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itão Consórcios\Downloads\"/>
    </mc:Choice>
  </mc:AlternateContent>
  <xr:revisionPtr revIDLastSave="0" documentId="13_ncr:1_{D8184312-A521-4700-B723-F62F4126720D}" xr6:coauthVersionLast="47" xr6:coauthVersionMax="47" xr10:uidLastSave="{00000000-0000-0000-0000-000000000000}"/>
  <bookViews>
    <workbookView xWindow="-120" yWindow="-120" windowWidth="29040" windowHeight="15840" activeTab="2" xr2:uid="{F13A5C9B-9178-4B89-B6D7-310EA8C97B83}"/>
  </bookViews>
  <sheets>
    <sheet name="AUTO" sheetId="1" r:id="rId1"/>
    <sheet name="media" sheetId="21" state="hidden" r:id="rId2"/>
    <sheet name="IMOVEL" sheetId="11" r:id="rId3"/>
    <sheet name="COEF SEGURO AUTO" sheetId="10" state="hidden" r:id="rId4"/>
    <sheet name="COEF SEGURO imovel" sheetId="12" state="hidden" r:id="rId5"/>
  </sheets>
  <definedNames>
    <definedName name="_xlnm._FilterDatabase" localSheetId="0" hidden="1">AUTO!$B$7:$V$236</definedName>
    <definedName name="_xlnm._FilterDatabase" localSheetId="3" hidden="1">'COEF SEGURO AUTO'!$A$1:$H$1</definedName>
    <definedName name="_xlnm._FilterDatabase" localSheetId="4" hidden="1">'COEF SEGURO imovel'!$A$1:$H$485</definedName>
    <definedName name="_xlnm._FilterDatabase" localSheetId="2" hidden="1">IMOVEL!$B$5:$V$227</definedName>
    <definedName name="_xlnm._FilterDatabase" localSheetId="1" hidden="1">media!$A$1:$I$1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11" l="1"/>
  <c r="S8" i="11"/>
  <c r="T8" i="11"/>
  <c r="R9" i="11"/>
  <c r="S9" i="11"/>
  <c r="T9" i="11"/>
  <c r="R10" i="11"/>
  <c r="S10" i="11"/>
  <c r="T10" i="11"/>
  <c r="R11" i="11"/>
  <c r="S11" i="11"/>
  <c r="T11" i="11"/>
  <c r="R12" i="11"/>
  <c r="S12" i="11"/>
  <c r="T12" i="11"/>
  <c r="R13" i="11"/>
  <c r="S13" i="11"/>
  <c r="T13" i="11"/>
  <c r="R14" i="11"/>
  <c r="S14" i="11"/>
  <c r="T14" i="11"/>
  <c r="R15" i="11"/>
  <c r="S15" i="11"/>
  <c r="T15" i="11"/>
  <c r="R16" i="11"/>
  <c r="S16" i="11"/>
  <c r="T16" i="11"/>
  <c r="R17" i="11"/>
  <c r="S17" i="11"/>
  <c r="T17" i="11"/>
  <c r="R18" i="11"/>
  <c r="S18" i="11"/>
  <c r="T18" i="11"/>
  <c r="R19" i="11"/>
  <c r="S19" i="11"/>
  <c r="T19" i="11"/>
  <c r="R20" i="11"/>
  <c r="S20" i="11"/>
  <c r="T20" i="11"/>
  <c r="R21" i="11"/>
  <c r="S21" i="11"/>
  <c r="T21" i="11"/>
  <c r="R22" i="11"/>
  <c r="S22" i="11"/>
  <c r="T22" i="11"/>
  <c r="R23" i="11"/>
  <c r="S23" i="11"/>
  <c r="T23" i="11"/>
  <c r="R24" i="11"/>
  <c r="S24" i="11"/>
  <c r="T24" i="11"/>
  <c r="R25" i="11"/>
  <c r="S25" i="11"/>
  <c r="T25" i="11"/>
  <c r="R26" i="11"/>
  <c r="S26" i="11"/>
  <c r="T26" i="11"/>
  <c r="R27" i="11"/>
  <c r="S27" i="11"/>
  <c r="T27" i="11"/>
  <c r="R28" i="11"/>
  <c r="S28" i="11"/>
  <c r="T28" i="11"/>
  <c r="R29" i="11"/>
  <c r="S29" i="11"/>
  <c r="T29" i="11"/>
  <c r="R30" i="11"/>
  <c r="S30" i="11"/>
  <c r="T30" i="11"/>
  <c r="R31" i="11"/>
  <c r="S31" i="11"/>
  <c r="T31" i="11"/>
  <c r="R32" i="11"/>
  <c r="S32" i="11"/>
  <c r="T32" i="11"/>
  <c r="R33" i="11"/>
  <c r="S33" i="11"/>
  <c r="T33" i="11"/>
  <c r="R34" i="11"/>
  <c r="S34" i="11"/>
  <c r="T34" i="11"/>
  <c r="R35" i="11"/>
  <c r="S35" i="11"/>
  <c r="T35" i="11"/>
  <c r="R36" i="11"/>
  <c r="S36" i="11"/>
  <c r="T36" i="11"/>
  <c r="R37" i="11"/>
  <c r="S37" i="11"/>
  <c r="T37" i="11"/>
  <c r="R38" i="11"/>
  <c r="S38" i="11"/>
  <c r="T38" i="11"/>
  <c r="R39" i="11"/>
  <c r="S39" i="11"/>
  <c r="T39" i="11"/>
  <c r="R40" i="11"/>
  <c r="S40" i="11"/>
  <c r="T40" i="11"/>
  <c r="R41" i="11"/>
  <c r="S41" i="11"/>
  <c r="T41" i="11"/>
  <c r="R42" i="11"/>
  <c r="S42" i="11"/>
  <c r="T42" i="11"/>
  <c r="R43" i="11"/>
  <c r="S43" i="11"/>
  <c r="T43" i="11"/>
  <c r="R44" i="11"/>
  <c r="S44" i="11"/>
  <c r="T44" i="11"/>
  <c r="R45" i="11"/>
  <c r="S45" i="11"/>
  <c r="T45" i="11"/>
  <c r="R46" i="11"/>
  <c r="S46" i="11"/>
  <c r="T46" i="11"/>
  <c r="R47" i="11"/>
  <c r="S47" i="11"/>
  <c r="T47" i="11"/>
  <c r="R48" i="11"/>
  <c r="S48" i="11"/>
  <c r="T48" i="11"/>
  <c r="R49" i="11"/>
  <c r="S49" i="11"/>
  <c r="T49" i="11"/>
  <c r="R50" i="11"/>
  <c r="S50" i="11"/>
  <c r="T50" i="11"/>
  <c r="R51" i="11"/>
  <c r="S51" i="11"/>
  <c r="T51" i="11"/>
  <c r="R52" i="11"/>
  <c r="S52" i="11"/>
  <c r="T52" i="11"/>
  <c r="R53" i="11"/>
  <c r="S53" i="11"/>
  <c r="T53" i="11"/>
  <c r="R54" i="11"/>
  <c r="S54" i="11"/>
  <c r="T54" i="11"/>
  <c r="R55" i="11"/>
  <c r="S55" i="11"/>
  <c r="T55" i="11"/>
  <c r="R56" i="11"/>
  <c r="S56" i="11"/>
  <c r="T56" i="11"/>
  <c r="R57" i="11"/>
  <c r="S57" i="11"/>
  <c r="T57" i="11"/>
  <c r="R58" i="11"/>
  <c r="S58" i="11"/>
  <c r="T58" i="11"/>
  <c r="R59" i="11"/>
  <c r="S59" i="11"/>
  <c r="T59" i="11"/>
  <c r="R60" i="11"/>
  <c r="S60" i="11"/>
  <c r="T60" i="11"/>
  <c r="R61" i="11"/>
  <c r="S61" i="11"/>
  <c r="T61" i="11"/>
  <c r="R62" i="11"/>
  <c r="S62" i="11"/>
  <c r="T62" i="11"/>
  <c r="R63" i="11"/>
  <c r="S63" i="11"/>
  <c r="T63" i="11"/>
  <c r="R64" i="11"/>
  <c r="S64" i="11"/>
  <c r="T64" i="11"/>
  <c r="R65" i="11"/>
  <c r="S65" i="11"/>
  <c r="T65" i="11"/>
  <c r="R66" i="11"/>
  <c r="S66" i="11"/>
  <c r="T66" i="11"/>
  <c r="R67" i="11"/>
  <c r="S67" i="11"/>
  <c r="T67" i="11"/>
  <c r="R68" i="11"/>
  <c r="S68" i="11"/>
  <c r="T68" i="11"/>
  <c r="R69" i="11"/>
  <c r="S69" i="11"/>
  <c r="T69" i="11"/>
  <c r="R70" i="11"/>
  <c r="S70" i="11"/>
  <c r="T70" i="11"/>
  <c r="R71" i="11"/>
  <c r="S71" i="11"/>
  <c r="T71" i="11"/>
  <c r="R72" i="11"/>
  <c r="S72" i="11"/>
  <c r="T72" i="11"/>
  <c r="R73" i="11"/>
  <c r="S73" i="11"/>
  <c r="T73" i="11"/>
  <c r="R74" i="11"/>
  <c r="S74" i="11"/>
  <c r="T74" i="11"/>
  <c r="R75" i="11"/>
  <c r="S75" i="11"/>
  <c r="T75" i="11"/>
  <c r="R76" i="11"/>
  <c r="S76" i="11"/>
  <c r="T76" i="11"/>
  <c r="R77" i="11"/>
  <c r="S77" i="11"/>
  <c r="T77" i="11"/>
  <c r="R78" i="11"/>
  <c r="S78" i="11"/>
  <c r="T78" i="11"/>
  <c r="R79" i="11"/>
  <c r="S79" i="11"/>
  <c r="T79" i="11"/>
  <c r="R80" i="11"/>
  <c r="S80" i="11"/>
  <c r="T80" i="11"/>
  <c r="R81" i="11"/>
  <c r="S81" i="11"/>
  <c r="T81" i="11"/>
  <c r="R82" i="11"/>
  <c r="S82" i="11"/>
  <c r="T82" i="11"/>
  <c r="R83" i="11"/>
  <c r="S83" i="11"/>
  <c r="T83" i="11"/>
  <c r="R84" i="11"/>
  <c r="S84" i="11"/>
  <c r="T84" i="11"/>
  <c r="R85" i="11"/>
  <c r="S85" i="11"/>
  <c r="T85" i="11"/>
  <c r="R86" i="11"/>
  <c r="S86" i="11"/>
  <c r="T86" i="11"/>
  <c r="R87" i="11"/>
  <c r="S87" i="11"/>
  <c r="T87" i="11"/>
  <c r="R88" i="11"/>
  <c r="S88" i="11"/>
  <c r="T88" i="11"/>
  <c r="R89" i="11"/>
  <c r="S89" i="11"/>
  <c r="T89" i="11"/>
  <c r="R90" i="11"/>
  <c r="S90" i="11"/>
  <c r="T90" i="11"/>
  <c r="R91" i="11"/>
  <c r="S91" i="11"/>
  <c r="T91" i="11"/>
  <c r="R92" i="11"/>
  <c r="S92" i="11"/>
  <c r="T92" i="11"/>
  <c r="R93" i="11"/>
  <c r="S93" i="11"/>
  <c r="T93" i="11"/>
  <c r="R94" i="11"/>
  <c r="S94" i="11"/>
  <c r="T94" i="11"/>
  <c r="R95" i="11"/>
  <c r="S95" i="11"/>
  <c r="T95" i="11"/>
  <c r="R96" i="11"/>
  <c r="S96" i="11"/>
  <c r="T96" i="11"/>
  <c r="R97" i="11"/>
  <c r="S97" i="11"/>
  <c r="T97" i="11"/>
  <c r="R98" i="11"/>
  <c r="S98" i="11"/>
  <c r="T98" i="11"/>
  <c r="R99" i="11"/>
  <c r="S99" i="11"/>
  <c r="T99" i="11"/>
  <c r="R100" i="11"/>
  <c r="S100" i="11"/>
  <c r="T100" i="11"/>
  <c r="R101" i="11"/>
  <c r="S101" i="11"/>
  <c r="T101" i="11"/>
  <c r="R102" i="11"/>
  <c r="S102" i="11"/>
  <c r="T102" i="11"/>
  <c r="R103" i="11"/>
  <c r="S103" i="11"/>
  <c r="T103" i="11"/>
  <c r="R104" i="11"/>
  <c r="S104" i="11"/>
  <c r="T104" i="11"/>
  <c r="R105" i="11"/>
  <c r="S105" i="11"/>
  <c r="T105" i="11"/>
  <c r="R106" i="11"/>
  <c r="S106" i="11"/>
  <c r="T106" i="11"/>
  <c r="R107" i="11"/>
  <c r="S107" i="11"/>
  <c r="T107" i="11"/>
  <c r="R108" i="11"/>
  <c r="S108" i="11"/>
  <c r="T108" i="11"/>
  <c r="R109" i="11"/>
  <c r="S109" i="11"/>
  <c r="T109" i="11"/>
  <c r="R110" i="11"/>
  <c r="S110" i="11"/>
  <c r="T110" i="11"/>
  <c r="R111" i="11"/>
  <c r="S111" i="11"/>
  <c r="T111" i="11"/>
  <c r="R112" i="11"/>
  <c r="S112" i="11"/>
  <c r="T112" i="11"/>
  <c r="R113" i="11"/>
  <c r="S113" i="11"/>
  <c r="T113" i="11"/>
  <c r="R114" i="11"/>
  <c r="S114" i="11"/>
  <c r="T114" i="11"/>
  <c r="R115" i="11"/>
  <c r="S115" i="11"/>
  <c r="T115" i="11"/>
  <c r="R116" i="11"/>
  <c r="S116" i="11"/>
  <c r="T116" i="11"/>
  <c r="R117" i="11"/>
  <c r="S117" i="11"/>
  <c r="T117" i="11"/>
  <c r="R118" i="11"/>
  <c r="S118" i="11"/>
  <c r="T118" i="11"/>
  <c r="R119" i="11"/>
  <c r="S119" i="11"/>
  <c r="T119" i="11"/>
  <c r="R120" i="11"/>
  <c r="S120" i="11"/>
  <c r="T120" i="11"/>
  <c r="R121" i="11"/>
  <c r="S121" i="11"/>
  <c r="T121" i="11"/>
  <c r="R122" i="11"/>
  <c r="S122" i="11"/>
  <c r="T122" i="11"/>
  <c r="R123" i="11"/>
  <c r="S123" i="11"/>
  <c r="T123" i="11"/>
  <c r="R124" i="11"/>
  <c r="S124" i="11"/>
  <c r="T124" i="11"/>
  <c r="R125" i="11"/>
  <c r="S125" i="11"/>
  <c r="T125" i="11"/>
  <c r="R126" i="11"/>
  <c r="S126" i="11"/>
  <c r="T126" i="11"/>
  <c r="R127" i="11"/>
  <c r="S127" i="11"/>
  <c r="T127" i="11"/>
  <c r="R128" i="11"/>
  <c r="S128" i="11"/>
  <c r="T128" i="11"/>
  <c r="R129" i="11"/>
  <c r="S129" i="11"/>
  <c r="T129" i="11"/>
  <c r="R130" i="11"/>
  <c r="S130" i="11"/>
  <c r="T130" i="11"/>
  <c r="R131" i="11"/>
  <c r="S131" i="11"/>
  <c r="T131" i="11"/>
  <c r="R132" i="11"/>
  <c r="S132" i="11"/>
  <c r="T132" i="11"/>
  <c r="R133" i="11"/>
  <c r="S133" i="11"/>
  <c r="T133" i="11"/>
  <c r="R134" i="11"/>
  <c r="S134" i="11"/>
  <c r="T134" i="11"/>
  <c r="R135" i="11"/>
  <c r="S135" i="11"/>
  <c r="T135" i="11"/>
  <c r="R136" i="11"/>
  <c r="S136" i="11"/>
  <c r="T136" i="11"/>
  <c r="R137" i="11"/>
  <c r="S137" i="11"/>
  <c r="T137" i="11"/>
  <c r="R138" i="11"/>
  <c r="S138" i="11"/>
  <c r="T138" i="11"/>
  <c r="R139" i="11"/>
  <c r="S139" i="11"/>
  <c r="T139" i="11"/>
  <c r="R140" i="11"/>
  <c r="S140" i="11"/>
  <c r="T140" i="11"/>
  <c r="R141" i="11"/>
  <c r="S141" i="11"/>
  <c r="T141" i="11"/>
  <c r="R142" i="11"/>
  <c r="S142" i="11"/>
  <c r="T142" i="11"/>
  <c r="R143" i="11"/>
  <c r="S143" i="11"/>
  <c r="T143" i="11"/>
  <c r="R144" i="11"/>
  <c r="S144" i="11"/>
  <c r="T144" i="11"/>
  <c r="R145" i="11"/>
  <c r="S145" i="11"/>
  <c r="T145" i="11"/>
  <c r="R146" i="11"/>
  <c r="S146" i="11"/>
  <c r="T146" i="11"/>
  <c r="R147" i="11"/>
  <c r="S147" i="11"/>
  <c r="T147" i="11"/>
  <c r="R148" i="11"/>
  <c r="S148" i="11"/>
  <c r="T148" i="11"/>
  <c r="R149" i="11"/>
  <c r="S149" i="11"/>
  <c r="T149" i="11"/>
  <c r="R150" i="11"/>
  <c r="S150" i="11"/>
  <c r="T150" i="11"/>
  <c r="R151" i="11"/>
  <c r="S151" i="11"/>
  <c r="T151" i="11"/>
  <c r="R152" i="11"/>
  <c r="S152" i="11"/>
  <c r="T152" i="11"/>
  <c r="R153" i="11"/>
  <c r="S153" i="11"/>
  <c r="T153" i="11"/>
  <c r="R154" i="11"/>
  <c r="S154" i="11"/>
  <c r="T154" i="11"/>
  <c r="R155" i="11"/>
  <c r="S155" i="11"/>
  <c r="T155" i="11"/>
  <c r="R156" i="11"/>
  <c r="S156" i="11"/>
  <c r="T156" i="11"/>
  <c r="R157" i="11"/>
  <c r="S157" i="11"/>
  <c r="T157" i="11"/>
  <c r="R158" i="11"/>
  <c r="S158" i="11"/>
  <c r="T158" i="11"/>
  <c r="R159" i="11"/>
  <c r="S159" i="11"/>
  <c r="T159" i="11"/>
  <c r="R160" i="11"/>
  <c r="S160" i="11"/>
  <c r="T160" i="11"/>
  <c r="R161" i="11"/>
  <c r="S161" i="11"/>
  <c r="T161" i="11"/>
  <c r="R162" i="11"/>
  <c r="S162" i="11"/>
  <c r="T162" i="11"/>
  <c r="R163" i="11"/>
  <c r="S163" i="11"/>
  <c r="T163" i="11"/>
  <c r="R164" i="11"/>
  <c r="S164" i="11"/>
  <c r="T164" i="11"/>
  <c r="R165" i="11"/>
  <c r="S165" i="11"/>
  <c r="T165" i="11"/>
  <c r="R166" i="11"/>
  <c r="S166" i="11"/>
  <c r="T166" i="11"/>
  <c r="R167" i="11"/>
  <c r="S167" i="11"/>
  <c r="T167" i="11"/>
  <c r="R168" i="11"/>
  <c r="S168" i="11"/>
  <c r="T168" i="11"/>
  <c r="R169" i="11"/>
  <c r="S169" i="11"/>
  <c r="T169" i="11"/>
  <c r="R170" i="11"/>
  <c r="S170" i="11"/>
  <c r="T170" i="11"/>
  <c r="R171" i="11"/>
  <c r="S171" i="11"/>
  <c r="T171" i="11"/>
  <c r="R172" i="11"/>
  <c r="S172" i="11"/>
  <c r="T172" i="11"/>
  <c r="R173" i="11"/>
  <c r="S173" i="11"/>
  <c r="T173" i="11"/>
  <c r="R174" i="11"/>
  <c r="S174" i="11"/>
  <c r="T174" i="11"/>
  <c r="R175" i="11"/>
  <c r="S175" i="11"/>
  <c r="T175" i="11"/>
  <c r="R176" i="11"/>
  <c r="S176" i="11"/>
  <c r="T176" i="11"/>
  <c r="R177" i="11"/>
  <c r="S177" i="11"/>
  <c r="T177" i="11"/>
  <c r="R178" i="11"/>
  <c r="S178" i="11"/>
  <c r="T178" i="11"/>
  <c r="R179" i="11"/>
  <c r="S179" i="11"/>
  <c r="T179" i="11"/>
  <c r="R180" i="11"/>
  <c r="S180" i="11"/>
  <c r="T180" i="11"/>
  <c r="R181" i="11"/>
  <c r="S181" i="11"/>
  <c r="T181" i="11"/>
  <c r="R182" i="11"/>
  <c r="S182" i="11"/>
  <c r="T182" i="11"/>
  <c r="R183" i="11"/>
  <c r="S183" i="11"/>
  <c r="T183" i="11"/>
  <c r="R184" i="11"/>
  <c r="S184" i="11"/>
  <c r="T184" i="11"/>
  <c r="R185" i="11"/>
  <c r="S185" i="11"/>
  <c r="T185" i="11"/>
  <c r="R186" i="11"/>
  <c r="S186" i="11"/>
  <c r="T186" i="11"/>
  <c r="R187" i="11"/>
  <c r="S187" i="11"/>
  <c r="T187" i="11"/>
  <c r="R188" i="11"/>
  <c r="S188" i="11"/>
  <c r="T188" i="11"/>
  <c r="R189" i="11"/>
  <c r="S189" i="11"/>
  <c r="T189" i="11"/>
  <c r="R190" i="11"/>
  <c r="S190" i="11"/>
  <c r="T190" i="11"/>
  <c r="R191" i="11"/>
  <c r="S191" i="11"/>
  <c r="T191" i="11"/>
  <c r="R192" i="11"/>
  <c r="S192" i="11"/>
  <c r="T192" i="11"/>
  <c r="R193" i="11"/>
  <c r="S193" i="11"/>
  <c r="T193" i="11"/>
  <c r="R194" i="11"/>
  <c r="S194" i="11"/>
  <c r="T194" i="11"/>
  <c r="R195" i="11"/>
  <c r="S195" i="11"/>
  <c r="T195" i="11"/>
  <c r="R196" i="11"/>
  <c r="S196" i="11"/>
  <c r="T196" i="11"/>
  <c r="R197" i="11"/>
  <c r="S197" i="11"/>
  <c r="T197" i="11"/>
  <c r="R198" i="11"/>
  <c r="S198" i="11"/>
  <c r="T198" i="11"/>
  <c r="R199" i="11"/>
  <c r="S199" i="11"/>
  <c r="T199" i="11"/>
  <c r="R200" i="11"/>
  <c r="S200" i="11"/>
  <c r="T200" i="11"/>
  <c r="R201" i="11"/>
  <c r="S201" i="11"/>
  <c r="T201" i="11"/>
  <c r="R202" i="11"/>
  <c r="S202" i="11"/>
  <c r="T202" i="11"/>
  <c r="R203" i="11"/>
  <c r="S203" i="11"/>
  <c r="T203" i="11"/>
  <c r="R204" i="11"/>
  <c r="S204" i="11"/>
  <c r="T204" i="11"/>
  <c r="R205" i="11"/>
  <c r="S205" i="11"/>
  <c r="T205" i="11"/>
  <c r="R206" i="11"/>
  <c r="S206" i="11"/>
  <c r="T206" i="11"/>
  <c r="R207" i="11"/>
  <c r="S207" i="11"/>
  <c r="T207" i="11"/>
  <c r="R208" i="11"/>
  <c r="S208" i="11"/>
  <c r="T208" i="11"/>
  <c r="R209" i="11"/>
  <c r="S209" i="11"/>
  <c r="T209" i="11"/>
  <c r="R210" i="11"/>
  <c r="S210" i="11"/>
  <c r="T210" i="11"/>
  <c r="R211" i="11"/>
  <c r="S211" i="11"/>
  <c r="T211" i="11"/>
  <c r="R212" i="11"/>
  <c r="S212" i="11"/>
  <c r="T212" i="11"/>
  <c r="R213" i="11"/>
  <c r="S213" i="11"/>
  <c r="T213" i="11"/>
  <c r="R214" i="11"/>
  <c r="S214" i="11"/>
  <c r="T214" i="11"/>
  <c r="R215" i="11"/>
  <c r="S215" i="11"/>
  <c r="T215" i="11"/>
  <c r="R216" i="11"/>
  <c r="S216" i="11"/>
  <c r="T216" i="11"/>
  <c r="R217" i="11"/>
  <c r="S217" i="11"/>
  <c r="T217" i="11"/>
  <c r="R218" i="11"/>
  <c r="S218" i="11"/>
  <c r="T218" i="11"/>
  <c r="R219" i="11"/>
  <c r="S219" i="11"/>
  <c r="T219" i="11"/>
  <c r="R220" i="11"/>
  <c r="S220" i="11"/>
  <c r="T220" i="11"/>
  <c r="R221" i="11"/>
  <c r="S221" i="11"/>
  <c r="T221" i="11"/>
  <c r="R222" i="11"/>
  <c r="S222" i="11"/>
  <c r="T222" i="11"/>
  <c r="R223" i="11"/>
  <c r="S223" i="11"/>
  <c r="T223" i="11"/>
  <c r="R224" i="11"/>
  <c r="S224" i="11"/>
  <c r="T224" i="11"/>
  <c r="R225" i="11"/>
  <c r="S225" i="11"/>
  <c r="T225" i="11"/>
  <c r="R226" i="11"/>
  <c r="S226" i="11"/>
  <c r="T226" i="11"/>
  <c r="R227" i="11"/>
  <c r="S227" i="11"/>
  <c r="T227" i="11"/>
  <c r="R7" i="11"/>
  <c r="S7" i="11"/>
  <c r="T7" i="11"/>
  <c r="T6" i="11"/>
  <c r="S6" i="11"/>
  <c r="R6" i="11"/>
  <c r="J105" i="1"/>
  <c r="N105" i="1" s="1"/>
  <c r="K105" i="1"/>
  <c r="L105" i="1" s="1"/>
  <c r="R105" i="1"/>
  <c r="S105" i="1"/>
  <c r="T105" i="1"/>
  <c r="U105" i="1"/>
  <c r="V105" i="1"/>
  <c r="J226" i="1"/>
  <c r="N226" i="1" s="1"/>
  <c r="K226" i="1"/>
  <c r="L226" i="1" s="1"/>
  <c r="R226" i="1"/>
  <c r="S226" i="1"/>
  <c r="T226" i="1"/>
  <c r="U226" i="1"/>
  <c r="V226" i="1"/>
  <c r="J6" i="11"/>
  <c r="N6" i="11" s="1"/>
  <c r="K6" i="11"/>
  <c r="M6" i="11" s="1"/>
  <c r="J7" i="11"/>
  <c r="N7" i="11" s="1"/>
  <c r="K7" i="11"/>
  <c r="L7" i="11" s="1"/>
  <c r="J8" i="11"/>
  <c r="N8" i="11" s="1"/>
  <c r="K8" i="11"/>
  <c r="L8" i="11" s="1"/>
  <c r="J9" i="11"/>
  <c r="N9" i="11" s="1"/>
  <c r="K9" i="11"/>
  <c r="L9" i="11" s="1"/>
  <c r="J10" i="11"/>
  <c r="N10" i="11" s="1"/>
  <c r="K10" i="11"/>
  <c r="L10" i="11" s="1"/>
  <c r="J11" i="11"/>
  <c r="O11" i="11" s="1"/>
  <c r="K11" i="11"/>
  <c r="L11" i="11" s="1"/>
  <c r="J12" i="11"/>
  <c r="N12" i="11" s="1"/>
  <c r="K12" i="11"/>
  <c r="J13" i="11"/>
  <c r="N13" i="11" s="1"/>
  <c r="K13" i="11"/>
  <c r="L13" i="11" s="1"/>
  <c r="J14" i="11"/>
  <c r="O14" i="11" s="1"/>
  <c r="K14" i="11"/>
  <c r="L14" i="11" s="1"/>
  <c r="J15" i="11"/>
  <c r="N15" i="11" s="1"/>
  <c r="K15" i="11"/>
  <c r="J16" i="11"/>
  <c r="N16" i="11" s="1"/>
  <c r="K16" i="11"/>
  <c r="L16" i="11" s="1"/>
  <c r="J17" i="11"/>
  <c r="N17" i="11" s="1"/>
  <c r="K17" i="11"/>
  <c r="L17" i="11" s="1"/>
  <c r="J18" i="11"/>
  <c r="N18" i="11" s="1"/>
  <c r="K18" i="11"/>
  <c r="J19" i="11"/>
  <c r="N19" i="11" s="1"/>
  <c r="K19" i="11"/>
  <c r="L19" i="11" s="1"/>
  <c r="J20" i="11"/>
  <c r="N20" i="11" s="1"/>
  <c r="K20" i="11"/>
  <c r="J21" i="11"/>
  <c r="O21" i="11" s="1"/>
  <c r="K21" i="11"/>
  <c r="J22" i="11"/>
  <c r="N22" i="11" s="1"/>
  <c r="K22" i="11"/>
  <c r="L22" i="11" s="1"/>
  <c r="J23" i="11"/>
  <c r="N23" i="11" s="1"/>
  <c r="K23" i="11"/>
  <c r="J24" i="11"/>
  <c r="O24" i="11" s="1"/>
  <c r="K24" i="11"/>
  <c r="J25" i="11"/>
  <c r="N25" i="11" s="1"/>
  <c r="K25" i="11"/>
  <c r="J26" i="11"/>
  <c r="O26" i="11" s="1"/>
  <c r="K26" i="11"/>
  <c r="J27" i="11"/>
  <c r="N27" i="11" s="1"/>
  <c r="K27" i="11"/>
  <c r="J28" i="11"/>
  <c r="N28" i="11" s="1"/>
  <c r="K28" i="11"/>
  <c r="L28" i="11" s="1"/>
  <c r="J29" i="11"/>
  <c r="N29" i="11" s="1"/>
  <c r="K29" i="11"/>
  <c r="J30" i="11"/>
  <c r="O30" i="11" s="1"/>
  <c r="K30" i="11"/>
  <c r="J31" i="11"/>
  <c r="N31" i="11" s="1"/>
  <c r="K31" i="11"/>
  <c r="L31" i="11" s="1"/>
  <c r="J32" i="11"/>
  <c r="N32" i="11" s="1"/>
  <c r="K32" i="11"/>
  <c r="J33" i="11"/>
  <c r="O33" i="11" s="1"/>
  <c r="K33" i="11"/>
  <c r="J34" i="11"/>
  <c r="N34" i="11" s="1"/>
  <c r="K34" i="11"/>
  <c r="L34" i="11" s="1"/>
  <c r="J35" i="11"/>
  <c r="N35" i="11" s="1"/>
  <c r="K35" i="11"/>
  <c r="J36" i="11"/>
  <c r="N36" i="11" s="1"/>
  <c r="K36" i="11"/>
  <c r="J37" i="11"/>
  <c r="N37" i="11" s="1"/>
  <c r="K37" i="11"/>
  <c r="M37" i="11" s="1"/>
  <c r="J38" i="11"/>
  <c r="O38" i="11" s="1"/>
  <c r="K38" i="11"/>
  <c r="J39" i="11"/>
  <c r="O39" i="11" s="1"/>
  <c r="K39" i="11"/>
  <c r="J40" i="11"/>
  <c r="N40" i="11" s="1"/>
  <c r="K40" i="11"/>
  <c r="L40" i="11" s="1"/>
  <c r="J41" i="11"/>
  <c r="N41" i="11" s="1"/>
  <c r="K41" i="11"/>
  <c r="J42" i="11"/>
  <c r="N42" i="11" s="1"/>
  <c r="K42" i="11"/>
  <c r="J43" i="11"/>
  <c r="N43" i="11" s="1"/>
  <c r="K43" i="11"/>
  <c r="L43" i="11" s="1"/>
  <c r="J44" i="11"/>
  <c r="N44" i="11" s="1"/>
  <c r="K44" i="11"/>
  <c r="J45" i="11"/>
  <c r="N45" i="11" s="1"/>
  <c r="K45" i="11"/>
  <c r="J46" i="11"/>
  <c r="N46" i="11" s="1"/>
  <c r="K46" i="11"/>
  <c r="L46" i="11" s="1"/>
  <c r="J47" i="11"/>
  <c r="O47" i="11" s="1"/>
  <c r="K47" i="11"/>
  <c r="J48" i="11"/>
  <c r="N48" i="11" s="1"/>
  <c r="K48" i="11"/>
  <c r="J49" i="11"/>
  <c r="N49" i="11" s="1"/>
  <c r="K49" i="11"/>
  <c r="M49" i="11" s="1"/>
  <c r="J50" i="11"/>
  <c r="N50" i="11" s="1"/>
  <c r="K50" i="11"/>
  <c r="J51" i="11"/>
  <c r="N51" i="11" s="1"/>
  <c r="K51" i="11"/>
  <c r="J52" i="11"/>
  <c r="N52" i="11" s="1"/>
  <c r="K52" i="11"/>
  <c r="L52" i="11" s="1"/>
  <c r="J53" i="11"/>
  <c r="N53" i="11" s="1"/>
  <c r="K53" i="11"/>
  <c r="J54" i="11"/>
  <c r="N54" i="11" s="1"/>
  <c r="K54" i="11"/>
  <c r="J55" i="11"/>
  <c r="N55" i="11" s="1"/>
  <c r="K55" i="11"/>
  <c r="L55" i="11" s="1"/>
  <c r="J56" i="11"/>
  <c r="O56" i="11" s="1"/>
  <c r="K56" i="11"/>
  <c r="J57" i="11"/>
  <c r="N57" i="11" s="1"/>
  <c r="K57" i="11"/>
  <c r="M57" i="11" s="1"/>
  <c r="J58" i="11"/>
  <c r="N58" i="11" s="1"/>
  <c r="K58" i="11"/>
  <c r="L58" i="11" s="1"/>
  <c r="J59" i="11"/>
  <c r="N59" i="11" s="1"/>
  <c r="K59" i="11"/>
  <c r="J60" i="11"/>
  <c r="N60" i="11" s="1"/>
  <c r="K60" i="11"/>
  <c r="M60" i="11" s="1"/>
  <c r="J61" i="11"/>
  <c r="N61" i="11" s="1"/>
  <c r="K61" i="11"/>
  <c r="L61" i="11" s="1"/>
  <c r="J62" i="11"/>
  <c r="N62" i="11" s="1"/>
  <c r="K62" i="11"/>
  <c r="J63" i="11"/>
  <c r="O63" i="11" s="1"/>
  <c r="K63" i="11"/>
  <c r="M63" i="11" s="1"/>
  <c r="J64" i="11"/>
  <c r="N64" i="11" s="1"/>
  <c r="K64" i="11"/>
  <c r="M64" i="11" s="1"/>
  <c r="J65" i="11"/>
  <c r="N65" i="11" s="1"/>
  <c r="K65" i="11"/>
  <c r="J66" i="11"/>
  <c r="N66" i="11" s="1"/>
  <c r="K66" i="11"/>
  <c r="M66" i="11" s="1"/>
  <c r="J67" i="11"/>
  <c r="K67" i="11"/>
  <c r="L67" i="11" s="1"/>
  <c r="J68" i="11"/>
  <c r="N68" i="11" s="1"/>
  <c r="K68" i="11"/>
  <c r="J69" i="11"/>
  <c r="N69" i="11" s="1"/>
  <c r="K69" i="11"/>
  <c r="M69" i="11" s="1"/>
  <c r="J70" i="11"/>
  <c r="N70" i="11" s="1"/>
  <c r="K70" i="11"/>
  <c r="L70" i="11" s="1"/>
  <c r="J71" i="11"/>
  <c r="N71" i="11" s="1"/>
  <c r="K71" i="11"/>
  <c r="L71" i="11" s="1"/>
  <c r="J72" i="11"/>
  <c r="N72" i="11" s="1"/>
  <c r="K72" i="11"/>
  <c r="M72" i="11" s="1"/>
  <c r="J73" i="11"/>
  <c r="N73" i="11" s="1"/>
  <c r="K73" i="11"/>
  <c r="L73" i="11" s="1"/>
  <c r="J74" i="11"/>
  <c r="N74" i="11" s="1"/>
  <c r="K74" i="11"/>
  <c r="L74" i="11" s="1"/>
  <c r="J75" i="11"/>
  <c r="O75" i="11" s="1"/>
  <c r="K75" i="11"/>
  <c r="M75" i="11" s="1"/>
  <c r="J76" i="11"/>
  <c r="N76" i="11" s="1"/>
  <c r="K76" i="11"/>
  <c r="L76" i="11" s="1"/>
  <c r="J77" i="11"/>
  <c r="N77" i="11" s="1"/>
  <c r="K77" i="11"/>
  <c r="L77" i="11" s="1"/>
  <c r="J78" i="11"/>
  <c r="N78" i="11" s="1"/>
  <c r="K78" i="11"/>
  <c r="M78" i="11" s="1"/>
  <c r="J79" i="11"/>
  <c r="N79" i="11" s="1"/>
  <c r="K79" i="11"/>
  <c r="M79" i="11" s="1"/>
  <c r="J80" i="11"/>
  <c r="N80" i="11" s="1"/>
  <c r="K80" i="11"/>
  <c r="L80" i="11" s="1"/>
  <c r="J81" i="11"/>
  <c r="N81" i="11" s="1"/>
  <c r="K81" i="11"/>
  <c r="M81" i="11" s="1"/>
  <c r="J82" i="11"/>
  <c r="N82" i="11" s="1"/>
  <c r="K82" i="11"/>
  <c r="M82" i="11" s="1"/>
  <c r="J83" i="11"/>
  <c r="N83" i="11" s="1"/>
  <c r="K83" i="11"/>
  <c r="L83" i="11" s="1"/>
  <c r="J84" i="11"/>
  <c r="N84" i="11" s="1"/>
  <c r="K84" i="11"/>
  <c r="J85" i="11"/>
  <c r="N85" i="11" s="1"/>
  <c r="K85" i="11"/>
  <c r="M85" i="11" s="1"/>
  <c r="J86" i="11"/>
  <c r="N86" i="11" s="1"/>
  <c r="K86" i="11"/>
  <c r="J87" i="11"/>
  <c r="N87" i="11" s="1"/>
  <c r="K87" i="11"/>
  <c r="M87" i="11" s="1"/>
  <c r="J88" i="11"/>
  <c r="K88" i="11"/>
  <c r="L88" i="11" s="1"/>
  <c r="J89" i="11"/>
  <c r="O89" i="11" s="1"/>
  <c r="K89" i="11"/>
  <c r="L89" i="11" s="1"/>
  <c r="J90" i="11"/>
  <c r="O90" i="11" s="1"/>
  <c r="K90" i="11"/>
  <c r="M90" i="11" s="1"/>
  <c r="J91" i="11"/>
  <c r="N91" i="11" s="1"/>
  <c r="K91" i="11"/>
  <c r="M91" i="11" s="1"/>
  <c r="J92" i="11"/>
  <c r="O92" i="11" s="1"/>
  <c r="K92" i="11"/>
  <c r="L92" i="11" s="1"/>
  <c r="J176" i="11"/>
  <c r="O176" i="11" s="1"/>
  <c r="K176" i="11"/>
  <c r="M176" i="11" s="1"/>
  <c r="J94" i="11"/>
  <c r="N94" i="11" s="1"/>
  <c r="K94" i="11"/>
  <c r="L94" i="11" s="1"/>
  <c r="J171" i="11"/>
  <c r="N171" i="11" s="1"/>
  <c r="K171" i="11"/>
  <c r="L171" i="11" s="1"/>
  <c r="J96" i="11"/>
  <c r="O96" i="11" s="1"/>
  <c r="K96" i="11"/>
  <c r="M96" i="11" s="1"/>
  <c r="J97" i="11"/>
  <c r="N97" i="11" s="1"/>
  <c r="K97" i="11"/>
  <c r="L97" i="11" s="1"/>
  <c r="J98" i="11"/>
  <c r="O98" i="11" s="1"/>
  <c r="K98" i="11"/>
  <c r="L98" i="11" s="1"/>
  <c r="J99" i="11"/>
  <c r="O99" i="11" s="1"/>
  <c r="K99" i="11"/>
  <c r="M99" i="11" s="1"/>
  <c r="J112" i="11"/>
  <c r="N112" i="11" s="1"/>
  <c r="K112" i="11"/>
  <c r="L112" i="11" s="1"/>
  <c r="J124" i="11"/>
  <c r="O124" i="11" s="1"/>
  <c r="K124" i="11"/>
  <c r="L124" i="11" s="1"/>
  <c r="J144" i="11"/>
  <c r="O144" i="11" s="1"/>
  <c r="K144" i="11"/>
  <c r="M144" i="11" s="1"/>
  <c r="J184" i="11"/>
  <c r="N184" i="11" s="1"/>
  <c r="K184" i="11"/>
  <c r="J108" i="11"/>
  <c r="N108" i="11" s="1"/>
  <c r="K108" i="11"/>
  <c r="L108" i="11" s="1"/>
  <c r="J138" i="11"/>
  <c r="N138" i="11" s="1"/>
  <c r="K138" i="11"/>
  <c r="M138" i="11" s="1"/>
  <c r="J127" i="11"/>
  <c r="N127" i="11" s="1"/>
  <c r="K127" i="11"/>
  <c r="L127" i="11" s="1"/>
  <c r="J118" i="11"/>
  <c r="O118" i="11" s="1"/>
  <c r="K118" i="11"/>
  <c r="L118" i="11" s="1"/>
  <c r="J104" i="11"/>
  <c r="O104" i="11" s="1"/>
  <c r="K104" i="11"/>
  <c r="M104" i="11" s="1"/>
  <c r="J103" i="11"/>
  <c r="N103" i="11" s="1"/>
  <c r="K103" i="11"/>
  <c r="L103" i="11" s="1"/>
  <c r="J152" i="11"/>
  <c r="N152" i="11" s="1"/>
  <c r="K152" i="11"/>
  <c r="L152" i="11" s="1"/>
  <c r="J109" i="11"/>
  <c r="N109" i="11" s="1"/>
  <c r="K109" i="11"/>
  <c r="M109" i="11" s="1"/>
  <c r="J154" i="11"/>
  <c r="N154" i="11" s="1"/>
  <c r="K154" i="11"/>
  <c r="L154" i="11" s="1"/>
  <c r="J110" i="11"/>
  <c r="O110" i="11" s="1"/>
  <c r="K110" i="11"/>
  <c r="L110" i="11" s="1"/>
  <c r="J113" i="11"/>
  <c r="N113" i="11" s="1"/>
  <c r="K113" i="11"/>
  <c r="M113" i="11" s="1"/>
  <c r="J150" i="11"/>
  <c r="N150" i="11" s="1"/>
  <c r="K150" i="11"/>
  <c r="M150" i="11" s="1"/>
  <c r="J114" i="11"/>
  <c r="O114" i="11" s="1"/>
  <c r="K114" i="11"/>
  <c r="J111" i="11"/>
  <c r="N111" i="11" s="1"/>
  <c r="K111" i="11"/>
  <c r="M111" i="11" s="1"/>
  <c r="J115" i="11"/>
  <c r="K115" i="11"/>
  <c r="M115" i="11" s="1"/>
  <c r="J126" i="11"/>
  <c r="N126" i="11" s="1"/>
  <c r="K126" i="11"/>
  <c r="L126" i="11" s="1"/>
  <c r="J189" i="11"/>
  <c r="N189" i="11" s="1"/>
  <c r="K189" i="11"/>
  <c r="J165" i="11"/>
  <c r="N165" i="11" s="1"/>
  <c r="K165" i="11"/>
  <c r="L165" i="11" s="1"/>
  <c r="J119" i="11"/>
  <c r="O119" i="11" s="1"/>
  <c r="K119" i="11"/>
  <c r="J128" i="11"/>
  <c r="N128" i="11" s="1"/>
  <c r="K128" i="11"/>
  <c r="J117" i="11"/>
  <c r="K117" i="11"/>
  <c r="L117" i="11" s="1"/>
  <c r="J172" i="11"/>
  <c r="N172" i="11" s="1"/>
  <c r="K172" i="11"/>
  <c r="J137" i="11"/>
  <c r="O137" i="11" s="1"/>
  <c r="K137" i="11"/>
  <c r="M137" i="11" s="1"/>
  <c r="J143" i="11"/>
  <c r="N143" i="11" s="1"/>
  <c r="K143" i="11"/>
  <c r="L143" i="11" s="1"/>
  <c r="J156" i="11"/>
  <c r="O156" i="11" s="1"/>
  <c r="K156" i="11"/>
  <c r="L156" i="11" s="1"/>
  <c r="J226" i="11"/>
  <c r="O226" i="11" s="1"/>
  <c r="K226" i="11"/>
  <c r="M226" i="11" s="1"/>
  <c r="J155" i="11"/>
  <c r="N155" i="11" s="1"/>
  <c r="K155" i="11"/>
  <c r="L155" i="11" s="1"/>
  <c r="J148" i="11"/>
  <c r="N148" i="11" s="1"/>
  <c r="K148" i="11"/>
  <c r="M148" i="11" s="1"/>
  <c r="J135" i="11"/>
  <c r="N135" i="11" s="1"/>
  <c r="K135" i="11"/>
  <c r="J201" i="11"/>
  <c r="N201" i="11" s="1"/>
  <c r="K201" i="11"/>
  <c r="L201" i="11" s="1"/>
  <c r="J134" i="11"/>
  <c r="O134" i="11" s="1"/>
  <c r="K134" i="11"/>
  <c r="L134" i="11" s="1"/>
  <c r="J116" i="11"/>
  <c r="O116" i="11" s="1"/>
  <c r="K116" i="11"/>
  <c r="L116" i="11" s="1"/>
  <c r="J130" i="11"/>
  <c r="N130" i="11" s="1"/>
  <c r="K130" i="11"/>
  <c r="L130" i="11" s="1"/>
  <c r="J122" i="11"/>
  <c r="O122" i="11" s="1"/>
  <c r="K122" i="11"/>
  <c r="L122" i="11" s="1"/>
  <c r="J216" i="11"/>
  <c r="N216" i="11" s="1"/>
  <c r="K216" i="11"/>
  <c r="L216" i="11" s="1"/>
  <c r="J202" i="11"/>
  <c r="N202" i="11" s="1"/>
  <c r="K202" i="11"/>
  <c r="L202" i="11" s="1"/>
  <c r="J106" i="11"/>
  <c r="O106" i="11" s="1"/>
  <c r="K106" i="11"/>
  <c r="L106" i="11" s="1"/>
  <c r="J146" i="11"/>
  <c r="N146" i="11" s="1"/>
  <c r="K146" i="11"/>
  <c r="L146" i="11" s="1"/>
  <c r="J157" i="11"/>
  <c r="N157" i="11" s="1"/>
  <c r="K157" i="11"/>
  <c r="L157" i="11" s="1"/>
  <c r="J105" i="11"/>
  <c r="O105" i="11" s="1"/>
  <c r="K105" i="11"/>
  <c r="L105" i="11" s="1"/>
  <c r="J136" i="11"/>
  <c r="N136" i="11" s="1"/>
  <c r="K136" i="11"/>
  <c r="L136" i="11" s="1"/>
  <c r="J145" i="11"/>
  <c r="N145" i="11" s="1"/>
  <c r="K145" i="11"/>
  <c r="L145" i="11" s="1"/>
  <c r="J107" i="11"/>
  <c r="O107" i="11" s="1"/>
  <c r="K107" i="11"/>
  <c r="L107" i="11" s="1"/>
  <c r="J120" i="11"/>
  <c r="N120" i="11" s="1"/>
  <c r="K120" i="11"/>
  <c r="L120" i="11" s="1"/>
  <c r="J142" i="11"/>
  <c r="N142" i="11" s="1"/>
  <c r="K142" i="11"/>
  <c r="L142" i="11" s="1"/>
  <c r="J100" i="11"/>
  <c r="O100" i="11" s="1"/>
  <c r="K100" i="11"/>
  <c r="L100" i="11" s="1"/>
  <c r="J141" i="11"/>
  <c r="O141" i="11" s="1"/>
  <c r="K141" i="11"/>
  <c r="L141" i="11" s="1"/>
  <c r="J131" i="11"/>
  <c r="N131" i="11" s="1"/>
  <c r="K131" i="11"/>
  <c r="L131" i="11" s="1"/>
  <c r="J149" i="11"/>
  <c r="O149" i="11" s="1"/>
  <c r="K149" i="11"/>
  <c r="L149" i="11" s="1"/>
  <c r="J158" i="11"/>
  <c r="N158" i="11" s="1"/>
  <c r="K158" i="11"/>
  <c r="L158" i="11" s="1"/>
  <c r="J101" i="11"/>
  <c r="N101" i="11" s="1"/>
  <c r="K101" i="11"/>
  <c r="L101" i="11" s="1"/>
  <c r="J102" i="11"/>
  <c r="O102" i="11" s="1"/>
  <c r="K102" i="11"/>
  <c r="L102" i="11" s="1"/>
  <c r="J147" i="11"/>
  <c r="N147" i="11" s="1"/>
  <c r="K147" i="11"/>
  <c r="L147" i="11" s="1"/>
  <c r="J218" i="11"/>
  <c r="N218" i="11" s="1"/>
  <c r="K218" i="11"/>
  <c r="L218" i="11" s="1"/>
  <c r="J140" i="11"/>
  <c r="O140" i="11" s="1"/>
  <c r="K140" i="11"/>
  <c r="L140" i="11" s="1"/>
  <c r="J132" i="11"/>
  <c r="O132" i="11" s="1"/>
  <c r="K132" i="11"/>
  <c r="L132" i="11" s="1"/>
  <c r="J178" i="11"/>
  <c r="N178" i="11" s="1"/>
  <c r="K178" i="11"/>
  <c r="L178" i="11" s="1"/>
  <c r="J195" i="11"/>
  <c r="N195" i="11" s="1"/>
  <c r="K195" i="11"/>
  <c r="L195" i="11" s="1"/>
  <c r="J123" i="11"/>
  <c r="O123" i="11" s="1"/>
  <c r="K123" i="11"/>
  <c r="L123" i="11" s="1"/>
  <c r="J151" i="11"/>
  <c r="N151" i="11" s="1"/>
  <c r="K151" i="11"/>
  <c r="L151" i="11" s="1"/>
  <c r="J190" i="11"/>
  <c r="N190" i="11" s="1"/>
  <c r="K190" i="11"/>
  <c r="L190" i="11" s="1"/>
  <c r="J213" i="11"/>
  <c r="N213" i="11" s="1"/>
  <c r="K213" i="11"/>
  <c r="L213" i="11" s="1"/>
  <c r="J196" i="11"/>
  <c r="N196" i="11" s="1"/>
  <c r="K196" i="11"/>
  <c r="L196" i="11" s="1"/>
  <c r="J183" i="11"/>
  <c r="O183" i="11" s="1"/>
  <c r="K183" i="11"/>
  <c r="L183" i="11" s="1"/>
  <c r="J214" i="11"/>
  <c r="N214" i="11" s="1"/>
  <c r="K214" i="11"/>
  <c r="L214" i="11" s="1"/>
  <c r="J162" i="11"/>
  <c r="N162" i="11" s="1"/>
  <c r="K162" i="11"/>
  <c r="L162" i="11" s="1"/>
  <c r="J205" i="11"/>
  <c r="O205" i="11" s="1"/>
  <c r="K205" i="11"/>
  <c r="L205" i="11" s="1"/>
  <c r="J95" i="11"/>
  <c r="N95" i="11" s="1"/>
  <c r="K95" i="11"/>
  <c r="L95" i="11" s="1"/>
  <c r="J186" i="11"/>
  <c r="N186" i="11" s="1"/>
  <c r="K186" i="11"/>
  <c r="L186" i="11" s="1"/>
  <c r="J208" i="11"/>
  <c r="O208" i="11" s="1"/>
  <c r="K208" i="11"/>
  <c r="L208" i="11" s="1"/>
  <c r="J192" i="11"/>
  <c r="O192" i="11" s="1"/>
  <c r="K192" i="11"/>
  <c r="L192" i="11" s="1"/>
  <c r="J215" i="11"/>
  <c r="N215" i="11" s="1"/>
  <c r="K215" i="11"/>
  <c r="L215" i="11" s="1"/>
  <c r="J223" i="11"/>
  <c r="O223" i="11" s="1"/>
  <c r="K223" i="11"/>
  <c r="M223" i="11" s="1"/>
  <c r="J121" i="11"/>
  <c r="N121" i="11" s="1"/>
  <c r="K121" i="11"/>
  <c r="L121" i="11" s="1"/>
  <c r="J222" i="11"/>
  <c r="N222" i="11" s="1"/>
  <c r="K222" i="11"/>
  <c r="L222" i="11" s="1"/>
  <c r="J185" i="11"/>
  <c r="O185" i="11" s="1"/>
  <c r="K185" i="11"/>
  <c r="L185" i="11" s="1"/>
  <c r="J193" i="11"/>
  <c r="N193" i="11" s="1"/>
  <c r="K193" i="11"/>
  <c r="L193" i="11" s="1"/>
  <c r="J206" i="11"/>
  <c r="N206" i="11" s="1"/>
  <c r="K206" i="11"/>
  <c r="L206" i="11" s="1"/>
  <c r="J93" i="11"/>
  <c r="N93" i="11" s="1"/>
  <c r="K93" i="11"/>
  <c r="M93" i="11" s="1"/>
  <c r="J225" i="11"/>
  <c r="N225" i="11" s="1"/>
  <c r="K225" i="11"/>
  <c r="L225" i="11" s="1"/>
  <c r="J204" i="11"/>
  <c r="N204" i="11" s="1"/>
  <c r="K204" i="11"/>
  <c r="L204" i="11" s="1"/>
  <c r="J198" i="11"/>
  <c r="N198" i="11" s="1"/>
  <c r="K198" i="11"/>
  <c r="M198" i="11" s="1"/>
  <c r="J220" i="11"/>
  <c r="N220" i="11" s="1"/>
  <c r="K220" i="11"/>
  <c r="L220" i="11" s="1"/>
  <c r="J181" i="11"/>
  <c r="N181" i="11" s="1"/>
  <c r="K181" i="11"/>
  <c r="L181" i="11" s="1"/>
  <c r="J177" i="11"/>
  <c r="O177" i="11" s="1"/>
  <c r="K177" i="11"/>
  <c r="M177" i="11" s="1"/>
  <c r="J170" i="11"/>
  <c r="O170" i="11" s="1"/>
  <c r="K170" i="11"/>
  <c r="L170" i="11" s="1"/>
  <c r="J175" i="11"/>
  <c r="N175" i="11" s="1"/>
  <c r="K175" i="11"/>
  <c r="L175" i="11" s="1"/>
  <c r="J210" i="11"/>
  <c r="N210" i="11" s="1"/>
  <c r="K210" i="11"/>
  <c r="L210" i="11" s="1"/>
  <c r="J224" i="11"/>
  <c r="O224" i="11" s="1"/>
  <c r="K224" i="11"/>
  <c r="L224" i="11" s="1"/>
  <c r="J211" i="11"/>
  <c r="O211" i="11" s="1"/>
  <c r="K211" i="11"/>
  <c r="L211" i="11" s="1"/>
  <c r="J167" i="11"/>
  <c r="N167" i="11" s="1"/>
  <c r="K167" i="11"/>
  <c r="M167" i="11" s="1"/>
  <c r="J212" i="11"/>
  <c r="N212" i="11" s="1"/>
  <c r="K212" i="11"/>
  <c r="L212" i="11" s="1"/>
  <c r="J194" i="11"/>
  <c r="N194" i="11" s="1"/>
  <c r="K194" i="11"/>
  <c r="L194" i="11" s="1"/>
  <c r="J182" i="11"/>
  <c r="O182" i="11" s="1"/>
  <c r="K182" i="11"/>
  <c r="L182" i="11" s="1"/>
  <c r="J173" i="11"/>
  <c r="N173" i="11" s="1"/>
  <c r="K173" i="11"/>
  <c r="L173" i="11" s="1"/>
  <c r="J209" i="11"/>
  <c r="N209" i="11" s="1"/>
  <c r="K209" i="11"/>
  <c r="L209" i="11" s="1"/>
  <c r="J191" i="11"/>
  <c r="N191" i="11" s="1"/>
  <c r="K191" i="11"/>
  <c r="L191" i="11" s="1"/>
  <c r="J227" i="11"/>
  <c r="O227" i="11" s="1"/>
  <c r="K227" i="11"/>
  <c r="L227" i="11" s="1"/>
  <c r="J217" i="11"/>
  <c r="N217" i="11" s="1"/>
  <c r="K217" i="11"/>
  <c r="L217" i="11" s="1"/>
  <c r="J187" i="11"/>
  <c r="N187" i="11" s="1"/>
  <c r="K187" i="11"/>
  <c r="M187" i="11" s="1"/>
  <c r="J125" i="11"/>
  <c r="N125" i="11" s="1"/>
  <c r="K125" i="11"/>
  <c r="L125" i="11" s="1"/>
  <c r="J159" i="11"/>
  <c r="N159" i="11" s="1"/>
  <c r="K159" i="11"/>
  <c r="L159" i="11" s="1"/>
  <c r="J168" i="11"/>
  <c r="O168" i="11" s="1"/>
  <c r="K168" i="11"/>
  <c r="L168" i="11" s="1"/>
  <c r="J221" i="11"/>
  <c r="N221" i="11" s="1"/>
  <c r="K221" i="11"/>
  <c r="L221" i="11" s="1"/>
  <c r="J207" i="11"/>
  <c r="N207" i="11" s="1"/>
  <c r="K207" i="11"/>
  <c r="L207" i="11" s="1"/>
  <c r="J174" i="11"/>
  <c r="O174" i="11" s="1"/>
  <c r="K174" i="11"/>
  <c r="L174" i="11" s="1"/>
  <c r="J188" i="11"/>
  <c r="O188" i="11" s="1"/>
  <c r="K188" i="11"/>
  <c r="L188" i="11" s="1"/>
  <c r="J169" i="11"/>
  <c r="O169" i="11" s="1"/>
  <c r="K169" i="11"/>
  <c r="L169" i="11" s="1"/>
  <c r="J163" i="11"/>
  <c r="N163" i="11" s="1"/>
  <c r="K163" i="11"/>
  <c r="M163" i="11" s="1"/>
  <c r="J160" i="11"/>
  <c r="N160" i="11" s="1"/>
  <c r="K160" i="11"/>
  <c r="L160" i="11" s="1"/>
  <c r="J179" i="11"/>
  <c r="N179" i="11" s="1"/>
  <c r="K179" i="11"/>
  <c r="L179" i="11" s="1"/>
  <c r="J199" i="11"/>
  <c r="O199" i="11" s="1"/>
  <c r="K199" i="11"/>
  <c r="L199" i="11" s="1"/>
  <c r="J203" i="11"/>
  <c r="N203" i="11" s="1"/>
  <c r="K203" i="11"/>
  <c r="M203" i="11" s="1"/>
  <c r="J200" i="11"/>
  <c r="N200" i="11" s="1"/>
  <c r="K200" i="11"/>
  <c r="L200" i="11" s="1"/>
  <c r="J166" i="11"/>
  <c r="O166" i="11" s="1"/>
  <c r="K166" i="11"/>
  <c r="L166" i="11" s="1"/>
  <c r="J219" i="11"/>
  <c r="N219" i="11" s="1"/>
  <c r="K219" i="11"/>
  <c r="M219" i="11" s="1"/>
  <c r="J197" i="11"/>
  <c r="N197" i="11" s="1"/>
  <c r="K197" i="11"/>
  <c r="L197" i="11" s="1"/>
  <c r="J161" i="11"/>
  <c r="O161" i="11" s="1"/>
  <c r="K161" i="11"/>
  <c r="L161" i="11" s="1"/>
  <c r="J153" i="11"/>
  <c r="N153" i="11" s="1"/>
  <c r="K153" i="11"/>
  <c r="M153" i="11" s="1"/>
  <c r="J164" i="11"/>
  <c r="N164" i="11" s="1"/>
  <c r="K164" i="11"/>
  <c r="L164" i="11" s="1"/>
  <c r="J129" i="11"/>
  <c r="O129" i="11" s="1"/>
  <c r="K129" i="11"/>
  <c r="L129" i="11" s="1"/>
  <c r="J180" i="11"/>
  <c r="O180" i="11" s="1"/>
  <c r="K180" i="11"/>
  <c r="M180" i="11" s="1"/>
  <c r="J139" i="11"/>
  <c r="N139" i="11" s="1"/>
  <c r="K139" i="11"/>
  <c r="L139" i="11" s="1"/>
  <c r="J133" i="11"/>
  <c r="O133" i="11" s="1"/>
  <c r="K133" i="11"/>
  <c r="L133" i="11" s="1"/>
  <c r="J229" i="1"/>
  <c r="N229" i="1" s="1"/>
  <c r="K229" i="1"/>
  <c r="L229" i="1" s="1"/>
  <c r="R229" i="1"/>
  <c r="S229" i="1"/>
  <c r="T229" i="1"/>
  <c r="U229" i="1"/>
  <c r="V229" i="1"/>
  <c r="J172" i="1"/>
  <c r="N172" i="1" s="1"/>
  <c r="K172" i="1"/>
  <c r="L172" i="1" s="1"/>
  <c r="R172" i="1"/>
  <c r="S172" i="1"/>
  <c r="T172" i="1"/>
  <c r="U172" i="1"/>
  <c r="V172" i="1"/>
  <c r="J213" i="1"/>
  <c r="N213" i="1" s="1"/>
  <c r="K213" i="1"/>
  <c r="L213" i="1" s="1"/>
  <c r="R213" i="1"/>
  <c r="S213" i="1"/>
  <c r="T213" i="1"/>
  <c r="U213" i="1"/>
  <c r="V213" i="1"/>
  <c r="J137" i="1"/>
  <c r="N137" i="1" s="1"/>
  <c r="K137" i="1"/>
  <c r="L137" i="1" s="1"/>
  <c r="R137" i="1"/>
  <c r="S137" i="1"/>
  <c r="T137" i="1"/>
  <c r="U137" i="1"/>
  <c r="V137" i="1"/>
  <c r="J102" i="1"/>
  <c r="N102" i="1" s="1"/>
  <c r="K102" i="1"/>
  <c r="L102" i="1" s="1"/>
  <c r="R102" i="1"/>
  <c r="S102" i="1"/>
  <c r="T102" i="1"/>
  <c r="U102" i="1"/>
  <c r="V102" i="1"/>
  <c r="J90" i="1"/>
  <c r="O90" i="1" s="1"/>
  <c r="K90" i="1"/>
  <c r="L90" i="1" s="1"/>
  <c r="R90" i="1"/>
  <c r="S90" i="1"/>
  <c r="T90" i="1"/>
  <c r="U90" i="1"/>
  <c r="V90" i="1"/>
  <c r="J85" i="1"/>
  <c r="N85" i="1" s="1"/>
  <c r="K85" i="1"/>
  <c r="L85" i="1" s="1"/>
  <c r="R85" i="1"/>
  <c r="S85" i="1"/>
  <c r="T85" i="1"/>
  <c r="U85" i="1"/>
  <c r="V85" i="1"/>
  <c r="J155" i="1"/>
  <c r="O155" i="1" s="1"/>
  <c r="K155" i="1"/>
  <c r="L155" i="1" s="1"/>
  <c r="R155" i="1"/>
  <c r="S155" i="1"/>
  <c r="T155" i="1"/>
  <c r="U155" i="1"/>
  <c r="V155" i="1"/>
  <c r="J114" i="1"/>
  <c r="N114" i="1" s="1"/>
  <c r="K114" i="1"/>
  <c r="L114" i="1" s="1"/>
  <c r="R114" i="1"/>
  <c r="S114" i="1"/>
  <c r="T114" i="1"/>
  <c r="U114" i="1"/>
  <c r="V114" i="1"/>
  <c r="J217" i="1"/>
  <c r="N217" i="1" s="1"/>
  <c r="K217" i="1"/>
  <c r="L217" i="1" s="1"/>
  <c r="R217" i="1"/>
  <c r="S217" i="1"/>
  <c r="T217" i="1"/>
  <c r="U217" i="1"/>
  <c r="V217" i="1"/>
  <c r="O226" i="1" l="1"/>
  <c r="O225" i="11"/>
  <c r="P112" i="11"/>
  <c r="P105" i="1"/>
  <c r="P226" i="1"/>
  <c r="O105" i="1"/>
  <c r="M226" i="1"/>
  <c r="Q226" i="1" s="1"/>
  <c r="M105" i="1"/>
  <c r="N90" i="1"/>
  <c r="O102" i="1"/>
  <c r="O44" i="11"/>
  <c r="N14" i="11"/>
  <c r="P14" i="11" s="1"/>
  <c r="O191" i="11"/>
  <c r="M193" i="11"/>
  <c r="O8" i="11"/>
  <c r="N118" i="11"/>
  <c r="P118" i="11" s="1"/>
  <c r="P94" i="11"/>
  <c r="N223" i="11"/>
  <c r="O87" i="11"/>
  <c r="Q87" i="11" s="1"/>
  <c r="P213" i="11"/>
  <c r="O19" i="11"/>
  <c r="M152" i="11"/>
  <c r="O76" i="11"/>
  <c r="N47" i="11"/>
  <c r="P143" i="11"/>
  <c r="P165" i="11"/>
  <c r="O64" i="11"/>
  <c r="N92" i="11"/>
  <c r="P92" i="11" s="1"/>
  <c r="N144" i="11"/>
  <c r="O101" i="11"/>
  <c r="N174" i="11"/>
  <c r="P174" i="11" s="1"/>
  <c r="N132" i="11"/>
  <c r="P132" i="11" s="1"/>
  <c r="O126" i="11"/>
  <c r="P173" i="11"/>
  <c r="M190" i="11"/>
  <c r="Q75" i="11"/>
  <c r="N63" i="11"/>
  <c r="O219" i="11"/>
  <c r="Q219" i="11" s="1"/>
  <c r="O120" i="11"/>
  <c r="N129" i="11"/>
  <c r="O175" i="11"/>
  <c r="N192" i="11"/>
  <c r="P192" i="11" s="1"/>
  <c r="N149" i="11"/>
  <c r="P149" i="11" s="1"/>
  <c r="N39" i="11"/>
  <c r="P175" i="11"/>
  <c r="O204" i="11"/>
  <c r="O162" i="11"/>
  <c r="O172" i="11"/>
  <c r="N56" i="11"/>
  <c r="P158" i="11"/>
  <c r="N211" i="11"/>
  <c r="N177" i="11"/>
  <c r="L226" i="11"/>
  <c r="N123" i="11"/>
  <c r="P123" i="11" s="1"/>
  <c r="Q144" i="11"/>
  <c r="O81" i="11"/>
  <c r="Q81" i="11" s="1"/>
  <c r="O50" i="11"/>
  <c r="O23" i="11"/>
  <c r="P121" i="11"/>
  <c r="N75" i="11"/>
  <c r="O70" i="11"/>
  <c r="O27" i="11"/>
  <c r="O53" i="11"/>
  <c r="N38" i="11"/>
  <c r="M165" i="11"/>
  <c r="N114" i="11"/>
  <c r="N89" i="11"/>
  <c r="P89" i="11" s="1"/>
  <c r="M74" i="11"/>
  <c r="O207" i="11"/>
  <c r="M164" i="11"/>
  <c r="O173" i="11"/>
  <c r="M162" i="11"/>
  <c r="N116" i="11"/>
  <c r="P116" i="11" s="1"/>
  <c r="O155" i="11"/>
  <c r="P136" i="11"/>
  <c r="P155" i="11"/>
  <c r="O68" i="11"/>
  <c r="N180" i="11"/>
  <c r="O203" i="11"/>
  <c r="Q203" i="11" s="1"/>
  <c r="N169" i="11"/>
  <c r="P169" i="11" s="1"/>
  <c r="N105" i="11"/>
  <c r="P105" i="11" s="1"/>
  <c r="O216" i="11"/>
  <c r="O150" i="11"/>
  <c r="Q150" i="11" s="1"/>
  <c r="N227" i="11"/>
  <c r="P227" i="11" s="1"/>
  <c r="P225" i="11"/>
  <c r="O214" i="11"/>
  <c r="N226" i="11"/>
  <c r="O152" i="11"/>
  <c r="M13" i="11"/>
  <c r="P216" i="11"/>
  <c r="L85" i="11"/>
  <c r="P85" i="11" s="1"/>
  <c r="P8" i="11"/>
  <c r="N122" i="11"/>
  <c r="P122" i="11" s="1"/>
  <c r="Q226" i="11"/>
  <c r="O52" i="11"/>
  <c r="P95" i="11"/>
  <c r="O146" i="11"/>
  <c r="O135" i="11"/>
  <c r="N110" i="11"/>
  <c r="P110" i="11" s="1"/>
  <c r="O103" i="11"/>
  <c r="O66" i="11"/>
  <c r="Q66" i="11" s="1"/>
  <c r="N21" i="11"/>
  <c r="O16" i="11"/>
  <c r="N205" i="11"/>
  <c r="P205" i="11" s="1"/>
  <c r="L79" i="11"/>
  <c r="P79" i="11" s="1"/>
  <c r="N11" i="11"/>
  <c r="P11" i="11" s="1"/>
  <c r="N166" i="11"/>
  <c r="P166" i="11" s="1"/>
  <c r="O187" i="11"/>
  <c r="Q187" i="11" s="1"/>
  <c r="N170" i="11"/>
  <c r="P170" i="11" s="1"/>
  <c r="N102" i="11"/>
  <c r="P102" i="11" s="1"/>
  <c r="M145" i="11"/>
  <c r="P70" i="11"/>
  <c r="M139" i="11"/>
  <c r="L187" i="11"/>
  <c r="P187" i="11" s="1"/>
  <c r="M170" i="11"/>
  <c r="Q170" i="11" s="1"/>
  <c r="O165" i="11"/>
  <c r="O154" i="11"/>
  <c r="N104" i="11"/>
  <c r="N98" i="11"/>
  <c r="P98" i="11" s="1"/>
  <c r="P9" i="11"/>
  <c r="L203" i="11"/>
  <c r="P203" i="11" s="1"/>
  <c r="M194" i="11"/>
  <c r="L223" i="11"/>
  <c r="O178" i="11"/>
  <c r="P202" i="11"/>
  <c r="M108" i="11"/>
  <c r="O112" i="11"/>
  <c r="N96" i="11"/>
  <c r="P74" i="11"/>
  <c r="P142" i="11"/>
  <c r="O153" i="11"/>
  <c r="Q153" i="11" s="1"/>
  <c r="L219" i="11"/>
  <c r="P219" i="11" s="1"/>
  <c r="M221" i="11"/>
  <c r="P193" i="11"/>
  <c r="P190" i="11"/>
  <c r="M178" i="11"/>
  <c r="P147" i="11"/>
  <c r="M92" i="11"/>
  <c r="Q92" i="11" s="1"/>
  <c r="M88" i="11"/>
  <c r="M73" i="11"/>
  <c r="O62" i="11"/>
  <c r="O35" i="11"/>
  <c r="N26" i="11"/>
  <c r="M22" i="11"/>
  <c r="O209" i="11"/>
  <c r="P194" i="11"/>
  <c r="L177" i="11"/>
  <c r="O95" i="11"/>
  <c r="P120" i="11"/>
  <c r="M156" i="11"/>
  <c r="Q156" i="11" s="1"/>
  <c r="P108" i="11"/>
  <c r="Q96" i="11"/>
  <c r="O84" i="11"/>
  <c r="O65" i="11"/>
  <c r="O18" i="11"/>
  <c r="L153" i="11"/>
  <c r="P153" i="11" s="1"/>
  <c r="M199" i="11"/>
  <c r="Q199" i="11" s="1"/>
  <c r="P221" i="11"/>
  <c r="O212" i="11"/>
  <c r="M95" i="11"/>
  <c r="P178" i="11"/>
  <c r="O157" i="11"/>
  <c r="N134" i="11"/>
  <c r="P134" i="11" s="1"/>
  <c r="O189" i="11"/>
  <c r="Q104" i="11"/>
  <c r="N99" i="11"/>
  <c r="O171" i="11"/>
  <c r="O29" i="11"/>
  <c r="Q137" i="11"/>
  <c r="L180" i="11"/>
  <c r="N168" i="11"/>
  <c r="P168" i="11" s="1"/>
  <c r="O217" i="11"/>
  <c r="M222" i="11"/>
  <c r="N183" i="11"/>
  <c r="P183" i="11" s="1"/>
  <c r="N141" i="11"/>
  <c r="P141" i="11" s="1"/>
  <c r="M134" i="11"/>
  <c r="Q134" i="11" s="1"/>
  <c r="L91" i="11"/>
  <c r="P91" i="11" s="1"/>
  <c r="P80" i="11"/>
  <c r="O72" i="11"/>
  <c r="Q72" i="11" s="1"/>
  <c r="P61" i="11"/>
  <c r="O10" i="11"/>
  <c r="P125" i="11"/>
  <c r="N161" i="11"/>
  <c r="P161" i="11" s="1"/>
  <c r="M179" i="11"/>
  <c r="L167" i="11"/>
  <c r="P167" i="11" s="1"/>
  <c r="P222" i="11"/>
  <c r="M101" i="11"/>
  <c r="O143" i="11"/>
  <c r="O28" i="11"/>
  <c r="N24" i="11"/>
  <c r="O17" i="11"/>
  <c r="O6" i="11"/>
  <c r="Q6" i="11" s="1"/>
  <c r="Q176" i="11"/>
  <c r="M200" i="11"/>
  <c r="M159" i="11"/>
  <c r="O121" i="11"/>
  <c r="P145" i="11"/>
  <c r="O201" i="11"/>
  <c r="N119" i="11"/>
  <c r="N90" i="11"/>
  <c r="P83" i="11"/>
  <c r="O71" i="11"/>
  <c r="L64" i="11"/>
  <c r="P64" i="11" s="1"/>
  <c r="O20" i="11"/>
  <c r="O13" i="11"/>
  <c r="N133" i="11"/>
  <c r="P133" i="11" s="1"/>
  <c r="N182" i="11"/>
  <c r="P182" i="11" s="1"/>
  <c r="O195" i="11"/>
  <c r="P101" i="11"/>
  <c r="O136" i="11"/>
  <c r="O130" i="11"/>
  <c r="M201" i="11"/>
  <c r="O86" i="11"/>
  <c r="L82" i="11"/>
  <c r="P82" i="11" s="1"/>
  <c r="O78" i="11"/>
  <c r="Q78" i="11" s="1"/>
  <c r="M67" i="11"/>
  <c r="O59" i="11"/>
  <c r="O55" i="11"/>
  <c r="L37" i="11"/>
  <c r="P37" i="11" s="1"/>
  <c r="O32" i="11"/>
  <c r="O9" i="11"/>
  <c r="M182" i="11"/>
  <c r="Q182" i="11" s="1"/>
  <c r="L198" i="11"/>
  <c r="P198" i="11" s="1"/>
  <c r="N208" i="11"/>
  <c r="P208" i="11" s="1"/>
  <c r="M142" i="11"/>
  <c r="N137" i="11"/>
  <c r="P126" i="11"/>
  <c r="P152" i="11"/>
  <c r="O138" i="11"/>
  <c r="Q138" i="11" s="1"/>
  <c r="N124" i="11"/>
  <c r="P124" i="11" s="1"/>
  <c r="N176" i="11"/>
  <c r="Q90" i="11"/>
  <c r="P55" i="11"/>
  <c r="O46" i="11"/>
  <c r="O41" i="11"/>
  <c r="P220" i="11"/>
  <c r="O193" i="11"/>
  <c r="N33" i="11"/>
  <c r="N30" i="11"/>
  <c r="M173" i="11"/>
  <c r="P212" i="11"/>
  <c r="O210" i="11"/>
  <c r="O198" i="11"/>
  <c r="Q198" i="11" s="1"/>
  <c r="M225" i="11"/>
  <c r="Q225" i="11" s="1"/>
  <c r="M192" i="11"/>
  <c r="Q192" i="11" s="1"/>
  <c r="P162" i="11"/>
  <c r="O213" i="11"/>
  <c r="O142" i="11"/>
  <c r="P157" i="11"/>
  <c r="M155" i="11"/>
  <c r="P76" i="11"/>
  <c r="O73" i="11"/>
  <c r="P71" i="11"/>
  <c r="P159" i="11"/>
  <c r="P179" i="11"/>
  <c r="N188" i="11"/>
  <c r="P188" i="11" s="1"/>
  <c r="O221" i="11"/>
  <c r="O125" i="11"/>
  <c r="Q180" i="11"/>
  <c r="O160" i="11"/>
  <c r="O167" i="11"/>
  <c r="Q167" i="11" s="1"/>
  <c r="N140" i="11"/>
  <c r="P140" i="11" s="1"/>
  <c r="M131" i="11"/>
  <c r="M116" i="11"/>
  <c r="Q116" i="11" s="1"/>
  <c r="L104" i="11"/>
  <c r="M112" i="11"/>
  <c r="M98" i="11"/>
  <c r="Q98" i="11" s="1"/>
  <c r="P171" i="11"/>
  <c r="L90" i="11"/>
  <c r="P146" i="11"/>
  <c r="M171" i="11"/>
  <c r="P17" i="11"/>
  <c r="M7" i="11"/>
  <c r="P131" i="11"/>
  <c r="M143" i="11"/>
  <c r="P73" i="11"/>
  <c r="M58" i="11"/>
  <c r="N185" i="11"/>
  <c r="P185" i="11" s="1"/>
  <c r="M208" i="11"/>
  <c r="Q208" i="11" s="1"/>
  <c r="L163" i="11"/>
  <c r="P163" i="11" s="1"/>
  <c r="Q177" i="11"/>
  <c r="Q223" i="11"/>
  <c r="M218" i="11"/>
  <c r="N106" i="11"/>
  <c r="P106" i="11" s="1"/>
  <c r="M117" i="11"/>
  <c r="L150" i="11"/>
  <c r="P150" i="11" s="1"/>
  <c r="L144" i="11"/>
  <c r="M97" i="11"/>
  <c r="O61" i="11"/>
  <c r="M55" i="11"/>
  <c r="M52" i="11"/>
  <c r="L49" i="11"/>
  <c r="P49" i="11" s="1"/>
  <c r="M46" i="11"/>
  <c r="O43" i="11"/>
  <c r="O40" i="11"/>
  <c r="O34" i="11"/>
  <c r="M197" i="11"/>
  <c r="P160" i="11"/>
  <c r="L93" i="11"/>
  <c r="P93" i="11" s="1"/>
  <c r="P214" i="11"/>
  <c r="O163" i="11"/>
  <c r="Q163" i="11" s="1"/>
  <c r="N199" i="11"/>
  <c r="P199" i="11" s="1"/>
  <c r="M168" i="11"/>
  <c r="Q168" i="11" s="1"/>
  <c r="M181" i="11"/>
  <c r="M204" i="11"/>
  <c r="M206" i="11"/>
  <c r="O77" i="11"/>
  <c r="M43" i="11"/>
  <c r="M40" i="11"/>
  <c r="M34" i="11"/>
  <c r="O31" i="11"/>
  <c r="O22" i="11"/>
  <c r="O151" i="11"/>
  <c r="P218" i="11"/>
  <c r="O158" i="11"/>
  <c r="M130" i="11"/>
  <c r="M103" i="11"/>
  <c r="O108" i="11"/>
  <c r="L99" i="11"/>
  <c r="P97" i="11"/>
  <c r="O83" i="11"/>
  <c r="O80" i="11"/>
  <c r="O74" i="11"/>
  <c r="O69" i="11"/>
  <c r="Q69" i="11" s="1"/>
  <c r="P58" i="11"/>
  <c r="M31" i="11"/>
  <c r="M28" i="11"/>
  <c r="O25" i="11"/>
  <c r="P13" i="11"/>
  <c r="P209" i="11"/>
  <c r="P181" i="11"/>
  <c r="P204" i="11"/>
  <c r="P206" i="11"/>
  <c r="O186" i="11"/>
  <c r="O147" i="11"/>
  <c r="N107" i="11"/>
  <c r="P107" i="11" s="1"/>
  <c r="M202" i="11"/>
  <c r="L148" i="11"/>
  <c r="P148" i="11" s="1"/>
  <c r="O128" i="11"/>
  <c r="O111" i="11"/>
  <c r="Q111" i="11" s="1"/>
  <c r="O113" i="11"/>
  <c r="Q113" i="11" s="1"/>
  <c r="O109" i="11"/>
  <c r="Q109" i="11" s="1"/>
  <c r="Q99" i="11"/>
  <c r="P77" i="11"/>
  <c r="L72" i="11"/>
  <c r="P72" i="11" s="1"/>
  <c r="L66" i="11"/>
  <c r="P66" i="11" s="1"/>
  <c r="O60" i="11"/>
  <c r="Q60" i="11" s="1"/>
  <c r="O57" i="11"/>
  <c r="Q57" i="11" s="1"/>
  <c r="O54" i="11"/>
  <c r="O48" i="11"/>
  <c r="P19" i="11"/>
  <c r="O15" i="11"/>
  <c r="O12" i="11"/>
  <c r="L6" i="11"/>
  <c r="P6" i="11" s="1"/>
  <c r="N224" i="11"/>
  <c r="P224" i="11" s="1"/>
  <c r="O220" i="11"/>
  <c r="M186" i="11"/>
  <c r="N100" i="11"/>
  <c r="P100" i="11" s="1"/>
  <c r="N156" i="11"/>
  <c r="P156" i="11" s="1"/>
  <c r="O127" i="11"/>
  <c r="O85" i="11"/>
  <c r="Q85" i="11" s="1"/>
  <c r="O51" i="11"/>
  <c r="O45" i="11"/>
  <c r="O42" i="11"/>
  <c r="O36" i="11"/>
  <c r="M157" i="11"/>
  <c r="P130" i="11"/>
  <c r="L137" i="11"/>
  <c r="P103" i="11"/>
  <c r="P127" i="11"/>
  <c r="M124" i="11"/>
  <c r="Q124" i="11" s="1"/>
  <c r="L96" i="11"/>
  <c r="L176" i="11"/>
  <c r="P200" i="11"/>
  <c r="P164" i="11"/>
  <c r="P139" i="11"/>
  <c r="P197" i="11"/>
  <c r="P129" i="11"/>
  <c r="L114" i="11"/>
  <c r="M114" i="11"/>
  <c r="Q114" i="11" s="1"/>
  <c r="M188" i="11"/>
  <c r="Q188" i="11" s="1"/>
  <c r="P207" i="11"/>
  <c r="M227" i="11"/>
  <c r="Q227" i="11" s="1"/>
  <c r="M224" i="11"/>
  <c r="Q224" i="11" s="1"/>
  <c r="M185" i="11"/>
  <c r="Q185" i="11" s="1"/>
  <c r="O215" i="11"/>
  <c r="P196" i="11"/>
  <c r="M123" i="11"/>
  <c r="Q123" i="11" s="1"/>
  <c r="M140" i="11"/>
  <c r="Q140" i="11" s="1"/>
  <c r="M149" i="11"/>
  <c r="Q149" i="11" s="1"/>
  <c r="M107" i="11"/>
  <c r="Q107" i="11" s="1"/>
  <c r="M106" i="11"/>
  <c r="Q106" i="11" s="1"/>
  <c r="L115" i="11"/>
  <c r="M207" i="11"/>
  <c r="M209" i="11"/>
  <c r="M175" i="11"/>
  <c r="M121" i="11"/>
  <c r="M215" i="11"/>
  <c r="M147" i="11"/>
  <c r="M141" i="11"/>
  <c r="Q141" i="11" s="1"/>
  <c r="M136" i="11"/>
  <c r="M216" i="11"/>
  <c r="M128" i="11"/>
  <c r="L128" i="11"/>
  <c r="P128" i="11" s="1"/>
  <c r="N115" i="11"/>
  <c r="O115" i="11"/>
  <c r="Q115" i="11" s="1"/>
  <c r="M133" i="11"/>
  <c r="Q133" i="11" s="1"/>
  <c r="M129" i="11"/>
  <c r="Q129" i="11" s="1"/>
  <c r="M161" i="11"/>
  <c r="Q161" i="11" s="1"/>
  <c r="M166" i="11"/>
  <c r="Q166" i="11" s="1"/>
  <c r="O93" i="11"/>
  <c r="Q93" i="11" s="1"/>
  <c r="P215" i="11"/>
  <c r="M135" i="11"/>
  <c r="L135" i="11"/>
  <c r="P135" i="11" s="1"/>
  <c r="M189" i="11"/>
  <c r="L189" i="11"/>
  <c r="P189" i="11" s="1"/>
  <c r="M84" i="11"/>
  <c r="L84" i="11"/>
  <c r="P84" i="11" s="1"/>
  <c r="M160" i="11"/>
  <c r="M125" i="11"/>
  <c r="P217" i="11"/>
  <c r="M212" i="11"/>
  <c r="P211" i="11"/>
  <c r="M220" i="11"/>
  <c r="M183" i="11"/>
  <c r="Q183" i="11" s="1"/>
  <c r="P154" i="11"/>
  <c r="N67" i="11"/>
  <c r="P67" i="11" s="1"/>
  <c r="O67" i="11"/>
  <c r="M169" i="11"/>
  <c r="Q169" i="11" s="1"/>
  <c r="M217" i="11"/>
  <c r="P191" i="11"/>
  <c r="M211" i="11"/>
  <c r="Q211" i="11" s="1"/>
  <c r="P210" i="11"/>
  <c r="O222" i="11"/>
  <c r="M213" i="11"/>
  <c r="M151" i="11"/>
  <c r="P195" i="11"/>
  <c r="O218" i="11"/>
  <c r="O131" i="11"/>
  <c r="O145" i="11"/>
  <c r="O202" i="11"/>
  <c r="O148" i="11"/>
  <c r="Q148" i="11" s="1"/>
  <c r="L172" i="11"/>
  <c r="P172" i="11" s="1"/>
  <c r="M172" i="11"/>
  <c r="L119" i="11"/>
  <c r="M119" i="11"/>
  <c r="Q119" i="11" s="1"/>
  <c r="L86" i="11"/>
  <c r="P86" i="11" s="1"/>
  <c r="M86" i="11"/>
  <c r="M174" i="11"/>
  <c r="Q174" i="11" s="1"/>
  <c r="M191" i="11"/>
  <c r="M210" i="11"/>
  <c r="M195" i="11"/>
  <c r="M102" i="11"/>
  <c r="Q102" i="11" s="1"/>
  <c r="M100" i="11"/>
  <c r="Q100" i="11" s="1"/>
  <c r="M105" i="11"/>
  <c r="Q105" i="11" s="1"/>
  <c r="M122" i="11"/>
  <c r="Q122" i="11" s="1"/>
  <c r="O179" i="11"/>
  <c r="O159" i="11"/>
  <c r="O194" i="11"/>
  <c r="O181" i="11"/>
  <c r="P151" i="11"/>
  <c r="M132" i="11"/>
  <c r="Q132" i="11" s="1"/>
  <c r="M158" i="11"/>
  <c r="M120" i="11"/>
  <c r="Q120" i="11" s="1"/>
  <c r="M146" i="11"/>
  <c r="L25" i="11"/>
  <c r="P25" i="11" s="1"/>
  <c r="M25" i="11"/>
  <c r="O197" i="11"/>
  <c r="O200" i="11"/>
  <c r="M205" i="11"/>
  <c r="Q205" i="11" s="1"/>
  <c r="O196" i="11"/>
  <c r="O190" i="11"/>
  <c r="N117" i="11"/>
  <c r="P117" i="11" s="1"/>
  <c r="O117" i="11"/>
  <c r="O139" i="11"/>
  <c r="O164" i="11"/>
  <c r="O206" i="11"/>
  <c r="P186" i="11"/>
  <c r="M214" i="11"/>
  <c r="M196" i="11"/>
  <c r="P201" i="11"/>
  <c r="L184" i="11"/>
  <c r="P184" i="11" s="1"/>
  <c r="M184" i="11"/>
  <c r="N88" i="11"/>
  <c r="P88" i="11" s="1"/>
  <c r="O88" i="11"/>
  <c r="L113" i="11"/>
  <c r="P113" i="11" s="1"/>
  <c r="M154" i="11"/>
  <c r="O91" i="11"/>
  <c r="Q91" i="11" s="1"/>
  <c r="M80" i="11"/>
  <c r="L78" i="11"/>
  <c r="P78" i="11" s="1"/>
  <c r="M76" i="11"/>
  <c r="Q64" i="11"/>
  <c r="L60" i="11"/>
  <c r="P60" i="11" s="1"/>
  <c r="L56" i="11"/>
  <c r="M56" i="11"/>
  <c r="Q56" i="11" s="1"/>
  <c r="M19" i="11"/>
  <c r="L51" i="11"/>
  <c r="P51" i="11" s="1"/>
  <c r="M51" i="11"/>
  <c r="L44" i="11"/>
  <c r="P44" i="11" s="1"/>
  <c r="M44" i="11"/>
  <c r="L39" i="11"/>
  <c r="M39" i="11"/>
  <c r="Q39" i="11" s="1"/>
  <c r="L32" i="11"/>
  <c r="P32" i="11" s="1"/>
  <c r="M32" i="11"/>
  <c r="L27" i="11"/>
  <c r="P27" i="11" s="1"/>
  <c r="M27" i="11"/>
  <c r="P22" i="11"/>
  <c r="M16" i="11"/>
  <c r="M127" i="11"/>
  <c r="M70" i="11"/>
  <c r="L62" i="11"/>
  <c r="P62" i="11" s="1"/>
  <c r="M62" i="11"/>
  <c r="M89" i="11"/>
  <c r="Q89" i="11" s="1"/>
  <c r="L87" i="11"/>
  <c r="P87" i="11" s="1"/>
  <c r="L24" i="11"/>
  <c r="M24" i="11"/>
  <c r="Q24" i="11" s="1"/>
  <c r="P16" i="11"/>
  <c r="M10" i="11"/>
  <c r="O79" i="11"/>
  <c r="Q79" i="11" s="1"/>
  <c r="L68" i="11"/>
  <c r="P68" i="11" s="1"/>
  <c r="M68" i="11"/>
  <c r="L53" i="11"/>
  <c r="P53" i="11" s="1"/>
  <c r="M53" i="11"/>
  <c r="L48" i="11"/>
  <c r="P48" i="11" s="1"/>
  <c r="M48" i="11"/>
  <c r="P46" i="11"/>
  <c r="L41" i="11"/>
  <c r="P41" i="11" s="1"/>
  <c r="M41" i="11"/>
  <c r="L36" i="11"/>
  <c r="P36" i="11" s="1"/>
  <c r="M36" i="11"/>
  <c r="P34" i="11"/>
  <c r="L29" i="11"/>
  <c r="P29" i="11" s="1"/>
  <c r="M29" i="11"/>
  <c r="L21" i="11"/>
  <c r="M21" i="11"/>
  <c r="Q21" i="11" s="1"/>
  <c r="M126" i="11"/>
  <c r="L111" i="11"/>
  <c r="P111" i="11" s="1"/>
  <c r="O94" i="11"/>
  <c r="M83" i="11"/>
  <c r="L81" i="11"/>
  <c r="P81" i="11" s="1"/>
  <c r="Q63" i="11"/>
  <c r="L57" i="11"/>
  <c r="P57" i="11" s="1"/>
  <c r="L18" i="11"/>
  <c r="P18" i="11" s="1"/>
  <c r="M18" i="11"/>
  <c r="P10" i="11"/>
  <c r="P7" i="11"/>
  <c r="M94" i="11"/>
  <c r="M61" i="11"/>
  <c r="L15" i="11"/>
  <c r="P15" i="11" s="1"/>
  <c r="M15" i="11"/>
  <c r="M110" i="11"/>
  <c r="Q110" i="11" s="1"/>
  <c r="L109" i="11"/>
  <c r="P109" i="11" s="1"/>
  <c r="M77" i="11"/>
  <c r="L75" i="11"/>
  <c r="L63" i="11"/>
  <c r="L59" i="11"/>
  <c r="P59" i="11" s="1"/>
  <c r="M59" i="11"/>
  <c r="L50" i="11"/>
  <c r="P50" i="11" s="1"/>
  <c r="M50" i="11"/>
  <c r="L45" i="11"/>
  <c r="P45" i="11" s="1"/>
  <c r="M45" i="11"/>
  <c r="P43" i="11"/>
  <c r="L38" i="11"/>
  <c r="P38" i="11" s="1"/>
  <c r="M38" i="11"/>
  <c r="Q38" i="11" s="1"/>
  <c r="L33" i="11"/>
  <c r="M33" i="11"/>
  <c r="Q33" i="11" s="1"/>
  <c r="P31" i="11"/>
  <c r="L26" i="11"/>
  <c r="M26" i="11"/>
  <c r="Q26" i="11" s="1"/>
  <c r="L12" i="11"/>
  <c r="P12" i="11" s="1"/>
  <c r="M12" i="11"/>
  <c r="O184" i="11"/>
  <c r="L23" i="11"/>
  <c r="P23" i="11" s="1"/>
  <c r="M23" i="11"/>
  <c r="Q23" i="11" s="1"/>
  <c r="M118" i="11"/>
  <c r="Q118" i="11" s="1"/>
  <c r="L138" i="11"/>
  <c r="P138" i="11" s="1"/>
  <c r="O82" i="11"/>
  <c r="Q82" i="11" s="1"/>
  <c r="M71" i="11"/>
  <c r="L69" i="11"/>
  <c r="P69" i="11" s="1"/>
  <c r="L65" i="11"/>
  <c r="P65" i="11" s="1"/>
  <c r="M65" i="11"/>
  <c r="O49" i="11"/>
  <c r="Q49" i="11" s="1"/>
  <c r="O37" i="11"/>
  <c r="Q37" i="11" s="1"/>
  <c r="L20" i="11"/>
  <c r="P20" i="11" s="1"/>
  <c r="M20" i="11"/>
  <c r="O97" i="11"/>
  <c r="O58" i="11"/>
  <c r="L54" i="11"/>
  <c r="P54" i="11" s="1"/>
  <c r="M54" i="11"/>
  <c r="P52" i="11"/>
  <c r="L47" i="11"/>
  <c r="M47" i="11"/>
  <c r="Q47" i="11" s="1"/>
  <c r="L42" i="11"/>
  <c r="P42" i="11" s="1"/>
  <c r="M42" i="11"/>
  <c r="P40" i="11"/>
  <c r="L35" i="11"/>
  <c r="P35" i="11" s="1"/>
  <c r="M35" i="11"/>
  <c r="L30" i="11"/>
  <c r="M30" i="11"/>
  <c r="Q30" i="11" s="1"/>
  <c r="P28" i="11"/>
  <c r="M17" i="11"/>
  <c r="M14" i="11"/>
  <c r="Q14" i="11" s="1"/>
  <c r="M11" i="11"/>
  <c r="Q11" i="11" s="1"/>
  <c r="M8" i="11"/>
  <c r="Q8" i="11" s="1"/>
  <c r="M9" i="11"/>
  <c r="O7" i="11"/>
  <c r="N155" i="1"/>
  <c r="P155" i="1" s="1"/>
  <c r="M90" i="1"/>
  <c r="Q90" i="1" s="1"/>
  <c r="P137" i="1"/>
  <c r="P217" i="1"/>
  <c r="M85" i="1"/>
  <c r="P90" i="1"/>
  <c r="O229" i="1"/>
  <c r="M217" i="1"/>
  <c r="P85" i="1"/>
  <c r="O114" i="1"/>
  <c r="O217" i="1"/>
  <c r="O85" i="1"/>
  <c r="P102" i="1"/>
  <c r="M114" i="1"/>
  <c r="M155" i="1"/>
  <c r="Q155" i="1" s="1"/>
  <c r="P114" i="1"/>
  <c r="O137" i="1"/>
  <c r="P229" i="1"/>
  <c r="P172" i="1"/>
  <c r="P213" i="1"/>
  <c r="M102" i="1"/>
  <c r="O213" i="1"/>
  <c r="M137" i="1"/>
  <c r="O172" i="1"/>
  <c r="M213" i="1"/>
  <c r="M172" i="1"/>
  <c r="M229" i="1"/>
  <c r="Q102" i="1" l="1"/>
  <c r="Q146" i="11"/>
  <c r="Q59" i="11"/>
  <c r="Q29" i="11"/>
  <c r="Q204" i="11"/>
  <c r="Q20" i="11"/>
  <c r="Q44" i="11"/>
  <c r="Q189" i="11"/>
  <c r="Q22" i="11"/>
  <c r="Q155" i="11"/>
  <c r="Q67" i="11"/>
  <c r="Q135" i="11"/>
  <c r="Q214" i="11"/>
  <c r="Q27" i="11"/>
  <c r="P223" i="11"/>
  <c r="Q213" i="11"/>
  <c r="P96" i="11"/>
  <c r="Q164" i="11"/>
  <c r="Q154" i="11"/>
  <c r="Q86" i="11"/>
  <c r="P99" i="11"/>
  <c r="Q71" i="11"/>
  <c r="P75" i="11"/>
  <c r="P33" i="11"/>
  <c r="P137" i="11"/>
  <c r="P30" i="11"/>
  <c r="P24" i="11"/>
  <c r="Q35" i="11"/>
  <c r="Q172" i="11"/>
  <c r="P104" i="11"/>
  <c r="Q17" i="11"/>
  <c r="P26" i="11"/>
  <c r="Q193" i="11"/>
  <c r="Q65" i="11"/>
  <c r="P47" i="11"/>
  <c r="Q191" i="11"/>
  <c r="Q105" i="1"/>
  <c r="P114" i="11"/>
  <c r="Q220" i="11"/>
  <c r="Q68" i="11"/>
  <c r="P144" i="11"/>
  <c r="Q200" i="11"/>
  <c r="Q19" i="11"/>
  <c r="P180" i="11"/>
  <c r="Q54" i="11"/>
  <c r="Q179" i="11"/>
  <c r="Q80" i="11"/>
  <c r="Q101" i="11"/>
  <c r="Q162" i="11"/>
  <c r="Q202" i="11"/>
  <c r="Q55" i="11"/>
  <c r="Q147" i="11"/>
  <c r="Q157" i="11"/>
  <c r="P63" i="11"/>
  <c r="Q18" i="11"/>
  <c r="Q70" i="11"/>
  <c r="Q88" i="11"/>
  <c r="Q190" i="11"/>
  <c r="Q84" i="11"/>
  <c r="Q207" i="11"/>
  <c r="Q58" i="11"/>
  <c r="Q83" i="11"/>
  <c r="P56" i="11"/>
  <c r="Q7" i="11"/>
  <c r="Q73" i="11"/>
  <c r="Q173" i="11"/>
  <c r="Q50" i="11"/>
  <c r="Q61" i="11"/>
  <c r="Q126" i="11"/>
  <c r="Q76" i="11"/>
  <c r="Q197" i="11"/>
  <c r="Q152" i="11"/>
  <c r="Q52" i="11"/>
  <c r="Q62" i="11"/>
  <c r="P226" i="11"/>
  <c r="Q201" i="11"/>
  <c r="Q31" i="11"/>
  <c r="Q222" i="11"/>
  <c r="Q28" i="11"/>
  <c r="Q16" i="11"/>
  <c r="Q125" i="11"/>
  <c r="Q121" i="11"/>
  <c r="Q175" i="11"/>
  <c r="Q53" i="11"/>
  <c r="P39" i="11"/>
  <c r="P177" i="11"/>
  <c r="Q36" i="11"/>
  <c r="Q10" i="11"/>
  <c r="Q117" i="11"/>
  <c r="Q41" i="11"/>
  <c r="Q145" i="11"/>
  <c r="Q13" i="11"/>
  <c r="Q45" i="11"/>
  <c r="Q15" i="11"/>
  <c r="Q194" i="11"/>
  <c r="Q12" i="11"/>
  <c r="Q158" i="11"/>
  <c r="Q74" i="11"/>
  <c r="Q131" i="11"/>
  <c r="Q43" i="11"/>
  <c r="Q46" i="11"/>
  <c r="Q34" i="11"/>
  <c r="Q165" i="11"/>
  <c r="Q103" i="11"/>
  <c r="Q216" i="11"/>
  <c r="Q136" i="11"/>
  <c r="Q212" i="11"/>
  <c r="Q42" i="11"/>
  <c r="P90" i="11"/>
  <c r="Q9" i="11"/>
  <c r="Q206" i="11"/>
  <c r="Q77" i="11"/>
  <c r="Q142" i="11"/>
  <c r="Q130" i="11"/>
  <c r="P21" i="11"/>
  <c r="Q51" i="11"/>
  <c r="Q139" i="11"/>
  <c r="Q171" i="11"/>
  <c r="Q112" i="11"/>
  <c r="Q32" i="11"/>
  <c r="Q195" i="11"/>
  <c r="Q95" i="11"/>
  <c r="Q178" i="11"/>
  <c r="Q217" i="11"/>
  <c r="Q143" i="11"/>
  <c r="Q181" i="11"/>
  <c r="Q97" i="11"/>
  <c r="Q160" i="11"/>
  <c r="Q159" i="11"/>
  <c r="Q127" i="11"/>
  <c r="P119" i="11"/>
  <c r="P115" i="11"/>
  <c r="Q221" i="11"/>
  <c r="Q209" i="11"/>
  <c r="P176" i="11"/>
  <c r="Q108" i="11"/>
  <c r="Q48" i="11"/>
  <c r="Q128" i="11"/>
  <c r="Q40" i="11"/>
  <c r="Q210" i="11"/>
  <c r="Q94" i="11"/>
  <c r="Q186" i="11"/>
  <c r="Q218" i="11"/>
  <c r="Q25" i="11"/>
  <c r="Q151" i="11"/>
  <c r="Q215" i="11"/>
  <c r="Q184" i="11"/>
  <c r="Q196" i="11"/>
  <c r="Q217" i="1"/>
  <c r="Q85" i="1"/>
  <c r="Q229" i="1"/>
  <c r="Q114" i="1"/>
  <c r="Q137" i="1"/>
  <c r="Q213" i="1"/>
  <c r="Q172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160" i="1"/>
  <c r="J61" i="1"/>
  <c r="J62" i="1"/>
  <c r="J161" i="1"/>
  <c r="J156" i="1"/>
  <c r="J157" i="1"/>
  <c r="J66" i="1"/>
  <c r="J67" i="1"/>
  <c r="J158" i="1"/>
  <c r="J159" i="1"/>
  <c r="J70" i="1"/>
  <c r="J162" i="1"/>
  <c r="J72" i="1"/>
  <c r="J89" i="1"/>
  <c r="J109" i="1"/>
  <c r="J75" i="1"/>
  <c r="J163" i="1"/>
  <c r="J139" i="1"/>
  <c r="J78" i="1"/>
  <c r="J79" i="1"/>
  <c r="J80" i="1"/>
  <c r="J148" i="1"/>
  <c r="J145" i="1"/>
  <c r="J146" i="1"/>
  <c r="J84" i="1"/>
  <c r="J150" i="1"/>
  <c r="J86" i="1"/>
  <c r="J87" i="1"/>
  <c r="J120" i="1"/>
  <c r="J174" i="1"/>
  <c r="J173" i="1"/>
  <c r="J60" i="1"/>
  <c r="J135" i="1"/>
  <c r="J123" i="1"/>
  <c r="J63" i="1"/>
  <c r="J136" i="1"/>
  <c r="J64" i="1"/>
  <c r="J97" i="1"/>
  <c r="J151" i="1"/>
  <c r="J81" i="1"/>
  <c r="J65" i="1"/>
  <c r="J101" i="1"/>
  <c r="J181" i="1"/>
  <c r="J152" i="1"/>
  <c r="J104" i="1"/>
  <c r="J228" i="1"/>
  <c r="J82" i="1"/>
  <c r="J107" i="1"/>
  <c r="J183" i="1"/>
  <c r="J170" i="1"/>
  <c r="J83" i="1"/>
  <c r="J111" i="1"/>
  <c r="J210" i="1"/>
  <c r="J113" i="1"/>
  <c r="J204" i="1"/>
  <c r="J230" i="1"/>
  <c r="J195" i="1"/>
  <c r="J205" i="1"/>
  <c r="J118" i="1"/>
  <c r="J129" i="1"/>
  <c r="J179" i="1"/>
  <c r="J121" i="1"/>
  <c r="J138" i="1"/>
  <c r="J220" i="1"/>
  <c r="J110" i="1"/>
  <c r="J177" i="1"/>
  <c r="J171" i="1"/>
  <c r="J128" i="1"/>
  <c r="J132" i="1"/>
  <c r="J122" i="1"/>
  <c r="J131" i="1"/>
  <c r="J119" i="1"/>
  <c r="J169" i="1"/>
  <c r="J216" i="1"/>
  <c r="J126" i="1"/>
  <c r="J176" i="1"/>
  <c r="J188" i="1"/>
  <c r="J144" i="1"/>
  <c r="J194" i="1"/>
  <c r="J106" i="1"/>
  <c r="J88" i="1"/>
  <c r="J199" i="1"/>
  <c r="J192" i="1"/>
  <c r="J130" i="1"/>
  <c r="J190" i="1"/>
  <c r="J221" i="1"/>
  <c r="J202" i="1"/>
  <c r="J153" i="1"/>
  <c r="J154" i="1"/>
  <c r="J71" i="1"/>
  <c r="J196" i="1"/>
  <c r="J180" i="1"/>
  <c r="J115" i="1"/>
  <c r="J166" i="1"/>
  <c r="J167" i="1"/>
  <c r="J124" i="1"/>
  <c r="J133" i="1"/>
  <c r="J149" i="1"/>
  <c r="J142" i="1"/>
  <c r="J93" i="1"/>
  <c r="J112" i="1"/>
  <c r="J140" i="1"/>
  <c r="J143" i="1"/>
  <c r="J117" i="1"/>
  <c r="J134" i="1"/>
  <c r="J147" i="1"/>
  <c r="J125" i="1"/>
  <c r="J94" i="1"/>
  <c r="J175" i="1"/>
  <c r="J108" i="1"/>
  <c r="J92" i="1"/>
  <c r="J178" i="1"/>
  <c r="J187" i="1"/>
  <c r="J168" i="1"/>
  <c r="J235" i="1"/>
  <c r="J182" i="1"/>
  <c r="J77" i="1"/>
  <c r="J184" i="1"/>
  <c r="J198" i="1"/>
  <c r="J73" i="1"/>
  <c r="J76" i="1"/>
  <c r="J98" i="1"/>
  <c r="J227" i="1"/>
  <c r="J95" i="1"/>
  <c r="J191" i="1"/>
  <c r="J211" i="1"/>
  <c r="J193" i="1"/>
  <c r="J232" i="1"/>
  <c r="J100" i="1"/>
  <c r="J99" i="1"/>
  <c r="J197" i="1"/>
  <c r="J68" i="1"/>
  <c r="J116" i="1"/>
  <c r="J200" i="1"/>
  <c r="J201" i="1"/>
  <c r="J214" i="1"/>
  <c r="J212" i="1"/>
  <c r="J91" i="1"/>
  <c r="J165" i="1"/>
  <c r="J206" i="1"/>
  <c r="J207" i="1"/>
  <c r="J208" i="1"/>
  <c r="J209" i="1"/>
  <c r="J223" i="1"/>
  <c r="J233" i="1"/>
  <c r="J141" i="1"/>
  <c r="J96" i="1"/>
  <c r="J69" i="1"/>
  <c r="J215" i="1"/>
  <c r="J186" i="1"/>
  <c r="J236" i="1"/>
  <c r="J103" i="1"/>
  <c r="J189" i="1"/>
  <c r="J222" i="1"/>
  <c r="J127" i="1"/>
  <c r="J218" i="1"/>
  <c r="J74" i="1"/>
  <c r="J164" i="1"/>
  <c r="J224" i="1"/>
  <c r="J185" i="1"/>
  <c r="J234" i="1"/>
  <c r="J219" i="1"/>
  <c r="J203" i="1"/>
  <c r="J231" i="1"/>
  <c r="J225" i="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176" i="11"/>
  <c r="V94" i="11"/>
  <c r="V171" i="11"/>
  <c r="V96" i="11"/>
  <c r="V97" i="11"/>
  <c r="V98" i="11"/>
  <c r="V99" i="11"/>
  <c r="V112" i="11"/>
  <c r="V124" i="11"/>
  <c r="V144" i="11"/>
  <c r="V184" i="11"/>
  <c r="V108" i="11"/>
  <c r="V138" i="11"/>
  <c r="V127" i="11"/>
  <c r="V118" i="11"/>
  <c r="V104" i="11"/>
  <c r="V103" i="11"/>
  <c r="V152" i="11"/>
  <c r="V109" i="11"/>
  <c r="V154" i="11"/>
  <c r="V110" i="11"/>
  <c r="V113" i="11"/>
  <c r="V150" i="11"/>
  <c r="V114" i="11"/>
  <c r="V111" i="11"/>
  <c r="V115" i="11"/>
  <c r="V126" i="11"/>
  <c r="V189" i="11"/>
  <c r="V165" i="11"/>
  <c r="V119" i="11"/>
  <c r="V128" i="11"/>
  <c r="V117" i="11"/>
  <c r="V172" i="11"/>
  <c r="V137" i="11"/>
  <c r="V143" i="11"/>
  <c r="V156" i="11"/>
  <c r="V226" i="11"/>
  <c r="V155" i="11"/>
  <c r="V148" i="11"/>
  <c r="V135" i="11"/>
  <c r="V201" i="11"/>
  <c r="V134" i="11"/>
  <c r="V116" i="11"/>
  <c r="V130" i="11"/>
  <c r="V122" i="11"/>
  <c r="V216" i="11"/>
  <c r="V202" i="11"/>
  <c r="V106" i="11"/>
  <c r="V146" i="11"/>
  <c r="V157" i="11"/>
  <c r="V105" i="11"/>
  <c r="V136" i="11"/>
  <c r="V145" i="11"/>
  <c r="V107" i="11"/>
  <c r="V120" i="11"/>
  <c r="V142" i="11"/>
  <c r="V100" i="11"/>
  <c r="V141" i="11"/>
  <c r="V131" i="11"/>
  <c r="V149" i="11"/>
  <c r="V158" i="11"/>
  <c r="V101" i="11"/>
  <c r="V102" i="11"/>
  <c r="V147" i="11"/>
  <c r="V218" i="11"/>
  <c r="V140" i="11"/>
  <c r="V132" i="11"/>
  <c r="V178" i="11"/>
  <c r="V195" i="11"/>
  <c r="V123" i="11"/>
  <c r="V151" i="11"/>
  <c r="V190" i="11"/>
  <c r="V213" i="11"/>
  <c r="V196" i="11"/>
  <c r="V183" i="11"/>
  <c r="V214" i="11"/>
  <c r="V162" i="11"/>
  <c r="V205" i="11"/>
  <c r="V95" i="11"/>
  <c r="V186" i="11"/>
  <c r="V208" i="11"/>
  <c r="V192" i="11"/>
  <c r="V215" i="11"/>
  <c r="V223" i="11"/>
  <c r="V121" i="11"/>
  <c r="V222" i="11"/>
  <c r="V185" i="11"/>
  <c r="V193" i="11"/>
  <c r="V206" i="11"/>
  <c r="V93" i="11"/>
  <c r="V225" i="11"/>
  <c r="V204" i="11"/>
  <c r="V198" i="11"/>
  <c r="V220" i="11"/>
  <c r="V181" i="11"/>
  <c r="V177" i="11"/>
  <c r="V170" i="11"/>
  <c r="V175" i="11"/>
  <c r="V210" i="11"/>
  <c r="V224" i="11"/>
  <c r="V211" i="11"/>
  <c r="V167" i="11"/>
  <c r="V212" i="11"/>
  <c r="V194" i="11"/>
  <c r="V182" i="11"/>
  <c r="V173" i="11"/>
  <c r="V209" i="11"/>
  <c r="V191" i="11"/>
  <c r="V227" i="11"/>
  <c r="V217" i="11"/>
  <c r="V187" i="11"/>
  <c r="V125" i="11"/>
  <c r="V159" i="11"/>
  <c r="V168" i="11"/>
  <c r="V221" i="11"/>
  <c r="V207" i="11"/>
  <c r="V174" i="11"/>
  <c r="V188" i="11"/>
  <c r="V169" i="11"/>
  <c r="V163" i="11"/>
  <c r="V160" i="11"/>
  <c r="V179" i="11"/>
  <c r="V199" i="11"/>
  <c r="V203" i="11"/>
  <c r="V200" i="11"/>
  <c r="V166" i="11"/>
  <c r="V219" i="11"/>
  <c r="V197" i="11"/>
  <c r="V161" i="11"/>
  <c r="V153" i="11"/>
  <c r="V164" i="11"/>
  <c r="V129" i="11"/>
  <c r="V180" i="11"/>
  <c r="V139" i="11"/>
  <c r="V133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176" i="11"/>
  <c r="U94" i="11"/>
  <c r="U171" i="11"/>
  <c r="U96" i="11"/>
  <c r="U97" i="11"/>
  <c r="U98" i="11"/>
  <c r="U99" i="11"/>
  <c r="U112" i="11"/>
  <c r="U124" i="11"/>
  <c r="U144" i="11"/>
  <c r="U184" i="11"/>
  <c r="U108" i="11"/>
  <c r="U138" i="11"/>
  <c r="U127" i="11"/>
  <c r="U118" i="11"/>
  <c r="U104" i="11"/>
  <c r="U103" i="11"/>
  <c r="U152" i="11"/>
  <c r="U109" i="11"/>
  <c r="U154" i="11"/>
  <c r="U110" i="11"/>
  <c r="U113" i="11"/>
  <c r="U150" i="11"/>
  <c r="U114" i="11"/>
  <c r="U111" i="11"/>
  <c r="U115" i="11"/>
  <c r="U126" i="11"/>
  <c r="U189" i="11"/>
  <c r="U165" i="11"/>
  <c r="U119" i="11"/>
  <c r="U128" i="11"/>
  <c r="U117" i="11"/>
  <c r="U172" i="11"/>
  <c r="U137" i="11"/>
  <c r="U143" i="11"/>
  <c r="U156" i="11"/>
  <c r="U226" i="11"/>
  <c r="U155" i="11"/>
  <c r="U148" i="11"/>
  <c r="U135" i="11"/>
  <c r="U201" i="11"/>
  <c r="U134" i="11"/>
  <c r="U116" i="11"/>
  <c r="U130" i="11"/>
  <c r="U122" i="11"/>
  <c r="U216" i="11"/>
  <c r="U202" i="11"/>
  <c r="U106" i="11"/>
  <c r="U146" i="11"/>
  <c r="U157" i="11"/>
  <c r="U105" i="11"/>
  <c r="U136" i="11"/>
  <c r="U145" i="11"/>
  <c r="U107" i="11"/>
  <c r="U120" i="11"/>
  <c r="U142" i="11"/>
  <c r="U100" i="11"/>
  <c r="U141" i="11"/>
  <c r="U131" i="11"/>
  <c r="U149" i="11"/>
  <c r="U158" i="11"/>
  <c r="U101" i="11"/>
  <c r="U102" i="11"/>
  <c r="U147" i="11"/>
  <c r="U218" i="11"/>
  <c r="U140" i="11"/>
  <c r="U132" i="11"/>
  <c r="U178" i="11"/>
  <c r="U195" i="11"/>
  <c r="U123" i="11"/>
  <c r="U151" i="11"/>
  <c r="U190" i="11"/>
  <c r="U213" i="11"/>
  <c r="U196" i="11"/>
  <c r="U183" i="11"/>
  <c r="U214" i="11"/>
  <c r="U162" i="11"/>
  <c r="U205" i="11"/>
  <c r="U95" i="11"/>
  <c r="U186" i="11"/>
  <c r="U208" i="11"/>
  <c r="U192" i="11"/>
  <c r="U215" i="11"/>
  <c r="U223" i="11"/>
  <c r="U121" i="11"/>
  <c r="U222" i="11"/>
  <c r="U185" i="11"/>
  <c r="U193" i="11"/>
  <c r="U206" i="11"/>
  <c r="U93" i="11"/>
  <c r="U225" i="11"/>
  <c r="U204" i="11"/>
  <c r="U198" i="11"/>
  <c r="U220" i="11"/>
  <c r="U181" i="11"/>
  <c r="U177" i="11"/>
  <c r="U170" i="11"/>
  <c r="U175" i="11"/>
  <c r="U210" i="11"/>
  <c r="U224" i="11"/>
  <c r="U211" i="11"/>
  <c r="U167" i="11"/>
  <c r="U212" i="11"/>
  <c r="U194" i="11"/>
  <c r="U182" i="11"/>
  <c r="U173" i="11"/>
  <c r="U209" i="11"/>
  <c r="U191" i="11"/>
  <c r="U227" i="11"/>
  <c r="U217" i="11"/>
  <c r="U187" i="11"/>
  <c r="U125" i="11"/>
  <c r="U159" i="11"/>
  <c r="U168" i="11"/>
  <c r="U221" i="11"/>
  <c r="U207" i="11"/>
  <c r="U174" i="11"/>
  <c r="U188" i="11"/>
  <c r="U169" i="11"/>
  <c r="U163" i="11"/>
  <c r="U160" i="11"/>
  <c r="U179" i="11"/>
  <c r="U199" i="11"/>
  <c r="U203" i="11"/>
  <c r="U200" i="11"/>
  <c r="U166" i="11"/>
  <c r="U219" i="11"/>
  <c r="U197" i="11"/>
  <c r="U161" i="11"/>
  <c r="U153" i="11"/>
  <c r="U164" i="11"/>
  <c r="U129" i="11"/>
  <c r="U180" i="11"/>
  <c r="U139" i="11"/>
  <c r="U133" i="1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160" i="1"/>
  <c r="V61" i="1"/>
  <c r="V62" i="1"/>
  <c r="V161" i="1"/>
  <c r="V156" i="1"/>
  <c r="V157" i="1"/>
  <c r="V66" i="1"/>
  <c r="V67" i="1"/>
  <c r="V158" i="1"/>
  <c r="V159" i="1"/>
  <c r="V70" i="1"/>
  <c r="V162" i="1"/>
  <c r="V72" i="1"/>
  <c r="V89" i="1"/>
  <c r="V109" i="1"/>
  <c r="V75" i="1"/>
  <c r="V163" i="1"/>
  <c r="V139" i="1"/>
  <c r="V78" i="1"/>
  <c r="V79" i="1"/>
  <c r="V80" i="1"/>
  <c r="V148" i="1"/>
  <c r="V145" i="1"/>
  <c r="V146" i="1"/>
  <c r="V84" i="1"/>
  <c r="V150" i="1"/>
  <c r="V86" i="1"/>
  <c r="V87" i="1"/>
  <c r="V120" i="1"/>
  <c r="V174" i="1"/>
  <c r="V173" i="1"/>
  <c r="V60" i="1"/>
  <c r="V135" i="1"/>
  <c r="V123" i="1"/>
  <c r="V63" i="1"/>
  <c r="V136" i="1"/>
  <c r="V64" i="1"/>
  <c r="V97" i="1"/>
  <c r="V151" i="1"/>
  <c r="V81" i="1"/>
  <c r="V65" i="1"/>
  <c r="V101" i="1"/>
  <c r="V181" i="1"/>
  <c r="V152" i="1"/>
  <c r="V104" i="1"/>
  <c r="V228" i="1"/>
  <c r="V82" i="1"/>
  <c r="V107" i="1"/>
  <c r="V183" i="1"/>
  <c r="V170" i="1"/>
  <c r="V83" i="1"/>
  <c r="V111" i="1"/>
  <c r="V210" i="1"/>
  <c r="V113" i="1"/>
  <c r="V204" i="1"/>
  <c r="V230" i="1"/>
  <c r="V195" i="1"/>
  <c r="V205" i="1"/>
  <c r="V118" i="1"/>
  <c r="V129" i="1"/>
  <c r="V179" i="1"/>
  <c r="V121" i="1"/>
  <c r="V138" i="1"/>
  <c r="V220" i="1"/>
  <c r="V110" i="1"/>
  <c r="V177" i="1"/>
  <c r="V171" i="1"/>
  <c r="V128" i="1"/>
  <c r="V132" i="1"/>
  <c r="V122" i="1"/>
  <c r="V131" i="1"/>
  <c r="V119" i="1"/>
  <c r="V169" i="1"/>
  <c r="V216" i="1"/>
  <c r="V126" i="1"/>
  <c r="V176" i="1"/>
  <c r="V188" i="1"/>
  <c r="V144" i="1"/>
  <c r="V194" i="1"/>
  <c r="V106" i="1"/>
  <c r="V88" i="1"/>
  <c r="V199" i="1"/>
  <c r="V192" i="1"/>
  <c r="V130" i="1"/>
  <c r="V190" i="1"/>
  <c r="V221" i="1"/>
  <c r="V202" i="1"/>
  <c r="V153" i="1"/>
  <c r="V154" i="1"/>
  <c r="V71" i="1"/>
  <c r="V196" i="1"/>
  <c r="V180" i="1"/>
  <c r="V115" i="1"/>
  <c r="V166" i="1"/>
  <c r="V167" i="1"/>
  <c r="V124" i="1"/>
  <c r="V133" i="1"/>
  <c r="V149" i="1"/>
  <c r="V142" i="1"/>
  <c r="V93" i="1"/>
  <c r="V112" i="1"/>
  <c r="V140" i="1"/>
  <c r="V143" i="1"/>
  <c r="V117" i="1"/>
  <c r="V134" i="1"/>
  <c r="V147" i="1"/>
  <c r="V125" i="1"/>
  <c r="V94" i="1"/>
  <c r="V175" i="1"/>
  <c r="V108" i="1"/>
  <c r="V92" i="1"/>
  <c r="V178" i="1"/>
  <c r="V187" i="1"/>
  <c r="V168" i="1"/>
  <c r="V235" i="1"/>
  <c r="V182" i="1"/>
  <c r="V77" i="1"/>
  <c r="V184" i="1"/>
  <c r="V198" i="1"/>
  <c r="V73" i="1"/>
  <c r="V76" i="1"/>
  <c r="V98" i="1"/>
  <c r="V227" i="1"/>
  <c r="V95" i="1"/>
  <c r="V191" i="1"/>
  <c r="V211" i="1"/>
  <c r="V193" i="1"/>
  <c r="V232" i="1"/>
  <c r="V100" i="1"/>
  <c r="V99" i="1"/>
  <c r="V197" i="1"/>
  <c r="V68" i="1"/>
  <c r="V116" i="1"/>
  <c r="V200" i="1"/>
  <c r="V201" i="1"/>
  <c r="V214" i="1"/>
  <c r="V212" i="1"/>
  <c r="V91" i="1"/>
  <c r="V165" i="1"/>
  <c r="V206" i="1"/>
  <c r="V207" i="1"/>
  <c r="V208" i="1"/>
  <c r="V209" i="1"/>
  <c r="V223" i="1"/>
  <c r="V233" i="1"/>
  <c r="V141" i="1"/>
  <c r="V96" i="1"/>
  <c r="V69" i="1"/>
  <c r="V215" i="1"/>
  <c r="V186" i="1"/>
  <c r="V236" i="1"/>
  <c r="V103" i="1"/>
  <c r="V189" i="1"/>
  <c r="V222" i="1"/>
  <c r="V127" i="1"/>
  <c r="V218" i="1"/>
  <c r="V74" i="1"/>
  <c r="V164" i="1"/>
  <c r="V224" i="1"/>
  <c r="V185" i="1"/>
  <c r="V234" i="1"/>
  <c r="V219" i="1"/>
  <c r="V203" i="1"/>
  <c r="V231" i="1"/>
  <c r="V225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160" i="1"/>
  <c r="U61" i="1"/>
  <c r="U62" i="1"/>
  <c r="U161" i="1"/>
  <c r="U156" i="1"/>
  <c r="U157" i="1"/>
  <c r="U66" i="1"/>
  <c r="U67" i="1"/>
  <c r="U158" i="1"/>
  <c r="U159" i="1"/>
  <c r="U70" i="1"/>
  <c r="U162" i="1"/>
  <c r="U72" i="1"/>
  <c r="U89" i="1"/>
  <c r="U109" i="1"/>
  <c r="U75" i="1"/>
  <c r="U163" i="1"/>
  <c r="U139" i="1"/>
  <c r="U78" i="1"/>
  <c r="U79" i="1"/>
  <c r="U80" i="1"/>
  <c r="U148" i="1"/>
  <c r="U145" i="1"/>
  <c r="U146" i="1"/>
  <c r="U84" i="1"/>
  <c r="U150" i="1"/>
  <c r="U86" i="1"/>
  <c r="U87" i="1"/>
  <c r="U120" i="1"/>
  <c r="U174" i="1"/>
  <c r="U173" i="1"/>
  <c r="U60" i="1"/>
  <c r="U135" i="1"/>
  <c r="U123" i="1"/>
  <c r="U63" i="1"/>
  <c r="U136" i="1"/>
  <c r="U64" i="1"/>
  <c r="U97" i="1"/>
  <c r="U151" i="1"/>
  <c r="U81" i="1"/>
  <c r="U65" i="1"/>
  <c r="U101" i="1"/>
  <c r="U181" i="1"/>
  <c r="U152" i="1"/>
  <c r="U104" i="1"/>
  <c r="U228" i="1"/>
  <c r="U82" i="1"/>
  <c r="U107" i="1"/>
  <c r="U183" i="1"/>
  <c r="U170" i="1"/>
  <c r="U83" i="1"/>
  <c r="U111" i="1"/>
  <c r="U210" i="1"/>
  <c r="U113" i="1"/>
  <c r="U204" i="1"/>
  <c r="U230" i="1"/>
  <c r="U195" i="1"/>
  <c r="U205" i="1"/>
  <c r="U118" i="1"/>
  <c r="U129" i="1"/>
  <c r="U179" i="1"/>
  <c r="U121" i="1"/>
  <c r="U138" i="1"/>
  <c r="U220" i="1"/>
  <c r="U110" i="1"/>
  <c r="U177" i="1"/>
  <c r="U171" i="1"/>
  <c r="U128" i="1"/>
  <c r="U132" i="1"/>
  <c r="U122" i="1"/>
  <c r="U131" i="1"/>
  <c r="U119" i="1"/>
  <c r="U169" i="1"/>
  <c r="U216" i="1"/>
  <c r="U126" i="1"/>
  <c r="U176" i="1"/>
  <c r="U188" i="1"/>
  <c r="U144" i="1"/>
  <c r="U194" i="1"/>
  <c r="U106" i="1"/>
  <c r="U88" i="1"/>
  <c r="U199" i="1"/>
  <c r="U192" i="1"/>
  <c r="U130" i="1"/>
  <c r="U190" i="1"/>
  <c r="U221" i="1"/>
  <c r="U202" i="1"/>
  <c r="U153" i="1"/>
  <c r="U154" i="1"/>
  <c r="U71" i="1"/>
  <c r="U196" i="1"/>
  <c r="U180" i="1"/>
  <c r="U115" i="1"/>
  <c r="U166" i="1"/>
  <c r="U167" i="1"/>
  <c r="U124" i="1"/>
  <c r="U133" i="1"/>
  <c r="U149" i="1"/>
  <c r="U142" i="1"/>
  <c r="U93" i="1"/>
  <c r="U112" i="1"/>
  <c r="U140" i="1"/>
  <c r="U143" i="1"/>
  <c r="U117" i="1"/>
  <c r="U134" i="1"/>
  <c r="U147" i="1"/>
  <c r="U125" i="1"/>
  <c r="U94" i="1"/>
  <c r="U175" i="1"/>
  <c r="U108" i="1"/>
  <c r="U92" i="1"/>
  <c r="U178" i="1"/>
  <c r="U187" i="1"/>
  <c r="U168" i="1"/>
  <c r="U235" i="1"/>
  <c r="U182" i="1"/>
  <c r="U77" i="1"/>
  <c r="U184" i="1"/>
  <c r="U198" i="1"/>
  <c r="U73" i="1"/>
  <c r="U76" i="1"/>
  <c r="U98" i="1"/>
  <c r="U227" i="1"/>
  <c r="U95" i="1"/>
  <c r="U191" i="1"/>
  <c r="U211" i="1"/>
  <c r="U193" i="1"/>
  <c r="U232" i="1"/>
  <c r="U100" i="1"/>
  <c r="U99" i="1"/>
  <c r="U197" i="1"/>
  <c r="U68" i="1"/>
  <c r="U116" i="1"/>
  <c r="U200" i="1"/>
  <c r="U201" i="1"/>
  <c r="U214" i="1"/>
  <c r="U212" i="1"/>
  <c r="U91" i="1"/>
  <c r="U165" i="1"/>
  <c r="U206" i="1"/>
  <c r="U207" i="1"/>
  <c r="U208" i="1"/>
  <c r="U209" i="1"/>
  <c r="U223" i="1"/>
  <c r="U233" i="1"/>
  <c r="U141" i="1"/>
  <c r="U96" i="1"/>
  <c r="U69" i="1"/>
  <c r="U215" i="1"/>
  <c r="U186" i="1"/>
  <c r="U236" i="1"/>
  <c r="U103" i="1"/>
  <c r="U189" i="1"/>
  <c r="U222" i="1"/>
  <c r="U127" i="1"/>
  <c r="U218" i="1"/>
  <c r="U74" i="1"/>
  <c r="U164" i="1"/>
  <c r="U224" i="1"/>
  <c r="U185" i="1"/>
  <c r="U234" i="1"/>
  <c r="U219" i="1"/>
  <c r="U203" i="1"/>
  <c r="U231" i="1"/>
  <c r="U225" i="1"/>
  <c r="U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160" i="1"/>
  <c r="T61" i="1"/>
  <c r="T62" i="1"/>
  <c r="T161" i="1"/>
  <c r="T156" i="1"/>
  <c r="T157" i="1"/>
  <c r="T66" i="1"/>
  <c r="T67" i="1"/>
  <c r="T158" i="1"/>
  <c r="T159" i="1"/>
  <c r="T70" i="1"/>
  <c r="T162" i="1"/>
  <c r="T72" i="1"/>
  <c r="T89" i="1"/>
  <c r="T109" i="1"/>
  <c r="T75" i="1"/>
  <c r="T163" i="1"/>
  <c r="T139" i="1"/>
  <c r="T78" i="1"/>
  <c r="T79" i="1"/>
  <c r="T80" i="1"/>
  <c r="T148" i="1"/>
  <c r="T145" i="1"/>
  <c r="T146" i="1"/>
  <c r="T84" i="1"/>
  <c r="T150" i="1"/>
  <c r="T86" i="1"/>
  <c r="T87" i="1"/>
  <c r="T120" i="1"/>
  <c r="T174" i="1"/>
  <c r="T173" i="1"/>
  <c r="T60" i="1"/>
  <c r="T135" i="1"/>
  <c r="T123" i="1"/>
  <c r="T63" i="1"/>
  <c r="T136" i="1"/>
  <c r="T64" i="1"/>
  <c r="T97" i="1"/>
  <c r="T151" i="1"/>
  <c r="T81" i="1"/>
  <c r="T65" i="1"/>
  <c r="T101" i="1"/>
  <c r="T181" i="1"/>
  <c r="T152" i="1"/>
  <c r="T104" i="1"/>
  <c r="T228" i="1"/>
  <c r="T82" i="1"/>
  <c r="T107" i="1"/>
  <c r="T183" i="1"/>
  <c r="T170" i="1"/>
  <c r="T83" i="1"/>
  <c r="T111" i="1"/>
  <c r="T210" i="1"/>
  <c r="T113" i="1"/>
  <c r="T204" i="1"/>
  <c r="T230" i="1"/>
  <c r="T195" i="1"/>
  <c r="T205" i="1"/>
  <c r="T118" i="1"/>
  <c r="T129" i="1"/>
  <c r="T179" i="1"/>
  <c r="T121" i="1"/>
  <c r="T138" i="1"/>
  <c r="T220" i="1"/>
  <c r="T110" i="1"/>
  <c r="T177" i="1"/>
  <c r="T171" i="1"/>
  <c r="T128" i="1"/>
  <c r="T132" i="1"/>
  <c r="T122" i="1"/>
  <c r="T131" i="1"/>
  <c r="T119" i="1"/>
  <c r="T169" i="1"/>
  <c r="T216" i="1"/>
  <c r="T126" i="1"/>
  <c r="T176" i="1"/>
  <c r="T188" i="1"/>
  <c r="T144" i="1"/>
  <c r="T194" i="1"/>
  <c r="T106" i="1"/>
  <c r="T88" i="1"/>
  <c r="T199" i="1"/>
  <c r="T192" i="1"/>
  <c r="T130" i="1"/>
  <c r="T190" i="1"/>
  <c r="T221" i="1"/>
  <c r="T202" i="1"/>
  <c r="T153" i="1"/>
  <c r="T154" i="1"/>
  <c r="T71" i="1"/>
  <c r="T196" i="1"/>
  <c r="T180" i="1"/>
  <c r="T115" i="1"/>
  <c r="T166" i="1"/>
  <c r="T167" i="1"/>
  <c r="T124" i="1"/>
  <c r="T133" i="1"/>
  <c r="T149" i="1"/>
  <c r="T142" i="1"/>
  <c r="T93" i="1"/>
  <c r="T112" i="1"/>
  <c r="T140" i="1"/>
  <c r="T143" i="1"/>
  <c r="T117" i="1"/>
  <c r="T134" i="1"/>
  <c r="T147" i="1"/>
  <c r="T125" i="1"/>
  <c r="T94" i="1"/>
  <c r="T175" i="1"/>
  <c r="T108" i="1"/>
  <c r="T92" i="1"/>
  <c r="T178" i="1"/>
  <c r="T187" i="1"/>
  <c r="T168" i="1"/>
  <c r="T235" i="1"/>
  <c r="T182" i="1"/>
  <c r="T77" i="1"/>
  <c r="T184" i="1"/>
  <c r="T198" i="1"/>
  <c r="T73" i="1"/>
  <c r="T76" i="1"/>
  <c r="T98" i="1"/>
  <c r="T227" i="1"/>
  <c r="T95" i="1"/>
  <c r="T191" i="1"/>
  <c r="T211" i="1"/>
  <c r="T193" i="1"/>
  <c r="T232" i="1"/>
  <c r="T100" i="1"/>
  <c r="T99" i="1"/>
  <c r="T197" i="1"/>
  <c r="T68" i="1"/>
  <c r="T116" i="1"/>
  <c r="T200" i="1"/>
  <c r="T201" i="1"/>
  <c r="T214" i="1"/>
  <c r="T212" i="1"/>
  <c r="T91" i="1"/>
  <c r="T165" i="1"/>
  <c r="T206" i="1"/>
  <c r="T207" i="1"/>
  <c r="T208" i="1"/>
  <c r="T209" i="1"/>
  <c r="T223" i="1"/>
  <c r="T233" i="1"/>
  <c r="T141" i="1"/>
  <c r="T96" i="1"/>
  <c r="T69" i="1"/>
  <c r="T215" i="1"/>
  <c r="T186" i="1"/>
  <c r="T236" i="1"/>
  <c r="T103" i="1"/>
  <c r="T189" i="1"/>
  <c r="T222" i="1"/>
  <c r="T127" i="1"/>
  <c r="T218" i="1"/>
  <c r="T74" i="1"/>
  <c r="T164" i="1"/>
  <c r="T224" i="1"/>
  <c r="T185" i="1"/>
  <c r="T234" i="1"/>
  <c r="T219" i="1"/>
  <c r="T203" i="1"/>
  <c r="T231" i="1"/>
  <c r="T225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160" i="1"/>
  <c r="S61" i="1"/>
  <c r="S62" i="1"/>
  <c r="S161" i="1"/>
  <c r="S156" i="1"/>
  <c r="S157" i="1"/>
  <c r="S66" i="1"/>
  <c r="S67" i="1"/>
  <c r="S158" i="1"/>
  <c r="S159" i="1"/>
  <c r="S70" i="1"/>
  <c r="S162" i="1"/>
  <c r="S72" i="1"/>
  <c r="S89" i="1"/>
  <c r="S109" i="1"/>
  <c r="S75" i="1"/>
  <c r="S163" i="1"/>
  <c r="S139" i="1"/>
  <c r="S78" i="1"/>
  <c r="S79" i="1"/>
  <c r="S80" i="1"/>
  <c r="S148" i="1"/>
  <c r="S145" i="1"/>
  <c r="S146" i="1"/>
  <c r="S84" i="1"/>
  <c r="S150" i="1"/>
  <c r="S86" i="1"/>
  <c r="S87" i="1"/>
  <c r="S120" i="1"/>
  <c r="S174" i="1"/>
  <c r="S173" i="1"/>
  <c r="S60" i="1"/>
  <c r="S135" i="1"/>
  <c r="S123" i="1"/>
  <c r="S63" i="1"/>
  <c r="S136" i="1"/>
  <c r="S64" i="1"/>
  <c r="S97" i="1"/>
  <c r="S151" i="1"/>
  <c r="S81" i="1"/>
  <c r="S65" i="1"/>
  <c r="S101" i="1"/>
  <c r="S181" i="1"/>
  <c r="S152" i="1"/>
  <c r="S104" i="1"/>
  <c r="S228" i="1"/>
  <c r="S82" i="1"/>
  <c r="S107" i="1"/>
  <c r="S183" i="1"/>
  <c r="S170" i="1"/>
  <c r="S83" i="1"/>
  <c r="S111" i="1"/>
  <c r="S210" i="1"/>
  <c r="S113" i="1"/>
  <c r="S204" i="1"/>
  <c r="S230" i="1"/>
  <c r="S195" i="1"/>
  <c r="S205" i="1"/>
  <c r="S118" i="1"/>
  <c r="S129" i="1"/>
  <c r="S179" i="1"/>
  <c r="S121" i="1"/>
  <c r="S138" i="1"/>
  <c r="S220" i="1"/>
  <c r="S110" i="1"/>
  <c r="S177" i="1"/>
  <c r="S171" i="1"/>
  <c r="S128" i="1"/>
  <c r="S132" i="1"/>
  <c r="S122" i="1"/>
  <c r="S131" i="1"/>
  <c r="S119" i="1"/>
  <c r="S169" i="1"/>
  <c r="S216" i="1"/>
  <c r="S126" i="1"/>
  <c r="S176" i="1"/>
  <c r="S188" i="1"/>
  <c r="S144" i="1"/>
  <c r="S194" i="1"/>
  <c r="S106" i="1"/>
  <c r="S88" i="1"/>
  <c r="S199" i="1"/>
  <c r="S192" i="1"/>
  <c r="S130" i="1"/>
  <c r="S190" i="1"/>
  <c r="S221" i="1"/>
  <c r="S202" i="1"/>
  <c r="S153" i="1"/>
  <c r="S154" i="1"/>
  <c r="S71" i="1"/>
  <c r="S196" i="1"/>
  <c r="S180" i="1"/>
  <c r="S115" i="1"/>
  <c r="S166" i="1"/>
  <c r="S167" i="1"/>
  <c r="S124" i="1"/>
  <c r="S133" i="1"/>
  <c r="S149" i="1"/>
  <c r="S142" i="1"/>
  <c r="S93" i="1"/>
  <c r="S112" i="1"/>
  <c r="S140" i="1"/>
  <c r="S143" i="1"/>
  <c r="S117" i="1"/>
  <c r="S134" i="1"/>
  <c r="S147" i="1"/>
  <c r="S125" i="1"/>
  <c r="S94" i="1"/>
  <c r="S175" i="1"/>
  <c r="S108" i="1"/>
  <c r="S92" i="1"/>
  <c r="S178" i="1"/>
  <c r="S187" i="1"/>
  <c r="S168" i="1"/>
  <c r="S235" i="1"/>
  <c r="S182" i="1"/>
  <c r="S77" i="1"/>
  <c r="S184" i="1"/>
  <c r="S198" i="1"/>
  <c r="S73" i="1"/>
  <c r="S76" i="1"/>
  <c r="S98" i="1"/>
  <c r="S227" i="1"/>
  <c r="S95" i="1"/>
  <c r="S191" i="1"/>
  <c r="S211" i="1"/>
  <c r="S193" i="1"/>
  <c r="S232" i="1"/>
  <c r="S100" i="1"/>
  <c r="S99" i="1"/>
  <c r="S197" i="1"/>
  <c r="S68" i="1"/>
  <c r="S116" i="1"/>
  <c r="S200" i="1"/>
  <c r="S201" i="1"/>
  <c r="S214" i="1"/>
  <c r="S212" i="1"/>
  <c r="S91" i="1"/>
  <c r="S165" i="1"/>
  <c r="S206" i="1"/>
  <c r="S207" i="1"/>
  <c r="S208" i="1"/>
  <c r="S209" i="1"/>
  <c r="S223" i="1"/>
  <c r="S233" i="1"/>
  <c r="S141" i="1"/>
  <c r="S96" i="1"/>
  <c r="S69" i="1"/>
  <c r="S215" i="1"/>
  <c r="S186" i="1"/>
  <c r="S236" i="1"/>
  <c r="S103" i="1"/>
  <c r="S189" i="1"/>
  <c r="S222" i="1"/>
  <c r="S127" i="1"/>
  <c r="S218" i="1"/>
  <c r="S74" i="1"/>
  <c r="S164" i="1"/>
  <c r="S224" i="1"/>
  <c r="S185" i="1"/>
  <c r="S234" i="1"/>
  <c r="S219" i="1"/>
  <c r="S203" i="1"/>
  <c r="S231" i="1"/>
  <c r="S22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160" i="1"/>
  <c r="R61" i="1"/>
  <c r="R62" i="1"/>
  <c r="R161" i="1"/>
  <c r="R156" i="1"/>
  <c r="R157" i="1"/>
  <c r="R66" i="1"/>
  <c r="R67" i="1"/>
  <c r="R158" i="1"/>
  <c r="R159" i="1"/>
  <c r="R70" i="1"/>
  <c r="R162" i="1"/>
  <c r="R72" i="1"/>
  <c r="R89" i="1"/>
  <c r="R109" i="1"/>
  <c r="R75" i="1"/>
  <c r="R163" i="1"/>
  <c r="R139" i="1"/>
  <c r="R78" i="1"/>
  <c r="R79" i="1"/>
  <c r="R80" i="1"/>
  <c r="R148" i="1"/>
  <c r="R145" i="1"/>
  <c r="R146" i="1"/>
  <c r="R84" i="1"/>
  <c r="R150" i="1"/>
  <c r="R86" i="1"/>
  <c r="R87" i="1"/>
  <c r="R120" i="1"/>
  <c r="R174" i="1"/>
  <c r="R173" i="1"/>
  <c r="R60" i="1"/>
  <c r="R135" i="1"/>
  <c r="R123" i="1"/>
  <c r="R63" i="1"/>
  <c r="R136" i="1"/>
  <c r="R64" i="1"/>
  <c r="R97" i="1"/>
  <c r="R151" i="1"/>
  <c r="R81" i="1"/>
  <c r="R65" i="1"/>
  <c r="R101" i="1"/>
  <c r="R181" i="1"/>
  <c r="R152" i="1"/>
  <c r="R104" i="1"/>
  <c r="R228" i="1"/>
  <c r="R82" i="1"/>
  <c r="R107" i="1"/>
  <c r="R183" i="1"/>
  <c r="R170" i="1"/>
  <c r="R83" i="1"/>
  <c r="R111" i="1"/>
  <c r="R210" i="1"/>
  <c r="R113" i="1"/>
  <c r="R204" i="1"/>
  <c r="R230" i="1"/>
  <c r="R195" i="1"/>
  <c r="R205" i="1"/>
  <c r="R118" i="1"/>
  <c r="R129" i="1"/>
  <c r="R179" i="1"/>
  <c r="R121" i="1"/>
  <c r="R138" i="1"/>
  <c r="R220" i="1"/>
  <c r="R110" i="1"/>
  <c r="R177" i="1"/>
  <c r="R171" i="1"/>
  <c r="R128" i="1"/>
  <c r="R132" i="1"/>
  <c r="R122" i="1"/>
  <c r="R131" i="1"/>
  <c r="R119" i="1"/>
  <c r="R169" i="1"/>
  <c r="R216" i="1"/>
  <c r="R126" i="1"/>
  <c r="R176" i="1"/>
  <c r="R188" i="1"/>
  <c r="R144" i="1"/>
  <c r="R194" i="1"/>
  <c r="R106" i="1"/>
  <c r="R88" i="1"/>
  <c r="R199" i="1"/>
  <c r="R192" i="1"/>
  <c r="R130" i="1"/>
  <c r="R190" i="1"/>
  <c r="R221" i="1"/>
  <c r="R202" i="1"/>
  <c r="R153" i="1"/>
  <c r="R154" i="1"/>
  <c r="R71" i="1"/>
  <c r="R196" i="1"/>
  <c r="R180" i="1"/>
  <c r="R115" i="1"/>
  <c r="R166" i="1"/>
  <c r="R167" i="1"/>
  <c r="R124" i="1"/>
  <c r="R133" i="1"/>
  <c r="R149" i="1"/>
  <c r="R142" i="1"/>
  <c r="R93" i="1"/>
  <c r="R112" i="1"/>
  <c r="R140" i="1"/>
  <c r="R143" i="1"/>
  <c r="R117" i="1"/>
  <c r="R134" i="1"/>
  <c r="R147" i="1"/>
  <c r="R125" i="1"/>
  <c r="R94" i="1"/>
  <c r="R175" i="1"/>
  <c r="R108" i="1"/>
  <c r="R92" i="1"/>
  <c r="R178" i="1"/>
  <c r="R187" i="1"/>
  <c r="R168" i="1"/>
  <c r="R235" i="1"/>
  <c r="R182" i="1"/>
  <c r="R77" i="1"/>
  <c r="R184" i="1"/>
  <c r="R198" i="1"/>
  <c r="R73" i="1"/>
  <c r="R76" i="1"/>
  <c r="R98" i="1"/>
  <c r="R227" i="1"/>
  <c r="R95" i="1"/>
  <c r="R191" i="1"/>
  <c r="R211" i="1"/>
  <c r="R193" i="1"/>
  <c r="R232" i="1"/>
  <c r="R100" i="1"/>
  <c r="R99" i="1"/>
  <c r="R197" i="1"/>
  <c r="R68" i="1"/>
  <c r="R116" i="1"/>
  <c r="R200" i="1"/>
  <c r="R201" i="1"/>
  <c r="R214" i="1"/>
  <c r="R212" i="1"/>
  <c r="R91" i="1"/>
  <c r="R165" i="1"/>
  <c r="R206" i="1"/>
  <c r="R207" i="1"/>
  <c r="R208" i="1"/>
  <c r="R209" i="1"/>
  <c r="R223" i="1"/>
  <c r="R233" i="1"/>
  <c r="R141" i="1"/>
  <c r="R96" i="1"/>
  <c r="R69" i="1"/>
  <c r="R215" i="1"/>
  <c r="R186" i="1"/>
  <c r="R236" i="1"/>
  <c r="R103" i="1"/>
  <c r="R189" i="1"/>
  <c r="R222" i="1"/>
  <c r="R127" i="1"/>
  <c r="R218" i="1"/>
  <c r="R74" i="1"/>
  <c r="R164" i="1"/>
  <c r="R224" i="1"/>
  <c r="R185" i="1"/>
  <c r="R234" i="1"/>
  <c r="R219" i="1"/>
  <c r="R203" i="1"/>
  <c r="R231" i="1"/>
  <c r="R225" i="1"/>
  <c r="V8" i="1"/>
  <c r="V6" i="11"/>
  <c r="U6" i="11"/>
  <c r="N64" i="1" l="1"/>
  <c r="K64" i="1"/>
  <c r="L64" i="1" s="1"/>
  <c r="O205" i="1"/>
  <c r="K205" i="1"/>
  <c r="M205" i="1" s="1"/>
  <c r="N220" i="1"/>
  <c r="K220" i="1"/>
  <c r="L220" i="1" s="1"/>
  <c r="N119" i="1"/>
  <c r="K119" i="1"/>
  <c r="M119" i="1" s="1"/>
  <c r="O144" i="1"/>
  <c r="K144" i="1"/>
  <c r="L144" i="1" s="1"/>
  <c r="N199" i="1"/>
  <c r="K199" i="1"/>
  <c r="L199" i="1" s="1"/>
  <c r="O153" i="1"/>
  <c r="K153" i="1"/>
  <c r="L153" i="1" s="1"/>
  <c r="N115" i="1"/>
  <c r="K115" i="1"/>
  <c r="L115" i="1" s="1"/>
  <c r="N143" i="1"/>
  <c r="K143" i="1"/>
  <c r="L143" i="1" s="1"/>
  <c r="N129" i="1"/>
  <c r="K129" i="1"/>
  <c r="L129" i="1" s="1"/>
  <c r="N192" i="1"/>
  <c r="K192" i="1"/>
  <c r="L192" i="1" s="1"/>
  <c r="N154" i="1"/>
  <c r="K154" i="1"/>
  <c r="M154" i="1" s="1"/>
  <c r="N142" i="1"/>
  <c r="K142" i="1"/>
  <c r="M142" i="1" s="1"/>
  <c r="N231" i="1"/>
  <c r="K231" i="1"/>
  <c r="L231" i="1" s="1"/>
  <c r="N74" i="1"/>
  <c r="K74" i="1"/>
  <c r="L74" i="1" s="1"/>
  <c r="N164" i="1"/>
  <c r="K164" i="1"/>
  <c r="M164" i="1" s="1"/>
  <c r="N224" i="1"/>
  <c r="K224" i="1"/>
  <c r="L224" i="1" s="1"/>
  <c r="N185" i="1"/>
  <c r="K185" i="1"/>
  <c r="L185" i="1" s="1"/>
  <c r="O234" i="1"/>
  <c r="K234" i="1"/>
  <c r="L234" i="1" s="1"/>
  <c r="N219" i="1"/>
  <c r="K219" i="1"/>
  <c r="L219" i="1" s="1"/>
  <c r="N203" i="1"/>
  <c r="K203" i="1"/>
  <c r="L203" i="1" s="1"/>
  <c r="N225" i="1"/>
  <c r="K225" i="1"/>
  <c r="M225" i="1" s="1"/>
  <c r="N170" i="1"/>
  <c r="K170" i="1"/>
  <c r="L170" i="1" s="1"/>
  <c r="N88" i="1"/>
  <c r="K88" i="1"/>
  <c r="M88" i="1" s="1"/>
  <c r="O122" i="1"/>
  <c r="K122" i="1"/>
  <c r="L122" i="1" s="1"/>
  <c r="N126" i="1"/>
  <c r="K126" i="1"/>
  <c r="L126" i="1" s="1"/>
  <c r="N202" i="1"/>
  <c r="K202" i="1"/>
  <c r="L202" i="1" s="1"/>
  <c r="N189" i="1"/>
  <c r="K189" i="1"/>
  <c r="M189" i="1" s="1"/>
  <c r="N144" i="1" l="1"/>
  <c r="P144" i="1" s="1"/>
  <c r="O220" i="1"/>
  <c r="M153" i="1"/>
  <c r="Q153" i="1" s="1"/>
  <c r="M220" i="1"/>
  <c r="L205" i="1"/>
  <c r="P220" i="1"/>
  <c r="P115" i="1"/>
  <c r="L119" i="1"/>
  <c r="P119" i="1" s="1"/>
  <c r="Q205" i="1"/>
  <c r="O115" i="1"/>
  <c r="N205" i="1"/>
  <c r="M115" i="1"/>
  <c r="N153" i="1"/>
  <c r="P153" i="1" s="1"/>
  <c r="P199" i="1"/>
  <c r="P143" i="1"/>
  <c r="P64" i="1"/>
  <c r="M144" i="1"/>
  <c r="Q144" i="1" s="1"/>
  <c r="O199" i="1"/>
  <c r="O143" i="1"/>
  <c r="O64" i="1"/>
  <c r="M199" i="1"/>
  <c r="O119" i="1"/>
  <c r="Q119" i="1" s="1"/>
  <c r="M143" i="1"/>
  <c r="M64" i="1"/>
  <c r="O129" i="1"/>
  <c r="O154" i="1"/>
  <c r="Q154" i="1" s="1"/>
  <c r="L154" i="1"/>
  <c r="P154" i="1" s="1"/>
  <c r="P129" i="1"/>
  <c r="O142" i="1"/>
  <c r="Q142" i="1" s="1"/>
  <c r="L142" i="1"/>
  <c r="P142" i="1" s="1"/>
  <c r="P192" i="1"/>
  <c r="P231" i="1"/>
  <c r="M129" i="1"/>
  <c r="O192" i="1"/>
  <c r="O231" i="1"/>
  <c r="M192" i="1"/>
  <c r="M231" i="1"/>
  <c r="N122" i="1"/>
  <c r="P122" i="1" s="1"/>
  <c r="O219" i="1"/>
  <c r="O225" i="1"/>
  <c r="Q225" i="1" s="1"/>
  <c r="O170" i="1"/>
  <c r="M170" i="1"/>
  <c r="L225" i="1"/>
  <c r="P225" i="1" s="1"/>
  <c r="M234" i="1"/>
  <c r="Q234" i="1" s="1"/>
  <c r="L164" i="1"/>
  <c r="P164" i="1" s="1"/>
  <c r="M122" i="1"/>
  <c r="Q122" i="1" s="1"/>
  <c r="L189" i="1"/>
  <c r="P189" i="1" s="1"/>
  <c r="L88" i="1"/>
  <c r="P88" i="1" s="1"/>
  <c r="N234" i="1"/>
  <c r="P234" i="1" s="1"/>
  <c r="O224" i="1"/>
  <c r="P170" i="1"/>
  <c r="O189" i="1"/>
  <c r="Q189" i="1" s="1"/>
  <c r="O126" i="1"/>
  <c r="P185" i="1"/>
  <c r="M224" i="1"/>
  <c r="O164" i="1"/>
  <c r="Q164" i="1" s="1"/>
  <c r="P202" i="1"/>
  <c r="M126" i="1"/>
  <c r="P219" i="1"/>
  <c r="P126" i="1"/>
  <c r="P224" i="1"/>
  <c r="P203" i="1"/>
  <c r="P74" i="1"/>
  <c r="O74" i="1"/>
  <c r="O88" i="1"/>
  <c r="Q88" i="1" s="1"/>
  <c r="M219" i="1"/>
  <c r="O185" i="1"/>
  <c r="O202" i="1"/>
  <c r="O203" i="1"/>
  <c r="M74" i="1"/>
  <c r="M185" i="1"/>
  <c r="M202" i="1"/>
  <c r="M203" i="1"/>
  <c r="Q220" i="1" l="1"/>
  <c r="P205" i="1"/>
  <c r="Q64" i="1"/>
  <c r="Q115" i="1"/>
  <c r="Q143" i="1"/>
  <c r="Q199" i="1"/>
  <c r="Q129" i="1"/>
  <c r="Q231" i="1"/>
  <c r="Q192" i="1"/>
  <c r="Q170" i="1"/>
  <c r="Q219" i="1"/>
  <c r="Q224" i="1"/>
  <c r="Q126" i="1"/>
  <c r="Q185" i="1"/>
  <c r="Q74" i="1"/>
  <c r="Q203" i="1"/>
  <c r="Q202" i="1"/>
  <c r="N124" i="1" l="1"/>
  <c r="K124" i="1"/>
  <c r="N147" i="1"/>
  <c r="K147" i="1"/>
  <c r="N108" i="1"/>
  <c r="K108" i="1"/>
  <c r="N198" i="1"/>
  <c r="K198" i="1"/>
  <c r="N169" i="1"/>
  <c r="K169" i="1"/>
  <c r="N196" i="1"/>
  <c r="K196" i="1"/>
  <c r="N125" i="1"/>
  <c r="K125" i="1"/>
  <c r="N184" i="1"/>
  <c r="K184" i="1"/>
  <c r="N100" i="1"/>
  <c r="K100" i="1"/>
  <c r="N208" i="1"/>
  <c r="K208" i="1"/>
  <c r="O208" i="1" l="1"/>
  <c r="O124" i="1"/>
  <c r="O196" i="1"/>
  <c r="O184" i="1"/>
  <c r="O108" i="1"/>
  <c r="O100" i="1"/>
  <c r="O125" i="1"/>
  <c r="O169" i="1"/>
  <c r="O198" i="1"/>
  <c r="O147" i="1"/>
  <c r="L124" i="1"/>
  <c r="P124" i="1" s="1"/>
  <c r="M124" i="1"/>
  <c r="L169" i="1"/>
  <c r="P169" i="1" s="1"/>
  <c r="M169" i="1"/>
  <c r="L196" i="1"/>
  <c r="P196" i="1" s="1"/>
  <c r="M196" i="1"/>
  <c r="L108" i="1"/>
  <c r="P108" i="1" s="1"/>
  <c r="M108" i="1"/>
  <c r="L100" i="1"/>
  <c r="P100" i="1" s="1"/>
  <c r="M100" i="1"/>
  <c r="L125" i="1"/>
  <c r="P125" i="1" s="1"/>
  <c r="M125" i="1"/>
  <c r="L184" i="1"/>
  <c r="P184" i="1" s="1"/>
  <c r="M184" i="1"/>
  <c r="L198" i="1"/>
  <c r="P198" i="1" s="1"/>
  <c r="M198" i="1"/>
  <c r="L147" i="1"/>
  <c r="P147" i="1" s="1"/>
  <c r="M147" i="1"/>
  <c r="L208" i="1"/>
  <c r="P208" i="1" s="1"/>
  <c r="M208" i="1"/>
  <c r="K162" i="1"/>
  <c r="L162" i="1" s="1"/>
  <c r="O72" i="1"/>
  <c r="K72" i="1"/>
  <c r="N89" i="1"/>
  <c r="K89" i="1"/>
  <c r="L89" i="1" s="1"/>
  <c r="N109" i="1"/>
  <c r="K109" i="1"/>
  <c r="L109" i="1" s="1"/>
  <c r="N163" i="1"/>
  <c r="K163" i="1"/>
  <c r="L163" i="1" s="1"/>
  <c r="N139" i="1"/>
  <c r="K139" i="1"/>
  <c r="L139" i="1" s="1"/>
  <c r="N78" i="1"/>
  <c r="K78" i="1"/>
  <c r="O79" i="1"/>
  <c r="K79" i="1"/>
  <c r="L79" i="1" s="1"/>
  <c r="O80" i="1"/>
  <c r="K80" i="1"/>
  <c r="O148" i="1"/>
  <c r="K148" i="1"/>
  <c r="L148" i="1" s="1"/>
  <c r="N145" i="1"/>
  <c r="K145" i="1"/>
  <c r="L145" i="1" s="1"/>
  <c r="N146" i="1"/>
  <c r="K146" i="1"/>
  <c r="L146" i="1" s="1"/>
  <c r="N84" i="1"/>
  <c r="K84" i="1"/>
  <c r="L84" i="1" s="1"/>
  <c r="O150" i="1"/>
  <c r="K150" i="1"/>
  <c r="L150" i="1" s="1"/>
  <c r="N86" i="1"/>
  <c r="K86" i="1"/>
  <c r="L86" i="1" s="1"/>
  <c r="O87" i="1"/>
  <c r="K87" i="1"/>
  <c r="L87" i="1" s="1"/>
  <c r="O120" i="1"/>
  <c r="K120" i="1"/>
  <c r="O174" i="1"/>
  <c r="K174" i="1"/>
  <c r="L174" i="1" s="1"/>
  <c r="N173" i="1"/>
  <c r="K173" i="1"/>
  <c r="L173" i="1" s="1"/>
  <c r="N60" i="1"/>
  <c r="K60" i="1"/>
  <c r="L60" i="1" s="1"/>
  <c r="N135" i="1"/>
  <c r="K135" i="1"/>
  <c r="L135" i="1" s="1"/>
  <c r="K123" i="1"/>
  <c r="L123" i="1" s="1"/>
  <c r="K63" i="1"/>
  <c r="L63" i="1" s="1"/>
  <c r="K136" i="1"/>
  <c r="L136" i="1" s="1"/>
  <c r="K97" i="1"/>
  <c r="O151" i="1"/>
  <c r="K151" i="1"/>
  <c r="L151" i="1" s="1"/>
  <c r="N81" i="1"/>
  <c r="K81" i="1"/>
  <c r="L81" i="1" s="1"/>
  <c r="N65" i="1"/>
  <c r="K65" i="1"/>
  <c r="L65" i="1" s="1"/>
  <c r="N101" i="1"/>
  <c r="K101" i="1"/>
  <c r="L101" i="1" s="1"/>
  <c r="N181" i="1"/>
  <c r="K181" i="1"/>
  <c r="L181" i="1" s="1"/>
  <c r="N152" i="1"/>
  <c r="K152" i="1"/>
  <c r="N104" i="1"/>
  <c r="K104" i="1"/>
  <c r="L104" i="1" s="1"/>
  <c r="O228" i="1"/>
  <c r="K228" i="1"/>
  <c r="N82" i="1"/>
  <c r="K82" i="1"/>
  <c r="L82" i="1" s="1"/>
  <c r="N107" i="1"/>
  <c r="K107" i="1"/>
  <c r="L107" i="1" s="1"/>
  <c r="K183" i="1"/>
  <c r="L183" i="1" s="1"/>
  <c r="O83" i="1"/>
  <c r="K83" i="1"/>
  <c r="K111" i="1"/>
  <c r="L111" i="1" s="1"/>
  <c r="N210" i="1"/>
  <c r="K210" i="1"/>
  <c r="O113" i="1"/>
  <c r="K113" i="1"/>
  <c r="L113" i="1" s="1"/>
  <c r="N204" i="1"/>
  <c r="K204" i="1"/>
  <c r="N230" i="1"/>
  <c r="K230" i="1"/>
  <c r="L230" i="1" s="1"/>
  <c r="K195" i="1"/>
  <c r="L195" i="1" s="1"/>
  <c r="K118" i="1"/>
  <c r="L118" i="1" s="1"/>
  <c r="O179" i="1"/>
  <c r="K179" i="1"/>
  <c r="L179" i="1" s="1"/>
  <c r="O121" i="1"/>
  <c r="K121" i="1"/>
  <c r="L121" i="1" s="1"/>
  <c r="N138" i="1"/>
  <c r="K138" i="1"/>
  <c r="O110" i="1"/>
  <c r="K110" i="1"/>
  <c r="L110" i="1" s="1"/>
  <c r="N177" i="1"/>
  <c r="K177" i="1"/>
  <c r="N171" i="1"/>
  <c r="K171" i="1"/>
  <c r="L171" i="1" s="1"/>
  <c r="N128" i="1"/>
  <c r="K128" i="1"/>
  <c r="L128" i="1" s="1"/>
  <c r="K131" i="1"/>
  <c r="L131" i="1" s="1"/>
  <c r="N216" i="1"/>
  <c r="K216" i="1"/>
  <c r="K176" i="1"/>
  <c r="L176" i="1" s="1"/>
  <c r="N194" i="1"/>
  <c r="K194" i="1"/>
  <c r="N106" i="1"/>
  <c r="K106" i="1"/>
  <c r="L106" i="1" s="1"/>
  <c r="N130" i="1"/>
  <c r="K130" i="1"/>
  <c r="O190" i="1"/>
  <c r="K190" i="1"/>
  <c r="L190" i="1" s="1"/>
  <c r="O221" i="1"/>
  <c r="K221" i="1"/>
  <c r="L221" i="1" s="1"/>
  <c r="N71" i="1"/>
  <c r="K71" i="1"/>
  <c r="L71" i="1" s="1"/>
  <c r="N166" i="1"/>
  <c r="K166" i="1"/>
  <c r="L166" i="1" s="1"/>
  <c r="K167" i="1"/>
  <c r="L167" i="1" s="1"/>
  <c r="N133" i="1"/>
  <c r="K133" i="1"/>
  <c r="L133" i="1" s="1"/>
  <c r="N149" i="1"/>
  <c r="K149" i="1"/>
  <c r="L149" i="1" s="1"/>
  <c r="N93" i="1"/>
  <c r="K93" i="1"/>
  <c r="N112" i="1"/>
  <c r="K112" i="1"/>
  <c r="L112" i="1" s="1"/>
  <c r="O140" i="1"/>
  <c r="K140" i="1"/>
  <c r="K117" i="1"/>
  <c r="L117" i="1" s="1"/>
  <c r="K134" i="1"/>
  <c r="L134" i="1" s="1"/>
  <c r="K94" i="1"/>
  <c r="L94" i="1" s="1"/>
  <c r="K175" i="1"/>
  <c r="L175" i="1" s="1"/>
  <c r="N92" i="1"/>
  <c r="K92" i="1"/>
  <c r="L92" i="1" s="1"/>
  <c r="K178" i="1"/>
  <c r="N187" i="1"/>
  <c r="K187" i="1"/>
  <c r="L187" i="1" s="1"/>
  <c r="O168" i="1"/>
  <c r="K168" i="1"/>
  <c r="L168" i="1" s="1"/>
  <c r="N235" i="1"/>
  <c r="K235" i="1"/>
  <c r="L235" i="1" s="1"/>
  <c r="N182" i="1"/>
  <c r="K182" i="1"/>
  <c r="L182" i="1" s="1"/>
  <c r="K77" i="1"/>
  <c r="L77" i="1" s="1"/>
  <c r="O73" i="1"/>
  <c r="K73" i="1"/>
  <c r="L73" i="1" s="1"/>
  <c r="O76" i="1"/>
  <c r="K76" i="1"/>
  <c r="L76" i="1" s="1"/>
  <c r="N98" i="1"/>
  <c r="K98" i="1"/>
  <c r="K227" i="1"/>
  <c r="L227" i="1" s="1"/>
  <c r="K95" i="1"/>
  <c r="N191" i="1"/>
  <c r="K191" i="1"/>
  <c r="L191" i="1" s="1"/>
  <c r="O211" i="1"/>
  <c r="K211" i="1"/>
  <c r="L211" i="1" s="1"/>
  <c r="N193" i="1"/>
  <c r="K193" i="1"/>
  <c r="L193" i="1" s="1"/>
  <c r="O232" i="1"/>
  <c r="K232" i="1"/>
  <c r="L232" i="1" s="1"/>
  <c r="O99" i="1"/>
  <c r="K99" i="1"/>
  <c r="N197" i="1"/>
  <c r="K197" i="1"/>
  <c r="N68" i="1"/>
  <c r="K68" i="1"/>
  <c r="L68" i="1" s="1"/>
  <c r="O116" i="1"/>
  <c r="K116" i="1"/>
  <c r="L116" i="1" s="1"/>
  <c r="N200" i="1"/>
  <c r="K200" i="1"/>
  <c r="L200" i="1" s="1"/>
  <c r="N201" i="1"/>
  <c r="K201" i="1"/>
  <c r="L201" i="1" s="1"/>
  <c r="K214" i="1"/>
  <c r="L214" i="1" s="1"/>
  <c r="N212" i="1"/>
  <c r="K212" i="1"/>
  <c r="L212" i="1" s="1"/>
  <c r="N91" i="1"/>
  <c r="K91" i="1"/>
  <c r="L91" i="1" s="1"/>
  <c r="O165" i="1"/>
  <c r="K165" i="1"/>
  <c r="L165" i="1" s="1"/>
  <c r="N206" i="1"/>
  <c r="K206" i="1"/>
  <c r="L206" i="1" s="1"/>
  <c r="N207" i="1"/>
  <c r="K207" i="1"/>
  <c r="L207" i="1" s="1"/>
  <c r="K209" i="1"/>
  <c r="L209" i="1" s="1"/>
  <c r="N223" i="1"/>
  <c r="K223" i="1"/>
  <c r="L223" i="1" s="1"/>
  <c r="N233" i="1"/>
  <c r="K233" i="1"/>
  <c r="L233" i="1" s="1"/>
  <c r="K96" i="1"/>
  <c r="L96" i="1" s="1"/>
  <c r="N69" i="1"/>
  <c r="K69" i="1"/>
  <c r="L69" i="1" s="1"/>
  <c r="N215" i="1"/>
  <c r="K215" i="1"/>
  <c r="L215" i="1" s="1"/>
  <c r="K186" i="1"/>
  <c r="L186" i="1" s="1"/>
  <c r="O236" i="1"/>
  <c r="K236" i="1"/>
  <c r="N103" i="1"/>
  <c r="K103" i="1"/>
  <c r="L103" i="1" s="1"/>
  <c r="N222" i="1"/>
  <c r="K222" i="1"/>
  <c r="L222" i="1" s="1"/>
  <c r="O127" i="1"/>
  <c r="K127" i="1"/>
  <c r="L127" i="1" s="1"/>
  <c r="N218" i="1"/>
  <c r="K218" i="1"/>
  <c r="L218" i="1" s="1"/>
  <c r="K75" i="1"/>
  <c r="L75" i="1" s="1"/>
  <c r="O132" i="1"/>
  <c r="K132" i="1"/>
  <c r="L132" i="1" s="1"/>
  <c r="N188" i="1"/>
  <c r="K188" i="1"/>
  <c r="K180" i="1"/>
  <c r="N141" i="1"/>
  <c r="K141" i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160" i="1"/>
  <c r="K61" i="1"/>
  <c r="N62" i="1"/>
  <c r="K62" i="1"/>
  <c r="K161" i="1"/>
  <c r="N156" i="1"/>
  <c r="K156" i="1"/>
  <c r="K157" i="1"/>
  <c r="N66" i="1"/>
  <c r="K66" i="1"/>
  <c r="K67" i="1"/>
  <c r="N158" i="1"/>
  <c r="K158" i="1"/>
  <c r="K159" i="1"/>
  <c r="N70" i="1"/>
  <c r="K70" i="1"/>
  <c r="Q196" i="1" l="1"/>
  <c r="Q208" i="1"/>
  <c r="O201" i="1"/>
  <c r="O193" i="1"/>
  <c r="N79" i="1"/>
  <c r="P79" i="1" s="1"/>
  <c r="Q198" i="1"/>
  <c r="M200" i="1"/>
  <c r="M211" i="1"/>
  <c r="Q211" i="1" s="1"/>
  <c r="O86" i="1"/>
  <c r="Q124" i="1"/>
  <c r="O191" i="1"/>
  <c r="N120" i="1"/>
  <c r="N113" i="1"/>
  <c r="P113" i="1" s="1"/>
  <c r="Q184" i="1"/>
  <c r="O66" i="1"/>
  <c r="O207" i="1"/>
  <c r="N165" i="1"/>
  <c r="P165" i="1" s="1"/>
  <c r="N232" i="1"/>
  <c r="P232" i="1" s="1"/>
  <c r="Q100" i="1"/>
  <c r="O135" i="1"/>
  <c r="O200" i="1"/>
  <c r="Q108" i="1"/>
  <c r="Q169" i="1"/>
  <c r="M206" i="1"/>
  <c r="O133" i="1"/>
  <c r="N211" i="1"/>
  <c r="P211" i="1" s="1"/>
  <c r="Q125" i="1"/>
  <c r="M91" i="1"/>
  <c r="M232" i="1"/>
  <c r="Q232" i="1" s="1"/>
  <c r="M235" i="1"/>
  <c r="M193" i="1"/>
  <c r="M168" i="1"/>
  <c r="Q168" i="1" s="1"/>
  <c r="M86" i="1"/>
  <c r="M81" i="1"/>
  <c r="M73" i="1"/>
  <c r="Q73" i="1" s="1"/>
  <c r="O130" i="1"/>
  <c r="O82" i="1"/>
  <c r="Q147" i="1"/>
  <c r="P233" i="1"/>
  <c r="P182" i="1"/>
  <c r="P215" i="1"/>
  <c r="O223" i="1"/>
  <c r="N73" i="1"/>
  <c r="P73" i="1" s="1"/>
  <c r="O235" i="1"/>
  <c r="O187" i="1"/>
  <c r="M133" i="1"/>
  <c r="O206" i="1"/>
  <c r="O91" i="1"/>
  <c r="M82" i="1"/>
  <c r="P223" i="1"/>
  <c r="O78" i="1"/>
  <c r="N127" i="1"/>
  <c r="P127" i="1" s="1"/>
  <c r="M209" i="1"/>
  <c r="M190" i="1"/>
  <c r="Q190" i="1" s="1"/>
  <c r="O128" i="1"/>
  <c r="N87" i="1"/>
  <c r="P87" i="1" s="1"/>
  <c r="O156" i="1"/>
  <c r="N132" i="1"/>
  <c r="P132" i="1" s="1"/>
  <c r="M127" i="1"/>
  <c r="Q127" i="1" s="1"/>
  <c r="N168" i="1"/>
  <c r="P168" i="1" s="1"/>
  <c r="O101" i="1"/>
  <c r="N151" i="1"/>
  <c r="P151" i="1" s="1"/>
  <c r="N80" i="1"/>
  <c r="M233" i="1"/>
  <c r="O107" i="1"/>
  <c r="P103" i="1"/>
  <c r="M214" i="1"/>
  <c r="N221" i="1"/>
  <c r="P221" i="1" s="1"/>
  <c r="P92" i="1"/>
  <c r="P149" i="1"/>
  <c r="O166" i="1"/>
  <c r="O216" i="1"/>
  <c r="N121" i="1"/>
  <c r="P121" i="1" s="1"/>
  <c r="P60" i="1"/>
  <c r="O139" i="1"/>
  <c r="O70" i="1"/>
  <c r="O141" i="1"/>
  <c r="N228" i="1"/>
  <c r="N150" i="1"/>
  <c r="P150" i="1" s="1"/>
  <c r="M89" i="1"/>
  <c r="P166" i="1"/>
  <c r="N190" i="1"/>
  <c r="P190" i="1" s="1"/>
  <c r="O68" i="1"/>
  <c r="O71" i="1"/>
  <c r="N179" i="1"/>
  <c r="P179" i="1" s="1"/>
  <c r="N148" i="1"/>
  <c r="P148" i="1" s="1"/>
  <c r="O215" i="1"/>
  <c r="M71" i="1"/>
  <c r="M179" i="1"/>
  <c r="Q179" i="1" s="1"/>
  <c r="N174" i="1"/>
  <c r="P174" i="1" s="1"/>
  <c r="O84" i="1"/>
  <c r="O163" i="1"/>
  <c r="N72" i="1"/>
  <c r="P84" i="1"/>
  <c r="N117" i="1"/>
  <c r="P117" i="1" s="1"/>
  <c r="O117" i="1"/>
  <c r="N159" i="1"/>
  <c r="O159" i="1"/>
  <c r="O62" i="1"/>
  <c r="N59" i="1"/>
  <c r="O59" i="1"/>
  <c r="N55" i="1"/>
  <c r="O55" i="1"/>
  <c r="N51" i="1"/>
  <c r="O51" i="1"/>
  <c r="N47" i="1"/>
  <c r="O47" i="1"/>
  <c r="N43" i="1"/>
  <c r="P43" i="1" s="1"/>
  <c r="O43" i="1"/>
  <c r="N39" i="1"/>
  <c r="P39" i="1" s="1"/>
  <c r="O39" i="1"/>
  <c r="N35" i="1"/>
  <c r="P35" i="1" s="1"/>
  <c r="O35" i="1"/>
  <c r="N31" i="1"/>
  <c r="P31" i="1" s="1"/>
  <c r="O31" i="1"/>
  <c r="N27" i="1"/>
  <c r="P27" i="1" s="1"/>
  <c r="O27" i="1"/>
  <c r="N23" i="1"/>
  <c r="P23" i="1" s="1"/>
  <c r="O23" i="1"/>
  <c r="N19" i="1"/>
  <c r="P19" i="1" s="1"/>
  <c r="O19" i="1"/>
  <c r="N15" i="1"/>
  <c r="P15" i="1" s="1"/>
  <c r="O15" i="1"/>
  <c r="N11" i="1"/>
  <c r="P11" i="1" s="1"/>
  <c r="O11" i="1"/>
  <c r="O69" i="1"/>
  <c r="L197" i="1"/>
  <c r="P197" i="1" s="1"/>
  <c r="M197" i="1"/>
  <c r="N134" i="1"/>
  <c r="P134" i="1" s="1"/>
  <c r="O134" i="1"/>
  <c r="L83" i="1"/>
  <c r="M83" i="1"/>
  <c r="Q83" i="1" s="1"/>
  <c r="L152" i="1"/>
  <c r="P152" i="1" s="1"/>
  <c r="M152" i="1"/>
  <c r="O97" i="1"/>
  <c r="N97" i="1"/>
  <c r="L78" i="1"/>
  <c r="P78" i="1" s="1"/>
  <c r="M78" i="1"/>
  <c r="P163" i="1"/>
  <c r="N162" i="1"/>
  <c r="P162" i="1" s="1"/>
  <c r="O162" i="1"/>
  <c r="O158" i="1"/>
  <c r="L236" i="1"/>
  <c r="M236" i="1"/>
  <c r="Q236" i="1" s="1"/>
  <c r="O176" i="1"/>
  <c r="N176" i="1"/>
  <c r="P176" i="1" s="1"/>
  <c r="L141" i="1"/>
  <c r="P141" i="1" s="1"/>
  <c r="M141" i="1"/>
  <c r="L140" i="1"/>
  <c r="M140" i="1"/>
  <c r="Q140" i="1" s="1"/>
  <c r="L216" i="1"/>
  <c r="P216" i="1" s="1"/>
  <c r="M216" i="1"/>
  <c r="P181" i="1"/>
  <c r="N58" i="1"/>
  <c r="O58" i="1"/>
  <c r="N54" i="1"/>
  <c r="O54" i="1"/>
  <c r="N50" i="1"/>
  <c r="O50" i="1"/>
  <c r="N46" i="1"/>
  <c r="P46" i="1" s="1"/>
  <c r="O46" i="1"/>
  <c r="N34" i="1"/>
  <c r="P34" i="1" s="1"/>
  <c r="O34" i="1"/>
  <c r="N30" i="1"/>
  <c r="P30" i="1" s="1"/>
  <c r="O30" i="1"/>
  <c r="N26" i="1"/>
  <c r="P26" i="1" s="1"/>
  <c r="O26" i="1"/>
  <c r="N22" i="1"/>
  <c r="P22" i="1" s="1"/>
  <c r="O22" i="1"/>
  <c r="N18" i="1"/>
  <c r="P18" i="1" s="1"/>
  <c r="O18" i="1"/>
  <c r="N14" i="1"/>
  <c r="P14" i="1" s="1"/>
  <c r="O14" i="1"/>
  <c r="N10" i="1"/>
  <c r="P10" i="1" s="1"/>
  <c r="O10" i="1"/>
  <c r="N61" i="1"/>
  <c r="O61" i="1"/>
  <c r="N57" i="1"/>
  <c r="O57" i="1"/>
  <c r="N53" i="1"/>
  <c r="O53" i="1"/>
  <c r="N49" i="1"/>
  <c r="O49" i="1"/>
  <c r="N45" i="1"/>
  <c r="P45" i="1" s="1"/>
  <c r="O45" i="1"/>
  <c r="N41" i="1"/>
  <c r="P41" i="1" s="1"/>
  <c r="O41" i="1"/>
  <c r="N37" i="1"/>
  <c r="P37" i="1" s="1"/>
  <c r="O37" i="1"/>
  <c r="N33" i="1"/>
  <c r="P33" i="1" s="1"/>
  <c r="O33" i="1"/>
  <c r="N29" i="1"/>
  <c r="P29" i="1" s="1"/>
  <c r="O29" i="1"/>
  <c r="N25" i="1"/>
  <c r="P25" i="1" s="1"/>
  <c r="O25" i="1"/>
  <c r="N21" i="1"/>
  <c r="P21" i="1" s="1"/>
  <c r="O21" i="1"/>
  <c r="N17" i="1"/>
  <c r="P17" i="1" s="1"/>
  <c r="O17" i="1"/>
  <c r="N13" i="1"/>
  <c r="P13" i="1" s="1"/>
  <c r="O13" i="1"/>
  <c r="N9" i="1"/>
  <c r="P9" i="1" s="1"/>
  <c r="O9" i="1"/>
  <c r="O96" i="1"/>
  <c r="N96" i="1"/>
  <c r="P96" i="1" s="1"/>
  <c r="L95" i="1"/>
  <c r="M95" i="1"/>
  <c r="O175" i="1"/>
  <c r="N175" i="1"/>
  <c r="P175" i="1" s="1"/>
  <c r="N195" i="1"/>
  <c r="P195" i="1" s="1"/>
  <c r="O195" i="1"/>
  <c r="N63" i="1"/>
  <c r="P63" i="1" s="1"/>
  <c r="O63" i="1"/>
  <c r="N67" i="1"/>
  <c r="O67" i="1"/>
  <c r="N42" i="1"/>
  <c r="P42" i="1" s="1"/>
  <c r="O42" i="1"/>
  <c r="N136" i="1"/>
  <c r="P136" i="1" s="1"/>
  <c r="O136" i="1"/>
  <c r="N160" i="1"/>
  <c r="O160" i="1"/>
  <c r="N56" i="1"/>
  <c r="O56" i="1"/>
  <c r="N52" i="1"/>
  <c r="O52" i="1"/>
  <c r="N48" i="1"/>
  <c r="O48" i="1"/>
  <c r="N44" i="1"/>
  <c r="P44" i="1" s="1"/>
  <c r="O44" i="1"/>
  <c r="N40" i="1"/>
  <c r="P40" i="1" s="1"/>
  <c r="O40" i="1"/>
  <c r="N36" i="1"/>
  <c r="P36" i="1" s="1"/>
  <c r="O36" i="1"/>
  <c r="N32" i="1"/>
  <c r="P32" i="1" s="1"/>
  <c r="O32" i="1"/>
  <c r="N28" i="1"/>
  <c r="P28" i="1" s="1"/>
  <c r="O28" i="1"/>
  <c r="N24" i="1"/>
  <c r="P24" i="1" s="1"/>
  <c r="O24" i="1"/>
  <c r="N20" i="1"/>
  <c r="P20" i="1" s="1"/>
  <c r="O20" i="1"/>
  <c r="N16" i="1"/>
  <c r="P16" i="1" s="1"/>
  <c r="O16" i="1"/>
  <c r="N12" i="1"/>
  <c r="P12" i="1" s="1"/>
  <c r="O12" i="1"/>
  <c r="N94" i="1"/>
  <c r="P94" i="1" s="1"/>
  <c r="O94" i="1"/>
  <c r="P112" i="1"/>
  <c r="L194" i="1"/>
  <c r="P194" i="1" s="1"/>
  <c r="M194" i="1"/>
  <c r="P101" i="1"/>
  <c r="N123" i="1"/>
  <c r="P123" i="1" s="1"/>
  <c r="O123" i="1"/>
  <c r="N157" i="1"/>
  <c r="O157" i="1"/>
  <c r="N38" i="1"/>
  <c r="P38" i="1" s="1"/>
  <c r="O38" i="1"/>
  <c r="L99" i="1"/>
  <c r="M99" i="1"/>
  <c r="Q99" i="1" s="1"/>
  <c r="N161" i="1"/>
  <c r="O161" i="1"/>
  <c r="L188" i="1"/>
  <c r="P188" i="1" s="1"/>
  <c r="M188" i="1"/>
  <c r="P68" i="1"/>
  <c r="N227" i="1"/>
  <c r="P227" i="1" s="1"/>
  <c r="O227" i="1"/>
  <c r="O111" i="1"/>
  <c r="N111" i="1"/>
  <c r="P111" i="1" s="1"/>
  <c r="P104" i="1"/>
  <c r="M75" i="1"/>
  <c r="N236" i="1"/>
  <c r="P200" i="1"/>
  <c r="O197" i="1"/>
  <c r="M187" i="1"/>
  <c r="M175" i="1"/>
  <c r="N140" i="1"/>
  <c r="O93" i="1"/>
  <c r="N83" i="1"/>
  <c r="O104" i="1"/>
  <c r="O181" i="1"/>
  <c r="M63" i="1"/>
  <c r="P109" i="1"/>
  <c r="P91" i="1"/>
  <c r="N116" i="1"/>
  <c r="P116" i="1" s="1"/>
  <c r="N76" i="1"/>
  <c r="P76" i="1" s="1"/>
  <c r="P133" i="1"/>
  <c r="O106" i="1"/>
  <c r="N110" i="1"/>
  <c r="P110" i="1" s="1"/>
  <c r="P135" i="1"/>
  <c r="P139" i="1"/>
  <c r="P222" i="1"/>
  <c r="O182" i="1"/>
  <c r="P106" i="1"/>
  <c r="P218" i="1"/>
  <c r="M103" i="1"/>
  <c r="M186" i="1"/>
  <c r="M69" i="1"/>
  <c r="P201" i="1"/>
  <c r="N99" i="1"/>
  <c r="M117" i="1"/>
  <c r="O112" i="1"/>
  <c r="O194" i="1"/>
  <c r="O152" i="1"/>
  <c r="M173" i="1"/>
  <c r="P86" i="1"/>
  <c r="O149" i="1"/>
  <c r="P146" i="1"/>
  <c r="P207" i="1"/>
  <c r="M145" i="1"/>
  <c r="N186" i="1"/>
  <c r="P186" i="1" s="1"/>
  <c r="O186" i="1"/>
  <c r="L138" i="1"/>
  <c r="P138" i="1" s="1"/>
  <c r="M138" i="1"/>
  <c r="L180" i="1"/>
  <c r="M180" i="1"/>
  <c r="P212" i="1"/>
  <c r="N167" i="1"/>
  <c r="P167" i="1" s="1"/>
  <c r="O167" i="1"/>
  <c r="N183" i="1"/>
  <c r="P183" i="1" s="1"/>
  <c r="O183" i="1"/>
  <c r="N209" i="1"/>
  <c r="P209" i="1" s="1"/>
  <c r="O209" i="1"/>
  <c r="N178" i="1"/>
  <c r="O178" i="1"/>
  <c r="N180" i="1"/>
  <c r="O180" i="1"/>
  <c r="P193" i="1"/>
  <c r="N118" i="1"/>
  <c r="P118" i="1" s="1"/>
  <c r="O118" i="1"/>
  <c r="N75" i="1"/>
  <c r="P75" i="1" s="1"/>
  <c r="O75" i="1"/>
  <c r="N214" i="1"/>
  <c r="P214" i="1" s="1"/>
  <c r="O214" i="1"/>
  <c r="P65" i="1"/>
  <c r="N77" i="1"/>
  <c r="P77" i="1" s="1"/>
  <c r="O77" i="1"/>
  <c r="N131" i="1"/>
  <c r="P131" i="1" s="1"/>
  <c r="O131" i="1"/>
  <c r="N95" i="1"/>
  <c r="O95" i="1"/>
  <c r="L210" i="1"/>
  <c r="P210" i="1" s="1"/>
  <c r="M210" i="1"/>
  <c r="P82" i="1"/>
  <c r="O188" i="1"/>
  <c r="O218" i="1"/>
  <c r="O103" i="1"/>
  <c r="O233" i="1"/>
  <c r="O92" i="1"/>
  <c r="O177" i="1"/>
  <c r="O204" i="1"/>
  <c r="O81" i="1"/>
  <c r="O173" i="1"/>
  <c r="O145" i="1"/>
  <c r="O89" i="1"/>
  <c r="M207" i="1"/>
  <c r="M201" i="1"/>
  <c r="M68" i="1"/>
  <c r="M227" i="1"/>
  <c r="M182" i="1"/>
  <c r="P187" i="1"/>
  <c r="M134" i="1"/>
  <c r="M166" i="1"/>
  <c r="M128" i="1"/>
  <c r="M195" i="1"/>
  <c r="M107" i="1"/>
  <c r="M101" i="1"/>
  <c r="M135" i="1"/>
  <c r="M84" i="1"/>
  <c r="M163" i="1"/>
  <c r="P107" i="1"/>
  <c r="M116" i="1"/>
  <c r="Q116" i="1" s="1"/>
  <c r="O138" i="1"/>
  <c r="O210" i="1"/>
  <c r="P81" i="1"/>
  <c r="P173" i="1"/>
  <c r="P145" i="1"/>
  <c r="P89" i="1"/>
  <c r="O222" i="1"/>
  <c r="O212" i="1"/>
  <c r="O98" i="1"/>
  <c r="O171" i="1"/>
  <c r="O230" i="1"/>
  <c r="O65" i="1"/>
  <c r="O60" i="1"/>
  <c r="O146" i="1"/>
  <c r="O109" i="1"/>
  <c r="P69" i="1"/>
  <c r="P206" i="1"/>
  <c r="L93" i="1"/>
  <c r="P93" i="1" s="1"/>
  <c r="M93" i="1"/>
  <c r="L72" i="1"/>
  <c r="M72" i="1"/>
  <c r="Q72" i="1" s="1"/>
  <c r="L177" i="1"/>
  <c r="P177" i="1" s="1"/>
  <c r="M177" i="1"/>
  <c r="L120" i="1"/>
  <c r="M120" i="1"/>
  <c r="Q120" i="1" s="1"/>
  <c r="M222" i="1"/>
  <c r="M223" i="1"/>
  <c r="P235" i="1"/>
  <c r="M112" i="1"/>
  <c r="M221" i="1"/>
  <c r="Q221" i="1" s="1"/>
  <c r="M131" i="1"/>
  <c r="M151" i="1"/>
  <c r="Q151" i="1" s="1"/>
  <c r="L178" i="1"/>
  <c r="M178" i="1"/>
  <c r="P171" i="1"/>
  <c r="L204" i="1"/>
  <c r="P204" i="1" s="1"/>
  <c r="M204" i="1"/>
  <c r="L80" i="1"/>
  <c r="M80" i="1"/>
  <c r="Q80" i="1" s="1"/>
  <c r="L97" i="1"/>
  <c r="M97" i="1"/>
  <c r="M218" i="1"/>
  <c r="M96" i="1"/>
  <c r="M212" i="1"/>
  <c r="P71" i="1"/>
  <c r="M171" i="1"/>
  <c r="M174" i="1"/>
  <c r="Q174" i="1" s="1"/>
  <c r="P191" i="1"/>
  <c r="L130" i="1"/>
  <c r="P130" i="1" s="1"/>
  <c r="M130" i="1"/>
  <c r="P230" i="1"/>
  <c r="L228" i="1"/>
  <c r="M228" i="1"/>
  <c r="Q228" i="1" s="1"/>
  <c r="M132" i="1"/>
  <c r="Q132" i="1" s="1"/>
  <c r="M215" i="1"/>
  <c r="M165" i="1"/>
  <c r="Q165" i="1" s="1"/>
  <c r="M191" i="1"/>
  <c r="L98" i="1"/>
  <c r="P98" i="1" s="1"/>
  <c r="M98" i="1"/>
  <c r="P128" i="1"/>
  <c r="M230" i="1"/>
  <c r="M148" i="1"/>
  <c r="Q148" i="1" s="1"/>
  <c r="M118" i="1"/>
  <c r="M183" i="1"/>
  <c r="M65" i="1"/>
  <c r="M60" i="1"/>
  <c r="M146" i="1"/>
  <c r="M109" i="1"/>
  <c r="M77" i="1"/>
  <c r="M94" i="1"/>
  <c r="M167" i="1"/>
  <c r="M176" i="1"/>
  <c r="M121" i="1"/>
  <c r="Q121" i="1" s="1"/>
  <c r="M111" i="1"/>
  <c r="M181" i="1"/>
  <c r="M123" i="1"/>
  <c r="M150" i="1"/>
  <c r="Q150" i="1" s="1"/>
  <c r="M139" i="1"/>
  <c r="M76" i="1"/>
  <c r="Q76" i="1" s="1"/>
  <c r="M92" i="1"/>
  <c r="M149" i="1"/>
  <c r="M106" i="1"/>
  <c r="M110" i="1"/>
  <c r="Q110" i="1" s="1"/>
  <c r="M113" i="1"/>
  <c r="Q113" i="1" s="1"/>
  <c r="M104" i="1"/>
  <c r="M136" i="1"/>
  <c r="M87" i="1"/>
  <c r="Q87" i="1" s="1"/>
  <c r="M79" i="1"/>
  <c r="Q79" i="1" s="1"/>
  <c r="M162" i="1"/>
  <c r="L161" i="1"/>
  <c r="M161" i="1"/>
  <c r="L59" i="1"/>
  <c r="M59" i="1"/>
  <c r="L55" i="1"/>
  <c r="M55" i="1"/>
  <c r="L47" i="1"/>
  <c r="M47" i="1"/>
  <c r="L50" i="1"/>
  <c r="M50" i="1"/>
  <c r="L53" i="1"/>
  <c r="M53" i="1"/>
  <c r="L67" i="1"/>
  <c r="M67" i="1"/>
  <c r="L48" i="1"/>
  <c r="M48" i="1"/>
  <c r="L158" i="1"/>
  <c r="P158" i="1" s="1"/>
  <c r="M158" i="1"/>
  <c r="L56" i="1"/>
  <c r="M56" i="1"/>
  <c r="L157" i="1"/>
  <c r="M157" i="1"/>
  <c r="L61" i="1"/>
  <c r="M61" i="1"/>
  <c r="L57" i="1"/>
  <c r="M57" i="1"/>
  <c r="L51" i="1"/>
  <c r="M51" i="1"/>
  <c r="L156" i="1"/>
  <c r="P156" i="1" s="1"/>
  <c r="M156" i="1"/>
  <c r="L159" i="1"/>
  <c r="M159" i="1"/>
  <c r="L54" i="1"/>
  <c r="M54" i="1"/>
  <c r="L160" i="1"/>
  <c r="M160" i="1"/>
  <c r="L66" i="1"/>
  <c r="P66" i="1" s="1"/>
  <c r="M66" i="1"/>
  <c r="L62" i="1"/>
  <c r="P62" i="1" s="1"/>
  <c r="M62" i="1"/>
  <c r="L58" i="1"/>
  <c r="M58" i="1"/>
  <c r="L49" i="1"/>
  <c r="M49" i="1"/>
  <c r="L70" i="1"/>
  <c r="P70" i="1" s="1"/>
  <c r="M70" i="1"/>
  <c r="L52" i="1"/>
  <c r="M52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Q201" i="1" l="1"/>
  <c r="Q82" i="1"/>
  <c r="Q15" i="1"/>
  <c r="Q31" i="1"/>
  <c r="Q62" i="1"/>
  <c r="Q47" i="1"/>
  <c r="P80" i="1"/>
  <c r="P47" i="1"/>
  <c r="P120" i="1"/>
  <c r="Q70" i="1"/>
  <c r="Q61" i="1"/>
  <c r="P159" i="1"/>
  <c r="Q13" i="1"/>
  <c r="Q29" i="1"/>
  <c r="Q45" i="1"/>
  <c r="Q58" i="1"/>
  <c r="Q84" i="1"/>
  <c r="Q18" i="1"/>
  <c r="Q34" i="1"/>
  <c r="P61" i="1"/>
  <c r="Q193" i="1"/>
  <c r="Q10" i="1"/>
  <c r="Q26" i="1"/>
  <c r="Q223" i="1"/>
  <c r="Q187" i="1"/>
  <c r="Q91" i="1"/>
  <c r="Q212" i="1"/>
  <c r="Q139" i="1"/>
  <c r="Q101" i="1"/>
  <c r="Q67" i="1"/>
  <c r="Q19" i="1"/>
  <c r="Q35" i="1"/>
  <c r="Q51" i="1"/>
  <c r="Q95" i="1"/>
  <c r="P58" i="1"/>
  <c r="Q128" i="1"/>
  <c r="Q191" i="1"/>
  <c r="Q66" i="1"/>
  <c r="Q78" i="1"/>
  <c r="Q200" i="1"/>
  <c r="Q177" i="1"/>
  <c r="P72" i="1"/>
  <c r="Q117" i="1"/>
  <c r="P67" i="1"/>
  <c r="Q112" i="1"/>
  <c r="Q160" i="1"/>
  <c r="Q12" i="1"/>
  <c r="Q28" i="1"/>
  <c r="Q44" i="1"/>
  <c r="P160" i="1"/>
  <c r="P51" i="1"/>
  <c r="Q86" i="1"/>
  <c r="Q176" i="1"/>
  <c r="Q38" i="1"/>
  <c r="Q53" i="1"/>
  <c r="Q21" i="1"/>
  <c r="Q37" i="1"/>
  <c r="Q50" i="1"/>
  <c r="Q171" i="1"/>
  <c r="Q68" i="1"/>
  <c r="Q106" i="1"/>
  <c r="Q81" i="1"/>
  <c r="Q149" i="1"/>
  <c r="Q207" i="1"/>
  <c r="Q16" i="1"/>
  <c r="Q32" i="1"/>
  <c r="Q206" i="1"/>
  <c r="Q107" i="1"/>
  <c r="Q71" i="1"/>
  <c r="Q133" i="1"/>
  <c r="Q39" i="1"/>
  <c r="P48" i="1"/>
  <c r="Q235" i="1"/>
  <c r="Q23" i="1"/>
  <c r="Q156" i="1"/>
  <c r="Q55" i="1"/>
  <c r="P157" i="1"/>
  <c r="Q135" i="1"/>
  <c r="Q233" i="1"/>
  <c r="Q89" i="1"/>
  <c r="Q188" i="1"/>
  <c r="P236" i="1"/>
  <c r="Q103" i="1"/>
  <c r="Q214" i="1"/>
  <c r="P83" i="1"/>
  <c r="Q166" i="1"/>
  <c r="P228" i="1"/>
  <c r="Q141" i="1"/>
  <c r="Q118" i="1"/>
  <c r="Q178" i="1"/>
  <c r="Q42" i="1"/>
  <c r="P178" i="1"/>
  <c r="Q69" i="1"/>
  <c r="Q104" i="1"/>
  <c r="Q130" i="1"/>
  <c r="Q20" i="1"/>
  <c r="Q36" i="1"/>
  <c r="P53" i="1"/>
  <c r="P59" i="1"/>
  <c r="Q123" i="1"/>
  <c r="Q204" i="1"/>
  <c r="Q181" i="1"/>
  <c r="Q227" i="1"/>
  <c r="Q54" i="1"/>
  <c r="Q57" i="1"/>
  <c r="Q161" i="1"/>
  <c r="Q215" i="1"/>
  <c r="P140" i="1"/>
  <c r="Q14" i="1"/>
  <c r="Q30" i="1"/>
  <c r="P54" i="1"/>
  <c r="P57" i="1"/>
  <c r="P50" i="1"/>
  <c r="P161" i="1"/>
  <c r="Q111" i="1"/>
  <c r="Q52" i="1"/>
  <c r="Q65" i="1"/>
  <c r="Q218" i="1"/>
  <c r="P95" i="1"/>
  <c r="Q24" i="1"/>
  <c r="Q40" i="1"/>
  <c r="P52" i="1"/>
  <c r="Q183" i="1"/>
  <c r="Q210" i="1"/>
  <c r="Q197" i="1"/>
  <c r="Q216" i="1"/>
  <c r="Q9" i="1"/>
  <c r="Q25" i="1"/>
  <c r="Q41" i="1"/>
  <c r="Q209" i="1"/>
  <c r="Q145" i="1"/>
  <c r="Q230" i="1"/>
  <c r="Q97" i="1"/>
  <c r="Q157" i="1"/>
  <c r="Q136" i="1"/>
  <c r="Q94" i="1"/>
  <c r="Q173" i="1"/>
  <c r="Q195" i="1"/>
  <c r="Q163" i="1"/>
  <c r="Q134" i="1"/>
  <c r="Q182" i="1"/>
  <c r="Q194" i="1"/>
  <c r="Q175" i="1"/>
  <c r="Q159" i="1"/>
  <c r="Q48" i="1"/>
  <c r="Q17" i="1"/>
  <c r="Q33" i="1"/>
  <c r="P55" i="1"/>
  <c r="Q222" i="1"/>
  <c r="Q11" i="1"/>
  <c r="Q27" i="1"/>
  <c r="Q43" i="1"/>
  <c r="Q49" i="1"/>
  <c r="Q56" i="1"/>
  <c r="Q59" i="1"/>
  <c r="Q77" i="1"/>
  <c r="Q186" i="1"/>
  <c r="Q152" i="1"/>
  <c r="P49" i="1"/>
  <c r="P56" i="1"/>
  <c r="Q131" i="1"/>
  <c r="Q93" i="1"/>
  <c r="Q63" i="1"/>
  <c r="Q158" i="1"/>
  <c r="Q146" i="1"/>
  <c r="P97" i="1"/>
  <c r="Q22" i="1"/>
  <c r="Q46" i="1"/>
  <c r="Q60" i="1"/>
  <c r="Q75" i="1"/>
  <c r="P99" i="1"/>
  <c r="Q162" i="1"/>
  <c r="Q96" i="1"/>
  <c r="Q109" i="1"/>
  <c r="Q138" i="1"/>
  <c r="Q92" i="1"/>
  <c r="Q180" i="1"/>
  <c r="Q167" i="1"/>
  <c r="Q98" i="1"/>
  <c r="P180" i="1"/>
  <c r="O8" i="1" l="1"/>
  <c r="K8" i="1"/>
  <c r="N8" i="1" l="1"/>
  <c r="L8" i="1"/>
  <c r="M8" i="1"/>
  <c r="Q8" i="1" s="1"/>
  <c r="R8" i="1"/>
  <c r="S8" i="1"/>
  <c r="T8" i="1"/>
  <c r="P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8F4BF2-49AB-4D33-87B6-2ACE09E5E720}" keepAlive="1" name="Consulta - Tabela1" description="Conexão com a consulta 'Tabela1' na pasta de trabalho." type="5" refreshedVersion="0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<sst xmlns="http://schemas.openxmlformats.org/spreadsheetml/2006/main" count="1790" uniqueCount="53">
  <si>
    <t>Grupos em Andamento - Veículos</t>
  </si>
  <si>
    <t>Grupo</t>
  </si>
  <si>
    <t>Prazo</t>
  </si>
  <si>
    <t>Vencimento</t>
  </si>
  <si>
    <t>(%) Tx Adm</t>
  </si>
  <si>
    <t>(%) Fund Res</t>
  </si>
  <si>
    <t>Valor Min Bem</t>
  </si>
  <si>
    <t>Valor Máx Bem</t>
  </si>
  <si>
    <t>Coluna1</t>
  </si>
  <si>
    <t>Coluna12</t>
  </si>
  <si>
    <t>Menor % Lance</t>
  </si>
  <si>
    <t>Maior % Lance</t>
  </si>
  <si>
    <t>Contemplados</t>
  </si>
  <si>
    <t>SEG MAIOR VLR</t>
  </si>
  <si>
    <t>SEG MENOR VLR</t>
  </si>
  <si>
    <t>TX MENOR VLR</t>
  </si>
  <si>
    <t>TX MAIOR VLR</t>
  </si>
  <si>
    <t>Menor PARCELA c/ seguro</t>
  </si>
  <si>
    <t>Maior PARCELA c/ seguro</t>
  </si>
  <si>
    <t>sef</t>
  </si>
  <si>
    <t>mês do reajuste</t>
  </si>
  <si>
    <t>CD_Grupo</t>
  </si>
  <si>
    <t>PE_Lance_Minimo</t>
  </si>
  <si>
    <t>PE_Lance_Maximo</t>
  </si>
  <si>
    <t>Med</t>
  </si>
  <si>
    <t>Tipo</t>
  </si>
  <si>
    <t>Grupos em Andamento - Imóvel</t>
  </si>
  <si>
    <t>Mês referência</t>
  </si>
  <si>
    <t xml:space="preserve">Média de lances </t>
  </si>
  <si>
    <t>Venc.</t>
  </si>
  <si>
    <t>NULL</t>
  </si>
  <si>
    <t>QT_Contempladas_Lance</t>
  </si>
  <si>
    <t>QT_Contempladas_Suplente</t>
  </si>
  <si>
    <t>PE_Lance_Minimo_Suplente</t>
  </si>
  <si>
    <t>PE_Lance_Maximo_Suplente</t>
  </si>
  <si>
    <t>QT_Contempladas_Lance_Total</t>
  </si>
  <si>
    <t>Suplência</t>
  </si>
  <si>
    <t>Contemplados Lance</t>
  </si>
  <si>
    <t>a definir</t>
  </si>
  <si>
    <t>jul (INCC)</t>
  </si>
  <si>
    <t>out (INCC)</t>
  </si>
  <si>
    <t>dez (INCC)</t>
  </si>
  <si>
    <t>fev (INCC)</t>
  </si>
  <si>
    <t>mai (INCC)</t>
  </si>
  <si>
    <t>mar (INCC)</t>
  </si>
  <si>
    <t>jun (INCC)</t>
  </si>
  <si>
    <t>ago (INCC)</t>
  </si>
  <si>
    <t>set (INCC)</t>
  </si>
  <si>
    <t>nov (INCC)</t>
  </si>
  <si>
    <t>jan (INCC)</t>
  </si>
  <si>
    <t>abr (INCC)</t>
  </si>
  <si>
    <t>LEVE</t>
  </si>
  <si>
    <t>PESADO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</si>
</sst>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8" formatCode="&quot;R$&quot;\ #,##0.00;[Red]\-&quot;R$&quot;\ #,##0.00"/>
    <numFmt numFmtId="164" formatCode="0.0000"/>
    <numFmt numFmtId="165" formatCode="&quot;R$&quot;#,##0.00_);[Red]\(&quot;R$&quot;#,##0.00\)"/>
  </numFmts>
  <fonts count="6">
    <font>
      <sz val="11"/>
      <color theme="1"/>
      <name val="Calibri"/>
      <family val="2"/>
      <scheme val="minor"/>
    </font>
    <font>
      <b/>
      <sz val="9"/>
      <color rgb="FFFFFFFF"/>
      <name val="Itau Display"/>
      <family val="2"/>
    </font>
    <font>
      <sz val="10"/>
      <color rgb="FF231D19"/>
      <name val="Inherit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31D19"/>
      <name val="Inherit"/>
    </font>
  </fonts>
  <fills count="9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D6D0CC"/>
      </top>
      <bottom style="medium">
        <color rgb="FFD6D0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17" fontId="0" fillId="0" borderId="0" xfId="0" applyNumberFormat="1"/>
    <xf numFmtId="0" fontId="2" fillId="7" borderId="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/>
    <xf numFmtId="0" fontId="0" fillId="6" borderId="8" xfId="0" applyFill="1" applyBorder="1" applyAlignment="1">
      <alignment horizontal="center" vertical="center"/>
    </xf>
    <xf numFmtId="7" fontId="0" fillId="6" borderId="8" xfId="0" applyNumberFormat="1" applyFill="1" applyBorder="1" applyAlignment="1">
      <alignment horizontal="center" vertical="center"/>
    </xf>
    <xf numFmtId="17" fontId="0" fillId="0" borderId="8" xfId="0" applyNumberFormat="1" applyBorder="1" applyAlignment="1">
      <alignment horizontal="center" vertical="center"/>
    </xf>
    <xf numFmtId="0" fontId="0" fillId="6" borderId="8" xfId="0" quotePrefix="1" applyFill="1" applyBorder="1" applyAlignment="1">
      <alignment horizontal="center" vertical="center"/>
    </xf>
    <xf numFmtId="0" fontId="0" fillId="6" borderId="8" xfId="1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17" fontId="4" fillId="8" borderId="2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5" fillId="7" borderId="7" xfId="0" applyNumberFormat="1" applyFont="1" applyFill="1" applyBorder="1" applyAlignment="1">
      <alignment horizontal="center" vertical="center" wrapText="1"/>
    </xf>
    <xf numFmtId="8" fontId="5" fillId="7" borderId="7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164" fontId="5" fillId="7" borderId="7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2E05-141E-45AF-921B-F1BF85E22EEC}">
  <dimension ref="B2:V236"/>
  <sheetViews>
    <sheetView showGridLines="0" zoomScaleNormal="100" workbookViewId="0">
      <selection activeCell="X71" sqref="X71"/>
    </sheetView>
  </sheetViews>
  <sheetFormatPr defaultRowHeight="15" outlineLevelCol="1"/>
  <cols>
    <col min="1" max="1" width="9.5703125" customWidth="1"/>
    <col min="2" max="2" width="8.42578125" bestFit="1" customWidth="1"/>
    <col min="3" max="3" width="7.5703125" style="1" customWidth="1"/>
    <col min="4" max="4" width="5.85546875" style="1" customWidth="1"/>
    <col min="5" max="5" width="5.7109375" style="1" customWidth="1"/>
    <col min="6" max="6" width="6.140625" style="1" customWidth="1"/>
    <col min="7" max="7" width="6.7109375" style="1" customWidth="1"/>
    <col min="8" max="8" width="15.42578125" style="1" bestFit="1" customWidth="1"/>
    <col min="9" max="9" width="15.85546875" style="1" bestFit="1" customWidth="1"/>
    <col min="10" max="11" width="9.140625" style="1" customWidth="1" outlineLevel="1"/>
    <col min="12" max="12" width="15.42578125" style="1" customWidth="1" outlineLevel="1"/>
    <col min="13" max="13" width="11.7109375" style="1" customWidth="1" outlineLevel="1"/>
    <col min="14" max="14" width="13.42578125" customWidth="1" outlineLevel="1"/>
    <col min="15" max="15" width="15.7109375" customWidth="1" outlineLevel="1"/>
    <col min="16" max="16" width="13.140625" style="1" customWidth="1"/>
    <col min="17" max="17" width="14.28515625" style="1" bestFit="1" customWidth="1"/>
    <col min="18" max="18" width="7.140625" customWidth="1"/>
    <col min="19" max="19" width="8.42578125" customWidth="1"/>
    <col min="20" max="20" width="6.42578125" customWidth="1"/>
    <col min="21" max="21" width="5.5703125" customWidth="1"/>
    <col min="22" max="22" width="7.42578125" customWidth="1"/>
    <col min="24" max="25" width="12.42578125" bestFit="1" customWidth="1"/>
  </cols>
  <sheetData>
    <row r="2" spans="2:22">
      <c r="I2" s="6"/>
      <c r="J2" s="6"/>
      <c r="K2" s="6"/>
      <c r="L2" s="6"/>
      <c r="M2" s="6"/>
      <c r="N2" s="7"/>
      <c r="O2" s="7"/>
      <c r="P2" s="33"/>
      <c r="Q2" s="33"/>
    </row>
    <row r="3" spans="2:22" hidden="1">
      <c r="I3" s="6"/>
      <c r="J3" s="6"/>
      <c r="K3" s="6"/>
      <c r="L3" s="6"/>
      <c r="M3" s="6"/>
      <c r="N3" s="7"/>
      <c r="O3" s="7"/>
      <c r="P3" s="33"/>
      <c r="Q3" s="33"/>
    </row>
    <row r="4" spans="2:22" hidden="1">
      <c r="I4" s="6"/>
      <c r="J4" s="6"/>
      <c r="K4" s="6"/>
      <c r="L4" s="6"/>
      <c r="M4" s="6"/>
      <c r="N4" s="7"/>
      <c r="O4" s="7"/>
      <c r="P4" s="33"/>
      <c r="Q4" s="33"/>
    </row>
    <row r="5" spans="2:22" ht="15.75" thickBot="1">
      <c r="I5" s="6"/>
      <c r="J5" s="6"/>
      <c r="K5" s="6"/>
      <c r="L5" s="6"/>
      <c r="M5" s="6"/>
      <c r="N5" s="7"/>
      <c r="O5" s="7"/>
      <c r="P5" s="6"/>
      <c r="Q5" s="6"/>
    </row>
    <row r="6" spans="2:22" ht="15.75" thickBot="1">
      <c r="B6" s="34" t="s">
        <v>0</v>
      </c>
      <c r="C6" s="35"/>
      <c r="D6" s="35"/>
      <c r="E6" s="35"/>
      <c r="F6" s="35"/>
      <c r="G6" s="35"/>
      <c r="H6" s="35"/>
      <c r="I6" s="35"/>
      <c r="J6" s="21"/>
      <c r="K6" s="21"/>
      <c r="L6" s="21"/>
      <c r="M6" s="21"/>
      <c r="N6" s="21"/>
      <c r="O6" s="21"/>
      <c r="P6" s="15"/>
      <c r="Q6" s="15"/>
      <c r="R6" s="36" t="s">
        <v>28</v>
      </c>
      <c r="S6" s="36"/>
      <c r="T6" s="36"/>
      <c r="U6" s="36"/>
      <c r="V6" s="36"/>
    </row>
    <row r="7" spans="2:22" ht="36.75" thickBot="1">
      <c r="B7" s="23" t="s">
        <v>25</v>
      </c>
      <c r="C7" s="23" t="s">
        <v>1</v>
      </c>
      <c r="D7" s="22" t="s">
        <v>2</v>
      </c>
      <c r="E7" s="22" t="s">
        <v>29</v>
      </c>
      <c r="F7" s="22" t="s">
        <v>4</v>
      </c>
      <c r="G7" s="22" t="s">
        <v>5</v>
      </c>
      <c r="H7" s="22" t="s">
        <v>6</v>
      </c>
      <c r="I7" s="22" t="s">
        <v>7</v>
      </c>
      <c r="J7" s="5" t="s">
        <v>8</v>
      </c>
      <c r="K7" s="5" t="s">
        <v>9</v>
      </c>
      <c r="L7" s="5" t="s">
        <v>14</v>
      </c>
      <c r="M7" s="5" t="s">
        <v>13</v>
      </c>
      <c r="N7" s="5" t="s">
        <v>15</v>
      </c>
      <c r="O7" s="5" t="s">
        <v>16</v>
      </c>
      <c r="P7" s="5" t="s">
        <v>17</v>
      </c>
      <c r="Q7" s="5" t="s">
        <v>18</v>
      </c>
      <c r="R7" s="4" t="s">
        <v>10</v>
      </c>
      <c r="S7" s="4" t="s">
        <v>11</v>
      </c>
      <c r="T7" s="4" t="s">
        <v>12</v>
      </c>
      <c r="U7" s="4" t="s">
        <v>36</v>
      </c>
      <c r="V7" s="4" t="s">
        <v>27</v>
      </c>
    </row>
    <row r="8" spans="2:22" ht="15.75" thickBot="1">
      <c r="B8" s="19" t="s">
        <v>51</v>
      </c>
      <c r="C8" s="19">
        <v>20181</v>
      </c>
      <c r="D8" s="16">
        <v>1</v>
      </c>
      <c r="E8" s="16">
        <v>20</v>
      </c>
      <c r="F8" s="20">
        <v>18</v>
      </c>
      <c r="G8" s="16">
        <v>2</v>
      </c>
      <c r="H8" s="17">
        <v>28255.3</v>
      </c>
      <c r="I8" s="17">
        <v>52492.5</v>
      </c>
      <c r="J8" s="16">
        <f t="shared" ref="J8:J59" si="0">(F8+G8)/100</f>
        <v>0.2</v>
      </c>
      <c r="K8" s="16">
        <f>VLOOKUP(C8,'COEF SEGURO AUTO'!A:H,8,0)</f>
        <v>6.7199999999999996E-2</v>
      </c>
      <c r="L8" s="17">
        <f t="shared" ref="L8:L59" si="1">H8*(K8/100)</f>
        <v>18.987561599999999</v>
      </c>
      <c r="M8" s="17">
        <f t="shared" ref="M8:M59" si="2">I8*(K8/100)</f>
        <v>35.27496</v>
      </c>
      <c r="N8" s="17">
        <f t="shared" ref="N8:N59" si="3">H8*J8</f>
        <v>5651.06</v>
      </c>
      <c r="O8" s="17">
        <f t="shared" ref="O8:O59" si="4">I8*J8</f>
        <v>10498.5</v>
      </c>
      <c r="P8" s="17">
        <f t="shared" ref="P8:P59" si="5">SUM(H8+N8)/D8+L8</f>
        <v>33925.3475616</v>
      </c>
      <c r="Q8" s="17">
        <f t="shared" ref="Q8:Q59" si="6">SUM(I8+O8)/D8+M8</f>
        <v>63026.274960000002</v>
      </c>
      <c r="R8" s="16" t="str">
        <f>IFERROR(VLOOKUP(C8,media!A:C,3,0),"-")</f>
        <v>-</v>
      </c>
      <c r="S8" s="16" t="str">
        <f>IFERROR(VLOOKUP(C8,media!A:D,4,0),"-")</f>
        <v>-</v>
      </c>
      <c r="T8" s="16" t="str">
        <f>IFERROR(VLOOKUP(C8,media!A:B,2,0),"-")</f>
        <v>-</v>
      </c>
      <c r="U8" s="16" t="str">
        <f>IFERROR(_xlfn.XLOOKUP(C8,media!A:A,media!F:F),"-")</f>
        <v>-</v>
      </c>
      <c r="V8" s="18" t="str">
        <f>_xlfn.XLOOKUP(C8,media!A:A,media!E:E,"-")</f>
        <v>-</v>
      </c>
    </row>
    <row r="9" spans="2:22" ht="15.75" thickBot="1">
      <c r="B9" s="19" t="s">
        <v>51</v>
      </c>
      <c r="C9" s="19">
        <v>20183</v>
      </c>
      <c r="D9" s="16">
        <v>3</v>
      </c>
      <c r="E9" s="16">
        <v>5</v>
      </c>
      <c r="F9" s="20">
        <v>18</v>
      </c>
      <c r="G9" s="16">
        <v>2</v>
      </c>
      <c r="H9" s="17">
        <v>28610</v>
      </c>
      <c r="I9" s="17">
        <v>54719</v>
      </c>
      <c r="J9" s="16">
        <f t="shared" si="0"/>
        <v>0.2</v>
      </c>
      <c r="K9" s="16">
        <f>VLOOKUP(C9,'COEF SEGURO AUTO'!A:H,8,0)</f>
        <v>6.7199999999999996E-2</v>
      </c>
      <c r="L9" s="17">
        <f t="shared" si="1"/>
        <v>19.225919999999999</v>
      </c>
      <c r="M9" s="17">
        <f t="shared" si="2"/>
        <v>36.771167999999996</v>
      </c>
      <c r="N9" s="17">
        <f t="shared" si="3"/>
        <v>5722</v>
      </c>
      <c r="O9" s="17">
        <f t="shared" si="4"/>
        <v>10943.800000000001</v>
      </c>
      <c r="P9" s="17">
        <f t="shared" si="5"/>
        <v>11463.225920000001</v>
      </c>
      <c r="Q9" s="17">
        <f t="shared" si="6"/>
        <v>21924.371168000001</v>
      </c>
      <c r="R9" s="16">
        <f>IFERROR(VLOOKUP(C9,media!A:C,3,0),"-")</f>
        <v>6.6559999999999997</v>
      </c>
      <c r="S9" s="16">
        <f>IFERROR(VLOOKUP(C9,media!A:D,4,0),"-")</f>
        <v>6.6559999999999997</v>
      </c>
      <c r="T9" s="16">
        <f>IFERROR(VLOOKUP(C9,media!A:B,2,0),"-")</f>
        <v>1</v>
      </c>
      <c r="U9" s="16">
        <f>IFERROR(_xlfn.XLOOKUP(C9,media!A:A,media!F:F),"-")</f>
        <v>0</v>
      </c>
      <c r="V9" s="18">
        <f>_xlfn.XLOOKUP(C9,media!A:A,media!E:E,"-")</f>
        <v>45627</v>
      </c>
    </row>
    <row r="10" spans="2:22" ht="15.75" thickBot="1">
      <c r="B10" s="19" t="s">
        <v>51</v>
      </c>
      <c r="C10" s="19">
        <v>20184</v>
      </c>
      <c r="D10" s="16">
        <v>1</v>
      </c>
      <c r="E10" s="16">
        <v>20</v>
      </c>
      <c r="F10" s="20">
        <v>18</v>
      </c>
      <c r="G10" s="16">
        <v>2</v>
      </c>
      <c r="H10" s="17">
        <v>28574.36</v>
      </c>
      <c r="I10" s="17">
        <v>52492.5</v>
      </c>
      <c r="J10" s="16">
        <f t="shared" si="0"/>
        <v>0.2</v>
      </c>
      <c r="K10" s="16">
        <f>VLOOKUP(C10,'COEF SEGURO AUTO'!A:H,8,0)</f>
        <v>6.7199999999999996E-2</v>
      </c>
      <c r="L10" s="17">
        <f t="shared" si="1"/>
        <v>19.20196992</v>
      </c>
      <c r="M10" s="17">
        <f t="shared" si="2"/>
        <v>35.27496</v>
      </c>
      <c r="N10" s="17">
        <f t="shared" si="3"/>
        <v>5714.8720000000003</v>
      </c>
      <c r="O10" s="17">
        <f t="shared" si="4"/>
        <v>10498.5</v>
      </c>
      <c r="P10" s="17">
        <f t="shared" si="5"/>
        <v>34308.433969920006</v>
      </c>
      <c r="Q10" s="17">
        <f t="shared" si="6"/>
        <v>63026.274960000002</v>
      </c>
      <c r="R10" s="16" t="str">
        <f>IFERROR(VLOOKUP(C10,media!A:C,3,0),"-")</f>
        <v>-</v>
      </c>
      <c r="S10" s="16" t="str">
        <f>IFERROR(VLOOKUP(C10,media!A:D,4,0),"-")</f>
        <v>-</v>
      </c>
      <c r="T10" s="16" t="str">
        <f>IFERROR(VLOOKUP(C10,media!A:B,2,0),"-")</f>
        <v>-</v>
      </c>
      <c r="U10" s="16" t="str">
        <f>IFERROR(_xlfn.XLOOKUP(C10,media!A:A,media!F:F),"-")</f>
        <v>-</v>
      </c>
      <c r="V10" s="18" t="str">
        <f>_xlfn.XLOOKUP(C10,media!A:A,media!E:E,"-")</f>
        <v>-</v>
      </c>
    </row>
    <row r="11" spans="2:22" ht="15.75" thickBot="1">
      <c r="B11" s="19" t="s">
        <v>51</v>
      </c>
      <c r="C11" s="19">
        <v>20190</v>
      </c>
      <c r="D11" s="16">
        <v>2</v>
      </c>
      <c r="E11" s="16">
        <v>20</v>
      </c>
      <c r="F11" s="20">
        <v>18</v>
      </c>
      <c r="G11" s="16">
        <v>2</v>
      </c>
      <c r="H11" s="17">
        <v>28574.36</v>
      </c>
      <c r="I11" s="17">
        <v>52492.5</v>
      </c>
      <c r="J11" s="16">
        <f t="shared" si="0"/>
        <v>0.2</v>
      </c>
      <c r="K11" s="16">
        <f>VLOOKUP(C11,'COEF SEGURO AUTO'!A:H,8,0)</f>
        <v>6.7199999999999996E-2</v>
      </c>
      <c r="L11" s="17">
        <f t="shared" si="1"/>
        <v>19.20196992</v>
      </c>
      <c r="M11" s="17">
        <f t="shared" si="2"/>
        <v>35.27496</v>
      </c>
      <c r="N11" s="17">
        <f t="shared" si="3"/>
        <v>5714.8720000000003</v>
      </c>
      <c r="O11" s="17">
        <f t="shared" si="4"/>
        <v>10498.5</v>
      </c>
      <c r="P11" s="17">
        <f t="shared" si="5"/>
        <v>17163.817969920001</v>
      </c>
      <c r="Q11" s="17">
        <f t="shared" si="6"/>
        <v>31530.774959999999</v>
      </c>
      <c r="R11" s="16" t="str">
        <f>IFERROR(VLOOKUP(C11,media!A:C,3,0),"-")</f>
        <v>-</v>
      </c>
      <c r="S11" s="16" t="str">
        <f>IFERROR(VLOOKUP(C11,media!A:D,4,0),"-")</f>
        <v>-</v>
      </c>
      <c r="T11" s="16" t="str">
        <f>IFERROR(VLOOKUP(C11,media!A:B,2,0),"-")</f>
        <v>-</v>
      </c>
      <c r="U11" s="16" t="str">
        <f>IFERROR(_xlfn.XLOOKUP(C11,media!A:A,media!F:F),"-")</f>
        <v>-</v>
      </c>
      <c r="V11" s="18" t="str">
        <f>_xlfn.XLOOKUP(C11,media!A:A,media!E:E,"-")</f>
        <v>-</v>
      </c>
    </row>
    <row r="12" spans="2:22" ht="15.75" thickBot="1">
      <c r="B12" s="19" t="s">
        <v>51</v>
      </c>
      <c r="C12" s="19">
        <v>20192</v>
      </c>
      <c r="D12" s="16">
        <v>2</v>
      </c>
      <c r="E12" s="16">
        <v>20</v>
      </c>
      <c r="F12" s="20">
        <v>18</v>
      </c>
      <c r="G12" s="16">
        <v>2</v>
      </c>
      <c r="H12" s="17">
        <v>28574.36</v>
      </c>
      <c r="I12" s="17">
        <v>52492.5</v>
      </c>
      <c r="J12" s="16">
        <f t="shared" si="0"/>
        <v>0.2</v>
      </c>
      <c r="K12" s="16">
        <f>VLOOKUP(C12,'COEF SEGURO AUTO'!A:H,8,0)</f>
        <v>6.7199999999999996E-2</v>
      </c>
      <c r="L12" s="17">
        <f t="shared" si="1"/>
        <v>19.20196992</v>
      </c>
      <c r="M12" s="17">
        <f t="shared" si="2"/>
        <v>35.27496</v>
      </c>
      <c r="N12" s="17">
        <f t="shared" si="3"/>
        <v>5714.8720000000003</v>
      </c>
      <c r="O12" s="17">
        <f t="shared" si="4"/>
        <v>10498.5</v>
      </c>
      <c r="P12" s="17">
        <f t="shared" si="5"/>
        <v>17163.817969920001</v>
      </c>
      <c r="Q12" s="17">
        <f t="shared" si="6"/>
        <v>31530.774959999999</v>
      </c>
      <c r="R12" s="16" t="str">
        <f>IFERROR(VLOOKUP(C12,media!A:C,3,0),"-")</f>
        <v>-</v>
      </c>
      <c r="S12" s="16" t="str">
        <f>IFERROR(VLOOKUP(C12,media!A:D,4,0),"-")</f>
        <v>-</v>
      </c>
      <c r="T12" s="16" t="str">
        <f>IFERROR(VLOOKUP(C12,media!A:B,2,0),"-")</f>
        <v>-</v>
      </c>
      <c r="U12" s="16" t="str">
        <f>IFERROR(_xlfn.XLOOKUP(C12,media!A:A,media!F:F),"-")</f>
        <v>-</v>
      </c>
      <c r="V12" s="18" t="str">
        <f>_xlfn.XLOOKUP(C12,media!A:A,media!E:E,"-")</f>
        <v>-</v>
      </c>
    </row>
    <row r="13" spans="2:22" ht="15.75" thickBot="1">
      <c r="B13" s="19" t="s">
        <v>51</v>
      </c>
      <c r="C13" s="19">
        <v>20211</v>
      </c>
      <c r="D13" s="16">
        <v>5</v>
      </c>
      <c r="E13" s="16">
        <v>5</v>
      </c>
      <c r="F13" s="20">
        <v>20</v>
      </c>
      <c r="G13" s="16">
        <v>2</v>
      </c>
      <c r="H13" s="17">
        <v>28376</v>
      </c>
      <c r="I13" s="17">
        <v>54068</v>
      </c>
      <c r="J13" s="16">
        <f t="shared" si="0"/>
        <v>0.22</v>
      </c>
      <c r="K13" s="16">
        <f>VLOOKUP(C13,'COEF SEGURO AUTO'!A:H,8,0)</f>
        <v>6.83E-2</v>
      </c>
      <c r="L13" s="17">
        <f t="shared" si="1"/>
        <v>19.380808000000002</v>
      </c>
      <c r="M13" s="17">
        <f t="shared" si="2"/>
        <v>36.928443999999999</v>
      </c>
      <c r="N13" s="17">
        <f t="shared" si="3"/>
        <v>6242.72</v>
      </c>
      <c r="O13" s="17">
        <f t="shared" si="4"/>
        <v>11894.960000000001</v>
      </c>
      <c r="P13" s="17">
        <f t="shared" si="5"/>
        <v>6943.1248080000005</v>
      </c>
      <c r="Q13" s="17">
        <f t="shared" si="6"/>
        <v>13229.520444</v>
      </c>
      <c r="R13" s="16">
        <f>IFERROR(VLOOKUP(C13,media!A:C,3,0),"-")</f>
        <v>7.4381000000000004</v>
      </c>
      <c r="S13" s="16">
        <f>IFERROR(VLOOKUP(C13,media!A:D,4,0),"-")</f>
        <v>7.4381000000000004</v>
      </c>
      <c r="T13" s="16">
        <f>IFERROR(VLOOKUP(C13,media!A:B,2,0),"-")</f>
        <v>1</v>
      </c>
      <c r="U13" s="16">
        <f>IFERROR(_xlfn.XLOOKUP(C13,media!A:A,media!F:F),"-")</f>
        <v>0</v>
      </c>
      <c r="V13" s="18">
        <f>_xlfn.XLOOKUP(C13,media!A:A,media!E:E,"-")</f>
        <v>45658</v>
      </c>
    </row>
    <row r="14" spans="2:22" ht="15.75" thickBot="1">
      <c r="B14" s="19" t="s">
        <v>51</v>
      </c>
      <c r="C14" s="19">
        <v>20218</v>
      </c>
      <c r="D14" s="16">
        <v>6</v>
      </c>
      <c r="E14" s="16">
        <v>5</v>
      </c>
      <c r="F14" s="20">
        <v>18</v>
      </c>
      <c r="G14" s="16">
        <v>2</v>
      </c>
      <c r="H14" s="17">
        <v>28880</v>
      </c>
      <c r="I14" s="17">
        <v>55028</v>
      </c>
      <c r="J14" s="16">
        <f t="shared" si="0"/>
        <v>0.2</v>
      </c>
      <c r="K14" s="16">
        <f>VLOOKUP(C14,'COEF SEGURO AUTO'!A:H,8,0)</f>
        <v>6.7199999999999996E-2</v>
      </c>
      <c r="L14" s="17">
        <f t="shared" si="1"/>
        <v>19.407360000000001</v>
      </c>
      <c r="M14" s="17">
        <f t="shared" si="2"/>
        <v>36.978815999999995</v>
      </c>
      <c r="N14" s="17">
        <f t="shared" si="3"/>
        <v>5776</v>
      </c>
      <c r="O14" s="17">
        <f t="shared" si="4"/>
        <v>11005.6</v>
      </c>
      <c r="P14" s="17">
        <f t="shared" si="5"/>
        <v>5795.4073600000002</v>
      </c>
      <c r="Q14" s="17">
        <f t="shared" si="6"/>
        <v>11042.578816000001</v>
      </c>
      <c r="R14" s="16">
        <f>IFERROR(VLOOKUP(C14,media!A:C,3,0),"-")</f>
        <v>7.9039000000000001</v>
      </c>
      <c r="S14" s="16">
        <f>IFERROR(VLOOKUP(C14,media!A:D,4,0),"-")</f>
        <v>12.389699999999999</v>
      </c>
      <c r="T14" s="16">
        <f>IFERROR(VLOOKUP(C14,media!A:B,2,0),"-")</f>
        <v>2</v>
      </c>
      <c r="U14" s="16">
        <f>IFERROR(_xlfn.XLOOKUP(C14,media!A:A,media!F:F),"-")</f>
        <v>0</v>
      </c>
      <c r="V14" s="18">
        <f>_xlfn.XLOOKUP(C14,media!A:A,media!E:E,"-")</f>
        <v>45627</v>
      </c>
    </row>
    <row r="15" spans="2:22" ht="15.75" thickBot="1">
      <c r="B15" s="19" t="s">
        <v>51</v>
      </c>
      <c r="C15" s="19">
        <v>20222</v>
      </c>
      <c r="D15" s="16">
        <v>6</v>
      </c>
      <c r="E15" s="16">
        <v>5</v>
      </c>
      <c r="F15" s="20">
        <v>18</v>
      </c>
      <c r="G15" s="16">
        <v>2</v>
      </c>
      <c r="H15" s="17">
        <v>28880</v>
      </c>
      <c r="I15" s="17">
        <v>55028</v>
      </c>
      <c r="J15" s="16">
        <f t="shared" si="0"/>
        <v>0.2</v>
      </c>
      <c r="K15" s="16">
        <f>VLOOKUP(C15,'COEF SEGURO AUTO'!A:H,8,0)</f>
        <v>6.7199999999999996E-2</v>
      </c>
      <c r="L15" s="17">
        <f t="shared" si="1"/>
        <v>19.407360000000001</v>
      </c>
      <c r="M15" s="17">
        <f t="shared" si="2"/>
        <v>36.978815999999995</v>
      </c>
      <c r="N15" s="17">
        <f t="shared" si="3"/>
        <v>5776</v>
      </c>
      <c r="O15" s="17">
        <f t="shared" si="4"/>
        <v>11005.6</v>
      </c>
      <c r="P15" s="17">
        <f t="shared" si="5"/>
        <v>5795.4073600000002</v>
      </c>
      <c r="Q15" s="17">
        <f t="shared" si="6"/>
        <v>11042.578816000001</v>
      </c>
      <c r="R15" s="16">
        <f>IFERROR(VLOOKUP(C15,media!A:C,3,0),"-")</f>
        <v>5.4447999999999999</v>
      </c>
      <c r="S15" s="16">
        <f>IFERROR(VLOOKUP(C15,media!A:D,4,0),"-")</f>
        <v>22.112200000000001</v>
      </c>
      <c r="T15" s="16">
        <f>IFERROR(VLOOKUP(C15,media!A:B,2,0),"-")</f>
        <v>4</v>
      </c>
      <c r="U15" s="16">
        <f>IFERROR(_xlfn.XLOOKUP(C15,media!A:A,media!F:F),"-")</f>
        <v>0</v>
      </c>
      <c r="V15" s="18">
        <f>_xlfn.XLOOKUP(C15,media!A:A,media!E:E,"-")</f>
        <v>45658</v>
      </c>
    </row>
    <row r="16" spans="2:22" ht="15.75" thickBot="1">
      <c r="B16" s="19" t="s">
        <v>51</v>
      </c>
      <c r="C16" s="19">
        <v>20224</v>
      </c>
      <c r="D16" s="16">
        <v>6</v>
      </c>
      <c r="E16" s="16">
        <v>5</v>
      </c>
      <c r="F16" s="20">
        <v>20</v>
      </c>
      <c r="G16" s="16">
        <v>2</v>
      </c>
      <c r="H16" s="17">
        <v>28376</v>
      </c>
      <c r="I16" s="17">
        <v>54068</v>
      </c>
      <c r="J16" s="16">
        <f t="shared" si="0"/>
        <v>0.22</v>
      </c>
      <c r="K16" s="16">
        <f>VLOOKUP(C16,'COEF SEGURO AUTO'!A:H,8,0)</f>
        <v>6.83E-2</v>
      </c>
      <c r="L16" s="17">
        <f t="shared" si="1"/>
        <v>19.380808000000002</v>
      </c>
      <c r="M16" s="17">
        <f t="shared" si="2"/>
        <v>36.928443999999999</v>
      </c>
      <c r="N16" s="17">
        <f t="shared" si="3"/>
        <v>6242.72</v>
      </c>
      <c r="O16" s="17">
        <f t="shared" si="4"/>
        <v>11894.960000000001</v>
      </c>
      <c r="P16" s="17">
        <f t="shared" si="5"/>
        <v>5789.1674746666667</v>
      </c>
      <c r="Q16" s="17">
        <f t="shared" si="6"/>
        <v>11030.755110666667</v>
      </c>
      <c r="R16" s="16">
        <f>IFERROR(VLOOKUP(C16,media!A:C,3,0),"-")</f>
        <v>5.5035999999999996</v>
      </c>
      <c r="S16" s="16">
        <f>IFERROR(VLOOKUP(C16,media!A:D,4,0),"-")</f>
        <v>30</v>
      </c>
      <c r="T16" s="16">
        <f>IFERROR(VLOOKUP(C16,media!A:B,2,0),"-")</f>
        <v>3</v>
      </c>
      <c r="U16" s="16">
        <f>IFERROR(_xlfn.XLOOKUP(C16,media!A:A,media!F:F),"-")</f>
        <v>0</v>
      </c>
      <c r="V16" s="18">
        <f>_xlfn.XLOOKUP(C16,media!A:A,media!E:E,"-")</f>
        <v>45627</v>
      </c>
    </row>
    <row r="17" spans="2:22" ht="15.75" thickBot="1">
      <c r="B17" s="19" t="s">
        <v>51</v>
      </c>
      <c r="C17" s="19">
        <v>20227</v>
      </c>
      <c r="D17" s="16">
        <v>7</v>
      </c>
      <c r="E17" s="16">
        <v>5</v>
      </c>
      <c r="F17" s="20">
        <v>18</v>
      </c>
      <c r="G17" s="16">
        <v>2</v>
      </c>
      <c r="H17" s="17">
        <v>27433.57</v>
      </c>
      <c r="I17" s="17">
        <v>52492.5</v>
      </c>
      <c r="J17" s="16">
        <f t="shared" si="0"/>
        <v>0.2</v>
      </c>
      <c r="K17" s="16">
        <f>VLOOKUP(C17,'COEF SEGURO AUTO'!A:H,8,0)</f>
        <v>6.7199999999999996E-2</v>
      </c>
      <c r="L17" s="17">
        <f t="shared" si="1"/>
        <v>18.435359039999998</v>
      </c>
      <c r="M17" s="17">
        <f t="shared" si="2"/>
        <v>35.27496</v>
      </c>
      <c r="N17" s="17">
        <f t="shared" si="3"/>
        <v>5486.7139999999999</v>
      </c>
      <c r="O17" s="17">
        <f t="shared" si="4"/>
        <v>10498.5</v>
      </c>
      <c r="P17" s="17">
        <f t="shared" si="5"/>
        <v>4721.3330733257135</v>
      </c>
      <c r="Q17" s="17">
        <f t="shared" si="6"/>
        <v>9033.9892457142869</v>
      </c>
      <c r="R17" s="16">
        <f>IFERROR(VLOOKUP(C17,media!A:C,3,0),"-")</f>
        <v>11.9811</v>
      </c>
      <c r="S17" s="16">
        <f>IFERROR(VLOOKUP(C17,media!A:D,4,0),"-")</f>
        <v>12.295299999999999</v>
      </c>
      <c r="T17" s="16">
        <f>IFERROR(VLOOKUP(C17,media!A:B,2,0),"-")</f>
        <v>2</v>
      </c>
      <c r="U17" s="16">
        <f>IFERROR(_xlfn.XLOOKUP(C17,media!A:A,media!F:F),"-")</f>
        <v>0</v>
      </c>
      <c r="V17" s="18">
        <f>_xlfn.XLOOKUP(C17,media!A:A,media!E:E,"-")</f>
        <v>45627</v>
      </c>
    </row>
    <row r="18" spans="2:22" ht="15.75" thickBot="1">
      <c r="B18" s="19" t="s">
        <v>51</v>
      </c>
      <c r="C18" s="19">
        <v>20230</v>
      </c>
      <c r="D18" s="16">
        <v>7</v>
      </c>
      <c r="E18" s="16">
        <v>5</v>
      </c>
      <c r="F18" s="20">
        <v>18</v>
      </c>
      <c r="G18" s="16">
        <v>2</v>
      </c>
      <c r="H18" s="17">
        <v>51039.199999999997</v>
      </c>
      <c r="I18" s="17">
        <v>95181</v>
      </c>
      <c r="J18" s="16">
        <f t="shared" si="0"/>
        <v>0.2</v>
      </c>
      <c r="K18" s="16">
        <f>VLOOKUP(C18,'COEF SEGURO AUTO'!A:H,8,0)</f>
        <v>6.7199999999999996E-2</v>
      </c>
      <c r="L18" s="17">
        <f t="shared" si="1"/>
        <v>34.298342399999996</v>
      </c>
      <c r="M18" s="17">
        <f t="shared" si="2"/>
        <v>63.961631999999994</v>
      </c>
      <c r="N18" s="17">
        <f t="shared" si="3"/>
        <v>10207.84</v>
      </c>
      <c r="O18" s="17">
        <f t="shared" si="4"/>
        <v>19036.2</v>
      </c>
      <c r="P18" s="17">
        <f t="shared" si="5"/>
        <v>8783.8754852571419</v>
      </c>
      <c r="Q18" s="17">
        <f t="shared" si="6"/>
        <v>16380.704489142858</v>
      </c>
      <c r="R18" s="16">
        <f>IFERROR(VLOOKUP(C18,media!A:C,3,0),"-")</f>
        <v>9.8072999999999997</v>
      </c>
      <c r="S18" s="16">
        <f>IFERROR(VLOOKUP(C18,media!A:D,4,0),"-")</f>
        <v>19.130800000000001</v>
      </c>
      <c r="T18" s="16">
        <f>IFERROR(VLOOKUP(C18,media!A:B,2,0),"-")</f>
        <v>5</v>
      </c>
      <c r="U18" s="16">
        <f>IFERROR(_xlfn.XLOOKUP(C18,media!A:A,media!F:F),"-")</f>
        <v>0</v>
      </c>
      <c r="V18" s="18">
        <f>_xlfn.XLOOKUP(C18,media!A:A,media!E:E,"-")</f>
        <v>45658</v>
      </c>
    </row>
    <row r="19" spans="2:22" ht="15.75" thickBot="1">
      <c r="B19" s="19" t="s">
        <v>51</v>
      </c>
      <c r="C19" s="19">
        <v>20231</v>
      </c>
      <c r="D19" s="16">
        <v>7</v>
      </c>
      <c r="E19" s="16">
        <v>5</v>
      </c>
      <c r="F19" s="20">
        <v>18</v>
      </c>
      <c r="G19" s="16">
        <v>2</v>
      </c>
      <c r="H19" s="17">
        <v>27433.57</v>
      </c>
      <c r="I19" s="17">
        <v>52492.5</v>
      </c>
      <c r="J19" s="16">
        <f t="shared" si="0"/>
        <v>0.2</v>
      </c>
      <c r="K19" s="16">
        <f>VLOOKUP(C19,'COEF SEGURO AUTO'!A:H,8,0)</f>
        <v>6.7199999999999996E-2</v>
      </c>
      <c r="L19" s="17">
        <f t="shared" si="1"/>
        <v>18.435359039999998</v>
      </c>
      <c r="M19" s="17">
        <f t="shared" si="2"/>
        <v>35.27496</v>
      </c>
      <c r="N19" s="17">
        <f t="shared" si="3"/>
        <v>5486.7139999999999</v>
      </c>
      <c r="O19" s="17">
        <f t="shared" si="4"/>
        <v>10498.5</v>
      </c>
      <c r="P19" s="17">
        <f t="shared" si="5"/>
        <v>4721.3330733257135</v>
      </c>
      <c r="Q19" s="17">
        <f t="shared" si="6"/>
        <v>9033.9892457142869</v>
      </c>
      <c r="R19" s="16">
        <f>IFERROR(VLOOKUP(C19,media!A:C,3,0),"-")</f>
        <v>6.6032000000000002</v>
      </c>
      <c r="S19" s="16">
        <f>IFERROR(VLOOKUP(C19,media!A:D,4,0),"-")</f>
        <v>6.6032000000000002</v>
      </c>
      <c r="T19" s="16">
        <f>IFERROR(VLOOKUP(C19,media!A:B,2,0),"-")</f>
        <v>1</v>
      </c>
      <c r="U19" s="16">
        <f>IFERROR(_xlfn.XLOOKUP(C19,media!A:A,media!F:F),"-")</f>
        <v>0</v>
      </c>
      <c r="V19" s="18">
        <f>_xlfn.XLOOKUP(C19,media!A:A,media!E:E,"-")</f>
        <v>45658</v>
      </c>
    </row>
    <row r="20" spans="2:22" ht="15.75" thickBot="1">
      <c r="B20" s="19" t="s">
        <v>51</v>
      </c>
      <c r="C20" s="19">
        <v>20233</v>
      </c>
      <c r="D20" s="16">
        <v>7</v>
      </c>
      <c r="E20" s="16">
        <v>5</v>
      </c>
      <c r="F20" s="20">
        <v>18</v>
      </c>
      <c r="G20" s="16">
        <v>2</v>
      </c>
      <c r="H20" s="17">
        <v>27433.57</v>
      </c>
      <c r="I20" s="17">
        <v>52492.5</v>
      </c>
      <c r="J20" s="16">
        <f t="shared" si="0"/>
        <v>0.2</v>
      </c>
      <c r="K20" s="16">
        <f>VLOOKUP(C20,'COEF SEGURO AUTO'!A:H,8,0)</f>
        <v>6.7199999999999996E-2</v>
      </c>
      <c r="L20" s="17">
        <f t="shared" si="1"/>
        <v>18.435359039999998</v>
      </c>
      <c r="M20" s="17">
        <f t="shared" si="2"/>
        <v>35.27496</v>
      </c>
      <c r="N20" s="17">
        <f t="shared" si="3"/>
        <v>5486.7139999999999</v>
      </c>
      <c r="O20" s="17">
        <f t="shared" si="4"/>
        <v>10498.5</v>
      </c>
      <c r="P20" s="17">
        <f t="shared" si="5"/>
        <v>4721.3330733257135</v>
      </c>
      <c r="Q20" s="17">
        <f t="shared" si="6"/>
        <v>9033.9892457142869</v>
      </c>
      <c r="R20" s="16">
        <f>IFERROR(VLOOKUP(C20,media!A:C,3,0),"-")</f>
        <v>12.1578</v>
      </c>
      <c r="S20" s="16">
        <f>IFERROR(VLOOKUP(C20,media!A:D,4,0),"-")</f>
        <v>42.704700000000003</v>
      </c>
      <c r="T20" s="16">
        <f>IFERROR(VLOOKUP(C20,media!A:B,2,0),"-")</f>
        <v>5</v>
      </c>
      <c r="U20" s="16">
        <f>IFERROR(_xlfn.XLOOKUP(C20,media!A:A,media!F:F),"-")</f>
        <v>0</v>
      </c>
      <c r="V20" s="18">
        <f>_xlfn.XLOOKUP(C20,media!A:A,media!E:E,"-")</f>
        <v>45627</v>
      </c>
    </row>
    <row r="21" spans="2:22" ht="15.75" thickBot="1">
      <c r="B21" s="19" t="s">
        <v>51</v>
      </c>
      <c r="C21" s="19">
        <v>20234</v>
      </c>
      <c r="D21" s="16">
        <v>8</v>
      </c>
      <c r="E21" s="16">
        <v>5</v>
      </c>
      <c r="F21" s="20">
        <v>18</v>
      </c>
      <c r="G21" s="16">
        <v>2</v>
      </c>
      <c r="H21" s="17">
        <v>27445.5</v>
      </c>
      <c r="I21" s="17">
        <v>52492.5</v>
      </c>
      <c r="J21" s="16">
        <f t="shared" si="0"/>
        <v>0.2</v>
      </c>
      <c r="K21" s="16">
        <f>VLOOKUP(C21,'COEF SEGURO AUTO'!A:H,8,0)</f>
        <v>6.7199999999999996E-2</v>
      </c>
      <c r="L21" s="17">
        <f t="shared" si="1"/>
        <v>18.443376000000001</v>
      </c>
      <c r="M21" s="17">
        <f t="shared" si="2"/>
        <v>35.27496</v>
      </c>
      <c r="N21" s="17">
        <f t="shared" si="3"/>
        <v>5489.1</v>
      </c>
      <c r="O21" s="17">
        <f t="shared" si="4"/>
        <v>10498.5</v>
      </c>
      <c r="P21" s="17">
        <f t="shared" si="5"/>
        <v>4135.268376</v>
      </c>
      <c r="Q21" s="17">
        <f t="shared" si="6"/>
        <v>7909.1499599999997</v>
      </c>
      <c r="R21" s="16">
        <f>IFERROR(VLOOKUP(C21,media!A:C,3,0),"-")</f>
        <v>12.13</v>
      </c>
      <c r="S21" s="16">
        <f>IFERROR(VLOOKUP(C21,media!A:D,4,0),"-")</f>
        <v>12.13</v>
      </c>
      <c r="T21" s="16">
        <f>IFERROR(VLOOKUP(C21,media!A:B,2,0),"-")</f>
        <v>1</v>
      </c>
      <c r="U21" s="16">
        <f>IFERROR(_xlfn.XLOOKUP(C21,media!A:A,media!F:F),"-")</f>
        <v>0</v>
      </c>
      <c r="V21" s="18">
        <f>_xlfn.XLOOKUP(C21,media!A:A,media!E:E,"-")</f>
        <v>45658</v>
      </c>
    </row>
    <row r="22" spans="2:22" ht="15.75" thickBot="1">
      <c r="B22" s="19" t="s">
        <v>51</v>
      </c>
      <c r="C22" s="19">
        <v>20235</v>
      </c>
      <c r="D22" s="16">
        <v>8</v>
      </c>
      <c r="E22" s="16">
        <v>5</v>
      </c>
      <c r="F22" s="20">
        <v>18</v>
      </c>
      <c r="G22" s="16">
        <v>2</v>
      </c>
      <c r="H22" s="17">
        <v>51270.400000000001</v>
      </c>
      <c r="I22" s="17">
        <v>99600</v>
      </c>
      <c r="J22" s="16">
        <f t="shared" si="0"/>
        <v>0.2</v>
      </c>
      <c r="K22" s="16">
        <f>VLOOKUP(C22,'COEF SEGURO AUTO'!A:H,8,0)</f>
        <v>6.7199999999999996E-2</v>
      </c>
      <c r="L22" s="17">
        <f t="shared" si="1"/>
        <v>34.453708800000001</v>
      </c>
      <c r="M22" s="17">
        <f t="shared" si="2"/>
        <v>66.93119999999999</v>
      </c>
      <c r="N22" s="17">
        <f t="shared" si="3"/>
        <v>10254.080000000002</v>
      </c>
      <c r="O22" s="17">
        <f t="shared" si="4"/>
        <v>19920</v>
      </c>
      <c r="P22" s="17">
        <f t="shared" si="5"/>
        <v>7725.0137088000001</v>
      </c>
      <c r="Q22" s="17">
        <f t="shared" si="6"/>
        <v>15006.931199999999</v>
      </c>
      <c r="R22" s="16">
        <f>IFERROR(VLOOKUP(C22,media!A:C,3,0),"-")</f>
        <v>10.5947</v>
      </c>
      <c r="S22" s="16">
        <f>IFERROR(VLOOKUP(C22,media!A:D,4,0),"-")</f>
        <v>10.5947</v>
      </c>
      <c r="T22" s="16">
        <f>IFERROR(VLOOKUP(C22,media!A:B,2,0),"-")</f>
        <v>1</v>
      </c>
      <c r="U22" s="16">
        <f>IFERROR(_xlfn.XLOOKUP(C22,media!A:A,media!F:F),"-")</f>
        <v>0</v>
      </c>
      <c r="V22" s="18">
        <f>_xlfn.XLOOKUP(C22,media!A:A,media!E:E,"-")</f>
        <v>45658</v>
      </c>
    </row>
    <row r="23" spans="2:22" ht="15.75" thickBot="1">
      <c r="B23" s="19" t="s">
        <v>51</v>
      </c>
      <c r="C23" s="19">
        <v>20237</v>
      </c>
      <c r="D23" s="16">
        <v>8</v>
      </c>
      <c r="E23" s="16">
        <v>5</v>
      </c>
      <c r="F23" s="20">
        <v>18</v>
      </c>
      <c r="G23" s="16">
        <v>2</v>
      </c>
      <c r="H23" s="17">
        <v>27557.84</v>
      </c>
      <c r="I23" s="17">
        <v>52492.5</v>
      </c>
      <c r="J23" s="16">
        <f t="shared" si="0"/>
        <v>0.2</v>
      </c>
      <c r="K23" s="16">
        <f>VLOOKUP(C23,'COEF SEGURO AUTO'!A:H,8,0)</f>
        <v>6.7199999999999996E-2</v>
      </c>
      <c r="L23" s="17">
        <f t="shared" si="1"/>
        <v>18.518868479999998</v>
      </c>
      <c r="M23" s="17">
        <f t="shared" si="2"/>
        <v>35.27496</v>
      </c>
      <c r="N23" s="17">
        <f t="shared" si="3"/>
        <v>5511.5680000000002</v>
      </c>
      <c r="O23" s="17">
        <f t="shared" si="4"/>
        <v>10498.5</v>
      </c>
      <c r="P23" s="17">
        <f t="shared" si="5"/>
        <v>4152.19486848</v>
      </c>
      <c r="Q23" s="17">
        <f t="shared" si="6"/>
        <v>7909.1499599999997</v>
      </c>
      <c r="R23" s="16">
        <f>IFERROR(VLOOKUP(C23,media!A:C,3,0),"-")</f>
        <v>5.2693000000000003</v>
      </c>
      <c r="S23" s="16">
        <f>IFERROR(VLOOKUP(C23,media!A:D,4,0),"-")</f>
        <v>12.13</v>
      </c>
      <c r="T23" s="16">
        <f>IFERROR(VLOOKUP(C23,media!A:B,2,0),"-")</f>
        <v>2</v>
      </c>
      <c r="U23" s="16">
        <f>IFERROR(_xlfn.XLOOKUP(C23,media!A:A,media!F:F),"-")</f>
        <v>0</v>
      </c>
      <c r="V23" s="18">
        <f>_xlfn.XLOOKUP(C23,media!A:A,media!E:E,"-")</f>
        <v>45658</v>
      </c>
    </row>
    <row r="24" spans="2:22" ht="15.75" thickBot="1">
      <c r="B24" s="19" t="s">
        <v>51</v>
      </c>
      <c r="C24" s="19">
        <v>20239</v>
      </c>
      <c r="D24" s="16">
        <v>8</v>
      </c>
      <c r="E24" s="16">
        <v>5</v>
      </c>
      <c r="F24" s="20">
        <v>18</v>
      </c>
      <c r="G24" s="16">
        <v>2</v>
      </c>
      <c r="H24" s="17">
        <v>27557.84</v>
      </c>
      <c r="I24" s="17">
        <v>52492.5</v>
      </c>
      <c r="J24" s="16">
        <f t="shared" si="0"/>
        <v>0.2</v>
      </c>
      <c r="K24" s="16">
        <f>VLOOKUP(C24,'COEF SEGURO AUTO'!A:H,8,0)</f>
        <v>6.7199999999999996E-2</v>
      </c>
      <c r="L24" s="17">
        <f t="shared" si="1"/>
        <v>18.518868479999998</v>
      </c>
      <c r="M24" s="17">
        <f t="shared" si="2"/>
        <v>35.27496</v>
      </c>
      <c r="N24" s="17">
        <f t="shared" si="3"/>
        <v>5511.5680000000002</v>
      </c>
      <c r="O24" s="17">
        <f t="shared" si="4"/>
        <v>10498.5</v>
      </c>
      <c r="P24" s="17">
        <f t="shared" si="5"/>
        <v>4152.19486848</v>
      </c>
      <c r="Q24" s="17">
        <f t="shared" si="6"/>
        <v>7909.1499599999997</v>
      </c>
      <c r="R24" s="16">
        <f>IFERROR(VLOOKUP(C24,media!A:C,3,0),"-")</f>
        <v>13.1273</v>
      </c>
      <c r="S24" s="16">
        <f>IFERROR(VLOOKUP(C24,media!A:D,4,0),"-")</f>
        <v>29.674199999999999</v>
      </c>
      <c r="T24" s="16">
        <f>IFERROR(VLOOKUP(C24,media!A:B,2,0),"-")</f>
        <v>2</v>
      </c>
      <c r="U24" s="16">
        <f>IFERROR(_xlfn.XLOOKUP(C24,media!A:A,media!F:F),"-")</f>
        <v>0</v>
      </c>
      <c r="V24" s="18">
        <f>_xlfn.XLOOKUP(C24,media!A:A,media!E:E,"-")</f>
        <v>45658</v>
      </c>
    </row>
    <row r="25" spans="2:22" ht="15.75" thickBot="1">
      <c r="B25" s="19" t="s">
        <v>51</v>
      </c>
      <c r="C25" s="19">
        <v>20240</v>
      </c>
      <c r="D25" s="16">
        <v>9</v>
      </c>
      <c r="E25" s="16">
        <v>5</v>
      </c>
      <c r="F25" s="20">
        <v>18</v>
      </c>
      <c r="G25" s="16">
        <v>2</v>
      </c>
      <c r="H25" s="17">
        <v>53128</v>
      </c>
      <c r="I25" s="17">
        <v>100366</v>
      </c>
      <c r="J25" s="16">
        <f t="shared" si="0"/>
        <v>0.2</v>
      </c>
      <c r="K25" s="16">
        <f>VLOOKUP(C25,'COEF SEGURO AUTO'!A:H,8,0)</f>
        <v>6.7199999999999996E-2</v>
      </c>
      <c r="L25" s="17">
        <f t="shared" si="1"/>
        <v>35.702016</v>
      </c>
      <c r="M25" s="17">
        <f t="shared" si="2"/>
        <v>67.445951999999991</v>
      </c>
      <c r="N25" s="17">
        <f t="shared" si="3"/>
        <v>10625.6</v>
      </c>
      <c r="O25" s="17">
        <f t="shared" si="4"/>
        <v>20073.2</v>
      </c>
      <c r="P25" s="17">
        <f t="shared" si="5"/>
        <v>7119.4353493333338</v>
      </c>
      <c r="Q25" s="17">
        <f t="shared" si="6"/>
        <v>13449.579285333333</v>
      </c>
      <c r="R25" s="16">
        <f>IFERROR(VLOOKUP(C25,media!A:C,3,0),"-")</f>
        <v>15.727399999999999</v>
      </c>
      <c r="S25" s="16">
        <f>IFERROR(VLOOKUP(C25,media!A:D,4,0),"-")</f>
        <v>15.727399999999999</v>
      </c>
      <c r="T25" s="16">
        <f>IFERROR(VLOOKUP(C25,media!A:B,2,0),"-")</f>
        <v>1</v>
      </c>
      <c r="U25" s="16">
        <f>IFERROR(_xlfn.XLOOKUP(C25,media!A:A,media!F:F),"-")</f>
        <v>0</v>
      </c>
      <c r="V25" s="18">
        <f>_xlfn.XLOOKUP(C25,media!A:A,media!E:E,"-")</f>
        <v>45658</v>
      </c>
    </row>
    <row r="26" spans="2:22" ht="15.75" thickBot="1">
      <c r="B26" s="19" t="s">
        <v>51</v>
      </c>
      <c r="C26" s="19">
        <v>20241</v>
      </c>
      <c r="D26" s="16">
        <v>9</v>
      </c>
      <c r="E26" s="16">
        <v>5</v>
      </c>
      <c r="F26" s="20">
        <v>18</v>
      </c>
      <c r="G26" s="16">
        <v>2</v>
      </c>
      <c r="H26" s="17">
        <v>28556.3</v>
      </c>
      <c r="I26" s="17">
        <v>52492.5</v>
      </c>
      <c r="J26" s="16">
        <f t="shared" si="0"/>
        <v>0.2</v>
      </c>
      <c r="K26" s="16">
        <f>VLOOKUP(C26,'COEF SEGURO AUTO'!A:H,8,0)</f>
        <v>6.7199999999999996E-2</v>
      </c>
      <c r="L26" s="17">
        <f t="shared" si="1"/>
        <v>19.1898336</v>
      </c>
      <c r="M26" s="17">
        <f t="shared" si="2"/>
        <v>35.27496</v>
      </c>
      <c r="N26" s="17">
        <f t="shared" si="3"/>
        <v>5711.26</v>
      </c>
      <c r="O26" s="17">
        <f t="shared" si="4"/>
        <v>10498.5</v>
      </c>
      <c r="P26" s="17">
        <f t="shared" si="5"/>
        <v>3826.6965002666661</v>
      </c>
      <c r="Q26" s="17">
        <f t="shared" si="6"/>
        <v>7034.2749599999997</v>
      </c>
      <c r="R26" s="16">
        <f>IFERROR(VLOOKUP(C26,media!A:C,3,0),"-")</f>
        <v>11.680999999999999</v>
      </c>
      <c r="S26" s="16">
        <f>IFERROR(VLOOKUP(C26,media!A:D,4,0),"-")</f>
        <v>30</v>
      </c>
      <c r="T26" s="16">
        <f>IFERROR(VLOOKUP(C26,media!A:B,2,0),"-")</f>
        <v>3</v>
      </c>
      <c r="U26" s="16">
        <f>IFERROR(_xlfn.XLOOKUP(C26,media!A:A,media!F:F),"-")</f>
        <v>0</v>
      </c>
      <c r="V26" s="18">
        <f>_xlfn.XLOOKUP(C26,media!A:A,media!E:E,"-")</f>
        <v>45658</v>
      </c>
    </row>
    <row r="27" spans="2:22" ht="15.75" thickBot="1">
      <c r="B27" s="19" t="s">
        <v>51</v>
      </c>
      <c r="C27" s="19">
        <v>20242</v>
      </c>
      <c r="D27" s="16">
        <v>1</v>
      </c>
      <c r="E27" s="16">
        <v>5</v>
      </c>
      <c r="F27" s="20">
        <v>19</v>
      </c>
      <c r="G27" s="16">
        <v>2</v>
      </c>
      <c r="H27" s="17">
        <v>31995</v>
      </c>
      <c r="I27" s="17">
        <v>57791.3</v>
      </c>
      <c r="J27" s="16">
        <f t="shared" si="0"/>
        <v>0.21</v>
      </c>
      <c r="K27" s="16">
        <f>VLOOKUP(C27,'COEF SEGURO AUTO'!A:H,8,0)</f>
        <v>6.7799999999999999E-2</v>
      </c>
      <c r="L27" s="17">
        <f t="shared" si="1"/>
        <v>21.692609999999998</v>
      </c>
      <c r="M27" s="17">
        <f t="shared" si="2"/>
        <v>39.1825014</v>
      </c>
      <c r="N27" s="17">
        <f t="shared" si="3"/>
        <v>6718.95</v>
      </c>
      <c r="O27" s="17">
        <f t="shared" si="4"/>
        <v>12136.173000000001</v>
      </c>
      <c r="P27" s="17">
        <f t="shared" si="5"/>
        <v>38735.642609999995</v>
      </c>
      <c r="Q27" s="17">
        <f t="shared" si="6"/>
        <v>69966.655501400004</v>
      </c>
      <c r="R27" s="16" t="str">
        <f>IFERROR(VLOOKUP(C27,media!A:C,3,0),"-")</f>
        <v>-</v>
      </c>
      <c r="S27" s="16" t="str">
        <f>IFERROR(VLOOKUP(C27,media!A:D,4,0),"-")</f>
        <v>-</v>
      </c>
      <c r="T27" s="16" t="str">
        <f>IFERROR(VLOOKUP(C27,media!A:B,2,0),"-")</f>
        <v>-</v>
      </c>
      <c r="U27" s="16" t="str">
        <f>IFERROR(_xlfn.XLOOKUP(C27,media!A:A,media!F:F),"-")</f>
        <v>-</v>
      </c>
      <c r="V27" s="18" t="str">
        <f>_xlfn.XLOOKUP(C27,media!A:A,media!E:E,"-")</f>
        <v>-</v>
      </c>
    </row>
    <row r="28" spans="2:22" ht="15.75" thickBot="1">
      <c r="B28" s="19" t="s">
        <v>51</v>
      </c>
      <c r="C28" s="19">
        <v>20243</v>
      </c>
      <c r="D28" s="16">
        <v>9</v>
      </c>
      <c r="E28" s="16">
        <v>5</v>
      </c>
      <c r="F28" s="20">
        <v>18</v>
      </c>
      <c r="G28" s="16">
        <v>2</v>
      </c>
      <c r="H28" s="17">
        <v>28556.3</v>
      </c>
      <c r="I28" s="17">
        <v>52492.5</v>
      </c>
      <c r="J28" s="16">
        <f t="shared" si="0"/>
        <v>0.2</v>
      </c>
      <c r="K28" s="16">
        <f>VLOOKUP(C28,'COEF SEGURO AUTO'!A:H,8,0)</f>
        <v>6.7199999999999996E-2</v>
      </c>
      <c r="L28" s="17">
        <f t="shared" si="1"/>
        <v>19.1898336</v>
      </c>
      <c r="M28" s="17">
        <f t="shared" si="2"/>
        <v>35.27496</v>
      </c>
      <c r="N28" s="17">
        <f t="shared" si="3"/>
        <v>5711.26</v>
      </c>
      <c r="O28" s="17">
        <f t="shared" si="4"/>
        <v>10498.5</v>
      </c>
      <c r="P28" s="17">
        <f t="shared" si="5"/>
        <v>3826.6965002666661</v>
      </c>
      <c r="Q28" s="17">
        <f t="shared" si="6"/>
        <v>7034.2749599999997</v>
      </c>
      <c r="R28" s="16">
        <f>IFERROR(VLOOKUP(C28,media!A:C,3,0),"-")</f>
        <v>4.8315000000000001</v>
      </c>
      <c r="S28" s="16">
        <f>IFERROR(VLOOKUP(C28,media!A:D,4,0),"-")</f>
        <v>13.1731</v>
      </c>
      <c r="T28" s="16">
        <f>IFERROR(VLOOKUP(C28,media!A:B,2,0),"-")</f>
        <v>5</v>
      </c>
      <c r="U28" s="16">
        <f>IFERROR(_xlfn.XLOOKUP(C28,media!A:A,media!F:F),"-")</f>
        <v>0</v>
      </c>
      <c r="V28" s="18">
        <f>_xlfn.XLOOKUP(C28,media!A:A,media!E:E,"-")</f>
        <v>45658</v>
      </c>
    </row>
    <row r="29" spans="2:22" ht="15.75" thickBot="1">
      <c r="B29" s="19" t="s">
        <v>51</v>
      </c>
      <c r="C29" s="19">
        <v>20244</v>
      </c>
      <c r="D29" s="16">
        <v>1</v>
      </c>
      <c r="E29" s="16">
        <v>5</v>
      </c>
      <c r="F29" s="20">
        <v>19</v>
      </c>
      <c r="G29" s="16">
        <v>2</v>
      </c>
      <c r="H29" s="17">
        <v>31995</v>
      </c>
      <c r="I29" s="17">
        <v>57791.3</v>
      </c>
      <c r="J29" s="16">
        <f t="shared" si="0"/>
        <v>0.21</v>
      </c>
      <c r="K29" s="16">
        <f>VLOOKUP(C29,'COEF SEGURO AUTO'!A:H,8,0)</f>
        <v>6.7799999999999999E-2</v>
      </c>
      <c r="L29" s="17">
        <f t="shared" si="1"/>
        <v>21.692609999999998</v>
      </c>
      <c r="M29" s="17">
        <f t="shared" si="2"/>
        <v>39.1825014</v>
      </c>
      <c r="N29" s="17">
        <f t="shared" si="3"/>
        <v>6718.95</v>
      </c>
      <c r="O29" s="17">
        <f t="shared" si="4"/>
        <v>12136.173000000001</v>
      </c>
      <c r="P29" s="17">
        <f t="shared" si="5"/>
        <v>38735.642609999995</v>
      </c>
      <c r="Q29" s="17">
        <f t="shared" si="6"/>
        <v>69966.655501400004</v>
      </c>
      <c r="R29" s="16" t="str">
        <f>IFERROR(VLOOKUP(C29,media!A:C,3,0),"-")</f>
        <v>-</v>
      </c>
      <c r="S29" s="16" t="str">
        <f>IFERROR(VLOOKUP(C29,media!A:D,4,0),"-")</f>
        <v>-</v>
      </c>
      <c r="T29" s="16" t="str">
        <f>IFERROR(VLOOKUP(C29,media!A:B,2,0),"-")</f>
        <v>-</v>
      </c>
      <c r="U29" s="16" t="str">
        <f>IFERROR(_xlfn.XLOOKUP(C29,media!A:A,media!F:F),"-")</f>
        <v>-</v>
      </c>
      <c r="V29" s="18" t="str">
        <f>_xlfn.XLOOKUP(C29,media!A:A,media!E:E,"-")</f>
        <v>-</v>
      </c>
    </row>
    <row r="30" spans="2:22" ht="15.75" thickBot="1">
      <c r="B30" s="19" t="s">
        <v>51</v>
      </c>
      <c r="C30" s="19">
        <v>20246</v>
      </c>
      <c r="D30" s="16">
        <v>9</v>
      </c>
      <c r="E30" s="16">
        <v>5</v>
      </c>
      <c r="F30" s="20">
        <v>18</v>
      </c>
      <c r="G30" s="16">
        <v>2</v>
      </c>
      <c r="H30" s="17">
        <v>28556.3</v>
      </c>
      <c r="I30" s="17">
        <v>52492.5</v>
      </c>
      <c r="J30" s="16">
        <f t="shared" si="0"/>
        <v>0.2</v>
      </c>
      <c r="K30" s="16">
        <f>VLOOKUP(C30,'COEF SEGURO AUTO'!A:H,8,0)</f>
        <v>6.7199999999999996E-2</v>
      </c>
      <c r="L30" s="17">
        <f t="shared" si="1"/>
        <v>19.1898336</v>
      </c>
      <c r="M30" s="17">
        <f t="shared" si="2"/>
        <v>35.27496</v>
      </c>
      <c r="N30" s="17">
        <f t="shared" si="3"/>
        <v>5711.26</v>
      </c>
      <c r="O30" s="17">
        <f t="shared" si="4"/>
        <v>10498.5</v>
      </c>
      <c r="P30" s="17">
        <f t="shared" si="5"/>
        <v>3826.6965002666661</v>
      </c>
      <c r="Q30" s="17">
        <f t="shared" si="6"/>
        <v>7034.2749599999997</v>
      </c>
      <c r="R30" s="16">
        <f>IFERROR(VLOOKUP(C30,media!A:C,3,0),"-")</f>
        <v>11.5313</v>
      </c>
      <c r="S30" s="16">
        <f>IFERROR(VLOOKUP(C30,media!A:D,4,0),"-")</f>
        <v>18.060400000000001</v>
      </c>
      <c r="T30" s="16">
        <f>IFERROR(VLOOKUP(C30,media!A:B,2,0),"-")</f>
        <v>3</v>
      </c>
      <c r="U30" s="16">
        <f>IFERROR(_xlfn.XLOOKUP(C30,media!A:A,media!F:F),"-")</f>
        <v>0</v>
      </c>
      <c r="V30" s="18">
        <f>_xlfn.XLOOKUP(C30,media!A:A,media!E:E,"-")</f>
        <v>45658</v>
      </c>
    </row>
    <row r="31" spans="2:22" ht="15.75" thickBot="1">
      <c r="B31" s="19" t="s">
        <v>51</v>
      </c>
      <c r="C31" s="19">
        <v>20247</v>
      </c>
      <c r="D31" s="16">
        <v>10</v>
      </c>
      <c r="E31" s="16">
        <v>5</v>
      </c>
      <c r="F31" s="20">
        <v>18</v>
      </c>
      <c r="G31" s="16">
        <v>2</v>
      </c>
      <c r="H31" s="17">
        <v>51992</v>
      </c>
      <c r="I31" s="17">
        <v>99793</v>
      </c>
      <c r="J31" s="16">
        <f t="shared" si="0"/>
        <v>0.2</v>
      </c>
      <c r="K31" s="16">
        <f>VLOOKUP(C31,'COEF SEGURO AUTO'!A:H,8,0)</f>
        <v>6.7199999999999996E-2</v>
      </c>
      <c r="L31" s="17">
        <f t="shared" si="1"/>
        <v>34.938623999999997</v>
      </c>
      <c r="M31" s="17">
        <f t="shared" si="2"/>
        <v>67.060896</v>
      </c>
      <c r="N31" s="17">
        <f t="shared" si="3"/>
        <v>10398.400000000001</v>
      </c>
      <c r="O31" s="17">
        <f t="shared" si="4"/>
        <v>19958.600000000002</v>
      </c>
      <c r="P31" s="17">
        <f t="shared" si="5"/>
        <v>6273.9786240000003</v>
      </c>
      <c r="Q31" s="17">
        <f t="shared" si="6"/>
        <v>12042.220896000001</v>
      </c>
      <c r="R31" s="16">
        <f>IFERROR(VLOOKUP(C31,media!A:C,3,0),"-")</f>
        <v>8.0949000000000009</v>
      </c>
      <c r="S31" s="16">
        <f>IFERROR(VLOOKUP(C31,media!A:D,4,0),"-")</f>
        <v>14.6442</v>
      </c>
      <c r="T31" s="16">
        <f>IFERROR(VLOOKUP(C31,media!A:B,2,0),"-")</f>
        <v>3</v>
      </c>
      <c r="U31" s="16">
        <f>IFERROR(_xlfn.XLOOKUP(C31,media!A:A,media!F:F),"-")</f>
        <v>0</v>
      </c>
      <c r="V31" s="18">
        <f>_xlfn.XLOOKUP(C31,media!A:A,media!E:E,"-")</f>
        <v>45658</v>
      </c>
    </row>
    <row r="32" spans="2:22" ht="15.75" thickBot="1">
      <c r="B32" s="19" t="s">
        <v>51</v>
      </c>
      <c r="C32" s="19">
        <v>20248</v>
      </c>
      <c r="D32" s="16">
        <v>9</v>
      </c>
      <c r="E32" s="16">
        <v>5</v>
      </c>
      <c r="F32" s="20">
        <v>18</v>
      </c>
      <c r="G32" s="16">
        <v>2</v>
      </c>
      <c r="H32" s="17">
        <v>28556.3</v>
      </c>
      <c r="I32" s="17">
        <v>52492.5</v>
      </c>
      <c r="J32" s="16">
        <f t="shared" si="0"/>
        <v>0.2</v>
      </c>
      <c r="K32" s="16">
        <f>VLOOKUP(C32,'COEF SEGURO AUTO'!A:H,8,0)</f>
        <v>6.7199999999999996E-2</v>
      </c>
      <c r="L32" s="17">
        <f t="shared" si="1"/>
        <v>19.1898336</v>
      </c>
      <c r="M32" s="17">
        <f t="shared" si="2"/>
        <v>35.27496</v>
      </c>
      <c r="N32" s="17">
        <f t="shared" si="3"/>
        <v>5711.26</v>
      </c>
      <c r="O32" s="17">
        <f t="shared" si="4"/>
        <v>10498.5</v>
      </c>
      <c r="P32" s="17">
        <f t="shared" si="5"/>
        <v>3826.6965002666661</v>
      </c>
      <c r="Q32" s="17">
        <f t="shared" si="6"/>
        <v>7034.2749599999997</v>
      </c>
      <c r="R32" s="16">
        <f>IFERROR(VLOOKUP(C32,media!A:C,3,0),"-")</f>
        <v>8.9611000000000001</v>
      </c>
      <c r="S32" s="16">
        <f>IFERROR(VLOOKUP(C32,media!A:D,4,0),"-")</f>
        <v>30</v>
      </c>
      <c r="T32" s="16">
        <f>IFERROR(VLOOKUP(C32,media!A:B,2,0),"-")</f>
        <v>5</v>
      </c>
      <c r="U32" s="16">
        <f>IFERROR(_xlfn.XLOOKUP(C32,media!A:A,media!F:F),"-")</f>
        <v>0</v>
      </c>
      <c r="V32" s="18">
        <f>_xlfn.XLOOKUP(C32,media!A:A,media!E:E,"-")</f>
        <v>45627</v>
      </c>
    </row>
    <row r="33" spans="2:22" ht="15.75" thickBot="1">
      <c r="B33" s="19" t="s">
        <v>51</v>
      </c>
      <c r="C33" s="19">
        <v>20249</v>
      </c>
      <c r="D33" s="16">
        <v>2</v>
      </c>
      <c r="E33" s="16">
        <v>5</v>
      </c>
      <c r="F33" s="20">
        <v>19</v>
      </c>
      <c r="G33" s="16">
        <v>2</v>
      </c>
      <c r="H33" s="17">
        <v>31845.1</v>
      </c>
      <c r="I33" s="17">
        <v>55307</v>
      </c>
      <c r="J33" s="16">
        <f t="shared" si="0"/>
        <v>0.21</v>
      </c>
      <c r="K33" s="16">
        <f>VLOOKUP(C33,'COEF SEGURO AUTO'!A:H,8,0)</f>
        <v>6.7799999999999999E-2</v>
      </c>
      <c r="L33" s="17">
        <f t="shared" si="1"/>
        <v>21.590977799999997</v>
      </c>
      <c r="M33" s="17">
        <f t="shared" si="2"/>
        <v>37.498145999999998</v>
      </c>
      <c r="N33" s="17">
        <f t="shared" si="3"/>
        <v>6687.4709999999995</v>
      </c>
      <c r="O33" s="17">
        <f t="shared" si="4"/>
        <v>11614.47</v>
      </c>
      <c r="P33" s="17">
        <f t="shared" si="5"/>
        <v>19287.876477799997</v>
      </c>
      <c r="Q33" s="17">
        <f t="shared" si="6"/>
        <v>33498.233145999999</v>
      </c>
      <c r="R33" s="16">
        <f>IFERROR(VLOOKUP(C33,media!A:C,3,0),"-")</f>
        <v>5.9484000000000004</v>
      </c>
      <c r="S33" s="16">
        <f>IFERROR(VLOOKUP(C33,media!A:D,4,0),"-")</f>
        <v>5.9484000000000004</v>
      </c>
      <c r="T33" s="16">
        <f>IFERROR(VLOOKUP(C33,media!A:B,2,0),"-")</f>
        <v>1</v>
      </c>
      <c r="U33" s="16">
        <f>IFERROR(_xlfn.XLOOKUP(C33,media!A:A,media!F:F),"-")</f>
        <v>0</v>
      </c>
      <c r="V33" s="18">
        <f>_xlfn.XLOOKUP(C33,media!A:A,media!E:E,"-")</f>
        <v>45627</v>
      </c>
    </row>
    <row r="34" spans="2:22" ht="15.75" thickBot="1">
      <c r="B34" s="19" t="s">
        <v>51</v>
      </c>
      <c r="C34" s="19">
        <v>20250</v>
      </c>
      <c r="D34" s="16">
        <v>10</v>
      </c>
      <c r="E34" s="16">
        <v>5</v>
      </c>
      <c r="F34" s="20">
        <v>18</v>
      </c>
      <c r="G34" s="16">
        <v>2</v>
      </c>
      <c r="H34" s="17">
        <v>27945.7</v>
      </c>
      <c r="I34" s="17">
        <v>52492.5</v>
      </c>
      <c r="J34" s="16">
        <f t="shared" si="0"/>
        <v>0.2</v>
      </c>
      <c r="K34" s="16">
        <f>VLOOKUP(C34,'COEF SEGURO AUTO'!A:H,8,0)</f>
        <v>6.7199999999999996E-2</v>
      </c>
      <c r="L34" s="17">
        <f t="shared" si="1"/>
        <v>18.779510399999999</v>
      </c>
      <c r="M34" s="17">
        <f t="shared" si="2"/>
        <v>35.27496</v>
      </c>
      <c r="N34" s="17">
        <f t="shared" si="3"/>
        <v>5589.14</v>
      </c>
      <c r="O34" s="17">
        <f t="shared" si="4"/>
        <v>10498.5</v>
      </c>
      <c r="P34" s="17">
        <f t="shared" si="5"/>
        <v>3372.2635104000005</v>
      </c>
      <c r="Q34" s="17">
        <f t="shared" si="6"/>
        <v>6334.3749600000001</v>
      </c>
      <c r="R34" s="16">
        <f>IFERROR(VLOOKUP(C34,media!A:C,3,0),"-")</f>
        <v>13.2918</v>
      </c>
      <c r="S34" s="16">
        <f>IFERROR(VLOOKUP(C34,media!A:D,4,0),"-")</f>
        <v>13.2918</v>
      </c>
      <c r="T34" s="16">
        <f>IFERROR(VLOOKUP(C34,media!A:B,2,0),"-")</f>
        <v>1</v>
      </c>
      <c r="U34" s="16">
        <f>IFERROR(_xlfn.XLOOKUP(C34,media!A:A,media!F:F),"-")</f>
        <v>0</v>
      </c>
      <c r="V34" s="18">
        <f>_xlfn.XLOOKUP(C34,media!A:A,media!E:E,"-")</f>
        <v>45658</v>
      </c>
    </row>
    <row r="35" spans="2:22" ht="15.75" thickBot="1">
      <c r="B35" s="19" t="s">
        <v>51</v>
      </c>
      <c r="C35" s="19">
        <v>20252</v>
      </c>
      <c r="D35" s="16">
        <v>2</v>
      </c>
      <c r="E35" s="16">
        <v>5</v>
      </c>
      <c r="F35" s="20">
        <v>19</v>
      </c>
      <c r="G35" s="16">
        <v>2</v>
      </c>
      <c r="H35" s="17">
        <v>31845.1</v>
      </c>
      <c r="I35" s="17">
        <v>57445</v>
      </c>
      <c r="J35" s="16">
        <f t="shared" si="0"/>
        <v>0.21</v>
      </c>
      <c r="K35" s="16">
        <f>VLOOKUP(C35,'COEF SEGURO AUTO'!A:H,8,0)</f>
        <v>6.7799999999999999E-2</v>
      </c>
      <c r="L35" s="17">
        <f t="shared" si="1"/>
        <v>21.590977799999997</v>
      </c>
      <c r="M35" s="17">
        <f t="shared" si="2"/>
        <v>38.947710000000001</v>
      </c>
      <c r="N35" s="17">
        <f t="shared" si="3"/>
        <v>6687.4709999999995</v>
      </c>
      <c r="O35" s="17">
        <f t="shared" si="4"/>
        <v>12063.449999999999</v>
      </c>
      <c r="P35" s="17">
        <f t="shared" si="5"/>
        <v>19287.876477799997</v>
      </c>
      <c r="Q35" s="17">
        <f t="shared" si="6"/>
        <v>34793.172709999999</v>
      </c>
      <c r="R35" s="16" t="str">
        <f>IFERROR(VLOOKUP(C35,media!A:C,3,0),"-")</f>
        <v>-</v>
      </c>
      <c r="S35" s="16" t="str">
        <f>IFERROR(VLOOKUP(C35,media!A:D,4,0),"-")</f>
        <v>-</v>
      </c>
      <c r="T35" s="16" t="str">
        <f>IFERROR(VLOOKUP(C35,media!A:B,2,0),"-")</f>
        <v>-</v>
      </c>
      <c r="U35" s="16" t="str">
        <f>IFERROR(_xlfn.XLOOKUP(C35,media!A:A,media!F:F),"-")</f>
        <v>-</v>
      </c>
      <c r="V35" s="18" t="str">
        <f>_xlfn.XLOOKUP(C35,media!A:A,media!E:E,"-")</f>
        <v>-</v>
      </c>
    </row>
    <row r="36" spans="2:22" ht="15.75" thickBot="1">
      <c r="B36" s="19" t="s">
        <v>51</v>
      </c>
      <c r="C36" s="19">
        <v>20253</v>
      </c>
      <c r="D36" s="16">
        <v>10</v>
      </c>
      <c r="E36" s="16">
        <v>5</v>
      </c>
      <c r="F36" s="20">
        <v>18</v>
      </c>
      <c r="G36" s="16">
        <v>2</v>
      </c>
      <c r="H36" s="17">
        <v>27945.7</v>
      </c>
      <c r="I36" s="17">
        <v>52492.5</v>
      </c>
      <c r="J36" s="16">
        <f t="shared" si="0"/>
        <v>0.2</v>
      </c>
      <c r="K36" s="16">
        <f>VLOOKUP(C36,'COEF SEGURO AUTO'!A:H,8,0)</f>
        <v>6.7199999999999996E-2</v>
      </c>
      <c r="L36" s="17">
        <f t="shared" si="1"/>
        <v>18.779510399999999</v>
      </c>
      <c r="M36" s="17">
        <f t="shared" si="2"/>
        <v>35.27496</v>
      </c>
      <c r="N36" s="17">
        <f t="shared" si="3"/>
        <v>5589.14</v>
      </c>
      <c r="O36" s="17">
        <f t="shared" si="4"/>
        <v>10498.5</v>
      </c>
      <c r="P36" s="17">
        <f t="shared" si="5"/>
        <v>3372.2635104000005</v>
      </c>
      <c r="Q36" s="17">
        <f t="shared" si="6"/>
        <v>6334.3749600000001</v>
      </c>
      <c r="R36" s="16">
        <f>IFERROR(VLOOKUP(C36,media!A:C,3,0),"-")</f>
        <v>4.0057999999999998</v>
      </c>
      <c r="S36" s="16">
        <f>IFERROR(VLOOKUP(C36,media!A:D,4,0),"-")</f>
        <v>15.617699999999999</v>
      </c>
      <c r="T36" s="16">
        <f>IFERROR(VLOOKUP(C36,media!A:B,2,0),"-")</f>
        <v>5</v>
      </c>
      <c r="U36" s="16">
        <f>IFERROR(_xlfn.XLOOKUP(C36,media!A:A,media!F:F),"-")</f>
        <v>0</v>
      </c>
      <c r="V36" s="18">
        <f>_xlfn.XLOOKUP(C36,media!A:A,media!E:E,"-")</f>
        <v>45658</v>
      </c>
    </row>
    <row r="37" spans="2:22" ht="15.75" thickBot="1">
      <c r="B37" s="19" t="s">
        <v>51</v>
      </c>
      <c r="C37" s="19">
        <v>20254</v>
      </c>
      <c r="D37" s="16">
        <v>10</v>
      </c>
      <c r="E37" s="16">
        <v>5</v>
      </c>
      <c r="F37" s="20">
        <v>18</v>
      </c>
      <c r="G37" s="16">
        <v>2</v>
      </c>
      <c r="H37" s="17">
        <v>27945.7</v>
      </c>
      <c r="I37" s="17">
        <v>52492.5</v>
      </c>
      <c r="J37" s="16">
        <f t="shared" si="0"/>
        <v>0.2</v>
      </c>
      <c r="K37" s="16">
        <f>VLOOKUP(C37,'COEF SEGURO AUTO'!A:H,8,0)</f>
        <v>6.7199999999999996E-2</v>
      </c>
      <c r="L37" s="17">
        <f t="shared" si="1"/>
        <v>18.779510399999999</v>
      </c>
      <c r="M37" s="17">
        <f t="shared" si="2"/>
        <v>35.27496</v>
      </c>
      <c r="N37" s="17">
        <f t="shared" si="3"/>
        <v>5589.14</v>
      </c>
      <c r="O37" s="17">
        <f t="shared" si="4"/>
        <v>10498.5</v>
      </c>
      <c r="P37" s="17">
        <f t="shared" si="5"/>
        <v>3372.2635104000005</v>
      </c>
      <c r="Q37" s="17">
        <f t="shared" si="6"/>
        <v>6334.3749600000001</v>
      </c>
      <c r="R37" s="16">
        <f>IFERROR(VLOOKUP(C37,media!A:C,3,0),"-")</f>
        <v>4.1216999999999997</v>
      </c>
      <c r="S37" s="16">
        <f>IFERROR(VLOOKUP(C37,media!A:D,4,0),"-")</f>
        <v>14.6181</v>
      </c>
      <c r="T37" s="16">
        <f>IFERROR(VLOOKUP(C37,media!A:B,2,0),"-")</f>
        <v>4</v>
      </c>
      <c r="U37" s="16">
        <f>IFERROR(_xlfn.XLOOKUP(C37,media!A:A,media!F:F),"-")</f>
        <v>0</v>
      </c>
      <c r="V37" s="18">
        <f>_xlfn.XLOOKUP(C37,media!A:A,media!E:E,"-")</f>
        <v>45658</v>
      </c>
    </row>
    <row r="38" spans="2:22" ht="15.75" thickBot="1">
      <c r="B38" s="19" t="s">
        <v>51</v>
      </c>
      <c r="C38" s="19">
        <v>20255</v>
      </c>
      <c r="D38" s="16">
        <v>10</v>
      </c>
      <c r="E38" s="16">
        <v>5</v>
      </c>
      <c r="F38" s="20">
        <v>18</v>
      </c>
      <c r="G38" s="16">
        <v>2</v>
      </c>
      <c r="H38" s="17">
        <v>27945.7</v>
      </c>
      <c r="I38" s="17">
        <v>52492.5</v>
      </c>
      <c r="J38" s="16">
        <f t="shared" si="0"/>
        <v>0.2</v>
      </c>
      <c r="K38" s="16">
        <f>VLOOKUP(C38,'COEF SEGURO AUTO'!A:H,8,0)</f>
        <v>6.7199999999999996E-2</v>
      </c>
      <c r="L38" s="17">
        <f t="shared" si="1"/>
        <v>18.779510399999999</v>
      </c>
      <c r="M38" s="17">
        <f t="shared" si="2"/>
        <v>35.27496</v>
      </c>
      <c r="N38" s="17">
        <f t="shared" si="3"/>
        <v>5589.14</v>
      </c>
      <c r="O38" s="17">
        <f t="shared" si="4"/>
        <v>10498.5</v>
      </c>
      <c r="P38" s="17">
        <f t="shared" si="5"/>
        <v>3372.2635104000005</v>
      </c>
      <c r="Q38" s="17">
        <f t="shared" si="6"/>
        <v>6334.3749600000001</v>
      </c>
      <c r="R38" s="16">
        <f>IFERROR(VLOOKUP(C38,media!A:C,3,0),"-")</f>
        <v>3.1400999999999999</v>
      </c>
      <c r="S38" s="16">
        <f>IFERROR(VLOOKUP(C38,media!A:D,4,0),"-")</f>
        <v>39.005299999999998</v>
      </c>
      <c r="T38" s="16">
        <f>IFERROR(VLOOKUP(C38,media!A:B,2,0),"-")</f>
        <v>6</v>
      </c>
      <c r="U38" s="16">
        <f>IFERROR(_xlfn.XLOOKUP(C38,media!A:A,media!F:F),"-")</f>
        <v>0</v>
      </c>
      <c r="V38" s="18">
        <f>_xlfn.XLOOKUP(C38,media!A:A,media!E:E,"-")</f>
        <v>45658</v>
      </c>
    </row>
    <row r="39" spans="2:22" ht="15.75" thickBot="1">
      <c r="B39" s="19" t="s">
        <v>51</v>
      </c>
      <c r="C39" s="19">
        <v>20256</v>
      </c>
      <c r="D39" s="16">
        <v>2</v>
      </c>
      <c r="E39" s="16">
        <v>5</v>
      </c>
      <c r="F39" s="20">
        <v>19</v>
      </c>
      <c r="G39" s="16">
        <v>2</v>
      </c>
      <c r="H39" s="17">
        <v>31845.1</v>
      </c>
      <c r="I39" s="17">
        <v>57445</v>
      </c>
      <c r="J39" s="16">
        <f t="shared" si="0"/>
        <v>0.21</v>
      </c>
      <c r="K39" s="16">
        <f>VLOOKUP(C39,'COEF SEGURO AUTO'!A:H,8,0)</f>
        <v>6.7799999999999999E-2</v>
      </c>
      <c r="L39" s="17">
        <f t="shared" si="1"/>
        <v>21.590977799999997</v>
      </c>
      <c r="M39" s="17">
        <f t="shared" si="2"/>
        <v>38.947710000000001</v>
      </c>
      <c r="N39" s="17">
        <f t="shared" si="3"/>
        <v>6687.4709999999995</v>
      </c>
      <c r="O39" s="17">
        <f t="shared" si="4"/>
        <v>12063.449999999999</v>
      </c>
      <c r="P39" s="17">
        <f t="shared" si="5"/>
        <v>19287.876477799997</v>
      </c>
      <c r="Q39" s="17">
        <f t="shared" si="6"/>
        <v>34793.172709999999</v>
      </c>
      <c r="R39" s="16" t="str">
        <f>IFERROR(VLOOKUP(C39,media!A:C,3,0),"-")</f>
        <v>-</v>
      </c>
      <c r="S39" s="16" t="str">
        <f>IFERROR(VLOOKUP(C39,media!A:D,4,0),"-")</f>
        <v>-</v>
      </c>
      <c r="T39" s="16" t="str">
        <f>IFERROR(VLOOKUP(C39,media!A:B,2,0),"-")</f>
        <v>-</v>
      </c>
      <c r="U39" s="16" t="str">
        <f>IFERROR(_xlfn.XLOOKUP(C39,media!A:A,media!F:F),"-")</f>
        <v>-</v>
      </c>
      <c r="V39" s="18" t="str">
        <f>_xlfn.XLOOKUP(C39,media!A:A,media!E:E,"-")</f>
        <v>-</v>
      </c>
    </row>
    <row r="40" spans="2:22" ht="15.75" thickBot="1">
      <c r="B40" s="19" t="s">
        <v>51</v>
      </c>
      <c r="C40" s="19">
        <v>20257</v>
      </c>
      <c r="D40" s="16">
        <v>11</v>
      </c>
      <c r="E40" s="16">
        <v>5</v>
      </c>
      <c r="F40" s="20">
        <v>18</v>
      </c>
      <c r="G40" s="16">
        <v>2</v>
      </c>
      <c r="H40" s="17">
        <v>32834.9</v>
      </c>
      <c r="I40" s="17">
        <v>49997</v>
      </c>
      <c r="J40" s="16">
        <f t="shared" si="0"/>
        <v>0.2</v>
      </c>
      <c r="K40" s="16">
        <f>VLOOKUP(C40,'COEF SEGURO AUTO'!A:H,8,0)</f>
        <v>6.7199999999999996E-2</v>
      </c>
      <c r="L40" s="17">
        <f t="shared" si="1"/>
        <v>22.0650528</v>
      </c>
      <c r="M40" s="17">
        <f t="shared" si="2"/>
        <v>33.597983999999997</v>
      </c>
      <c r="N40" s="17">
        <f t="shared" si="3"/>
        <v>6566.9800000000005</v>
      </c>
      <c r="O40" s="17">
        <f t="shared" si="4"/>
        <v>9999.4000000000015</v>
      </c>
      <c r="P40" s="17">
        <f t="shared" si="5"/>
        <v>3604.0541437090915</v>
      </c>
      <c r="Q40" s="17">
        <f t="shared" si="6"/>
        <v>5487.8161658181816</v>
      </c>
      <c r="R40" s="16">
        <f>IFERROR(VLOOKUP(C40,media!A:C,3,0),"-")</f>
        <v>7.2736000000000001</v>
      </c>
      <c r="S40" s="16">
        <f>IFERROR(VLOOKUP(C40,media!A:D,4,0),"-")</f>
        <v>17.561499999999999</v>
      </c>
      <c r="T40" s="16">
        <f>IFERROR(VLOOKUP(C40,media!A:B,2,0),"-")</f>
        <v>4</v>
      </c>
      <c r="U40" s="16">
        <f>IFERROR(_xlfn.XLOOKUP(C40,media!A:A,media!F:F),"-")</f>
        <v>0</v>
      </c>
      <c r="V40" s="18">
        <f>_xlfn.XLOOKUP(C40,media!A:A,media!E:E,"-")</f>
        <v>45658</v>
      </c>
    </row>
    <row r="41" spans="2:22" ht="15.75" thickBot="1">
      <c r="B41" s="19" t="s">
        <v>51</v>
      </c>
      <c r="C41" s="19">
        <v>20258</v>
      </c>
      <c r="D41" s="16">
        <v>11</v>
      </c>
      <c r="E41" s="16">
        <v>5</v>
      </c>
      <c r="F41" s="20">
        <v>18</v>
      </c>
      <c r="G41" s="16">
        <v>2</v>
      </c>
      <c r="H41" s="17">
        <v>53608</v>
      </c>
      <c r="I41" s="17">
        <v>97050</v>
      </c>
      <c r="J41" s="16">
        <f t="shared" si="0"/>
        <v>0.2</v>
      </c>
      <c r="K41" s="16">
        <f>VLOOKUP(C41,'COEF SEGURO AUTO'!A:H,8,0)</f>
        <v>6.7199999999999996E-2</v>
      </c>
      <c r="L41" s="17">
        <f t="shared" si="1"/>
        <v>36.024575999999996</v>
      </c>
      <c r="M41" s="17">
        <f t="shared" si="2"/>
        <v>65.21759999999999</v>
      </c>
      <c r="N41" s="17">
        <f t="shared" si="3"/>
        <v>10721.6</v>
      </c>
      <c r="O41" s="17">
        <f t="shared" si="4"/>
        <v>19410</v>
      </c>
      <c r="P41" s="17">
        <f t="shared" si="5"/>
        <v>5884.1700305454542</v>
      </c>
      <c r="Q41" s="17">
        <f t="shared" si="6"/>
        <v>10652.490327272728</v>
      </c>
      <c r="R41" s="16">
        <f>IFERROR(VLOOKUP(C41,media!A:C,3,0),"-")</f>
        <v>14.523899999999999</v>
      </c>
      <c r="S41" s="16">
        <f>IFERROR(VLOOKUP(C41,media!A:D,4,0),"-")</f>
        <v>16.174600000000002</v>
      </c>
      <c r="T41" s="16">
        <f>IFERROR(VLOOKUP(C41,media!A:B,2,0),"-")</f>
        <v>3</v>
      </c>
      <c r="U41" s="16">
        <f>IFERROR(_xlfn.XLOOKUP(C41,media!A:A,media!F:F),"-")</f>
        <v>0</v>
      </c>
      <c r="V41" s="18">
        <f>_xlfn.XLOOKUP(C41,media!A:A,media!E:E,"-")</f>
        <v>45658</v>
      </c>
    </row>
    <row r="42" spans="2:22" ht="15.75" thickBot="1">
      <c r="B42" s="19" t="s">
        <v>51</v>
      </c>
      <c r="C42" s="19">
        <v>20259</v>
      </c>
      <c r="D42" s="16">
        <v>3</v>
      </c>
      <c r="E42" s="16">
        <v>5</v>
      </c>
      <c r="F42" s="20">
        <v>19</v>
      </c>
      <c r="G42" s="16">
        <v>2</v>
      </c>
      <c r="H42" s="17">
        <v>31995</v>
      </c>
      <c r="I42" s="17">
        <v>55458.2</v>
      </c>
      <c r="J42" s="16">
        <f t="shared" si="0"/>
        <v>0.21</v>
      </c>
      <c r="K42" s="16">
        <f>VLOOKUP(C42,'COEF SEGURO AUTO'!A:H,8,0)</f>
        <v>6.7799999999999999E-2</v>
      </c>
      <c r="L42" s="17">
        <f t="shared" si="1"/>
        <v>21.692609999999998</v>
      </c>
      <c r="M42" s="17">
        <f t="shared" si="2"/>
        <v>37.6006596</v>
      </c>
      <c r="N42" s="17">
        <f t="shared" si="3"/>
        <v>6718.95</v>
      </c>
      <c r="O42" s="17">
        <f t="shared" si="4"/>
        <v>11646.222</v>
      </c>
      <c r="P42" s="17">
        <f t="shared" si="5"/>
        <v>12926.34261</v>
      </c>
      <c r="Q42" s="17">
        <f t="shared" si="6"/>
        <v>22405.741326266663</v>
      </c>
      <c r="R42" s="16" t="str">
        <f>IFERROR(VLOOKUP(C42,media!A:C,3,0),"-")</f>
        <v>-</v>
      </c>
      <c r="S42" s="16" t="str">
        <f>IFERROR(VLOOKUP(C42,media!A:D,4,0),"-")</f>
        <v>-</v>
      </c>
      <c r="T42" s="16" t="str">
        <f>IFERROR(VLOOKUP(C42,media!A:B,2,0),"-")</f>
        <v>-</v>
      </c>
      <c r="U42" s="16" t="str">
        <f>IFERROR(_xlfn.XLOOKUP(C42,media!A:A,media!F:F),"-")</f>
        <v>-</v>
      </c>
      <c r="V42" s="18" t="str">
        <f>_xlfn.XLOOKUP(C42,media!A:A,media!E:E,"-")</f>
        <v>-</v>
      </c>
    </row>
    <row r="43" spans="2:22" ht="15.75" thickBot="1">
      <c r="B43" s="19" t="s">
        <v>51</v>
      </c>
      <c r="C43" s="19">
        <v>20260</v>
      </c>
      <c r="D43" s="16">
        <v>11</v>
      </c>
      <c r="E43" s="16">
        <v>5</v>
      </c>
      <c r="F43" s="20">
        <v>18</v>
      </c>
      <c r="G43" s="16">
        <v>2</v>
      </c>
      <c r="H43" s="17">
        <v>28814.3</v>
      </c>
      <c r="I43" s="17">
        <v>52492.5</v>
      </c>
      <c r="J43" s="16">
        <f t="shared" si="0"/>
        <v>0.2</v>
      </c>
      <c r="K43" s="16">
        <f>VLOOKUP(C43,'COEF SEGURO AUTO'!A:H,8,0)</f>
        <v>6.7199999999999996E-2</v>
      </c>
      <c r="L43" s="17">
        <f t="shared" si="1"/>
        <v>19.363209599999998</v>
      </c>
      <c r="M43" s="17">
        <f t="shared" si="2"/>
        <v>35.27496</v>
      </c>
      <c r="N43" s="17">
        <f t="shared" si="3"/>
        <v>5762.8600000000006</v>
      </c>
      <c r="O43" s="17">
        <f t="shared" si="4"/>
        <v>10498.5</v>
      </c>
      <c r="P43" s="17">
        <f t="shared" si="5"/>
        <v>3162.741391418182</v>
      </c>
      <c r="Q43" s="17">
        <f t="shared" si="6"/>
        <v>5761.7295054545448</v>
      </c>
      <c r="R43" s="16">
        <f>IFERROR(VLOOKUP(C43,media!A:C,3,0),"-")</f>
        <v>3.6703000000000001</v>
      </c>
      <c r="S43" s="16">
        <f>IFERROR(VLOOKUP(C43,media!A:D,4,0),"-")</f>
        <v>18.110199999999999</v>
      </c>
      <c r="T43" s="16">
        <f>IFERROR(VLOOKUP(C43,media!A:B,2,0),"-")</f>
        <v>5</v>
      </c>
      <c r="U43" s="16">
        <f>IFERROR(_xlfn.XLOOKUP(C43,media!A:A,media!F:F),"-")</f>
        <v>0</v>
      </c>
      <c r="V43" s="18">
        <f>_xlfn.XLOOKUP(C43,media!A:A,media!E:E,"-")</f>
        <v>45658</v>
      </c>
    </row>
    <row r="44" spans="2:22" ht="15.75" thickBot="1">
      <c r="B44" s="19" t="s">
        <v>51</v>
      </c>
      <c r="C44" s="19">
        <v>20262</v>
      </c>
      <c r="D44" s="16">
        <v>12</v>
      </c>
      <c r="E44" s="16">
        <v>5</v>
      </c>
      <c r="F44" s="20">
        <v>18</v>
      </c>
      <c r="G44" s="16">
        <v>2</v>
      </c>
      <c r="H44" s="17">
        <v>52160</v>
      </c>
      <c r="I44" s="17">
        <v>99722</v>
      </c>
      <c r="J44" s="16">
        <f t="shared" si="0"/>
        <v>0.2</v>
      </c>
      <c r="K44" s="16">
        <f>VLOOKUP(C44,'COEF SEGURO AUTO'!A:H,8,0)</f>
        <v>6.7199999999999996E-2</v>
      </c>
      <c r="L44" s="17">
        <f t="shared" si="1"/>
        <v>35.051519999999996</v>
      </c>
      <c r="M44" s="17">
        <f t="shared" si="2"/>
        <v>67.013183999999995</v>
      </c>
      <c r="N44" s="17">
        <f t="shared" si="3"/>
        <v>10432</v>
      </c>
      <c r="O44" s="17">
        <f t="shared" si="4"/>
        <v>19944.400000000001</v>
      </c>
      <c r="P44" s="17">
        <f t="shared" si="5"/>
        <v>5251.05152</v>
      </c>
      <c r="Q44" s="17">
        <f t="shared" si="6"/>
        <v>10039.213183999998</v>
      </c>
      <c r="R44" s="16">
        <f>IFERROR(VLOOKUP(C44,media!A:C,3,0),"-")</f>
        <v>6.6146000000000003</v>
      </c>
      <c r="S44" s="16">
        <f>IFERROR(VLOOKUP(C44,media!A:D,4,0),"-")</f>
        <v>6.6146000000000003</v>
      </c>
      <c r="T44" s="16">
        <f>IFERROR(VLOOKUP(C44,media!A:B,2,0),"-")</f>
        <v>1</v>
      </c>
      <c r="U44" s="16">
        <f>IFERROR(_xlfn.XLOOKUP(C44,media!A:A,media!F:F),"-")</f>
        <v>0</v>
      </c>
      <c r="V44" s="18">
        <f>_xlfn.XLOOKUP(C44,media!A:A,media!E:E,"-")</f>
        <v>45658</v>
      </c>
    </row>
    <row r="45" spans="2:22" ht="15.75" thickBot="1">
      <c r="B45" s="19" t="s">
        <v>51</v>
      </c>
      <c r="C45" s="19">
        <v>20263</v>
      </c>
      <c r="D45" s="16">
        <v>4</v>
      </c>
      <c r="E45" s="16">
        <v>5</v>
      </c>
      <c r="F45" s="20">
        <v>19</v>
      </c>
      <c r="G45" s="16">
        <v>2</v>
      </c>
      <c r="H45" s="17">
        <v>31948</v>
      </c>
      <c r="I45" s="17">
        <v>55622</v>
      </c>
      <c r="J45" s="16">
        <f t="shared" si="0"/>
        <v>0.21</v>
      </c>
      <c r="K45" s="16">
        <f>VLOOKUP(C45,'COEF SEGURO AUTO'!A:H,8,0)</f>
        <v>6.7799999999999999E-2</v>
      </c>
      <c r="L45" s="17">
        <f t="shared" si="1"/>
        <v>21.660744000000001</v>
      </c>
      <c r="M45" s="17">
        <f t="shared" si="2"/>
        <v>37.711716000000003</v>
      </c>
      <c r="N45" s="17">
        <f t="shared" si="3"/>
        <v>6709.08</v>
      </c>
      <c r="O45" s="17">
        <f t="shared" si="4"/>
        <v>11680.619999999999</v>
      </c>
      <c r="P45" s="17">
        <f t="shared" si="5"/>
        <v>9685.9307440000011</v>
      </c>
      <c r="Q45" s="17">
        <f t="shared" si="6"/>
        <v>16863.366716</v>
      </c>
      <c r="R45" s="16">
        <f>IFERROR(VLOOKUP(C45,media!A:C,3,0),"-")</f>
        <v>6.1090999999999998</v>
      </c>
      <c r="S45" s="16">
        <f>IFERROR(VLOOKUP(C45,media!A:D,4,0),"-")</f>
        <v>30</v>
      </c>
      <c r="T45" s="16">
        <f>IFERROR(VLOOKUP(C45,media!A:B,2,0),"-")</f>
        <v>3</v>
      </c>
      <c r="U45" s="16">
        <f>IFERROR(_xlfn.XLOOKUP(C45,media!A:A,media!F:F),"-")</f>
        <v>0</v>
      </c>
      <c r="V45" s="18">
        <f>_xlfn.XLOOKUP(C45,media!A:A,media!E:E,"-")</f>
        <v>45627</v>
      </c>
    </row>
    <row r="46" spans="2:22" ht="15.75" thickBot="1">
      <c r="B46" s="19" t="s">
        <v>51</v>
      </c>
      <c r="C46" s="19">
        <v>20264</v>
      </c>
      <c r="D46" s="16">
        <v>12</v>
      </c>
      <c r="E46" s="16">
        <v>5</v>
      </c>
      <c r="F46" s="20">
        <v>18</v>
      </c>
      <c r="G46" s="16">
        <v>2</v>
      </c>
      <c r="H46" s="17">
        <v>28036</v>
      </c>
      <c r="I46" s="17">
        <v>52492.5</v>
      </c>
      <c r="J46" s="16">
        <f t="shared" si="0"/>
        <v>0.2</v>
      </c>
      <c r="K46" s="16">
        <f>VLOOKUP(C46,'COEF SEGURO AUTO'!A:H,8,0)</f>
        <v>6.7199999999999996E-2</v>
      </c>
      <c r="L46" s="17">
        <f t="shared" si="1"/>
        <v>18.840191999999998</v>
      </c>
      <c r="M46" s="17">
        <f t="shared" si="2"/>
        <v>35.27496</v>
      </c>
      <c r="N46" s="17">
        <f t="shared" si="3"/>
        <v>5607.2000000000007</v>
      </c>
      <c r="O46" s="17">
        <f t="shared" si="4"/>
        <v>10498.5</v>
      </c>
      <c r="P46" s="17">
        <f t="shared" si="5"/>
        <v>2822.440192</v>
      </c>
      <c r="Q46" s="17">
        <f t="shared" si="6"/>
        <v>5284.5249599999997</v>
      </c>
      <c r="R46" s="16">
        <f>IFERROR(VLOOKUP(C46,media!A:C,3,0),"-")</f>
        <v>6.2602000000000002</v>
      </c>
      <c r="S46" s="16">
        <f>IFERROR(VLOOKUP(C46,media!A:D,4,0),"-")</f>
        <v>31.300899999999999</v>
      </c>
      <c r="T46" s="16">
        <f>IFERROR(VLOOKUP(C46,media!A:B,2,0),"-")</f>
        <v>15</v>
      </c>
      <c r="U46" s="16">
        <f>IFERROR(_xlfn.XLOOKUP(C46,media!A:A,media!F:F),"-")</f>
        <v>0</v>
      </c>
      <c r="V46" s="18">
        <f>_xlfn.XLOOKUP(C46,media!A:A,media!E:E,"-")</f>
        <v>45658</v>
      </c>
    </row>
    <row r="47" spans="2:22" ht="15.75" thickBot="1">
      <c r="B47" s="19" t="s">
        <v>51</v>
      </c>
      <c r="C47" s="19">
        <v>20265</v>
      </c>
      <c r="D47" s="16">
        <v>14</v>
      </c>
      <c r="E47" s="16">
        <v>5</v>
      </c>
      <c r="F47" s="20">
        <v>18</v>
      </c>
      <c r="G47" s="16">
        <v>2</v>
      </c>
      <c r="H47" s="17">
        <v>27445.5</v>
      </c>
      <c r="I47" s="17">
        <v>52492.5</v>
      </c>
      <c r="J47" s="16">
        <f t="shared" si="0"/>
        <v>0.2</v>
      </c>
      <c r="K47" s="16">
        <f>VLOOKUP(C47,'COEF SEGURO AUTO'!A:H,8,0)</f>
        <v>6.7199999999999996E-2</v>
      </c>
      <c r="L47" s="17">
        <f t="shared" si="1"/>
        <v>18.443376000000001</v>
      </c>
      <c r="M47" s="17">
        <f t="shared" si="2"/>
        <v>35.27496</v>
      </c>
      <c r="N47" s="17">
        <f t="shared" si="3"/>
        <v>5489.1</v>
      </c>
      <c r="O47" s="17">
        <f t="shared" si="4"/>
        <v>10498.5</v>
      </c>
      <c r="P47" s="17">
        <f t="shared" si="5"/>
        <v>2370.9148045714287</v>
      </c>
      <c r="Q47" s="17">
        <f t="shared" si="6"/>
        <v>4534.6321028571429</v>
      </c>
      <c r="R47" s="16">
        <f>IFERROR(VLOOKUP(C47,media!A:C,3,0),"-")</f>
        <v>20.484200000000001</v>
      </c>
      <c r="S47" s="16">
        <f>IFERROR(VLOOKUP(C47,media!A:D,4,0),"-")</f>
        <v>36.852800000000002</v>
      </c>
      <c r="T47" s="16">
        <f>IFERROR(VLOOKUP(C47,media!A:B,2,0),"-")</f>
        <v>21</v>
      </c>
      <c r="U47" s="16">
        <f>IFERROR(_xlfn.XLOOKUP(C47,media!A:A,media!F:F),"-")</f>
        <v>0</v>
      </c>
      <c r="V47" s="18">
        <f>_xlfn.XLOOKUP(C47,media!A:A,media!E:E,"-")</f>
        <v>45658</v>
      </c>
    </row>
    <row r="48" spans="2:22" ht="15.75" thickBot="1">
      <c r="B48" s="19" t="s">
        <v>51</v>
      </c>
      <c r="C48" s="19">
        <v>20266</v>
      </c>
      <c r="D48" s="16">
        <v>4</v>
      </c>
      <c r="E48" s="16">
        <v>5</v>
      </c>
      <c r="F48" s="20">
        <v>19</v>
      </c>
      <c r="G48" s="16">
        <v>2</v>
      </c>
      <c r="H48" s="17">
        <v>31948</v>
      </c>
      <c r="I48" s="17">
        <v>55622</v>
      </c>
      <c r="J48" s="16">
        <f t="shared" si="0"/>
        <v>0.21</v>
      </c>
      <c r="K48" s="16">
        <f>VLOOKUP(C48,'COEF SEGURO AUTO'!A:H,8,0)</f>
        <v>6.7799999999999999E-2</v>
      </c>
      <c r="L48" s="17">
        <f t="shared" si="1"/>
        <v>21.660744000000001</v>
      </c>
      <c r="M48" s="17">
        <f t="shared" si="2"/>
        <v>37.711716000000003</v>
      </c>
      <c r="N48" s="17">
        <f t="shared" si="3"/>
        <v>6709.08</v>
      </c>
      <c r="O48" s="17">
        <f t="shared" si="4"/>
        <v>11680.619999999999</v>
      </c>
      <c r="P48" s="17">
        <f t="shared" si="5"/>
        <v>9685.9307440000011</v>
      </c>
      <c r="Q48" s="17">
        <f t="shared" si="6"/>
        <v>16863.366716</v>
      </c>
      <c r="R48" s="16">
        <f>IFERROR(VLOOKUP(C48,media!A:C,3,0),"-")</f>
        <v>30</v>
      </c>
      <c r="S48" s="16">
        <f>IFERROR(VLOOKUP(C48,media!A:D,4,0),"-")</f>
        <v>30</v>
      </c>
      <c r="T48" s="16">
        <f>IFERROR(VLOOKUP(C48,media!A:B,2,0),"-")</f>
        <v>1</v>
      </c>
      <c r="U48" s="16">
        <f>IFERROR(_xlfn.XLOOKUP(C48,media!A:A,media!F:F),"-")</f>
        <v>0</v>
      </c>
      <c r="V48" s="18">
        <f>_xlfn.XLOOKUP(C48,media!A:A,media!E:E,"-")</f>
        <v>45627</v>
      </c>
    </row>
    <row r="49" spans="2:22" ht="15.75" thickBot="1">
      <c r="B49" s="19" t="s">
        <v>51</v>
      </c>
      <c r="C49" s="19">
        <v>20267</v>
      </c>
      <c r="D49" s="16">
        <v>12</v>
      </c>
      <c r="E49" s="16">
        <v>5</v>
      </c>
      <c r="F49" s="20">
        <v>18</v>
      </c>
      <c r="G49" s="16">
        <v>2</v>
      </c>
      <c r="H49" s="17">
        <v>28036</v>
      </c>
      <c r="I49" s="17">
        <v>52492.5</v>
      </c>
      <c r="J49" s="16">
        <f t="shared" si="0"/>
        <v>0.2</v>
      </c>
      <c r="K49" s="16">
        <f>VLOOKUP(C49,'COEF SEGURO AUTO'!A:H,8,0)</f>
        <v>6.7000000000000004E-2</v>
      </c>
      <c r="L49" s="17">
        <f t="shared" si="1"/>
        <v>18.784120000000001</v>
      </c>
      <c r="M49" s="17">
        <f t="shared" si="2"/>
        <v>35.169975000000001</v>
      </c>
      <c r="N49" s="17">
        <f t="shared" si="3"/>
        <v>5607.2000000000007</v>
      </c>
      <c r="O49" s="17">
        <f t="shared" si="4"/>
        <v>10498.5</v>
      </c>
      <c r="P49" s="17">
        <f t="shared" si="5"/>
        <v>2822.3841199999997</v>
      </c>
      <c r="Q49" s="17">
        <f t="shared" si="6"/>
        <v>5284.4199749999998</v>
      </c>
      <c r="R49" s="16">
        <f>IFERROR(VLOOKUP(C49,media!A:C,3,0),"-")</f>
        <v>2.8650000000000002</v>
      </c>
      <c r="S49" s="16">
        <f>IFERROR(VLOOKUP(C49,media!A:D,4,0),"-")</f>
        <v>13</v>
      </c>
      <c r="T49" s="16">
        <f>IFERROR(VLOOKUP(C49,media!A:B,2,0),"-")</f>
        <v>2</v>
      </c>
      <c r="U49" s="16">
        <f>IFERROR(_xlfn.XLOOKUP(C49,media!A:A,media!F:F),"-")</f>
        <v>0</v>
      </c>
      <c r="V49" s="18">
        <f>_xlfn.XLOOKUP(C49,media!A:A,media!E:E,"-")</f>
        <v>45658</v>
      </c>
    </row>
    <row r="50" spans="2:22" ht="15.75" thickBot="1">
      <c r="B50" s="19" t="s">
        <v>51</v>
      </c>
      <c r="C50" s="19">
        <v>20269</v>
      </c>
      <c r="D50" s="16">
        <v>13</v>
      </c>
      <c r="E50" s="16">
        <v>5</v>
      </c>
      <c r="F50" s="20">
        <v>18</v>
      </c>
      <c r="G50" s="16">
        <v>2</v>
      </c>
      <c r="H50" s="17">
        <v>52568</v>
      </c>
      <c r="I50" s="17">
        <v>101115</v>
      </c>
      <c r="J50" s="16">
        <f t="shared" si="0"/>
        <v>0.2</v>
      </c>
      <c r="K50" s="16">
        <f>VLOOKUP(C50,'COEF SEGURO AUTO'!A:H,8,0)</f>
        <v>6.7199999999999996E-2</v>
      </c>
      <c r="L50" s="17">
        <f t="shared" si="1"/>
        <v>35.325696000000001</v>
      </c>
      <c r="M50" s="17">
        <f t="shared" si="2"/>
        <v>67.949280000000002</v>
      </c>
      <c r="N50" s="17">
        <f t="shared" si="3"/>
        <v>10513.6</v>
      </c>
      <c r="O50" s="17">
        <f t="shared" si="4"/>
        <v>20223</v>
      </c>
      <c r="P50" s="17">
        <f t="shared" si="5"/>
        <v>4887.7564652307692</v>
      </c>
      <c r="Q50" s="17">
        <f t="shared" si="6"/>
        <v>9401.6415876923093</v>
      </c>
      <c r="R50" s="16">
        <f>IFERROR(VLOOKUP(C50,media!A:C,3,0),"-")</f>
        <v>5.7477999999999998</v>
      </c>
      <c r="S50" s="16">
        <f>IFERROR(VLOOKUP(C50,media!A:D,4,0),"-")</f>
        <v>25.0029</v>
      </c>
      <c r="T50" s="16">
        <f>IFERROR(VLOOKUP(C50,media!A:B,2,0),"-")</f>
        <v>3</v>
      </c>
      <c r="U50" s="16">
        <f>IFERROR(_xlfn.XLOOKUP(C50,media!A:A,media!F:F),"-")</f>
        <v>0</v>
      </c>
      <c r="V50" s="18">
        <f>_xlfn.XLOOKUP(C50,media!A:A,media!E:E,"-")</f>
        <v>45658</v>
      </c>
    </row>
    <row r="51" spans="2:22" ht="15.75" thickBot="1">
      <c r="B51" s="19" t="s">
        <v>51</v>
      </c>
      <c r="C51" s="19">
        <v>20271</v>
      </c>
      <c r="D51" s="16">
        <v>5</v>
      </c>
      <c r="E51" s="16">
        <v>5</v>
      </c>
      <c r="F51" s="20">
        <v>19</v>
      </c>
      <c r="G51" s="16">
        <v>2</v>
      </c>
      <c r="H51" s="17">
        <v>31995</v>
      </c>
      <c r="I51" s="17">
        <v>55758.5</v>
      </c>
      <c r="J51" s="16">
        <f t="shared" si="0"/>
        <v>0.21</v>
      </c>
      <c r="K51" s="16">
        <f>VLOOKUP(C51,'COEF SEGURO AUTO'!A:H,8,0)</f>
        <v>6.7799999999999999E-2</v>
      </c>
      <c r="L51" s="17">
        <f t="shared" si="1"/>
        <v>21.692609999999998</v>
      </c>
      <c r="M51" s="17">
        <f t="shared" si="2"/>
        <v>37.804262999999999</v>
      </c>
      <c r="N51" s="17">
        <f t="shared" si="3"/>
        <v>6718.95</v>
      </c>
      <c r="O51" s="17">
        <f t="shared" si="4"/>
        <v>11709.285</v>
      </c>
      <c r="P51" s="17">
        <f t="shared" si="5"/>
        <v>7764.4826099999991</v>
      </c>
      <c r="Q51" s="17">
        <f t="shared" si="6"/>
        <v>13531.361263000001</v>
      </c>
      <c r="R51" s="16">
        <f>IFERROR(VLOOKUP(C51,media!A:C,3,0),"-")</f>
        <v>10.354200000000001</v>
      </c>
      <c r="S51" s="16">
        <f>IFERROR(VLOOKUP(C51,media!A:D,4,0),"-")</f>
        <v>10.6652</v>
      </c>
      <c r="T51" s="16">
        <f>IFERROR(VLOOKUP(C51,media!A:B,2,0),"-")</f>
        <v>2</v>
      </c>
      <c r="U51" s="16">
        <f>IFERROR(_xlfn.XLOOKUP(C51,media!A:A,media!F:F),"-")</f>
        <v>0</v>
      </c>
      <c r="V51" s="18">
        <f>_xlfn.XLOOKUP(C51,media!A:A,media!E:E,"-")</f>
        <v>45627</v>
      </c>
    </row>
    <row r="52" spans="2:22" ht="15.75" thickBot="1">
      <c r="B52" s="19" t="s">
        <v>51</v>
      </c>
      <c r="C52" s="19">
        <v>20272</v>
      </c>
      <c r="D52" s="16">
        <v>13</v>
      </c>
      <c r="E52" s="16">
        <v>5</v>
      </c>
      <c r="F52" s="20">
        <v>18</v>
      </c>
      <c r="G52" s="16">
        <v>2</v>
      </c>
      <c r="H52" s="17">
        <v>28255.3</v>
      </c>
      <c r="I52" s="17">
        <v>52492.5</v>
      </c>
      <c r="J52" s="16">
        <f t="shared" si="0"/>
        <v>0.2</v>
      </c>
      <c r="K52" s="16">
        <f>VLOOKUP(C52,'COEF SEGURO AUTO'!A:H,8,0)</f>
        <v>6.7199999999999996E-2</v>
      </c>
      <c r="L52" s="17">
        <f t="shared" si="1"/>
        <v>18.987561599999999</v>
      </c>
      <c r="M52" s="17">
        <f t="shared" si="2"/>
        <v>35.27496</v>
      </c>
      <c r="N52" s="17">
        <f t="shared" si="3"/>
        <v>5651.06</v>
      </c>
      <c r="O52" s="17">
        <f t="shared" si="4"/>
        <v>10498.5</v>
      </c>
      <c r="P52" s="17">
        <f t="shared" si="5"/>
        <v>2627.1691000615383</v>
      </c>
      <c r="Q52" s="17">
        <f t="shared" si="6"/>
        <v>4880.7364984615378</v>
      </c>
      <c r="R52" s="16">
        <f>IFERROR(VLOOKUP(C52,media!A:C,3,0),"-")</f>
        <v>12.3301</v>
      </c>
      <c r="S52" s="16">
        <f>IFERROR(VLOOKUP(C52,media!A:D,4,0),"-")</f>
        <v>17.305499999999999</v>
      </c>
      <c r="T52" s="16">
        <f>IFERROR(VLOOKUP(C52,media!A:B,2,0),"-")</f>
        <v>4</v>
      </c>
      <c r="U52" s="16">
        <f>IFERROR(_xlfn.XLOOKUP(C52,media!A:A,media!F:F),"-")</f>
        <v>0</v>
      </c>
      <c r="V52" s="18">
        <f>_xlfn.XLOOKUP(C52,media!A:A,media!E:E,"-")</f>
        <v>45658</v>
      </c>
    </row>
    <row r="53" spans="2:22" ht="15.75" thickBot="1">
      <c r="B53" s="19" t="s">
        <v>51</v>
      </c>
      <c r="C53" s="19">
        <v>20276</v>
      </c>
      <c r="D53" s="16">
        <v>6</v>
      </c>
      <c r="E53" s="16">
        <v>5</v>
      </c>
      <c r="F53" s="20">
        <v>19</v>
      </c>
      <c r="G53" s="16">
        <v>2</v>
      </c>
      <c r="H53" s="17">
        <v>32561.48</v>
      </c>
      <c r="I53" s="17">
        <v>55685</v>
      </c>
      <c r="J53" s="16">
        <f t="shared" si="0"/>
        <v>0.21</v>
      </c>
      <c r="K53" s="16">
        <f>VLOOKUP(C53,'COEF SEGURO AUTO'!A:H,8,0)</f>
        <v>6.7799999999999999E-2</v>
      </c>
      <c r="L53" s="17">
        <f t="shared" si="1"/>
        <v>22.07668344</v>
      </c>
      <c r="M53" s="17">
        <f t="shared" si="2"/>
        <v>37.754429999999999</v>
      </c>
      <c r="N53" s="17">
        <f t="shared" si="3"/>
        <v>6837.9107999999997</v>
      </c>
      <c r="O53" s="17">
        <f t="shared" si="4"/>
        <v>11693.85</v>
      </c>
      <c r="P53" s="17">
        <f t="shared" si="5"/>
        <v>6588.6418167733336</v>
      </c>
      <c r="Q53" s="17">
        <f t="shared" si="6"/>
        <v>11267.562763333335</v>
      </c>
      <c r="R53" s="16">
        <f>IFERROR(VLOOKUP(C53,media!A:C,3,0),"-")</f>
        <v>5.6744000000000003</v>
      </c>
      <c r="S53" s="16">
        <f>IFERROR(VLOOKUP(C53,media!A:D,4,0),"-")</f>
        <v>10.3002</v>
      </c>
      <c r="T53" s="16">
        <f>IFERROR(VLOOKUP(C53,media!A:B,2,0),"-")</f>
        <v>2</v>
      </c>
      <c r="U53" s="16">
        <f>IFERROR(_xlfn.XLOOKUP(C53,media!A:A,media!F:F),"-")</f>
        <v>0</v>
      </c>
      <c r="V53" s="18">
        <f>_xlfn.XLOOKUP(C53,media!A:A,media!E:E,"-")</f>
        <v>45627</v>
      </c>
    </row>
    <row r="54" spans="2:22" ht="15.75" thickBot="1">
      <c r="B54" s="19" t="s">
        <v>51</v>
      </c>
      <c r="C54" s="19">
        <v>20277</v>
      </c>
      <c r="D54" s="16">
        <v>33</v>
      </c>
      <c r="E54" s="16">
        <v>15</v>
      </c>
      <c r="F54" s="20">
        <v>24</v>
      </c>
      <c r="G54" s="16">
        <v>2</v>
      </c>
      <c r="H54" s="17">
        <v>32197.9</v>
      </c>
      <c r="I54" s="17">
        <v>55758.5</v>
      </c>
      <c r="J54" s="16">
        <f t="shared" si="0"/>
        <v>0.26</v>
      </c>
      <c r="K54" s="16">
        <f>VLOOKUP(C54,'COEF SEGURO AUTO'!A:H,8,0)</f>
        <v>7.0599999999999996E-2</v>
      </c>
      <c r="L54" s="17">
        <f t="shared" si="1"/>
        <v>22.731717399999997</v>
      </c>
      <c r="M54" s="17">
        <f t="shared" si="2"/>
        <v>39.365500999999995</v>
      </c>
      <c r="N54" s="17">
        <f t="shared" si="3"/>
        <v>8371.4540000000015</v>
      </c>
      <c r="O54" s="17">
        <f t="shared" si="4"/>
        <v>14497.210000000001</v>
      </c>
      <c r="P54" s="17">
        <f t="shared" si="5"/>
        <v>1252.1060810363638</v>
      </c>
      <c r="Q54" s="17">
        <f t="shared" si="6"/>
        <v>2168.3264100909091</v>
      </c>
      <c r="R54" s="16">
        <f>IFERROR(VLOOKUP(C54,media!A:C,3,0),"-")</f>
        <v>43.05</v>
      </c>
      <c r="S54" s="16">
        <f>IFERROR(VLOOKUP(C54,media!A:D,4,0),"-")</f>
        <v>65</v>
      </c>
      <c r="T54" s="16">
        <f>IFERROR(VLOOKUP(C54,media!A:B,2,0),"-")</f>
        <v>11</v>
      </c>
      <c r="U54" s="16">
        <f>IFERROR(_xlfn.XLOOKUP(C54,media!A:A,media!F:F),"-")</f>
        <v>0</v>
      </c>
      <c r="V54" s="18">
        <f>_xlfn.XLOOKUP(C54,media!A:A,media!E:E,"-")</f>
        <v>45658</v>
      </c>
    </row>
    <row r="55" spans="2:22" ht="15.75" thickBot="1">
      <c r="B55" s="19" t="s">
        <v>51</v>
      </c>
      <c r="C55" s="19">
        <v>20279</v>
      </c>
      <c r="D55" s="16">
        <v>34</v>
      </c>
      <c r="E55" s="16">
        <v>15</v>
      </c>
      <c r="F55" s="20">
        <v>24</v>
      </c>
      <c r="G55" s="16">
        <v>2</v>
      </c>
      <c r="H55" s="17">
        <v>32561.48</v>
      </c>
      <c r="I55" s="17">
        <v>49995</v>
      </c>
      <c r="J55" s="16">
        <f t="shared" si="0"/>
        <v>0.26</v>
      </c>
      <c r="K55" s="16">
        <f>VLOOKUP(C55,'COEF SEGURO AUTO'!A:H,8,0)</f>
        <v>7.0599999999999996E-2</v>
      </c>
      <c r="L55" s="17">
        <f t="shared" si="1"/>
        <v>22.988404879999997</v>
      </c>
      <c r="M55" s="17">
        <f t="shared" si="2"/>
        <v>35.296469999999999</v>
      </c>
      <c r="N55" s="17">
        <f t="shared" si="3"/>
        <v>8465.9848000000002</v>
      </c>
      <c r="O55" s="17">
        <f t="shared" si="4"/>
        <v>12998.7</v>
      </c>
      <c r="P55" s="17">
        <f t="shared" si="5"/>
        <v>1229.6785460564706</v>
      </c>
      <c r="Q55" s="17">
        <f t="shared" si="6"/>
        <v>1888.0523523529412</v>
      </c>
      <c r="R55" s="16">
        <f>IFERROR(VLOOKUP(C55,media!A:C,3,0),"-")</f>
        <v>53.150199999999998</v>
      </c>
      <c r="S55" s="16">
        <f>IFERROR(VLOOKUP(C55,media!A:D,4,0),"-")</f>
        <v>65.3</v>
      </c>
      <c r="T55" s="16">
        <f>IFERROR(VLOOKUP(C55,media!A:B,2,0),"-")</f>
        <v>17</v>
      </c>
      <c r="U55" s="16">
        <f>IFERROR(_xlfn.XLOOKUP(C55,media!A:A,media!F:F),"-")</f>
        <v>0</v>
      </c>
      <c r="V55" s="18">
        <f>_xlfn.XLOOKUP(C55,media!A:A,media!E:E,"-")</f>
        <v>45658</v>
      </c>
    </row>
    <row r="56" spans="2:22" ht="15.75" thickBot="1">
      <c r="B56" s="19" t="s">
        <v>51</v>
      </c>
      <c r="C56" s="19">
        <v>20286</v>
      </c>
      <c r="D56" s="16">
        <v>35</v>
      </c>
      <c r="E56" s="16">
        <v>15</v>
      </c>
      <c r="F56" s="20">
        <v>24</v>
      </c>
      <c r="G56" s="16">
        <v>2</v>
      </c>
      <c r="H56" s="17">
        <v>38046</v>
      </c>
      <c r="I56" s="17">
        <v>52422</v>
      </c>
      <c r="J56" s="16">
        <f t="shared" si="0"/>
        <v>0.26</v>
      </c>
      <c r="K56" s="16">
        <f>VLOOKUP(C56,'COEF SEGURO AUTO'!A:H,8,0)</f>
        <v>7.0599999999999996E-2</v>
      </c>
      <c r="L56" s="17">
        <f t="shared" si="1"/>
        <v>26.860475999999998</v>
      </c>
      <c r="M56" s="17">
        <f t="shared" si="2"/>
        <v>37.009931999999999</v>
      </c>
      <c r="N56" s="17">
        <f t="shared" si="3"/>
        <v>9891.9600000000009</v>
      </c>
      <c r="O56" s="17">
        <f t="shared" si="4"/>
        <v>13629.720000000001</v>
      </c>
      <c r="P56" s="17">
        <f t="shared" si="5"/>
        <v>1396.516476</v>
      </c>
      <c r="Q56" s="17">
        <f t="shared" si="6"/>
        <v>1924.2019319999999</v>
      </c>
      <c r="R56" s="16">
        <f>IFERROR(VLOOKUP(C56,media!A:C,3,0),"-")</f>
        <v>57.3</v>
      </c>
      <c r="S56" s="16">
        <f>IFERROR(VLOOKUP(C56,media!A:D,4,0),"-")</f>
        <v>61</v>
      </c>
      <c r="T56" s="16">
        <f>IFERROR(VLOOKUP(C56,media!A:B,2,0),"-")</f>
        <v>12</v>
      </c>
      <c r="U56" s="16">
        <f>IFERROR(_xlfn.XLOOKUP(C56,media!A:A,media!F:F),"-")</f>
        <v>0</v>
      </c>
      <c r="V56" s="18">
        <f>_xlfn.XLOOKUP(C56,media!A:A,media!E:E,"-")</f>
        <v>45658</v>
      </c>
    </row>
    <row r="57" spans="2:22" ht="15.75" thickBot="1">
      <c r="B57" s="19" t="s">
        <v>51</v>
      </c>
      <c r="C57" s="19">
        <v>20288</v>
      </c>
      <c r="D57" s="16">
        <v>35</v>
      </c>
      <c r="E57" s="16">
        <v>15</v>
      </c>
      <c r="F57" s="20">
        <v>24</v>
      </c>
      <c r="G57" s="16">
        <v>2</v>
      </c>
      <c r="H57" s="17">
        <v>38046</v>
      </c>
      <c r="I57" s="17">
        <v>52422</v>
      </c>
      <c r="J57" s="16">
        <f t="shared" si="0"/>
        <v>0.26</v>
      </c>
      <c r="K57" s="16">
        <f>VLOOKUP(C57,'COEF SEGURO AUTO'!A:H,8,0)</f>
        <v>7.0599999999999996E-2</v>
      </c>
      <c r="L57" s="17">
        <f t="shared" si="1"/>
        <v>26.860475999999998</v>
      </c>
      <c r="M57" s="17">
        <f t="shared" si="2"/>
        <v>37.009931999999999</v>
      </c>
      <c r="N57" s="17">
        <f t="shared" si="3"/>
        <v>9891.9600000000009</v>
      </c>
      <c r="O57" s="17">
        <f t="shared" si="4"/>
        <v>13629.720000000001</v>
      </c>
      <c r="P57" s="17">
        <f t="shared" si="5"/>
        <v>1396.516476</v>
      </c>
      <c r="Q57" s="17">
        <f t="shared" si="6"/>
        <v>1924.2019319999999</v>
      </c>
      <c r="R57" s="16">
        <f>IFERROR(VLOOKUP(C57,media!A:C,3,0),"-")</f>
        <v>49.872999999999998</v>
      </c>
      <c r="S57" s="16">
        <f>IFERROR(VLOOKUP(C57,media!A:D,4,0),"-")</f>
        <v>53.2</v>
      </c>
      <c r="T57" s="16">
        <f>IFERROR(VLOOKUP(C57,media!A:B,2,0),"-")</f>
        <v>10</v>
      </c>
      <c r="U57" s="16">
        <f>IFERROR(_xlfn.XLOOKUP(C57,media!A:A,media!F:F),"-")</f>
        <v>0</v>
      </c>
      <c r="V57" s="18">
        <f>_xlfn.XLOOKUP(C57,media!A:A,media!E:E,"-")</f>
        <v>45658</v>
      </c>
    </row>
    <row r="58" spans="2:22" ht="15.75" thickBot="1">
      <c r="B58" s="19" t="s">
        <v>51</v>
      </c>
      <c r="C58" s="19">
        <v>20289</v>
      </c>
      <c r="D58" s="16">
        <v>8</v>
      </c>
      <c r="E58" s="16">
        <v>5</v>
      </c>
      <c r="F58" s="20">
        <v>19</v>
      </c>
      <c r="G58" s="16">
        <v>2</v>
      </c>
      <c r="H58" s="17">
        <v>32335</v>
      </c>
      <c r="I58" s="17">
        <v>59473</v>
      </c>
      <c r="J58" s="16">
        <f t="shared" si="0"/>
        <v>0.21</v>
      </c>
      <c r="K58" s="16">
        <f>VLOOKUP(C58,'COEF SEGURO AUTO'!A:H,8,0)</f>
        <v>6.7799999999999999E-2</v>
      </c>
      <c r="L58" s="17">
        <f t="shared" si="1"/>
        <v>21.92313</v>
      </c>
      <c r="M58" s="17">
        <f t="shared" si="2"/>
        <v>40.322693999999998</v>
      </c>
      <c r="N58" s="17">
        <f t="shared" si="3"/>
        <v>6790.3499999999995</v>
      </c>
      <c r="O58" s="17">
        <f t="shared" si="4"/>
        <v>12489.33</v>
      </c>
      <c r="P58" s="17">
        <f t="shared" si="5"/>
        <v>4912.5918799999999</v>
      </c>
      <c r="Q58" s="17">
        <f t="shared" si="6"/>
        <v>9035.6139440000006</v>
      </c>
      <c r="R58" s="16">
        <f>IFERROR(VLOOKUP(C58,media!A:C,3,0),"-")</f>
        <v>13.1723</v>
      </c>
      <c r="S58" s="16">
        <f>IFERROR(VLOOKUP(C58,media!A:D,4,0),"-")</f>
        <v>31.872699999999998</v>
      </c>
      <c r="T58" s="16">
        <f>IFERROR(VLOOKUP(C58,media!A:B,2,0),"-")</f>
        <v>3</v>
      </c>
      <c r="U58" s="16">
        <f>IFERROR(_xlfn.XLOOKUP(C58,media!A:A,media!F:F),"-")</f>
        <v>0</v>
      </c>
      <c r="V58" s="18">
        <f>_xlfn.XLOOKUP(C58,media!A:A,media!E:E,"-")</f>
        <v>45658</v>
      </c>
    </row>
    <row r="59" spans="2:22" ht="15.75" thickBot="1">
      <c r="B59" s="19" t="s">
        <v>51</v>
      </c>
      <c r="C59" s="19">
        <v>20290</v>
      </c>
      <c r="D59" s="16">
        <v>35</v>
      </c>
      <c r="E59" s="16">
        <v>15</v>
      </c>
      <c r="F59" s="20">
        <v>24</v>
      </c>
      <c r="G59" s="16">
        <v>2</v>
      </c>
      <c r="H59" s="17">
        <v>38504</v>
      </c>
      <c r="I59" s="17">
        <v>53053</v>
      </c>
      <c r="J59" s="16">
        <f t="shared" si="0"/>
        <v>0.26</v>
      </c>
      <c r="K59" s="16">
        <f>VLOOKUP(C59,'COEF SEGURO AUTO'!A:H,8,0)</f>
        <v>7.0599999999999996E-2</v>
      </c>
      <c r="L59" s="17">
        <f t="shared" si="1"/>
        <v>27.183823999999998</v>
      </c>
      <c r="M59" s="17">
        <f t="shared" si="2"/>
        <v>37.455417999999995</v>
      </c>
      <c r="N59" s="17">
        <f t="shared" si="3"/>
        <v>10011.040000000001</v>
      </c>
      <c r="O59" s="17">
        <f t="shared" si="4"/>
        <v>13793.78</v>
      </c>
      <c r="P59" s="17">
        <f t="shared" si="5"/>
        <v>1413.327824</v>
      </c>
      <c r="Q59" s="17">
        <f t="shared" si="6"/>
        <v>1947.3634179999999</v>
      </c>
      <c r="R59" s="16">
        <f>IFERROR(VLOOKUP(C59,media!A:C,3,0),"-")</f>
        <v>36.866399999999999</v>
      </c>
      <c r="S59" s="16">
        <f>IFERROR(VLOOKUP(C59,media!A:D,4,0),"-")</f>
        <v>53.099499999999999</v>
      </c>
      <c r="T59" s="16">
        <f>IFERROR(VLOOKUP(C59,media!A:B,2,0),"-")</f>
        <v>12</v>
      </c>
      <c r="U59" s="16">
        <f>IFERROR(_xlfn.XLOOKUP(C59,media!A:A,media!F:F),"-")</f>
        <v>0</v>
      </c>
      <c r="V59" s="18">
        <f>_xlfn.XLOOKUP(C59,media!A:A,media!E:E,"-")</f>
        <v>45658</v>
      </c>
    </row>
    <row r="60" spans="2:22" ht="15.75" thickBot="1">
      <c r="B60" s="19" t="s">
        <v>51</v>
      </c>
      <c r="C60" s="19">
        <v>20434</v>
      </c>
      <c r="D60" s="16">
        <v>57</v>
      </c>
      <c r="E60" s="16">
        <v>15</v>
      </c>
      <c r="F60" s="20">
        <v>30</v>
      </c>
      <c r="G60" s="16">
        <v>2</v>
      </c>
      <c r="H60" s="17">
        <v>26284</v>
      </c>
      <c r="I60" s="17">
        <v>26284</v>
      </c>
      <c r="J60" s="16">
        <f t="shared" ref="J60:J67" si="7">(F60+G60)/100</f>
        <v>0.32</v>
      </c>
      <c r="K60" s="16">
        <f>VLOOKUP(C60,'COEF SEGURO AUTO'!A:H,8,0)</f>
        <v>7.3899999999999993E-2</v>
      </c>
      <c r="L60" s="17">
        <f t="shared" ref="L60:L67" si="8">H60*(K60/100)</f>
        <v>19.423876</v>
      </c>
      <c r="M60" s="17">
        <f t="shared" ref="M60:M67" si="9">I60*(K60/100)</f>
        <v>19.423876</v>
      </c>
      <c r="N60" s="17">
        <f t="shared" ref="N60:N67" si="10">H60*J60</f>
        <v>8410.880000000001</v>
      </c>
      <c r="O60" s="17">
        <f t="shared" ref="O60:O67" si="11">I60*J60</f>
        <v>8410.880000000001</v>
      </c>
      <c r="P60" s="17">
        <f t="shared" ref="P60:P67" si="12">SUM(H60+N60)/D60+L60</f>
        <v>628.1059812631579</v>
      </c>
      <c r="Q60" s="17">
        <f t="shared" ref="Q60:Q67" si="13">SUM(I60+O60)/D60+M60</f>
        <v>628.1059812631579</v>
      </c>
      <c r="R60" s="16">
        <f>IFERROR(VLOOKUP(C60,media!A:C,3,0),"-")</f>
        <v>46.8</v>
      </c>
      <c r="S60" s="16">
        <f>IFERROR(VLOOKUP(C60,media!A:D,4,0),"-")</f>
        <v>59.666699999999999</v>
      </c>
      <c r="T60" s="16">
        <f>IFERROR(VLOOKUP(C60,media!A:B,2,0),"-")</f>
        <v>12</v>
      </c>
      <c r="U60" s="16">
        <f>IFERROR(_xlfn.XLOOKUP(C60,media!A:A,media!F:F),"-")</f>
        <v>0</v>
      </c>
      <c r="V60" s="18">
        <f>_xlfn.XLOOKUP(C60,media!A:A,media!E:E,"-")</f>
        <v>45658</v>
      </c>
    </row>
    <row r="61" spans="2:22" ht="15.75" thickBot="1">
      <c r="B61" s="19" t="s">
        <v>51</v>
      </c>
      <c r="C61" s="19">
        <v>20292</v>
      </c>
      <c r="D61" s="16">
        <v>17</v>
      </c>
      <c r="E61" s="16">
        <v>5</v>
      </c>
      <c r="F61" s="20">
        <v>18</v>
      </c>
      <c r="G61" s="16">
        <v>2</v>
      </c>
      <c r="H61" s="17">
        <v>28269</v>
      </c>
      <c r="I61" s="17">
        <v>54068</v>
      </c>
      <c r="J61" s="16">
        <f t="shared" si="7"/>
        <v>0.2</v>
      </c>
      <c r="K61" s="16">
        <f>VLOOKUP(C61,'COEF SEGURO AUTO'!A:H,8,0)</f>
        <v>6.7199999999999996E-2</v>
      </c>
      <c r="L61" s="17">
        <f t="shared" si="8"/>
        <v>18.996767999999999</v>
      </c>
      <c r="M61" s="17">
        <f t="shared" si="9"/>
        <v>36.333695999999996</v>
      </c>
      <c r="N61" s="17">
        <f t="shared" si="10"/>
        <v>5653.8</v>
      </c>
      <c r="O61" s="17">
        <f t="shared" si="11"/>
        <v>10813.6</v>
      </c>
      <c r="P61" s="17">
        <f t="shared" si="12"/>
        <v>2014.455591529412</v>
      </c>
      <c r="Q61" s="17">
        <f t="shared" si="13"/>
        <v>3852.898401882353</v>
      </c>
      <c r="R61" s="16">
        <f>IFERROR(VLOOKUP(C61,media!A:C,3,0),"-")</f>
        <v>7.9592000000000001</v>
      </c>
      <c r="S61" s="16">
        <f>IFERROR(VLOOKUP(C61,media!A:D,4,0),"-")</f>
        <v>35.241</v>
      </c>
      <c r="T61" s="16">
        <f>IFERROR(VLOOKUP(C61,media!A:B,2,0),"-")</f>
        <v>9</v>
      </c>
      <c r="U61" s="16">
        <f>IFERROR(_xlfn.XLOOKUP(C61,media!A:A,media!F:F),"-")</f>
        <v>0</v>
      </c>
      <c r="V61" s="18">
        <f>_xlfn.XLOOKUP(C61,media!A:A,media!E:E,"-")</f>
        <v>45658</v>
      </c>
    </row>
    <row r="62" spans="2:22" ht="15.75" thickBot="1">
      <c r="B62" s="19" t="s">
        <v>51</v>
      </c>
      <c r="C62" s="19">
        <v>20293</v>
      </c>
      <c r="D62" s="16">
        <v>16</v>
      </c>
      <c r="E62" s="16">
        <v>5</v>
      </c>
      <c r="F62" s="20">
        <v>18</v>
      </c>
      <c r="G62" s="16">
        <v>2</v>
      </c>
      <c r="H62" s="17">
        <v>56828</v>
      </c>
      <c r="I62" s="17">
        <v>100072</v>
      </c>
      <c r="J62" s="16">
        <f t="shared" si="7"/>
        <v>0.2</v>
      </c>
      <c r="K62" s="16">
        <f>VLOOKUP(C62,'COEF SEGURO AUTO'!A:H,8,0)</f>
        <v>6.7199999999999996E-2</v>
      </c>
      <c r="L62" s="17">
        <f t="shared" si="8"/>
        <v>38.188415999999997</v>
      </c>
      <c r="M62" s="17">
        <f t="shared" si="9"/>
        <v>67.248384000000001</v>
      </c>
      <c r="N62" s="17">
        <f t="shared" si="10"/>
        <v>11365.6</v>
      </c>
      <c r="O62" s="17">
        <f t="shared" si="11"/>
        <v>20014.400000000001</v>
      </c>
      <c r="P62" s="17">
        <f t="shared" si="12"/>
        <v>4300.2884160000003</v>
      </c>
      <c r="Q62" s="17">
        <f t="shared" si="13"/>
        <v>7572.6483840000001</v>
      </c>
      <c r="R62" s="16">
        <f>IFERROR(VLOOKUP(C62,media!A:C,3,0),"-")</f>
        <v>4.9964000000000004</v>
      </c>
      <c r="S62" s="16">
        <f>IFERROR(VLOOKUP(C62,media!A:D,4,0),"-")</f>
        <v>21.595700000000001</v>
      </c>
      <c r="T62" s="16">
        <f>IFERROR(VLOOKUP(C62,media!A:B,2,0),"-")</f>
        <v>3</v>
      </c>
      <c r="U62" s="16">
        <f>IFERROR(_xlfn.XLOOKUP(C62,media!A:A,media!F:F),"-")</f>
        <v>0</v>
      </c>
      <c r="V62" s="18">
        <f>_xlfn.XLOOKUP(C62,media!A:A,media!E:E,"-")</f>
        <v>45658</v>
      </c>
    </row>
    <row r="63" spans="2:22" ht="15.75" thickBot="1">
      <c r="B63" s="19" t="s">
        <v>51</v>
      </c>
      <c r="C63" s="19">
        <v>20438</v>
      </c>
      <c r="D63" s="16">
        <v>57</v>
      </c>
      <c r="E63" s="16">
        <v>15</v>
      </c>
      <c r="F63" s="20">
        <v>30</v>
      </c>
      <c r="G63" s="16">
        <v>2</v>
      </c>
      <c r="H63" s="17">
        <v>26284</v>
      </c>
      <c r="I63" s="17">
        <v>26284</v>
      </c>
      <c r="J63" s="16">
        <f t="shared" si="7"/>
        <v>0.32</v>
      </c>
      <c r="K63" s="16">
        <f>VLOOKUP(C63,'COEF SEGURO AUTO'!A:H,8,0)</f>
        <v>7.3899999999999993E-2</v>
      </c>
      <c r="L63" s="17">
        <f t="shared" si="8"/>
        <v>19.423876</v>
      </c>
      <c r="M63" s="17">
        <f t="shared" si="9"/>
        <v>19.423876</v>
      </c>
      <c r="N63" s="17">
        <f t="shared" si="10"/>
        <v>8410.880000000001</v>
      </c>
      <c r="O63" s="17">
        <f t="shared" si="11"/>
        <v>8410.880000000001</v>
      </c>
      <c r="P63" s="17">
        <f t="shared" si="12"/>
        <v>628.1059812631579</v>
      </c>
      <c r="Q63" s="17">
        <f t="shared" si="13"/>
        <v>628.1059812631579</v>
      </c>
      <c r="R63" s="16">
        <f>IFERROR(VLOOKUP(C63,media!A:C,3,0),"-")</f>
        <v>55</v>
      </c>
      <c r="S63" s="16">
        <f>IFERROR(VLOOKUP(C63,media!A:D,4,0),"-")</f>
        <v>61.326900000000002</v>
      </c>
      <c r="T63" s="16">
        <f>IFERROR(VLOOKUP(C63,media!A:B,2,0),"-")</f>
        <v>14</v>
      </c>
      <c r="U63" s="16">
        <f>IFERROR(_xlfn.XLOOKUP(C63,media!A:A,media!F:F),"-")</f>
        <v>0</v>
      </c>
      <c r="V63" s="18">
        <f>_xlfn.XLOOKUP(C63,media!A:A,media!E:E,"-")</f>
        <v>45658</v>
      </c>
    </row>
    <row r="64" spans="2:22" ht="15.75" thickBot="1">
      <c r="B64" s="19" t="s">
        <v>51</v>
      </c>
      <c r="C64" s="19">
        <v>20444</v>
      </c>
      <c r="D64" s="16">
        <v>58</v>
      </c>
      <c r="E64" s="16">
        <v>15</v>
      </c>
      <c r="F64" s="20">
        <v>30</v>
      </c>
      <c r="G64" s="16">
        <v>2</v>
      </c>
      <c r="H64" s="17">
        <v>26580.799999999999</v>
      </c>
      <c r="I64" s="17">
        <v>26580.799999999999</v>
      </c>
      <c r="J64" s="16">
        <f t="shared" si="7"/>
        <v>0.32</v>
      </c>
      <c r="K64" s="16">
        <f>VLOOKUP(C64,'COEF SEGURO AUTO'!A:H,8,0)</f>
        <v>7.3899999999999993E-2</v>
      </c>
      <c r="L64" s="17">
        <f t="shared" si="8"/>
        <v>19.6432112</v>
      </c>
      <c r="M64" s="17">
        <f t="shared" si="9"/>
        <v>19.6432112</v>
      </c>
      <c r="N64" s="17">
        <f t="shared" si="10"/>
        <v>8505.8559999999998</v>
      </c>
      <c r="O64" s="17">
        <f t="shared" si="11"/>
        <v>8505.8559999999998</v>
      </c>
      <c r="P64" s="17">
        <f t="shared" si="12"/>
        <v>624.58555602758622</v>
      </c>
      <c r="Q64" s="17">
        <f t="shared" si="13"/>
        <v>624.58555602758622</v>
      </c>
      <c r="R64" s="16">
        <f>IFERROR(VLOOKUP(C64,media!A:C,3,0),"-")</f>
        <v>50</v>
      </c>
      <c r="S64" s="16">
        <f>IFERROR(VLOOKUP(C64,media!A:D,4,0),"-")</f>
        <v>59.492600000000003</v>
      </c>
      <c r="T64" s="16">
        <f>IFERROR(VLOOKUP(C64,media!A:B,2,0),"-")</f>
        <v>13</v>
      </c>
      <c r="U64" s="16">
        <f>IFERROR(_xlfn.XLOOKUP(C64,media!A:A,media!F:F),"-")</f>
        <v>0</v>
      </c>
      <c r="V64" s="18">
        <f>_xlfn.XLOOKUP(C64,media!A:A,media!E:E,"-")</f>
        <v>45658</v>
      </c>
    </row>
    <row r="65" spans="2:22" ht="15.75" thickBot="1">
      <c r="B65" s="19" t="s">
        <v>51</v>
      </c>
      <c r="C65" s="19">
        <v>20453</v>
      </c>
      <c r="D65" s="16">
        <v>58</v>
      </c>
      <c r="E65" s="16">
        <v>15</v>
      </c>
      <c r="F65" s="20">
        <v>30</v>
      </c>
      <c r="G65" s="16">
        <v>2</v>
      </c>
      <c r="H65" s="17">
        <v>26580.799999999999</v>
      </c>
      <c r="I65" s="17">
        <v>26580.799999999999</v>
      </c>
      <c r="J65" s="16">
        <f t="shared" si="7"/>
        <v>0.32</v>
      </c>
      <c r="K65" s="16">
        <f>VLOOKUP(C65,'COEF SEGURO AUTO'!A:H,8,0)</f>
        <v>7.3899999999999993E-2</v>
      </c>
      <c r="L65" s="17">
        <f t="shared" si="8"/>
        <v>19.6432112</v>
      </c>
      <c r="M65" s="17">
        <f t="shared" si="9"/>
        <v>19.6432112</v>
      </c>
      <c r="N65" s="17">
        <f t="shared" si="10"/>
        <v>8505.8559999999998</v>
      </c>
      <c r="O65" s="17">
        <f t="shared" si="11"/>
        <v>8505.8559999999998</v>
      </c>
      <c r="P65" s="17">
        <f t="shared" si="12"/>
        <v>624.58555602758622</v>
      </c>
      <c r="Q65" s="17">
        <f t="shared" si="13"/>
        <v>624.58555602758622</v>
      </c>
      <c r="R65" s="16">
        <f>IFERROR(VLOOKUP(C65,media!A:C,3,0),"-")</f>
        <v>55</v>
      </c>
      <c r="S65" s="16">
        <f>IFERROR(VLOOKUP(C65,media!A:D,4,0),"-")</f>
        <v>55.150500000000001</v>
      </c>
      <c r="T65" s="16">
        <f>IFERROR(VLOOKUP(C65,media!A:B,2,0),"-")</f>
        <v>16</v>
      </c>
      <c r="U65" s="16">
        <f>IFERROR(_xlfn.XLOOKUP(C65,media!A:A,media!F:F),"-")</f>
        <v>0</v>
      </c>
      <c r="V65" s="18">
        <f>_xlfn.XLOOKUP(C65,media!A:A,media!E:E,"-")</f>
        <v>45658</v>
      </c>
    </row>
    <row r="66" spans="2:22" ht="15.75" thickBot="1">
      <c r="B66" s="19" t="s">
        <v>51</v>
      </c>
      <c r="C66" s="19">
        <v>20298</v>
      </c>
      <c r="D66" s="16">
        <v>17</v>
      </c>
      <c r="E66" s="16">
        <v>5</v>
      </c>
      <c r="F66" s="20">
        <v>18</v>
      </c>
      <c r="G66" s="16">
        <v>2</v>
      </c>
      <c r="H66" s="17">
        <v>55020</v>
      </c>
      <c r="I66" s="17">
        <v>103104</v>
      </c>
      <c r="J66" s="16">
        <f t="shared" si="7"/>
        <v>0.2</v>
      </c>
      <c r="K66" s="16">
        <f>VLOOKUP(C66,'COEF SEGURO AUTO'!A:H,8,0)</f>
        <v>6.7199999999999996E-2</v>
      </c>
      <c r="L66" s="17">
        <f t="shared" si="8"/>
        <v>36.973439999999997</v>
      </c>
      <c r="M66" s="17">
        <f t="shared" si="9"/>
        <v>69.285888</v>
      </c>
      <c r="N66" s="17">
        <f t="shared" si="10"/>
        <v>11004</v>
      </c>
      <c r="O66" s="17">
        <f t="shared" si="11"/>
        <v>20620.800000000003</v>
      </c>
      <c r="P66" s="17">
        <f t="shared" si="12"/>
        <v>3920.7381458823534</v>
      </c>
      <c r="Q66" s="17">
        <f t="shared" si="13"/>
        <v>7347.2152997647063</v>
      </c>
      <c r="R66" s="16">
        <f>IFERROR(VLOOKUP(C66,media!A:C,3,0),"-")</f>
        <v>1</v>
      </c>
      <c r="S66" s="16">
        <f>IFERROR(VLOOKUP(C66,media!A:D,4,0),"-")</f>
        <v>24.2363</v>
      </c>
      <c r="T66" s="16">
        <f>IFERROR(VLOOKUP(C66,media!A:B,2,0),"-")</f>
        <v>4</v>
      </c>
      <c r="U66" s="16">
        <f>IFERROR(_xlfn.XLOOKUP(C66,media!A:A,media!F:F),"-")</f>
        <v>0</v>
      </c>
      <c r="V66" s="18">
        <f>_xlfn.XLOOKUP(C66,media!A:A,media!E:E,"-")</f>
        <v>45658</v>
      </c>
    </row>
    <row r="67" spans="2:22" ht="15.75" thickBot="1">
      <c r="B67" s="19" t="s">
        <v>51</v>
      </c>
      <c r="C67" s="19">
        <v>20299</v>
      </c>
      <c r="D67" s="16">
        <v>9</v>
      </c>
      <c r="E67" s="16">
        <v>5</v>
      </c>
      <c r="F67" s="20">
        <v>19</v>
      </c>
      <c r="G67" s="16">
        <v>2</v>
      </c>
      <c r="H67" s="17">
        <v>32335</v>
      </c>
      <c r="I67" s="17">
        <v>59473</v>
      </c>
      <c r="J67" s="16">
        <f t="shared" si="7"/>
        <v>0.21</v>
      </c>
      <c r="K67" s="16">
        <f>VLOOKUP(C67,'COEF SEGURO AUTO'!A:H,8,0)</f>
        <v>6.7799999999999999E-2</v>
      </c>
      <c r="L67" s="17">
        <f t="shared" si="8"/>
        <v>21.92313</v>
      </c>
      <c r="M67" s="17">
        <f t="shared" si="9"/>
        <v>40.322693999999998</v>
      </c>
      <c r="N67" s="17">
        <f t="shared" si="10"/>
        <v>6790.3499999999995</v>
      </c>
      <c r="O67" s="17">
        <f t="shared" si="11"/>
        <v>12489.33</v>
      </c>
      <c r="P67" s="17">
        <f t="shared" si="12"/>
        <v>4369.1842411111111</v>
      </c>
      <c r="Q67" s="17">
        <f t="shared" si="13"/>
        <v>8036.1371384444446</v>
      </c>
      <c r="R67" s="16">
        <f>IFERROR(VLOOKUP(C67,media!A:C,3,0),"-")</f>
        <v>11.0181</v>
      </c>
      <c r="S67" s="16">
        <f>IFERROR(VLOOKUP(C67,media!A:D,4,0),"-")</f>
        <v>14.678800000000001</v>
      </c>
      <c r="T67" s="16">
        <f>IFERROR(VLOOKUP(C67,media!A:B,2,0),"-")</f>
        <v>3</v>
      </c>
      <c r="U67" s="16">
        <f>IFERROR(_xlfn.XLOOKUP(C67,media!A:A,media!F:F),"-")</f>
        <v>0</v>
      </c>
      <c r="V67" s="18">
        <f>_xlfn.XLOOKUP(C67,media!A:A,media!E:E,"-")</f>
        <v>45658</v>
      </c>
    </row>
    <row r="68" spans="2:22" ht="15.75" thickBot="1">
      <c r="B68" s="19" t="s">
        <v>51</v>
      </c>
      <c r="C68" s="19">
        <v>50059</v>
      </c>
      <c r="D68" s="16">
        <v>64</v>
      </c>
      <c r="E68" s="16">
        <v>5</v>
      </c>
      <c r="F68" s="20">
        <v>20</v>
      </c>
      <c r="G68" s="16">
        <v>3</v>
      </c>
      <c r="H68" s="17">
        <v>41768</v>
      </c>
      <c r="I68" s="17">
        <v>52210</v>
      </c>
      <c r="J68" s="16">
        <f t="shared" ref="J68:J99" si="14">(F68+G68)/100</f>
        <v>0.23</v>
      </c>
      <c r="K68" s="16">
        <f>VLOOKUP(C68,'COEF SEGURO AUTO'!A:H,8,0)</f>
        <v>6.8900000000000003E-2</v>
      </c>
      <c r="L68" s="17">
        <f t="shared" ref="L68:L99" si="15">H68*(K68/100)</f>
        <v>28.778152000000002</v>
      </c>
      <c r="M68" s="17">
        <f t="shared" ref="M68:M99" si="16">I68*(K68/100)</f>
        <v>35.97269</v>
      </c>
      <c r="N68" s="17">
        <f t="shared" ref="N68:N99" si="17">H68*J68</f>
        <v>9606.6400000000012</v>
      </c>
      <c r="O68" s="17">
        <f t="shared" ref="O68:O99" si="18">I68*J68</f>
        <v>12008.300000000001</v>
      </c>
      <c r="P68" s="17">
        <f t="shared" ref="P68:P99" si="19">SUM(H68+N68)/D68+L68</f>
        <v>831.50690199999997</v>
      </c>
      <c r="Q68" s="17">
        <f t="shared" ref="Q68:Q99" si="20">SUM(I68+O68)/D68+M68</f>
        <v>1039.3836275000001</v>
      </c>
      <c r="R68" s="16">
        <f>IFERROR(VLOOKUP(C68,media!A:C,3,0),"-")</f>
        <v>47.883499999999998</v>
      </c>
      <c r="S68" s="16">
        <f>IFERROR(VLOOKUP(C68,media!A:D,4,0),"-")</f>
        <v>95</v>
      </c>
      <c r="T68" s="16">
        <f>IFERROR(VLOOKUP(C68,media!A:B,2,0),"-")</f>
        <v>19</v>
      </c>
      <c r="U68" s="16">
        <f>IFERROR(_xlfn.XLOOKUP(C68,media!A:A,media!F:F),"-")</f>
        <v>3</v>
      </c>
      <c r="V68" s="18">
        <f>_xlfn.XLOOKUP(C68,media!A:A,media!E:E,"-")</f>
        <v>45658</v>
      </c>
    </row>
    <row r="69" spans="2:22" ht="15.75" thickBot="1">
      <c r="B69" s="19" t="s">
        <v>51</v>
      </c>
      <c r="C69" s="19">
        <v>50084</v>
      </c>
      <c r="D69" s="16">
        <v>47</v>
      </c>
      <c r="E69" s="16">
        <v>5</v>
      </c>
      <c r="F69" s="20">
        <v>16</v>
      </c>
      <c r="G69" s="16">
        <v>3</v>
      </c>
      <c r="H69" s="17">
        <v>30000</v>
      </c>
      <c r="I69" s="17">
        <v>60000</v>
      </c>
      <c r="J69" s="16">
        <f t="shared" si="14"/>
        <v>0.19</v>
      </c>
      <c r="K69" s="16">
        <f>VLOOKUP(C69,'COEF SEGURO AUTO'!A:H,8,0)</f>
        <v>6.6600000000000006E-2</v>
      </c>
      <c r="L69" s="17">
        <f t="shared" si="15"/>
        <v>19.98</v>
      </c>
      <c r="M69" s="17">
        <f t="shared" si="16"/>
        <v>39.96</v>
      </c>
      <c r="N69" s="17">
        <f t="shared" si="17"/>
        <v>5700</v>
      </c>
      <c r="O69" s="17">
        <f t="shared" si="18"/>
        <v>11400</v>
      </c>
      <c r="P69" s="17">
        <f t="shared" si="19"/>
        <v>779.55446808510635</v>
      </c>
      <c r="Q69" s="17">
        <f t="shared" si="20"/>
        <v>1559.1089361702127</v>
      </c>
      <c r="R69" s="16">
        <f>IFERROR(VLOOKUP(C69,media!A:C,3,0),"-")</f>
        <v>54.285699999999999</v>
      </c>
      <c r="S69" s="16">
        <f>IFERROR(VLOOKUP(C69,media!A:D,4,0),"-")</f>
        <v>64.444400000000002</v>
      </c>
      <c r="T69" s="16">
        <f>IFERROR(VLOOKUP(C69,media!A:B,2,0),"-")</f>
        <v>17</v>
      </c>
      <c r="U69" s="16">
        <f>IFERROR(_xlfn.XLOOKUP(C69,media!A:A,media!F:F),"-")</f>
        <v>2</v>
      </c>
      <c r="V69" s="18">
        <f>_xlfn.XLOOKUP(C69,media!A:A,media!E:E,"-")</f>
        <v>45658</v>
      </c>
    </row>
    <row r="70" spans="2:22" ht="15.75" thickBot="1">
      <c r="B70" s="19" t="s">
        <v>51</v>
      </c>
      <c r="C70" s="19">
        <v>20305</v>
      </c>
      <c r="D70" s="16">
        <v>11</v>
      </c>
      <c r="E70" s="16">
        <v>5</v>
      </c>
      <c r="F70" s="20">
        <v>19</v>
      </c>
      <c r="G70" s="16">
        <v>2</v>
      </c>
      <c r="H70" s="17">
        <v>31261.51</v>
      </c>
      <c r="I70" s="17">
        <v>58118.9</v>
      </c>
      <c r="J70" s="16">
        <f t="shared" si="14"/>
        <v>0.21</v>
      </c>
      <c r="K70" s="16">
        <f>VLOOKUP(C70,'COEF SEGURO AUTO'!A:H,8,0)</f>
        <v>6.7799999999999999E-2</v>
      </c>
      <c r="L70" s="17">
        <f t="shared" si="15"/>
        <v>21.19530378</v>
      </c>
      <c r="M70" s="17">
        <f t="shared" si="16"/>
        <v>39.404614199999997</v>
      </c>
      <c r="N70" s="17">
        <f t="shared" si="17"/>
        <v>6564.9170999999997</v>
      </c>
      <c r="O70" s="17">
        <f t="shared" si="18"/>
        <v>12204.968999999999</v>
      </c>
      <c r="P70" s="17">
        <f t="shared" si="19"/>
        <v>3459.9614037800002</v>
      </c>
      <c r="Q70" s="17">
        <f t="shared" si="20"/>
        <v>6432.4836142000004</v>
      </c>
      <c r="R70" s="16">
        <f>IFERROR(VLOOKUP(C70,media!A:C,3,0),"-")</f>
        <v>15</v>
      </c>
      <c r="S70" s="16">
        <f>IFERROR(VLOOKUP(C70,media!A:D,4,0),"-")</f>
        <v>18.049199999999999</v>
      </c>
      <c r="T70" s="16">
        <f>IFERROR(VLOOKUP(C70,media!A:B,2,0),"-")</f>
        <v>11</v>
      </c>
      <c r="U70" s="16">
        <f>IFERROR(_xlfn.XLOOKUP(C70,media!A:A,media!F:F),"-")</f>
        <v>0</v>
      </c>
      <c r="V70" s="18">
        <f>_xlfn.XLOOKUP(C70,media!A:A,media!E:E,"-")</f>
        <v>45658</v>
      </c>
    </row>
    <row r="71" spans="2:22" ht="15.75" thickBot="1">
      <c r="B71" s="19" t="s">
        <v>51</v>
      </c>
      <c r="C71" s="19">
        <v>20625</v>
      </c>
      <c r="D71" s="16">
        <v>75</v>
      </c>
      <c r="E71" s="16">
        <v>15</v>
      </c>
      <c r="F71" s="20">
        <v>24</v>
      </c>
      <c r="G71" s="16">
        <v>2</v>
      </c>
      <c r="H71" s="17">
        <v>31261.51</v>
      </c>
      <c r="I71" s="17">
        <v>58118.9</v>
      </c>
      <c r="J71" s="16">
        <f t="shared" si="14"/>
        <v>0.26</v>
      </c>
      <c r="K71" s="16">
        <f>VLOOKUP(C71,'COEF SEGURO AUTO'!A:H,8,0)</f>
        <v>7.0599999999999996E-2</v>
      </c>
      <c r="L71" s="17">
        <f t="shared" si="15"/>
        <v>22.070626059999995</v>
      </c>
      <c r="M71" s="17">
        <f t="shared" si="16"/>
        <v>41.031943399999996</v>
      </c>
      <c r="N71" s="17">
        <f t="shared" si="17"/>
        <v>8127.9925999999996</v>
      </c>
      <c r="O71" s="17">
        <f t="shared" si="18"/>
        <v>15110.914000000001</v>
      </c>
      <c r="P71" s="17">
        <f t="shared" si="19"/>
        <v>547.26399405999996</v>
      </c>
      <c r="Q71" s="17">
        <f t="shared" si="20"/>
        <v>1017.4294634</v>
      </c>
      <c r="R71" s="16">
        <f>IFERROR(VLOOKUP(C71,media!A:C,3,0),"-")</f>
        <v>52</v>
      </c>
      <c r="S71" s="16">
        <f>IFERROR(VLOOKUP(C71,media!A:D,4,0),"-")</f>
        <v>79.783299999999997</v>
      </c>
      <c r="T71" s="16">
        <f>IFERROR(VLOOKUP(C71,media!A:B,2,0),"-")</f>
        <v>10</v>
      </c>
      <c r="U71" s="16">
        <f>IFERROR(_xlfn.XLOOKUP(C71,media!A:A,media!F:F),"-")</f>
        <v>0</v>
      </c>
      <c r="V71" s="18">
        <f>_xlfn.XLOOKUP(C71,media!A:A,media!E:E,"-")</f>
        <v>45658</v>
      </c>
    </row>
    <row r="72" spans="2:22" ht="15.75" thickBot="1">
      <c r="B72" s="19" t="s">
        <v>51</v>
      </c>
      <c r="C72" s="19">
        <v>20320</v>
      </c>
      <c r="D72" s="16">
        <v>12</v>
      </c>
      <c r="E72" s="16">
        <v>5</v>
      </c>
      <c r="F72" s="20">
        <v>19</v>
      </c>
      <c r="G72" s="16">
        <v>2</v>
      </c>
      <c r="H72" s="17">
        <v>31403.119999999999</v>
      </c>
      <c r="I72" s="17">
        <v>57932</v>
      </c>
      <c r="J72" s="16">
        <f t="shared" si="14"/>
        <v>0.21</v>
      </c>
      <c r="K72" s="16">
        <f>VLOOKUP(C72,'COEF SEGURO AUTO'!A:H,8,0)</f>
        <v>6.7799999999999999E-2</v>
      </c>
      <c r="L72" s="17">
        <f t="shared" si="15"/>
        <v>21.291315359999999</v>
      </c>
      <c r="M72" s="17">
        <f t="shared" si="16"/>
        <v>39.277895999999998</v>
      </c>
      <c r="N72" s="17">
        <f t="shared" si="17"/>
        <v>6594.6551999999992</v>
      </c>
      <c r="O72" s="17">
        <f t="shared" si="18"/>
        <v>12165.72</v>
      </c>
      <c r="P72" s="17">
        <f t="shared" si="19"/>
        <v>3187.772582026666</v>
      </c>
      <c r="Q72" s="17">
        <f t="shared" si="20"/>
        <v>5880.7545626666661</v>
      </c>
      <c r="R72" s="16">
        <f>IFERROR(VLOOKUP(C72,media!A:C,3,0),"-")</f>
        <v>11.4443</v>
      </c>
      <c r="S72" s="16">
        <f>IFERROR(VLOOKUP(C72,media!A:D,4,0),"-")</f>
        <v>33.125500000000002</v>
      </c>
      <c r="T72" s="16">
        <f>IFERROR(VLOOKUP(C72,media!A:B,2,0),"-")</f>
        <v>11</v>
      </c>
      <c r="U72" s="16">
        <f>IFERROR(_xlfn.XLOOKUP(C72,media!A:A,media!F:F),"-")</f>
        <v>0</v>
      </c>
      <c r="V72" s="18">
        <f>_xlfn.XLOOKUP(C72,media!A:A,media!E:E,"-")</f>
        <v>45658</v>
      </c>
    </row>
    <row r="73" spans="2:22" ht="15.75" thickBot="1">
      <c r="B73" s="19" t="s">
        <v>51</v>
      </c>
      <c r="C73" s="19">
        <v>50043</v>
      </c>
      <c r="D73" s="16">
        <v>63</v>
      </c>
      <c r="E73" s="16">
        <v>5</v>
      </c>
      <c r="F73" s="20">
        <v>20</v>
      </c>
      <c r="G73" s="16">
        <v>3</v>
      </c>
      <c r="H73" s="17">
        <v>31272</v>
      </c>
      <c r="I73" s="17">
        <v>52120</v>
      </c>
      <c r="J73" s="16">
        <f t="shared" si="14"/>
        <v>0.23</v>
      </c>
      <c r="K73" s="16">
        <f>VLOOKUP(C73,'COEF SEGURO AUTO'!A:H,8,0)</f>
        <v>6.8900000000000003E-2</v>
      </c>
      <c r="L73" s="17">
        <f t="shared" si="15"/>
        <v>21.546408000000003</v>
      </c>
      <c r="M73" s="17">
        <f t="shared" si="16"/>
        <v>35.910679999999999</v>
      </c>
      <c r="N73" s="17">
        <f t="shared" si="17"/>
        <v>7192.56</v>
      </c>
      <c r="O73" s="17">
        <f t="shared" si="18"/>
        <v>11987.6</v>
      </c>
      <c r="P73" s="17">
        <f t="shared" si="19"/>
        <v>632.09497942857138</v>
      </c>
      <c r="Q73" s="17">
        <f t="shared" si="20"/>
        <v>1053.4916323809523</v>
      </c>
      <c r="R73" s="16">
        <f>IFERROR(VLOOKUP(C73,media!A:C,3,0),"-")</f>
        <v>53.9831</v>
      </c>
      <c r="S73" s="16">
        <f>IFERROR(VLOOKUP(C73,media!A:D,4,0),"-")</f>
        <v>79.3</v>
      </c>
      <c r="T73" s="16">
        <f>IFERROR(VLOOKUP(C73,media!A:B,2,0),"-")</f>
        <v>17</v>
      </c>
      <c r="U73" s="16">
        <f>IFERROR(_xlfn.XLOOKUP(C73,media!A:A,media!F:F),"-")</f>
        <v>3</v>
      </c>
      <c r="V73" s="18">
        <f>_xlfn.XLOOKUP(C73,media!A:A,media!E:E,"-")</f>
        <v>45658</v>
      </c>
    </row>
    <row r="74" spans="2:22" ht="15.75" thickBot="1">
      <c r="B74" s="19" t="s">
        <v>51</v>
      </c>
      <c r="C74" s="19">
        <v>50102</v>
      </c>
      <c r="D74" s="16">
        <v>50</v>
      </c>
      <c r="E74" s="16">
        <v>15</v>
      </c>
      <c r="F74" s="20">
        <v>16</v>
      </c>
      <c r="G74" s="16">
        <v>3</v>
      </c>
      <c r="H74" s="17">
        <v>30000</v>
      </c>
      <c r="I74" s="17">
        <v>60000</v>
      </c>
      <c r="J74" s="16">
        <f t="shared" si="14"/>
        <v>0.19</v>
      </c>
      <c r="K74" s="16">
        <f>VLOOKUP(C74,'COEF SEGURO AUTO'!A:H,8,0)</f>
        <v>6.6600000000000006E-2</v>
      </c>
      <c r="L74" s="17">
        <f t="shared" si="15"/>
        <v>19.98</v>
      </c>
      <c r="M74" s="17">
        <f t="shared" si="16"/>
        <v>39.96</v>
      </c>
      <c r="N74" s="17">
        <f t="shared" si="17"/>
        <v>5700</v>
      </c>
      <c r="O74" s="17">
        <f t="shared" si="18"/>
        <v>11400</v>
      </c>
      <c r="P74" s="17">
        <f t="shared" si="19"/>
        <v>733.98</v>
      </c>
      <c r="Q74" s="17">
        <f t="shared" si="20"/>
        <v>1467.96</v>
      </c>
      <c r="R74" s="16">
        <f>IFERROR(VLOOKUP(C74,media!A:C,3,0),"-")</f>
        <v>59.001399999999997</v>
      </c>
      <c r="S74" s="16">
        <f>IFERROR(VLOOKUP(C74,media!A:D,4,0),"-")</f>
        <v>95</v>
      </c>
      <c r="T74" s="16">
        <f>IFERROR(VLOOKUP(C74,media!A:B,2,0),"-")</f>
        <v>21</v>
      </c>
      <c r="U74" s="16">
        <f>IFERROR(_xlfn.XLOOKUP(C74,media!A:A,media!F:F),"-")</f>
        <v>0</v>
      </c>
      <c r="V74" s="18">
        <f>_xlfn.XLOOKUP(C74,media!A:A,media!E:E,"-")</f>
        <v>45658</v>
      </c>
    </row>
    <row r="75" spans="2:22" ht="15.75" thickBot="1">
      <c r="B75" s="19" t="s">
        <v>51</v>
      </c>
      <c r="C75" s="19">
        <v>20335</v>
      </c>
      <c r="D75" s="16">
        <v>14</v>
      </c>
      <c r="E75" s="16">
        <v>5</v>
      </c>
      <c r="F75" s="20">
        <v>19</v>
      </c>
      <c r="G75" s="16">
        <v>2</v>
      </c>
      <c r="H75" s="17">
        <v>31845.1</v>
      </c>
      <c r="I75" s="17">
        <v>55307</v>
      </c>
      <c r="J75" s="16">
        <f t="shared" si="14"/>
        <v>0.21</v>
      </c>
      <c r="K75" s="16">
        <f>VLOOKUP(C75,'COEF SEGURO AUTO'!A:H,8,0)</f>
        <v>6.7799999999999999E-2</v>
      </c>
      <c r="L75" s="17">
        <f t="shared" si="15"/>
        <v>21.590977799999997</v>
      </c>
      <c r="M75" s="17">
        <f t="shared" si="16"/>
        <v>37.498145999999998</v>
      </c>
      <c r="N75" s="17">
        <f t="shared" si="17"/>
        <v>6687.4709999999995</v>
      </c>
      <c r="O75" s="17">
        <f t="shared" si="18"/>
        <v>11614.47</v>
      </c>
      <c r="P75" s="17">
        <f t="shared" si="19"/>
        <v>2773.9174777999997</v>
      </c>
      <c r="Q75" s="17">
        <f t="shared" si="20"/>
        <v>4817.6031460000004</v>
      </c>
      <c r="R75" s="16">
        <f>IFERROR(VLOOKUP(C75,media!A:C,3,0),"-")</f>
        <v>2.0044</v>
      </c>
      <c r="S75" s="16">
        <f>IFERROR(VLOOKUP(C75,media!A:D,4,0),"-")</f>
        <v>35.462899999999998</v>
      </c>
      <c r="T75" s="16">
        <f>IFERROR(VLOOKUP(C75,media!A:B,2,0),"-")</f>
        <v>5</v>
      </c>
      <c r="U75" s="16">
        <f>IFERROR(_xlfn.XLOOKUP(C75,media!A:A,media!F:F),"-")</f>
        <v>0</v>
      </c>
      <c r="V75" s="18">
        <f>_xlfn.XLOOKUP(C75,media!A:A,media!E:E,"-")</f>
        <v>45658</v>
      </c>
    </row>
    <row r="76" spans="2:22" ht="15.75" thickBot="1">
      <c r="B76" s="19" t="s">
        <v>51</v>
      </c>
      <c r="C76" s="19">
        <v>50044</v>
      </c>
      <c r="D76" s="16">
        <v>63</v>
      </c>
      <c r="E76" s="16">
        <v>5</v>
      </c>
      <c r="F76" s="20">
        <v>20</v>
      </c>
      <c r="G76" s="16">
        <v>3</v>
      </c>
      <c r="H76" s="17">
        <v>31272</v>
      </c>
      <c r="I76" s="17">
        <v>52120</v>
      </c>
      <c r="J76" s="16">
        <f t="shared" si="14"/>
        <v>0.23</v>
      </c>
      <c r="K76" s="16">
        <f>VLOOKUP(C76,'COEF SEGURO AUTO'!A:H,8,0)</f>
        <v>6.8900000000000003E-2</v>
      </c>
      <c r="L76" s="17">
        <f t="shared" si="15"/>
        <v>21.546408000000003</v>
      </c>
      <c r="M76" s="17">
        <f t="shared" si="16"/>
        <v>35.910679999999999</v>
      </c>
      <c r="N76" s="17">
        <f t="shared" si="17"/>
        <v>7192.56</v>
      </c>
      <c r="O76" s="17">
        <f t="shared" si="18"/>
        <v>11987.6</v>
      </c>
      <c r="P76" s="17">
        <f t="shared" si="19"/>
        <v>632.09497942857138</v>
      </c>
      <c r="Q76" s="17">
        <f t="shared" si="20"/>
        <v>1053.4916323809523</v>
      </c>
      <c r="R76" s="16">
        <f>IFERROR(VLOOKUP(C76,media!A:C,3,0),"-")</f>
        <v>54.818600000000004</v>
      </c>
      <c r="S76" s="16">
        <f>IFERROR(VLOOKUP(C76,media!A:D,4,0),"-")</f>
        <v>63.113999999999997</v>
      </c>
      <c r="T76" s="16">
        <f>IFERROR(VLOOKUP(C76,media!A:B,2,0),"-")</f>
        <v>19</v>
      </c>
      <c r="U76" s="16">
        <f>IFERROR(_xlfn.XLOOKUP(C76,media!A:A,media!F:F),"-")</f>
        <v>2</v>
      </c>
      <c r="V76" s="18">
        <f>_xlfn.XLOOKUP(C76,media!A:A,media!E:E,"-")</f>
        <v>45658</v>
      </c>
    </row>
    <row r="77" spans="2:22" ht="15.75" thickBot="1">
      <c r="B77" s="19" t="s">
        <v>51</v>
      </c>
      <c r="C77" s="19">
        <v>50040</v>
      </c>
      <c r="D77" s="16">
        <v>83</v>
      </c>
      <c r="E77" s="16">
        <v>15</v>
      </c>
      <c r="F77" s="20">
        <v>30</v>
      </c>
      <c r="G77" s="16">
        <v>3</v>
      </c>
      <c r="H77" s="17">
        <v>52120</v>
      </c>
      <c r="I77" s="17">
        <v>52120</v>
      </c>
      <c r="J77" s="16">
        <f t="shared" si="14"/>
        <v>0.33</v>
      </c>
      <c r="K77" s="16">
        <f>VLOOKUP(C77,'COEF SEGURO AUTO'!A:H,8,0)</f>
        <v>7.4499999999999997E-2</v>
      </c>
      <c r="L77" s="17">
        <f t="shared" si="15"/>
        <v>38.8294</v>
      </c>
      <c r="M77" s="17">
        <f t="shared" si="16"/>
        <v>38.8294</v>
      </c>
      <c r="N77" s="17">
        <f t="shared" si="17"/>
        <v>17199.600000000002</v>
      </c>
      <c r="O77" s="17">
        <f t="shared" si="18"/>
        <v>17199.600000000002</v>
      </c>
      <c r="P77" s="17">
        <f t="shared" si="19"/>
        <v>874.00530361445783</v>
      </c>
      <c r="Q77" s="17">
        <f t="shared" si="20"/>
        <v>874.00530361445783</v>
      </c>
      <c r="R77" s="16">
        <f>IFERROR(VLOOKUP(C77,media!A:C,3,0),"-")</f>
        <v>55.55</v>
      </c>
      <c r="S77" s="16">
        <f>IFERROR(VLOOKUP(C77,media!A:D,4,0),"-")</f>
        <v>61.627000000000002</v>
      </c>
      <c r="T77" s="16">
        <f>IFERROR(VLOOKUP(C77,media!A:B,2,0),"-")</f>
        <v>12</v>
      </c>
      <c r="U77" s="16">
        <f>IFERROR(_xlfn.XLOOKUP(C77,media!A:A,media!F:F),"-")</f>
        <v>0</v>
      </c>
      <c r="V77" s="18">
        <f>_xlfn.XLOOKUP(C77,media!A:A,media!E:E,"-")</f>
        <v>45658</v>
      </c>
    </row>
    <row r="78" spans="2:22" ht="15.75" thickBot="1">
      <c r="B78" s="19" t="s">
        <v>51</v>
      </c>
      <c r="C78" s="19">
        <v>20377</v>
      </c>
      <c r="D78" s="16">
        <v>31</v>
      </c>
      <c r="E78" s="16">
        <v>5</v>
      </c>
      <c r="F78" s="20">
        <v>18</v>
      </c>
      <c r="G78" s="16">
        <v>2</v>
      </c>
      <c r="H78" s="17">
        <v>51253.599999999999</v>
      </c>
      <c r="I78" s="17">
        <v>100366</v>
      </c>
      <c r="J78" s="16">
        <f t="shared" si="14"/>
        <v>0.2</v>
      </c>
      <c r="K78" s="16">
        <f>VLOOKUP(C78,'COEF SEGURO AUTO'!A:H,8,0)</f>
        <v>6.7199999999999996E-2</v>
      </c>
      <c r="L78" s="17">
        <f t="shared" si="15"/>
        <v>34.442419199999996</v>
      </c>
      <c r="M78" s="17">
        <f t="shared" si="16"/>
        <v>67.445951999999991</v>
      </c>
      <c r="N78" s="17">
        <f t="shared" si="17"/>
        <v>10250.720000000001</v>
      </c>
      <c r="O78" s="17">
        <f t="shared" si="18"/>
        <v>20073.2</v>
      </c>
      <c r="P78" s="17">
        <f t="shared" si="19"/>
        <v>2018.4527417806451</v>
      </c>
      <c r="Q78" s="17">
        <f t="shared" si="20"/>
        <v>3952.5814358709677</v>
      </c>
      <c r="R78" s="16">
        <f>IFERROR(VLOOKUP(C78,media!A:C,3,0),"-")</f>
        <v>55</v>
      </c>
      <c r="S78" s="16">
        <f>IFERROR(VLOOKUP(C78,media!A:D,4,0),"-")</f>
        <v>60</v>
      </c>
      <c r="T78" s="16">
        <f>IFERROR(VLOOKUP(C78,media!A:B,2,0),"-")</f>
        <v>19</v>
      </c>
      <c r="U78" s="16">
        <f>IFERROR(_xlfn.XLOOKUP(C78,media!A:A,media!F:F),"-")</f>
        <v>4</v>
      </c>
      <c r="V78" s="18">
        <f>_xlfn.XLOOKUP(C78,media!A:A,media!E:E,"-")</f>
        <v>45658</v>
      </c>
    </row>
    <row r="79" spans="2:22" ht="15.75" thickBot="1">
      <c r="B79" s="19" t="s">
        <v>51</v>
      </c>
      <c r="C79" s="19">
        <v>20384</v>
      </c>
      <c r="D79" s="16">
        <v>32</v>
      </c>
      <c r="E79" s="16">
        <v>5</v>
      </c>
      <c r="F79" s="20">
        <v>18</v>
      </c>
      <c r="G79" s="16">
        <v>2</v>
      </c>
      <c r="H79" s="17">
        <v>51039.199999999997</v>
      </c>
      <c r="I79" s="17">
        <v>99793</v>
      </c>
      <c r="J79" s="16">
        <f t="shared" si="14"/>
        <v>0.2</v>
      </c>
      <c r="K79" s="16">
        <f>VLOOKUP(C79,'COEF SEGURO AUTO'!A:H,8,0)</f>
        <v>6.7199999999999996E-2</v>
      </c>
      <c r="L79" s="17">
        <f t="shared" si="15"/>
        <v>34.298342399999996</v>
      </c>
      <c r="M79" s="17">
        <f t="shared" si="16"/>
        <v>67.060896</v>
      </c>
      <c r="N79" s="17">
        <f t="shared" si="17"/>
        <v>10207.84</v>
      </c>
      <c r="O79" s="17">
        <f t="shared" si="18"/>
        <v>19958.600000000002</v>
      </c>
      <c r="P79" s="17">
        <f t="shared" si="19"/>
        <v>1948.2683423999997</v>
      </c>
      <c r="Q79" s="17">
        <f t="shared" si="20"/>
        <v>3809.2983960000001</v>
      </c>
      <c r="R79" s="16">
        <f>IFERROR(VLOOKUP(C79,media!A:C,3,0),"-")</f>
        <v>56</v>
      </c>
      <c r="S79" s="16">
        <f>IFERROR(VLOOKUP(C79,media!A:D,4,0),"-")</f>
        <v>60.12</v>
      </c>
      <c r="T79" s="16">
        <f>IFERROR(VLOOKUP(C79,media!A:B,2,0),"-")</f>
        <v>15</v>
      </c>
      <c r="U79" s="16">
        <f>IFERROR(_xlfn.XLOOKUP(C79,media!A:A,media!F:F),"-")</f>
        <v>5</v>
      </c>
      <c r="V79" s="18">
        <f>_xlfn.XLOOKUP(C79,media!A:A,media!E:E,"-")</f>
        <v>45658</v>
      </c>
    </row>
    <row r="80" spans="2:22" ht="15.75" thickBot="1">
      <c r="B80" s="19" t="s">
        <v>51</v>
      </c>
      <c r="C80" s="19">
        <v>20386</v>
      </c>
      <c r="D80" s="16">
        <v>32</v>
      </c>
      <c r="E80" s="16">
        <v>5</v>
      </c>
      <c r="F80" s="20">
        <v>18</v>
      </c>
      <c r="G80" s="16">
        <v>2</v>
      </c>
      <c r="H80" s="17">
        <v>51270.400000000001</v>
      </c>
      <c r="I80" s="17">
        <v>99600</v>
      </c>
      <c r="J80" s="16">
        <f t="shared" si="14"/>
        <v>0.2</v>
      </c>
      <c r="K80" s="16">
        <f>VLOOKUP(C80,'COEF SEGURO AUTO'!A:H,8,0)</f>
        <v>6.7199999999999996E-2</v>
      </c>
      <c r="L80" s="17">
        <f t="shared" si="15"/>
        <v>34.453708800000001</v>
      </c>
      <c r="M80" s="17">
        <f t="shared" si="16"/>
        <v>66.93119999999999</v>
      </c>
      <c r="N80" s="17">
        <f t="shared" si="17"/>
        <v>10254.080000000002</v>
      </c>
      <c r="O80" s="17">
        <f t="shared" si="18"/>
        <v>19920</v>
      </c>
      <c r="P80" s="17">
        <f t="shared" si="19"/>
        <v>1957.0937088000001</v>
      </c>
      <c r="Q80" s="17">
        <f t="shared" si="20"/>
        <v>3801.9312</v>
      </c>
      <c r="R80" s="16">
        <f>IFERROR(VLOOKUP(C80,media!A:C,3,0),"-")</f>
        <v>51.0764</v>
      </c>
      <c r="S80" s="16">
        <f>IFERROR(VLOOKUP(C80,media!A:D,4,0),"-")</f>
        <v>75.301199999999994</v>
      </c>
      <c r="T80" s="16">
        <f>IFERROR(VLOOKUP(C80,media!A:B,2,0),"-")</f>
        <v>11</v>
      </c>
      <c r="U80" s="16">
        <f>IFERROR(_xlfn.XLOOKUP(C80,media!A:A,media!F:F),"-")</f>
        <v>0</v>
      </c>
      <c r="V80" s="18">
        <f>_xlfn.XLOOKUP(C80,media!A:A,media!E:E,"-")</f>
        <v>45658</v>
      </c>
    </row>
    <row r="81" spans="2:22" ht="15.75" thickBot="1">
      <c r="B81" s="19" t="s">
        <v>51</v>
      </c>
      <c r="C81" s="19">
        <v>20452</v>
      </c>
      <c r="D81" s="16">
        <v>39</v>
      </c>
      <c r="E81" s="16">
        <v>5</v>
      </c>
      <c r="F81" s="20">
        <v>18</v>
      </c>
      <c r="G81" s="16">
        <v>2</v>
      </c>
      <c r="H81" s="17">
        <v>30516</v>
      </c>
      <c r="I81" s="17">
        <v>53947</v>
      </c>
      <c r="J81" s="16">
        <f t="shared" si="14"/>
        <v>0.2</v>
      </c>
      <c r="K81" s="16">
        <f>VLOOKUP(C81,'COEF SEGURO AUTO'!A:H,8,0)</f>
        <v>6.7199999999999996E-2</v>
      </c>
      <c r="L81" s="17">
        <f t="shared" si="15"/>
        <v>20.506751999999999</v>
      </c>
      <c r="M81" s="17">
        <f t="shared" si="16"/>
        <v>36.252383999999999</v>
      </c>
      <c r="N81" s="17">
        <f t="shared" si="17"/>
        <v>6103.2000000000007</v>
      </c>
      <c r="O81" s="17">
        <f t="shared" si="18"/>
        <v>10789.400000000001</v>
      </c>
      <c r="P81" s="17">
        <f t="shared" si="19"/>
        <v>959.46059815384604</v>
      </c>
      <c r="Q81" s="17">
        <f t="shared" si="20"/>
        <v>1696.1600763076922</v>
      </c>
      <c r="R81" s="16">
        <f>IFERROR(VLOOKUP(C81,media!A:C,3,0),"-")</f>
        <v>58.593800000000002</v>
      </c>
      <c r="S81" s="16">
        <f>IFERROR(VLOOKUP(C81,media!A:D,4,0),"-")</f>
        <v>79.508399999999995</v>
      </c>
      <c r="T81" s="16">
        <f>IFERROR(VLOOKUP(C81,media!A:B,2,0),"-")</f>
        <v>14</v>
      </c>
      <c r="U81" s="16">
        <f>IFERROR(_xlfn.XLOOKUP(C81,media!A:A,media!F:F),"-")</f>
        <v>0</v>
      </c>
      <c r="V81" s="18">
        <f>_xlfn.XLOOKUP(C81,media!A:A,media!E:E,"-")</f>
        <v>45658</v>
      </c>
    </row>
    <row r="82" spans="2:22" ht="15.75" thickBot="1">
      <c r="B82" s="19" t="s">
        <v>51</v>
      </c>
      <c r="C82" s="19">
        <v>20462</v>
      </c>
      <c r="D82" s="16">
        <v>39</v>
      </c>
      <c r="E82" s="16">
        <v>5</v>
      </c>
      <c r="F82" s="20">
        <v>18</v>
      </c>
      <c r="G82" s="16">
        <v>2</v>
      </c>
      <c r="H82" s="17">
        <v>30516</v>
      </c>
      <c r="I82" s="17">
        <v>53947</v>
      </c>
      <c r="J82" s="16">
        <f t="shared" si="14"/>
        <v>0.2</v>
      </c>
      <c r="K82" s="16">
        <f>VLOOKUP(C82,'COEF SEGURO AUTO'!A:H,8,0)</f>
        <v>6.7199999999999996E-2</v>
      </c>
      <c r="L82" s="17">
        <f t="shared" si="15"/>
        <v>20.506751999999999</v>
      </c>
      <c r="M82" s="17">
        <f t="shared" si="16"/>
        <v>36.252383999999999</v>
      </c>
      <c r="N82" s="17">
        <f t="shared" si="17"/>
        <v>6103.2000000000007</v>
      </c>
      <c r="O82" s="17">
        <f t="shared" si="18"/>
        <v>10789.400000000001</v>
      </c>
      <c r="P82" s="17">
        <f t="shared" si="19"/>
        <v>959.46059815384604</v>
      </c>
      <c r="Q82" s="17">
        <f t="shared" si="20"/>
        <v>1696.1600763076922</v>
      </c>
      <c r="R82" s="16">
        <f>IFERROR(VLOOKUP(C82,media!A:C,3,0),"-")</f>
        <v>60.623899999999999</v>
      </c>
      <c r="S82" s="16">
        <f>IFERROR(VLOOKUP(C82,media!A:D,4,0),"-")</f>
        <v>66</v>
      </c>
      <c r="T82" s="16">
        <f>IFERROR(VLOOKUP(C82,media!A:B,2,0),"-")</f>
        <v>15</v>
      </c>
      <c r="U82" s="16">
        <f>IFERROR(_xlfn.XLOOKUP(C82,media!A:A,media!F:F),"-")</f>
        <v>0</v>
      </c>
      <c r="V82" s="18">
        <f>_xlfn.XLOOKUP(C82,media!A:A,media!E:E,"-")</f>
        <v>45658</v>
      </c>
    </row>
    <row r="83" spans="2:22" ht="15.75" thickBot="1">
      <c r="B83" s="19" t="s">
        <v>51</v>
      </c>
      <c r="C83" s="19">
        <v>20471</v>
      </c>
      <c r="D83" s="16">
        <v>40</v>
      </c>
      <c r="E83" s="16">
        <v>5</v>
      </c>
      <c r="F83" s="20">
        <v>18</v>
      </c>
      <c r="G83" s="16">
        <v>2</v>
      </c>
      <c r="H83" s="17">
        <v>30516</v>
      </c>
      <c r="I83" s="17">
        <v>53947</v>
      </c>
      <c r="J83" s="16">
        <f t="shared" si="14"/>
        <v>0.2</v>
      </c>
      <c r="K83" s="16">
        <f>VLOOKUP(C83,'COEF SEGURO AUTO'!A:H,8,0)</f>
        <v>6.7199999999999996E-2</v>
      </c>
      <c r="L83" s="17">
        <f t="shared" si="15"/>
        <v>20.506751999999999</v>
      </c>
      <c r="M83" s="17">
        <f t="shared" si="16"/>
        <v>36.252383999999999</v>
      </c>
      <c r="N83" s="17">
        <f t="shared" si="17"/>
        <v>6103.2000000000007</v>
      </c>
      <c r="O83" s="17">
        <f t="shared" si="18"/>
        <v>10789.400000000001</v>
      </c>
      <c r="P83" s="17">
        <f t="shared" si="19"/>
        <v>935.98675199999991</v>
      </c>
      <c r="Q83" s="17">
        <f t="shared" si="20"/>
        <v>1654.662384</v>
      </c>
      <c r="R83" s="16">
        <f>IFERROR(VLOOKUP(C83,media!A:C,3,0),"-")</f>
        <v>58.255299999999998</v>
      </c>
      <c r="S83" s="16">
        <f>IFERROR(VLOOKUP(C83,media!A:D,4,0),"-")</f>
        <v>63</v>
      </c>
      <c r="T83" s="16">
        <f>IFERROR(VLOOKUP(C83,media!A:B,2,0),"-")</f>
        <v>16</v>
      </c>
      <c r="U83" s="16">
        <f>IFERROR(_xlfn.XLOOKUP(C83,media!A:A,media!F:F),"-")</f>
        <v>0</v>
      </c>
      <c r="V83" s="18">
        <f>_xlfn.XLOOKUP(C83,media!A:A,media!E:E,"-")</f>
        <v>45658</v>
      </c>
    </row>
    <row r="84" spans="2:22" ht="15.75" thickBot="1">
      <c r="B84" s="19" t="s">
        <v>51</v>
      </c>
      <c r="C84" s="19">
        <v>20403</v>
      </c>
      <c r="D84" s="16">
        <v>34</v>
      </c>
      <c r="E84" s="16">
        <v>5</v>
      </c>
      <c r="F84" s="20">
        <v>18</v>
      </c>
      <c r="G84" s="16">
        <v>2</v>
      </c>
      <c r="H84" s="17">
        <v>51992</v>
      </c>
      <c r="I84" s="17">
        <v>99793</v>
      </c>
      <c r="J84" s="16">
        <f t="shared" si="14"/>
        <v>0.2</v>
      </c>
      <c r="K84" s="16">
        <f>VLOOKUP(C84,'COEF SEGURO AUTO'!A:H,8,0)</f>
        <v>6.7199999999999996E-2</v>
      </c>
      <c r="L84" s="17">
        <f t="shared" si="15"/>
        <v>34.938623999999997</v>
      </c>
      <c r="M84" s="17">
        <f t="shared" si="16"/>
        <v>67.060896</v>
      </c>
      <c r="N84" s="17">
        <f t="shared" si="17"/>
        <v>10398.400000000001</v>
      </c>
      <c r="O84" s="17">
        <f t="shared" si="18"/>
        <v>19958.600000000002</v>
      </c>
      <c r="P84" s="17">
        <f t="shared" si="19"/>
        <v>1869.9503887058822</v>
      </c>
      <c r="Q84" s="17">
        <f t="shared" si="20"/>
        <v>3589.1667783529415</v>
      </c>
      <c r="R84" s="16">
        <f>IFERROR(VLOOKUP(C84,media!A:C,3,0),"-")</f>
        <v>51.063000000000002</v>
      </c>
      <c r="S84" s="16">
        <f>IFERROR(VLOOKUP(C84,media!A:D,4,0),"-")</f>
        <v>79.508399999999995</v>
      </c>
      <c r="T84" s="16">
        <f>IFERROR(VLOOKUP(C84,media!A:B,2,0),"-")</f>
        <v>23</v>
      </c>
      <c r="U84" s="16">
        <f>IFERROR(_xlfn.XLOOKUP(C84,media!A:A,media!F:F),"-")</f>
        <v>1</v>
      </c>
      <c r="V84" s="18">
        <f>_xlfn.XLOOKUP(C84,media!A:A,media!E:E,"-")</f>
        <v>45658</v>
      </c>
    </row>
    <row r="85" spans="2:22" ht="15.75" thickBot="1">
      <c r="B85" s="19" t="s">
        <v>51</v>
      </c>
      <c r="C85" s="19">
        <v>20580</v>
      </c>
      <c r="D85" s="16">
        <v>51</v>
      </c>
      <c r="E85" s="16">
        <v>5</v>
      </c>
      <c r="F85" s="20">
        <v>18</v>
      </c>
      <c r="G85" s="16">
        <v>2</v>
      </c>
      <c r="H85" s="17">
        <v>30516</v>
      </c>
      <c r="I85" s="17">
        <v>53947</v>
      </c>
      <c r="J85" s="16">
        <f t="shared" si="14"/>
        <v>0.2</v>
      </c>
      <c r="K85" s="16">
        <f>VLOOKUP(C85,'COEF SEGURO AUTO'!A:H,8,0)</f>
        <v>6.7199999999999996E-2</v>
      </c>
      <c r="L85" s="17">
        <f t="shared" si="15"/>
        <v>20.506751999999999</v>
      </c>
      <c r="M85" s="17">
        <f t="shared" si="16"/>
        <v>36.252383999999999</v>
      </c>
      <c r="N85" s="17">
        <f t="shared" si="17"/>
        <v>6103.2000000000007</v>
      </c>
      <c r="O85" s="17">
        <f t="shared" si="18"/>
        <v>10789.400000000001</v>
      </c>
      <c r="P85" s="17">
        <f t="shared" si="19"/>
        <v>738.53028141176469</v>
      </c>
      <c r="Q85" s="17">
        <f t="shared" si="20"/>
        <v>1305.593560470588</v>
      </c>
      <c r="R85" s="16">
        <f>IFERROR(VLOOKUP(C85,media!A:C,3,0),"-")</f>
        <v>65.2</v>
      </c>
      <c r="S85" s="16">
        <f>IFERROR(VLOOKUP(C85,media!A:D,4,0),"-")</f>
        <v>68.788300000000007</v>
      </c>
      <c r="T85" s="16">
        <f>IFERROR(VLOOKUP(C85,media!A:B,2,0),"-")</f>
        <v>17</v>
      </c>
      <c r="U85" s="16">
        <f>IFERROR(_xlfn.XLOOKUP(C85,media!A:A,media!F:F),"-")</f>
        <v>0</v>
      </c>
      <c r="V85" s="18">
        <f>_xlfn.XLOOKUP(C85,media!A:A,media!E:E,"-")</f>
        <v>45658</v>
      </c>
    </row>
    <row r="86" spans="2:22" ht="15.75" thickBot="1">
      <c r="B86" s="19" t="s">
        <v>51</v>
      </c>
      <c r="C86" s="19">
        <v>20408</v>
      </c>
      <c r="D86" s="16">
        <v>35</v>
      </c>
      <c r="E86" s="16">
        <v>5</v>
      </c>
      <c r="F86" s="20">
        <v>18</v>
      </c>
      <c r="G86" s="16">
        <v>2</v>
      </c>
      <c r="H86" s="17">
        <v>32834.9</v>
      </c>
      <c r="I86" s="17">
        <v>49997</v>
      </c>
      <c r="J86" s="16">
        <f t="shared" si="14"/>
        <v>0.2</v>
      </c>
      <c r="K86" s="16">
        <f>VLOOKUP(C86,'COEF SEGURO AUTO'!A:H,8,0)</f>
        <v>6.7199999999999996E-2</v>
      </c>
      <c r="L86" s="17">
        <f t="shared" si="15"/>
        <v>22.0650528</v>
      </c>
      <c r="M86" s="17">
        <f t="shared" si="16"/>
        <v>33.597983999999997</v>
      </c>
      <c r="N86" s="17">
        <f t="shared" si="17"/>
        <v>6566.9800000000005</v>
      </c>
      <c r="O86" s="17">
        <f t="shared" si="18"/>
        <v>9999.4000000000015</v>
      </c>
      <c r="P86" s="17">
        <f t="shared" si="19"/>
        <v>1147.8330528000001</v>
      </c>
      <c r="Q86" s="17">
        <f t="shared" si="20"/>
        <v>1747.7808411428571</v>
      </c>
      <c r="R86" s="16">
        <f>IFERROR(VLOOKUP(C86,media!A:C,3,0),"-")</f>
        <v>49.538200000000003</v>
      </c>
      <c r="S86" s="16">
        <f>IFERROR(VLOOKUP(C86,media!A:D,4,0),"-")</f>
        <v>79.508399999999995</v>
      </c>
      <c r="T86" s="16">
        <f>IFERROR(VLOOKUP(C86,media!A:B,2,0),"-")</f>
        <v>19</v>
      </c>
      <c r="U86" s="16">
        <f>IFERROR(_xlfn.XLOOKUP(C86,media!A:A,media!F:F),"-")</f>
        <v>0</v>
      </c>
      <c r="V86" s="18">
        <f>_xlfn.XLOOKUP(C86,media!A:A,media!E:E,"-")</f>
        <v>45658</v>
      </c>
    </row>
    <row r="87" spans="2:22" ht="15.75" thickBot="1">
      <c r="B87" s="19" t="s">
        <v>51</v>
      </c>
      <c r="C87" s="19">
        <v>20409</v>
      </c>
      <c r="D87" s="16">
        <v>35</v>
      </c>
      <c r="E87" s="16">
        <v>5</v>
      </c>
      <c r="F87" s="20">
        <v>18</v>
      </c>
      <c r="G87" s="16">
        <v>2</v>
      </c>
      <c r="H87" s="17">
        <v>49997</v>
      </c>
      <c r="I87" s="17">
        <v>93271</v>
      </c>
      <c r="J87" s="16">
        <f t="shared" si="14"/>
        <v>0.2</v>
      </c>
      <c r="K87" s="16">
        <f>VLOOKUP(C87,'COEF SEGURO AUTO'!A:H,8,0)</f>
        <v>6.7199999999999996E-2</v>
      </c>
      <c r="L87" s="17">
        <f t="shared" si="15"/>
        <v>33.597983999999997</v>
      </c>
      <c r="M87" s="17">
        <f t="shared" si="16"/>
        <v>62.678111999999999</v>
      </c>
      <c r="N87" s="17">
        <f t="shared" si="17"/>
        <v>9999.4000000000015</v>
      </c>
      <c r="O87" s="17">
        <f t="shared" si="18"/>
        <v>18654.2</v>
      </c>
      <c r="P87" s="17">
        <f t="shared" si="19"/>
        <v>1747.7808411428571</v>
      </c>
      <c r="Q87" s="17">
        <f t="shared" si="20"/>
        <v>3260.5409691428572</v>
      </c>
      <c r="R87" s="16">
        <f>IFERROR(VLOOKUP(C87,media!A:C,3,0),"-")</f>
        <v>56.001600000000003</v>
      </c>
      <c r="S87" s="16">
        <f>IFERROR(VLOOKUP(C87,media!A:D,4,0),"-")</f>
        <v>67.866399999999999</v>
      </c>
      <c r="T87" s="16">
        <f>IFERROR(VLOOKUP(C87,media!A:B,2,0),"-")</f>
        <v>16</v>
      </c>
      <c r="U87" s="16">
        <f>IFERROR(_xlfn.XLOOKUP(C87,media!A:A,media!F:F),"-")</f>
        <v>1</v>
      </c>
      <c r="V87" s="18">
        <f>_xlfn.XLOOKUP(C87,media!A:A,media!E:E,"-")</f>
        <v>45658</v>
      </c>
    </row>
    <row r="88" spans="2:22" ht="15.75" thickBot="1">
      <c r="B88" s="19" t="s">
        <v>51</v>
      </c>
      <c r="C88" s="19">
        <v>20596</v>
      </c>
      <c r="D88" s="16">
        <v>53</v>
      </c>
      <c r="E88" s="16">
        <v>5</v>
      </c>
      <c r="F88" s="20">
        <v>18</v>
      </c>
      <c r="G88" s="16">
        <v>2</v>
      </c>
      <c r="H88" s="17">
        <v>30516</v>
      </c>
      <c r="I88" s="17">
        <v>53947</v>
      </c>
      <c r="J88" s="16">
        <f t="shared" si="14"/>
        <v>0.2</v>
      </c>
      <c r="K88" s="16">
        <f>VLOOKUP(C88,'COEF SEGURO AUTO'!A:H,8,0)</f>
        <v>6.7199999999999996E-2</v>
      </c>
      <c r="L88" s="17">
        <f t="shared" si="15"/>
        <v>20.506751999999999</v>
      </c>
      <c r="M88" s="17">
        <f t="shared" si="16"/>
        <v>36.252383999999999</v>
      </c>
      <c r="N88" s="17">
        <f t="shared" si="17"/>
        <v>6103.2000000000007</v>
      </c>
      <c r="O88" s="17">
        <f t="shared" si="18"/>
        <v>10789.400000000001</v>
      </c>
      <c r="P88" s="17">
        <f t="shared" si="19"/>
        <v>711.43505388679239</v>
      </c>
      <c r="Q88" s="17">
        <f t="shared" si="20"/>
        <v>1257.6938934339621</v>
      </c>
      <c r="R88" s="16">
        <f>IFERROR(VLOOKUP(C88,media!A:C,3,0),"-")</f>
        <v>66.099999999999994</v>
      </c>
      <c r="S88" s="16">
        <f>IFERROR(VLOOKUP(C88,media!A:D,4,0),"-")</f>
        <v>66.5</v>
      </c>
      <c r="T88" s="16">
        <f>IFERROR(VLOOKUP(C88,media!A:B,2,0),"-")</f>
        <v>14</v>
      </c>
      <c r="U88" s="16">
        <f>IFERROR(_xlfn.XLOOKUP(C88,media!A:A,media!F:F),"-")</f>
        <v>1</v>
      </c>
      <c r="V88" s="18">
        <f>_xlfn.XLOOKUP(C88,media!A:A,media!E:E,"-")</f>
        <v>45658</v>
      </c>
    </row>
    <row r="89" spans="2:22" ht="15.75" thickBot="1">
      <c r="B89" s="19" t="s">
        <v>51</v>
      </c>
      <c r="C89" s="19">
        <v>20321</v>
      </c>
      <c r="D89" s="16">
        <v>39</v>
      </c>
      <c r="E89" s="16">
        <v>15</v>
      </c>
      <c r="F89" s="20">
        <v>24</v>
      </c>
      <c r="G89" s="16">
        <v>2</v>
      </c>
      <c r="H89" s="17">
        <v>31261.51</v>
      </c>
      <c r="I89" s="17">
        <v>49995</v>
      </c>
      <c r="J89" s="16">
        <f t="shared" si="14"/>
        <v>0.26</v>
      </c>
      <c r="K89" s="16">
        <f>VLOOKUP(C89,'COEF SEGURO AUTO'!A:H,8,0)</f>
        <v>7.0599999999999996E-2</v>
      </c>
      <c r="L89" s="17">
        <f t="shared" si="15"/>
        <v>22.070626059999995</v>
      </c>
      <c r="M89" s="17">
        <f t="shared" si="16"/>
        <v>35.296469999999999</v>
      </c>
      <c r="N89" s="17">
        <f t="shared" si="17"/>
        <v>8127.9925999999996</v>
      </c>
      <c r="O89" s="17">
        <f t="shared" si="18"/>
        <v>12998.7</v>
      </c>
      <c r="P89" s="17">
        <f t="shared" si="19"/>
        <v>1032.0578722138462</v>
      </c>
      <c r="Q89" s="17">
        <f t="shared" si="20"/>
        <v>1650.5195469230769</v>
      </c>
      <c r="R89" s="16">
        <f>IFERROR(VLOOKUP(C89,media!A:C,3,0),"-")</f>
        <v>61</v>
      </c>
      <c r="S89" s="16">
        <f>IFERROR(VLOOKUP(C89,media!A:D,4,0),"-")</f>
        <v>63.5871</v>
      </c>
      <c r="T89" s="16">
        <f>IFERROR(VLOOKUP(C89,media!A:B,2,0),"-")</f>
        <v>16</v>
      </c>
      <c r="U89" s="16">
        <f>IFERROR(_xlfn.XLOOKUP(C89,media!A:A,media!F:F),"-")</f>
        <v>0</v>
      </c>
      <c r="V89" s="18">
        <f>_xlfn.XLOOKUP(C89,media!A:A,media!E:E,"-")</f>
        <v>45658</v>
      </c>
    </row>
    <row r="90" spans="2:22" ht="15.75" thickBot="1">
      <c r="B90" s="19" t="s">
        <v>51</v>
      </c>
      <c r="C90" s="19">
        <v>20497</v>
      </c>
      <c r="D90" s="16">
        <v>43</v>
      </c>
      <c r="E90" s="16">
        <v>5</v>
      </c>
      <c r="F90" s="20">
        <v>18</v>
      </c>
      <c r="G90" s="16">
        <v>2</v>
      </c>
      <c r="H90" s="17">
        <v>31261.51</v>
      </c>
      <c r="I90" s="17">
        <v>51669.5</v>
      </c>
      <c r="J90" s="16">
        <f t="shared" si="14"/>
        <v>0.2</v>
      </c>
      <c r="K90" s="16">
        <f>VLOOKUP(C90,'COEF SEGURO AUTO'!A:H,8,0)</f>
        <v>6.7199999999999996E-2</v>
      </c>
      <c r="L90" s="17">
        <f t="shared" si="15"/>
        <v>21.007734719999998</v>
      </c>
      <c r="M90" s="17">
        <f t="shared" si="16"/>
        <v>34.721903999999995</v>
      </c>
      <c r="N90" s="17">
        <f t="shared" si="17"/>
        <v>6252.3019999999997</v>
      </c>
      <c r="O90" s="17">
        <f t="shared" si="18"/>
        <v>10333.900000000001</v>
      </c>
      <c r="P90" s="17">
        <f t="shared" si="19"/>
        <v>893.4219672781395</v>
      </c>
      <c r="Q90" s="17">
        <f t="shared" si="20"/>
        <v>1476.6614388837208</v>
      </c>
      <c r="R90" s="16">
        <f>IFERROR(VLOOKUP(C90,media!A:C,3,0),"-")</f>
        <v>74.186000000000007</v>
      </c>
      <c r="S90" s="16">
        <f>IFERROR(VLOOKUP(C90,media!A:D,4,0),"-")</f>
        <v>75</v>
      </c>
      <c r="T90" s="16">
        <f>IFERROR(VLOOKUP(C90,media!A:B,2,0),"-")</f>
        <v>22</v>
      </c>
      <c r="U90" s="16">
        <f>IFERROR(_xlfn.XLOOKUP(C90,media!A:A,media!F:F),"-")</f>
        <v>0</v>
      </c>
      <c r="V90" s="18">
        <f>_xlfn.XLOOKUP(C90,media!A:A,media!E:E,"-")</f>
        <v>45658</v>
      </c>
    </row>
    <row r="91" spans="2:22" ht="15.75" thickBot="1">
      <c r="B91" s="19" t="s">
        <v>51</v>
      </c>
      <c r="C91" s="19">
        <v>50067</v>
      </c>
      <c r="D91" s="16">
        <v>85</v>
      </c>
      <c r="E91" s="16">
        <v>15</v>
      </c>
      <c r="F91" s="20">
        <v>30</v>
      </c>
      <c r="G91" s="16">
        <v>3</v>
      </c>
      <c r="H91" s="17">
        <v>31428</v>
      </c>
      <c r="I91" s="17">
        <v>52380</v>
      </c>
      <c r="J91" s="16">
        <f t="shared" si="14"/>
        <v>0.33</v>
      </c>
      <c r="K91" s="16">
        <f>VLOOKUP(C91,'COEF SEGURO AUTO'!A:H,8,0)</f>
        <v>7.4499999999999997E-2</v>
      </c>
      <c r="L91" s="17">
        <f t="shared" si="15"/>
        <v>23.41386</v>
      </c>
      <c r="M91" s="17">
        <f t="shared" si="16"/>
        <v>39.023099999999999</v>
      </c>
      <c r="N91" s="17">
        <f t="shared" si="17"/>
        <v>10371.24</v>
      </c>
      <c r="O91" s="17">
        <f t="shared" si="18"/>
        <v>17285.400000000001</v>
      </c>
      <c r="P91" s="17">
        <f t="shared" si="19"/>
        <v>515.16962470588237</v>
      </c>
      <c r="Q91" s="17">
        <f t="shared" si="20"/>
        <v>858.6160411764705</v>
      </c>
      <c r="R91" s="16">
        <f>IFERROR(VLOOKUP(C91,media!A:C,3,0),"-")</f>
        <v>55.999000000000002</v>
      </c>
      <c r="S91" s="16">
        <f>IFERROR(VLOOKUP(C91,media!A:D,4,0),"-")</f>
        <v>68.182500000000005</v>
      </c>
      <c r="T91" s="16">
        <f>IFERROR(VLOOKUP(C91,media!A:B,2,0),"-")</f>
        <v>12</v>
      </c>
      <c r="U91" s="16">
        <f>IFERROR(_xlfn.XLOOKUP(C91,media!A:A,media!F:F),"-")</f>
        <v>0</v>
      </c>
      <c r="V91" s="18">
        <f>_xlfn.XLOOKUP(C91,media!A:A,media!E:E,"-")</f>
        <v>45658</v>
      </c>
    </row>
    <row r="92" spans="2:22" ht="15.75" thickBot="1">
      <c r="B92" s="19" t="s">
        <v>51</v>
      </c>
      <c r="C92" s="19">
        <v>50033</v>
      </c>
      <c r="D92" s="16">
        <v>82</v>
      </c>
      <c r="E92" s="16">
        <v>15</v>
      </c>
      <c r="F92" s="20">
        <v>30</v>
      </c>
      <c r="G92" s="16">
        <v>3</v>
      </c>
      <c r="H92" s="17">
        <v>31350</v>
      </c>
      <c r="I92" s="17">
        <v>52250</v>
      </c>
      <c r="J92" s="16">
        <f t="shared" si="14"/>
        <v>0.33</v>
      </c>
      <c r="K92" s="16">
        <f>VLOOKUP(C92,'COEF SEGURO AUTO'!A:H,8,0)</f>
        <v>7.4499999999999997E-2</v>
      </c>
      <c r="L92" s="17">
        <f t="shared" si="15"/>
        <v>23.35575</v>
      </c>
      <c r="M92" s="17">
        <f t="shared" si="16"/>
        <v>38.926250000000003</v>
      </c>
      <c r="N92" s="17">
        <f t="shared" si="17"/>
        <v>10345.5</v>
      </c>
      <c r="O92" s="17">
        <f t="shared" si="18"/>
        <v>17242.5</v>
      </c>
      <c r="P92" s="17">
        <f t="shared" si="19"/>
        <v>531.83745731707313</v>
      </c>
      <c r="Q92" s="17">
        <f t="shared" si="20"/>
        <v>886.39576219512196</v>
      </c>
      <c r="R92" s="16">
        <f>IFERROR(VLOOKUP(C92,media!A:C,3,0),"-")</f>
        <v>56.001399999999997</v>
      </c>
      <c r="S92" s="16">
        <f>IFERROR(VLOOKUP(C92,media!A:D,4,0),"-")</f>
        <v>62.961199999999998</v>
      </c>
      <c r="T92" s="16">
        <f>IFERROR(VLOOKUP(C92,media!A:B,2,0),"-")</f>
        <v>15</v>
      </c>
      <c r="U92" s="16">
        <f>IFERROR(_xlfn.XLOOKUP(C92,media!A:A,media!F:F),"-")</f>
        <v>0</v>
      </c>
      <c r="V92" s="18">
        <f>_xlfn.XLOOKUP(C92,media!A:A,media!E:E,"-")</f>
        <v>45658</v>
      </c>
    </row>
    <row r="93" spans="2:22" ht="15.75" thickBot="1">
      <c r="B93" s="19" t="s">
        <v>51</v>
      </c>
      <c r="C93" s="19">
        <v>50000</v>
      </c>
      <c r="D93" s="16">
        <v>74</v>
      </c>
      <c r="E93" s="16">
        <v>15</v>
      </c>
      <c r="F93" s="20">
        <v>24</v>
      </c>
      <c r="G93" s="16">
        <v>2</v>
      </c>
      <c r="H93" s="17">
        <v>33239</v>
      </c>
      <c r="I93" s="17">
        <v>33239</v>
      </c>
      <c r="J93" s="16">
        <f t="shared" si="14"/>
        <v>0.26</v>
      </c>
      <c r="K93" s="16">
        <f>VLOOKUP(C93,'COEF SEGURO AUTO'!A:H,8,0)</f>
        <v>7.0599999999999996E-2</v>
      </c>
      <c r="L93" s="17">
        <f t="shared" si="15"/>
        <v>23.466733999999999</v>
      </c>
      <c r="M93" s="17">
        <f t="shared" si="16"/>
        <v>23.466733999999999</v>
      </c>
      <c r="N93" s="17">
        <f t="shared" si="17"/>
        <v>8642.14</v>
      </c>
      <c r="O93" s="17">
        <f t="shared" si="18"/>
        <v>8642.14</v>
      </c>
      <c r="P93" s="17">
        <f t="shared" si="19"/>
        <v>589.42808535135134</v>
      </c>
      <c r="Q93" s="17">
        <f t="shared" si="20"/>
        <v>589.42808535135134</v>
      </c>
      <c r="R93" s="16">
        <f>IFERROR(VLOOKUP(C93,media!A:C,3,0),"-")</f>
        <v>57.076599999999999</v>
      </c>
      <c r="S93" s="16">
        <f>IFERROR(VLOOKUP(C93,media!A:D,4,0),"-")</f>
        <v>59.035200000000003</v>
      </c>
      <c r="T93" s="16">
        <f>IFERROR(VLOOKUP(C93,media!A:B,2,0),"-")</f>
        <v>6</v>
      </c>
      <c r="U93" s="16">
        <f>IFERROR(_xlfn.XLOOKUP(C93,media!A:A,media!F:F),"-")</f>
        <v>0</v>
      </c>
      <c r="V93" s="18">
        <f>_xlfn.XLOOKUP(C93,media!A:A,media!E:E,"-")</f>
        <v>45658</v>
      </c>
    </row>
    <row r="94" spans="2:22" ht="15.75" thickBot="1">
      <c r="B94" s="19" t="s">
        <v>51</v>
      </c>
      <c r="C94" s="19">
        <v>50028</v>
      </c>
      <c r="D94" s="16">
        <v>47</v>
      </c>
      <c r="E94" s="16">
        <v>15</v>
      </c>
      <c r="F94" s="20">
        <v>16</v>
      </c>
      <c r="G94" s="16">
        <v>3</v>
      </c>
      <c r="H94" s="17">
        <v>31269</v>
      </c>
      <c r="I94" s="17">
        <v>62538</v>
      </c>
      <c r="J94" s="16">
        <f t="shared" si="14"/>
        <v>0.19</v>
      </c>
      <c r="K94" s="16">
        <f>VLOOKUP(C94,'COEF SEGURO AUTO'!A:H,8,0)</f>
        <v>6.6600000000000006E-2</v>
      </c>
      <c r="L94" s="17">
        <f t="shared" si="15"/>
        <v>20.825154000000001</v>
      </c>
      <c r="M94" s="17">
        <f t="shared" si="16"/>
        <v>41.650308000000003</v>
      </c>
      <c r="N94" s="17">
        <f t="shared" si="17"/>
        <v>5941.11</v>
      </c>
      <c r="O94" s="17">
        <f t="shared" si="18"/>
        <v>11882.22</v>
      </c>
      <c r="P94" s="17">
        <f t="shared" si="19"/>
        <v>812.52962208510644</v>
      </c>
      <c r="Q94" s="17">
        <f t="shared" si="20"/>
        <v>1625.0592441702129</v>
      </c>
      <c r="R94" s="16">
        <f>IFERROR(VLOOKUP(C94,media!A:C,3,0),"-")</f>
        <v>53.079700000000003</v>
      </c>
      <c r="S94" s="16">
        <f>IFERROR(VLOOKUP(C94,media!A:D,4,0),"-")</f>
        <v>63.961100000000002</v>
      </c>
      <c r="T94" s="16">
        <f>IFERROR(VLOOKUP(C94,media!A:B,2,0),"-")</f>
        <v>20</v>
      </c>
      <c r="U94" s="16">
        <f>IFERROR(_xlfn.XLOOKUP(C94,media!A:A,media!F:F),"-")</f>
        <v>0</v>
      </c>
      <c r="V94" s="18">
        <f>_xlfn.XLOOKUP(C94,media!A:A,media!E:E,"-")</f>
        <v>45658</v>
      </c>
    </row>
    <row r="95" spans="2:22" ht="15.75" thickBot="1">
      <c r="B95" s="19" t="s">
        <v>51</v>
      </c>
      <c r="C95" s="19">
        <v>50049</v>
      </c>
      <c r="D95" s="16">
        <v>83</v>
      </c>
      <c r="E95" s="16">
        <v>15</v>
      </c>
      <c r="F95" s="20">
        <v>30</v>
      </c>
      <c r="G95" s="16">
        <v>3</v>
      </c>
      <c r="H95" s="17">
        <v>31272</v>
      </c>
      <c r="I95" s="17">
        <v>52120</v>
      </c>
      <c r="J95" s="16">
        <f t="shared" si="14"/>
        <v>0.33</v>
      </c>
      <c r="K95" s="16">
        <f>VLOOKUP(C95,'COEF SEGURO AUTO'!A:H,8,0)</f>
        <v>7.4499999999999997E-2</v>
      </c>
      <c r="L95" s="17">
        <f t="shared" si="15"/>
        <v>23.297640000000001</v>
      </c>
      <c r="M95" s="17">
        <f t="shared" si="16"/>
        <v>38.8294</v>
      </c>
      <c r="N95" s="17">
        <f t="shared" si="17"/>
        <v>10319.76</v>
      </c>
      <c r="O95" s="17">
        <f t="shared" si="18"/>
        <v>17199.600000000002</v>
      </c>
      <c r="P95" s="17">
        <f t="shared" si="19"/>
        <v>524.40318216867468</v>
      </c>
      <c r="Q95" s="17">
        <f t="shared" si="20"/>
        <v>874.00530361445783</v>
      </c>
      <c r="R95" s="16">
        <f>IFERROR(VLOOKUP(C95,media!A:C,3,0),"-")</f>
        <v>57.409300000000002</v>
      </c>
      <c r="S95" s="16">
        <f>IFERROR(VLOOKUP(C95,media!A:D,4,0),"-")</f>
        <v>60</v>
      </c>
      <c r="T95" s="16">
        <f>IFERROR(VLOOKUP(C95,media!A:B,2,0),"-")</f>
        <v>12</v>
      </c>
      <c r="U95" s="16">
        <f>IFERROR(_xlfn.XLOOKUP(C95,media!A:A,media!F:F),"-")</f>
        <v>0</v>
      </c>
      <c r="V95" s="18">
        <f>_xlfn.XLOOKUP(C95,media!A:A,media!E:E,"-")</f>
        <v>45658</v>
      </c>
    </row>
    <row r="96" spans="2:22" ht="15.75" thickBot="1">
      <c r="B96" s="19" t="s">
        <v>51</v>
      </c>
      <c r="C96" s="19">
        <v>50083</v>
      </c>
      <c r="D96" s="16">
        <v>86</v>
      </c>
      <c r="E96" s="16">
        <v>5</v>
      </c>
      <c r="F96" s="20">
        <v>30</v>
      </c>
      <c r="G96" s="16">
        <v>3</v>
      </c>
      <c r="H96" s="17">
        <v>31449</v>
      </c>
      <c r="I96" s="17">
        <v>52415</v>
      </c>
      <c r="J96" s="16">
        <f t="shared" si="14"/>
        <v>0.33</v>
      </c>
      <c r="K96" s="16">
        <f>VLOOKUP(C96,'COEF SEGURO AUTO'!A:H,8,0)</f>
        <v>7.4499999999999997E-2</v>
      </c>
      <c r="L96" s="17">
        <f t="shared" si="15"/>
        <v>23.429504999999999</v>
      </c>
      <c r="M96" s="17">
        <f t="shared" si="16"/>
        <v>39.049174999999998</v>
      </c>
      <c r="N96" s="17">
        <f t="shared" si="17"/>
        <v>10378.17</v>
      </c>
      <c r="O96" s="17">
        <f t="shared" si="18"/>
        <v>17296.95</v>
      </c>
      <c r="P96" s="17">
        <f t="shared" si="19"/>
        <v>509.79194686046509</v>
      </c>
      <c r="Q96" s="17">
        <f t="shared" si="20"/>
        <v>849.65324476744183</v>
      </c>
      <c r="R96" s="16">
        <f>IFERROR(VLOOKUP(C96,media!A:C,3,0),"-")</f>
        <v>57.777799999999999</v>
      </c>
      <c r="S96" s="16">
        <f>IFERROR(VLOOKUP(C96,media!A:D,4,0),"-")</f>
        <v>66.666700000000006</v>
      </c>
      <c r="T96" s="16">
        <f>IFERROR(VLOOKUP(C96,media!A:B,2,0),"-")</f>
        <v>10</v>
      </c>
      <c r="U96" s="16">
        <f>IFERROR(_xlfn.XLOOKUP(C96,media!A:A,media!F:F),"-")</f>
        <v>3</v>
      </c>
      <c r="V96" s="18">
        <f>_xlfn.XLOOKUP(C96,media!A:A,media!E:E,"-")</f>
        <v>45658</v>
      </c>
    </row>
    <row r="97" spans="2:22" ht="15.75" thickBot="1">
      <c r="B97" s="19" t="s">
        <v>51</v>
      </c>
      <c r="C97" s="19">
        <v>20449</v>
      </c>
      <c r="D97" s="16">
        <v>6</v>
      </c>
      <c r="E97" s="16">
        <v>5</v>
      </c>
      <c r="F97" s="20">
        <v>14</v>
      </c>
      <c r="G97" s="16">
        <v>2</v>
      </c>
      <c r="H97" s="17">
        <v>39845</v>
      </c>
      <c r="I97" s="17">
        <v>69990</v>
      </c>
      <c r="J97" s="16">
        <f t="shared" si="14"/>
        <v>0.16</v>
      </c>
      <c r="K97" s="16">
        <f>VLOOKUP(C97,'COEF SEGURO AUTO'!A:H,8,0)</f>
        <v>6.5000000000000002E-2</v>
      </c>
      <c r="L97" s="17">
        <f t="shared" si="15"/>
        <v>25.899249999999999</v>
      </c>
      <c r="M97" s="17">
        <f t="shared" si="16"/>
        <v>45.493499999999997</v>
      </c>
      <c r="N97" s="17">
        <f t="shared" si="17"/>
        <v>6375.2</v>
      </c>
      <c r="O97" s="17">
        <f t="shared" si="18"/>
        <v>11198.4</v>
      </c>
      <c r="P97" s="17">
        <f t="shared" si="19"/>
        <v>7729.2659166666663</v>
      </c>
      <c r="Q97" s="17">
        <f t="shared" si="20"/>
        <v>13576.8935</v>
      </c>
      <c r="R97" s="16">
        <f>IFERROR(VLOOKUP(C97,media!A:C,3,0),"-")</f>
        <v>15.6751</v>
      </c>
      <c r="S97" s="16">
        <f>IFERROR(VLOOKUP(C97,media!A:D,4,0),"-")</f>
        <v>30</v>
      </c>
      <c r="T97" s="16">
        <f>IFERROR(VLOOKUP(C97,media!A:B,2,0),"-")</f>
        <v>5</v>
      </c>
      <c r="U97" s="16">
        <f>IFERROR(_xlfn.XLOOKUP(C97,media!A:A,media!F:F),"-")</f>
        <v>0</v>
      </c>
      <c r="V97" s="18">
        <f>_xlfn.XLOOKUP(C97,media!A:A,media!E:E,"-")</f>
        <v>45627</v>
      </c>
    </row>
    <row r="98" spans="2:22" ht="15.75" thickBot="1">
      <c r="B98" s="19" t="s">
        <v>51</v>
      </c>
      <c r="C98" s="19">
        <v>50047</v>
      </c>
      <c r="D98" s="16">
        <v>83</v>
      </c>
      <c r="E98" s="16">
        <v>15</v>
      </c>
      <c r="F98" s="20">
        <v>30</v>
      </c>
      <c r="G98" s="16">
        <v>3</v>
      </c>
      <c r="H98" s="17">
        <v>31272</v>
      </c>
      <c r="I98" s="17">
        <v>52120</v>
      </c>
      <c r="J98" s="16">
        <f t="shared" si="14"/>
        <v>0.33</v>
      </c>
      <c r="K98" s="16">
        <f>VLOOKUP(C98,'COEF SEGURO AUTO'!A:H,8,0)</f>
        <v>7.4499999999999997E-2</v>
      </c>
      <c r="L98" s="17">
        <f t="shared" si="15"/>
        <v>23.297640000000001</v>
      </c>
      <c r="M98" s="17">
        <f t="shared" si="16"/>
        <v>38.8294</v>
      </c>
      <c r="N98" s="17">
        <f t="shared" si="17"/>
        <v>10319.76</v>
      </c>
      <c r="O98" s="17">
        <f t="shared" si="18"/>
        <v>17199.600000000002</v>
      </c>
      <c r="P98" s="17">
        <f t="shared" si="19"/>
        <v>524.40318216867468</v>
      </c>
      <c r="Q98" s="17">
        <f t="shared" si="20"/>
        <v>874.00530361445783</v>
      </c>
      <c r="R98" s="16">
        <f>IFERROR(VLOOKUP(C98,media!A:C,3,0),"-")</f>
        <v>58.59</v>
      </c>
      <c r="S98" s="16">
        <f>IFERROR(VLOOKUP(C98,media!A:D,4,0),"-")</f>
        <v>60.964700000000001</v>
      </c>
      <c r="T98" s="16">
        <f>IFERROR(VLOOKUP(C98,media!A:B,2,0),"-")</f>
        <v>12</v>
      </c>
      <c r="U98" s="16">
        <f>IFERROR(_xlfn.XLOOKUP(C98,media!A:A,media!F:F),"-")</f>
        <v>0</v>
      </c>
      <c r="V98" s="18">
        <f>_xlfn.XLOOKUP(C98,media!A:A,media!E:E,"-")</f>
        <v>45658</v>
      </c>
    </row>
    <row r="99" spans="2:22" ht="15.75" thickBot="1">
      <c r="B99" s="19" t="s">
        <v>51</v>
      </c>
      <c r="C99" s="19">
        <v>50057</v>
      </c>
      <c r="D99" s="16">
        <v>84</v>
      </c>
      <c r="E99" s="16">
        <v>15</v>
      </c>
      <c r="F99" s="20">
        <v>30</v>
      </c>
      <c r="G99" s="16">
        <v>3</v>
      </c>
      <c r="H99" s="17">
        <v>31326</v>
      </c>
      <c r="I99" s="17">
        <v>52210</v>
      </c>
      <c r="J99" s="16">
        <f t="shared" si="14"/>
        <v>0.33</v>
      </c>
      <c r="K99" s="16">
        <f>VLOOKUP(C99,'COEF SEGURO AUTO'!A:H,8,0)</f>
        <v>7.4499999999999997E-2</v>
      </c>
      <c r="L99" s="17">
        <f t="shared" si="15"/>
        <v>23.337869999999999</v>
      </c>
      <c r="M99" s="17">
        <f t="shared" si="16"/>
        <v>38.896450000000002</v>
      </c>
      <c r="N99" s="17">
        <f t="shared" si="17"/>
        <v>10337.58</v>
      </c>
      <c r="O99" s="17">
        <f t="shared" si="18"/>
        <v>17229.3</v>
      </c>
      <c r="P99" s="17">
        <f t="shared" si="19"/>
        <v>519.33286999999996</v>
      </c>
      <c r="Q99" s="17">
        <f t="shared" si="20"/>
        <v>865.55478333333338</v>
      </c>
      <c r="R99" s="16">
        <f>IFERROR(VLOOKUP(C99,media!A:C,3,0),"-")</f>
        <v>58.7301</v>
      </c>
      <c r="S99" s="16">
        <f>IFERROR(VLOOKUP(C99,media!A:D,4,0),"-")</f>
        <v>61.290900000000001</v>
      </c>
      <c r="T99" s="16">
        <f>IFERROR(VLOOKUP(C99,media!A:B,2,0),"-")</f>
        <v>6</v>
      </c>
      <c r="U99" s="16">
        <f>IFERROR(_xlfn.XLOOKUP(C99,media!A:A,media!F:F),"-")</f>
        <v>0</v>
      </c>
      <c r="V99" s="18">
        <f>_xlfn.XLOOKUP(C99,media!A:A,media!E:E,"-")</f>
        <v>45658</v>
      </c>
    </row>
    <row r="100" spans="2:22" ht="15.75" thickBot="1">
      <c r="B100" s="19" t="s">
        <v>51</v>
      </c>
      <c r="C100" s="19">
        <v>50056</v>
      </c>
      <c r="D100" s="16">
        <v>44</v>
      </c>
      <c r="E100" s="16">
        <v>15</v>
      </c>
      <c r="F100" s="20">
        <v>16</v>
      </c>
      <c r="G100" s="16">
        <v>3</v>
      </c>
      <c r="H100" s="17">
        <v>31326</v>
      </c>
      <c r="I100" s="17">
        <v>62652</v>
      </c>
      <c r="J100" s="16">
        <f t="shared" ref="J100:J131" si="21">(F100+G100)/100</f>
        <v>0.19</v>
      </c>
      <c r="K100" s="16">
        <f>VLOOKUP(C100,'COEF SEGURO AUTO'!A:H,8,0)</f>
        <v>6.6600000000000006E-2</v>
      </c>
      <c r="L100" s="17">
        <f t="shared" ref="L100:L131" si="22">H100*(K100/100)</f>
        <v>20.863116000000002</v>
      </c>
      <c r="M100" s="17">
        <f t="shared" ref="M100:M131" si="23">I100*(K100/100)</f>
        <v>41.726232000000003</v>
      </c>
      <c r="N100" s="17">
        <f t="shared" ref="N100:N131" si="24">H100*J100</f>
        <v>5951.9400000000005</v>
      </c>
      <c r="O100" s="17">
        <f t="shared" ref="O100:O131" si="25">I100*J100</f>
        <v>11903.880000000001</v>
      </c>
      <c r="P100" s="17">
        <f t="shared" ref="P100:P131" si="26">SUM(H100+N100)/D100+L100</f>
        <v>868.0890250909091</v>
      </c>
      <c r="Q100" s="17">
        <f t="shared" ref="Q100:Q131" si="27">SUM(I100+O100)/D100+M100</f>
        <v>1736.1780501818182</v>
      </c>
      <c r="R100" s="16">
        <f>IFERROR(VLOOKUP(C100,media!A:C,3,0),"-")</f>
        <v>58.7301</v>
      </c>
      <c r="S100" s="16">
        <f>IFERROR(VLOOKUP(C100,media!A:D,4,0),"-")</f>
        <v>70.207899999999995</v>
      </c>
      <c r="T100" s="16">
        <f>IFERROR(VLOOKUP(C100,media!A:B,2,0),"-")</f>
        <v>15</v>
      </c>
      <c r="U100" s="16">
        <f>IFERROR(_xlfn.XLOOKUP(C100,media!A:A,media!F:F),"-")</f>
        <v>0</v>
      </c>
      <c r="V100" s="18">
        <f>_xlfn.XLOOKUP(C100,media!A:A,media!E:E,"-")</f>
        <v>45658</v>
      </c>
    </row>
    <row r="101" spans="2:22" ht="15.75" thickBot="1">
      <c r="B101" s="19" t="s">
        <v>51</v>
      </c>
      <c r="C101" s="19">
        <v>20455</v>
      </c>
      <c r="D101" s="16">
        <v>7</v>
      </c>
      <c r="E101" s="16">
        <v>5</v>
      </c>
      <c r="F101" s="20">
        <v>14</v>
      </c>
      <c r="G101" s="16">
        <v>2</v>
      </c>
      <c r="H101" s="17">
        <v>38046</v>
      </c>
      <c r="I101" s="17">
        <v>72090</v>
      </c>
      <c r="J101" s="16">
        <f t="shared" si="21"/>
        <v>0.16</v>
      </c>
      <c r="K101" s="16">
        <f>VLOOKUP(C101,'COEF SEGURO AUTO'!A:H,8,0)</f>
        <v>6.5000000000000002E-2</v>
      </c>
      <c r="L101" s="17">
        <f t="shared" si="22"/>
        <v>24.729899999999997</v>
      </c>
      <c r="M101" s="17">
        <f t="shared" si="23"/>
        <v>46.858499999999999</v>
      </c>
      <c r="N101" s="17">
        <f t="shared" si="24"/>
        <v>6087.36</v>
      </c>
      <c r="O101" s="17">
        <f t="shared" si="25"/>
        <v>11534.4</v>
      </c>
      <c r="P101" s="17">
        <f t="shared" si="26"/>
        <v>6329.4956142857145</v>
      </c>
      <c r="Q101" s="17">
        <f t="shared" si="27"/>
        <v>11993.201357142856</v>
      </c>
      <c r="R101" s="16">
        <f>IFERROR(VLOOKUP(C101,media!A:C,3,0),"-")</f>
        <v>4.7492999999999999</v>
      </c>
      <c r="S101" s="16">
        <f>IFERROR(VLOOKUP(C101,media!A:D,4,0),"-")</f>
        <v>15.021000000000001</v>
      </c>
      <c r="T101" s="16">
        <f>IFERROR(VLOOKUP(C101,media!A:B,2,0),"-")</f>
        <v>3</v>
      </c>
      <c r="U101" s="16">
        <f>IFERROR(_xlfn.XLOOKUP(C101,media!A:A,media!F:F),"-")</f>
        <v>0</v>
      </c>
      <c r="V101" s="18">
        <f>_xlfn.XLOOKUP(C101,media!A:A,media!E:E,"-")</f>
        <v>45658</v>
      </c>
    </row>
    <row r="102" spans="2:22" ht="15.75" thickBot="1">
      <c r="B102" s="19" t="s">
        <v>52</v>
      </c>
      <c r="C102" s="19">
        <v>20562</v>
      </c>
      <c r="D102" s="16">
        <v>70</v>
      </c>
      <c r="E102" s="16">
        <v>15</v>
      </c>
      <c r="F102" s="20">
        <v>20</v>
      </c>
      <c r="G102" s="16">
        <v>2</v>
      </c>
      <c r="H102" s="17">
        <v>45147.9</v>
      </c>
      <c r="I102" s="17">
        <v>85996</v>
      </c>
      <c r="J102" s="16">
        <f t="shared" si="21"/>
        <v>0.22</v>
      </c>
      <c r="K102" s="16">
        <f>VLOOKUP(C102,'COEF SEGURO AUTO'!A:H,8,0)</f>
        <v>6.83E-2</v>
      </c>
      <c r="L102" s="17">
        <f t="shared" si="22"/>
        <v>30.836015700000001</v>
      </c>
      <c r="M102" s="17">
        <f t="shared" si="23"/>
        <v>58.735267999999998</v>
      </c>
      <c r="N102" s="17">
        <f t="shared" si="24"/>
        <v>9932.5380000000005</v>
      </c>
      <c r="O102" s="17">
        <f t="shared" si="25"/>
        <v>18919.12</v>
      </c>
      <c r="P102" s="17">
        <f t="shared" si="26"/>
        <v>817.69941570000003</v>
      </c>
      <c r="Q102" s="17">
        <f t="shared" si="27"/>
        <v>1557.5226965714285</v>
      </c>
      <c r="R102" s="16">
        <f>IFERROR(VLOOKUP(C102,media!A:C,3,0),"-")</f>
        <v>59.071100000000001</v>
      </c>
      <c r="S102" s="16">
        <f>IFERROR(VLOOKUP(C102,media!A:D,4,0),"-")</f>
        <v>62.559699999999999</v>
      </c>
      <c r="T102" s="16">
        <f>IFERROR(VLOOKUP(C102,media!A:B,2,0),"-")</f>
        <v>5</v>
      </c>
      <c r="U102" s="16">
        <f>IFERROR(_xlfn.XLOOKUP(C102,media!A:A,media!F:F),"-")</f>
        <v>0</v>
      </c>
      <c r="V102" s="18">
        <f>_xlfn.XLOOKUP(C102,media!A:A,media!E:E,"-")</f>
        <v>45658</v>
      </c>
    </row>
    <row r="103" spans="2:22" ht="15.75" thickBot="1">
      <c r="B103" s="19" t="s">
        <v>51</v>
      </c>
      <c r="C103" s="19">
        <v>50090</v>
      </c>
      <c r="D103" s="16">
        <v>87</v>
      </c>
      <c r="E103" s="16">
        <v>5</v>
      </c>
      <c r="F103" s="20">
        <v>22</v>
      </c>
      <c r="G103" s="16">
        <v>3</v>
      </c>
      <c r="H103" s="17">
        <v>30000</v>
      </c>
      <c r="I103" s="17">
        <v>60000</v>
      </c>
      <c r="J103" s="16">
        <f t="shared" si="21"/>
        <v>0.25</v>
      </c>
      <c r="K103" s="16">
        <f>VLOOKUP(C103,'COEF SEGURO AUTO'!A:H,8,0)</f>
        <v>7.4499999999999997E-2</v>
      </c>
      <c r="L103" s="17">
        <f t="shared" si="22"/>
        <v>22.35</v>
      </c>
      <c r="M103" s="17">
        <f t="shared" si="23"/>
        <v>44.7</v>
      </c>
      <c r="N103" s="17">
        <f t="shared" si="24"/>
        <v>7500</v>
      </c>
      <c r="O103" s="17">
        <f t="shared" si="25"/>
        <v>15000</v>
      </c>
      <c r="P103" s="17">
        <f t="shared" si="26"/>
        <v>453.38448275862072</v>
      </c>
      <c r="Q103" s="17">
        <f t="shared" si="27"/>
        <v>906.76896551724144</v>
      </c>
      <c r="R103" s="16">
        <f>IFERROR(VLOOKUP(C103,media!A:C,3,0),"-")</f>
        <v>60</v>
      </c>
      <c r="S103" s="16">
        <f>IFERROR(VLOOKUP(C103,media!A:D,4,0),"-")</f>
        <v>75</v>
      </c>
      <c r="T103" s="16">
        <f>IFERROR(VLOOKUP(C103,media!A:B,2,0),"-")</f>
        <v>52</v>
      </c>
      <c r="U103" s="16">
        <f>IFERROR(_xlfn.XLOOKUP(C103,media!A:A,media!F:F),"-")</f>
        <v>10</v>
      </c>
      <c r="V103" s="18">
        <f>_xlfn.XLOOKUP(C103,media!A:A,media!E:E,"-")</f>
        <v>45658</v>
      </c>
    </row>
    <row r="104" spans="2:22" ht="15.75" thickBot="1">
      <c r="B104" s="19" t="s">
        <v>51</v>
      </c>
      <c r="C104" s="19">
        <v>20459</v>
      </c>
      <c r="D104" s="16">
        <v>7</v>
      </c>
      <c r="E104" s="16">
        <v>5</v>
      </c>
      <c r="F104" s="20">
        <v>14</v>
      </c>
      <c r="G104" s="16">
        <v>2</v>
      </c>
      <c r="H104" s="17">
        <v>38046</v>
      </c>
      <c r="I104" s="17">
        <v>72090</v>
      </c>
      <c r="J104" s="16">
        <f t="shared" si="21"/>
        <v>0.16</v>
      </c>
      <c r="K104" s="16">
        <f>VLOOKUP(C104,'COEF SEGURO AUTO'!A:H,8,0)</f>
        <v>6.5000000000000002E-2</v>
      </c>
      <c r="L104" s="17">
        <f t="shared" si="22"/>
        <v>24.729899999999997</v>
      </c>
      <c r="M104" s="17">
        <f t="shared" si="23"/>
        <v>46.858499999999999</v>
      </c>
      <c r="N104" s="17">
        <f t="shared" si="24"/>
        <v>6087.36</v>
      </c>
      <c r="O104" s="17">
        <f t="shared" si="25"/>
        <v>11534.4</v>
      </c>
      <c r="P104" s="17">
        <f t="shared" si="26"/>
        <v>6329.4956142857145</v>
      </c>
      <c r="Q104" s="17">
        <f t="shared" si="27"/>
        <v>11993.201357142856</v>
      </c>
      <c r="R104" s="16">
        <f>IFERROR(VLOOKUP(C104,media!A:C,3,0),"-")</f>
        <v>7.6736000000000004</v>
      </c>
      <c r="S104" s="16">
        <f>IFERROR(VLOOKUP(C104,media!A:D,4,0),"-")</f>
        <v>7.6736000000000004</v>
      </c>
      <c r="T104" s="16">
        <f>IFERROR(VLOOKUP(C104,media!A:B,2,0),"-")</f>
        <v>1</v>
      </c>
      <c r="U104" s="16">
        <f>IFERROR(_xlfn.XLOOKUP(C104,media!A:A,media!F:F),"-")</f>
        <v>0</v>
      </c>
      <c r="V104" s="18">
        <f>_xlfn.XLOOKUP(C104,media!A:A,media!E:E,"-")</f>
        <v>45658</v>
      </c>
    </row>
    <row r="105" spans="2:22" ht="15.75" thickBot="1">
      <c r="B105" s="19" t="s">
        <v>52</v>
      </c>
      <c r="C105" s="19">
        <v>20601</v>
      </c>
      <c r="D105" s="16">
        <v>73</v>
      </c>
      <c r="E105" s="16">
        <v>15</v>
      </c>
      <c r="F105" s="20">
        <v>20</v>
      </c>
      <c r="G105" s="16">
        <v>2</v>
      </c>
      <c r="H105" s="17">
        <v>45843</v>
      </c>
      <c r="I105" s="17">
        <v>72933</v>
      </c>
      <c r="J105" s="16">
        <f t="shared" si="21"/>
        <v>0.22</v>
      </c>
      <c r="K105" s="16">
        <f>VLOOKUP(C105,'COEF SEGURO AUTO'!A:H,8,0)</f>
        <v>6.83E-2</v>
      </c>
      <c r="L105" s="17">
        <f t="shared" si="22"/>
        <v>31.310769000000001</v>
      </c>
      <c r="M105" s="17">
        <f t="shared" si="23"/>
        <v>49.813239000000003</v>
      </c>
      <c r="N105" s="17">
        <f t="shared" si="24"/>
        <v>10085.460000000001</v>
      </c>
      <c r="O105" s="17">
        <f t="shared" si="25"/>
        <v>16045.26</v>
      </c>
      <c r="P105" s="17">
        <f t="shared" si="26"/>
        <v>797.45405667123293</v>
      </c>
      <c r="Q105" s="17">
        <f t="shared" si="27"/>
        <v>1268.6935129726028</v>
      </c>
      <c r="R105" s="16">
        <f>IFERROR(VLOOKUP(C105,media!A:C,3,0),"-")</f>
        <v>60.311</v>
      </c>
      <c r="S105" s="16">
        <f>IFERROR(VLOOKUP(C105,media!A:D,4,0),"-")</f>
        <v>68.880200000000002</v>
      </c>
      <c r="T105" s="16">
        <f>IFERROR(VLOOKUP(C105,media!A:B,2,0),"-")</f>
        <v>10</v>
      </c>
      <c r="U105" s="16">
        <f>IFERROR(_xlfn.XLOOKUP(C105,media!A:A,media!F:F),"-")</f>
        <v>0</v>
      </c>
      <c r="V105" s="18">
        <f>_xlfn.XLOOKUP(C105,media!A:A,media!E:E,"-")</f>
        <v>45658</v>
      </c>
    </row>
    <row r="106" spans="2:22" ht="15.75" thickBot="1">
      <c r="B106" s="19" t="s">
        <v>51</v>
      </c>
      <c r="C106" s="19">
        <v>20595</v>
      </c>
      <c r="D106" s="16">
        <v>72</v>
      </c>
      <c r="E106" s="16">
        <v>15</v>
      </c>
      <c r="F106" s="20">
        <v>24</v>
      </c>
      <c r="G106" s="16">
        <v>2</v>
      </c>
      <c r="H106" s="17">
        <v>35287</v>
      </c>
      <c r="I106" s="17">
        <v>59549</v>
      </c>
      <c r="J106" s="16">
        <f t="shared" si="21"/>
        <v>0.26</v>
      </c>
      <c r="K106" s="16">
        <f>VLOOKUP(C106,'COEF SEGURO AUTO'!A:H,8,0)</f>
        <v>7.0599999999999996E-2</v>
      </c>
      <c r="L106" s="17">
        <f t="shared" si="22"/>
        <v>24.912621999999999</v>
      </c>
      <c r="M106" s="17">
        <f t="shared" si="23"/>
        <v>42.041593999999996</v>
      </c>
      <c r="N106" s="17">
        <f t="shared" si="24"/>
        <v>9174.6200000000008</v>
      </c>
      <c r="O106" s="17">
        <f t="shared" si="25"/>
        <v>15482.74</v>
      </c>
      <c r="P106" s="17">
        <f t="shared" si="26"/>
        <v>642.43512200000009</v>
      </c>
      <c r="Q106" s="17">
        <f t="shared" si="27"/>
        <v>1084.1490940000001</v>
      </c>
      <c r="R106" s="16">
        <f>IFERROR(VLOOKUP(C106,media!A:C,3,0),"-")</f>
        <v>60.523099999999999</v>
      </c>
      <c r="S106" s="16">
        <f>IFERROR(VLOOKUP(C106,media!A:D,4,0),"-")</f>
        <v>65.154200000000003</v>
      </c>
      <c r="T106" s="16">
        <f>IFERROR(VLOOKUP(C106,media!A:B,2,0),"-")</f>
        <v>13</v>
      </c>
      <c r="U106" s="16">
        <f>IFERROR(_xlfn.XLOOKUP(C106,media!A:A,media!F:F),"-")</f>
        <v>0</v>
      </c>
      <c r="V106" s="18">
        <f>_xlfn.XLOOKUP(C106,media!A:A,media!E:E,"-")</f>
        <v>45658</v>
      </c>
    </row>
    <row r="107" spans="2:22" ht="15.75" thickBot="1">
      <c r="B107" s="19" t="s">
        <v>51</v>
      </c>
      <c r="C107" s="19">
        <v>20465</v>
      </c>
      <c r="D107" s="16">
        <v>8</v>
      </c>
      <c r="E107" s="16">
        <v>5</v>
      </c>
      <c r="F107" s="20">
        <v>14</v>
      </c>
      <c r="G107" s="16">
        <v>2</v>
      </c>
      <c r="H107" s="17">
        <v>38046</v>
      </c>
      <c r="I107" s="17">
        <v>72090</v>
      </c>
      <c r="J107" s="16">
        <f t="shared" si="21"/>
        <v>0.16</v>
      </c>
      <c r="K107" s="16">
        <f>VLOOKUP(C107,'COEF SEGURO AUTO'!A:H,8,0)</f>
        <v>6.5000000000000002E-2</v>
      </c>
      <c r="L107" s="17">
        <f t="shared" si="22"/>
        <v>24.729899999999997</v>
      </c>
      <c r="M107" s="17">
        <f t="shared" si="23"/>
        <v>46.858499999999999</v>
      </c>
      <c r="N107" s="17">
        <f t="shared" si="24"/>
        <v>6087.36</v>
      </c>
      <c r="O107" s="17">
        <f t="shared" si="25"/>
        <v>11534.4</v>
      </c>
      <c r="P107" s="17">
        <f t="shared" si="26"/>
        <v>5541.3999000000003</v>
      </c>
      <c r="Q107" s="17">
        <f t="shared" si="27"/>
        <v>10499.9085</v>
      </c>
      <c r="R107" s="16">
        <f>IFERROR(VLOOKUP(C107,media!A:C,3,0),"-")</f>
        <v>2.5579000000000001</v>
      </c>
      <c r="S107" s="16">
        <f>IFERROR(VLOOKUP(C107,media!A:D,4,0),"-")</f>
        <v>31.538900000000002</v>
      </c>
      <c r="T107" s="16">
        <f>IFERROR(VLOOKUP(C107,media!A:B,2,0),"-")</f>
        <v>7</v>
      </c>
      <c r="U107" s="16">
        <f>IFERROR(_xlfn.XLOOKUP(C107,media!A:A,media!F:F),"-")</f>
        <v>0</v>
      </c>
      <c r="V107" s="18">
        <f>_xlfn.XLOOKUP(C107,media!A:A,media!E:E,"-")</f>
        <v>45627</v>
      </c>
    </row>
    <row r="108" spans="2:22" ht="15.75" thickBot="1">
      <c r="B108" s="19" t="s">
        <v>51</v>
      </c>
      <c r="C108" s="19">
        <v>50032</v>
      </c>
      <c r="D108" s="16">
        <v>62</v>
      </c>
      <c r="E108" s="16">
        <v>5</v>
      </c>
      <c r="F108" s="20">
        <v>20</v>
      </c>
      <c r="G108" s="16">
        <v>3</v>
      </c>
      <c r="H108" s="17">
        <v>31350</v>
      </c>
      <c r="I108" s="17">
        <v>52250</v>
      </c>
      <c r="J108" s="16">
        <f t="shared" si="21"/>
        <v>0.23</v>
      </c>
      <c r="K108" s="16">
        <f>VLOOKUP(C108,'COEF SEGURO AUTO'!A:H,8,0)</f>
        <v>6.8900000000000003E-2</v>
      </c>
      <c r="L108" s="17">
        <f t="shared" si="22"/>
        <v>21.600150000000003</v>
      </c>
      <c r="M108" s="17">
        <f t="shared" si="23"/>
        <v>36.000250000000001</v>
      </c>
      <c r="N108" s="17">
        <f t="shared" si="24"/>
        <v>7210.5</v>
      </c>
      <c r="O108" s="17">
        <f t="shared" si="25"/>
        <v>12017.5</v>
      </c>
      <c r="P108" s="17">
        <f t="shared" si="26"/>
        <v>643.54369838709681</v>
      </c>
      <c r="Q108" s="17">
        <f t="shared" si="27"/>
        <v>1072.5728306451613</v>
      </c>
      <c r="R108" s="16">
        <f>IFERROR(VLOOKUP(C108,media!A:C,3,0),"-")</f>
        <v>61</v>
      </c>
      <c r="S108" s="16">
        <f>IFERROR(VLOOKUP(C108,media!A:D,4,0),"-")</f>
        <v>77.846900000000005</v>
      </c>
      <c r="T108" s="16">
        <f>IFERROR(VLOOKUP(C108,media!A:B,2,0),"-")</f>
        <v>17</v>
      </c>
      <c r="U108" s="16">
        <f>IFERROR(_xlfn.XLOOKUP(C108,media!A:A,media!F:F),"-")</f>
        <v>0</v>
      </c>
      <c r="V108" s="18">
        <f>_xlfn.XLOOKUP(C108,media!A:A,media!E:E,"-")</f>
        <v>45658</v>
      </c>
    </row>
    <row r="109" spans="2:22" ht="15.75" thickBot="1">
      <c r="B109" s="19" t="s">
        <v>51</v>
      </c>
      <c r="C109" s="19">
        <v>20324</v>
      </c>
      <c r="D109" s="16">
        <v>40</v>
      </c>
      <c r="E109" s="16">
        <v>15</v>
      </c>
      <c r="F109" s="20">
        <v>24</v>
      </c>
      <c r="G109" s="16">
        <v>2</v>
      </c>
      <c r="H109" s="17">
        <v>31403.119999999999</v>
      </c>
      <c r="I109" s="17">
        <v>49995</v>
      </c>
      <c r="J109" s="16">
        <f t="shared" si="21"/>
        <v>0.26</v>
      </c>
      <c r="K109" s="16">
        <f>VLOOKUP(C109,'COEF SEGURO AUTO'!A:H,8,0)</f>
        <v>7.0599999999999996E-2</v>
      </c>
      <c r="L109" s="17">
        <f t="shared" si="22"/>
        <v>22.170602719999998</v>
      </c>
      <c r="M109" s="17">
        <f t="shared" si="23"/>
        <v>35.296469999999999</v>
      </c>
      <c r="N109" s="17">
        <f t="shared" si="24"/>
        <v>8164.8112000000001</v>
      </c>
      <c r="O109" s="17">
        <f t="shared" si="25"/>
        <v>12998.7</v>
      </c>
      <c r="P109" s="17">
        <f t="shared" si="26"/>
        <v>1011.36888272</v>
      </c>
      <c r="Q109" s="17">
        <f t="shared" si="27"/>
        <v>1610.13897</v>
      </c>
      <c r="R109" s="16">
        <f>IFERROR(VLOOKUP(C109,media!A:C,3,0),"-")</f>
        <v>49.553800000000003</v>
      </c>
      <c r="S109" s="16">
        <f>IFERROR(VLOOKUP(C109,media!A:D,4,0),"-")</f>
        <v>60.003</v>
      </c>
      <c r="T109" s="16">
        <f>IFERROR(VLOOKUP(C109,media!A:B,2,0),"-")</f>
        <v>13</v>
      </c>
      <c r="U109" s="16">
        <f>IFERROR(_xlfn.XLOOKUP(C109,media!A:A,media!F:F),"-")</f>
        <v>0</v>
      </c>
      <c r="V109" s="18">
        <f>_xlfn.XLOOKUP(C109,media!A:A,media!E:E,"-")</f>
        <v>45658</v>
      </c>
    </row>
    <row r="110" spans="2:22" ht="15.75" thickBot="1">
      <c r="B110" s="19" t="s">
        <v>51</v>
      </c>
      <c r="C110" s="19">
        <v>20506</v>
      </c>
      <c r="D110" s="16">
        <v>44</v>
      </c>
      <c r="E110" s="16">
        <v>5</v>
      </c>
      <c r="F110" s="20">
        <v>18</v>
      </c>
      <c r="G110" s="16">
        <v>2</v>
      </c>
      <c r="H110" s="17">
        <v>31403.119999999999</v>
      </c>
      <c r="I110" s="17">
        <v>51616.5</v>
      </c>
      <c r="J110" s="16">
        <f t="shared" si="21"/>
        <v>0.2</v>
      </c>
      <c r="K110" s="16">
        <f>VLOOKUP(C110,'COEF SEGURO AUTO'!A:H,8,0)</f>
        <v>6.7199999999999996E-2</v>
      </c>
      <c r="L110" s="17">
        <f t="shared" si="22"/>
        <v>21.102896639999997</v>
      </c>
      <c r="M110" s="17">
        <f t="shared" si="23"/>
        <v>34.686287999999998</v>
      </c>
      <c r="N110" s="17">
        <f t="shared" si="24"/>
        <v>6280.6239999999998</v>
      </c>
      <c r="O110" s="17">
        <f t="shared" si="25"/>
        <v>10323.300000000001</v>
      </c>
      <c r="P110" s="17">
        <f t="shared" si="26"/>
        <v>877.55162391272734</v>
      </c>
      <c r="Q110" s="17">
        <f t="shared" si="27"/>
        <v>1442.4090152727274</v>
      </c>
      <c r="R110" s="16">
        <f>IFERROR(VLOOKUP(C110,media!A:C,3,0),"-")</f>
        <v>65</v>
      </c>
      <c r="S110" s="16">
        <f>IFERROR(VLOOKUP(C110,media!A:D,4,0),"-")</f>
        <v>69.755499999999998</v>
      </c>
      <c r="T110" s="16">
        <f>IFERROR(VLOOKUP(C110,media!A:B,2,0),"-")</f>
        <v>13</v>
      </c>
      <c r="U110" s="16">
        <f>IFERROR(_xlfn.XLOOKUP(C110,media!A:A,media!F:F),"-")</f>
        <v>0</v>
      </c>
      <c r="V110" s="18">
        <f>_xlfn.XLOOKUP(C110,media!A:A,media!E:E,"-")</f>
        <v>45658</v>
      </c>
    </row>
    <row r="111" spans="2:22" ht="15.75" thickBot="1">
      <c r="B111" s="19" t="s">
        <v>51</v>
      </c>
      <c r="C111" s="19">
        <v>20472</v>
      </c>
      <c r="D111" s="16">
        <v>9</v>
      </c>
      <c r="E111" s="16">
        <v>5</v>
      </c>
      <c r="F111" s="20">
        <v>14</v>
      </c>
      <c r="G111" s="16">
        <v>2</v>
      </c>
      <c r="H111" s="17">
        <v>38046</v>
      </c>
      <c r="I111" s="17">
        <v>72090</v>
      </c>
      <c r="J111" s="16">
        <f t="shared" si="21"/>
        <v>0.16</v>
      </c>
      <c r="K111" s="16">
        <f>VLOOKUP(C111,'COEF SEGURO AUTO'!A:H,8,0)</f>
        <v>6.5000000000000002E-2</v>
      </c>
      <c r="L111" s="17">
        <f t="shared" si="22"/>
        <v>24.729899999999997</v>
      </c>
      <c r="M111" s="17">
        <f t="shared" si="23"/>
        <v>46.858499999999999</v>
      </c>
      <c r="N111" s="17">
        <f t="shared" si="24"/>
        <v>6087.36</v>
      </c>
      <c r="O111" s="17">
        <f t="shared" si="25"/>
        <v>11534.4</v>
      </c>
      <c r="P111" s="17">
        <f t="shared" si="26"/>
        <v>4928.4365666666672</v>
      </c>
      <c r="Q111" s="17">
        <f t="shared" si="27"/>
        <v>9338.4584999999988</v>
      </c>
      <c r="R111" s="16">
        <f>IFERROR(VLOOKUP(C111,media!A:C,3,0),"-")</f>
        <v>8.4102999999999994</v>
      </c>
      <c r="S111" s="16">
        <f>IFERROR(VLOOKUP(C111,media!A:D,4,0),"-")</f>
        <v>24.6449</v>
      </c>
      <c r="T111" s="16">
        <f>IFERROR(VLOOKUP(C111,media!A:B,2,0),"-")</f>
        <v>3</v>
      </c>
      <c r="U111" s="16">
        <f>IFERROR(_xlfn.XLOOKUP(C111,media!A:A,media!F:F),"-")</f>
        <v>0</v>
      </c>
      <c r="V111" s="18">
        <f>_xlfn.XLOOKUP(C111,media!A:A,media!E:E,"-")</f>
        <v>45658</v>
      </c>
    </row>
    <row r="112" spans="2:22" ht="15.75" thickBot="1">
      <c r="B112" s="19" t="s">
        <v>51</v>
      </c>
      <c r="C112" s="19">
        <v>50004</v>
      </c>
      <c r="D112" s="16">
        <v>79</v>
      </c>
      <c r="E112" s="16">
        <v>15</v>
      </c>
      <c r="F112" s="20">
        <v>24</v>
      </c>
      <c r="G112" s="16">
        <v>2</v>
      </c>
      <c r="H112" s="17">
        <v>59850</v>
      </c>
      <c r="I112" s="17">
        <v>59850</v>
      </c>
      <c r="J112" s="16">
        <f t="shared" si="21"/>
        <v>0.26</v>
      </c>
      <c r="K112" s="16">
        <f>VLOOKUP(C112,'COEF SEGURO AUTO'!A:H,8,0)</f>
        <v>7.0599999999999996E-2</v>
      </c>
      <c r="L112" s="17">
        <f t="shared" si="22"/>
        <v>42.254099999999994</v>
      </c>
      <c r="M112" s="17">
        <f t="shared" si="23"/>
        <v>42.254099999999994</v>
      </c>
      <c r="N112" s="17">
        <f t="shared" si="24"/>
        <v>15561</v>
      </c>
      <c r="O112" s="17">
        <f t="shared" si="25"/>
        <v>15561</v>
      </c>
      <c r="P112" s="17">
        <f t="shared" si="26"/>
        <v>996.82372025316454</v>
      </c>
      <c r="Q112" s="17">
        <f t="shared" si="27"/>
        <v>996.82372025316454</v>
      </c>
      <c r="R112" s="16">
        <f>IFERROR(VLOOKUP(C112,media!A:C,3,0),"-")</f>
        <v>61</v>
      </c>
      <c r="S112" s="16">
        <f>IFERROR(VLOOKUP(C112,media!A:D,4,0),"-")</f>
        <v>66.340900000000005</v>
      </c>
      <c r="T112" s="16">
        <f>IFERROR(VLOOKUP(C112,media!A:B,2,0),"-")</f>
        <v>11</v>
      </c>
      <c r="U112" s="16">
        <f>IFERROR(_xlfn.XLOOKUP(C112,media!A:A,media!F:F),"-")</f>
        <v>0</v>
      </c>
      <c r="V112" s="18">
        <f>_xlfn.XLOOKUP(C112,media!A:A,media!E:E,"-")</f>
        <v>45658</v>
      </c>
    </row>
    <row r="113" spans="2:22" ht="15.75" thickBot="1">
      <c r="B113" s="19" t="s">
        <v>51</v>
      </c>
      <c r="C113" s="19">
        <v>20480</v>
      </c>
      <c r="D113" s="16">
        <v>9</v>
      </c>
      <c r="E113" s="16">
        <v>5</v>
      </c>
      <c r="F113" s="20">
        <v>14</v>
      </c>
      <c r="G113" s="16">
        <v>2</v>
      </c>
      <c r="H113" s="17">
        <v>38696</v>
      </c>
      <c r="I113" s="17">
        <v>73322</v>
      </c>
      <c r="J113" s="16">
        <f t="shared" si="21"/>
        <v>0.16</v>
      </c>
      <c r="K113" s="16">
        <f>VLOOKUP(C113,'COEF SEGURO AUTO'!A:H,8,0)</f>
        <v>6.5000000000000002E-2</v>
      </c>
      <c r="L113" s="17">
        <f t="shared" si="22"/>
        <v>25.1524</v>
      </c>
      <c r="M113" s="17">
        <f t="shared" si="23"/>
        <v>47.659299999999995</v>
      </c>
      <c r="N113" s="17">
        <f t="shared" si="24"/>
        <v>6191.3600000000006</v>
      </c>
      <c r="O113" s="17">
        <f t="shared" si="25"/>
        <v>11731.52</v>
      </c>
      <c r="P113" s="17">
        <f t="shared" si="26"/>
        <v>5012.6368444444443</v>
      </c>
      <c r="Q113" s="17">
        <f t="shared" si="27"/>
        <v>9498.0504111111113</v>
      </c>
      <c r="R113" s="16">
        <f>IFERROR(VLOOKUP(C113,media!A:C,3,0),"-")</f>
        <v>11.154500000000001</v>
      </c>
      <c r="S113" s="16">
        <f>IFERROR(VLOOKUP(C113,media!A:D,4,0),"-")</f>
        <v>11.154500000000001</v>
      </c>
      <c r="T113" s="16">
        <f>IFERROR(VLOOKUP(C113,media!A:B,2,0),"-")</f>
        <v>1</v>
      </c>
      <c r="U113" s="16">
        <f>IFERROR(_xlfn.XLOOKUP(C113,media!A:A,media!F:F),"-")</f>
        <v>0</v>
      </c>
      <c r="V113" s="18">
        <f>_xlfn.XLOOKUP(C113,media!A:A,media!E:E,"-")</f>
        <v>45658</v>
      </c>
    </row>
    <row r="114" spans="2:22" ht="15.75" thickBot="1">
      <c r="B114" s="19" t="s">
        <v>51</v>
      </c>
      <c r="C114" s="19">
        <v>20624</v>
      </c>
      <c r="D114" s="16">
        <v>56</v>
      </c>
      <c r="E114" s="16">
        <v>5</v>
      </c>
      <c r="F114" s="20">
        <v>18</v>
      </c>
      <c r="G114" s="16">
        <v>2</v>
      </c>
      <c r="H114" s="17">
        <v>31403.119999999999</v>
      </c>
      <c r="I114" s="17">
        <v>51616.5</v>
      </c>
      <c r="J114" s="16">
        <f t="shared" si="21"/>
        <v>0.2</v>
      </c>
      <c r="K114" s="16">
        <f>VLOOKUP(C114,'COEF SEGURO AUTO'!A:H,8,0)</f>
        <v>6.7199999999999996E-2</v>
      </c>
      <c r="L114" s="17">
        <f t="shared" si="22"/>
        <v>21.102896639999997</v>
      </c>
      <c r="M114" s="17">
        <f t="shared" si="23"/>
        <v>34.686287999999998</v>
      </c>
      <c r="N114" s="17">
        <f t="shared" si="24"/>
        <v>6280.6239999999998</v>
      </c>
      <c r="O114" s="17">
        <f t="shared" si="25"/>
        <v>10323.300000000001</v>
      </c>
      <c r="P114" s="17">
        <f t="shared" si="26"/>
        <v>694.02689664000002</v>
      </c>
      <c r="Q114" s="17">
        <f t="shared" si="27"/>
        <v>1140.7541451428574</v>
      </c>
      <c r="R114" s="16">
        <f>IFERROR(VLOOKUP(C114,media!A:C,3,0),"-")</f>
        <v>65.2</v>
      </c>
      <c r="S114" s="16">
        <f>IFERROR(VLOOKUP(C114,media!A:D,4,0),"-")</f>
        <v>73.979799999999997</v>
      </c>
      <c r="T114" s="16">
        <f>IFERROR(VLOOKUP(C114,media!A:B,2,0),"-")</f>
        <v>20</v>
      </c>
      <c r="U114" s="16">
        <f>IFERROR(_xlfn.XLOOKUP(C114,media!A:A,media!F:F),"-")</f>
        <v>0</v>
      </c>
      <c r="V114" s="18">
        <f>_xlfn.XLOOKUP(C114,media!A:A,media!E:E,"-")</f>
        <v>45658</v>
      </c>
    </row>
    <row r="115" spans="2:22" ht="15.75" thickBot="1">
      <c r="B115" s="19" t="s">
        <v>51</v>
      </c>
      <c r="C115" s="19">
        <v>20630</v>
      </c>
      <c r="D115" s="16">
        <v>36</v>
      </c>
      <c r="E115" s="16">
        <v>15</v>
      </c>
      <c r="F115" s="20">
        <v>15</v>
      </c>
      <c r="G115" s="16">
        <v>2</v>
      </c>
      <c r="H115" s="17">
        <v>31403.119999999999</v>
      </c>
      <c r="I115" s="17">
        <v>52492.5</v>
      </c>
      <c r="J115" s="16">
        <f t="shared" si="21"/>
        <v>0.17</v>
      </c>
      <c r="K115" s="16">
        <f>VLOOKUP(C115,'COEF SEGURO AUTO'!A:H,8,0)</f>
        <v>6.5500000000000003E-2</v>
      </c>
      <c r="L115" s="17">
        <f t="shared" si="22"/>
        <v>20.569043600000001</v>
      </c>
      <c r="M115" s="17">
        <f t="shared" si="23"/>
        <v>34.3825875</v>
      </c>
      <c r="N115" s="17">
        <f t="shared" si="24"/>
        <v>5338.5304000000006</v>
      </c>
      <c r="O115" s="17">
        <f t="shared" si="25"/>
        <v>8923.7250000000004</v>
      </c>
      <c r="P115" s="17">
        <f t="shared" si="26"/>
        <v>1041.1704436</v>
      </c>
      <c r="Q115" s="17">
        <f t="shared" si="27"/>
        <v>1740.3888374999999</v>
      </c>
      <c r="R115" s="16">
        <f>IFERROR(VLOOKUP(C115,media!A:C,3,0),"-")</f>
        <v>60</v>
      </c>
      <c r="S115" s="16">
        <f>IFERROR(VLOOKUP(C115,media!A:D,4,0),"-")</f>
        <v>72</v>
      </c>
      <c r="T115" s="16">
        <f>IFERROR(VLOOKUP(C115,media!A:B,2,0),"-")</f>
        <v>22</v>
      </c>
      <c r="U115" s="16">
        <f>IFERROR(_xlfn.XLOOKUP(C115,media!A:A,media!F:F),"-")</f>
        <v>0</v>
      </c>
      <c r="V115" s="18">
        <f>_xlfn.XLOOKUP(C115,media!A:A,media!E:E,"-")</f>
        <v>45658</v>
      </c>
    </row>
    <row r="116" spans="2:22" ht="15.75" thickBot="1">
      <c r="B116" s="19" t="s">
        <v>51</v>
      </c>
      <c r="C116" s="19">
        <v>50061</v>
      </c>
      <c r="D116" s="16">
        <v>84</v>
      </c>
      <c r="E116" s="16">
        <v>15</v>
      </c>
      <c r="F116" s="20">
        <v>30</v>
      </c>
      <c r="G116" s="16">
        <v>3</v>
      </c>
      <c r="H116" s="17">
        <v>31326</v>
      </c>
      <c r="I116" s="17">
        <v>52210</v>
      </c>
      <c r="J116" s="16">
        <f t="shared" si="21"/>
        <v>0.33</v>
      </c>
      <c r="K116" s="16">
        <f>VLOOKUP(C116,'COEF SEGURO AUTO'!A:H,8,0)</f>
        <v>7.4499999999999997E-2</v>
      </c>
      <c r="L116" s="17">
        <f t="shared" si="22"/>
        <v>23.337869999999999</v>
      </c>
      <c r="M116" s="17">
        <f t="shared" si="23"/>
        <v>38.896450000000002</v>
      </c>
      <c r="N116" s="17">
        <f t="shared" si="24"/>
        <v>10337.58</v>
      </c>
      <c r="O116" s="17">
        <f t="shared" si="25"/>
        <v>17229.3</v>
      </c>
      <c r="P116" s="17">
        <f t="shared" si="26"/>
        <v>519.33286999999996</v>
      </c>
      <c r="Q116" s="17">
        <f t="shared" si="27"/>
        <v>865.55478333333338</v>
      </c>
      <c r="R116" s="16">
        <f>IFERROR(VLOOKUP(C116,media!A:C,3,0),"-")</f>
        <v>61.12</v>
      </c>
      <c r="S116" s="16">
        <f>IFERROR(VLOOKUP(C116,media!A:D,4,0),"-")</f>
        <v>63.844700000000003</v>
      </c>
      <c r="T116" s="16">
        <f>IFERROR(VLOOKUP(C116,media!A:B,2,0),"-")</f>
        <v>6</v>
      </c>
      <c r="U116" s="16">
        <f>IFERROR(_xlfn.XLOOKUP(C116,media!A:A,media!F:F),"-")</f>
        <v>0</v>
      </c>
      <c r="V116" s="18">
        <f>_xlfn.XLOOKUP(C116,media!A:A,media!E:E,"-")</f>
        <v>45658</v>
      </c>
    </row>
    <row r="117" spans="2:22" ht="15.75" thickBot="1">
      <c r="B117" s="19" t="s">
        <v>51</v>
      </c>
      <c r="C117" s="19">
        <v>50014</v>
      </c>
      <c r="D117" s="16">
        <v>79</v>
      </c>
      <c r="E117" s="16">
        <v>15</v>
      </c>
      <c r="F117" s="20">
        <v>24</v>
      </c>
      <c r="G117" s="16">
        <v>2</v>
      </c>
      <c r="H117" s="17">
        <v>33356</v>
      </c>
      <c r="I117" s="17">
        <v>59850</v>
      </c>
      <c r="J117" s="16">
        <f t="shared" si="21"/>
        <v>0.26</v>
      </c>
      <c r="K117" s="16">
        <f>VLOOKUP(C117,'COEF SEGURO AUTO'!A:H,8,0)</f>
        <v>7.0599999999999996E-2</v>
      </c>
      <c r="L117" s="17">
        <f t="shared" si="22"/>
        <v>23.549335999999997</v>
      </c>
      <c r="M117" s="17">
        <f t="shared" si="23"/>
        <v>42.254099999999994</v>
      </c>
      <c r="N117" s="17">
        <f t="shared" si="24"/>
        <v>8672.56</v>
      </c>
      <c r="O117" s="17">
        <f t="shared" si="25"/>
        <v>15561</v>
      </c>
      <c r="P117" s="17">
        <f t="shared" si="26"/>
        <v>555.55642460759498</v>
      </c>
      <c r="Q117" s="17">
        <f t="shared" si="27"/>
        <v>996.82372025316454</v>
      </c>
      <c r="R117" s="16">
        <f>IFERROR(VLOOKUP(C117,media!A:C,3,0),"-")</f>
        <v>61.797899999999998</v>
      </c>
      <c r="S117" s="16">
        <f>IFERROR(VLOOKUP(C117,media!A:D,4,0),"-")</f>
        <v>70.275400000000005</v>
      </c>
      <c r="T117" s="16">
        <f>IFERROR(VLOOKUP(C117,media!A:B,2,0),"-")</f>
        <v>15</v>
      </c>
      <c r="U117" s="16">
        <f>IFERROR(_xlfn.XLOOKUP(C117,media!A:A,media!F:F),"-")</f>
        <v>0</v>
      </c>
      <c r="V117" s="18">
        <f>_xlfn.XLOOKUP(C117,media!A:A,media!E:E,"-")</f>
        <v>45658</v>
      </c>
    </row>
    <row r="118" spans="2:22" ht="15.75" thickBot="1">
      <c r="B118" s="19" t="s">
        <v>51</v>
      </c>
      <c r="C118" s="19">
        <v>20490</v>
      </c>
      <c r="D118" s="16">
        <v>10</v>
      </c>
      <c r="E118" s="16">
        <v>5</v>
      </c>
      <c r="F118" s="20">
        <v>12</v>
      </c>
      <c r="G118" s="16">
        <v>2</v>
      </c>
      <c r="H118" s="17">
        <v>40976</v>
      </c>
      <c r="I118" s="17">
        <v>69803</v>
      </c>
      <c r="J118" s="16">
        <f t="shared" si="21"/>
        <v>0.14000000000000001</v>
      </c>
      <c r="K118" s="16">
        <f>VLOOKUP(C118,'COEF SEGURO AUTO'!A:H,8,0)</f>
        <v>6.3799999999999996E-2</v>
      </c>
      <c r="L118" s="17">
        <f t="shared" si="22"/>
        <v>26.142688</v>
      </c>
      <c r="M118" s="17">
        <f t="shared" si="23"/>
        <v>44.534314000000002</v>
      </c>
      <c r="N118" s="17">
        <f t="shared" si="24"/>
        <v>5736.64</v>
      </c>
      <c r="O118" s="17">
        <f t="shared" si="25"/>
        <v>9772.42</v>
      </c>
      <c r="P118" s="17">
        <f t="shared" si="26"/>
        <v>4697.406688</v>
      </c>
      <c r="Q118" s="17">
        <f t="shared" si="27"/>
        <v>8002.0763139999999</v>
      </c>
      <c r="R118" s="16">
        <f>IFERROR(VLOOKUP(C118,media!A:C,3,0),"-")</f>
        <v>10.983000000000001</v>
      </c>
      <c r="S118" s="16">
        <f>IFERROR(VLOOKUP(C118,media!A:D,4,0),"-")</f>
        <v>23.409199999999998</v>
      </c>
      <c r="T118" s="16">
        <f>IFERROR(VLOOKUP(C118,media!A:B,2,0),"-")</f>
        <v>3</v>
      </c>
      <c r="U118" s="16">
        <f>IFERROR(_xlfn.XLOOKUP(C118,media!A:A,media!F:F),"-")</f>
        <v>0</v>
      </c>
      <c r="V118" s="18">
        <f>_xlfn.XLOOKUP(C118,media!A:A,media!E:E,"-")</f>
        <v>45658</v>
      </c>
    </row>
    <row r="119" spans="2:22" ht="15.75" thickBot="1">
      <c r="B119" s="19" t="s">
        <v>51</v>
      </c>
      <c r="C119" s="19">
        <v>20523</v>
      </c>
      <c r="D119" s="16">
        <v>46</v>
      </c>
      <c r="E119" s="16">
        <v>5</v>
      </c>
      <c r="F119" s="20">
        <v>18</v>
      </c>
      <c r="G119" s="16">
        <v>2</v>
      </c>
      <c r="H119" s="17">
        <v>31845.1</v>
      </c>
      <c r="I119" s="17">
        <v>49927</v>
      </c>
      <c r="J119" s="16">
        <f t="shared" si="21"/>
        <v>0.2</v>
      </c>
      <c r="K119" s="16">
        <f>VLOOKUP(C119,'COEF SEGURO AUTO'!A:H,8,0)</f>
        <v>6.7199999999999996E-2</v>
      </c>
      <c r="L119" s="17">
        <f t="shared" si="22"/>
        <v>21.399907199999998</v>
      </c>
      <c r="M119" s="17">
        <f t="shared" si="23"/>
        <v>33.550944000000001</v>
      </c>
      <c r="N119" s="17">
        <f t="shared" si="24"/>
        <v>6369.02</v>
      </c>
      <c r="O119" s="17">
        <f t="shared" si="25"/>
        <v>9985.4000000000015</v>
      </c>
      <c r="P119" s="17">
        <f t="shared" si="26"/>
        <v>852.1416463304347</v>
      </c>
      <c r="Q119" s="17">
        <f t="shared" si="27"/>
        <v>1335.9944222608697</v>
      </c>
      <c r="R119" s="16">
        <f>IFERROR(VLOOKUP(C119,media!A:C,3,0),"-")</f>
        <v>65</v>
      </c>
      <c r="S119" s="16">
        <f>IFERROR(VLOOKUP(C119,media!A:D,4,0),"-")</f>
        <v>79.508399999999995</v>
      </c>
      <c r="T119" s="16">
        <f>IFERROR(VLOOKUP(C119,media!A:B,2,0),"-")</f>
        <v>15</v>
      </c>
      <c r="U119" s="16">
        <f>IFERROR(_xlfn.XLOOKUP(C119,media!A:A,media!F:F),"-")</f>
        <v>0</v>
      </c>
      <c r="V119" s="18">
        <f>_xlfn.XLOOKUP(C119,media!A:A,media!E:E,"-")</f>
        <v>45658</v>
      </c>
    </row>
    <row r="120" spans="2:22" ht="15.75" thickBot="1">
      <c r="B120" s="19" t="s">
        <v>51</v>
      </c>
      <c r="C120" s="19">
        <v>20418</v>
      </c>
      <c r="D120" s="16">
        <v>56</v>
      </c>
      <c r="E120" s="16">
        <v>15</v>
      </c>
      <c r="F120" s="20">
        <v>24</v>
      </c>
      <c r="G120" s="16">
        <v>2</v>
      </c>
      <c r="H120" s="17">
        <v>31948</v>
      </c>
      <c r="I120" s="17">
        <v>55622</v>
      </c>
      <c r="J120" s="16">
        <f t="shared" si="21"/>
        <v>0.26</v>
      </c>
      <c r="K120" s="16">
        <f>VLOOKUP(C120,'COEF SEGURO AUTO'!A:H,8,0)</f>
        <v>7.0599999999999996E-2</v>
      </c>
      <c r="L120" s="17">
        <f t="shared" si="22"/>
        <v>22.555287999999997</v>
      </c>
      <c r="M120" s="17">
        <f t="shared" si="23"/>
        <v>39.269131999999999</v>
      </c>
      <c r="N120" s="17">
        <f t="shared" si="24"/>
        <v>8306.48</v>
      </c>
      <c r="O120" s="17">
        <f t="shared" si="25"/>
        <v>14461.720000000001</v>
      </c>
      <c r="P120" s="17">
        <f t="shared" si="26"/>
        <v>741.38528799999995</v>
      </c>
      <c r="Q120" s="17">
        <f t="shared" si="27"/>
        <v>1290.764132</v>
      </c>
      <c r="R120" s="16">
        <f>IFERROR(VLOOKUP(C120,media!A:C,3,0),"-")</f>
        <v>59.896999999999998</v>
      </c>
      <c r="S120" s="16">
        <f>IFERROR(VLOOKUP(C120,media!A:D,4,0),"-")</f>
        <v>65.2</v>
      </c>
      <c r="T120" s="16">
        <f>IFERROR(VLOOKUP(C120,media!A:B,2,0),"-")</f>
        <v>15</v>
      </c>
      <c r="U120" s="16">
        <f>IFERROR(_xlfn.XLOOKUP(C120,media!A:A,media!F:F),"-")</f>
        <v>0</v>
      </c>
      <c r="V120" s="18">
        <f>_xlfn.XLOOKUP(C120,media!A:A,media!E:E,"-")</f>
        <v>45658</v>
      </c>
    </row>
    <row r="121" spans="2:22" ht="15.75" thickBot="1">
      <c r="B121" s="19" t="s">
        <v>51</v>
      </c>
      <c r="C121" s="19">
        <v>20496</v>
      </c>
      <c r="D121" s="16">
        <v>11</v>
      </c>
      <c r="E121" s="16">
        <v>5</v>
      </c>
      <c r="F121" s="20">
        <v>12</v>
      </c>
      <c r="G121" s="16">
        <v>2</v>
      </c>
      <c r="H121" s="17">
        <v>40666</v>
      </c>
      <c r="I121" s="17">
        <v>68611</v>
      </c>
      <c r="J121" s="16">
        <f t="shared" si="21"/>
        <v>0.14000000000000001</v>
      </c>
      <c r="K121" s="16">
        <f>VLOOKUP(C121,'COEF SEGURO AUTO'!A:H,8,0)</f>
        <v>6.3799999999999996E-2</v>
      </c>
      <c r="L121" s="17">
        <f t="shared" si="22"/>
        <v>25.944908000000002</v>
      </c>
      <c r="M121" s="17">
        <f t="shared" si="23"/>
        <v>43.773817999999999</v>
      </c>
      <c r="N121" s="17">
        <f t="shared" si="24"/>
        <v>5693.2400000000007</v>
      </c>
      <c r="O121" s="17">
        <f t="shared" si="25"/>
        <v>9605.5400000000009</v>
      </c>
      <c r="P121" s="17">
        <f t="shared" si="26"/>
        <v>4240.4212716363636</v>
      </c>
      <c r="Q121" s="17">
        <f t="shared" si="27"/>
        <v>7154.3683634545459</v>
      </c>
      <c r="R121" s="16">
        <f>IFERROR(VLOOKUP(C121,media!A:C,3,0),"-")</f>
        <v>6.4943</v>
      </c>
      <c r="S121" s="16">
        <f>IFERROR(VLOOKUP(C121,media!A:D,4,0),"-")</f>
        <v>43.724800000000002</v>
      </c>
      <c r="T121" s="16">
        <f>IFERROR(VLOOKUP(C121,media!A:B,2,0),"-")</f>
        <v>6</v>
      </c>
      <c r="U121" s="16">
        <f>IFERROR(_xlfn.XLOOKUP(C121,media!A:A,media!F:F),"-")</f>
        <v>0</v>
      </c>
      <c r="V121" s="18">
        <f>_xlfn.XLOOKUP(C121,media!A:A,media!E:E,"-")</f>
        <v>45658</v>
      </c>
    </row>
    <row r="122" spans="2:22" ht="15.75" thickBot="1">
      <c r="B122" s="19" t="s">
        <v>51</v>
      </c>
      <c r="C122" s="19">
        <v>20517</v>
      </c>
      <c r="D122" s="16">
        <v>65</v>
      </c>
      <c r="E122" s="16">
        <v>15</v>
      </c>
      <c r="F122" s="20">
        <v>24</v>
      </c>
      <c r="G122" s="16">
        <v>2</v>
      </c>
      <c r="H122" s="17">
        <v>31995</v>
      </c>
      <c r="I122" s="17">
        <v>57791.3</v>
      </c>
      <c r="J122" s="16">
        <f t="shared" si="21"/>
        <v>0.26</v>
      </c>
      <c r="K122" s="16">
        <f>VLOOKUP(C122,'COEF SEGURO AUTO'!A:H,8,0)</f>
        <v>7.0599999999999996E-2</v>
      </c>
      <c r="L122" s="17">
        <f t="shared" si="22"/>
        <v>22.588469999999997</v>
      </c>
      <c r="M122" s="17">
        <f t="shared" si="23"/>
        <v>40.800657799999996</v>
      </c>
      <c r="N122" s="17">
        <f t="shared" si="24"/>
        <v>8318.7000000000007</v>
      </c>
      <c r="O122" s="17">
        <f t="shared" si="25"/>
        <v>15025.738000000001</v>
      </c>
      <c r="P122" s="17">
        <f t="shared" si="26"/>
        <v>642.79923923076922</v>
      </c>
      <c r="Q122" s="17">
        <f t="shared" si="27"/>
        <v>1161.0627808769229</v>
      </c>
      <c r="R122" s="16">
        <f>IFERROR(VLOOKUP(C122,media!A:C,3,0),"-")</f>
        <v>62</v>
      </c>
      <c r="S122" s="16">
        <f>IFERROR(VLOOKUP(C122,media!A:D,4,0),"-")</f>
        <v>70.888499999999993</v>
      </c>
      <c r="T122" s="16">
        <f>IFERROR(VLOOKUP(C122,media!A:B,2,0),"-")</f>
        <v>18</v>
      </c>
      <c r="U122" s="16">
        <f>IFERROR(_xlfn.XLOOKUP(C122,media!A:A,media!F:F),"-")</f>
        <v>0</v>
      </c>
      <c r="V122" s="18">
        <f>_xlfn.XLOOKUP(C122,media!A:A,media!E:E,"-")</f>
        <v>45658</v>
      </c>
    </row>
    <row r="123" spans="2:22" ht="15.75" thickBot="1">
      <c r="B123" s="19" t="s">
        <v>51</v>
      </c>
      <c r="C123" s="19">
        <v>20437</v>
      </c>
      <c r="D123" s="16">
        <v>58</v>
      </c>
      <c r="E123" s="16">
        <v>15</v>
      </c>
      <c r="F123" s="20">
        <v>24</v>
      </c>
      <c r="G123" s="16">
        <v>2</v>
      </c>
      <c r="H123" s="17">
        <v>31995</v>
      </c>
      <c r="I123" s="17">
        <v>49995</v>
      </c>
      <c r="J123" s="16">
        <f t="shared" si="21"/>
        <v>0.26</v>
      </c>
      <c r="K123" s="16">
        <f>VLOOKUP(C123,'COEF SEGURO AUTO'!A:H,8,0)</f>
        <v>7.0599999999999996E-2</v>
      </c>
      <c r="L123" s="17">
        <f t="shared" si="22"/>
        <v>22.588469999999997</v>
      </c>
      <c r="M123" s="17">
        <f t="shared" si="23"/>
        <v>35.296469999999999</v>
      </c>
      <c r="N123" s="17">
        <f t="shared" si="24"/>
        <v>8318.7000000000007</v>
      </c>
      <c r="O123" s="17">
        <f t="shared" si="25"/>
        <v>12998.7</v>
      </c>
      <c r="P123" s="17">
        <f t="shared" si="26"/>
        <v>717.65226310344826</v>
      </c>
      <c r="Q123" s="17">
        <f t="shared" si="27"/>
        <v>1121.3947458620689</v>
      </c>
      <c r="R123" s="16">
        <f>IFERROR(VLOOKUP(C123,media!A:C,3,0),"-")</f>
        <v>67.5</v>
      </c>
      <c r="S123" s="16">
        <f>IFERROR(VLOOKUP(C123,media!A:D,4,0),"-")</f>
        <v>70.804100000000005</v>
      </c>
      <c r="T123" s="16">
        <f>IFERROR(VLOOKUP(C123,media!A:B,2,0),"-")</f>
        <v>6</v>
      </c>
      <c r="U123" s="16">
        <f>IFERROR(_xlfn.XLOOKUP(C123,media!A:A,media!F:F),"-")</f>
        <v>0</v>
      </c>
      <c r="V123" s="18">
        <f>_xlfn.XLOOKUP(C123,media!A:A,media!E:E,"-")</f>
        <v>45658</v>
      </c>
    </row>
    <row r="124" spans="2:22" ht="15.75" thickBot="1">
      <c r="B124" s="19" t="s">
        <v>51</v>
      </c>
      <c r="C124" s="19">
        <v>20639</v>
      </c>
      <c r="D124" s="16">
        <v>76</v>
      </c>
      <c r="E124" s="16">
        <v>15</v>
      </c>
      <c r="F124" s="20">
        <v>30</v>
      </c>
      <c r="G124" s="16">
        <v>2</v>
      </c>
      <c r="H124" s="17">
        <v>40947</v>
      </c>
      <c r="I124" s="17">
        <v>57932</v>
      </c>
      <c r="J124" s="16">
        <f t="shared" si="21"/>
        <v>0.32</v>
      </c>
      <c r="K124" s="16">
        <f>VLOOKUP(C124,'COEF SEGURO AUTO'!A:H,8,0)</f>
        <v>7.3899999999999993E-2</v>
      </c>
      <c r="L124" s="17">
        <f t="shared" si="22"/>
        <v>30.259832999999997</v>
      </c>
      <c r="M124" s="17">
        <f t="shared" si="23"/>
        <v>42.811748000000001</v>
      </c>
      <c r="N124" s="17">
        <f t="shared" si="24"/>
        <v>13103.04</v>
      </c>
      <c r="O124" s="17">
        <f t="shared" si="25"/>
        <v>18538.240000000002</v>
      </c>
      <c r="P124" s="17">
        <f t="shared" si="26"/>
        <v>741.44456984210524</v>
      </c>
      <c r="Q124" s="17">
        <f t="shared" si="27"/>
        <v>1048.9991164210528</v>
      </c>
      <c r="R124" s="16">
        <f>IFERROR(VLOOKUP(C124,media!A:C,3,0),"-")</f>
        <v>62.141800000000003</v>
      </c>
      <c r="S124" s="16">
        <f>IFERROR(VLOOKUP(C124,media!A:D,4,0),"-")</f>
        <v>81.784899999999993</v>
      </c>
      <c r="T124" s="16">
        <f>IFERROR(VLOOKUP(C124,media!A:B,2,0),"-")</f>
        <v>13</v>
      </c>
      <c r="U124" s="16">
        <f>IFERROR(_xlfn.XLOOKUP(C124,media!A:A,media!F:F),"-")</f>
        <v>0</v>
      </c>
      <c r="V124" s="18">
        <f>_xlfn.XLOOKUP(C124,media!A:A,media!E:E,"-")</f>
        <v>45658</v>
      </c>
    </row>
    <row r="125" spans="2:22" ht="15.75" thickBot="1">
      <c r="B125" s="19" t="s">
        <v>51</v>
      </c>
      <c r="C125" s="19">
        <v>50027</v>
      </c>
      <c r="D125" s="16">
        <v>62</v>
      </c>
      <c r="E125" s="16">
        <v>5</v>
      </c>
      <c r="F125" s="20">
        <v>18</v>
      </c>
      <c r="G125" s="16">
        <v>2</v>
      </c>
      <c r="H125" s="17">
        <v>31350</v>
      </c>
      <c r="I125" s="17">
        <v>62700</v>
      </c>
      <c r="J125" s="16">
        <f t="shared" si="21"/>
        <v>0.2</v>
      </c>
      <c r="K125" s="16">
        <f>VLOOKUP(C125,'COEF SEGURO AUTO'!A:H,8,0)</f>
        <v>6.7199999999999996E-2</v>
      </c>
      <c r="L125" s="17">
        <f t="shared" si="22"/>
        <v>21.0672</v>
      </c>
      <c r="M125" s="17">
        <f t="shared" si="23"/>
        <v>42.134399999999999</v>
      </c>
      <c r="N125" s="17">
        <f t="shared" si="24"/>
        <v>6270</v>
      </c>
      <c r="O125" s="17">
        <f t="shared" si="25"/>
        <v>12540</v>
      </c>
      <c r="P125" s="17">
        <f t="shared" si="26"/>
        <v>627.84139354838703</v>
      </c>
      <c r="Q125" s="17">
        <f t="shared" si="27"/>
        <v>1255.6827870967741</v>
      </c>
      <c r="R125" s="16">
        <f>IFERROR(VLOOKUP(C125,media!A:C,3,0),"-")</f>
        <v>62.32</v>
      </c>
      <c r="S125" s="16">
        <f>IFERROR(VLOOKUP(C125,media!A:D,4,0),"-")</f>
        <v>68.277500000000003</v>
      </c>
      <c r="T125" s="16">
        <f>IFERROR(VLOOKUP(C125,media!A:B,2,0),"-")</f>
        <v>21</v>
      </c>
      <c r="U125" s="16">
        <f>IFERROR(_xlfn.XLOOKUP(C125,media!A:A,media!F:F),"-")</f>
        <v>0</v>
      </c>
      <c r="V125" s="18">
        <f>_xlfn.XLOOKUP(C125,media!A:A,media!E:E,"-")</f>
        <v>45658</v>
      </c>
    </row>
    <row r="126" spans="2:22" ht="15.75" thickBot="1">
      <c r="B126" s="19" t="s">
        <v>51</v>
      </c>
      <c r="C126" s="19">
        <v>20546</v>
      </c>
      <c r="D126" s="16">
        <v>68</v>
      </c>
      <c r="E126" s="16">
        <v>15</v>
      </c>
      <c r="F126" s="20">
        <v>24</v>
      </c>
      <c r="G126" s="16">
        <v>2</v>
      </c>
      <c r="H126" s="17">
        <v>40700.5</v>
      </c>
      <c r="I126" s="17">
        <v>55622</v>
      </c>
      <c r="J126" s="16">
        <f t="shared" si="21"/>
        <v>0.26</v>
      </c>
      <c r="K126" s="16">
        <f>VLOOKUP(C126,'COEF SEGURO AUTO'!A:H,8,0)</f>
        <v>7.0599999999999996E-2</v>
      </c>
      <c r="L126" s="17">
        <f t="shared" si="22"/>
        <v>28.734552999999998</v>
      </c>
      <c r="M126" s="17">
        <f t="shared" si="23"/>
        <v>39.269131999999999</v>
      </c>
      <c r="N126" s="17">
        <f t="shared" si="24"/>
        <v>10582.130000000001</v>
      </c>
      <c r="O126" s="17">
        <f t="shared" si="25"/>
        <v>14461.720000000001</v>
      </c>
      <c r="P126" s="17">
        <f t="shared" si="26"/>
        <v>782.8908765294118</v>
      </c>
      <c r="Q126" s="17">
        <f t="shared" si="27"/>
        <v>1069.9120731764706</v>
      </c>
      <c r="R126" s="16">
        <f>IFERROR(VLOOKUP(C126,media!A:C,3,0),"-")</f>
        <v>62.5</v>
      </c>
      <c r="S126" s="16">
        <f>IFERROR(VLOOKUP(C126,media!A:D,4,0),"-")</f>
        <v>62.865900000000003</v>
      </c>
      <c r="T126" s="16">
        <f>IFERROR(VLOOKUP(C126,media!A:B,2,0),"-")</f>
        <v>17</v>
      </c>
      <c r="U126" s="16">
        <f>IFERROR(_xlfn.XLOOKUP(C126,media!A:A,media!F:F),"-")</f>
        <v>0</v>
      </c>
      <c r="V126" s="18">
        <f>_xlfn.XLOOKUP(C126,media!A:A,media!E:E,"-")</f>
        <v>45658</v>
      </c>
    </row>
    <row r="127" spans="2:22" ht="15.75" thickBot="1">
      <c r="B127" s="19" t="s">
        <v>51</v>
      </c>
      <c r="C127" s="19">
        <v>50094</v>
      </c>
      <c r="D127" s="16">
        <v>88</v>
      </c>
      <c r="E127" s="16">
        <v>15</v>
      </c>
      <c r="F127" s="20">
        <v>17</v>
      </c>
      <c r="G127" s="16">
        <v>3</v>
      </c>
      <c r="H127" s="17">
        <v>100000</v>
      </c>
      <c r="I127" s="17">
        <v>195000</v>
      </c>
      <c r="J127" s="16">
        <f t="shared" si="21"/>
        <v>0.2</v>
      </c>
      <c r="K127" s="16">
        <f>VLOOKUP(C127,'COEF SEGURO AUTO'!A:H,8,0)</f>
        <v>6.7199999999999996E-2</v>
      </c>
      <c r="L127" s="17">
        <f t="shared" si="22"/>
        <v>67.2</v>
      </c>
      <c r="M127" s="17">
        <f t="shared" si="23"/>
        <v>131.04</v>
      </c>
      <c r="N127" s="17">
        <f t="shared" si="24"/>
        <v>20000</v>
      </c>
      <c r="O127" s="17">
        <f t="shared" si="25"/>
        <v>39000</v>
      </c>
      <c r="P127" s="17">
        <f t="shared" si="26"/>
        <v>1430.8363636363638</v>
      </c>
      <c r="Q127" s="17">
        <f t="shared" si="27"/>
        <v>2790.130909090909</v>
      </c>
      <c r="R127" s="16">
        <f>IFERROR(VLOOKUP(C127,media!A:C,3,0),"-")</f>
        <v>62.5</v>
      </c>
      <c r="S127" s="16">
        <f>IFERROR(VLOOKUP(C127,media!A:D,4,0),"-")</f>
        <v>69.230800000000002</v>
      </c>
      <c r="T127" s="16">
        <f>IFERROR(VLOOKUP(C127,media!A:B,2,0),"-")</f>
        <v>12</v>
      </c>
      <c r="U127" s="16">
        <f>IFERROR(_xlfn.XLOOKUP(C127,media!A:A,media!F:F),"-")</f>
        <v>0</v>
      </c>
      <c r="V127" s="18">
        <f>_xlfn.XLOOKUP(C127,media!A:A,media!E:E,"-")</f>
        <v>45658</v>
      </c>
    </row>
    <row r="128" spans="2:22" ht="15.75" thickBot="1">
      <c r="B128" s="19" t="s">
        <v>51</v>
      </c>
      <c r="C128" s="19">
        <v>20512</v>
      </c>
      <c r="D128" s="16">
        <v>13</v>
      </c>
      <c r="E128" s="16">
        <v>5</v>
      </c>
      <c r="F128" s="20">
        <v>12</v>
      </c>
      <c r="G128" s="16">
        <v>2</v>
      </c>
      <c r="H128" s="17">
        <v>40700.5</v>
      </c>
      <c r="I128" s="17">
        <v>69539</v>
      </c>
      <c r="J128" s="16">
        <f t="shared" si="21"/>
        <v>0.14000000000000001</v>
      </c>
      <c r="K128" s="16">
        <f>VLOOKUP(C128,'COEF SEGURO AUTO'!A:H,8,0)</f>
        <v>6.3799999999999996E-2</v>
      </c>
      <c r="L128" s="17">
        <f t="shared" si="22"/>
        <v>25.966919000000001</v>
      </c>
      <c r="M128" s="17">
        <f t="shared" si="23"/>
        <v>44.365881999999999</v>
      </c>
      <c r="N128" s="17">
        <f t="shared" si="24"/>
        <v>5698.0700000000006</v>
      </c>
      <c r="O128" s="17">
        <f t="shared" si="25"/>
        <v>9735.4600000000009</v>
      </c>
      <c r="P128" s="17">
        <f t="shared" si="26"/>
        <v>3595.0876882307693</v>
      </c>
      <c r="Q128" s="17">
        <f t="shared" si="27"/>
        <v>6142.4012666153849</v>
      </c>
      <c r="R128" s="16">
        <f>IFERROR(VLOOKUP(C128,media!A:C,3,0),"-")</f>
        <v>2.9129999999999998</v>
      </c>
      <c r="S128" s="16">
        <f>IFERROR(VLOOKUP(C128,media!A:D,4,0),"-")</f>
        <v>30.046800000000001</v>
      </c>
      <c r="T128" s="16">
        <f>IFERROR(VLOOKUP(C128,media!A:B,2,0),"-")</f>
        <v>22</v>
      </c>
      <c r="U128" s="16">
        <f>IFERROR(_xlfn.XLOOKUP(C128,media!A:A,media!F:F),"-")</f>
        <v>0</v>
      </c>
      <c r="V128" s="18">
        <f>_xlfn.XLOOKUP(C128,media!A:A,media!E:E,"-")</f>
        <v>45658</v>
      </c>
    </row>
    <row r="129" spans="2:22" ht="15.75" thickBot="1">
      <c r="B129" s="19" t="s">
        <v>51</v>
      </c>
      <c r="C129" s="19">
        <v>20491</v>
      </c>
      <c r="D129" s="16">
        <v>42</v>
      </c>
      <c r="E129" s="16">
        <v>5</v>
      </c>
      <c r="F129" s="20">
        <v>18</v>
      </c>
      <c r="G129" s="16">
        <v>2</v>
      </c>
      <c r="H129" s="17">
        <v>32335</v>
      </c>
      <c r="I129" s="17">
        <v>53125</v>
      </c>
      <c r="J129" s="16">
        <f t="shared" si="21"/>
        <v>0.2</v>
      </c>
      <c r="K129" s="16">
        <f>VLOOKUP(C129,'COEF SEGURO AUTO'!A:H,8,0)</f>
        <v>6.7199999999999996E-2</v>
      </c>
      <c r="L129" s="17">
        <f t="shared" si="22"/>
        <v>21.729119999999998</v>
      </c>
      <c r="M129" s="17">
        <f t="shared" si="23"/>
        <v>35.699999999999996</v>
      </c>
      <c r="N129" s="17">
        <f t="shared" si="24"/>
        <v>6467</v>
      </c>
      <c r="O129" s="17">
        <f t="shared" si="25"/>
        <v>10625</v>
      </c>
      <c r="P129" s="17">
        <f t="shared" si="26"/>
        <v>945.58626285714286</v>
      </c>
      <c r="Q129" s="17">
        <f t="shared" si="27"/>
        <v>1553.5571428571429</v>
      </c>
      <c r="R129" s="16">
        <f>IFERROR(VLOOKUP(C129,media!A:C,3,0),"-")</f>
        <v>62</v>
      </c>
      <c r="S129" s="16">
        <f>IFERROR(VLOOKUP(C129,media!A:D,4,0),"-")</f>
        <v>66.508499999999998</v>
      </c>
      <c r="T129" s="16">
        <f>IFERROR(VLOOKUP(C129,media!A:B,2,0),"-")</f>
        <v>15</v>
      </c>
      <c r="U129" s="16">
        <f>IFERROR(_xlfn.XLOOKUP(C129,media!A:A,media!F:F),"-")</f>
        <v>0</v>
      </c>
      <c r="V129" s="18">
        <f>_xlfn.XLOOKUP(C129,media!A:A,media!E:E,"-")</f>
        <v>45658</v>
      </c>
    </row>
    <row r="130" spans="2:22" ht="15.75" thickBot="1">
      <c r="B130" s="19" t="s">
        <v>51</v>
      </c>
      <c r="C130" s="19">
        <v>20612</v>
      </c>
      <c r="D130" s="16">
        <v>54</v>
      </c>
      <c r="E130" s="16">
        <v>5</v>
      </c>
      <c r="F130" s="20">
        <v>18</v>
      </c>
      <c r="G130" s="16">
        <v>2</v>
      </c>
      <c r="H130" s="17">
        <v>32335</v>
      </c>
      <c r="I130" s="17">
        <v>53125</v>
      </c>
      <c r="J130" s="16">
        <f t="shared" si="21"/>
        <v>0.2</v>
      </c>
      <c r="K130" s="16">
        <f>VLOOKUP(C130,'COEF SEGURO AUTO'!A:H,8,0)</f>
        <v>6.7199999999999996E-2</v>
      </c>
      <c r="L130" s="17">
        <f t="shared" si="22"/>
        <v>21.729119999999998</v>
      </c>
      <c r="M130" s="17">
        <f t="shared" si="23"/>
        <v>35.699999999999996</v>
      </c>
      <c r="N130" s="17">
        <f t="shared" si="24"/>
        <v>6467</v>
      </c>
      <c r="O130" s="17">
        <f t="shared" si="25"/>
        <v>10625</v>
      </c>
      <c r="P130" s="17">
        <f t="shared" si="26"/>
        <v>740.28467555555551</v>
      </c>
      <c r="Q130" s="17">
        <f t="shared" si="27"/>
        <v>1216.2555555555557</v>
      </c>
      <c r="R130" s="16">
        <f>IFERROR(VLOOKUP(C130,media!A:C,3,0),"-")</f>
        <v>65</v>
      </c>
      <c r="S130" s="16">
        <f>IFERROR(VLOOKUP(C130,media!A:D,4,0),"-")</f>
        <v>74.755300000000005</v>
      </c>
      <c r="T130" s="16">
        <f>IFERROR(VLOOKUP(C130,media!A:B,2,0),"-")</f>
        <v>19</v>
      </c>
      <c r="U130" s="16">
        <f>IFERROR(_xlfn.XLOOKUP(C130,media!A:A,media!F:F),"-")</f>
        <v>0</v>
      </c>
      <c r="V130" s="18">
        <f>_xlfn.XLOOKUP(C130,media!A:A,media!E:E,"-")</f>
        <v>45658</v>
      </c>
    </row>
    <row r="131" spans="2:22" ht="15.75" thickBot="1">
      <c r="B131" s="19" t="s">
        <v>51</v>
      </c>
      <c r="C131" s="19">
        <v>20522</v>
      </c>
      <c r="D131" s="16">
        <v>14</v>
      </c>
      <c r="E131" s="16">
        <v>5</v>
      </c>
      <c r="F131" s="20">
        <v>12</v>
      </c>
      <c r="G131" s="16">
        <v>2</v>
      </c>
      <c r="H131" s="17">
        <v>40493</v>
      </c>
      <c r="I131" s="17">
        <v>69580</v>
      </c>
      <c r="J131" s="16">
        <f t="shared" si="21"/>
        <v>0.14000000000000001</v>
      </c>
      <c r="K131" s="16">
        <f>VLOOKUP(C131,'COEF SEGURO AUTO'!A:H,8,0)</f>
        <v>6.3799999999999996E-2</v>
      </c>
      <c r="L131" s="17">
        <f t="shared" si="22"/>
        <v>25.834534000000001</v>
      </c>
      <c r="M131" s="17">
        <f t="shared" si="23"/>
        <v>44.392040000000001</v>
      </c>
      <c r="N131" s="17">
        <f t="shared" si="24"/>
        <v>5669.02</v>
      </c>
      <c r="O131" s="17">
        <f t="shared" si="25"/>
        <v>9741.2000000000007</v>
      </c>
      <c r="P131" s="17">
        <f t="shared" si="26"/>
        <v>3323.121676857143</v>
      </c>
      <c r="Q131" s="17">
        <f t="shared" si="27"/>
        <v>5710.1920399999999</v>
      </c>
      <c r="R131" s="16">
        <f>IFERROR(VLOOKUP(C131,media!A:C,3,0),"-")</f>
        <v>8.0175999999999998</v>
      </c>
      <c r="S131" s="16">
        <f>IFERROR(VLOOKUP(C131,media!A:D,4,0),"-")</f>
        <v>61</v>
      </c>
      <c r="T131" s="16">
        <f>IFERROR(VLOOKUP(C131,media!A:B,2,0),"-")</f>
        <v>16</v>
      </c>
      <c r="U131" s="16">
        <f>IFERROR(_xlfn.XLOOKUP(C131,media!A:A,media!F:F),"-")</f>
        <v>0</v>
      </c>
      <c r="V131" s="18">
        <f>_xlfn.XLOOKUP(C131,media!A:A,media!E:E,"-")</f>
        <v>45658</v>
      </c>
    </row>
    <row r="132" spans="2:22" ht="15.75" thickBot="1">
      <c r="B132" s="19" t="s">
        <v>51</v>
      </c>
      <c r="C132" s="19">
        <v>20513</v>
      </c>
      <c r="D132" s="16">
        <v>45</v>
      </c>
      <c r="E132" s="16">
        <v>5</v>
      </c>
      <c r="F132" s="20">
        <v>18</v>
      </c>
      <c r="G132" s="16">
        <v>2</v>
      </c>
      <c r="H132" s="17">
        <v>32540.9</v>
      </c>
      <c r="I132" s="17">
        <v>51494</v>
      </c>
      <c r="J132" s="16">
        <f t="shared" ref="J132:J163" si="28">(F132+G132)/100</f>
        <v>0.2</v>
      </c>
      <c r="K132" s="16">
        <f>VLOOKUP(C132,'COEF SEGURO AUTO'!A:H,8,0)</f>
        <v>6.7199999999999996E-2</v>
      </c>
      <c r="L132" s="17">
        <f t="shared" ref="L132:L163" si="29">H132*(K132/100)</f>
        <v>21.8674848</v>
      </c>
      <c r="M132" s="17">
        <f t="shared" ref="M132:M163" si="30">I132*(K132/100)</f>
        <v>34.603967999999995</v>
      </c>
      <c r="N132" s="17">
        <f t="shared" ref="N132:N163" si="31">H132*J132</f>
        <v>6508.18</v>
      </c>
      <c r="O132" s="17">
        <f t="shared" ref="O132:O163" si="32">I132*J132</f>
        <v>10298.800000000001</v>
      </c>
      <c r="P132" s="17">
        <f t="shared" ref="P132:P163" si="33">SUM(H132+N132)/D132+L132</f>
        <v>889.62481813333329</v>
      </c>
      <c r="Q132" s="17">
        <f t="shared" ref="Q132:Q163" si="34">SUM(I132+O132)/D132+M132</f>
        <v>1407.7773013333333</v>
      </c>
      <c r="R132" s="16">
        <f>IFERROR(VLOOKUP(C132,media!A:C,3,0),"-")</f>
        <v>61</v>
      </c>
      <c r="S132" s="16">
        <f>IFERROR(VLOOKUP(C132,media!A:D,4,0),"-")</f>
        <v>62</v>
      </c>
      <c r="T132" s="16">
        <f>IFERROR(VLOOKUP(C132,media!A:B,2,0),"-")</f>
        <v>13</v>
      </c>
      <c r="U132" s="16">
        <f>IFERROR(_xlfn.XLOOKUP(C132,media!A:A,media!F:F),"-")</f>
        <v>6</v>
      </c>
      <c r="V132" s="18">
        <f>_xlfn.XLOOKUP(C132,media!A:A,media!E:E,"-")</f>
        <v>45658</v>
      </c>
    </row>
    <row r="133" spans="2:22" ht="15.75" thickBot="1">
      <c r="B133" s="19" t="s">
        <v>51</v>
      </c>
      <c r="C133" s="19">
        <v>20640</v>
      </c>
      <c r="D133" s="16">
        <v>37</v>
      </c>
      <c r="E133" s="16">
        <v>15</v>
      </c>
      <c r="F133" s="20">
        <v>15</v>
      </c>
      <c r="G133" s="16">
        <v>2</v>
      </c>
      <c r="H133" s="17">
        <v>32540.9</v>
      </c>
      <c r="I133" s="17">
        <v>52492.5</v>
      </c>
      <c r="J133" s="16">
        <f t="shared" si="28"/>
        <v>0.17</v>
      </c>
      <c r="K133" s="16">
        <f>VLOOKUP(C133,'COEF SEGURO AUTO'!A:H,8,0)</f>
        <v>6.5500000000000003E-2</v>
      </c>
      <c r="L133" s="17">
        <f t="shared" si="29"/>
        <v>21.314289500000001</v>
      </c>
      <c r="M133" s="17">
        <f t="shared" si="30"/>
        <v>34.3825875</v>
      </c>
      <c r="N133" s="17">
        <f t="shared" si="31"/>
        <v>5531.9530000000004</v>
      </c>
      <c r="O133" s="17">
        <f t="shared" si="32"/>
        <v>8923.7250000000004</v>
      </c>
      <c r="P133" s="17">
        <f t="shared" si="33"/>
        <v>1050.3103165270272</v>
      </c>
      <c r="Q133" s="17">
        <f t="shared" si="34"/>
        <v>1694.2805604729729</v>
      </c>
      <c r="R133" s="16">
        <f>IFERROR(VLOOKUP(C133,media!A:C,3,0),"-")</f>
        <v>58.238999999999997</v>
      </c>
      <c r="S133" s="16">
        <f>IFERROR(VLOOKUP(C133,media!A:D,4,0),"-")</f>
        <v>70.003</v>
      </c>
      <c r="T133" s="16">
        <f>IFERROR(VLOOKUP(C133,media!A:B,2,0),"-")</f>
        <v>23</v>
      </c>
      <c r="U133" s="16">
        <f>IFERROR(_xlfn.XLOOKUP(C133,media!A:A,media!F:F),"-")</f>
        <v>0</v>
      </c>
      <c r="V133" s="18">
        <f>_xlfn.XLOOKUP(C133,media!A:A,media!E:E,"-")</f>
        <v>45658</v>
      </c>
    </row>
    <row r="134" spans="2:22" ht="15.75" thickBot="1">
      <c r="B134" s="19" t="s">
        <v>51</v>
      </c>
      <c r="C134" s="19">
        <v>50022</v>
      </c>
      <c r="D134" s="16">
        <v>80</v>
      </c>
      <c r="E134" s="16">
        <v>15</v>
      </c>
      <c r="F134" s="20">
        <v>17</v>
      </c>
      <c r="G134" s="16">
        <v>2</v>
      </c>
      <c r="H134" s="17">
        <v>103930</v>
      </c>
      <c r="I134" s="17">
        <v>207860</v>
      </c>
      <c r="J134" s="16">
        <f t="shared" si="28"/>
        <v>0.19</v>
      </c>
      <c r="K134" s="16">
        <f>VLOOKUP(C134,'COEF SEGURO AUTO'!A:H,8,0)</f>
        <v>6.6600000000000006E-2</v>
      </c>
      <c r="L134" s="17">
        <f t="shared" si="29"/>
        <v>69.217380000000006</v>
      </c>
      <c r="M134" s="17">
        <f t="shared" si="30"/>
        <v>138.43476000000001</v>
      </c>
      <c r="N134" s="17">
        <f t="shared" si="31"/>
        <v>19746.7</v>
      </c>
      <c r="O134" s="17">
        <f t="shared" si="32"/>
        <v>39493.4</v>
      </c>
      <c r="P134" s="17">
        <f t="shared" si="33"/>
        <v>1615.1761300000001</v>
      </c>
      <c r="Q134" s="17">
        <f t="shared" si="34"/>
        <v>3230.3522600000001</v>
      </c>
      <c r="R134" s="16">
        <f>IFERROR(VLOOKUP(C134,media!A:C,3,0),"-")</f>
        <v>62.542099999999998</v>
      </c>
      <c r="S134" s="16">
        <f>IFERROR(VLOOKUP(C134,media!A:D,4,0),"-")</f>
        <v>72.417199999999994</v>
      </c>
      <c r="T134" s="16">
        <f>IFERROR(VLOOKUP(C134,media!A:B,2,0),"-")</f>
        <v>14</v>
      </c>
      <c r="U134" s="16">
        <f>IFERROR(_xlfn.XLOOKUP(C134,media!A:A,media!F:F),"-")</f>
        <v>0</v>
      </c>
      <c r="V134" s="18">
        <f>_xlfn.XLOOKUP(C134,media!A:A,media!E:E,"-")</f>
        <v>45658</v>
      </c>
    </row>
    <row r="135" spans="2:22" ht="15.75" thickBot="1">
      <c r="B135" s="19" t="s">
        <v>51</v>
      </c>
      <c r="C135" s="19">
        <v>20436</v>
      </c>
      <c r="D135" s="16">
        <v>38</v>
      </c>
      <c r="E135" s="16">
        <v>5</v>
      </c>
      <c r="F135" s="20">
        <v>18</v>
      </c>
      <c r="G135" s="16">
        <v>2</v>
      </c>
      <c r="H135" s="17">
        <v>32561.48</v>
      </c>
      <c r="I135" s="17">
        <v>50021</v>
      </c>
      <c r="J135" s="16">
        <f t="shared" si="28"/>
        <v>0.2</v>
      </c>
      <c r="K135" s="16">
        <f>VLOOKUP(C135,'COEF SEGURO AUTO'!A:H,8,0)</f>
        <v>6.7199999999999996E-2</v>
      </c>
      <c r="L135" s="17">
        <f t="shared" si="29"/>
        <v>21.88131456</v>
      </c>
      <c r="M135" s="17">
        <f t="shared" si="30"/>
        <v>33.614111999999999</v>
      </c>
      <c r="N135" s="17">
        <f t="shared" si="31"/>
        <v>6512.2960000000003</v>
      </c>
      <c r="O135" s="17">
        <f t="shared" si="32"/>
        <v>10004.200000000001</v>
      </c>
      <c r="P135" s="17">
        <f t="shared" si="33"/>
        <v>1050.1385777178946</v>
      </c>
      <c r="Q135" s="17">
        <f t="shared" si="34"/>
        <v>1613.2246383157894</v>
      </c>
      <c r="R135" s="16">
        <f>IFERROR(VLOOKUP(C135,media!A:C,3,0),"-")</f>
        <v>58</v>
      </c>
      <c r="S135" s="16">
        <f>IFERROR(VLOOKUP(C135,media!A:D,4,0),"-")</f>
        <v>70.003</v>
      </c>
      <c r="T135" s="16">
        <f>IFERROR(VLOOKUP(C135,media!A:B,2,0),"-")</f>
        <v>17</v>
      </c>
      <c r="U135" s="16">
        <f>IFERROR(_xlfn.XLOOKUP(C135,media!A:A,media!F:F),"-")</f>
        <v>0</v>
      </c>
      <c r="V135" s="18">
        <f>_xlfn.XLOOKUP(C135,media!A:A,media!E:E,"-")</f>
        <v>45658</v>
      </c>
    </row>
    <row r="136" spans="2:22" ht="15.75" thickBot="1">
      <c r="B136" s="19" t="s">
        <v>51</v>
      </c>
      <c r="C136" s="19">
        <v>20443</v>
      </c>
      <c r="D136" s="16">
        <v>58</v>
      </c>
      <c r="E136" s="16">
        <v>15</v>
      </c>
      <c r="F136" s="20">
        <v>24</v>
      </c>
      <c r="G136" s="16">
        <v>2</v>
      </c>
      <c r="H136" s="17">
        <v>32561.48</v>
      </c>
      <c r="I136" s="17">
        <v>55685</v>
      </c>
      <c r="J136" s="16">
        <f t="shared" si="28"/>
        <v>0.26</v>
      </c>
      <c r="K136" s="16">
        <f>VLOOKUP(C136,'COEF SEGURO AUTO'!A:H,8,0)</f>
        <v>7.0599999999999996E-2</v>
      </c>
      <c r="L136" s="17">
        <f t="shared" si="29"/>
        <v>22.988404879999997</v>
      </c>
      <c r="M136" s="17">
        <f t="shared" si="30"/>
        <v>39.313609999999997</v>
      </c>
      <c r="N136" s="17">
        <f t="shared" si="31"/>
        <v>8465.9848000000002</v>
      </c>
      <c r="O136" s="17">
        <f t="shared" si="32"/>
        <v>14478.1</v>
      </c>
      <c r="P136" s="17">
        <f t="shared" si="33"/>
        <v>730.35848763862066</v>
      </c>
      <c r="Q136" s="17">
        <f t="shared" si="34"/>
        <v>1249.0222306896551</v>
      </c>
      <c r="R136" s="16">
        <f>IFERROR(VLOOKUP(C136,media!A:C,3,0),"-")</f>
        <v>68</v>
      </c>
      <c r="S136" s="16">
        <f>IFERROR(VLOOKUP(C136,media!A:D,4,0),"-")</f>
        <v>70.070599999999999</v>
      </c>
      <c r="T136" s="16">
        <f>IFERROR(VLOOKUP(C136,media!A:B,2,0),"-")</f>
        <v>9</v>
      </c>
      <c r="U136" s="16">
        <f>IFERROR(_xlfn.XLOOKUP(C136,media!A:A,media!F:F),"-")</f>
        <v>0</v>
      </c>
      <c r="V136" s="18">
        <f>_xlfn.XLOOKUP(C136,media!A:A,media!E:E,"-")</f>
        <v>45658</v>
      </c>
    </row>
    <row r="137" spans="2:22" ht="15.75" thickBot="1">
      <c r="B137" s="19" t="s">
        <v>52</v>
      </c>
      <c r="C137" s="19">
        <v>20533</v>
      </c>
      <c r="D137" s="16">
        <v>68</v>
      </c>
      <c r="E137" s="16">
        <v>15</v>
      </c>
      <c r="F137" s="20">
        <v>20</v>
      </c>
      <c r="G137" s="16">
        <v>2</v>
      </c>
      <c r="H137" s="17">
        <v>45147.9</v>
      </c>
      <c r="I137" s="17">
        <v>85996</v>
      </c>
      <c r="J137" s="16">
        <f t="shared" si="28"/>
        <v>0.22</v>
      </c>
      <c r="K137" s="16">
        <f>VLOOKUP(C137,'COEF SEGURO AUTO'!A:H,8,0)</f>
        <v>6.83E-2</v>
      </c>
      <c r="L137" s="17">
        <f t="shared" si="29"/>
        <v>30.836015700000001</v>
      </c>
      <c r="M137" s="17">
        <f t="shared" si="30"/>
        <v>58.735267999999998</v>
      </c>
      <c r="N137" s="17">
        <f t="shared" si="31"/>
        <v>9932.5380000000005</v>
      </c>
      <c r="O137" s="17">
        <f t="shared" si="32"/>
        <v>18919.12</v>
      </c>
      <c r="P137" s="17">
        <f t="shared" si="33"/>
        <v>840.84245687647058</v>
      </c>
      <c r="Q137" s="17">
        <f t="shared" si="34"/>
        <v>1601.6046797647057</v>
      </c>
      <c r="R137" s="16">
        <f>IFERROR(VLOOKUP(C137,media!A:C,3,0),"-")</f>
        <v>62.675199999999997</v>
      </c>
      <c r="S137" s="16">
        <f>IFERROR(VLOOKUP(C137,media!A:D,4,0),"-")</f>
        <v>92.661900000000003</v>
      </c>
      <c r="T137" s="16">
        <f>IFERROR(VLOOKUP(C137,media!A:B,2,0),"-")</f>
        <v>7</v>
      </c>
      <c r="U137" s="16">
        <f>IFERROR(_xlfn.XLOOKUP(C137,media!A:A,media!F:F),"-")</f>
        <v>0</v>
      </c>
      <c r="V137" s="18">
        <f>_xlfn.XLOOKUP(C137,media!A:A,media!E:E,"-")</f>
        <v>45658</v>
      </c>
    </row>
    <row r="138" spans="2:22" ht="15.75" thickBot="1">
      <c r="B138" s="19" t="s">
        <v>51</v>
      </c>
      <c r="C138" s="19">
        <v>20498</v>
      </c>
      <c r="D138" s="16">
        <v>63</v>
      </c>
      <c r="E138" s="16">
        <v>15</v>
      </c>
      <c r="F138" s="20">
        <v>24</v>
      </c>
      <c r="G138" s="16">
        <v>2</v>
      </c>
      <c r="H138" s="17">
        <v>31261.51</v>
      </c>
      <c r="I138" s="17">
        <v>58118.9</v>
      </c>
      <c r="J138" s="16">
        <f t="shared" si="28"/>
        <v>0.26</v>
      </c>
      <c r="K138" s="16">
        <f>VLOOKUP(C138,'COEF SEGURO AUTO'!A:H,8,0)</f>
        <v>7.0599999999999996E-2</v>
      </c>
      <c r="L138" s="17">
        <f t="shared" si="29"/>
        <v>22.070626059999995</v>
      </c>
      <c r="M138" s="17">
        <f t="shared" si="30"/>
        <v>41.031943399999996</v>
      </c>
      <c r="N138" s="17">
        <f t="shared" si="31"/>
        <v>8127.9925999999996</v>
      </c>
      <c r="O138" s="17">
        <f t="shared" si="32"/>
        <v>15110.914000000001</v>
      </c>
      <c r="P138" s="17">
        <f t="shared" si="33"/>
        <v>647.30082605999996</v>
      </c>
      <c r="Q138" s="17">
        <f t="shared" si="34"/>
        <v>1203.4099434</v>
      </c>
      <c r="R138" s="16">
        <f>IFERROR(VLOOKUP(C138,media!A:C,3,0),"-")</f>
        <v>62.688499999999998</v>
      </c>
      <c r="S138" s="16">
        <f>IFERROR(VLOOKUP(C138,media!A:D,4,0),"-")</f>
        <v>65.944299999999998</v>
      </c>
      <c r="T138" s="16">
        <f>IFERROR(VLOOKUP(C138,media!A:B,2,0),"-")</f>
        <v>7</v>
      </c>
      <c r="U138" s="16">
        <f>IFERROR(_xlfn.XLOOKUP(C138,media!A:A,media!F:F),"-")</f>
        <v>0</v>
      </c>
      <c r="V138" s="18">
        <f>_xlfn.XLOOKUP(C138,media!A:A,media!E:E,"-")</f>
        <v>45658</v>
      </c>
    </row>
    <row r="139" spans="2:22" ht="15.75" thickBot="1">
      <c r="B139" s="19" t="s">
        <v>51</v>
      </c>
      <c r="C139" s="19">
        <v>20375</v>
      </c>
      <c r="D139" s="16">
        <v>51</v>
      </c>
      <c r="E139" s="16">
        <v>15</v>
      </c>
      <c r="F139" s="20">
        <v>24</v>
      </c>
      <c r="G139" s="16">
        <v>2</v>
      </c>
      <c r="H139" s="17">
        <v>32933.279999999999</v>
      </c>
      <c r="I139" s="17">
        <v>58118.9</v>
      </c>
      <c r="J139" s="16">
        <f t="shared" si="28"/>
        <v>0.26</v>
      </c>
      <c r="K139" s="16">
        <f>VLOOKUP(C139,'COEF SEGURO AUTO'!A:H,8,0)</f>
        <v>7.0599999999999996E-2</v>
      </c>
      <c r="L139" s="17">
        <f t="shared" si="29"/>
        <v>23.250895679999996</v>
      </c>
      <c r="M139" s="17">
        <f t="shared" si="30"/>
        <v>41.031943399999996</v>
      </c>
      <c r="N139" s="17">
        <f t="shared" si="31"/>
        <v>8562.6527999999998</v>
      </c>
      <c r="O139" s="17">
        <f t="shared" si="32"/>
        <v>15110.914000000001</v>
      </c>
      <c r="P139" s="17">
        <f t="shared" si="33"/>
        <v>836.89663685647042</v>
      </c>
      <c r="Q139" s="17">
        <f t="shared" si="34"/>
        <v>1476.910649282353</v>
      </c>
      <c r="R139" s="16">
        <f>IFERROR(VLOOKUP(C139,media!A:C,3,0),"-")</f>
        <v>59.711300000000001</v>
      </c>
      <c r="S139" s="16">
        <f>IFERROR(VLOOKUP(C139,media!A:D,4,0),"-")</f>
        <v>62.372199999999999</v>
      </c>
      <c r="T139" s="16">
        <f>IFERROR(VLOOKUP(C139,media!A:B,2,0),"-")</f>
        <v>13</v>
      </c>
      <c r="U139" s="16">
        <f>IFERROR(_xlfn.XLOOKUP(C139,media!A:A,media!F:F),"-")</f>
        <v>0</v>
      </c>
      <c r="V139" s="18">
        <f>_xlfn.XLOOKUP(C139,media!A:A,media!E:E,"-")</f>
        <v>45658</v>
      </c>
    </row>
    <row r="140" spans="2:22" ht="15.75" thickBot="1">
      <c r="B140" s="19" t="s">
        <v>51</v>
      </c>
      <c r="C140" s="19">
        <v>50008</v>
      </c>
      <c r="D140" s="16">
        <v>78</v>
      </c>
      <c r="E140" s="16">
        <v>15</v>
      </c>
      <c r="F140" s="20">
        <v>17</v>
      </c>
      <c r="G140" s="16">
        <v>2</v>
      </c>
      <c r="H140" s="17">
        <v>103930</v>
      </c>
      <c r="I140" s="17">
        <v>207860</v>
      </c>
      <c r="J140" s="16">
        <f t="shared" si="28"/>
        <v>0.19</v>
      </c>
      <c r="K140" s="16">
        <f>VLOOKUP(C140,'COEF SEGURO AUTO'!A:H,8,0)</f>
        <v>6.6600000000000006E-2</v>
      </c>
      <c r="L140" s="17">
        <f t="shared" si="29"/>
        <v>69.217380000000006</v>
      </c>
      <c r="M140" s="17">
        <f t="shared" si="30"/>
        <v>138.43476000000001</v>
      </c>
      <c r="N140" s="17">
        <f t="shared" si="31"/>
        <v>19746.7</v>
      </c>
      <c r="O140" s="17">
        <f t="shared" si="32"/>
        <v>39493.4</v>
      </c>
      <c r="P140" s="17">
        <f t="shared" si="33"/>
        <v>1654.8160979487179</v>
      </c>
      <c r="Q140" s="17">
        <f t="shared" si="34"/>
        <v>3309.6321958974358</v>
      </c>
      <c r="R140" s="16">
        <f>IFERROR(VLOOKUP(C140,media!A:C,3,0),"-")</f>
        <v>62.8979</v>
      </c>
      <c r="S140" s="16">
        <f>IFERROR(VLOOKUP(C140,media!A:D,4,0),"-")</f>
        <v>72.164000000000001</v>
      </c>
      <c r="T140" s="16">
        <f>IFERROR(VLOOKUP(C140,media!A:B,2,0),"-")</f>
        <v>17</v>
      </c>
      <c r="U140" s="16">
        <f>IFERROR(_xlfn.XLOOKUP(C140,media!A:A,media!F:F),"-")</f>
        <v>0</v>
      </c>
      <c r="V140" s="18">
        <f>_xlfn.XLOOKUP(C140,media!A:A,media!E:E,"-")</f>
        <v>45658</v>
      </c>
    </row>
    <row r="141" spans="2:22" ht="15.75" thickBot="1">
      <c r="B141" s="19" t="s">
        <v>51</v>
      </c>
      <c r="C141" s="19">
        <v>50082</v>
      </c>
      <c r="D141" s="16">
        <v>67</v>
      </c>
      <c r="E141" s="16">
        <v>5</v>
      </c>
      <c r="F141" s="20">
        <v>20</v>
      </c>
      <c r="G141" s="16">
        <v>3</v>
      </c>
      <c r="H141" s="17">
        <v>30000</v>
      </c>
      <c r="I141" s="17">
        <v>50000</v>
      </c>
      <c r="J141" s="16">
        <f t="shared" si="28"/>
        <v>0.23</v>
      </c>
      <c r="K141" s="16">
        <f>VLOOKUP(C141,'COEF SEGURO AUTO'!A:H,8,0)</f>
        <v>6.8900000000000003E-2</v>
      </c>
      <c r="L141" s="17">
        <f t="shared" si="29"/>
        <v>20.67</v>
      </c>
      <c r="M141" s="17">
        <f t="shared" si="30"/>
        <v>34.450000000000003</v>
      </c>
      <c r="N141" s="17">
        <f t="shared" si="31"/>
        <v>6900</v>
      </c>
      <c r="O141" s="17">
        <f t="shared" si="32"/>
        <v>11500</v>
      </c>
      <c r="P141" s="17">
        <f t="shared" si="33"/>
        <v>571.4162686567164</v>
      </c>
      <c r="Q141" s="17">
        <f t="shared" si="34"/>
        <v>952.36044776119411</v>
      </c>
      <c r="R141" s="16">
        <f>IFERROR(VLOOKUP(C141,media!A:C,3,0),"-")</f>
        <v>63</v>
      </c>
      <c r="S141" s="16">
        <f>IFERROR(VLOOKUP(C141,media!A:D,4,0),"-")</f>
        <v>67.5</v>
      </c>
      <c r="T141" s="16">
        <f>IFERROR(VLOOKUP(C141,media!A:B,2,0),"-")</f>
        <v>12</v>
      </c>
      <c r="U141" s="16">
        <f>IFERROR(_xlfn.XLOOKUP(C141,media!A:A,media!F:F),"-")</f>
        <v>1</v>
      </c>
      <c r="V141" s="18">
        <f>_xlfn.XLOOKUP(C141,media!A:A,media!E:E,"-")</f>
        <v>45658</v>
      </c>
    </row>
    <row r="142" spans="2:22" ht="15.75" thickBot="1">
      <c r="B142" s="19" t="s">
        <v>51</v>
      </c>
      <c r="C142" s="19">
        <v>20647</v>
      </c>
      <c r="D142" s="16">
        <v>77</v>
      </c>
      <c r="E142" s="16">
        <v>15</v>
      </c>
      <c r="F142" s="20">
        <v>17</v>
      </c>
      <c r="G142" s="16">
        <v>2</v>
      </c>
      <c r="H142" s="17">
        <v>110373</v>
      </c>
      <c r="I142" s="17">
        <v>180860</v>
      </c>
      <c r="J142" s="16">
        <f t="shared" si="28"/>
        <v>0.19</v>
      </c>
      <c r="K142" s="16">
        <f>VLOOKUP(C142,'COEF SEGURO AUTO'!A:H,8,0)</f>
        <v>6.6600000000000006E-2</v>
      </c>
      <c r="L142" s="17">
        <f t="shared" si="29"/>
        <v>73.508418000000006</v>
      </c>
      <c r="M142" s="17">
        <f t="shared" si="30"/>
        <v>120.45276000000001</v>
      </c>
      <c r="N142" s="17">
        <f t="shared" si="31"/>
        <v>20970.87</v>
      </c>
      <c r="O142" s="17">
        <f t="shared" si="32"/>
        <v>34363.4</v>
      </c>
      <c r="P142" s="17">
        <f t="shared" si="33"/>
        <v>1779.2729634545453</v>
      </c>
      <c r="Q142" s="17">
        <f t="shared" si="34"/>
        <v>2915.5618509090909</v>
      </c>
      <c r="R142" s="16">
        <f>IFERROR(VLOOKUP(C142,media!A:C,3,0),"-")</f>
        <v>63.1126</v>
      </c>
      <c r="S142" s="16">
        <f>IFERROR(VLOOKUP(C142,media!A:D,4,0),"-")</f>
        <v>67.896900000000002</v>
      </c>
      <c r="T142" s="16">
        <f>IFERROR(VLOOKUP(C142,media!A:B,2,0),"-")</f>
        <v>17</v>
      </c>
      <c r="U142" s="16">
        <f>IFERROR(_xlfn.XLOOKUP(C142,media!A:A,media!F:F),"-")</f>
        <v>0</v>
      </c>
      <c r="V142" s="18">
        <f>_xlfn.XLOOKUP(C142,media!A:A,media!E:E,"-")</f>
        <v>45658</v>
      </c>
    </row>
    <row r="143" spans="2:22" ht="15.75" thickBot="1">
      <c r="B143" s="19" t="s">
        <v>51</v>
      </c>
      <c r="C143" s="19">
        <v>50012</v>
      </c>
      <c r="D143" s="16">
        <v>79</v>
      </c>
      <c r="E143" s="16">
        <v>15</v>
      </c>
      <c r="F143" s="20">
        <v>17</v>
      </c>
      <c r="G143" s="16">
        <v>2</v>
      </c>
      <c r="H143" s="17">
        <v>103690</v>
      </c>
      <c r="I143" s="17">
        <v>207380</v>
      </c>
      <c r="J143" s="16">
        <f t="shared" si="28"/>
        <v>0.19</v>
      </c>
      <c r="K143" s="16">
        <f>VLOOKUP(C143,'COEF SEGURO AUTO'!A:H,8,0)</f>
        <v>6.6600000000000006E-2</v>
      </c>
      <c r="L143" s="17">
        <f t="shared" si="29"/>
        <v>69.057540000000003</v>
      </c>
      <c r="M143" s="17">
        <f t="shared" si="30"/>
        <v>138.11508000000001</v>
      </c>
      <c r="N143" s="17">
        <f t="shared" si="31"/>
        <v>19701.099999999999</v>
      </c>
      <c r="O143" s="17">
        <f t="shared" si="32"/>
        <v>39402.199999999997</v>
      </c>
      <c r="P143" s="17">
        <f t="shared" si="33"/>
        <v>1630.9701982278482</v>
      </c>
      <c r="Q143" s="17">
        <f t="shared" si="34"/>
        <v>3261.9403964556964</v>
      </c>
      <c r="R143" s="16">
        <f>IFERROR(VLOOKUP(C143,media!A:C,3,0),"-")</f>
        <v>63.128999999999998</v>
      </c>
      <c r="S143" s="16">
        <f>IFERROR(VLOOKUP(C143,media!A:D,4,0),"-")</f>
        <v>71.206699999999998</v>
      </c>
      <c r="T143" s="16">
        <f>IFERROR(VLOOKUP(C143,media!A:B,2,0),"-")</f>
        <v>14</v>
      </c>
      <c r="U143" s="16">
        <f>IFERROR(_xlfn.XLOOKUP(C143,media!A:A,media!F:F),"-")</f>
        <v>0</v>
      </c>
      <c r="V143" s="18">
        <f>_xlfn.XLOOKUP(C143,media!A:A,media!E:E,"-")</f>
        <v>45658</v>
      </c>
    </row>
    <row r="144" spans="2:22" ht="15.75" thickBot="1">
      <c r="B144" s="19" t="s">
        <v>51</v>
      </c>
      <c r="C144" s="19">
        <v>20570</v>
      </c>
      <c r="D144" s="16">
        <v>70</v>
      </c>
      <c r="E144" s="16">
        <v>15</v>
      </c>
      <c r="F144" s="20">
        <v>17</v>
      </c>
      <c r="G144" s="16">
        <v>2</v>
      </c>
      <c r="H144" s="17">
        <v>110000</v>
      </c>
      <c r="I144" s="17">
        <v>200000</v>
      </c>
      <c r="J144" s="16">
        <f t="shared" si="28"/>
        <v>0.19</v>
      </c>
      <c r="K144" s="16">
        <f>VLOOKUP(C144,'COEF SEGURO AUTO'!A:H,8,0)</f>
        <v>6.6600000000000006E-2</v>
      </c>
      <c r="L144" s="17">
        <f t="shared" si="29"/>
        <v>73.260000000000005</v>
      </c>
      <c r="M144" s="17">
        <f t="shared" si="30"/>
        <v>133.20000000000002</v>
      </c>
      <c r="N144" s="17">
        <f t="shared" si="31"/>
        <v>20900</v>
      </c>
      <c r="O144" s="17">
        <f t="shared" si="32"/>
        <v>38000</v>
      </c>
      <c r="P144" s="17">
        <f t="shared" si="33"/>
        <v>1943.26</v>
      </c>
      <c r="Q144" s="17">
        <f t="shared" si="34"/>
        <v>3533.2</v>
      </c>
      <c r="R144" s="16">
        <f>IFERROR(VLOOKUP(C144,media!A:C,3,0),"-")</f>
        <v>63.328000000000003</v>
      </c>
      <c r="S144" s="16">
        <f>IFERROR(VLOOKUP(C144,media!A:D,4,0),"-")</f>
        <v>73.775899999999993</v>
      </c>
      <c r="T144" s="16">
        <f>IFERROR(VLOOKUP(C144,media!A:B,2,0),"-")</f>
        <v>17</v>
      </c>
      <c r="U144" s="16">
        <f>IFERROR(_xlfn.XLOOKUP(C144,media!A:A,media!F:F),"-")</f>
        <v>0</v>
      </c>
      <c r="V144" s="18">
        <f>_xlfn.XLOOKUP(C144,media!A:A,media!E:E,"-")</f>
        <v>45658</v>
      </c>
    </row>
    <row r="145" spans="2:22" ht="15.75" thickBot="1">
      <c r="B145" s="19" t="s">
        <v>51</v>
      </c>
      <c r="C145" s="19">
        <v>20393</v>
      </c>
      <c r="D145" s="16">
        <v>53</v>
      </c>
      <c r="E145" s="16">
        <v>15</v>
      </c>
      <c r="F145" s="20">
        <v>24</v>
      </c>
      <c r="G145" s="16">
        <v>2</v>
      </c>
      <c r="H145" s="17">
        <v>33378.720000000001</v>
      </c>
      <c r="I145" s="17">
        <v>57791.3</v>
      </c>
      <c r="J145" s="16">
        <f t="shared" si="28"/>
        <v>0.26</v>
      </c>
      <c r="K145" s="16">
        <f>VLOOKUP(C145,'COEF SEGURO AUTO'!A:H,8,0)</f>
        <v>7.0599999999999996E-2</v>
      </c>
      <c r="L145" s="17">
        <f t="shared" si="29"/>
        <v>23.565376319999999</v>
      </c>
      <c r="M145" s="17">
        <f t="shared" si="30"/>
        <v>40.800657799999996</v>
      </c>
      <c r="N145" s="17">
        <f t="shared" si="31"/>
        <v>8678.467200000001</v>
      </c>
      <c r="O145" s="17">
        <f t="shared" si="32"/>
        <v>15025.738000000001</v>
      </c>
      <c r="P145" s="17">
        <f t="shared" si="33"/>
        <v>817.0972102822642</v>
      </c>
      <c r="Q145" s="17">
        <f t="shared" si="34"/>
        <v>1414.7070351584905</v>
      </c>
      <c r="R145" s="16">
        <f>IFERROR(VLOOKUP(C145,media!A:C,3,0),"-")</f>
        <v>64.3</v>
      </c>
      <c r="S145" s="16">
        <f>IFERROR(VLOOKUP(C145,media!A:D,4,0),"-")</f>
        <v>77.493799999999993</v>
      </c>
      <c r="T145" s="16">
        <f>IFERROR(VLOOKUP(C145,media!A:B,2,0),"-")</f>
        <v>12</v>
      </c>
      <c r="U145" s="16">
        <f>IFERROR(_xlfn.XLOOKUP(C145,media!A:A,media!F:F),"-")</f>
        <v>0</v>
      </c>
      <c r="V145" s="18">
        <f>_xlfn.XLOOKUP(C145,media!A:A,media!E:E,"-")</f>
        <v>45658</v>
      </c>
    </row>
    <row r="146" spans="2:22" ht="15.75" thickBot="1">
      <c r="B146" s="19" t="s">
        <v>51</v>
      </c>
      <c r="C146" s="19">
        <v>20401</v>
      </c>
      <c r="D146" s="16">
        <v>54</v>
      </c>
      <c r="E146" s="16">
        <v>15</v>
      </c>
      <c r="F146" s="20">
        <v>24</v>
      </c>
      <c r="G146" s="16">
        <v>2</v>
      </c>
      <c r="H146" s="17">
        <v>33398.400000000001</v>
      </c>
      <c r="I146" s="17">
        <v>55307</v>
      </c>
      <c r="J146" s="16">
        <f t="shared" si="28"/>
        <v>0.26</v>
      </c>
      <c r="K146" s="16">
        <f>VLOOKUP(C146,'COEF SEGURO AUTO'!A:H,8,0)</f>
        <v>7.0599999999999996E-2</v>
      </c>
      <c r="L146" s="17">
        <f t="shared" si="29"/>
        <v>23.579270399999999</v>
      </c>
      <c r="M146" s="17">
        <f t="shared" si="30"/>
        <v>39.046741999999995</v>
      </c>
      <c r="N146" s="17">
        <f t="shared" si="31"/>
        <v>8683.5840000000007</v>
      </c>
      <c r="O146" s="17">
        <f t="shared" si="32"/>
        <v>14379.82</v>
      </c>
      <c r="P146" s="17">
        <f t="shared" si="33"/>
        <v>802.87527040000009</v>
      </c>
      <c r="Q146" s="17">
        <f t="shared" si="34"/>
        <v>1329.5434086666669</v>
      </c>
      <c r="R146" s="16">
        <f>IFERROR(VLOOKUP(C146,media!A:C,3,0),"-")</f>
        <v>62.5</v>
      </c>
      <c r="S146" s="16">
        <f>IFERROR(VLOOKUP(C146,media!A:D,4,0),"-")</f>
        <v>68</v>
      </c>
      <c r="T146" s="16">
        <f>IFERROR(VLOOKUP(C146,media!A:B,2,0),"-")</f>
        <v>10</v>
      </c>
      <c r="U146" s="16">
        <f>IFERROR(_xlfn.XLOOKUP(C146,media!A:A,media!F:F),"-")</f>
        <v>0</v>
      </c>
      <c r="V146" s="18">
        <f>_xlfn.XLOOKUP(C146,media!A:A,media!E:E,"-")</f>
        <v>45658</v>
      </c>
    </row>
    <row r="147" spans="2:22" ht="15.75" thickBot="1">
      <c r="B147" s="19" t="s">
        <v>51</v>
      </c>
      <c r="C147" s="19">
        <v>50025</v>
      </c>
      <c r="D147" s="16">
        <v>80</v>
      </c>
      <c r="E147" s="16">
        <v>15</v>
      </c>
      <c r="F147" s="20">
        <v>24</v>
      </c>
      <c r="G147" s="16">
        <v>2</v>
      </c>
      <c r="H147" s="17">
        <v>33433</v>
      </c>
      <c r="I147" s="17">
        <v>59988</v>
      </c>
      <c r="J147" s="16">
        <f t="shared" si="28"/>
        <v>0.26</v>
      </c>
      <c r="K147" s="16">
        <f>VLOOKUP(C147,'COEF SEGURO AUTO'!A:H,8,0)</f>
        <v>7.0599999999999996E-2</v>
      </c>
      <c r="L147" s="17">
        <f t="shared" si="29"/>
        <v>23.603697999999998</v>
      </c>
      <c r="M147" s="17">
        <f t="shared" si="30"/>
        <v>42.351527999999995</v>
      </c>
      <c r="N147" s="17">
        <f t="shared" si="31"/>
        <v>8692.58</v>
      </c>
      <c r="O147" s="17">
        <f t="shared" si="32"/>
        <v>15596.880000000001</v>
      </c>
      <c r="P147" s="17">
        <f t="shared" si="33"/>
        <v>550.17344800000001</v>
      </c>
      <c r="Q147" s="17">
        <f t="shared" si="34"/>
        <v>987.16252800000007</v>
      </c>
      <c r="R147" s="16">
        <f>IFERROR(VLOOKUP(C147,media!A:C,3,0),"-")</f>
        <v>63.34</v>
      </c>
      <c r="S147" s="16">
        <f>IFERROR(VLOOKUP(C147,media!A:D,4,0),"-")</f>
        <v>66.021600000000007</v>
      </c>
      <c r="T147" s="16">
        <f>IFERROR(VLOOKUP(C147,media!A:B,2,0),"-")</f>
        <v>14</v>
      </c>
      <c r="U147" s="16">
        <f>IFERROR(_xlfn.XLOOKUP(C147,media!A:A,media!F:F),"-")</f>
        <v>0</v>
      </c>
      <c r="V147" s="18">
        <f>_xlfn.XLOOKUP(C147,media!A:A,media!E:E,"-")</f>
        <v>45658</v>
      </c>
    </row>
    <row r="148" spans="2:22" ht="15.75" thickBot="1">
      <c r="B148" s="19" t="s">
        <v>51</v>
      </c>
      <c r="C148" s="19">
        <v>20387</v>
      </c>
      <c r="D148" s="16">
        <v>52</v>
      </c>
      <c r="E148" s="16">
        <v>15</v>
      </c>
      <c r="F148" s="20">
        <v>24</v>
      </c>
      <c r="G148" s="16">
        <v>2</v>
      </c>
      <c r="H148" s="17">
        <v>33669.120000000003</v>
      </c>
      <c r="I148" s="17">
        <v>57932</v>
      </c>
      <c r="J148" s="16">
        <f t="shared" si="28"/>
        <v>0.26</v>
      </c>
      <c r="K148" s="16">
        <f>VLOOKUP(C148,'COEF SEGURO AUTO'!A:H,8,0)</f>
        <v>7.0599999999999996E-2</v>
      </c>
      <c r="L148" s="17">
        <f t="shared" si="29"/>
        <v>23.770398719999999</v>
      </c>
      <c r="M148" s="17">
        <f t="shared" si="30"/>
        <v>40.899991999999997</v>
      </c>
      <c r="N148" s="17">
        <f t="shared" si="31"/>
        <v>8753.9712000000018</v>
      </c>
      <c r="O148" s="17">
        <f t="shared" si="32"/>
        <v>15062.32</v>
      </c>
      <c r="P148" s="17">
        <f t="shared" si="33"/>
        <v>839.59907564307696</v>
      </c>
      <c r="Q148" s="17">
        <f t="shared" si="34"/>
        <v>1444.6369150769233</v>
      </c>
      <c r="R148" s="16">
        <f>IFERROR(VLOOKUP(C148,media!A:C,3,0),"-")</f>
        <v>63.6</v>
      </c>
      <c r="S148" s="16">
        <f>IFERROR(VLOOKUP(C148,media!A:D,4,0),"-")</f>
        <v>68.003799999999998</v>
      </c>
      <c r="T148" s="16">
        <f>IFERROR(VLOOKUP(C148,media!A:B,2,0),"-")</f>
        <v>15</v>
      </c>
      <c r="U148" s="16">
        <f>IFERROR(_xlfn.XLOOKUP(C148,media!A:A,media!F:F),"-")</f>
        <v>0</v>
      </c>
      <c r="V148" s="18">
        <f>_xlfn.XLOOKUP(C148,media!A:A,media!E:E,"-")</f>
        <v>45658</v>
      </c>
    </row>
    <row r="149" spans="2:22" ht="15.75" thickBot="1">
      <c r="B149" s="19" t="s">
        <v>51</v>
      </c>
      <c r="C149" s="19">
        <v>20646</v>
      </c>
      <c r="D149" s="16">
        <v>77</v>
      </c>
      <c r="E149" s="16">
        <v>15</v>
      </c>
      <c r="F149" s="20">
        <v>24</v>
      </c>
      <c r="G149" s="16">
        <v>2</v>
      </c>
      <c r="H149" s="17">
        <v>32540.9</v>
      </c>
      <c r="I149" s="17">
        <v>57791.3</v>
      </c>
      <c r="J149" s="16">
        <f t="shared" si="28"/>
        <v>0.26</v>
      </c>
      <c r="K149" s="16">
        <f>VLOOKUP(C149,'COEF SEGURO AUTO'!A:H,8,0)</f>
        <v>7.0599999999999996E-2</v>
      </c>
      <c r="L149" s="17">
        <f t="shared" si="29"/>
        <v>22.973875399999997</v>
      </c>
      <c r="M149" s="17">
        <f t="shared" si="30"/>
        <v>40.800657799999996</v>
      </c>
      <c r="N149" s="17">
        <f t="shared" si="31"/>
        <v>8460.634</v>
      </c>
      <c r="O149" s="17">
        <f t="shared" si="32"/>
        <v>15025.738000000001</v>
      </c>
      <c r="P149" s="17">
        <f t="shared" si="33"/>
        <v>555.46132994545451</v>
      </c>
      <c r="Q149" s="17">
        <f t="shared" si="34"/>
        <v>986.47647598181811</v>
      </c>
      <c r="R149" s="16">
        <f>IFERROR(VLOOKUP(C149,media!A:C,3,0),"-")</f>
        <v>63.741700000000002</v>
      </c>
      <c r="S149" s="16">
        <f>IFERROR(VLOOKUP(C149,media!A:D,4,0),"-")</f>
        <v>67.606999999999999</v>
      </c>
      <c r="T149" s="16">
        <f>IFERROR(VLOOKUP(C149,media!A:B,2,0),"-")</f>
        <v>13</v>
      </c>
      <c r="U149" s="16">
        <f>IFERROR(_xlfn.XLOOKUP(C149,media!A:A,media!F:F),"-")</f>
        <v>0</v>
      </c>
      <c r="V149" s="18">
        <f>_xlfn.XLOOKUP(C149,media!A:A,media!E:E,"-")</f>
        <v>45658</v>
      </c>
    </row>
    <row r="150" spans="2:22" ht="15.75" thickBot="1">
      <c r="B150" s="19" t="s">
        <v>51</v>
      </c>
      <c r="C150" s="19">
        <v>20406</v>
      </c>
      <c r="D150" s="16">
        <v>55</v>
      </c>
      <c r="E150" s="16">
        <v>15</v>
      </c>
      <c r="F150" s="20">
        <v>24</v>
      </c>
      <c r="G150" s="16">
        <v>2</v>
      </c>
      <c r="H150" s="17">
        <v>34331.040000000001</v>
      </c>
      <c r="I150" s="17">
        <v>55458.2</v>
      </c>
      <c r="J150" s="16">
        <f t="shared" si="28"/>
        <v>0.26</v>
      </c>
      <c r="K150" s="16">
        <f>VLOOKUP(C150,'COEF SEGURO AUTO'!A:H,8,0)</f>
        <v>7.0599999999999996E-2</v>
      </c>
      <c r="L150" s="17">
        <f t="shared" si="29"/>
        <v>24.237714239999999</v>
      </c>
      <c r="M150" s="17">
        <f t="shared" si="30"/>
        <v>39.153489199999996</v>
      </c>
      <c r="N150" s="17">
        <f t="shared" si="31"/>
        <v>8926.0704000000005</v>
      </c>
      <c r="O150" s="17">
        <f t="shared" si="32"/>
        <v>14419.132</v>
      </c>
      <c r="P150" s="17">
        <f t="shared" si="33"/>
        <v>810.73063060363643</v>
      </c>
      <c r="Q150" s="17">
        <f t="shared" si="34"/>
        <v>1309.6504346545453</v>
      </c>
      <c r="R150" s="16">
        <f>IFERROR(VLOOKUP(C150,media!A:C,3,0),"-")</f>
        <v>66.245900000000006</v>
      </c>
      <c r="S150" s="16">
        <f>IFERROR(VLOOKUP(C150,media!A:D,4,0),"-")</f>
        <v>70.372900000000001</v>
      </c>
      <c r="T150" s="16">
        <f>IFERROR(VLOOKUP(C150,media!A:B,2,0),"-")</f>
        <v>21</v>
      </c>
      <c r="U150" s="16">
        <f>IFERROR(_xlfn.XLOOKUP(C150,media!A:A,media!F:F),"-")</f>
        <v>0</v>
      </c>
      <c r="V150" s="18">
        <f>_xlfn.XLOOKUP(C150,media!A:A,media!E:E,"-")</f>
        <v>45658</v>
      </c>
    </row>
    <row r="151" spans="2:22" ht="15.75" thickBot="1">
      <c r="B151" s="19" t="s">
        <v>51</v>
      </c>
      <c r="C151" s="19">
        <v>20450</v>
      </c>
      <c r="D151" s="16">
        <v>59</v>
      </c>
      <c r="E151" s="16">
        <v>15</v>
      </c>
      <c r="F151" s="20">
        <v>24</v>
      </c>
      <c r="G151" s="16">
        <v>2</v>
      </c>
      <c r="H151" s="17">
        <v>34774</v>
      </c>
      <c r="I151" s="17">
        <v>59288</v>
      </c>
      <c r="J151" s="16">
        <f t="shared" si="28"/>
        <v>0.26</v>
      </c>
      <c r="K151" s="16">
        <f>VLOOKUP(C151,'COEF SEGURO AUTO'!A:H,8,0)</f>
        <v>7.0599999999999996E-2</v>
      </c>
      <c r="L151" s="17">
        <f t="shared" si="29"/>
        <v>24.550443999999999</v>
      </c>
      <c r="M151" s="17">
        <f t="shared" si="30"/>
        <v>41.857327999999995</v>
      </c>
      <c r="N151" s="17">
        <f t="shared" si="31"/>
        <v>9041.24</v>
      </c>
      <c r="O151" s="17">
        <f t="shared" si="32"/>
        <v>15414.880000000001</v>
      </c>
      <c r="P151" s="17">
        <f t="shared" si="33"/>
        <v>767.18163044067785</v>
      </c>
      <c r="Q151" s="17">
        <f t="shared" si="34"/>
        <v>1308.0078364745764</v>
      </c>
      <c r="R151" s="16">
        <f>IFERROR(VLOOKUP(C151,media!A:C,3,0),"-")</f>
        <v>66.2637</v>
      </c>
      <c r="S151" s="16">
        <f>IFERROR(VLOOKUP(C151,media!A:D,4,0),"-")</f>
        <v>85.088300000000004</v>
      </c>
      <c r="T151" s="16">
        <f>IFERROR(VLOOKUP(C151,media!A:B,2,0),"-")</f>
        <v>13</v>
      </c>
      <c r="U151" s="16">
        <f>IFERROR(_xlfn.XLOOKUP(C151,media!A:A,media!F:F),"-")</f>
        <v>0</v>
      </c>
      <c r="V151" s="18">
        <f>_xlfn.XLOOKUP(C151,media!A:A,media!E:E,"-")</f>
        <v>45658</v>
      </c>
    </row>
    <row r="152" spans="2:22" ht="15.75" thickBot="1">
      <c r="B152" s="19" t="s">
        <v>51</v>
      </c>
      <c r="C152" s="19">
        <v>20458</v>
      </c>
      <c r="D152" s="16">
        <v>59</v>
      </c>
      <c r="E152" s="16">
        <v>15</v>
      </c>
      <c r="F152" s="20">
        <v>24</v>
      </c>
      <c r="G152" s="16">
        <v>2</v>
      </c>
      <c r="H152" s="17">
        <v>34774</v>
      </c>
      <c r="I152" s="17">
        <v>59288</v>
      </c>
      <c r="J152" s="16">
        <f t="shared" si="28"/>
        <v>0.26</v>
      </c>
      <c r="K152" s="16">
        <f>VLOOKUP(C152,'COEF SEGURO AUTO'!A:H,8,0)</f>
        <v>7.0599999999999996E-2</v>
      </c>
      <c r="L152" s="17">
        <f t="shared" si="29"/>
        <v>24.550443999999999</v>
      </c>
      <c r="M152" s="17">
        <f t="shared" si="30"/>
        <v>41.857327999999995</v>
      </c>
      <c r="N152" s="17">
        <f t="shared" si="31"/>
        <v>9041.24</v>
      </c>
      <c r="O152" s="17">
        <f t="shared" si="32"/>
        <v>15414.880000000001</v>
      </c>
      <c r="P152" s="17">
        <f t="shared" si="33"/>
        <v>767.18163044067785</v>
      </c>
      <c r="Q152" s="17">
        <f t="shared" si="34"/>
        <v>1308.0078364745764</v>
      </c>
      <c r="R152" s="16">
        <f>IFERROR(VLOOKUP(C152,media!A:C,3,0),"-")</f>
        <v>66.099999999999994</v>
      </c>
      <c r="S152" s="16">
        <f>IFERROR(VLOOKUP(C152,media!A:D,4,0),"-")</f>
        <v>68.900000000000006</v>
      </c>
      <c r="T152" s="16">
        <f>IFERROR(VLOOKUP(C152,media!A:B,2,0),"-")</f>
        <v>9</v>
      </c>
      <c r="U152" s="16">
        <f>IFERROR(_xlfn.XLOOKUP(C152,media!A:A,media!F:F),"-")</f>
        <v>0</v>
      </c>
      <c r="V152" s="18">
        <f>_xlfn.XLOOKUP(C152,media!A:A,media!E:E,"-")</f>
        <v>45658</v>
      </c>
    </row>
    <row r="153" spans="2:22" ht="15.75" thickBot="1">
      <c r="B153" s="19" t="s">
        <v>51</v>
      </c>
      <c r="C153" s="19">
        <v>20618</v>
      </c>
      <c r="D153" s="16">
        <v>23</v>
      </c>
      <c r="E153" s="16">
        <v>5</v>
      </c>
      <c r="F153" s="20">
        <v>12</v>
      </c>
      <c r="G153" s="16">
        <v>2</v>
      </c>
      <c r="H153" s="17">
        <v>40666</v>
      </c>
      <c r="I153" s="17">
        <v>68611</v>
      </c>
      <c r="J153" s="16">
        <f t="shared" si="28"/>
        <v>0.14000000000000001</v>
      </c>
      <c r="K153" s="16">
        <f>VLOOKUP(C153,'COEF SEGURO AUTO'!A:H,8,0)</f>
        <v>6.3799999999999996E-2</v>
      </c>
      <c r="L153" s="17">
        <f t="shared" si="29"/>
        <v>25.944908000000002</v>
      </c>
      <c r="M153" s="17">
        <f t="shared" si="30"/>
        <v>43.773817999999999</v>
      </c>
      <c r="N153" s="17">
        <f t="shared" si="31"/>
        <v>5693.2400000000007</v>
      </c>
      <c r="O153" s="17">
        <f t="shared" si="32"/>
        <v>9605.5400000000009</v>
      </c>
      <c r="P153" s="17">
        <f t="shared" si="33"/>
        <v>2041.5640384347826</v>
      </c>
      <c r="Q153" s="17">
        <f t="shared" si="34"/>
        <v>3444.4929484347831</v>
      </c>
      <c r="R153" s="16">
        <f>IFERROR(VLOOKUP(C153,media!A:C,3,0),"-")</f>
        <v>44.5749</v>
      </c>
      <c r="S153" s="16">
        <f>IFERROR(VLOOKUP(C153,media!A:D,4,0),"-")</f>
        <v>70.003</v>
      </c>
      <c r="T153" s="16">
        <f>IFERROR(VLOOKUP(C153,media!A:B,2,0),"-")</f>
        <v>32</v>
      </c>
      <c r="U153" s="16">
        <f>IFERROR(_xlfn.XLOOKUP(C153,media!A:A,media!F:F),"-")</f>
        <v>1</v>
      </c>
      <c r="V153" s="18">
        <f>_xlfn.XLOOKUP(C153,media!A:A,media!E:E,"-")</f>
        <v>45658</v>
      </c>
    </row>
    <row r="154" spans="2:22" ht="15.75" thickBot="1">
      <c r="B154" s="19" t="s">
        <v>51</v>
      </c>
      <c r="C154" s="19">
        <v>20621</v>
      </c>
      <c r="D154" s="16">
        <v>74</v>
      </c>
      <c r="E154" s="16">
        <v>15</v>
      </c>
      <c r="F154" s="20">
        <v>17</v>
      </c>
      <c r="G154" s="16">
        <v>2</v>
      </c>
      <c r="H154" s="17">
        <v>111581</v>
      </c>
      <c r="I154" s="17">
        <v>182413</v>
      </c>
      <c r="J154" s="16">
        <f t="shared" si="28"/>
        <v>0.19</v>
      </c>
      <c r="K154" s="16">
        <f>VLOOKUP(C154,'COEF SEGURO AUTO'!A:H,8,0)</f>
        <v>6.6600000000000006E-2</v>
      </c>
      <c r="L154" s="17">
        <f t="shared" si="29"/>
        <v>74.312946000000011</v>
      </c>
      <c r="M154" s="17">
        <f t="shared" si="30"/>
        <v>121.487058</v>
      </c>
      <c r="N154" s="17">
        <f t="shared" si="31"/>
        <v>21200.39</v>
      </c>
      <c r="O154" s="17">
        <f t="shared" si="32"/>
        <v>34658.47</v>
      </c>
      <c r="P154" s="17">
        <f t="shared" si="33"/>
        <v>1868.6560541081083</v>
      </c>
      <c r="Q154" s="17">
        <f t="shared" si="34"/>
        <v>3054.8853012432432</v>
      </c>
      <c r="R154" s="16">
        <f>IFERROR(VLOOKUP(C154,media!A:C,3,0),"-")</f>
        <v>64</v>
      </c>
      <c r="S154" s="16">
        <f>IFERROR(VLOOKUP(C154,media!A:D,4,0),"-")</f>
        <v>67.684100000000001</v>
      </c>
      <c r="T154" s="16">
        <f>IFERROR(VLOOKUP(C154,media!A:B,2,0),"-")</f>
        <v>17</v>
      </c>
      <c r="U154" s="16">
        <f>IFERROR(_xlfn.XLOOKUP(C154,media!A:A,media!F:F),"-")</f>
        <v>0</v>
      </c>
      <c r="V154" s="18">
        <f>_xlfn.XLOOKUP(C154,media!A:A,media!E:E,"-")</f>
        <v>45658</v>
      </c>
    </row>
    <row r="155" spans="2:22" ht="15.75" thickBot="1">
      <c r="B155" s="19" t="s">
        <v>51</v>
      </c>
      <c r="C155" s="19">
        <v>20606</v>
      </c>
      <c r="D155" s="16">
        <v>73</v>
      </c>
      <c r="E155" s="16">
        <v>15</v>
      </c>
      <c r="F155" s="20">
        <v>24</v>
      </c>
      <c r="G155" s="16">
        <v>2</v>
      </c>
      <c r="H155" s="17">
        <v>33134</v>
      </c>
      <c r="I155" s="17">
        <v>59451</v>
      </c>
      <c r="J155" s="16">
        <f t="shared" si="28"/>
        <v>0.26</v>
      </c>
      <c r="K155" s="16">
        <f>VLOOKUP(C155,'COEF SEGURO AUTO'!A:H,8,0)</f>
        <v>7.0599999999999996E-2</v>
      </c>
      <c r="L155" s="17">
        <f t="shared" si="29"/>
        <v>23.392603999999999</v>
      </c>
      <c r="M155" s="17">
        <f t="shared" si="30"/>
        <v>41.972405999999992</v>
      </c>
      <c r="N155" s="17">
        <f t="shared" si="31"/>
        <v>8614.84</v>
      </c>
      <c r="O155" s="17">
        <f t="shared" si="32"/>
        <v>15457.26</v>
      </c>
      <c r="P155" s="17">
        <f t="shared" si="33"/>
        <v>595.29452180821909</v>
      </c>
      <c r="Q155" s="17">
        <f t="shared" si="34"/>
        <v>1068.1129539452054</v>
      </c>
      <c r="R155" s="16">
        <f>IFERROR(VLOOKUP(C155,media!A:C,3,0),"-")</f>
        <v>64.126300000000001</v>
      </c>
      <c r="S155" s="16">
        <f>IFERROR(VLOOKUP(C155,media!A:D,4,0),"-")</f>
        <v>66</v>
      </c>
      <c r="T155" s="16">
        <f>IFERROR(VLOOKUP(C155,media!A:B,2,0),"-")</f>
        <v>15</v>
      </c>
      <c r="U155" s="16">
        <f>IFERROR(_xlfn.XLOOKUP(C155,media!A:A,media!F:F),"-")</f>
        <v>0</v>
      </c>
      <c r="V155" s="18">
        <f>_xlfn.XLOOKUP(C155,media!A:A,media!E:E,"-")</f>
        <v>45658</v>
      </c>
    </row>
    <row r="156" spans="2:22" ht="15.75" thickBot="1">
      <c r="B156" s="19" t="s">
        <v>51</v>
      </c>
      <c r="C156" s="19">
        <v>20295</v>
      </c>
      <c r="D156" s="16">
        <v>36</v>
      </c>
      <c r="E156" s="16">
        <v>15</v>
      </c>
      <c r="F156" s="20">
        <v>24</v>
      </c>
      <c r="G156" s="16">
        <v>2</v>
      </c>
      <c r="H156" s="17">
        <v>38046</v>
      </c>
      <c r="I156" s="17">
        <v>52422</v>
      </c>
      <c r="J156" s="16">
        <f t="shared" si="28"/>
        <v>0.26</v>
      </c>
      <c r="K156" s="16">
        <f>VLOOKUP(C156,'COEF SEGURO AUTO'!A:H,8,0)</f>
        <v>7.0599999999999996E-2</v>
      </c>
      <c r="L156" s="17">
        <f t="shared" si="29"/>
        <v>26.860475999999998</v>
      </c>
      <c r="M156" s="17">
        <f t="shared" si="30"/>
        <v>37.009931999999999</v>
      </c>
      <c r="N156" s="17">
        <f t="shared" si="31"/>
        <v>9891.9600000000009</v>
      </c>
      <c r="O156" s="17">
        <f t="shared" si="32"/>
        <v>13629.720000000001</v>
      </c>
      <c r="P156" s="17">
        <f t="shared" si="33"/>
        <v>1358.470476</v>
      </c>
      <c r="Q156" s="17">
        <f t="shared" si="34"/>
        <v>1871.7799319999999</v>
      </c>
      <c r="R156" s="16">
        <f>IFERROR(VLOOKUP(C156,media!A:C,3,0),"-")</f>
        <v>55.9</v>
      </c>
      <c r="S156" s="16">
        <f>IFERROR(VLOOKUP(C156,media!A:D,4,0),"-")</f>
        <v>68</v>
      </c>
      <c r="T156" s="16">
        <f>IFERROR(VLOOKUP(C156,media!A:B,2,0),"-")</f>
        <v>16</v>
      </c>
      <c r="U156" s="16">
        <f>IFERROR(_xlfn.XLOOKUP(C156,media!A:A,media!F:F),"-")</f>
        <v>0</v>
      </c>
      <c r="V156" s="18">
        <f>_xlfn.XLOOKUP(C156,media!A:A,media!E:E,"-")</f>
        <v>45658</v>
      </c>
    </row>
    <row r="157" spans="2:22" ht="15.75" thickBot="1">
      <c r="B157" s="19" t="s">
        <v>51</v>
      </c>
      <c r="C157" s="19">
        <v>20296</v>
      </c>
      <c r="D157" s="16">
        <v>37</v>
      </c>
      <c r="E157" s="16">
        <v>15</v>
      </c>
      <c r="F157" s="20">
        <v>24</v>
      </c>
      <c r="G157" s="16">
        <v>2</v>
      </c>
      <c r="H157" s="17">
        <v>38046</v>
      </c>
      <c r="I157" s="17">
        <v>52422</v>
      </c>
      <c r="J157" s="16">
        <f t="shared" si="28"/>
        <v>0.26</v>
      </c>
      <c r="K157" s="16">
        <f>VLOOKUP(C157,'COEF SEGURO AUTO'!A:H,8,0)</f>
        <v>7.0599999999999996E-2</v>
      </c>
      <c r="L157" s="17">
        <f t="shared" si="29"/>
        <v>26.860475999999998</v>
      </c>
      <c r="M157" s="17">
        <f t="shared" si="30"/>
        <v>37.009931999999999</v>
      </c>
      <c r="N157" s="17">
        <f t="shared" si="31"/>
        <v>9891.9600000000009</v>
      </c>
      <c r="O157" s="17">
        <f t="shared" si="32"/>
        <v>13629.720000000001</v>
      </c>
      <c r="P157" s="17">
        <f t="shared" si="33"/>
        <v>1322.4810165405406</v>
      </c>
      <c r="Q157" s="17">
        <f t="shared" si="34"/>
        <v>1822.1915536216216</v>
      </c>
      <c r="R157" s="16">
        <f>IFERROR(VLOOKUP(C157,media!A:C,3,0),"-")</f>
        <v>56.55</v>
      </c>
      <c r="S157" s="16">
        <f>IFERROR(VLOOKUP(C157,media!A:D,4,0),"-")</f>
        <v>63.676400000000001</v>
      </c>
      <c r="T157" s="16">
        <f>IFERROR(VLOOKUP(C157,media!A:B,2,0),"-")</f>
        <v>15</v>
      </c>
      <c r="U157" s="16">
        <f>IFERROR(_xlfn.XLOOKUP(C157,media!A:A,media!F:F),"-")</f>
        <v>0</v>
      </c>
      <c r="V157" s="18">
        <f>_xlfn.XLOOKUP(C157,media!A:A,media!E:E,"-")</f>
        <v>45658</v>
      </c>
    </row>
    <row r="158" spans="2:22" ht="15.75" thickBot="1">
      <c r="B158" s="19" t="s">
        <v>51</v>
      </c>
      <c r="C158" s="19">
        <v>20300</v>
      </c>
      <c r="D158" s="16">
        <v>37</v>
      </c>
      <c r="E158" s="16">
        <v>15</v>
      </c>
      <c r="F158" s="20">
        <v>24</v>
      </c>
      <c r="G158" s="16">
        <v>2</v>
      </c>
      <c r="H158" s="17">
        <v>38046</v>
      </c>
      <c r="I158" s="17">
        <v>52422</v>
      </c>
      <c r="J158" s="16">
        <f t="shared" si="28"/>
        <v>0.26</v>
      </c>
      <c r="K158" s="16">
        <f>VLOOKUP(C158,'COEF SEGURO AUTO'!A:H,8,0)</f>
        <v>7.0599999999999996E-2</v>
      </c>
      <c r="L158" s="17">
        <f t="shared" si="29"/>
        <v>26.860475999999998</v>
      </c>
      <c r="M158" s="17">
        <f t="shared" si="30"/>
        <v>37.009931999999999</v>
      </c>
      <c r="N158" s="17">
        <f t="shared" si="31"/>
        <v>9891.9600000000009</v>
      </c>
      <c r="O158" s="17">
        <f t="shared" si="32"/>
        <v>13629.720000000001</v>
      </c>
      <c r="P158" s="17">
        <f t="shared" si="33"/>
        <v>1322.4810165405406</v>
      </c>
      <c r="Q158" s="17">
        <f t="shared" si="34"/>
        <v>1822.1915536216216</v>
      </c>
      <c r="R158" s="16">
        <f>IFERROR(VLOOKUP(C158,media!A:C,3,0),"-")</f>
        <v>57.1</v>
      </c>
      <c r="S158" s="16">
        <f>IFERROR(VLOOKUP(C158,media!A:D,4,0),"-")</f>
        <v>64.021900000000002</v>
      </c>
      <c r="T158" s="16">
        <f>IFERROR(VLOOKUP(C158,media!A:B,2,0),"-")</f>
        <v>15</v>
      </c>
      <c r="U158" s="16">
        <f>IFERROR(_xlfn.XLOOKUP(C158,media!A:A,media!F:F),"-")</f>
        <v>0</v>
      </c>
      <c r="V158" s="18">
        <f>_xlfn.XLOOKUP(C158,media!A:A,media!E:E,"-")</f>
        <v>45658</v>
      </c>
    </row>
    <row r="159" spans="2:22" ht="15.75" thickBot="1">
      <c r="B159" s="19" t="s">
        <v>51</v>
      </c>
      <c r="C159" s="19">
        <v>20301</v>
      </c>
      <c r="D159" s="16">
        <v>38</v>
      </c>
      <c r="E159" s="16">
        <v>15</v>
      </c>
      <c r="F159" s="20">
        <v>24</v>
      </c>
      <c r="G159" s="16">
        <v>2</v>
      </c>
      <c r="H159" s="17">
        <v>38046</v>
      </c>
      <c r="I159" s="17">
        <v>52422</v>
      </c>
      <c r="J159" s="16">
        <f t="shared" si="28"/>
        <v>0.26</v>
      </c>
      <c r="K159" s="16">
        <f>VLOOKUP(C159,'COEF SEGURO AUTO'!A:H,8,0)</f>
        <v>7.0599999999999996E-2</v>
      </c>
      <c r="L159" s="17">
        <f t="shared" si="29"/>
        <v>26.860475999999998</v>
      </c>
      <c r="M159" s="17">
        <f t="shared" si="30"/>
        <v>37.009931999999999</v>
      </c>
      <c r="N159" s="17">
        <f t="shared" si="31"/>
        <v>9891.9600000000009</v>
      </c>
      <c r="O159" s="17">
        <f t="shared" si="32"/>
        <v>13629.720000000001</v>
      </c>
      <c r="P159" s="17">
        <f t="shared" si="33"/>
        <v>1288.3857391578947</v>
      </c>
      <c r="Q159" s="17">
        <f t="shared" si="34"/>
        <v>1775.2130898947369</v>
      </c>
      <c r="R159" s="16">
        <f>IFERROR(VLOOKUP(C159,media!A:C,3,0),"-")</f>
        <v>56</v>
      </c>
      <c r="S159" s="16">
        <f>IFERROR(VLOOKUP(C159,media!A:D,4,0),"-")</f>
        <v>61</v>
      </c>
      <c r="T159" s="16">
        <f>IFERROR(VLOOKUP(C159,media!A:B,2,0),"-")</f>
        <v>14</v>
      </c>
      <c r="U159" s="16">
        <f>IFERROR(_xlfn.XLOOKUP(C159,media!A:A,media!F:F),"-")</f>
        <v>0</v>
      </c>
      <c r="V159" s="18">
        <f>_xlfn.XLOOKUP(C159,media!A:A,media!E:E,"-")</f>
        <v>45658</v>
      </c>
    </row>
    <row r="160" spans="2:22" ht="15.75" thickBot="1">
      <c r="B160" s="19" t="s">
        <v>51</v>
      </c>
      <c r="C160" s="19">
        <v>20291</v>
      </c>
      <c r="D160" s="16">
        <v>36</v>
      </c>
      <c r="E160" s="16">
        <v>15</v>
      </c>
      <c r="F160" s="20">
        <v>24</v>
      </c>
      <c r="G160" s="16">
        <v>2</v>
      </c>
      <c r="H160" s="17">
        <v>38571</v>
      </c>
      <c r="I160" s="17">
        <v>53145</v>
      </c>
      <c r="J160" s="16">
        <f t="shared" si="28"/>
        <v>0.26</v>
      </c>
      <c r="K160" s="16">
        <f>VLOOKUP(C160,'COEF SEGURO AUTO'!A:H,8,0)</f>
        <v>7.0599999999999996E-2</v>
      </c>
      <c r="L160" s="17">
        <f t="shared" si="29"/>
        <v>27.231125999999996</v>
      </c>
      <c r="M160" s="17">
        <f t="shared" si="30"/>
        <v>37.520369999999993</v>
      </c>
      <c r="N160" s="17">
        <f t="shared" si="31"/>
        <v>10028.460000000001</v>
      </c>
      <c r="O160" s="17">
        <f t="shared" si="32"/>
        <v>13817.7</v>
      </c>
      <c r="P160" s="17">
        <f t="shared" si="33"/>
        <v>1377.2161259999998</v>
      </c>
      <c r="Q160" s="17">
        <f t="shared" si="34"/>
        <v>1897.5953699999998</v>
      </c>
      <c r="R160" s="16">
        <f>IFERROR(VLOOKUP(C160,media!A:C,3,0),"-")</f>
        <v>54.5</v>
      </c>
      <c r="S160" s="16">
        <f>IFERROR(VLOOKUP(C160,media!A:D,4,0),"-")</f>
        <v>60</v>
      </c>
      <c r="T160" s="16">
        <f>IFERROR(VLOOKUP(C160,media!A:B,2,0),"-")</f>
        <v>16</v>
      </c>
      <c r="U160" s="16">
        <f>IFERROR(_xlfn.XLOOKUP(C160,media!A:A,media!F:F),"-")</f>
        <v>0</v>
      </c>
      <c r="V160" s="18">
        <f>_xlfn.XLOOKUP(C160,media!A:A,media!E:E,"-")</f>
        <v>45658</v>
      </c>
    </row>
    <row r="161" spans="2:22" ht="15.75" thickBot="1">
      <c r="B161" s="19" t="s">
        <v>51</v>
      </c>
      <c r="C161" s="19">
        <v>20294</v>
      </c>
      <c r="D161" s="16">
        <v>36</v>
      </c>
      <c r="E161" s="16">
        <v>15</v>
      </c>
      <c r="F161" s="20">
        <v>24</v>
      </c>
      <c r="G161" s="16">
        <v>2</v>
      </c>
      <c r="H161" s="17">
        <v>38571</v>
      </c>
      <c r="I161" s="17">
        <v>53145</v>
      </c>
      <c r="J161" s="16">
        <f t="shared" si="28"/>
        <v>0.26</v>
      </c>
      <c r="K161" s="16">
        <f>VLOOKUP(C161,'COEF SEGURO AUTO'!A:H,8,0)</f>
        <v>7.0599999999999996E-2</v>
      </c>
      <c r="L161" s="17">
        <f t="shared" si="29"/>
        <v>27.231125999999996</v>
      </c>
      <c r="M161" s="17">
        <f t="shared" si="30"/>
        <v>37.520369999999993</v>
      </c>
      <c r="N161" s="17">
        <f t="shared" si="31"/>
        <v>10028.460000000001</v>
      </c>
      <c r="O161" s="17">
        <f t="shared" si="32"/>
        <v>13817.7</v>
      </c>
      <c r="P161" s="17">
        <f t="shared" si="33"/>
        <v>1377.2161259999998</v>
      </c>
      <c r="Q161" s="17">
        <f t="shared" si="34"/>
        <v>1897.5953699999998</v>
      </c>
      <c r="R161" s="16">
        <f>IFERROR(VLOOKUP(C161,media!A:C,3,0),"-")</f>
        <v>55.7</v>
      </c>
      <c r="S161" s="16">
        <f>IFERROR(VLOOKUP(C161,media!A:D,4,0),"-")</f>
        <v>59</v>
      </c>
      <c r="T161" s="16">
        <f>IFERROR(VLOOKUP(C161,media!A:B,2,0),"-")</f>
        <v>15</v>
      </c>
      <c r="U161" s="16">
        <f>IFERROR(_xlfn.XLOOKUP(C161,media!A:A,media!F:F),"-")</f>
        <v>0</v>
      </c>
      <c r="V161" s="18">
        <f>_xlfn.XLOOKUP(C161,media!A:A,media!E:E,"-")</f>
        <v>45658</v>
      </c>
    </row>
    <row r="162" spans="2:22" ht="15.75" thickBot="1">
      <c r="B162" s="19" t="s">
        <v>51</v>
      </c>
      <c r="C162" s="19">
        <v>20307</v>
      </c>
      <c r="D162" s="16">
        <v>38</v>
      </c>
      <c r="E162" s="16">
        <v>15</v>
      </c>
      <c r="F162" s="20">
        <v>24</v>
      </c>
      <c r="G162" s="16">
        <v>2</v>
      </c>
      <c r="H162" s="17">
        <v>38722</v>
      </c>
      <c r="I162" s="17">
        <v>53354</v>
      </c>
      <c r="J162" s="16">
        <f t="shared" si="28"/>
        <v>0.26</v>
      </c>
      <c r="K162" s="16">
        <f>VLOOKUP(C162,'COEF SEGURO AUTO'!A:H,8,0)</f>
        <v>7.0599999999999996E-2</v>
      </c>
      <c r="L162" s="17">
        <f t="shared" si="29"/>
        <v>27.337731999999995</v>
      </c>
      <c r="M162" s="17">
        <f t="shared" si="30"/>
        <v>37.667923999999999</v>
      </c>
      <c r="N162" s="17">
        <f t="shared" si="31"/>
        <v>10067.720000000001</v>
      </c>
      <c r="O162" s="17">
        <f t="shared" si="32"/>
        <v>13872.04</v>
      </c>
      <c r="P162" s="17">
        <f t="shared" si="33"/>
        <v>1311.277732</v>
      </c>
      <c r="Q162" s="17">
        <f t="shared" si="34"/>
        <v>1806.774239789474</v>
      </c>
      <c r="R162" s="16">
        <f>IFERROR(VLOOKUP(C162,media!A:C,3,0),"-")</f>
        <v>57</v>
      </c>
      <c r="S162" s="16">
        <f>IFERROR(VLOOKUP(C162,media!A:D,4,0),"-")</f>
        <v>58.861600000000003</v>
      </c>
      <c r="T162" s="16">
        <f>IFERROR(VLOOKUP(C162,media!A:B,2,0),"-")</f>
        <v>16</v>
      </c>
      <c r="U162" s="16">
        <f>IFERROR(_xlfn.XLOOKUP(C162,media!A:A,media!F:F),"-")</f>
        <v>0</v>
      </c>
      <c r="V162" s="18">
        <f>_xlfn.XLOOKUP(C162,media!A:A,media!E:E,"-")</f>
        <v>45658</v>
      </c>
    </row>
    <row r="163" spans="2:22" ht="15.75" thickBot="1">
      <c r="B163" s="19" t="s">
        <v>51</v>
      </c>
      <c r="C163" s="19">
        <v>20370</v>
      </c>
      <c r="D163" s="16">
        <v>50</v>
      </c>
      <c r="E163" s="16">
        <v>15</v>
      </c>
      <c r="F163" s="20">
        <v>24</v>
      </c>
      <c r="G163" s="16">
        <v>2</v>
      </c>
      <c r="H163" s="17">
        <v>38722</v>
      </c>
      <c r="I163" s="17">
        <v>60530</v>
      </c>
      <c r="J163" s="16">
        <f t="shared" si="28"/>
        <v>0.26</v>
      </c>
      <c r="K163" s="16">
        <f>VLOOKUP(C163,'COEF SEGURO AUTO'!A:H,8,0)</f>
        <v>7.0599999999999996E-2</v>
      </c>
      <c r="L163" s="17">
        <f t="shared" si="29"/>
        <v>27.337731999999995</v>
      </c>
      <c r="M163" s="17">
        <f t="shared" si="30"/>
        <v>42.734179999999995</v>
      </c>
      <c r="N163" s="17">
        <f t="shared" si="31"/>
        <v>10067.720000000001</v>
      </c>
      <c r="O163" s="17">
        <f t="shared" si="32"/>
        <v>15737.800000000001</v>
      </c>
      <c r="P163" s="17">
        <f t="shared" si="33"/>
        <v>1003.132132</v>
      </c>
      <c r="Q163" s="17">
        <f t="shared" si="34"/>
        <v>1568.0901799999999</v>
      </c>
      <c r="R163" s="16">
        <f>IFERROR(VLOOKUP(C163,media!A:C,3,0),"-")</f>
        <v>65</v>
      </c>
      <c r="S163" s="16">
        <f>IFERROR(VLOOKUP(C163,media!A:D,4,0),"-")</f>
        <v>67.099999999999994</v>
      </c>
      <c r="T163" s="16">
        <f>IFERROR(VLOOKUP(C163,media!A:B,2,0),"-")</f>
        <v>13</v>
      </c>
      <c r="U163" s="16">
        <f>IFERROR(_xlfn.XLOOKUP(C163,media!A:A,media!F:F),"-")</f>
        <v>0</v>
      </c>
      <c r="V163" s="18">
        <f>_xlfn.XLOOKUP(C163,media!A:A,media!E:E,"-")</f>
        <v>45658</v>
      </c>
    </row>
    <row r="164" spans="2:22" ht="15.75" thickBot="1">
      <c r="B164" s="19" t="s">
        <v>51</v>
      </c>
      <c r="C164" s="19">
        <v>50103</v>
      </c>
      <c r="D164" s="16">
        <v>39</v>
      </c>
      <c r="E164" s="16">
        <v>5</v>
      </c>
      <c r="F164" s="20">
        <v>15</v>
      </c>
      <c r="G164" s="16">
        <v>3</v>
      </c>
      <c r="H164" s="17">
        <v>40000</v>
      </c>
      <c r="I164" s="17">
        <v>50000</v>
      </c>
      <c r="J164" s="16">
        <f t="shared" ref="J164:J195" si="35">(F164+G164)/100</f>
        <v>0.18</v>
      </c>
      <c r="K164" s="16">
        <f>VLOOKUP(C164,'COEF SEGURO AUTO'!A:H,8,0)</f>
        <v>6.6100000000000006E-2</v>
      </c>
      <c r="L164" s="17">
        <f t="shared" ref="L164:L195" si="36">H164*(K164/100)</f>
        <v>26.44</v>
      </c>
      <c r="M164" s="17">
        <f t="shared" ref="M164:M195" si="37">I164*(K164/100)</f>
        <v>33.050000000000004</v>
      </c>
      <c r="N164" s="17">
        <f t="shared" ref="N164:N195" si="38">H164*J164</f>
        <v>7200</v>
      </c>
      <c r="O164" s="17">
        <f t="shared" ref="O164:O195" si="39">I164*J164</f>
        <v>9000</v>
      </c>
      <c r="P164" s="17">
        <f t="shared" ref="P164:P195" si="40">SUM(H164+N164)/D164+L164</f>
        <v>1236.6964102564102</v>
      </c>
      <c r="Q164" s="17">
        <f t="shared" ref="Q164:Q195" si="41">SUM(I164+O164)/D164+M164</f>
        <v>1545.8705128205129</v>
      </c>
      <c r="R164" s="16">
        <f>IFERROR(VLOOKUP(C164,media!A:C,3,0),"-")</f>
        <v>60</v>
      </c>
      <c r="S164" s="16">
        <f>IFERROR(VLOOKUP(C164,media!A:D,4,0),"-")</f>
        <v>67.5</v>
      </c>
      <c r="T164" s="16">
        <f>IFERROR(VLOOKUP(C164,media!A:B,2,0),"-")</f>
        <v>11</v>
      </c>
      <c r="U164" s="16">
        <f>IFERROR(_xlfn.XLOOKUP(C164,media!A:A,media!F:F),"-")</f>
        <v>0</v>
      </c>
      <c r="V164" s="18">
        <f>_xlfn.XLOOKUP(C164,media!A:A,media!E:E,"-")</f>
        <v>45658</v>
      </c>
    </row>
    <row r="165" spans="2:22" ht="15.75" thickBot="1">
      <c r="B165" s="19" t="s">
        <v>51</v>
      </c>
      <c r="C165" s="19">
        <v>50068</v>
      </c>
      <c r="D165" s="16">
        <v>85</v>
      </c>
      <c r="E165" s="16">
        <v>15</v>
      </c>
      <c r="F165" s="20">
        <v>17</v>
      </c>
      <c r="G165" s="16">
        <v>3</v>
      </c>
      <c r="H165" s="17">
        <v>104760</v>
      </c>
      <c r="I165" s="17">
        <v>209520</v>
      </c>
      <c r="J165" s="16">
        <f t="shared" si="35"/>
        <v>0.2</v>
      </c>
      <c r="K165" s="16">
        <f>VLOOKUP(C165,'COEF SEGURO AUTO'!A:H,8,0)</f>
        <v>6.7199999999999996E-2</v>
      </c>
      <c r="L165" s="17">
        <f t="shared" si="36"/>
        <v>70.398719999999997</v>
      </c>
      <c r="M165" s="17">
        <f t="shared" si="37"/>
        <v>140.79743999999999</v>
      </c>
      <c r="N165" s="17">
        <f t="shared" si="38"/>
        <v>20952</v>
      </c>
      <c r="O165" s="17">
        <f t="shared" si="39"/>
        <v>41904</v>
      </c>
      <c r="P165" s="17">
        <f t="shared" si="40"/>
        <v>1549.3634258823529</v>
      </c>
      <c r="Q165" s="17">
        <f t="shared" si="41"/>
        <v>3098.7268517647058</v>
      </c>
      <c r="R165" s="16">
        <f>IFERROR(VLOOKUP(C165,media!A:C,3,0),"-")</f>
        <v>64.506799999999998</v>
      </c>
      <c r="S165" s="16">
        <f>IFERROR(VLOOKUP(C165,media!A:D,4,0),"-")</f>
        <v>72.188800000000001</v>
      </c>
      <c r="T165" s="16">
        <f>IFERROR(VLOOKUP(C165,media!A:B,2,0),"-")</f>
        <v>12</v>
      </c>
      <c r="U165" s="16">
        <f>IFERROR(_xlfn.XLOOKUP(C165,media!A:A,media!F:F),"-")</f>
        <v>0</v>
      </c>
      <c r="V165" s="18">
        <f>_xlfn.XLOOKUP(C165,media!A:A,media!E:E,"-")</f>
        <v>45658</v>
      </c>
    </row>
    <row r="166" spans="2:22" ht="15.75" thickBot="1">
      <c r="B166" s="19" t="s">
        <v>51</v>
      </c>
      <c r="C166" s="19">
        <v>20631</v>
      </c>
      <c r="D166" s="16">
        <v>75</v>
      </c>
      <c r="E166" s="16">
        <v>15</v>
      </c>
      <c r="F166" s="20">
        <v>24</v>
      </c>
      <c r="G166" s="16">
        <v>2</v>
      </c>
      <c r="H166" s="17">
        <v>40666</v>
      </c>
      <c r="I166" s="17">
        <v>58118.9</v>
      </c>
      <c r="J166" s="16">
        <f t="shared" si="35"/>
        <v>0.26</v>
      </c>
      <c r="K166" s="16">
        <f>VLOOKUP(C166,'COEF SEGURO AUTO'!A:H,8,0)</f>
        <v>7.0599999999999996E-2</v>
      </c>
      <c r="L166" s="17">
        <f t="shared" si="36"/>
        <v>28.710195999999996</v>
      </c>
      <c r="M166" s="17">
        <f t="shared" si="37"/>
        <v>41.031943399999996</v>
      </c>
      <c r="N166" s="17">
        <f t="shared" si="38"/>
        <v>10573.16</v>
      </c>
      <c r="O166" s="17">
        <f t="shared" si="39"/>
        <v>15110.914000000001</v>
      </c>
      <c r="P166" s="17">
        <f t="shared" si="40"/>
        <v>711.89899600000001</v>
      </c>
      <c r="Q166" s="17">
        <f t="shared" si="41"/>
        <v>1017.4294634</v>
      </c>
      <c r="R166" s="16">
        <f>IFERROR(VLOOKUP(C166,media!A:C,3,0),"-")</f>
        <v>64.961299999999994</v>
      </c>
      <c r="S166" s="16">
        <f>IFERROR(VLOOKUP(C166,media!A:D,4,0),"-")</f>
        <v>73.771699999999996</v>
      </c>
      <c r="T166" s="16">
        <f>IFERROR(VLOOKUP(C166,media!A:B,2,0),"-")</f>
        <v>13</v>
      </c>
      <c r="U166" s="16">
        <f>IFERROR(_xlfn.XLOOKUP(C166,media!A:A,media!F:F),"-")</f>
        <v>0</v>
      </c>
      <c r="V166" s="18">
        <f>_xlfn.XLOOKUP(C166,media!A:A,media!E:E,"-")</f>
        <v>45658</v>
      </c>
    </row>
    <row r="167" spans="2:22" ht="15.75" thickBot="1">
      <c r="B167" s="19" t="s">
        <v>51</v>
      </c>
      <c r="C167" s="19">
        <v>20633</v>
      </c>
      <c r="D167" s="16">
        <v>75</v>
      </c>
      <c r="E167" s="16">
        <v>15</v>
      </c>
      <c r="F167" s="20">
        <v>17</v>
      </c>
      <c r="G167" s="16">
        <v>2</v>
      </c>
      <c r="H167" s="17">
        <v>105000</v>
      </c>
      <c r="I167" s="17">
        <v>200000</v>
      </c>
      <c r="J167" s="16">
        <f t="shared" si="35"/>
        <v>0.19</v>
      </c>
      <c r="K167" s="16">
        <f>VLOOKUP(C167,'COEF SEGURO AUTO'!A:H,8,0)</f>
        <v>6.6600000000000006E-2</v>
      </c>
      <c r="L167" s="17">
        <f t="shared" si="36"/>
        <v>69.930000000000007</v>
      </c>
      <c r="M167" s="17">
        <f t="shared" si="37"/>
        <v>133.20000000000002</v>
      </c>
      <c r="N167" s="17">
        <f t="shared" si="38"/>
        <v>19950</v>
      </c>
      <c r="O167" s="17">
        <f t="shared" si="39"/>
        <v>38000</v>
      </c>
      <c r="P167" s="17">
        <f t="shared" si="40"/>
        <v>1735.93</v>
      </c>
      <c r="Q167" s="17">
        <f t="shared" si="41"/>
        <v>3306.5333333333333</v>
      </c>
      <c r="R167" s="16">
        <f>IFERROR(VLOOKUP(C167,media!A:C,3,0),"-")</f>
        <v>65</v>
      </c>
      <c r="S167" s="16">
        <f>IFERROR(VLOOKUP(C167,media!A:D,4,0),"-")</f>
        <v>71.808000000000007</v>
      </c>
      <c r="T167" s="16">
        <f>IFERROR(VLOOKUP(C167,media!A:B,2,0),"-")</f>
        <v>18</v>
      </c>
      <c r="U167" s="16">
        <f>IFERROR(_xlfn.XLOOKUP(C167,media!A:A,media!F:F),"-")</f>
        <v>0</v>
      </c>
      <c r="V167" s="18">
        <f>_xlfn.XLOOKUP(C167,media!A:A,media!E:E,"-")</f>
        <v>45658</v>
      </c>
    </row>
    <row r="168" spans="2:22" ht="15.75" thickBot="1">
      <c r="B168" s="19" t="s">
        <v>51</v>
      </c>
      <c r="C168" s="19">
        <v>50036</v>
      </c>
      <c r="D168" s="16">
        <v>82</v>
      </c>
      <c r="E168" s="16">
        <v>15</v>
      </c>
      <c r="F168" s="20">
        <v>17</v>
      </c>
      <c r="G168" s="16">
        <v>3</v>
      </c>
      <c r="H168" s="17">
        <v>104500</v>
      </c>
      <c r="I168" s="17">
        <v>209000</v>
      </c>
      <c r="J168" s="16">
        <f t="shared" si="35"/>
        <v>0.2</v>
      </c>
      <c r="K168" s="16">
        <f>VLOOKUP(C168,'COEF SEGURO AUTO'!A:H,8,0)</f>
        <v>6.7199999999999996E-2</v>
      </c>
      <c r="L168" s="17">
        <f t="shared" si="36"/>
        <v>70.22399999999999</v>
      </c>
      <c r="M168" s="17">
        <f t="shared" si="37"/>
        <v>140.44799999999998</v>
      </c>
      <c r="N168" s="17">
        <f t="shared" si="38"/>
        <v>20900</v>
      </c>
      <c r="O168" s="17">
        <f t="shared" si="39"/>
        <v>41800</v>
      </c>
      <c r="P168" s="17">
        <f t="shared" si="40"/>
        <v>1599.4922926829267</v>
      </c>
      <c r="Q168" s="17">
        <f t="shared" si="41"/>
        <v>3198.9845853658535</v>
      </c>
      <c r="R168" s="16">
        <f>IFERROR(VLOOKUP(C168,media!A:C,3,0),"-")</f>
        <v>65.071799999999996</v>
      </c>
      <c r="S168" s="16">
        <f>IFERROR(VLOOKUP(C168,media!A:D,4,0),"-")</f>
        <v>73.062200000000004</v>
      </c>
      <c r="T168" s="16">
        <f>IFERROR(VLOOKUP(C168,media!A:B,2,0),"-")</f>
        <v>12</v>
      </c>
      <c r="U168" s="16">
        <f>IFERROR(_xlfn.XLOOKUP(C168,media!A:A,media!F:F),"-")</f>
        <v>0</v>
      </c>
      <c r="V168" s="18">
        <f>_xlfn.XLOOKUP(C168,media!A:A,media!E:E,"-")</f>
        <v>45658</v>
      </c>
    </row>
    <row r="169" spans="2:22" ht="15.75" thickBot="1">
      <c r="B169" s="19" t="s">
        <v>51</v>
      </c>
      <c r="C169" s="19">
        <v>20527</v>
      </c>
      <c r="D169" s="16">
        <v>66</v>
      </c>
      <c r="E169" s="16">
        <v>15</v>
      </c>
      <c r="F169" s="20">
        <v>24</v>
      </c>
      <c r="G169" s="16">
        <v>2</v>
      </c>
      <c r="H169" s="17">
        <v>31995</v>
      </c>
      <c r="I169" s="17">
        <v>55307</v>
      </c>
      <c r="J169" s="16">
        <f t="shared" si="35"/>
        <v>0.26</v>
      </c>
      <c r="K169" s="16">
        <f>VLOOKUP(C169,'COEF SEGURO AUTO'!A:H,8,0)</f>
        <v>7.0599999999999996E-2</v>
      </c>
      <c r="L169" s="17">
        <f t="shared" si="36"/>
        <v>22.588469999999997</v>
      </c>
      <c r="M169" s="17">
        <f t="shared" si="37"/>
        <v>39.046741999999995</v>
      </c>
      <c r="N169" s="17">
        <f t="shared" si="38"/>
        <v>8318.7000000000007</v>
      </c>
      <c r="O169" s="17">
        <f t="shared" si="39"/>
        <v>14379.82</v>
      </c>
      <c r="P169" s="17">
        <f t="shared" si="40"/>
        <v>633.40210636363634</v>
      </c>
      <c r="Q169" s="17">
        <f t="shared" si="41"/>
        <v>1094.9076510909092</v>
      </c>
      <c r="R169" s="16">
        <f>IFERROR(VLOOKUP(C169,media!A:C,3,0),"-")</f>
        <v>65.096000000000004</v>
      </c>
      <c r="S169" s="16">
        <f>IFERROR(VLOOKUP(C169,media!A:D,4,0),"-")</f>
        <v>70.004000000000005</v>
      </c>
      <c r="T169" s="16">
        <f>IFERROR(VLOOKUP(C169,media!A:B,2,0),"-")</f>
        <v>13</v>
      </c>
      <c r="U169" s="16">
        <f>IFERROR(_xlfn.XLOOKUP(C169,media!A:A,media!F:F),"-")</f>
        <v>0</v>
      </c>
      <c r="V169" s="18">
        <f>_xlfn.XLOOKUP(C169,media!A:A,media!E:E,"-")</f>
        <v>45658</v>
      </c>
    </row>
    <row r="170" spans="2:22" ht="15.75" thickBot="1">
      <c r="B170" s="19" t="s">
        <v>51</v>
      </c>
      <c r="C170" s="19">
        <v>20468</v>
      </c>
      <c r="D170" s="16">
        <v>60</v>
      </c>
      <c r="E170" s="16">
        <v>15</v>
      </c>
      <c r="F170" s="20">
        <v>24</v>
      </c>
      <c r="G170" s="16">
        <v>2</v>
      </c>
      <c r="H170" s="17">
        <v>34807</v>
      </c>
      <c r="I170" s="17">
        <v>58740</v>
      </c>
      <c r="J170" s="16">
        <f t="shared" si="35"/>
        <v>0.26</v>
      </c>
      <c r="K170" s="16">
        <f>VLOOKUP(C170,'COEF SEGURO AUTO'!A:H,8,0)</f>
        <v>7.0599999999999996E-2</v>
      </c>
      <c r="L170" s="17">
        <f t="shared" si="36"/>
        <v>24.573741999999996</v>
      </c>
      <c r="M170" s="17">
        <f t="shared" si="37"/>
        <v>41.470439999999996</v>
      </c>
      <c r="N170" s="17">
        <f t="shared" si="38"/>
        <v>9049.82</v>
      </c>
      <c r="O170" s="17">
        <f t="shared" si="39"/>
        <v>15272.4</v>
      </c>
      <c r="P170" s="17">
        <f t="shared" si="40"/>
        <v>755.52074200000004</v>
      </c>
      <c r="Q170" s="17">
        <f t="shared" si="41"/>
        <v>1275.01044</v>
      </c>
      <c r="R170" s="16">
        <f>IFERROR(VLOOKUP(C170,media!A:C,3,0),"-")</f>
        <v>65.201999999999998</v>
      </c>
      <c r="S170" s="16">
        <f>IFERROR(VLOOKUP(C170,media!A:D,4,0),"-")</f>
        <v>68.287099999999995</v>
      </c>
      <c r="T170" s="16">
        <f>IFERROR(VLOOKUP(C170,media!A:B,2,0),"-")</f>
        <v>12</v>
      </c>
      <c r="U170" s="16">
        <f>IFERROR(_xlfn.XLOOKUP(C170,media!A:A,media!F:F),"-")</f>
        <v>0</v>
      </c>
      <c r="V170" s="18">
        <f>_xlfn.XLOOKUP(C170,media!A:A,media!E:E,"-")</f>
        <v>45658</v>
      </c>
    </row>
    <row r="171" spans="2:22" ht="15.75" thickBot="1">
      <c r="B171" s="19" t="s">
        <v>51</v>
      </c>
      <c r="C171" s="19">
        <v>20509</v>
      </c>
      <c r="D171" s="16">
        <v>64</v>
      </c>
      <c r="E171" s="16">
        <v>15</v>
      </c>
      <c r="F171" s="20">
        <v>24</v>
      </c>
      <c r="G171" s="16">
        <v>2</v>
      </c>
      <c r="H171" s="17">
        <v>31403.119999999999</v>
      </c>
      <c r="I171" s="17">
        <v>57932</v>
      </c>
      <c r="J171" s="16">
        <f t="shared" si="35"/>
        <v>0.26</v>
      </c>
      <c r="K171" s="16">
        <f>VLOOKUP(C171,'COEF SEGURO AUTO'!A:H,8,0)</f>
        <v>7.0599999999999996E-2</v>
      </c>
      <c r="L171" s="17">
        <f t="shared" si="36"/>
        <v>22.170602719999998</v>
      </c>
      <c r="M171" s="17">
        <f t="shared" si="37"/>
        <v>40.899991999999997</v>
      </c>
      <c r="N171" s="17">
        <f t="shared" si="38"/>
        <v>8164.8112000000001</v>
      </c>
      <c r="O171" s="17">
        <f t="shared" si="39"/>
        <v>15062.32</v>
      </c>
      <c r="P171" s="17">
        <f t="shared" si="40"/>
        <v>640.41952772000002</v>
      </c>
      <c r="Q171" s="17">
        <f t="shared" si="41"/>
        <v>1181.4362420000002</v>
      </c>
      <c r="R171" s="16">
        <f>IFERROR(VLOOKUP(C171,media!A:C,3,0),"-")</f>
        <v>65.5</v>
      </c>
      <c r="S171" s="16">
        <f>IFERROR(VLOOKUP(C171,media!A:D,4,0),"-")</f>
        <v>79.508399999999995</v>
      </c>
      <c r="T171" s="16">
        <f>IFERROR(VLOOKUP(C171,media!A:B,2,0),"-")</f>
        <v>17</v>
      </c>
      <c r="U171" s="16">
        <f>IFERROR(_xlfn.XLOOKUP(C171,media!A:A,media!F:F),"-")</f>
        <v>0</v>
      </c>
      <c r="V171" s="18">
        <f>_xlfn.XLOOKUP(C171,media!A:A,media!E:E,"-")</f>
        <v>45658</v>
      </c>
    </row>
    <row r="172" spans="2:22" ht="15.75" thickBot="1">
      <c r="B172" s="19" t="s">
        <v>51</v>
      </c>
      <c r="C172" s="19">
        <v>50116</v>
      </c>
      <c r="D172" s="16">
        <v>44</v>
      </c>
      <c r="E172" s="16">
        <v>5</v>
      </c>
      <c r="F172" s="20">
        <v>15</v>
      </c>
      <c r="G172" s="16">
        <v>3</v>
      </c>
      <c r="H172" s="17">
        <v>50000</v>
      </c>
      <c r="I172" s="17">
        <v>100000</v>
      </c>
      <c r="J172" s="16">
        <f t="shared" si="35"/>
        <v>0.18</v>
      </c>
      <c r="K172" s="16">
        <f>VLOOKUP(C172,'COEF SEGURO AUTO'!A:H,8,0)</f>
        <v>6.6100000000000006E-2</v>
      </c>
      <c r="L172" s="17">
        <f t="shared" si="36"/>
        <v>33.050000000000004</v>
      </c>
      <c r="M172" s="17">
        <f t="shared" si="37"/>
        <v>66.100000000000009</v>
      </c>
      <c r="N172" s="17">
        <f t="shared" si="38"/>
        <v>9000</v>
      </c>
      <c r="O172" s="17">
        <f t="shared" si="39"/>
        <v>18000</v>
      </c>
      <c r="P172" s="17">
        <f t="shared" si="40"/>
        <v>1373.9590909090909</v>
      </c>
      <c r="Q172" s="17">
        <f t="shared" si="41"/>
        <v>2747.9181818181819</v>
      </c>
      <c r="R172" s="16">
        <f>IFERROR(VLOOKUP(C172,media!A:C,3,0),"-")</f>
        <v>62</v>
      </c>
      <c r="S172" s="16">
        <f>IFERROR(VLOOKUP(C172,media!A:D,4,0),"-")</f>
        <v>80</v>
      </c>
      <c r="T172" s="16">
        <f>IFERROR(VLOOKUP(C172,media!A:B,2,0),"-")</f>
        <v>20</v>
      </c>
      <c r="U172" s="16">
        <f>IFERROR(_xlfn.XLOOKUP(C172,media!A:A,media!F:F),"-")</f>
        <v>1</v>
      </c>
      <c r="V172" s="18">
        <f>_xlfn.XLOOKUP(C172,media!A:A,media!E:E,"-")</f>
        <v>45658</v>
      </c>
    </row>
    <row r="173" spans="2:22" ht="15.75" thickBot="1">
      <c r="B173" s="19" t="s">
        <v>51</v>
      </c>
      <c r="C173" s="19">
        <v>20433</v>
      </c>
      <c r="D173" s="16">
        <v>38</v>
      </c>
      <c r="E173" s="16">
        <v>5</v>
      </c>
      <c r="F173" s="20">
        <v>18</v>
      </c>
      <c r="G173" s="16">
        <v>2</v>
      </c>
      <c r="H173" s="17">
        <v>50021</v>
      </c>
      <c r="I173" s="17">
        <v>97490</v>
      </c>
      <c r="J173" s="16">
        <f t="shared" si="35"/>
        <v>0.2</v>
      </c>
      <c r="K173" s="16">
        <f>VLOOKUP(C173,'COEF SEGURO AUTO'!A:H,8,0)</f>
        <v>6.7199999999999996E-2</v>
      </c>
      <c r="L173" s="17">
        <f t="shared" si="36"/>
        <v>33.614111999999999</v>
      </c>
      <c r="M173" s="17">
        <f t="shared" si="37"/>
        <v>65.513279999999995</v>
      </c>
      <c r="N173" s="17">
        <f t="shared" si="38"/>
        <v>10004.200000000001</v>
      </c>
      <c r="O173" s="17">
        <f t="shared" si="39"/>
        <v>19498</v>
      </c>
      <c r="P173" s="17">
        <f t="shared" si="40"/>
        <v>1613.2246383157894</v>
      </c>
      <c r="Q173" s="17">
        <f t="shared" si="41"/>
        <v>3144.1448589473684</v>
      </c>
      <c r="R173" s="16">
        <f>IFERROR(VLOOKUP(C173,media!A:C,3,0),"-")</f>
        <v>58</v>
      </c>
      <c r="S173" s="16">
        <f>IFERROR(VLOOKUP(C173,media!A:D,4,0),"-")</f>
        <v>68</v>
      </c>
      <c r="T173" s="16">
        <f>IFERROR(VLOOKUP(C173,media!A:B,2,0),"-")</f>
        <v>12</v>
      </c>
      <c r="U173" s="16">
        <f>IFERROR(_xlfn.XLOOKUP(C173,media!A:A,media!F:F),"-")</f>
        <v>0</v>
      </c>
      <c r="V173" s="18">
        <f>_xlfn.XLOOKUP(C173,media!A:A,media!E:E,"-")</f>
        <v>45658</v>
      </c>
    </row>
    <row r="174" spans="2:22" ht="15.75" thickBot="1">
      <c r="B174" s="19" t="s">
        <v>51</v>
      </c>
      <c r="C174" s="19">
        <v>20425</v>
      </c>
      <c r="D174" s="16">
        <v>37</v>
      </c>
      <c r="E174" s="16">
        <v>5</v>
      </c>
      <c r="F174" s="20">
        <v>18</v>
      </c>
      <c r="G174" s="16">
        <v>2</v>
      </c>
      <c r="H174" s="17">
        <v>50099</v>
      </c>
      <c r="I174" s="17">
        <v>97776</v>
      </c>
      <c r="J174" s="16">
        <f t="shared" si="35"/>
        <v>0.2</v>
      </c>
      <c r="K174" s="16">
        <f>VLOOKUP(C174,'COEF SEGURO AUTO'!A:H,8,0)</f>
        <v>6.7199999999999996E-2</v>
      </c>
      <c r="L174" s="17">
        <f t="shared" si="36"/>
        <v>33.666528</v>
      </c>
      <c r="M174" s="17">
        <f t="shared" si="37"/>
        <v>65.705472</v>
      </c>
      <c r="N174" s="17">
        <f t="shared" si="38"/>
        <v>10019.800000000001</v>
      </c>
      <c r="O174" s="17">
        <f t="shared" si="39"/>
        <v>19555.2</v>
      </c>
      <c r="P174" s="17">
        <f t="shared" si="40"/>
        <v>1658.4989604324326</v>
      </c>
      <c r="Q174" s="17">
        <f t="shared" si="41"/>
        <v>3236.8189855135133</v>
      </c>
      <c r="R174" s="16">
        <f>IFERROR(VLOOKUP(C174,media!A:C,3,0),"-")</f>
        <v>55.568600000000004</v>
      </c>
      <c r="S174" s="16">
        <f>IFERROR(VLOOKUP(C174,media!A:D,4,0),"-")</f>
        <v>68.662000000000006</v>
      </c>
      <c r="T174" s="16">
        <f>IFERROR(VLOOKUP(C174,media!A:B,2,0),"-")</f>
        <v>14</v>
      </c>
      <c r="U174" s="16">
        <f>IFERROR(_xlfn.XLOOKUP(C174,media!A:A,media!F:F),"-")</f>
        <v>0</v>
      </c>
      <c r="V174" s="18">
        <f>_xlfn.XLOOKUP(C174,media!A:A,media!E:E,"-")</f>
        <v>45658</v>
      </c>
    </row>
    <row r="175" spans="2:22" ht="15.75" thickBot="1">
      <c r="B175" s="19" t="s">
        <v>51</v>
      </c>
      <c r="C175" s="19">
        <v>50030</v>
      </c>
      <c r="D175" s="16">
        <v>31</v>
      </c>
      <c r="E175" s="16">
        <v>5</v>
      </c>
      <c r="F175" s="20">
        <v>15</v>
      </c>
      <c r="G175" s="16">
        <v>3</v>
      </c>
      <c r="H175" s="17">
        <v>41696</v>
      </c>
      <c r="I175" s="17">
        <v>52120</v>
      </c>
      <c r="J175" s="16">
        <f t="shared" si="35"/>
        <v>0.18</v>
      </c>
      <c r="K175" s="16">
        <f>VLOOKUP(C175,'COEF SEGURO AUTO'!A:H,8,0)</f>
        <v>6.6100000000000006E-2</v>
      </c>
      <c r="L175" s="17">
        <f t="shared" si="36"/>
        <v>27.561056000000001</v>
      </c>
      <c r="M175" s="17">
        <f t="shared" si="37"/>
        <v>34.451320000000003</v>
      </c>
      <c r="N175" s="17">
        <f t="shared" si="38"/>
        <v>7505.28</v>
      </c>
      <c r="O175" s="17">
        <f t="shared" si="39"/>
        <v>9381.6</v>
      </c>
      <c r="P175" s="17">
        <f t="shared" si="40"/>
        <v>1614.6991205161289</v>
      </c>
      <c r="Q175" s="17">
        <f t="shared" si="41"/>
        <v>2018.373900645161</v>
      </c>
      <c r="R175" s="16">
        <f>IFERROR(VLOOKUP(C175,media!A:C,3,0),"-")</f>
        <v>30</v>
      </c>
      <c r="S175" s="16">
        <f>IFERROR(VLOOKUP(C175,media!A:D,4,0),"-")</f>
        <v>63.954999999999998</v>
      </c>
      <c r="T175" s="16">
        <f>IFERROR(VLOOKUP(C175,media!A:B,2,0),"-")</f>
        <v>11</v>
      </c>
      <c r="U175" s="16">
        <f>IFERROR(_xlfn.XLOOKUP(C175,media!A:A,media!F:F),"-")</f>
        <v>1</v>
      </c>
      <c r="V175" s="18">
        <f>_xlfn.XLOOKUP(C175,media!A:A,media!E:E,"-")</f>
        <v>45658</v>
      </c>
    </row>
    <row r="176" spans="2:22" ht="15.75" thickBot="1">
      <c r="B176" s="19" t="s">
        <v>51</v>
      </c>
      <c r="C176" s="19">
        <v>20554</v>
      </c>
      <c r="D176" s="16">
        <v>49</v>
      </c>
      <c r="E176" s="16">
        <v>5</v>
      </c>
      <c r="F176" s="20">
        <v>18</v>
      </c>
      <c r="G176" s="16">
        <v>2</v>
      </c>
      <c r="H176" s="17">
        <v>50099</v>
      </c>
      <c r="I176" s="17">
        <v>97776</v>
      </c>
      <c r="J176" s="16">
        <f t="shared" si="35"/>
        <v>0.2</v>
      </c>
      <c r="K176" s="16">
        <f>VLOOKUP(C176,'COEF SEGURO AUTO'!A:H,8,0)</f>
        <v>6.7199999999999996E-2</v>
      </c>
      <c r="L176" s="17">
        <f t="shared" si="36"/>
        <v>33.666528</v>
      </c>
      <c r="M176" s="17">
        <f t="shared" si="37"/>
        <v>65.705472</v>
      </c>
      <c r="N176" s="17">
        <f t="shared" si="38"/>
        <v>10019.800000000001</v>
      </c>
      <c r="O176" s="17">
        <f t="shared" si="39"/>
        <v>19555.2</v>
      </c>
      <c r="P176" s="17">
        <f t="shared" si="40"/>
        <v>1260.5808137142858</v>
      </c>
      <c r="Q176" s="17">
        <f t="shared" si="41"/>
        <v>2460.2197577142856</v>
      </c>
      <c r="R176" s="16">
        <f>IFERROR(VLOOKUP(C176,media!A:C,3,0),"-")</f>
        <v>63.319499999999998</v>
      </c>
      <c r="S176" s="16">
        <f>IFERROR(VLOOKUP(C176,media!A:D,4,0),"-")</f>
        <v>69.068899999999999</v>
      </c>
      <c r="T176" s="16">
        <f>IFERROR(VLOOKUP(C176,media!A:B,2,0),"-")</f>
        <v>22</v>
      </c>
      <c r="U176" s="16">
        <f>IFERROR(_xlfn.XLOOKUP(C176,media!A:A,media!F:F),"-")</f>
        <v>0</v>
      </c>
      <c r="V176" s="18">
        <f>_xlfn.XLOOKUP(C176,media!A:A,media!E:E,"-")</f>
        <v>45658</v>
      </c>
    </row>
    <row r="177" spans="2:22" ht="15.75" thickBot="1">
      <c r="B177" s="19" t="s">
        <v>51</v>
      </c>
      <c r="C177" s="19">
        <v>20507</v>
      </c>
      <c r="D177" s="16">
        <v>45</v>
      </c>
      <c r="E177" s="16">
        <v>5</v>
      </c>
      <c r="F177" s="20">
        <v>18</v>
      </c>
      <c r="G177" s="16">
        <v>2</v>
      </c>
      <c r="H177" s="17">
        <v>51494</v>
      </c>
      <c r="I177" s="17">
        <v>96746</v>
      </c>
      <c r="J177" s="16">
        <f t="shared" si="35"/>
        <v>0.2</v>
      </c>
      <c r="K177" s="16">
        <f>VLOOKUP(C177,'COEF SEGURO AUTO'!A:H,8,0)</f>
        <v>6.7199999999999996E-2</v>
      </c>
      <c r="L177" s="17">
        <f t="shared" si="36"/>
        <v>34.603967999999995</v>
      </c>
      <c r="M177" s="17">
        <f t="shared" si="37"/>
        <v>65.013311999999999</v>
      </c>
      <c r="N177" s="17">
        <f t="shared" si="38"/>
        <v>10298.800000000001</v>
      </c>
      <c r="O177" s="17">
        <f t="shared" si="39"/>
        <v>19349.2</v>
      </c>
      <c r="P177" s="17">
        <f t="shared" si="40"/>
        <v>1407.7773013333333</v>
      </c>
      <c r="Q177" s="17">
        <f t="shared" si="41"/>
        <v>2644.9066453333335</v>
      </c>
      <c r="R177" s="16">
        <f>IFERROR(VLOOKUP(C177,media!A:C,3,0),"-")</f>
        <v>60.460700000000003</v>
      </c>
      <c r="S177" s="16">
        <f>IFERROR(VLOOKUP(C177,media!A:D,4,0),"-")</f>
        <v>70.003</v>
      </c>
      <c r="T177" s="16">
        <f>IFERROR(VLOOKUP(C177,media!A:B,2,0),"-")</f>
        <v>17</v>
      </c>
      <c r="U177" s="16">
        <f>IFERROR(_xlfn.XLOOKUP(C177,media!A:A,media!F:F),"-")</f>
        <v>0</v>
      </c>
      <c r="V177" s="18">
        <f>_xlfn.XLOOKUP(C177,media!A:A,media!E:E,"-")</f>
        <v>45658</v>
      </c>
    </row>
    <row r="178" spans="2:22" ht="15.75" thickBot="1">
      <c r="B178" s="19" t="s">
        <v>51</v>
      </c>
      <c r="C178" s="19">
        <v>50034</v>
      </c>
      <c r="D178" s="16">
        <v>30</v>
      </c>
      <c r="E178" s="16">
        <v>5</v>
      </c>
      <c r="F178" s="20">
        <v>15</v>
      </c>
      <c r="G178" s="16">
        <v>3</v>
      </c>
      <c r="H178" s="17">
        <v>57475</v>
      </c>
      <c r="I178" s="17">
        <v>104500</v>
      </c>
      <c r="J178" s="16">
        <f t="shared" si="35"/>
        <v>0.18</v>
      </c>
      <c r="K178" s="16">
        <f>VLOOKUP(C178,'COEF SEGURO AUTO'!A:H,8,0)</f>
        <v>6.6100000000000006E-2</v>
      </c>
      <c r="L178" s="17">
        <f t="shared" si="36"/>
        <v>37.990974999999999</v>
      </c>
      <c r="M178" s="17">
        <f t="shared" si="37"/>
        <v>69.0745</v>
      </c>
      <c r="N178" s="17">
        <f t="shared" si="38"/>
        <v>10345.5</v>
      </c>
      <c r="O178" s="17">
        <f t="shared" si="39"/>
        <v>18810</v>
      </c>
      <c r="P178" s="17">
        <f t="shared" si="40"/>
        <v>2298.6743083333336</v>
      </c>
      <c r="Q178" s="17">
        <f t="shared" si="41"/>
        <v>4179.4078333333327</v>
      </c>
      <c r="R178" s="16">
        <f>IFERROR(VLOOKUP(C178,media!A:C,3,0),"-")</f>
        <v>31.898099999999999</v>
      </c>
      <c r="S178" s="16">
        <f>IFERROR(VLOOKUP(C178,media!A:D,4,0),"-")</f>
        <v>64.467399999999998</v>
      </c>
      <c r="T178" s="16">
        <f>IFERROR(VLOOKUP(C178,media!A:B,2,0),"-")</f>
        <v>17</v>
      </c>
      <c r="U178" s="16">
        <f>IFERROR(_xlfn.XLOOKUP(C178,media!A:A,media!F:F),"-")</f>
        <v>0</v>
      </c>
      <c r="V178" s="18">
        <f>_xlfn.XLOOKUP(C178,media!A:A,media!E:E,"-")</f>
        <v>45658</v>
      </c>
    </row>
    <row r="179" spans="2:22" ht="15.75" thickBot="1">
      <c r="B179" s="19" t="s">
        <v>51</v>
      </c>
      <c r="C179" s="19">
        <v>20494</v>
      </c>
      <c r="D179" s="16">
        <v>44</v>
      </c>
      <c r="E179" s="16">
        <v>5</v>
      </c>
      <c r="F179" s="20">
        <v>18</v>
      </c>
      <c r="G179" s="16">
        <v>2</v>
      </c>
      <c r="H179" s="17">
        <v>51616.5</v>
      </c>
      <c r="I179" s="17">
        <v>96110</v>
      </c>
      <c r="J179" s="16">
        <f t="shared" si="35"/>
        <v>0.2</v>
      </c>
      <c r="K179" s="16">
        <f>VLOOKUP(C179,'COEF SEGURO AUTO'!A:H,8,0)</f>
        <v>6.7199999999999996E-2</v>
      </c>
      <c r="L179" s="17">
        <f t="shared" si="36"/>
        <v>34.686287999999998</v>
      </c>
      <c r="M179" s="17">
        <f t="shared" si="37"/>
        <v>64.585920000000002</v>
      </c>
      <c r="N179" s="17">
        <f t="shared" si="38"/>
        <v>10323.300000000001</v>
      </c>
      <c r="O179" s="17">
        <f t="shared" si="39"/>
        <v>19222</v>
      </c>
      <c r="P179" s="17">
        <f t="shared" si="40"/>
        <v>1442.4090152727274</v>
      </c>
      <c r="Q179" s="17">
        <f t="shared" si="41"/>
        <v>2685.767738181818</v>
      </c>
      <c r="R179" s="16">
        <f>IFERROR(VLOOKUP(C179,media!A:C,3,0),"-")</f>
        <v>64.557900000000004</v>
      </c>
      <c r="S179" s="16">
        <f>IFERROR(VLOOKUP(C179,media!A:D,4,0),"-")</f>
        <v>70</v>
      </c>
      <c r="T179" s="16">
        <f>IFERROR(VLOOKUP(C179,media!A:B,2,0),"-")</f>
        <v>21</v>
      </c>
      <c r="U179" s="16">
        <f>IFERROR(_xlfn.XLOOKUP(C179,media!A:A,media!F:F),"-")</f>
        <v>8</v>
      </c>
      <c r="V179" s="18">
        <f>_xlfn.XLOOKUP(C179,media!A:A,media!E:E,"-")</f>
        <v>45658</v>
      </c>
    </row>
    <row r="180" spans="2:22" ht="15.75" thickBot="1">
      <c r="B180" s="19" t="s">
        <v>51</v>
      </c>
      <c r="C180" s="19">
        <v>20628</v>
      </c>
      <c r="D180" s="16">
        <v>75</v>
      </c>
      <c r="E180" s="16">
        <v>15</v>
      </c>
      <c r="F180" s="20">
        <v>17</v>
      </c>
      <c r="G180" s="16">
        <v>2</v>
      </c>
      <c r="H180" s="17">
        <v>110373</v>
      </c>
      <c r="I180" s="17">
        <v>180860</v>
      </c>
      <c r="J180" s="16">
        <f t="shared" si="35"/>
        <v>0.19</v>
      </c>
      <c r="K180" s="16">
        <f>VLOOKUP(C180,'COEF SEGURO AUTO'!A:H,8,0)</f>
        <v>6.6600000000000006E-2</v>
      </c>
      <c r="L180" s="17">
        <f t="shared" si="36"/>
        <v>73.508418000000006</v>
      </c>
      <c r="M180" s="17">
        <f t="shared" si="37"/>
        <v>120.45276000000001</v>
      </c>
      <c r="N180" s="17">
        <f t="shared" si="38"/>
        <v>20970.87</v>
      </c>
      <c r="O180" s="17">
        <f t="shared" si="39"/>
        <v>34363.4</v>
      </c>
      <c r="P180" s="17">
        <f t="shared" si="40"/>
        <v>1824.7600179999999</v>
      </c>
      <c r="Q180" s="17">
        <f t="shared" si="41"/>
        <v>2990.0980933333335</v>
      </c>
      <c r="R180" s="16">
        <f>IFERROR(VLOOKUP(C180,media!A:C,3,0),"-")</f>
        <v>65.5</v>
      </c>
      <c r="S180" s="16">
        <f>IFERROR(VLOOKUP(C180,media!A:D,4,0),"-")</f>
        <v>70.925299999999993</v>
      </c>
      <c r="T180" s="16">
        <f>IFERROR(VLOOKUP(C180,media!A:B,2,0),"-")</f>
        <v>16</v>
      </c>
      <c r="U180" s="16">
        <f>IFERROR(_xlfn.XLOOKUP(C180,media!A:A,media!F:F),"-")</f>
        <v>0</v>
      </c>
      <c r="V180" s="18">
        <f>_xlfn.XLOOKUP(C180,media!A:A,media!E:E,"-")</f>
        <v>45658</v>
      </c>
    </row>
    <row r="181" spans="2:22" ht="15.75" thickBot="1">
      <c r="B181" s="19" t="s">
        <v>51</v>
      </c>
      <c r="C181" s="19">
        <v>20457</v>
      </c>
      <c r="D181" s="16">
        <v>39</v>
      </c>
      <c r="E181" s="16">
        <v>5</v>
      </c>
      <c r="F181" s="20">
        <v>18</v>
      </c>
      <c r="G181" s="16">
        <v>2</v>
      </c>
      <c r="H181" s="17">
        <v>53768</v>
      </c>
      <c r="I181" s="17">
        <v>96620</v>
      </c>
      <c r="J181" s="16">
        <f t="shared" si="35"/>
        <v>0.2</v>
      </c>
      <c r="K181" s="16">
        <f>VLOOKUP(C181,'COEF SEGURO AUTO'!A:H,8,0)</f>
        <v>6.7199999999999996E-2</v>
      </c>
      <c r="L181" s="17">
        <f t="shared" si="36"/>
        <v>36.132095999999997</v>
      </c>
      <c r="M181" s="17">
        <f t="shared" si="37"/>
        <v>64.928640000000001</v>
      </c>
      <c r="N181" s="17">
        <f t="shared" si="38"/>
        <v>10753.6</v>
      </c>
      <c r="O181" s="17">
        <f t="shared" si="39"/>
        <v>19324</v>
      </c>
      <c r="P181" s="17">
        <f t="shared" si="40"/>
        <v>1690.5320959999999</v>
      </c>
      <c r="Q181" s="17">
        <f t="shared" si="41"/>
        <v>3037.8517169230772</v>
      </c>
      <c r="R181" s="16">
        <f>IFERROR(VLOOKUP(C181,media!A:C,3,0),"-")</f>
        <v>56.869399999999999</v>
      </c>
      <c r="S181" s="16">
        <f>IFERROR(VLOOKUP(C181,media!A:D,4,0),"-")</f>
        <v>69</v>
      </c>
      <c r="T181" s="16">
        <f>IFERROR(VLOOKUP(C181,media!A:B,2,0),"-")</f>
        <v>15</v>
      </c>
      <c r="U181" s="16">
        <f>IFERROR(_xlfn.XLOOKUP(C181,media!A:A,media!F:F),"-")</f>
        <v>0</v>
      </c>
      <c r="V181" s="18">
        <f>_xlfn.XLOOKUP(C181,media!A:A,media!E:E,"-")</f>
        <v>45658</v>
      </c>
    </row>
    <row r="182" spans="2:22" ht="15.75" thickBot="1">
      <c r="B182" s="19" t="s">
        <v>51</v>
      </c>
      <c r="C182" s="19">
        <v>50039</v>
      </c>
      <c r="D182" s="16">
        <v>31</v>
      </c>
      <c r="E182" s="16">
        <v>5</v>
      </c>
      <c r="F182" s="20">
        <v>15</v>
      </c>
      <c r="G182" s="16">
        <v>3</v>
      </c>
      <c r="H182" s="17">
        <v>41696</v>
      </c>
      <c r="I182" s="17">
        <v>52120</v>
      </c>
      <c r="J182" s="16">
        <f t="shared" si="35"/>
        <v>0.18</v>
      </c>
      <c r="K182" s="16">
        <f>VLOOKUP(C182,'COEF SEGURO AUTO'!A:H,8,0)</f>
        <v>6.6100000000000006E-2</v>
      </c>
      <c r="L182" s="17">
        <f t="shared" si="36"/>
        <v>27.561056000000001</v>
      </c>
      <c r="M182" s="17">
        <f t="shared" si="37"/>
        <v>34.451320000000003</v>
      </c>
      <c r="N182" s="17">
        <f t="shared" si="38"/>
        <v>7505.28</v>
      </c>
      <c r="O182" s="17">
        <f t="shared" si="39"/>
        <v>9381.6</v>
      </c>
      <c r="P182" s="17">
        <f t="shared" si="40"/>
        <v>1614.6991205161289</v>
      </c>
      <c r="Q182" s="17">
        <f t="shared" si="41"/>
        <v>2018.373900645161</v>
      </c>
      <c r="R182" s="16">
        <f>IFERROR(VLOOKUP(C182,media!A:C,3,0),"-")</f>
        <v>30</v>
      </c>
      <c r="S182" s="16">
        <f>IFERROR(VLOOKUP(C182,media!A:D,4,0),"-")</f>
        <v>52.762900000000002</v>
      </c>
      <c r="T182" s="16">
        <f>IFERROR(VLOOKUP(C182,media!A:B,2,0),"-")</f>
        <v>15</v>
      </c>
      <c r="U182" s="16">
        <f>IFERROR(_xlfn.XLOOKUP(C182,media!A:A,media!F:F),"-")</f>
        <v>1</v>
      </c>
      <c r="V182" s="18">
        <f>_xlfn.XLOOKUP(C182,media!A:A,media!E:E,"-")</f>
        <v>45658</v>
      </c>
    </row>
    <row r="183" spans="2:22" ht="15.75" thickBot="1">
      <c r="B183" s="19" t="s">
        <v>51</v>
      </c>
      <c r="C183" s="19">
        <v>20467</v>
      </c>
      <c r="D183" s="16">
        <v>40</v>
      </c>
      <c r="E183" s="16">
        <v>5</v>
      </c>
      <c r="F183" s="20">
        <v>18</v>
      </c>
      <c r="G183" s="16">
        <v>2</v>
      </c>
      <c r="H183" s="17">
        <v>54489</v>
      </c>
      <c r="I183" s="17">
        <v>98598</v>
      </c>
      <c r="J183" s="16">
        <f t="shared" si="35"/>
        <v>0.2</v>
      </c>
      <c r="K183" s="16">
        <f>VLOOKUP(C183,'COEF SEGURO AUTO'!A:H,8,0)</f>
        <v>6.7199999999999996E-2</v>
      </c>
      <c r="L183" s="17">
        <f t="shared" si="36"/>
        <v>36.616607999999999</v>
      </c>
      <c r="M183" s="17">
        <f t="shared" si="37"/>
        <v>66.25785599999999</v>
      </c>
      <c r="N183" s="17">
        <f t="shared" si="38"/>
        <v>10897.800000000001</v>
      </c>
      <c r="O183" s="17">
        <f t="shared" si="39"/>
        <v>19719.600000000002</v>
      </c>
      <c r="P183" s="17">
        <f t="shared" si="40"/>
        <v>1671.2866080000001</v>
      </c>
      <c r="Q183" s="17">
        <f t="shared" si="41"/>
        <v>3024.1978560000002</v>
      </c>
      <c r="R183" s="16">
        <f>IFERROR(VLOOKUP(C183,media!A:C,3,0),"-")</f>
        <v>58.328400000000002</v>
      </c>
      <c r="S183" s="16">
        <f>IFERROR(VLOOKUP(C183,media!A:D,4,0),"-")</f>
        <v>61</v>
      </c>
      <c r="T183" s="16">
        <f>IFERROR(VLOOKUP(C183,media!A:B,2,0),"-")</f>
        <v>17</v>
      </c>
      <c r="U183" s="16">
        <f>IFERROR(_xlfn.XLOOKUP(C183,media!A:A,media!F:F),"-")</f>
        <v>0</v>
      </c>
      <c r="V183" s="18">
        <f>_xlfn.XLOOKUP(C183,media!A:A,media!E:E,"-")</f>
        <v>45658</v>
      </c>
    </row>
    <row r="184" spans="2:22" ht="15.75" thickBot="1">
      <c r="B184" s="19" t="s">
        <v>51</v>
      </c>
      <c r="C184" s="19">
        <v>50041</v>
      </c>
      <c r="D184" s="16">
        <v>31</v>
      </c>
      <c r="E184" s="16">
        <v>5</v>
      </c>
      <c r="F184" s="20">
        <v>15</v>
      </c>
      <c r="G184" s="16">
        <v>3</v>
      </c>
      <c r="H184" s="17">
        <v>57332</v>
      </c>
      <c r="I184" s="17">
        <v>104240</v>
      </c>
      <c r="J184" s="16">
        <f t="shared" si="35"/>
        <v>0.18</v>
      </c>
      <c r="K184" s="16">
        <f>VLOOKUP(C184,'COEF SEGURO AUTO'!A:H,8,0)</f>
        <v>6.6100000000000006E-2</v>
      </c>
      <c r="L184" s="17">
        <f t="shared" si="36"/>
        <v>37.896452000000004</v>
      </c>
      <c r="M184" s="17">
        <f t="shared" si="37"/>
        <v>68.902640000000005</v>
      </c>
      <c r="N184" s="17">
        <f t="shared" si="38"/>
        <v>10319.76</v>
      </c>
      <c r="O184" s="17">
        <f t="shared" si="39"/>
        <v>18763.2</v>
      </c>
      <c r="P184" s="17">
        <f t="shared" si="40"/>
        <v>2220.2112907096771</v>
      </c>
      <c r="Q184" s="17">
        <f t="shared" si="41"/>
        <v>4036.7478012903221</v>
      </c>
      <c r="R184" s="16">
        <f>IFERROR(VLOOKUP(C184,media!A:C,3,0),"-")</f>
        <v>32.616300000000003</v>
      </c>
      <c r="S184" s="16">
        <f>IFERROR(VLOOKUP(C184,media!A:D,4,0),"-")</f>
        <v>64.884500000000003</v>
      </c>
      <c r="T184" s="16">
        <f>IFERROR(VLOOKUP(C184,media!A:B,2,0),"-")</f>
        <v>26</v>
      </c>
      <c r="U184" s="16">
        <f>IFERROR(_xlfn.XLOOKUP(C184,media!A:A,media!F:F),"-")</f>
        <v>2</v>
      </c>
      <c r="V184" s="18">
        <f>_xlfn.XLOOKUP(C184,media!A:A,media!E:E,"-")</f>
        <v>45658</v>
      </c>
    </row>
    <row r="185" spans="2:22" ht="15.75" thickBot="1">
      <c r="B185" s="19" t="s">
        <v>51</v>
      </c>
      <c r="C185" s="19">
        <v>50108</v>
      </c>
      <c r="D185" s="16">
        <v>92</v>
      </c>
      <c r="E185" s="16">
        <v>15</v>
      </c>
      <c r="F185" s="20">
        <v>30</v>
      </c>
      <c r="G185" s="16">
        <v>3</v>
      </c>
      <c r="H185" s="17">
        <v>30000</v>
      </c>
      <c r="I185" s="17">
        <v>50000</v>
      </c>
      <c r="J185" s="16">
        <f t="shared" si="35"/>
        <v>0.33</v>
      </c>
      <c r="K185" s="16">
        <f>VLOOKUP(C185,'COEF SEGURO AUTO'!A:H,8,0)</f>
        <v>7.4499999999999997E-2</v>
      </c>
      <c r="L185" s="17">
        <f t="shared" si="36"/>
        <v>22.35</v>
      </c>
      <c r="M185" s="17">
        <f t="shared" si="37"/>
        <v>37.25</v>
      </c>
      <c r="N185" s="17">
        <f t="shared" si="38"/>
        <v>9900</v>
      </c>
      <c r="O185" s="17">
        <f t="shared" si="39"/>
        <v>16500</v>
      </c>
      <c r="P185" s="17">
        <f t="shared" si="40"/>
        <v>456.04565217391308</v>
      </c>
      <c r="Q185" s="17">
        <f t="shared" si="41"/>
        <v>760.07608695652175</v>
      </c>
      <c r="R185" s="16">
        <f>IFERROR(VLOOKUP(C185,media!A:C,3,0),"-")</f>
        <v>65.8</v>
      </c>
      <c r="S185" s="16">
        <f>IFERROR(VLOOKUP(C185,media!A:D,4,0),"-")</f>
        <v>71.387500000000003</v>
      </c>
      <c r="T185" s="16">
        <f>IFERROR(VLOOKUP(C185,media!A:B,2,0),"-")</f>
        <v>8</v>
      </c>
      <c r="U185" s="16">
        <f>IFERROR(_xlfn.XLOOKUP(C185,media!A:A,media!F:F),"-")</f>
        <v>0</v>
      </c>
      <c r="V185" s="18">
        <f>_xlfn.XLOOKUP(C185,media!A:A,media!E:E,"-")</f>
        <v>45658</v>
      </c>
    </row>
    <row r="186" spans="2:22" ht="15.75" thickBot="1">
      <c r="B186" s="19" t="s">
        <v>51</v>
      </c>
      <c r="C186" s="19">
        <v>50086</v>
      </c>
      <c r="D186" s="16">
        <v>47</v>
      </c>
      <c r="E186" s="16">
        <v>5</v>
      </c>
      <c r="F186" s="20">
        <v>16</v>
      </c>
      <c r="G186" s="16">
        <v>3</v>
      </c>
      <c r="H186" s="17">
        <v>55000</v>
      </c>
      <c r="I186" s="17">
        <v>110000</v>
      </c>
      <c r="J186" s="16">
        <f t="shared" si="35"/>
        <v>0.19</v>
      </c>
      <c r="K186" s="16">
        <f>VLOOKUP(C186,'COEF SEGURO AUTO'!A:H,8,0)</f>
        <v>6.6600000000000006E-2</v>
      </c>
      <c r="L186" s="17">
        <f t="shared" si="36"/>
        <v>36.630000000000003</v>
      </c>
      <c r="M186" s="17">
        <f t="shared" si="37"/>
        <v>73.260000000000005</v>
      </c>
      <c r="N186" s="17">
        <f t="shared" si="38"/>
        <v>10450</v>
      </c>
      <c r="O186" s="17">
        <f t="shared" si="39"/>
        <v>20900</v>
      </c>
      <c r="P186" s="17">
        <f t="shared" si="40"/>
        <v>1429.1831914893619</v>
      </c>
      <c r="Q186" s="17">
        <f t="shared" si="41"/>
        <v>2858.3663829787238</v>
      </c>
      <c r="R186" s="16">
        <f>IFERROR(VLOOKUP(C186,media!A:C,3,0),"-")</f>
        <v>66.363600000000005</v>
      </c>
      <c r="S186" s="16">
        <f>IFERROR(VLOOKUP(C186,media!A:D,4,0),"-")</f>
        <v>78.332899999999995</v>
      </c>
      <c r="T186" s="16">
        <f>IFERROR(VLOOKUP(C186,media!A:B,2,0),"-")</f>
        <v>30</v>
      </c>
      <c r="U186" s="16">
        <f>IFERROR(_xlfn.XLOOKUP(C186,media!A:A,media!F:F),"-")</f>
        <v>1</v>
      </c>
      <c r="V186" s="18">
        <f>_xlfn.XLOOKUP(C186,media!A:A,media!E:E,"-")</f>
        <v>45658</v>
      </c>
    </row>
    <row r="187" spans="2:22" ht="15.75" thickBot="1">
      <c r="B187" s="19" t="s">
        <v>51</v>
      </c>
      <c r="C187" s="19">
        <v>50035</v>
      </c>
      <c r="D187" s="16">
        <v>62</v>
      </c>
      <c r="E187" s="16">
        <v>5</v>
      </c>
      <c r="F187" s="20">
        <v>18</v>
      </c>
      <c r="G187" s="16">
        <v>3</v>
      </c>
      <c r="H187" s="17">
        <v>57475</v>
      </c>
      <c r="I187" s="17">
        <v>99275</v>
      </c>
      <c r="J187" s="16">
        <f t="shared" si="35"/>
        <v>0.21</v>
      </c>
      <c r="K187" s="16">
        <f>VLOOKUP(C187,'COEF SEGURO AUTO'!A:H,8,0)</f>
        <v>6.7799999999999999E-2</v>
      </c>
      <c r="L187" s="17">
        <f t="shared" si="36"/>
        <v>38.968049999999998</v>
      </c>
      <c r="M187" s="17">
        <f t="shared" si="37"/>
        <v>67.308449999999993</v>
      </c>
      <c r="N187" s="17">
        <f t="shared" si="38"/>
        <v>12069.75</v>
      </c>
      <c r="O187" s="17">
        <f t="shared" si="39"/>
        <v>20847.75</v>
      </c>
      <c r="P187" s="17">
        <f t="shared" si="40"/>
        <v>1160.6575661290321</v>
      </c>
      <c r="Q187" s="17">
        <f t="shared" si="41"/>
        <v>2004.7721596774193</v>
      </c>
      <c r="R187" s="16">
        <f>IFERROR(VLOOKUP(C187,media!A:C,3,0),"-")</f>
        <v>65.883899999999997</v>
      </c>
      <c r="S187" s="16">
        <f>IFERROR(VLOOKUP(C187,media!A:D,4,0),"-")</f>
        <v>67</v>
      </c>
      <c r="T187" s="16">
        <f>IFERROR(VLOOKUP(C187,media!A:B,2,0),"-")</f>
        <v>13</v>
      </c>
      <c r="U187" s="16">
        <f>IFERROR(_xlfn.XLOOKUP(C187,media!A:A,media!F:F),"-")</f>
        <v>3</v>
      </c>
      <c r="V187" s="18">
        <f>_xlfn.XLOOKUP(C187,media!A:A,media!E:E,"-")</f>
        <v>45658</v>
      </c>
    </row>
    <row r="188" spans="2:22" ht="15.75" thickBot="1">
      <c r="B188" s="19" t="s">
        <v>51</v>
      </c>
      <c r="C188" s="19">
        <v>20555</v>
      </c>
      <c r="D188" s="16">
        <v>68</v>
      </c>
      <c r="E188" s="16">
        <v>15</v>
      </c>
      <c r="F188" s="20">
        <v>24</v>
      </c>
      <c r="G188" s="16">
        <v>2</v>
      </c>
      <c r="H188" s="17">
        <v>31948</v>
      </c>
      <c r="I188" s="17">
        <v>55622</v>
      </c>
      <c r="J188" s="16">
        <f t="shared" si="35"/>
        <v>0.26</v>
      </c>
      <c r="K188" s="16">
        <f>VLOOKUP(C188,'COEF SEGURO AUTO'!A:H,8,0)</f>
        <v>7.0599999999999996E-2</v>
      </c>
      <c r="L188" s="17">
        <f t="shared" si="36"/>
        <v>22.555287999999997</v>
      </c>
      <c r="M188" s="17">
        <f t="shared" si="37"/>
        <v>39.269131999999999</v>
      </c>
      <c r="N188" s="17">
        <f t="shared" si="38"/>
        <v>8306.48</v>
      </c>
      <c r="O188" s="17">
        <f t="shared" si="39"/>
        <v>14461.720000000001</v>
      </c>
      <c r="P188" s="17">
        <f t="shared" si="40"/>
        <v>614.53293505882345</v>
      </c>
      <c r="Q188" s="17">
        <f t="shared" si="41"/>
        <v>1069.9120731764706</v>
      </c>
      <c r="R188" s="16">
        <f>IFERROR(VLOOKUP(C188,media!A:C,3,0),"-")</f>
        <v>65.956999999999994</v>
      </c>
      <c r="S188" s="16">
        <f>IFERROR(VLOOKUP(C188,media!A:D,4,0),"-")</f>
        <v>70.003</v>
      </c>
      <c r="T188" s="16">
        <f>IFERROR(VLOOKUP(C188,media!A:B,2,0),"-")</f>
        <v>15</v>
      </c>
      <c r="U188" s="16">
        <f>IFERROR(_xlfn.XLOOKUP(C188,media!A:A,media!F:F),"-")</f>
        <v>0</v>
      </c>
      <c r="V188" s="18">
        <f>_xlfn.XLOOKUP(C188,media!A:A,media!E:E,"-")</f>
        <v>45658</v>
      </c>
    </row>
    <row r="189" spans="2:22" ht="15.75" thickBot="1">
      <c r="B189" s="19" t="s">
        <v>51</v>
      </c>
      <c r="C189" s="19">
        <v>50091</v>
      </c>
      <c r="D189" s="16">
        <v>67</v>
      </c>
      <c r="E189" s="16">
        <v>5</v>
      </c>
      <c r="F189" s="20">
        <v>20</v>
      </c>
      <c r="G189" s="16">
        <v>3</v>
      </c>
      <c r="H189" s="17">
        <v>30000</v>
      </c>
      <c r="I189" s="17">
        <v>50000</v>
      </c>
      <c r="J189" s="16">
        <f t="shared" si="35"/>
        <v>0.23</v>
      </c>
      <c r="K189" s="16">
        <f>VLOOKUP(C189,'COEF SEGURO AUTO'!A:H,8,0)</f>
        <v>6.8900000000000003E-2</v>
      </c>
      <c r="L189" s="17">
        <f t="shared" si="36"/>
        <v>20.67</v>
      </c>
      <c r="M189" s="17">
        <f t="shared" si="37"/>
        <v>34.450000000000003</v>
      </c>
      <c r="N189" s="17">
        <f t="shared" si="38"/>
        <v>6900</v>
      </c>
      <c r="O189" s="17">
        <f t="shared" si="39"/>
        <v>11500</v>
      </c>
      <c r="P189" s="17">
        <f t="shared" si="40"/>
        <v>571.4162686567164</v>
      </c>
      <c r="Q189" s="17">
        <f t="shared" si="41"/>
        <v>952.36044776119411</v>
      </c>
      <c r="R189" s="16">
        <f>IFERROR(VLOOKUP(C189,media!A:C,3,0),"-")</f>
        <v>66</v>
      </c>
      <c r="S189" s="16">
        <f>IFERROR(VLOOKUP(C189,media!A:D,4,0),"-")</f>
        <v>68</v>
      </c>
      <c r="T189" s="16">
        <f>IFERROR(VLOOKUP(C189,media!A:B,2,0),"-")</f>
        <v>11</v>
      </c>
      <c r="U189" s="16">
        <f>IFERROR(_xlfn.XLOOKUP(C189,media!A:A,media!F:F),"-")</f>
        <v>0</v>
      </c>
      <c r="V189" s="18">
        <f>_xlfn.XLOOKUP(C189,media!A:A,media!E:E,"-")</f>
        <v>45658</v>
      </c>
    </row>
    <row r="190" spans="2:22" ht="15.75" thickBot="1">
      <c r="B190" s="19" t="s">
        <v>51</v>
      </c>
      <c r="C190" s="19">
        <v>20613</v>
      </c>
      <c r="D190" s="16">
        <v>73</v>
      </c>
      <c r="E190" s="16">
        <v>15</v>
      </c>
      <c r="F190" s="20">
        <v>24</v>
      </c>
      <c r="G190" s="16">
        <v>2</v>
      </c>
      <c r="H190" s="17">
        <v>33134</v>
      </c>
      <c r="I190" s="17">
        <v>59451</v>
      </c>
      <c r="J190" s="16">
        <f t="shared" si="35"/>
        <v>0.26</v>
      </c>
      <c r="K190" s="16">
        <f>VLOOKUP(C190,'COEF SEGURO AUTO'!A:H,8,0)</f>
        <v>7.0599999999999996E-2</v>
      </c>
      <c r="L190" s="17">
        <f t="shared" si="36"/>
        <v>23.392603999999999</v>
      </c>
      <c r="M190" s="17">
        <f t="shared" si="37"/>
        <v>41.972405999999992</v>
      </c>
      <c r="N190" s="17">
        <f t="shared" si="38"/>
        <v>8614.84</v>
      </c>
      <c r="O190" s="17">
        <f t="shared" si="39"/>
        <v>15457.26</v>
      </c>
      <c r="P190" s="17">
        <f t="shared" si="40"/>
        <v>595.29452180821909</v>
      </c>
      <c r="Q190" s="17">
        <f t="shared" si="41"/>
        <v>1068.1129539452054</v>
      </c>
      <c r="R190" s="16">
        <f>IFERROR(VLOOKUP(C190,media!A:C,3,0),"-")</f>
        <v>66</v>
      </c>
      <c r="S190" s="16">
        <f>IFERROR(VLOOKUP(C190,media!A:D,4,0),"-")</f>
        <v>70.05</v>
      </c>
      <c r="T190" s="16">
        <f>IFERROR(VLOOKUP(C190,media!A:B,2,0),"-")</f>
        <v>12</v>
      </c>
      <c r="U190" s="16">
        <f>IFERROR(_xlfn.XLOOKUP(C190,media!A:A,media!F:F),"-")</f>
        <v>0</v>
      </c>
      <c r="V190" s="18">
        <f>_xlfn.XLOOKUP(C190,media!A:A,media!E:E,"-")</f>
        <v>45658</v>
      </c>
    </row>
    <row r="191" spans="2:22" ht="15.75" thickBot="1">
      <c r="B191" s="19" t="s">
        <v>51</v>
      </c>
      <c r="C191" s="19">
        <v>50050</v>
      </c>
      <c r="D191" s="16">
        <v>31</v>
      </c>
      <c r="E191" s="16">
        <v>5</v>
      </c>
      <c r="F191" s="20">
        <v>15</v>
      </c>
      <c r="G191" s="16">
        <v>3</v>
      </c>
      <c r="H191" s="17">
        <v>57332</v>
      </c>
      <c r="I191" s="17">
        <v>99028</v>
      </c>
      <c r="J191" s="16">
        <f t="shared" si="35"/>
        <v>0.18</v>
      </c>
      <c r="K191" s="16">
        <f>VLOOKUP(C191,'COEF SEGURO AUTO'!A:H,8,0)</f>
        <v>6.6100000000000006E-2</v>
      </c>
      <c r="L191" s="17">
        <f t="shared" si="36"/>
        <v>37.896452000000004</v>
      </c>
      <c r="M191" s="17">
        <f t="shared" si="37"/>
        <v>65.457508000000004</v>
      </c>
      <c r="N191" s="17">
        <f t="shared" si="38"/>
        <v>10319.76</v>
      </c>
      <c r="O191" s="17">
        <f t="shared" si="39"/>
        <v>17825.04</v>
      </c>
      <c r="P191" s="17">
        <f t="shared" si="40"/>
        <v>2220.2112907096771</v>
      </c>
      <c r="Q191" s="17">
        <f t="shared" si="41"/>
        <v>3834.9104112258065</v>
      </c>
      <c r="R191" s="16">
        <f>IFERROR(VLOOKUP(C191,media!A:C,3,0),"-")</f>
        <v>35.343499999999999</v>
      </c>
      <c r="S191" s="16">
        <f>IFERROR(VLOOKUP(C191,media!A:D,4,0),"-")</f>
        <v>74.476699999999994</v>
      </c>
      <c r="T191" s="16">
        <f>IFERROR(VLOOKUP(C191,media!A:B,2,0),"-")</f>
        <v>13</v>
      </c>
      <c r="U191" s="16">
        <f>IFERROR(_xlfn.XLOOKUP(C191,media!A:A,media!F:F),"-")</f>
        <v>1</v>
      </c>
      <c r="V191" s="18">
        <f>_xlfn.XLOOKUP(C191,media!A:A,media!E:E,"-")</f>
        <v>45658</v>
      </c>
    </row>
    <row r="192" spans="2:22" ht="15.75" thickBot="1">
      <c r="B192" s="19" t="s">
        <v>51</v>
      </c>
      <c r="C192" s="19">
        <v>20608</v>
      </c>
      <c r="D192" s="16">
        <v>73</v>
      </c>
      <c r="E192" s="16">
        <v>15</v>
      </c>
      <c r="F192" s="20">
        <v>17</v>
      </c>
      <c r="G192" s="16">
        <v>2</v>
      </c>
      <c r="H192" s="17">
        <v>113685</v>
      </c>
      <c r="I192" s="17">
        <v>186286</v>
      </c>
      <c r="J192" s="16">
        <f t="shared" si="35"/>
        <v>0.19</v>
      </c>
      <c r="K192" s="16">
        <f>VLOOKUP(C192,'COEF SEGURO AUTO'!A:H,8,0)</f>
        <v>6.6600000000000006E-2</v>
      </c>
      <c r="L192" s="17">
        <f t="shared" si="36"/>
        <v>75.714210000000008</v>
      </c>
      <c r="M192" s="17">
        <f t="shared" si="37"/>
        <v>124.06647600000001</v>
      </c>
      <c r="N192" s="17">
        <f t="shared" si="38"/>
        <v>21600.15</v>
      </c>
      <c r="O192" s="17">
        <f t="shared" si="39"/>
        <v>35394.340000000004</v>
      </c>
      <c r="P192" s="17">
        <f t="shared" si="40"/>
        <v>1928.9354428767124</v>
      </c>
      <c r="Q192" s="17">
        <f t="shared" si="41"/>
        <v>3160.7834623013696</v>
      </c>
      <c r="R192" s="16">
        <f>IFERROR(VLOOKUP(C192,media!A:C,3,0),"-")</f>
        <v>66</v>
      </c>
      <c r="S192" s="16">
        <f>IFERROR(VLOOKUP(C192,media!A:D,4,0),"-")</f>
        <v>82.299899999999994</v>
      </c>
      <c r="T192" s="16">
        <f>IFERROR(VLOOKUP(C192,media!A:B,2,0),"-")</f>
        <v>16</v>
      </c>
      <c r="U192" s="16">
        <f>IFERROR(_xlfn.XLOOKUP(C192,media!A:A,media!F:F),"-")</f>
        <v>0</v>
      </c>
      <c r="V192" s="18">
        <f>_xlfn.XLOOKUP(C192,media!A:A,media!E:E,"-")</f>
        <v>45658</v>
      </c>
    </row>
    <row r="193" spans="2:22" ht="15.75" thickBot="1">
      <c r="B193" s="19" t="s">
        <v>51</v>
      </c>
      <c r="C193" s="19">
        <v>50053</v>
      </c>
      <c r="D193" s="16">
        <v>32</v>
      </c>
      <c r="E193" s="16">
        <v>5</v>
      </c>
      <c r="F193" s="20">
        <v>10</v>
      </c>
      <c r="G193" s="16">
        <v>3</v>
      </c>
      <c r="H193" s="17">
        <v>31326</v>
      </c>
      <c r="I193" s="17">
        <v>62652</v>
      </c>
      <c r="J193" s="16">
        <f t="shared" si="35"/>
        <v>0.13</v>
      </c>
      <c r="K193" s="16">
        <f>VLOOKUP(C193,'COEF SEGURO AUTO'!A:H,8,0)</f>
        <v>6.6100000000000006E-2</v>
      </c>
      <c r="L193" s="17">
        <f t="shared" si="36"/>
        <v>20.706486000000002</v>
      </c>
      <c r="M193" s="17">
        <f t="shared" si="37"/>
        <v>41.412972000000003</v>
      </c>
      <c r="N193" s="17">
        <f t="shared" si="38"/>
        <v>4072.38</v>
      </c>
      <c r="O193" s="17">
        <f t="shared" si="39"/>
        <v>8144.76</v>
      </c>
      <c r="P193" s="17">
        <f t="shared" si="40"/>
        <v>1126.905861</v>
      </c>
      <c r="Q193" s="17">
        <f t="shared" si="41"/>
        <v>2253.8117219999999</v>
      </c>
      <c r="R193" s="16">
        <f>IFERROR(VLOOKUP(C193,media!A:C,3,0),"-")</f>
        <v>59.854399999999998</v>
      </c>
      <c r="S193" s="16">
        <f>IFERROR(VLOOKUP(C193,media!A:D,4,0),"-")</f>
        <v>61.7166</v>
      </c>
      <c r="T193" s="16">
        <f>IFERROR(VLOOKUP(C193,media!A:B,2,0),"-")</f>
        <v>13</v>
      </c>
      <c r="U193" s="16">
        <f>IFERROR(_xlfn.XLOOKUP(C193,media!A:A,media!F:F),"-")</f>
        <v>5</v>
      </c>
      <c r="V193" s="18">
        <f>_xlfn.XLOOKUP(C193,media!A:A,media!E:E,"-")</f>
        <v>45658</v>
      </c>
    </row>
    <row r="194" spans="2:22" ht="15.75" thickBot="1">
      <c r="B194" s="19" t="s">
        <v>51</v>
      </c>
      <c r="C194" s="19">
        <v>20583</v>
      </c>
      <c r="D194" s="16">
        <v>71</v>
      </c>
      <c r="E194" s="16">
        <v>15</v>
      </c>
      <c r="F194" s="20">
        <v>17</v>
      </c>
      <c r="G194" s="16">
        <v>2</v>
      </c>
      <c r="H194" s="17">
        <v>113685</v>
      </c>
      <c r="I194" s="17">
        <v>186286</v>
      </c>
      <c r="J194" s="16">
        <f t="shared" si="35"/>
        <v>0.19</v>
      </c>
      <c r="K194" s="16">
        <f>VLOOKUP(C194,'COEF SEGURO AUTO'!A:H,8,0)</f>
        <v>6.6600000000000006E-2</v>
      </c>
      <c r="L194" s="17">
        <f t="shared" si="36"/>
        <v>75.714210000000008</v>
      </c>
      <c r="M194" s="17">
        <f t="shared" si="37"/>
        <v>124.06647600000001</v>
      </c>
      <c r="N194" s="17">
        <f t="shared" si="38"/>
        <v>21600.15</v>
      </c>
      <c r="O194" s="17">
        <f t="shared" si="39"/>
        <v>35394.340000000004</v>
      </c>
      <c r="P194" s="17">
        <f t="shared" si="40"/>
        <v>1981.1388578873239</v>
      </c>
      <c r="Q194" s="17">
        <f t="shared" si="41"/>
        <v>3246.3247858591549</v>
      </c>
      <c r="R194" s="16">
        <f>IFERROR(VLOOKUP(C194,media!A:C,3,0),"-")</f>
        <v>66.099999999999994</v>
      </c>
      <c r="S194" s="16">
        <f>IFERROR(VLOOKUP(C194,media!A:D,4,0),"-")</f>
        <v>70.025899999999993</v>
      </c>
      <c r="T194" s="16">
        <f>IFERROR(VLOOKUP(C194,media!A:B,2,0),"-")</f>
        <v>13</v>
      </c>
      <c r="U194" s="16">
        <f>IFERROR(_xlfn.XLOOKUP(C194,media!A:A,media!F:F),"-")</f>
        <v>0</v>
      </c>
      <c r="V194" s="18">
        <f>_xlfn.XLOOKUP(C194,media!A:A,media!E:E,"-")</f>
        <v>45658</v>
      </c>
    </row>
    <row r="195" spans="2:22" ht="15.75" thickBot="1">
      <c r="B195" s="19" t="s">
        <v>51</v>
      </c>
      <c r="C195" s="19">
        <v>20486</v>
      </c>
      <c r="D195" s="16">
        <v>62</v>
      </c>
      <c r="E195" s="16">
        <v>15</v>
      </c>
      <c r="F195" s="20">
        <v>24</v>
      </c>
      <c r="G195" s="16">
        <v>2</v>
      </c>
      <c r="H195" s="17">
        <v>32335</v>
      </c>
      <c r="I195" s="17">
        <v>59473</v>
      </c>
      <c r="J195" s="16">
        <f t="shared" si="35"/>
        <v>0.26</v>
      </c>
      <c r="K195" s="16">
        <f>VLOOKUP(C195,'COEF SEGURO AUTO'!A:H,8,0)</f>
        <v>7.0599999999999996E-2</v>
      </c>
      <c r="L195" s="17">
        <f t="shared" si="36"/>
        <v>22.828509999999998</v>
      </c>
      <c r="M195" s="17">
        <f t="shared" si="37"/>
        <v>41.987937999999993</v>
      </c>
      <c r="N195" s="17">
        <f t="shared" si="38"/>
        <v>8407.1</v>
      </c>
      <c r="O195" s="17">
        <f t="shared" si="39"/>
        <v>15462.980000000001</v>
      </c>
      <c r="P195" s="17">
        <f t="shared" si="40"/>
        <v>679.95915516129037</v>
      </c>
      <c r="Q195" s="17">
        <f t="shared" si="41"/>
        <v>1250.6327767096773</v>
      </c>
      <c r="R195" s="16">
        <f>IFERROR(VLOOKUP(C195,media!A:C,3,0),"-")</f>
        <v>67</v>
      </c>
      <c r="S195" s="16">
        <f>IFERROR(VLOOKUP(C195,media!A:D,4,0),"-")</f>
        <v>70.003</v>
      </c>
      <c r="T195" s="16">
        <f>IFERROR(VLOOKUP(C195,media!A:B,2,0),"-")</f>
        <v>9</v>
      </c>
      <c r="U195" s="16">
        <f>IFERROR(_xlfn.XLOOKUP(C195,media!A:A,media!F:F),"-")</f>
        <v>0</v>
      </c>
      <c r="V195" s="18">
        <f>_xlfn.XLOOKUP(C195,media!A:A,media!E:E,"-")</f>
        <v>45658</v>
      </c>
    </row>
    <row r="196" spans="2:22" ht="15.75" thickBot="1">
      <c r="B196" s="19" t="s">
        <v>51</v>
      </c>
      <c r="C196" s="19">
        <v>20626</v>
      </c>
      <c r="D196" s="16">
        <v>55</v>
      </c>
      <c r="E196" s="16">
        <v>5</v>
      </c>
      <c r="F196" s="20">
        <v>18</v>
      </c>
      <c r="G196" s="16">
        <v>2</v>
      </c>
      <c r="H196" s="17">
        <v>63799</v>
      </c>
      <c r="I196" s="17">
        <v>95181</v>
      </c>
      <c r="J196" s="16">
        <f t="shared" ref="J196:J227" si="42">(F196+G196)/100</f>
        <v>0.2</v>
      </c>
      <c r="K196" s="16">
        <f>VLOOKUP(C196,'COEF SEGURO AUTO'!A:H,8,0)</f>
        <v>6.7199999999999996E-2</v>
      </c>
      <c r="L196" s="17">
        <f t="shared" ref="L196:L227" si="43">H196*(K196/100)</f>
        <v>42.872927999999995</v>
      </c>
      <c r="M196" s="17">
        <f t="shared" ref="M196:M227" si="44">I196*(K196/100)</f>
        <v>63.961631999999994</v>
      </c>
      <c r="N196" s="17">
        <f t="shared" ref="N196:N227" si="45">H196*J196</f>
        <v>12759.800000000001</v>
      </c>
      <c r="O196" s="17">
        <f t="shared" ref="O196:O227" si="46">I196*J196</f>
        <v>19036.2</v>
      </c>
      <c r="P196" s="17">
        <f t="shared" ref="P196:P227" si="47">SUM(H196+N196)/D196+L196</f>
        <v>1434.8511098181818</v>
      </c>
      <c r="Q196" s="17">
        <f t="shared" ref="Q196:Q227" si="48">SUM(I196+O196)/D196+M196</f>
        <v>2140.6379956363635</v>
      </c>
      <c r="R196" s="16">
        <f>IFERROR(VLOOKUP(C196,media!A:C,3,0),"-")</f>
        <v>66.989999999999995</v>
      </c>
      <c r="S196" s="16">
        <f>IFERROR(VLOOKUP(C196,media!A:D,4,0),"-")</f>
        <v>78.724800000000002</v>
      </c>
      <c r="T196" s="16">
        <f>IFERROR(VLOOKUP(C196,media!A:B,2,0),"-")</f>
        <v>22</v>
      </c>
      <c r="U196" s="16">
        <f>IFERROR(_xlfn.XLOOKUP(C196,media!A:A,media!F:F),"-")</f>
        <v>1</v>
      </c>
      <c r="V196" s="18">
        <f>_xlfn.XLOOKUP(C196,media!A:A,media!E:E,"-")</f>
        <v>45658</v>
      </c>
    </row>
    <row r="197" spans="2:22" ht="15.75" thickBot="1">
      <c r="B197" s="19" t="s">
        <v>51</v>
      </c>
      <c r="C197" s="19">
        <v>50058</v>
      </c>
      <c r="D197" s="16">
        <v>32</v>
      </c>
      <c r="E197" s="16">
        <v>5</v>
      </c>
      <c r="F197" s="20">
        <v>15</v>
      </c>
      <c r="G197" s="16">
        <v>3</v>
      </c>
      <c r="H197" s="17">
        <v>57431</v>
      </c>
      <c r="I197" s="17">
        <v>99199</v>
      </c>
      <c r="J197" s="16">
        <f t="shared" si="42"/>
        <v>0.18</v>
      </c>
      <c r="K197" s="16">
        <f>VLOOKUP(C197,'COEF SEGURO AUTO'!A:H,8,0)</f>
        <v>6.6100000000000006E-2</v>
      </c>
      <c r="L197" s="17">
        <f t="shared" si="43"/>
        <v>37.961891000000001</v>
      </c>
      <c r="M197" s="17">
        <f t="shared" si="44"/>
        <v>65.570538999999997</v>
      </c>
      <c r="N197" s="17">
        <f t="shared" si="45"/>
        <v>10337.58</v>
      </c>
      <c r="O197" s="17">
        <f t="shared" si="46"/>
        <v>17855.82</v>
      </c>
      <c r="P197" s="17">
        <f t="shared" si="47"/>
        <v>2155.730016</v>
      </c>
      <c r="Q197" s="17">
        <f t="shared" si="48"/>
        <v>3723.533664</v>
      </c>
      <c r="R197" s="16">
        <f>IFERROR(VLOOKUP(C197,media!A:C,3,0),"-")</f>
        <v>45.363399999999999</v>
      </c>
      <c r="S197" s="16">
        <f>IFERROR(VLOOKUP(C197,media!A:D,4,0),"-")</f>
        <v>61.1</v>
      </c>
      <c r="T197" s="16">
        <f>IFERROR(VLOOKUP(C197,media!A:B,2,0),"-")</f>
        <v>14</v>
      </c>
      <c r="U197" s="16">
        <f>IFERROR(_xlfn.XLOOKUP(C197,media!A:A,media!F:F),"-")</f>
        <v>1</v>
      </c>
      <c r="V197" s="18">
        <f>_xlfn.XLOOKUP(C197,media!A:A,media!E:E,"-")</f>
        <v>45658</v>
      </c>
    </row>
    <row r="198" spans="2:22" ht="15.75" thickBot="1">
      <c r="B198" s="19" t="s">
        <v>51</v>
      </c>
      <c r="C198" s="19">
        <v>50042</v>
      </c>
      <c r="D198" s="16">
        <v>63</v>
      </c>
      <c r="E198" s="16">
        <v>5</v>
      </c>
      <c r="F198" s="20">
        <v>18</v>
      </c>
      <c r="G198" s="16">
        <v>3</v>
      </c>
      <c r="H198" s="17">
        <v>57332</v>
      </c>
      <c r="I198" s="17">
        <v>99028</v>
      </c>
      <c r="J198" s="16">
        <f t="shared" si="42"/>
        <v>0.21</v>
      </c>
      <c r="K198" s="16">
        <f>VLOOKUP(C198,'COEF SEGURO AUTO'!A:H,8,0)</f>
        <v>6.7799999999999999E-2</v>
      </c>
      <c r="L198" s="17">
        <f t="shared" si="43"/>
        <v>38.871096000000001</v>
      </c>
      <c r="M198" s="17">
        <f t="shared" si="44"/>
        <v>67.140984000000003</v>
      </c>
      <c r="N198" s="17">
        <f t="shared" si="45"/>
        <v>12039.72</v>
      </c>
      <c r="O198" s="17">
        <f t="shared" si="46"/>
        <v>20795.88</v>
      </c>
      <c r="P198" s="17">
        <f t="shared" si="47"/>
        <v>1140.0095086984129</v>
      </c>
      <c r="Q198" s="17">
        <f t="shared" si="48"/>
        <v>1969.1073332063493</v>
      </c>
      <c r="R198" s="16">
        <f>IFERROR(VLOOKUP(C198,media!A:C,3,0),"-")</f>
        <v>67</v>
      </c>
      <c r="S198" s="16">
        <f>IFERROR(VLOOKUP(C198,media!A:D,4,0),"-")</f>
        <v>70.001900000000006</v>
      </c>
      <c r="T198" s="16">
        <f>IFERROR(VLOOKUP(C198,media!A:B,2,0),"-")</f>
        <v>10</v>
      </c>
      <c r="U198" s="16">
        <f>IFERROR(_xlfn.XLOOKUP(C198,media!A:A,media!F:F),"-")</f>
        <v>3</v>
      </c>
      <c r="V198" s="18">
        <f>_xlfn.XLOOKUP(C198,media!A:A,media!E:E,"-")</f>
        <v>45658</v>
      </c>
    </row>
    <row r="199" spans="2:22" ht="15.75" thickBot="1">
      <c r="B199" s="19" t="s">
        <v>51</v>
      </c>
      <c r="C199" s="19">
        <v>20598</v>
      </c>
      <c r="D199" s="16">
        <v>73</v>
      </c>
      <c r="E199" s="16">
        <v>15</v>
      </c>
      <c r="F199" s="20">
        <v>17</v>
      </c>
      <c r="G199" s="16">
        <v>2</v>
      </c>
      <c r="H199" s="17">
        <v>113685</v>
      </c>
      <c r="I199" s="17">
        <v>186286</v>
      </c>
      <c r="J199" s="16">
        <f t="shared" si="42"/>
        <v>0.19</v>
      </c>
      <c r="K199" s="16">
        <f>VLOOKUP(C199,'COEF SEGURO AUTO'!A:H,8,0)</f>
        <v>6.6600000000000006E-2</v>
      </c>
      <c r="L199" s="17">
        <f t="shared" si="43"/>
        <v>75.714210000000008</v>
      </c>
      <c r="M199" s="17">
        <f t="shared" si="44"/>
        <v>124.06647600000001</v>
      </c>
      <c r="N199" s="17">
        <f t="shared" si="45"/>
        <v>21600.15</v>
      </c>
      <c r="O199" s="17">
        <f t="shared" si="46"/>
        <v>35394.340000000004</v>
      </c>
      <c r="P199" s="17">
        <f t="shared" si="47"/>
        <v>1928.9354428767124</v>
      </c>
      <c r="Q199" s="17">
        <f t="shared" si="48"/>
        <v>3160.7834623013696</v>
      </c>
      <c r="R199" s="16">
        <f>IFERROR(VLOOKUP(C199,media!A:C,3,0),"-")</f>
        <v>67.2</v>
      </c>
      <c r="S199" s="16">
        <f>IFERROR(VLOOKUP(C199,media!A:D,4,0),"-")</f>
        <v>69.5</v>
      </c>
      <c r="T199" s="16">
        <f>IFERROR(VLOOKUP(C199,media!A:B,2,0),"-")</f>
        <v>11</v>
      </c>
      <c r="U199" s="16">
        <f>IFERROR(_xlfn.XLOOKUP(C199,media!A:A,media!F:F),"-")</f>
        <v>0</v>
      </c>
      <c r="V199" s="18">
        <f>_xlfn.XLOOKUP(C199,media!A:A,media!E:E,"-")</f>
        <v>45658</v>
      </c>
    </row>
    <row r="200" spans="2:22" ht="15.75" thickBot="1">
      <c r="B200" s="19" t="s">
        <v>51</v>
      </c>
      <c r="C200" s="19">
        <v>50063</v>
      </c>
      <c r="D200" s="16">
        <v>33</v>
      </c>
      <c r="E200" s="16">
        <v>5</v>
      </c>
      <c r="F200" s="20">
        <v>15</v>
      </c>
      <c r="G200" s="16">
        <v>3</v>
      </c>
      <c r="H200" s="17">
        <v>41904</v>
      </c>
      <c r="I200" s="17">
        <v>52380</v>
      </c>
      <c r="J200" s="16">
        <f t="shared" si="42"/>
        <v>0.18</v>
      </c>
      <c r="K200" s="16">
        <f>VLOOKUP(C200,'COEF SEGURO AUTO'!A:H,8,0)</f>
        <v>6.6100000000000006E-2</v>
      </c>
      <c r="L200" s="17">
        <f t="shared" si="43"/>
        <v>27.698544000000002</v>
      </c>
      <c r="M200" s="17">
        <f t="shared" si="44"/>
        <v>34.623179999999998</v>
      </c>
      <c r="N200" s="17">
        <f t="shared" si="45"/>
        <v>7542.7199999999993</v>
      </c>
      <c r="O200" s="17">
        <f t="shared" si="46"/>
        <v>9428.4</v>
      </c>
      <c r="P200" s="17">
        <f t="shared" si="47"/>
        <v>1526.0839985454547</v>
      </c>
      <c r="Q200" s="17">
        <f t="shared" si="48"/>
        <v>1907.6049981818182</v>
      </c>
      <c r="R200" s="16">
        <f>IFERROR(VLOOKUP(C200,media!A:C,3,0),"-")</f>
        <v>58.7316</v>
      </c>
      <c r="S200" s="16">
        <f>IFERROR(VLOOKUP(C200,media!A:D,4,0),"-")</f>
        <v>66.819400000000002</v>
      </c>
      <c r="T200" s="16">
        <f>IFERROR(VLOOKUP(C200,media!A:B,2,0),"-")</f>
        <v>19</v>
      </c>
      <c r="U200" s="16">
        <f>IFERROR(_xlfn.XLOOKUP(C200,media!A:A,media!F:F),"-")</f>
        <v>0</v>
      </c>
      <c r="V200" s="18">
        <f>_xlfn.XLOOKUP(C200,media!A:A,media!E:E,"-")</f>
        <v>45658</v>
      </c>
    </row>
    <row r="201" spans="2:22" ht="15.75" thickBot="1">
      <c r="B201" s="19" t="s">
        <v>51</v>
      </c>
      <c r="C201" s="19">
        <v>50064</v>
      </c>
      <c r="D201" s="16">
        <v>32</v>
      </c>
      <c r="E201" s="16">
        <v>5</v>
      </c>
      <c r="F201" s="20">
        <v>15</v>
      </c>
      <c r="G201" s="16">
        <v>3</v>
      </c>
      <c r="H201" s="17">
        <v>57431</v>
      </c>
      <c r="I201" s="17">
        <v>99199</v>
      </c>
      <c r="J201" s="16">
        <f t="shared" si="42"/>
        <v>0.18</v>
      </c>
      <c r="K201" s="16">
        <f>VLOOKUP(C201,'COEF SEGURO AUTO'!A:H,8,0)</f>
        <v>6.6100000000000006E-2</v>
      </c>
      <c r="L201" s="17">
        <f t="shared" si="43"/>
        <v>37.961891000000001</v>
      </c>
      <c r="M201" s="17">
        <f t="shared" si="44"/>
        <v>65.570538999999997</v>
      </c>
      <c r="N201" s="17">
        <f t="shared" si="45"/>
        <v>10337.58</v>
      </c>
      <c r="O201" s="17">
        <f t="shared" si="46"/>
        <v>17855.82</v>
      </c>
      <c r="P201" s="17">
        <f t="shared" si="47"/>
        <v>2155.730016</v>
      </c>
      <c r="Q201" s="17">
        <f t="shared" si="48"/>
        <v>3723.533664</v>
      </c>
      <c r="R201" s="16">
        <f>IFERROR(VLOOKUP(C201,media!A:C,3,0),"-")</f>
        <v>46</v>
      </c>
      <c r="S201" s="16">
        <f>IFERROR(VLOOKUP(C201,media!A:D,4,0),"-")</f>
        <v>64.038200000000003</v>
      </c>
      <c r="T201" s="16">
        <f>IFERROR(VLOOKUP(C201,media!A:B,2,0),"-")</f>
        <v>15</v>
      </c>
      <c r="U201" s="16">
        <f>IFERROR(_xlfn.XLOOKUP(C201,media!A:A,media!F:F),"-")</f>
        <v>0</v>
      </c>
      <c r="V201" s="18">
        <f>_xlfn.XLOOKUP(C201,media!A:A,media!E:E,"-")</f>
        <v>45658</v>
      </c>
    </row>
    <row r="202" spans="2:22" ht="15.75" thickBot="1">
      <c r="B202" s="19" t="s">
        <v>51</v>
      </c>
      <c r="C202" s="19">
        <v>20617</v>
      </c>
      <c r="D202" s="16">
        <v>74</v>
      </c>
      <c r="E202" s="16">
        <v>15</v>
      </c>
      <c r="F202" s="20">
        <v>24</v>
      </c>
      <c r="G202" s="16">
        <v>2</v>
      </c>
      <c r="H202" s="17">
        <v>32910</v>
      </c>
      <c r="I202" s="17">
        <v>60530</v>
      </c>
      <c r="J202" s="16">
        <f t="shared" si="42"/>
        <v>0.26</v>
      </c>
      <c r="K202" s="16">
        <f>VLOOKUP(C202,'COEF SEGURO AUTO'!A:H,8,0)</f>
        <v>7.0599999999999996E-2</v>
      </c>
      <c r="L202" s="17">
        <f t="shared" si="43"/>
        <v>23.234459999999999</v>
      </c>
      <c r="M202" s="17">
        <f t="shared" si="44"/>
        <v>42.734179999999995</v>
      </c>
      <c r="N202" s="17">
        <f t="shared" si="45"/>
        <v>8556.6</v>
      </c>
      <c r="O202" s="17">
        <f t="shared" si="46"/>
        <v>15737.800000000001</v>
      </c>
      <c r="P202" s="17">
        <f t="shared" si="47"/>
        <v>583.59391945945947</v>
      </c>
      <c r="Q202" s="17">
        <f t="shared" si="48"/>
        <v>1073.380125945946</v>
      </c>
      <c r="R202" s="16">
        <f>IFERROR(VLOOKUP(C202,media!A:C,3,0),"-")</f>
        <v>67.5</v>
      </c>
      <c r="S202" s="16">
        <f>IFERROR(VLOOKUP(C202,media!A:D,4,0),"-")</f>
        <v>71.666700000000006</v>
      </c>
      <c r="T202" s="16">
        <f>IFERROR(VLOOKUP(C202,media!A:B,2,0),"-")</f>
        <v>9</v>
      </c>
      <c r="U202" s="16">
        <f>IFERROR(_xlfn.XLOOKUP(C202,media!A:A,media!F:F),"-")</f>
        <v>0</v>
      </c>
      <c r="V202" s="18">
        <f>_xlfn.XLOOKUP(C202,media!A:A,media!E:E,"-")</f>
        <v>45658</v>
      </c>
    </row>
    <row r="203" spans="2:22" ht="15.75" thickBot="1">
      <c r="B203" s="19" t="s">
        <v>51</v>
      </c>
      <c r="C203" s="19">
        <v>50111</v>
      </c>
      <c r="D203" s="16">
        <v>94</v>
      </c>
      <c r="E203" s="16">
        <v>5</v>
      </c>
      <c r="F203" s="20">
        <v>17</v>
      </c>
      <c r="G203" s="16">
        <v>3</v>
      </c>
      <c r="H203" s="17">
        <v>100000</v>
      </c>
      <c r="I203" s="17">
        <v>200000</v>
      </c>
      <c r="J203" s="16">
        <f t="shared" si="42"/>
        <v>0.2</v>
      </c>
      <c r="K203" s="16">
        <f>VLOOKUP(C203,'COEF SEGURO AUTO'!A:H,8,0)</f>
        <v>6.7199999999999996E-2</v>
      </c>
      <c r="L203" s="17">
        <f t="shared" si="43"/>
        <v>67.2</v>
      </c>
      <c r="M203" s="17">
        <f t="shared" si="44"/>
        <v>134.4</v>
      </c>
      <c r="N203" s="17">
        <f t="shared" si="45"/>
        <v>20000</v>
      </c>
      <c r="O203" s="17">
        <f t="shared" si="46"/>
        <v>40000</v>
      </c>
      <c r="P203" s="17">
        <f t="shared" si="47"/>
        <v>1343.7957446808512</v>
      </c>
      <c r="Q203" s="17">
        <f t="shared" si="48"/>
        <v>2687.5914893617023</v>
      </c>
      <c r="R203" s="16">
        <f>IFERROR(VLOOKUP(C203,media!A:C,3,0),"-")</f>
        <v>67.692300000000003</v>
      </c>
      <c r="S203" s="16">
        <f>IFERROR(VLOOKUP(C203,media!A:D,4,0),"-")</f>
        <v>72.671400000000006</v>
      </c>
      <c r="T203" s="16">
        <f>IFERROR(VLOOKUP(C203,media!A:B,2,0),"-")</f>
        <v>6</v>
      </c>
      <c r="U203" s="16">
        <f>IFERROR(_xlfn.XLOOKUP(C203,media!A:A,media!F:F),"-")</f>
        <v>0</v>
      </c>
      <c r="V203" s="18">
        <f>_xlfn.XLOOKUP(C203,media!A:A,media!E:E,"-")</f>
        <v>45658</v>
      </c>
    </row>
    <row r="204" spans="2:22" ht="15.75" thickBot="1">
      <c r="B204" s="19" t="s">
        <v>51</v>
      </c>
      <c r="C204" s="19">
        <v>20481</v>
      </c>
      <c r="D204" s="16">
        <v>61</v>
      </c>
      <c r="E204" s="16">
        <v>15</v>
      </c>
      <c r="F204" s="20">
        <v>24</v>
      </c>
      <c r="G204" s="16">
        <v>2</v>
      </c>
      <c r="H204" s="17">
        <v>33700</v>
      </c>
      <c r="I204" s="17">
        <v>60467</v>
      </c>
      <c r="J204" s="16">
        <f t="shared" si="42"/>
        <v>0.26</v>
      </c>
      <c r="K204" s="16">
        <f>VLOOKUP(C204,'COEF SEGURO AUTO'!A:H,8,0)</f>
        <v>7.0599999999999996E-2</v>
      </c>
      <c r="L204" s="17">
        <f t="shared" si="43"/>
        <v>23.792199999999998</v>
      </c>
      <c r="M204" s="17">
        <f t="shared" si="44"/>
        <v>42.689701999999997</v>
      </c>
      <c r="N204" s="17">
        <f t="shared" si="45"/>
        <v>8762</v>
      </c>
      <c r="O204" s="17">
        <f t="shared" si="46"/>
        <v>15721.42</v>
      </c>
      <c r="P204" s="17">
        <f t="shared" si="47"/>
        <v>719.89056065573766</v>
      </c>
      <c r="Q204" s="17">
        <f t="shared" si="48"/>
        <v>1291.6801938032786</v>
      </c>
      <c r="R204" s="16">
        <f>IFERROR(VLOOKUP(C204,media!A:C,3,0),"-")</f>
        <v>67.7</v>
      </c>
      <c r="S204" s="16">
        <f>IFERROR(VLOOKUP(C204,media!A:D,4,0),"-")</f>
        <v>68.900000000000006</v>
      </c>
      <c r="T204" s="16">
        <f>IFERROR(VLOOKUP(C204,media!A:B,2,0),"-")</f>
        <v>9</v>
      </c>
      <c r="U204" s="16">
        <f>IFERROR(_xlfn.XLOOKUP(C204,media!A:A,media!F:F),"-")</f>
        <v>0</v>
      </c>
      <c r="V204" s="18">
        <f>_xlfn.XLOOKUP(C204,media!A:A,media!E:E,"-")</f>
        <v>45658</v>
      </c>
    </row>
    <row r="205" spans="2:22" ht="15.75" thickBot="1">
      <c r="B205" s="19" t="s">
        <v>51</v>
      </c>
      <c r="C205" s="19">
        <v>20487</v>
      </c>
      <c r="D205" s="16">
        <v>62</v>
      </c>
      <c r="E205" s="16">
        <v>15</v>
      </c>
      <c r="F205" s="20">
        <v>24</v>
      </c>
      <c r="G205" s="16">
        <v>2</v>
      </c>
      <c r="H205" s="17">
        <v>32335</v>
      </c>
      <c r="I205" s="17">
        <v>59473</v>
      </c>
      <c r="J205" s="16">
        <f t="shared" si="42"/>
        <v>0.26</v>
      </c>
      <c r="K205" s="16">
        <f>VLOOKUP(C205,'COEF SEGURO AUTO'!A:H,8,0)</f>
        <v>7.0599999999999996E-2</v>
      </c>
      <c r="L205" s="17">
        <f t="shared" si="43"/>
        <v>22.828509999999998</v>
      </c>
      <c r="M205" s="17">
        <f t="shared" si="44"/>
        <v>41.987937999999993</v>
      </c>
      <c r="N205" s="17">
        <f t="shared" si="45"/>
        <v>8407.1</v>
      </c>
      <c r="O205" s="17">
        <f t="shared" si="46"/>
        <v>15462.980000000001</v>
      </c>
      <c r="P205" s="17">
        <f t="shared" si="47"/>
        <v>679.95915516129037</v>
      </c>
      <c r="Q205" s="17">
        <f t="shared" si="48"/>
        <v>1250.6327767096773</v>
      </c>
      <c r="R205" s="16">
        <f>IFERROR(VLOOKUP(C205,media!A:C,3,0),"-")</f>
        <v>68</v>
      </c>
      <c r="S205" s="16">
        <f>IFERROR(VLOOKUP(C205,media!A:D,4,0),"-")</f>
        <v>69.034599999999998</v>
      </c>
      <c r="T205" s="16">
        <f>IFERROR(VLOOKUP(C205,media!A:B,2,0),"-")</f>
        <v>12</v>
      </c>
      <c r="U205" s="16">
        <f>IFERROR(_xlfn.XLOOKUP(C205,media!A:A,media!F:F),"-")</f>
        <v>0</v>
      </c>
      <c r="V205" s="18">
        <f>_xlfn.XLOOKUP(C205,media!A:A,media!E:E,"-")</f>
        <v>45658</v>
      </c>
    </row>
    <row r="206" spans="2:22" ht="15.75" thickBot="1">
      <c r="B206" s="19" t="s">
        <v>51</v>
      </c>
      <c r="C206" s="19">
        <v>50069</v>
      </c>
      <c r="D206" s="16">
        <v>34</v>
      </c>
      <c r="E206" s="16">
        <v>5</v>
      </c>
      <c r="F206" s="20">
        <v>15</v>
      </c>
      <c r="G206" s="16">
        <v>3</v>
      </c>
      <c r="H206" s="17">
        <v>57657</v>
      </c>
      <c r="I206" s="17">
        <v>99589</v>
      </c>
      <c r="J206" s="16">
        <f t="shared" si="42"/>
        <v>0.18</v>
      </c>
      <c r="K206" s="16">
        <f>VLOOKUP(C206,'COEF SEGURO AUTO'!A:H,8,0)</f>
        <v>6.6100000000000006E-2</v>
      </c>
      <c r="L206" s="17">
        <f t="shared" si="43"/>
        <v>38.111277000000001</v>
      </c>
      <c r="M206" s="17">
        <f t="shared" si="44"/>
        <v>65.828328999999997</v>
      </c>
      <c r="N206" s="17">
        <f t="shared" si="45"/>
        <v>10378.26</v>
      </c>
      <c r="O206" s="17">
        <f t="shared" si="46"/>
        <v>17926.02</v>
      </c>
      <c r="P206" s="17">
        <f t="shared" si="47"/>
        <v>2039.1483358235291</v>
      </c>
      <c r="Q206" s="17">
        <f t="shared" si="48"/>
        <v>3522.1524466470587</v>
      </c>
      <c r="R206" s="16">
        <f>IFERROR(VLOOKUP(C206,media!A:C,3,0),"-")</f>
        <v>60.526299999999999</v>
      </c>
      <c r="S206" s="16">
        <f>IFERROR(VLOOKUP(C206,media!A:D,4,0),"-")</f>
        <v>66.842100000000002</v>
      </c>
      <c r="T206" s="16">
        <f>IFERROR(VLOOKUP(C206,media!A:B,2,0),"-")</f>
        <v>14</v>
      </c>
      <c r="U206" s="16">
        <f>IFERROR(_xlfn.XLOOKUP(C206,media!A:A,media!F:F),"-")</f>
        <v>0</v>
      </c>
      <c r="V206" s="18">
        <f>_xlfn.XLOOKUP(C206,media!A:A,media!E:E,"-")</f>
        <v>45658</v>
      </c>
    </row>
    <row r="207" spans="2:22" ht="15.75" thickBot="1">
      <c r="B207" s="19" t="s">
        <v>51</v>
      </c>
      <c r="C207" s="19">
        <v>50071</v>
      </c>
      <c r="D207" s="16">
        <v>34</v>
      </c>
      <c r="E207" s="16">
        <v>5</v>
      </c>
      <c r="F207" s="20">
        <v>11</v>
      </c>
      <c r="G207" s="16">
        <v>3</v>
      </c>
      <c r="H207" s="17">
        <v>47174</v>
      </c>
      <c r="I207" s="17">
        <v>57657</v>
      </c>
      <c r="J207" s="16">
        <f t="shared" si="42"/>
        <v>0.14000000000000001</v>
      </c>
      <c r="K207" s="16">
        <f>VLOOKUP(C207,'COEF SEGURO AUTO'!A:H,8,0)</f>
        <v>6.3799999999999996E-2</v>
      </c>
      <c r="L207" s="17">
        <f t="shared" si="43"/>
        <v>30.097011999999999</v>
      </c>
      <c r="M207" s="17">
        <f t="shared" si="44"/>
        <v>36.785165999999997</v>
      </c>
      <c r="N207" s="17">
        <f t="shared" si="45"/>
        <v>6604.3600000000006</v>
      </c>
      <c r="O207" s="17">
        <f t="shared" si="46"/>
        <v>8071.9800000000005</v>
      </c>
      <c r="P207" s="17">
        <f t="shared" si="47"/>
        <v>1611.8134825882353</v>
      </c>
      <c r="Q207" s="17">
        <f t="shared" si="48"/>
        <v>1969.9904601176468</v>
      </c>
      <c r="R207" s="16">
        <f>IFERROR(VLOOKUP(C207,media!A:C,3,0),"-")</f>
        <v>30</v>
      </c>
      <c r="S207" s="16">
        <f>IFERROR(VLOOKUP(C207,media!A:D,4,0),"-")</f>
        <v>55.555599999999998</v>
      </c>
      <c r="T207" s="16">
        <f>IFERROR(VLOOKUP(C207,media!A:B,2,0),"-")</f>
        <v>31</v>
      </c>
      <c r="U207" s="16">
        <f>IFERROR(_xlfn.XLOOKUP(C207,media!A:A,media!F:F),"-")</f>
        <v>4</v>
      </c>
      <c r="V207" s="18">
        <f>_xlfn.XLOOKUP(C207,media!A:A,media!E:E,"-")</f>
        <v>45658</v>
      </c>
    </row>
    <row r="208" spans="2:22" ht="15.75" thickBot="1">
      <c r="B208" s="19" t="s">
        <v>51</v>
      </c>
      <c r="C208" s="19">
        <v>50072</v>
      </c>
      <c r="D208" s="16">
        <v>34</v>
      </c>
      <c r="E208" s="16">
        <v>5</v>
      </c>
      <c r="F208" s="20">
        <v>15</v>
      </c>
      <c r="G208" s="16">
        <v>3</v>
      </c>
      <c r="H208" s="17">
        <v>62898</v>
      </c>
      <c r="I208" s="17">
        <v>104830</v>
      </c>
      <c r="J208" s="16">
        <f t="shared" si="42"/>
        <v>0.18</v>
      </c>
      <c r="K208" s="16">
        <f>VLOOKUP(C208,'COEF SEGURO AUTO'!A:H,8,0)</f>
        <v>6.6100000000000006E-2</v>
      </c>
      <c r="L208" s="17">
        <f t="shared" si="43"/>
        <v>41.575578</v>
      </c>
      <c r="M208" s="17">
        <f t="shared" si="44"/>
        <v>69.292630000000003</v>
      </c>
      <c r="N208" s="17">
        <f t="shared" si="45"/>
        <v>11321.64</v>
      </c>
      <c r="O208" s="17">
        <f t="shared" si="46"/>
        <v>18869.399999999998</v>
      </c>
      <c r="P208" s="17">
        <f t="shared" si="47"/>
        <v>2224.5061662352941</v>
      </c>
      <c r="Q208" s="17">
        <f t="shared" si="48"/>
        <v>3707.5102770588232</v>
      </c>
      <c r="R208" s="16">
        <f>IFERROR(VLOOKUP(C208,media!A:C,3,0),"-")</f>
        <v>30</v>
      </c>
      <c r="S208" s="16">
        <f>IFERROR(VLOOKUP(C208,media!A:D,4,0),"-")</f>
        <v>66</v>
      </c>
      <c r="T208" s="16">
        <f>IFERROR(VLOOKUP(C208,media!A:B,2,0),"-")</f>
        <v>30</v>
      </c>
      <c r="U208" s="16">
        <f>IFERROR(_xlfn.XLOOKUP(C208,media!A:A,media!F:F),"-")</f>
        <v>0</v>
      </c>
      <c r="V208" s="18">
        <f>_xlfn.XLOOKUP(C208,media!A:A,media!E:E,"-")</f>
        <v>45658</v>
      </c>
    </row>
    <row r="209" spans="2:22" ht="15.75" thickBot="1">
      <c r="B209" s="19" t="s">
        <v>51</v>
      </c>
      <c r="C209" s="19">
        <v>50073</v>
      </c>
      <c r="D209" s="16">
        <v>34</v>
      </c>
      <c r="E209" s="16">
        <v>5</v>
      </c>
      <c r="F209" s="20">
        <v>15</v>
      </c>
      <c r="G209" s="16">
        <v>3</v>
      </c>
      <c r="H209" s="17">
        <v>41932</v>
      </c>
      <c r="I209" s="17">
        <v>52415</v>
      </c>
      <c r="J209" s="16">
        <f t="shared" si="42"/>
        <v>0.18</v>
      </c>
      <c r="K209" s="16">
        <f>VLOOKUP(C209,'COEF SEGURO AUTO'!A:H,8,0)</f>
        <v>6.6100000000000006E-2</v>
      </c>
      <c r="L209" s="17">
        <f t="shared" si="43"/>
        <v>27.717052000000002</v>
      </c>
      <c r="M209" s="17">
        <f t="shared" si="44"/>
        <v>34.646315000000001</v>
      </c>
      <c r="N209" s="17">
        <f t="shared" si="45"/>
        <v>7547.7599999999993</v>
      </c>
      <c r="O209" s="17">
        <f t="shared" si="46"/>
        <v>9434.6999999999989</v>
      </c>
      <c r="P209" s="17">
        <f t="shared" si="47"/>
        <v>1483.0041108235293</v>
      </c>
      <c r="Q209" s="17">
        <f t="shared" si="48"/>
        <v>1853.7551385294116</v>
      </c>
      <c r="R209" s="16">
        <f>IFERROR(VLOOKUP(C209,media!A:C,3,0),"-")</f>
        <v>37.5</v>
      </c>
      <c r="S209" s="16">
        <f>IFERROR(VLOOKUP(C209,media!A:D,4,0),"-")</f>
        <v>70</v>
      </c>
      <c r="T209" s="16">
        <f>IFERROR(VLOOKUP(C209,media!A:B,2,0),"-")</f>
        <v>20</v>
      </c>
      <c r="U209" s="16">
        <f>IFERROR(_xlfn.XLOOKUP(C209,media!A:A,media!F:F),"-")</f>
        <v>2</v>
      </c>
      <c r="V209" s="18">
        <f>_xlfn.XLOOKUP(C209,media!A:A,media!E:E,"-")</f>
        <v>45658</v>
      </c>
    </row>
    <row r="210" spans="2:22" ht="15.75" thickBot="1">
      <c r="B210" s="19" t="s">
        <v>51</v>
      </c>
      <c r="C210" s="19">
        <v>20474</v>
      </c>
      <c r="D210" s="16">
        <v>61</v>
      </c>
      <c r="E210" s="16">
        <v>15</v>
      </c>
      <c r="F210" s="20">
        <v>24</v>
      </c>
      <c r="G210" s="16">
        <v>2</v>
      </c>
      <c r="H210" s="17">
        <v>33134</v>
      </c>
      <c r="I210" s="17">
        <v>59451</v>
      </c>
      <c r="J210" s="16">
        <f t="shared" si="42"/>
        <v>0.26</v>
      </c>
      <c r="K210" s="16">
        <f>VLOOKUP(C210,'COEF SEGURO AUTO'!A:H,8,0)</f>
        <v>7.0599999999999996E-2</v>
      </c>
      <c r="L210" s="17">
        <f t="shared" si="43"/>
        <v>23.392603999999999</v>
      </c>
      <c r="M210" s="17">
        <f t="shared" si="44"/>
        <v>41.972405999999992</v>
      </c>
      <c r="N210" s="17">
        <f t="shared" si="45"/>
        <v>8614.84</v>
      </c>
      <c r="O210" s="17">
        <f t="shared" si="46"/>
        <v>15457.26</v>
      </c>
      <c r="P210" s="17">
        <f t="shared" si="47"/>
        <v>707.79981711475409</v>
      </c>
      <c r="Q210" s="17">
        <f t="shared" si="48"/>
        <v>1269.9766682950819</v>
      </c>
      <c r="R210" s="16">
        <f>IFERROR(VLOOKUP(C210,media!A:C,3,0),"-")</f>
        <v>68</v>
      </c>
      <c r="S210" s="16">
        <f>IFERROR(VLOOKUP(C210,media!A:D,4,0),"-")</f>
        <v>69</v>
      </c>
      <c r="T210" s="16">
        <f>IFERROR(VLOOKUP(C210,media!A:B,2,0),"-")</f>
        <v>4</v>
      </c>
      <c r="U210" s="16">
        <f>IFERROR(_xlfn.XLOOKUP(C210,media!A:A,media!F:F),"-")</f>
        <v>0</v>
      </c>
      <c r="V210" s="18">
        <f>_xlfn.XLOOKUP(C210,media!A:A,media!E:E,"-")</f>
        <v>45658</v>
      </c>
    </row>
    <row r="211" spans="2:22" ht="15.75" thickBot="1">
      <c r="B211" s="19" t="s">
        <v>51</v>
      </c>
      <c r="C211" s="19">
        <v>50052</v>
      </c>
      <c r="D211" s="16">
        <v>64</v>
      </c>
      <c r="E211" s="16">
        <v>5</v>
      </c>
      <c r="F211" s="20">
        <v>18</v>
      </c>
      <c r="G211" s="16">
        <v>3</v>
      </c>
      <c r="H211" s="17">
        <v>57431</v>
      </c>
      <c r="I211" s="17">
        <v>99199</v>
      </c>
      <c r="J211" s="16">
        <f t="shared" si="42"/>
        <v>0.21</v>
      </c>
      <c r="K211" s="16">
        <f>VLOOKUP(C211,'COEF SEGURO AUTO'!A:H,8,0)</f>
        <v>6.7799999999999999E-2</v>
      </c>
      <c r="L211" s="17">
        <f t="shared" si="43"/>
        <v>38.938217999999999</v>
      </c>
      <c r="M211" s="17">
        <f t="shared" si="44"/>
        <v>67.256922000000003</v>
      </c>
      <c r="N211" s="17">
        <f t="shared" si="45"/>
        <v>12060.51</v>
      </c>
      <c r="O211" s="17">
        <f t="shared" si="46"/>
        <v>20831.79</v>
      </c>
      <c r="P211" s="17">
        <f t="shared" si="47"/>
        <v>1124.7430617499999</v>
      </c>
      <c r="Q211" s="17">
        <f t="shared" si="48"/>
        <v>1942.7380157500002</v>
      </c>
      <c r="R211" s="16">
        <f>IFERROR(VLOOKUP(C211,media!A:C,3,0),"-")</f>
        <v>68</v>
      </c>
      <c r="S211" s="16">
        <f>IFERROR(VLOOKUP(C211,media!A:D,4,0),"-")</f>
        <v>78.354900000000001</v>
      </c>
      <c r="T211" s="16">
        <f>IFERROR(VLOOKUP(C211,media!A:B,2,0),"-")</f>
        <v>18</v>
      </c>
      <c r="U211" s="16">
        <f>IFERROR(_xlfn.XLOOKUP(C211,media!A:A,media!F:F),"-")</f>
        <v>0</v>
      </c>
      <c r="V211" s="18">
        <f>_xlfn.XLOOKUP(C211,media!A:A,media!E:E,"-")</f>
        <v>45658</v>
      </c>
    </row>
    <row r="212" spans="2:22" ht="15.75" thickBot="1">
      <c r="B212" s="19" t="s">
        <v>51</v>
      </c>
      <c r="C212" s="19">
        <v>50066</v>
      </c>
      <c r="D212" s="16">
        <v>85</v>
      </c>
      <c r="E212" s="16">
        <v>15</v>
      </c>
      <c r="F212" s="20">
        <v>17</v>
      </c>
      <c r="G212" s="16">
        <v>3</v>
      </c>
      <c r="H212" s="17">
        <v>157140</v>
      </c>
      <c r="I212" s="17">
        <v>209520</v>
      </c>
      <c r="J212" s="16">
        <f t="shared" si="42"/>
        <v>0.2</v>
      </c>
      <c r="K212" s="16">
        <f>VLOOKUP(C212,'COEF SEGURO AUTO'!A:H,8,0)</f>
        <v>6.7199999999999996E-2</v>
      </c>
      <c r="L212" s="17">
        <f t="shared" si="43"/>
        <v>105.59808</v>
      </c>
      <c r="M212" s="17">
        <f t="shared" si="44"/>
        <v>140.79743999999999</v>
      </c>
      <c r="N212" s="17">
        <f t="shared" si="45"/>
        <v>31428</v>
      </c>
      <c r="O212" s="17">
        <f t="shared" si="46"/>
        <v>41904</v>
      </c>
      <c r="P212" s="17">
        <f t="shared" si="47"/>
        <v>2324.0451388235297</v>
      </c>
      <c r="Q212" s="17">
        <f t="shared" si="48"/>
        <v>3098.7268517647058</v>
      </c>
      <c r="R212" s="16">
        <f>IFERROR(VLOOKUP(C212,media!A:C,3,0),"-")</f>
        <v>68.092100000000002</v>
      </c>
      <c r="S212" s="16">
        <f>IFERROR(VLOOKUP(C212,media!A:D,4,0),"-")</f>
        <v>92.557299999999998</v>
      </c>
      <c r="T212" s="16">
        <f>IFERROR(VLOOKUP(C212,media!A:B,2,0),"-")</f>
        <v>20</v>
      </c>
      <c r="U212" s="16">
        <f>IFERROR(_xlfn.XLOOKUP(C212,media!A:A,media!F:F),"-")</f>
        <v>0</v>
      </c>
      <c r="V212" s="18">
        <f>_xlfn.XLOOKUP(C212,media!A:A,media!E:E,"-")</f>
        <v>45658</v>
      </c>
    </row>
    <row r="213" spans="2:22" ht="15.75" thickBot="1">
      <c r="B213" s="19" t="s">
        <v>51</v>
      </c>
      <c r="C213" s="19">
        <v>50117</v>
      </c>
      <c r="D213" s="16">
        <v>97</v>
      </c>
      <c r="E213" s="16">
        <v>5</v>
      </c>
      <c r="F213" s="20">
        <v>17</v>
      </c>
      <c r="G213" s="16">
        <v>3</v>
      </c>
      <c r="H213" s="17">
        <v>100000</v>
      </c>
      <c r="I213" s="17">
        <v>200000</v>
      </c>
      <c r="J213" s="16">
        <f t="shared" si="42"/>
        <v>0.2</v>
      </c>
      <c r="K213" s="16">
        <f>VLOOKUP(C213,'COEF SEGURO AUTO'!A:H,8,0)</f>
        <v>6.7199999999999996E-2</v>
      </c>
      <c r="L213" s="17">
        <f t="shared" si="43"/>
        <v>67.2</v>
      </c>
      <c r="M213" s="17">
        <f t="shared" si="44"/>
        <v>134.4</v>
      </c>
      <c r="N213" s="17">
        <f t="shared" si="45"/>
        <v>20000</v>
      </c>
      <c r="O213" s="17">
        <f t="shared" si="46"/>
        <v>40000</v>
      </c>
      <c r="P213" s="17">
        <f t="shared" si="47"/>
        <v>1304.3134020618556</v>
      </c>
      <c r="Q213" s="17">
        <f t="shared" si="48"/>
        <v>2608.6268041237113</v>
      </c>
      <c r="R213" s="16">
        <f>IFERROR(VLOOKUP(C213,media!A:C,3,0),"-")</f>
        <v>68.181799999999996</v>
      </c>
      <c r="S213" s="16">
        <f>IFERROR(VLOOKUP(C213,media!A:D,4,0),"-")</f>
        <v>71.310599999999994</v>
      </c>
      <c r="T213" s="16">
        <f>IFERROR(VLOOKUP(C213,media!A:B,2,0),"-")</f>
        <v>8</v>
      </c>
      <c r="U213" s="16">
        <f>IFERROR(_xlfn.XLOOKUP(C213,media!A:A,media!F:F),"-")</f>
        <v>2</v>
      </c>
      <c r="V213" s="18">
        <f>_xlfn.XLOOKUP(C213,media!A:A,media!E:E,"-")</f>
        <v>45658</v>
      </c>
    </row>
    <row r="214" spans="2:22" ht="15.75" thickBot="1">
      <c r="B214" s="19" t="s">
        <v>51</v>
      </c>
      <c r="C214" s="19">
        <v>50065</v>
      </c>
      <c r="D214" s="16">
        <v>65</v>
      </c>
      <c r="E214" s="16">
        <v>5</v>
      </c>
      <c r="F214" s="20">
        <v>18</v>
      </c>
      <c r="G214" s="16">
        <v>3</v>
      </c>
      <c r="H214" s="17">
        <v>57618</v>
      </c>
      <c r="I214" s="17">
        <v>99522</v>
      </c>
      <c r="J214" s="16">
        <f t="shared" si="42"/>
        <v>0.21</v>
      </c>
      <c r="K214" s="16">
        <f>VLOOKUP(C214,'COEF SEGURO AUTO'!A:H,8,0)</f>
        <v>6.7799999999999999E-2</v>
      </c>
      <c r="L214" s="17">
        <f t="shared" si="43"/>
        <v>39.065004000000002</v>
      </c>
      <c r="M214" s="17">
        <f t="shared" si="44"/>
        <v>67.475915999999998</v>
      </c>
      <c r="N214" s="17">
        <f t="shared" si="45"/>
        <v>12099.779999999999</v>
      </c>
      <c r="O214" s="17">
        <f t="shared" si="46"/>
        <v>20899.62</v>
      </c>
      <c r="P214" s="17">
        <f t="shared" si="47"/>
        <v>1111.6462347692309</v>
      </c>
      <c r="Q214" s="17">
        <f t="shared" si="48"/>
        <v>1920.1162236923078</v>
      </c>
      <c r="R214" s="16">
        <f>IFERROR(VLOOKUP(C214,media!A:C,3,0),"-")</f>
        <v>68.183099999999996</v>
      </c>
      <c r="S214" s="16">
        <f>IFERROR(VLOOKUP(C214,media!A:D,4,0),"-")</f>
        <v>73.819500000000005</v>
      </c>
      <c r="T214" s="16">
        <f>IFERROR(VLOOKUP(C214,media!A:B,2,0),"-")</f>
        <v>15</v>
      </c>
      <c r="U214" s="16">
        <f>IFERROR(_xlfn.XLOOKUP(C214,media!A:A,media!F:F),"-")</f>
        <v>1</v>
      </c>
      <c r="V214" s="18">
        <f>_xlfn.XLOOKUP(C214,media!A:A,media!E:E,"-")</f>
        <v>45658</v>
      </c>
    </row>
    <row r="215" spans="2:22" ht="15.75" thickBot="1">
      <c r="B215" s="19" t="s">
        <v>51</v>
      </c>
      <c r="C215" s="19">
        <v>50085</v>
      </c>
      <c r="D215" s="16">
        <v>35</v>
      </c>
      <c r="E215" s="16">
        <v>5</v>
      </c>
      <c r="F215" s="20">
        <v>15</v>
      </c>
      <c r="G215" s="16">
        <v>3</v>
      </c>
      <c r="H215" s="17">
        <v>40000</v>
      </c>
      <c r="I215" s="17">
        <v>50000</v>
      </c>
      <c r="J215" s="16">
        <f t="shared" si="42"/>
        <v>0.18</v>
      </c>
      <c r="K215" s="16">
        <f>VLOOKUP(C215,'COEF SEGURO AUTO'!A:H,8,0)</f>
        <v>6.6100000000000006E-2</v>
      </c>
      <c r="L215" s="17">
        <f t="shared" si="43"/>
        <v>26.44</v>
      </c>
      <c r="M215" s="17">
        <f t="shared" si="44"/>
        <v>33.050000000000004</v>
      </c>
      <c r="N215" s="17">
        <f t="shared" si="45"/>
        <v>7200</v>
      </c>
      <c r="O215" s="17">
        <f t="shared" si="46"/>
        <v>9000</v>
      </c>
      <c r="P215" s="17">
        <f t="shared" si="47"/>
        <v>1375.0114285714287</v>
      </c>
      <c r="Q215" s="17">
        <f t="shared" si="48"/>
        <v>1718.7642857142857</v>
      </c>
      <c r="R215" s="16">
        <f>IFERROR(VLOOKUP(C215,media!A:C,3,0),"-")</f>
        <v>30</v>
      </c>
      <c r="S215" s="16">
        <f>IFERROR(VLOOKUP(C215,media!A:D,4,0),"-")</f>
        <v>60</v>
      </c>
      <c r="T215" s="16">
        <f>IFERROR(VLOOKUP(C215,media!A:B,2,0),"-")</f>
        <v>20</v>
      </c>
      <c r="U215" s="16">
        <f>IFERROR(_xlfn.XLOOKUP(C215,media!A:A,media!F:F),"-")</f>
        <v>0</v>
      </c>
      <c r="V215" s="18">
        <f>_xlfn.XLOOKUP(C215,media!A:A,media!E:E,"-")</f>
        <v>45658</v>
      </c>
    </row>
    <row r="216" spans="2:22" ht="15.75" thickBot="1">
      <c r="B216" s="19" t="s">
        <v>51</v>
      </c>
      <c r="C216" s="19">
        <v>20535</v>
      </c>
      <c r="D216" s="16">
        <v>67</v>
      </c>
      <c r="E216" s="16">
        <v>15</v>
      </c>
      <c r="F216" s="20">
        <v>24</v>
      </c>
      <c r="G216" s="16">
        <v>2</v>
      </c>
      <c r="H216" s="17">
        <v>32834.9</v>
      </c>
      <c r="I216" s="17">
        <v>55458.2</v>
      </c>
      <c r="J216" s="16">
        <f t="shared" si="42"/>
        <v>0.26</v>
      </c>
      <c r="K216" s="16">
        <f>VLOOKUP(C216,'COEF SEGURO AUTO'!A:H,8,0)</f>
        <v>7.0599999999999996E-2</v>
      </c>
      <c r="L216" s="17">
        <f t="shared" si="43"/>
        <v>23.181439399999999</v>
      </c>
      <c r="M216" s="17">
        <f t="shared" si="44"/>
        <v>39.153489199999996</v>
      </c>
      <c r="N216" s="17">
        <f t="shared" si="45"/>
        <v>8537.0740000000005</v>
      </c>
      <c r="O216" s="17">
        <f t="shared" si="46"/>
        <v>14419.132</v>
      </c>
      <c r="P216" s="17">
        <f t="shared" si="47"/>
        <v>640.67358865373137</v>
      </c>
      <c r="Q216" s="17">
        <f t="shared" si="48"/>
        <v>1082.0987429313432</v>
      </c>
      <c r="R216" s="16">
        <f>IFERROR(VLOOKUP(C216,media!A:C,3,0),"-")</f>
        <v>68.209999999999994</v>
      </c>
      <c r="S216" s="16">
        <f>IFERROR(VLOOKUP(C216,media!A:D,4,0),"-")</f>
        <v>70.003</v>
      </c>
      <c r="T216" s="16">
        <f>IFERROR(VLOOKUP(C216,media!A:B,2,0),"-")</f>
        <v>15</v>
      </c>
      <c r="U216" s="16">
        <f>IFERROR(_xlfn.XLOOKUP(C216,media!A:A,media!F:F),"-")</f>
        <v>0</v>
      </c>
      <c r="V216" s="18">
        <f>_xlfn.XLOOKUP(C216,media!A:A,media!E:E,"-")</f>
        <v>45658</v>
      </c>
    </row>
    <row r="217" spans="2:22" ht="15.75" thickBot="1">
      <c r="B217" s="19" t="s">
        <v>51</v>
      </c>
      <c r="C217" s="19">
        <v>50101</v>
      </c>
      <c r="D217" s="16">
        <v>89</v>
      </c>
      <c r="E217" s="16">
        <v>15</v>
      </c>
      <c r="F217" s="20">
        <v>17</v>
      </c>
      <c r="G217" s="16">
        <v>3</v>
      </c>
      <c r="H217" s="17">
        <v>100000</v>
      </c>
      <c r="I217" s="17">
        <v>195000</v>
      </c>
      <c r="J217" s="16">
        <f t="shared" si="42"/>
        <v>0.2</v>
      </c>
      <c r="K217" s="16">
        <f>VLOOKUP(C217,'COEF SEGURO AUTO'!A:H,8,0)</f>
        <v>6.7199999999999996E-2</v>
      </c>
      <c r="L217" s="17">
        <f t="shared" si="43"/>
        <v>67.2</v>
      </c>
      <c r="M217" s="17">
        <f t="shared" si="44"/>
        <v>131.04</v>
      </c>
      <c r="N217" s="17">
        <f t="shared" si="45"/>
        <v>20000</v>
      </c>
      <c r="O217" s="17">
        <f t="shared" si="46"/>
        <v>39000</v>
      </c>
      <c r="P217" s="17">
        <f t="shared" si="47"/>
        <v>1415.5146067415731</v>
      </c>
      <c r="Q217" s="17">
        <f t="shared" si="48"/>
        <v>2760.2534831460675</v>
      </c>
      <c r="R217" s="16">
        <f>IFERROR(VLOOKUP(C217,media!A:C,3,0),"-")</f>
        <v>68.239000000000004</v>
      </c>
      <c r="S217" s="16">
        <f>IFERROR(VLOOKUP(C217,media!A:D,4,0),"-")</f>
        <v>87.142899999999997</v>
      </c>
      <c r="T217" s="16">
        <f>IFERROR(VLOOKUP(C217,media!A:B,2,0),"-")</f>
        <v>12</v>
      </c>
      <c r="U217" s="16">
        <f>IFERROR(_xlfn.XLOOKUP(C217,media!A:A,media!F:F),"-")</f>
        <v>0</v>
      </c>
      <c r="V217" s="18">
        <f>_xlfn.XLOOKUP(C217,media!A:A,media!E:E,"-")</f>
        <v>45658</v>
      </c>
    </row>
    <row r="218" spans="2:22" ht="15.75" thickBot="1">
      <c r="B218" s="19" t="s">
        <v>51</v>
      </c>
      <c r="C218" s="19">
        <v>50100</v>
      </c>
      <c r="D218" s="16">
        <v>70</v>
      </c>
      <c r="E218" s="16">
        <v>5</v>
      </c>
      <c r="F218" s="20">
        <v>18</v>
      </c>
      <c r="G218" s="16">
        <v>3</v>
      </c>
      <c r="H218" s="17">
        <v>55000</v>
      </c>
      <c r="I218" s="17">
        <v>95000</v>
      </c>
      <c r="J218" s="16">
        <f t="shared" si="42"/>
        <v>0.21</v>
      </c>
      <c r="K218" s="16">
        <f>VLOOKUP(C218,'COEF SEGURO AUTO'!A:H,8,0)</f>
        <v>6.7799999999999999E-2</v>
      </c>
      <c r="L218" s="17">
        <f t="shared" si="43"/>
        <v>37.29</v>
      </c>
      <c r="M218" s="17">
        <f t="shared" si="44"/>
        <v>64.41</v>
      </c>
      <c r="N218" s="17">
        <f t="shared" si="45"/>
        <v>11550</v>
      </c>
      <c r="O218" s="17">
        <f t="shared" si="46"/>
        <v>19950</v>
      </c>
      <c r="P218" s="17">
        <f t="shared" si="47"/>
        <v>988.00428571428563</v>
      </c>
      <c r="Q218" s="17">
        <f t="shared" si="48"/>
        <v>1706.5528571428572</v>
      </c>
      <c r="R218" s="16">
        <f>IFERROR(VLOOKUP(C218,media!A:C,3,0),"-")</f>
        <v>68.25</v>
      </c>
      <c r="S218" s="16">
        <f>IFERROR(VLOOKUP(C218,media!A:D,4,0),"-")</f>
        <v>73.333299999999994</v>
      </c>
      <c r="T218" s="16">
        <f>IFERROR(VLOOKUP(C218,media!A:B,2,0),"-")</f>
        <v>15</v>
      </c>
      <c r="U218" s="16">
        <f>IFERROR(_xlfn.XLOOKUP(C218,media!A:A,media!F:F),"-")</f>
        <v>1</v>
      </c>
      <c r="V218" s="18">
        <f>_xlfn.XLOOKUP(C218,media!A:A,media!E:E,"-")</f>
        <v>45658</v>
      </c>
    </row>
    <row r="219" spans="2:22" ht="15.75" thickBot="1">
      <c r="B219" s="19" t="s">
        <v>51</v>
      </c>
      <c r="C219" s="19">
        <v>50110</v>
      </c>
      <c r="D219" s="16">
        <v>74</v>
      </c>
      <c r="E219" s="16">
        <v>5</v>
      </c>
      <c r="F219" s="20">
        <v>17</v>
      </c>
      <c r="G219" s="16">
        <v>3</v>
      </c>
      <c r="H219" s="17">
        <v>55000</v>
      </c>
      <c r="I219" s="17">
        <v>100000</v>
      </c>
      <c r="J219" s="16">
        <f t="shared" si="42"/>
        <v>0.2</v>
      </c>
      <c r="K219" s="16">
        <f>VLOOKUP(C219,'COEF SEGURO AUTO'!A:H,8,0)</f>
        <v>6.7799999999999999E-2</v>
      </c>
      <c r="L219" s="17">
        <f t="shared" si="43"/>
        <v>37.29</v>
      </c>
      <c r="M219" s="17">
        <f t="shared" si="44"/>
        <v>67.8</v>
      </c>
      <c r="N219" s="17">
        <f t="shared" si="45"/>
        <v>11000</v>
      </c>
      <c r="O219" s="17">
        <f t="shared" si="46"/>
        <v>20000</v>
      </c>
      <c r="P219" s="17">
        <f t="shared" si="47"/>
        <v>929.18189189189184</v>
      </c>
      <c r="Q219" s="17">
        <f t="shared" si="48"/>
        <v>1689.4216216216216</v>
      </c>
      <c r="R219" s="16">
        <f>IFERROR(VLOOKUP(C219,media!A:C,3,0),"-")</f>
        <v>68.75</v>
      </c>
      <c r="S219" s="16">
        <f>IFERROR(VLOOKUP(C219,media!A:D,4,0),"-")</f>
        <v>78.571399999999997</v>
      </c>
      <c r="T219" s="16">
        <f>IFERROR(VLOOKUP(C219,media!A:B,2,0),"-")</f>
        <v>23</v>
      </c>
      <c r="U219" s="16">
        <f>IFERROR(_xlfn.XLOOKUP(C219,media!A:A,media!F:F),"-")</f>
        <v>3</v>
      </c>
      <c r="V219" s="18">
        <f>_xlfn.XLOOKUP(C219,media!A:A,media!E:E,"-")</f>
        <v>45658</v>
      </c>
    </row>
    <row r="220" spans="2:22" ht="15.75" thickBot="1">
      <c r="B220" s="19" t="s">
        <v>51</v>
      </c>
      <c r="C220" s="19">
        <v>20503</v>
      </c>
      <c r="D220" s="16">
        <v>63</v>
      </c>
      <c r="E220" s="16">
        <v>15</v>
      </c>
      <c r="F220" s="20">
        <v>24</v>
      </c>
      <c r="G220" s="16">
        <v>2</v>
      </c>
      <c r="H220" s="17">
        <v>31261.51</v>
      </c>
      <c r="I220" s="17">
        <v>58118.9</v>
      </c>
      <c r="J220" s="16">
        <f t="shared" si="42"/>
        <v>0.26</v>
      </c>
      <c r="K220" s="16">
        <f>VLOOKUP(C220,'COEF SEGURO AUTO'!A:H,8,0)</f>
        <v>7.0599999999999996E-2</v>
      </c>
      <c r="L220" s="17">
        <f t="shared" si="43"/>
        <v>22.070626059999995</v>
      </c>
      <c r="M220" s="17">
        <f t="shared" si="44"/>
        <v>41.031943399999996</v>
      </c>
      <c r="N220" s="17">
        <f t="shared" si="45"/>
        <v>8127.9925999999996</v>
      </c>
      <c r="O220" s="17">
        <f t="shared" si="46"/>
        <v>15110.914000000001</v>
      </c>
      <c r="P220" s="17">
        <f t="shared" si="47"/>
        <v>647.30082605999996</v>
      </c>
      <c r="Q220" s="17">
        <f t="shared" si="48"/>
        <v>1203.4099434</v>
      </c>
      <c r="R220" s="16">
        <f>IFERROR(VLOOKUP(C220,media!A:C,3,0),"-")</f>
        <v>69</v>
      </c>
      <c r="S220" s="16">
        <f>IFERROR(VLOOKUP(C220,media!A:D,4,0),"-")</f>
        <v>70</v>
      </c>
      <c r="T220" s="16">
        <f>IFERROR(VLOOKUP(C220,media!A:B,2,0),"-")</f>
        <v>9</v>
      </c>
      <c r="U220" s="16">
        <f>IFERROR(_xlfn.XLOOKUP(C220,media!A:A,media!F:F),"-")</f>
        <v>0</v>
      </c>
      <c r="V220" s="18">
        <f>_xlfn.XLOOKUP(C220,media!A:A,media!E:E,"-")</f>
        <v>45658</v>
      </c>
    </row>
    <row r="221" spans="2:22" ht="15.75" thickBot="1">
      <c r="B221" s="19" t="s">
        <v>51</v>
      </c>
      <c r="C221" s="19">
        <v>20616</v>
      </c>
      <c r="D221" s="16">
        <v>74</v>
      </c>
      <c r="E221" s="16">
        <v>15</v>
      </c>
      <c r="F221" s="20">
        <v>17</v>
      </c>
      <c r="G221" s="16">
        <v>2</v>
      </c>
      <c r="H221" s="17">
        <v>115313</v>
      </c>
      <c r="I221" s="17">
        <v>209660</v>
      </c>
      <c r="J221" s="16">
        <f t="shared" si="42"/>
        <v>0.19</v>
      </c>
      <c r="K221" s="16">
        <f>VLOOKUP(C221,'COEF SEGURO AUTO'!A:H,8,0)</f>
        <v>6.6600000000000006E-2</v>
      </c>
      <c r="L221" s="17">
        <f t="shared" si="43"/>
        <v>76.798458000000011</v>
      </c>
      <c r="M221" s="17">
        <f t="shared" si="44"/>
        <v>139.63356000000002</v>
      </c>
      <c r="N221" s="17">
        <f t="shared" si="45"/>
        <v>21909.47</v>
      </c>
      <c r="O221" s="17">
        <f t="shared" si="46"/>
        <v>39835.4</v>
      </c>
      <c r="P221" s="17">
        <f t="shared" si="47"/>
        <v>1931.1561607027027</v>
      </c>
      <c r="Q221" s="17">
        <f t="shared" si="48"/>
        <v>3511.1930194594597</v>
      </c>
      <c r="R221" s="16">
        <f>IFERROR(VLOOKUP(C221,media!A:C,3,0),"-")</f>
        <v>69.287000000000006</v>
      </c>
      <c r="S221" s="16">
        <f>IFERROR(VLOOKUP(C221,media!A:D,4,0),"-")</f>
        <v>71.5959</v>
      </c>
      <c r="T221" s="16">
        <f>IFERROR(VLOOKUP(C221,media!A:B,2,0),"-")</f>
        <v>13</v>
      </c>
      <c r="U221" s="16">
        <f>IFERROR(_xlfn.XLOOKUP(C221,media!A:A,media!F:F),"-")</f>
        <v>0</v>
      </c>
      <c r="V221" s="18">
        <f>_xlfn.XLOOKUP(C221,media!A:A,media!E:E,"-")</f>
        <v>45658</v>
      </c>
    </row>
    <row r="222" spans="2:22" ht="15.75" thickBot="1">
      <c r="B222" s="19" t="s">
        <v>51</v>
      </c>
      <c r="C222" s="19">
        <v>50092</v>
      </c>
      <c r="D222" s="16">
        <v>87</v>
      </c>
      <c r="E222" s="16">
        <v>5</v>
      </c>
      <c r="F222" s="20">
        <v>17</v>
      </c>
      <c r="G222" s="16">
        <v>3</v>
      </c>
      <c r="H222" s="17">
        <v>100000</v>
      </c>
      <c r="I222" s="17">
        <v>200000</v>
      </c>
      <c r="J222" s="16">
        <f t="shared" si="42"/>
        <v>0.2</v>
      </c>
      <c r="K222" s="16">
        <f>VLOOKUP(C222,'COEF SEGURO AUTO'!A:H,8,0)</f>
        <v>6.7199999999999996E-2</v>
      </c>
      <c r="L222" s="17">
        <f t="shared" si="43"/>
        <v>67.2</v>
      </c>
      <c r="M222" s="17">
        <f t="shared" si="44"/>
        <v>134.4</v>
      </c>
      <c r="N222" s="17">
        <f t="shared" si="45"/>
        <v>20000</v>
      </c>
      <c r="O222" s="17">
        <f t="shared" si="46"/>
        <v>40000</v>
      </c>
      <c r="P222" s="17">
        <f t="shared" si="47"/>
        <v>1446.5103448275863</v>
      </c>
      <c r="Q222" s="17">
        <f t="shared" si="48"/>
        <v>2893.0206896551726</v>
      </c>
      <c r="R222" s="16">
        <f>IFERROR(VLOOKUP(C222,media!A:C,3,0),"-")</f>
        <v>69.55</v>
      </c>
      <c r="S222" s="16">
        <f>IFERROR(VLOOKUP(C222,media!A:D,4,0),"-")</f>
        <v>71.509200000000007</v>
      </c>
      <c r="T222" s="16">
        <f>IFERROR(VLOOKUP(C222,media!A:B,2,0),"-")</f>
        <v>11</v>
      </c>
      <c r="U222" s="16">
        <f>IFERROR(_xlfn.XLOOKUP(C222,media!A:A,media!F:F),"-")</f>
        <v>0</v>
      </c>
      <c r="V222" s="18">
        <f>_xlfn.XLOOKUP(C222,media!A:A,media!E:E,"-")</f>
        <v>45658</v>
      </c>
    </row>
    <row r="223" spans="2:22" ht="15.75" thickBot="1">
      <c r="B223" s="19" t="s">
        <v>51</v>
      </c>
      <c r="C223" s="19">
        <v>50080</v>
      </c>
      <c r="D223" s="16">
        <v>67</v>
      </c>
      <c r="E223" s="16">
        <v>5</v>
      </c>
      <c r="F223" s="20">
        <v>18</v>
      </c>
      <c r="G223" s="16">
        <v>3</v>
      </c>
      <c r="H223" s="17">
        <v>55000</v>
      </c>
      <c r="I223" s="17">
        <v>95000</v>
      </c>
      <c r="J223" s="16">
        <f t="shared" si="42"/>
        <v>0.21</v>
      </c>
      <c r="K223" s="16">
        <f>VLOOKUP(C223,'COEF SEGURO AUTO'!A:H,8,0)</f>
        <v>6.7799999999999999E-2</v>
      </c>
      <c r="L223" s="17">
        <f t="shared" si="43"/>
        <v>37.29</v>
      </c>
      <c r="M223" s="17">
        <f t="shared" si="44"/>
        <v>64.41</v>
      </c>
      <c r="N223" s="17">
        <f t="shared" si="45"/>
        <v>11550</v>
      </c>
      <c r="O223" s="17">
        <f t="shared" si="46"/>
        <v>19950</v>
      </c>
      <c r="P223" s="17">
        <f t="shared" si="47"/>
        <v>1030.5735820895522</v>
      </c>
      <c r="Q223" s="17">
        <f t="shared" si="48"/>
        <v>1780.0816417910448</v>
      </c>
      <c r="R223" s="16">
        <f>IFERROR(VLOOKUP(C223,media!A:C,3,0),"-")</f>
        <v>70</v>
      </c>
      <c r="S223" s="16">
        <f>IFERROR(VLOOKUP(C223,media!A:D,4,0),"-")</f>
        <v>75</v>
      </c>
      <c r="T223" s="16">
        <f>IFERROR(VLOOKUP(C223,media!A:B,2,0),"-")</f>
        <v>10</v>
      </c>
      <c r="U223" s="16">
        <f>IFERROR(_xlfn.XLOOKUP(C223,media!A:A,media!F:F),"-")</f>
        <v>0</v>
      </c>
      <c r="V223" s="18">
        <f>_xlfn.XLOOKUP(C223,media!A:A,media!E:E,"-")</f>
        <v>45658</v>
      </c>
    </row>
    <row r="224" spans="2:22" ht="15.75" thickBot="1">
      <c r="B224" s="19" t="s">
        <v>51</v>
      </c>
      <c r="C224" s="19">
        <v>50107</v>
      </c>
      <c r="D224" s="16">
        <v>92</v>
      </c>
      <c r="E224" s="16">
        <v>15</v>
      </c>
      <c r="F224" s="20">
        <v>20</v>
      </c>
      <c r="G224" s="16">
        <v>3</v>
      </c>
      <c r="H224" s="17">
        <v>100000</v>
      </c>
      <c r="I224" s="17">
        <v>200000</v>
      </c>
      <c r="J224" s="16">
        <f t="shared" si="42"/>
        <v>0.23</v>
      </c>
      <c r="K224" s="16">
        <f>VLOOKUP(C224,'COEF SEGURO AUTO'!A:H,8,0)</f>
        <v>6.8900000000000003E-2</v>
      </c>
      <c r="L224" s="17">
        <f t="shared" si="43"/>
        <v>68.900000000000006</v>
      </c>
      <c r="M224" s="17">
        <f t="shared" si="44"/>
        <v>137.80000000000001</v>
      </c>
      <c r="N224" s="17">
        <f t="shared" si="45"/>
        <v>23000</v>
      </c>
      <c r="O224" s="17">
        <f t="shared" si="46"/>
        <v>46000</v>
      </c>
      <c r="P224" s="17">
        <f t="shared" si="47"/>
        <v>1405.8565217391306</v>
      </c>
      <c r="Q224" s="17">
        <f t="shared" si="48"/>
        <v>2811.7130434782612</v>
      </c>
      <c r="R224" s="16">
        <f>IFERROR(VLOOKUP(C224,media!A:C,3,0),"-")</f>
        <v>70</v>
      </c>
      <c r="S224" s="16">
        <f>IFERROR(VLOOKUP(C224,media!A:D,4,0),"-")</f>
        <v>75</v>
      </c>
      <c r="T224" s="16">
        <f>IFERROR(VLOOKUP(C224,media!A:B,2,0),"-")</f>
        <v>9</v>
      </c>
      <c r="U224" s="16">
        <f>IFERROR(_xlfn.XLOOKUP(C224,media!A:A,media!F:F),"-")</f>
        <v>0</v>
      </c>
      <c r="V224" s="18">
        <f>_xlfn.XLOOKUP(C224,media!A:A,media!E:E,"-")</f>
        <v>45658</v>
      </c>
    </row>
    <row r="225" spans="2:22" ht="15.75" thickBot="1">
      <c r="B225" s="19" t="s">
        <v>51</v>
      </c>
      <c r="C225" s="19">
        <v>50114</v>
      </c>
      <c r="D225" s="16">
        <v>94</v>
      </c>
      <c r="E225" s="16">
        <v>5</v>
      </c>
      <c r="F225" s="20">
        <v>20</v>
      </c>
      <c r="G225" s="16">
        <v>3</v>
      </c>
      <c r="H225" s="17">
        <v>100000</v>
      </c>
      <c r="I225" s="17">
        <v>200000</v>
      </c>
      <c r="J225" s="16">
        <f t="shared" si="42"/>
        <v>0.23</v>
      </c>
      <c r="K225" s="16">
        <f>VLOOKUP(C225,'COEF SEGURO AUTO'!A:H,8,0)</f>
        <v>6.8900000000000003E-2</v>
      </c>
      <c r="L225" s="17">
        <f t="shared" si="43"/>
        <v>68.900000000000006</v>
      </c>
      <c r="M225" s="17">
        <f t="shared" si="44"/>
        <v>137.80000000000001</v>
      </c>
      <c r="N225" s="17">
        <f t="shared" si="45"/>
        <v>23000</v>
      </c>
      <c r="O225" s="17">
        <f t="shared" si="46"/>
        <v>46000</v>
      </c>
      <c r="P225" s="17">
        <f t="shared" si="47"/>
        <v>1377.4106382978725</v>
      </c>
      <c r="Q225" s="17">
        <f t="shared" si="48"/>
        <v>2754.8212765957451</v>
      </c>
      <c r="R225" s="16">
        <f>IFERROR(VLOOKUP(C225,media!A:C,3,0),"-")</f>
        <v>70</v>
      </c>
      <c r="S225" s="16">
        <f>IFERROR(VLOOKUP(C225,media!A:D,4,0),"-")</f>
        <v>71.176500000000004</v>
      </c>
      <c r="T225" s="16">
        <f>IFERROR(VLOOKUP(C225,media!A:B,2,0),"-")</f>
        <v>5</v>
      </c>
      <c r="U225" s="16">
        <f>IFERROR(_xlfn.XLOOKUP(C225,media!A:A,media!F:F),"-")</f>
        <v>0</v>
      </c>
      <c r="V225" s="18">
        <f>_xlfn.XLOOKUP(C225,media!A:A,media!E:E,"-")</f>
        <v>45658</v>
      </c>
    </row>
    <row r="226" spans="2:22" ht="15.75" thickBot="1">
      <c r="B226" s="19" t="s">
        <v>52</v>
      </c>
      <c r="C226" s="19">
        <v>50098</v>
      </c>
      <c r="D226" s="16">
        <v>110</v>
      </c>
      <c r="E226" s="16">
        <v>5</v>
      </c>
      <c r="F226" s="20">
        <v>15</v>
      </c>
      <c r="G226" s="16">
        <v>3</v>
      </c>
      <c r="H226" s="17">
        <v>300000</v>
      </c>
      <c r="I226" s="17">
        <v>600000</v>
      </c>
      <c r="J226" s="16">
        <f t="shared" si="42"/>
        <v>0.18</v>
      </c>
      <c r="K226" s="16">
        <f>VLOOKUP(C226,'COEF SEGURO AUTO'!A:H,8,0)</f>
        <v>6.6100000000000006E-2</v>
      </c>
      <c r="L226" s="17">
        <f t="shared" si="43"/>
        <v>198.3</v>
      </c>
      <c r="M226" s="17">
        <f t="shared" si="44"/>
        <v>396.6</v>
      </c>
      <c r="N226" s="17">
        <f t="shared" si="45"/>
        <v>54000</v>
      </c>
      <c r="O226" s="17">
        <f t="shared" si="46"/>
        <v>108000</v>
      </c>
      <c r="P226" s="17">
        <f t="shared" si="47"/>
        <v>3416.4818181818182</v>
      </c>
      <c r="Q226" s="17">
        <f t="shared" si="48"/>
        <v>6832.9636363636364</v>
      </c>
      <c r="R226" s="16">
        <f>IFERROR(VLOOKUP(C226,media!A:C,3,0),"-")</f>
        <v>70</v>
      </c>
      <c r="S226" s="16">
        <f>IFERROR(VLOOKUP(C226,media!A:D,4,0),"-")</f>
        <v>77.5</v>
      </c>
      <c r="T226" s="16">
        <f>IFERROR(VLOOKUP(C226,media!A:B,2,0),"-")</f>
        <v>7</v>
      </c>
      <c r="U226" s="16">
        <f>IFERROR(_xlfn.XLOOKUP(C226,media!A:A,media!F:F),"-")</f>
        <v>1</v>
      </c>
      <c r="V226" s="18">
        <f>_xlfn.XLOOKUP(C226,media!A:A,media!E:E,"-")</f>
        <v>45658</v>
      </c>
    </row>
    <row r="227" spans="2:22" ht="15.75" thickBot="1">
      <c r="B227" s="19" t="s">
        <v>51</v>
      </c>
      <c r="C227" s="19">
        <v>50048</v>
      </c>
      <c r="D227" s="16">
        <v>83</v>
      </c>
      <c r="E227" s="16">
        <v>15</v>
      </c>
      <c r="F227" s="20">
        <v>17</v>
      </c>
      <c r="G227" s="16">
        <v>3</v>
      </c>
      <c r="H227" s="17">
        <v>104240</v>
      </c>
      <c r="I227" s="17">
        <v>208480</v>
      </c>
      <c r="J227" s="16">
        <f t="shared" si="42"/>
        <v>0.2</v>
      </c>
      <c r="K227" s="16">
        <f>VLOOKUP(C227,'COEF SEGURO AUTO'!A:H,8,0)</f>
        <v>6.7199999999999996E-2</v>
      </c>
      <c r="L227" s="17">
        <f t="shared" si="43"/>
        <v>70.049279999999996</v>
      </c>
      <c r="M227" s="17">
        <f t="shared" si="44"/>
        <v>140.09855999999999</v>
      </c>
      <c r="N227" s="17">
        <f t="shared" si="45"/>
        <v>20848</v>
      </c>
      <c r="O227" s="17">
        <f t="shared" si="46"/>
        <v>41696</v>
      </c>
      <c r="P227" s="17">
        <f t="shared" si="47"/>
        <v>1577.1336173493976</v>
      </c>
      <c r="Q227" s="17">
        <f t="shared" si="48"/>
        <v>3154.2672346987952</v>
      </c>
      <c r="R227" s="16">
        <f>IFERROR(VLOOKUP(C227,media!A:C,3,0),"-")</f>
        <v>70.014799999999994</v>
      </c>
      <c r="S227" s="16">
        <f>IFERROR(VLOOKUP(C227,media!A:D,4,0),"-")</f>
        <v>82.326800000000006</v>
      </c>
      <c r="T227" s="16">
        <f>IFERROR(VLOOKUP(C227,media!A:B,2,0),"-")</f>
        <v>14</v>
      </c>
      <c r="U227" s="16">
        <f>IFERROR(_xlfn.XLOOKUP(C227,media!A:A,media!F:F),"-")</f>
        <v>0</v>
      </c>
      <c r="V227" s="18">
        <f>_xlfn.XLOOKUP(C227,media!A:A,media!E:E,"-")</f>
        <v>45658</v>
      </c>
    </row>
    <row r="228" spans="2:22" ht="15.75" thickBot="1">
      <c r="B228" s="19" t="s">
        <v>51</v>
      </c>
      <c r="C228" s="19">
        <v>20461</v>
      </c>
      <c r="D228" s="16">
        <v>41</v>
      </c>
      <c r="E228" s="16">
        <v>5</v>
      </c>
      <c r="F228" s="20">
        <v>15</v>
      </c>
      <c r="G228" s="16">
        <v>2</v>
      </c>
      <c r="H228" s="17">
        <v>115236</v>
      </c>
      <c r="I228" s="17">
        <v>209520</v>
      </c>
      <c r="J228" s="16">
        <f t="shared" ref="J228:J236" si="49">(F228+G228)/100</f>
        <v>0.17</v>
      </c>
      <c r="K228" s="16">
        <f>VLOOKUP(C228,'COEF SEGURO AUTO'!A:H,8,0)</f>
        <v>6.5500000000000003E-2</v>
      </c>
      <c r="L228" s="17">
        <f t="shared" ref="L228:L236" si="50">H228*(K228/100)</f>
        <v>75.479579999999999</v>
      </c>
      <c r="M228" s="17">
        <f t="shared" ref="M228:M236" si="51">I228*(K228/100)</f>
        <v>137.23560000000001</v>
      </c>
      <c r="N228" s="17">
        <f t="shared" ref="N228:N236" si="52">H228*J228</f>
        <v>19590.120000000003</v>
      </c>
      <c r="O228" s="17">
        <f t="shared" ref="O228:O236" si="53">I228*J228</f>
        <v>35618.400000000001</v>
      </c>
      <c r="P228" s="17">
        <f t="shared" ref="P228:P236" si="54">SUM(H228+N228)/D228+L228</f>
        <v>3363.9215312195124</v>
      </c>
      <c r="Q228" s="17">
        <f t="shared" ref="Q228:Q236" si="55">SUM(I228+O228)/D228+M228</f>
        <v>6116.2209658536585</v>
      </c>
      <c r="R228" s="16">
        <f>IFERROR(VLOOKUP(C228,media!A:C,3,0),"-")</f>
        <v>60.398000000000003</v>
      </c>
      <c r="S228" s="16">
        <f>IFERROR(VLOOKUP(C228,media!A:D,4,0),"-")</f>
        <v>69.878200000000007</v>
      </c>
      <c r="T228" s="16">
        <f>IFERROR(VLOOKUP(C228,media!A:B,2,0),"-")</f>
        <v>20</v>
      </c>
      <c r="U228" s="16">
        <f>IFERROR(_xlfn.XLOOKUP(C228,media!A:A,media!F:F),"-")</f>
        <v>0</v>
      </c>
      <c r="V228" s="18">
        <f>_xlfn.XLOOKUP(C228,media!A:A,media!E:E,"-")</f>
        <v>45658</v>
      </c>
    </row>
    <row r="229" spans="2:22" ht="15.75" thickBot="1">
      <c r="B229" s="19" t="s">
        <v>51</v>
      </c>
      <c r="C229" s="19">
        <v>50115</v>
      </c>
      <c r="D229" s="16">
        <v>95</v>
      </c>
      <c r="E229" s="16">
        <v>5</v>
      </c>
      <c r="F229" s="20">
        <v>15</v>
      </c>
      <c r="G229" s="16">
        <v>3</v>
      </c>
      <c r="H229" s="17">
        <v>100000</v>
      </c>
      <c r="I229" s="17">
        <v>200000</v>
      </c>
      <c r="J229" s="16">
        <f t="shared" si="49"/>
        <v>0.18</v>
      </c>
      <c r="K229" s="16">
        <f>VLOOKUP(C229,'COEF SEGURO AUTO'!A:H,8,0)</f>
        <v>6.5500000000000003E-2</v>
      </c>
      <c r="L229" s="17">
        <f t="shared" si="50"/>
        <v>65.5</v>
      </c>
      <c r="M229" s="17">
        <f t="shared" si="51"/>
        <v>131</v>
      </c>
      <c r="N229" s="17">
        <f t="shared" si="52"/>
        <v>18000</v>
      </c>
      <c r="O229" s="17">
        <f t="shared" si="53"/>
        <v>36000</v>
      </c>
      <c r="P229" s="17">
        <f t="shared" si="54"/>
        <v>1307.6052631578948</v>
      </c>
      <c r="Q229" s="17">
        <f t="shared" si="55"/>
        <v>2615.2105263157896</v>
      </c>
      <c r="R229" s="16">
        <f>IFERROR(VLOOKUP(C229,media!A:C,3,0),"-")</f>
        <v>70.833299999999994</v>
      </c>
      <c r="S229" s="16">
        <f>IFERROR(VLOOKUP(C229,media!A:D,4,0),"-")</f>
        <v>73.636399999999995</v>
      </c>
      <c r="T229" s="16">
        <f>IFERROR(VLOOKUP(C229,media!A:B,2,0),"-")</f>
        <v>18</v>
      </c>
      <c r="U229" s="16">
        <f>IFERROR(_xlfn.XLOOKUP(C229,media!A:A,media!F:F),"-")</f>
        <v>4</v>
      </c>
      <c r="V229" s="18">
        <f>_xlfn.XLOOKUP(C229,media!A:A,media!E:E,"-")</f>
        <v>45658</v>
      </c>
    </row>
    <row r="230" spans="2:22" ht="15.75" thickBot="1">
      <c r="B230" s="19" t="s">
        <v>51</v>
      </c>
      <c r="C230" s="19">
        <v>20485</v>
      </c>
      <c r="D230" s="16">
        <v>42</v>
      </c>
      <c r="E230" s="16">
        <v>5</v>
      </c>
      <c r="F230" s="20">
        <v>15</v>
      </c>
      <c r="G230" s="16">
        <v>2</v>
      </c>
      <c r="H230" s="17">
        <v>116174</v>
      </c>
      <c r="I230" s="17">
        <v>190231</v>
      </c>
      <c r="J230" s="16">
        <f t="shared" si="49"/>
        <v>0.17</v>
      </c>
      <c r="K230" s="16">
        <f>VLOOKUP(C230,'COEF SEGURO AUTO'!A:H,8,0)</f>
        <v>6.5500000000000003E-2</v>
      </c>
      <c r="L230" s="17">
        <f t="shared" si="50"/>
        <v>76.093969999999999</v>
      </c>
      <c r="M230" s="17">
        <f t="shared" si="51"/>
        <v>124.601305</v>
      </c>
      <c r="N230" s="17">
        <f t="shared" si="52"/>
        <v>19749.580000000002</v>
      </c>
      <c r="O230" s="17">
        <f t="shared" si="53"/>
        <v>32339.270000000004</v>
      </c>
      <c r="P230" s="17">
        <f t="shared" si="54"/>
        <v>3312.3696842857144</v>
      </c>
      <c r="Q230" s="17">
        <f t="shared" si="55"/>
        <v>5423.8934478571437</v>
      </c>
      <c r="R230" s="16">
        <f>IFERROR(VLOOKUP(C230,media!A:C,3,0),"-")</f>
        <v>65.567800000000005</v>
      </c>
      <c r="S230" s="16">
        <f>IFERROR(VLOOKUP(C230,media!A:D,4,0),"-")</f>
        <v>75</v>
      </c>
      <c r="T230" s="16">
        <f>IFERROR(VLOOKUP(C230,media!A:B,2,0),"-")</f>
        <v>34</v>
      </c>
      <c r="U230" s="16">
        <f>IFERROR(_xlfn.XLOOKUP(C230,media!A:A,media!F:F),"-")</f>
        <v>0</v>
      </c>
      <c r="V230" s="18">
        <f>_xlfn.XLOOKUP(C230,media!A:A,media!E:E,"-")</f>
        <v>45658</v>
      </c>
    </row>
    <row r="231" spans="2:22" ht="15.75" thickBot="1">
      <c r="B231" s="19" t="s">
        <v>51</v>
      </c>
      <c r="C231" s="19">
        <v>50112</v>
      </c>
      <c r="D231" s="16">
        <v>94</v>
      </c>
      <c r="E231" s="16">
        <v>5</v>
      </c>
      <c r="F231" s="20">
        <v>30</v>
      </c>
      <c r="G231" s="16">
        <v>3</v>
      </c>
      <c r="H231" s="17">
        <v>30000</v>
      </c>
      <c r="I231" s="17">
        <v>50000</v>
      </c>
      <c r="J231" s="16">
        <f t="shared" si="49"/>
        <v>0.33</v>
      </c>
      <c r="K231" s="16">
        <f>VLOOKUP(C231,'COEF SEGURO AUTO'!A:H,8,0)</f>
        <v>7.4499999999999997E-2</v>
      </c>
      <c r="L231" s="17">
        <f t="shared" si="50"/>
        <v>22.35</v>
      </c>
      <c r="M231" s="17">
        <f t="shared" si="51"/>
        <v>37.25</v>
      </c>
      <c r="N231" s="17">
        <f t="shared" si="52"/>
        <v>9900</v>
      </c>
      <c r="O231" s="17">
        <f t="shared" si="53"/>
        <v>16500</v>
      </c>
      <c r="P231" s="17">
        <f t="shared" si="54"/>
        <v>446.81808510638302</v>
      </c>
      <c r="Q231" s="17">
        <f t="shared" si="55"/>
        <v>744.69680851063833</v>
      </c>
      <c r="R231" s="16">
        <f>IFERROR(VLOOKUP(C231,media!A:C,3,0),"-")</f>
        <v>71</v>
      </c>
      <c r="S231" s="16">
        <f>IFERROR(VLOOKUP(C231,media!A:D,4,0),"-")</f>
        <v>74.444400000000002</v>
      </c>
      <c r="T231" s="16">
        <f>IFERROR(VLOOKUP(C231,media!A:B,2,0),"-")</f>
        <v>5</v>
      </c>
      <c r="U231" s="16">
        <f>IFERROR(_xlfn.XLOOKUP(C231,media!A:A,media!F:F),"-")</f>
        <v>0</v>
      </c>
      <c r="V231" s="18">
        <f>_xlfn.XLOOKUP(C231,media!A:A,media!E:E,"-")</f>
        <v>45658</v>
      </c>
    </row>
    <row r="232" spans="2:22" ht="15.75" thickBot="1">
      <c r="B232" s="19" t="s">
        <v>51</v>
      </c>
      <c r="C232" s="19">
        <v>50055</v>
      </c>
      <c r="D232" s="16">
        <v>84</v>
      </c>
      <c r="E232" s="16">
        <v>15</v>
      </c>
      <c r="F232" s="20">
        <v>17</v>
      </c>
      <c r="G232" s="16">
        <v>3</v>
      </c>
      <c r="H232" s="17">
        <v>156630</v>
      </c>
      <c r="I232" s="17">
        <v>208840</v>
      </c>
      <c r="J232" s="16">
        <f t="shared" si="49"/>
        <v>0.2</v>
      </c>
      <c r="K232" s="16">
        <f>VLOOKUP(C232,'COEF SEGURO AUTO'!A:H,8,0)</f>
        <v>6.7199999999999996E-2</v>
      </c>
      <c r="L232" s="17">
        <f t="shared" si="50"/>
        <v>105.25536</v>
      </c>
      <c r="M232" s="17">
        <f t="shared" si="51"/>
        <v>140.34047999999999</v>
      </c>
      <c r="N232" s="17">
        <f t="shared" si="52"/>
        <v>31326</v>
      </c>
      <c r="O232" s="17">
        <f t="shared" si="53"/>
        <v>41768</v>
      </c>
      <c r="P232" s="17">
        <f t="shared" si="54"/>
        <v>2342.8267885714286</v>
      </c>
      <c r="Q232" s="17">
        <f t="shared" si="55"/>
        <v>3123.7690514285714</v>
      </c>
      <c r="R232" s="16">
        <f>IFERROR(VLOOKUP(C232,media!A:C,3,0),"-")</f>
        <v>71.400000000000006</v>
      </c>
      <c r="S232" s="16">
        <f>IFERROR(VLOOKUP(C232,media!A:D,4,0),"-")</f>
        <v>75.968199999999996</v>
      </c>
      <c r="T232" s="16">
        <f>IFERROR(VLOOKUP(C232,media!A:B,2,0),"-")</f>
        <v>14</v>
      </c>
      <c r="U232" s="16">
        <f>IFERROR(_xlfn.XLOOKUP(C232,media!A:A,media!F:F),"-")</f>
        <v>0</v>
      </c>
      <c r="V232" s="18">
        <f>_xlfn.XLOOKUP(C232,media!A:A,media!E:E,"-")</f>
        <v>45658</v>
      </c>
    </row>
    <row r="233" spans="2:22" ht="15.75" thickBot="1">
      <c r="B233" s="19" t="s">
        <v>51</v>
      </c>
      <c r="C233" s="19">
        <v>50081</v>
      </c>
      <c r="D233" s="16">
        <v>87</v>
      </c>
      <c r="E233" s="16">
        <v>5</v>
      </c>
      <c r="F233" s="20">
        <v>17</v>
      </c>
      <c r="G233" s="16">
        <v>3</v>
      </c>
      <c r="H233" s="17">
        <v>100000</v>
      </c>
      <c r="I233" s="17">
        <v>200000</v>
      </c>
      <c r="J233" s="16">
        <f t="shared" si="49"/>
        <v>0.2</v>
      </c>
      <c r="K233" s="16">
        <f>VLOOKUP(C233,'COEF SEGURO AUTO'!A:H,8,0)</f>
        <v>6.7199999999999996E-2</v>
      </c>
      <c r="L233" s="17">
        <f t="shared" si="50"/>
        <v>67.2</v>
      </c>
      <c r="M233" s="17">
        <f t="shared" si="51"/>
        <v>134.4</v>
      </c>
      <c r="N233" s="17">
        <f t="shared" si="52"/>
        <v>20000</v>
      </c>
      <c r="O233" s="17">
        <f t="shared" si="53"/>
        <v>40000</v>
      </c>
      <c r="P233" s="17">
        <f t="shared" si="54"/>
        <v>1446.5103448275863</v>
      </c>
      <c r="Q233" s="17">
        <f t="shared" si="55"/>
        <v>2893.0206896551726</v>
      </c>
      <c r="R233" s="16">
        <f>IFERROR(VLOOKUP(C233,media!A:C,3,0),"-")</f>
        <v>71.88</v>
      </c>
      <c r="S233" s="16">
        <f>IFERROR(VLOOKUP(C233,media!A:D,4,0),"-")</f>
        <v>80</v>
      </c>
      <c r="T233" s="16">
        <f>IFERROR(VLOOKUP(C233,media!A:B,2,0),"-")</f>
        <v>11</v>
      </c>
      <c r="U233" s="16">
        <f>IFERROR(_xlfn.XLOOKUP(C233,media!A:A,media!F:F),"-")</f>
        <v>0</v>
      </c>
      <c r="V233" s="18">
        <f>_xlfn.XLOOKUP(C233,media!A:A,media!E:E,"-")</f>
        <v>45658</v>
      </c>
    </row>
    <row r="234" spans="2:22" ht="15.75" thickBot="1">
      <c r="B234" s="19" t="s">
        <v>51</v>
      </c>
      <c r="C234" s="19">
        <v>50109</v>
      </c>
      <c r="D234" s="16">
        <v>95</v>
      </c>
      <c r="E234" s="16">
        <v>5</v>
      </c>
      <c r="F234" s="20">
        <v>15</v>
      </c>
      <c r="G234" s="16">
        <v>3</v>
      </c>
      <c r="H234" s="17">
        <v>300000</v>
      </c>
      <c r="I234" s="17">
        <v>300000</v>
      </c>
      <c r="J234" s="16">
        <f t="shared" si="49"/>
        <v>0.18</v>
      </c>
      <c r="K234" s="16">
        <f>VLOOKUP(C234,'COEF SEGURO AUTO'!A:H,8,0)</f>
        <v>6.6100000000000006E-2</v>
      </c>
      <c r="L234" s="17">
        <f t="shared" si="50"/>
        <v>198.3</v>
      </c>
      <c r="M234" s="17">
        <f t="shared" si="51"/>
        <v>198.3</v>
      </c>
      <c r="N234" s="17">
        <f t="shared" si="52"/>
        <v>54000</v>
      </c>
      <c r="O234" s="17">
        <f t="shared" si="53"/>
        <v>54000</v>
      </c>
      <c r="P234" s="17">
        <f t="shared" si="54"/>
        <v>3924.6157894736843</v>
      </c>
      <c r="Q234" s="17">
        <f t="shared" si="55"/>
        <v>3924.6157894736843</v>
      </c>
      <c r="R234" s="16">
        <f>IFERROR(VLOOKUP(C234,media!A:C,3,0),"-")</f>
        <v>72.311000000000007</v>
      </c>
      <c r="S234" s="16">
        <f>IFERROR(VLOOKUP(C234,media!A:D,4,0),"-")</f>
        <v>76.9833</v>
      </c>
      <c r="T234" s="16">
        <f>IFERROR(VLOOKUP(C234,media!A:B,2,0),"-")</f>
        <v>5</v>
      </c>
      <c r="U234" s="16">
        <f>IFERROR(_xlfn.XLOOKUP(C234,media!A:A,media!F:F),"-")</f>
        <v>0</v>
      </c>
      <c r="V234" s="18">
        <f>_xlfn.XLOOKUP(C234,media!A:A,media!E:E,"-")</f>
        <v>45658</v>
      </c>
    </row>
    <row r="235" spans="2:22" ht="15.75" thickBot="1">
      <c r="B235" s="19" t="s">
        <v>51</v>
      </c>
      <c r="C235" s="19">
        <v>50038</v>
      </c>
      <c r="D235" s="16">
        <v>83</v>
      </c>
      <c r="E235" s="16">
        <v>15</v>
      </c>
      <c r="F235" s="20">
        <v>17</v>
      </c>
      <c r="G235" s="16">
        <v>3</v>
      </c>
      <c r="H235" s="17">
        <v>156360</v>
      </c>
      <c r="I235" s="17">
        <v>208480</v>
      </c>
      <c r="J235" s="16">
        <f t="shared" si="49"/>
        <v>0.2</v>
      </c>
      <c r="K235" s="16">
        <f>VLOOKUP(C235,'COEF SEGURO AUTO'!A:H,8,0)</f>
        <v>6.7199999999999996E-2</v>
      </c>
      <c r="L235" s="17">
        <f t="shared" si="50"/>
        <v>105.07392</v>
      </c>
      <c r="M235" s="17">
        <f t="shared" si="51"/>
        <v>140.09855999999999</v>
      </c>
      <c r="N235" s="17">
        <f t="shared" si="52"/>
        <v>31272</v>
      </c>
      <c r="O235" s="17">
        <f t="shared" si="53"/>
        <v>41696</v>
      </c>
      <c r="P235" s="17">
        <f t="shared" si="54"/>
        <v>2365.700426024096</v>
      </c>
      <c r="Q235" s="17">
        <f t="shared" si="55"/>
        <v>3154.2672346987952</v>
      </c>
      <c r="R235" s="16">
        <f>IFERROR(VLOOKUP(C235,media!A:C,3,0),"-")</f>
        <v>72.764799999999994</v>
      </c>
      <c r="S235" s="16">
        <f>IFERROR(VLOOKUP(C235,media!A:D,4,0),"-")</f>
        <v>79.943700000000007</v>
      </c>
      <c r="T235" s="16">
        <f>IFERROR(VLOOKUP(C235,media!A:B,2,0),"-")</f>
        <v>14</v>
      </c>
      <c r="U235" s="16">
        <f>IFERROR(_xlfn.XLOOKUP(C235,media!A:A,media!F:F),"-")</f>
        <v>0</v>
      </c>
      <c r="V235" s="18">
        <f>_xlfn.XLOOKUP(C235,media!A:A,media!E:E,"-")</f>
        <v>45658</v>
      </c>
    </row>
    <row r="236" spans="2:22" ht="15.75" thickBot="1">
      <c r="B236" s="19" t="s">
        <v>51</v>
      </c>
      <c r="C236" s="19">
        <v>50087</v>
      </c>
      <c r="D236" s="16">
        <v>87</v>
      </c>
      <c r="E236" s="16">
        <v>5</v>
      </c>
      <c r="F236" s="20">
        <v>12</v>
      </c>
      <c r="G236" s="16">
        <v>3</v>
      </c>
      <c r="H236" s="17">
        <v>200000</v>
      </c>
      <c r="I236" s="17">
        <v>400000</v>
      </c>
      <c r="J236" s="16">
        <f t="shared" si="49"/>
        <v>0.15</v>
      </c>
      <c r="K236" s="16">
        <f>VLOOKUP(C236,'COEF SEGURO AUTO'!A:H,8,0)</f>
        <v>6.6100000000000006E-2</v>
      </c>
      <c r="L236" s="17">
        <f t="shared" si="50"/>
        <v>132.20000000000002</v>
      </c>
      <c r="M236" s="17">
        <f t="shared" si="51"/>
        <v>264.40000000000003</v>
      </c>
      <c r="N236" s="17">
        <f t="shared" si="52"/>
        <v>30000</v>
      </c>
      <c r="O236" s="17">
        <f t="shared" si="53"/>
        <v>60000</v>
      </c>
      <c r="P236" s="17">
        <f t="shared" si="54"/>
        <v>2775.8781609195398</v>
      </c>
      <c r="Q236" s="17">
        <f t="shared" si="55"/>
        <v>5551.7563218390796</v>
      </c>
      <c r="R236" s="16">
        <f>IFERROR(VLOOKUP(C236,media!A:C,3,0),"-")</f>
        <v>75</v>
      </c>
      <c r="S236" s="16">
        <f>IFERROR(VLOOKUP(C236,media!A:D,4,0),"-")</f>
        <v>78</v>
      </c>
      <c r="T236" s="16">
        <f>IFERROR(VLOOKUP(C236,media!A:B,2,0),"-")</f>
        <v>12</v>
      </c>
      <c r="U236" s="16">
        <f>IFERROR(_xlfn.XLOOKUP(C236,media!A:A,media!F:F),"-")</f>
        <v>2</v>
      </c>
      <c r="V236" s="18">
        <f>_xlfn.XLOOKUP(C236,media!A:A,media!E:E,"-")</f>
        <v>45658</v>
      </c>
    </row>
  </sheetData>
  <sheetProtection sort="0" autoFilter="0"/>
  <autoFilter ref="B7:V236" xr:uid="{FC492E05-141E-45AF-921B-F1BF85E22EEC}">
    <sortState xmlns:xlrd2="http://schemas.microsoft.com/office/spreadsheetml/2017/richdata2" ref="B68:V236">
      <sortCondition ref="R7:R236"/>
    </sortState>
  </autoFilter>
  <sortState xmlns:xlrd2="http://schemas.microsoft.com/office/spreadsheetml/2017/richdata2" ref="C8:T142">
    <sortCondition ref="C8:C142"/>
  </sortState>
  <mergeCells count="5">
    <mergeCell ref="P4:Q4"/>
    <mergeCell ref="P3:Q3"/>
    <mergeCell ref="P2:Q2"/>
    <mergeCell ref="B6:I6"/>
    <mergeCell ref="R6:V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A9EC-B4EC-48EF-BF68-04BD28967DA6}">
  <sheetPr>
    <tabColor rgb="FF92D050"/>
  </sheetPr>
  <dimension ref="A1:I771"/>
  <sheetViews>
    <sheetView workbookViewId="0">
      <selection activeCell="A2" sqref="A2:I707"/>
    </sheetView>
  </sheetViews>
  <sheetFormatPr defaultRowHeight="15"/>
  <cols>
    <col min="2" max="2" width="28.140625" bestFit="1" customWidth="1"/>
    <col min="3" max="3" width="21.140625" bestFit="1" customWidth="1"/>
    <col min="4" max="4" width="21.42578125" bestFit="1" customWidth="1"/>
    <col min="5" max="5" width="8.7109375" style="8"/>
    <col min="9" max="9" width="33.7109375" bestFit="1" customWidth="1"/>
    <col min="10" max="10" width="12.42578125" bestFit="1" customWidth="1"/>
  </cols>
  <sheetData>
    <row r="1" spans="1:9">
      <c r="A1" s="10" t="s">
        <v>21</v>
      </c>
      <c r="B1" s="10" t="s">
        <v>31</v>
      </c>
      <c r="C1" s="10" t="s">
        <v>22</v>
      </c>
      <c r="D1" s="10" t="s">
        <v>23</v>
      </c>
      <c r="E1" s="24" t="s">
        <v>24</v>
      </c>
      <c r="F1" s="10" t="s">
        <v>32</v>
      </c>
      <c r="G1" s="10" t="s">
        <v>33</v>
      </c>
      <c r="H1" s="10" t="s">
        <v>34</v>
      </c>
      <c r="I1" s="10" t="s">
        <v>35</v>
      </c>
    </row>
    <row r="2" spans="1:9">
      <c r="A2">
        <v>57</v>
      </c>
      <c r="B2">
        <v>1</v>
      </c>
      <c r="C2">
        <v>25.836500000000001</v>
      </c>
      <c r="D2">
        <v>25.836500000000001</v>
      </c>
      <c r="E2" s="8">
        <v>45658</v>
      </c>
      <c r="F2">
        <v>0</v>
      </c>
      <c r="G2" t="s">
        <v>30</v>
      </c>
      <c r="H2" t="s">
        <v>30</v>
      </c>
      <c r="I2">
        <v>1</v>
      </c>
    </row>
    <row r="3" spans="1:9">
      <c r="A3">
        <v>58</v>
      </c>
      <c r="B3">
        <v>5</v>
      </c>
      <c r="C3">
        <v>2.9531999999999998</v>
      </c>
      <c r="D3">
        <v>30.021999999999998</v>
      </c>
      <c r="E3" s="8">
        <v>45658</v>
      </c>
      <c r="F3">
        <v>0</v>
      </c>
      <c r="G3" t="s">
        <v>30</v>
      </c>
      <c r="H3" t="s">
        <v>30</v>
      </c>
      <c r="I3">
        <v>5</v>
      </c>
    </row>
    <row r="4" spans="1:9">
      <c r="A4">
        <v>62</v>
      </c>
      <c r="B4">
        <v>6</v>
      </c>
      <c r="C4">
        <v>17.060199999999998</v>
      </c>
      <c r="D4">
        <v>60.384700000000002</v>
      </c>
      <c r="E4" s="8">
        <v>45658</v>
      </c>
      <c r="F4">
        <v>0</v>
      </c>
      <c r="G4" t="s">
        <v>30</v>
      </c>
      <c r="H4" t="s">
        <v>30</v>
      </c>
      <c r="I4">
        <v>6</v>
      </c>
    </row>
    <row r="5" spans="1:9">
      <c r="A5">
        <v>66</v>
      </c>
      <c r="B5">
        <v>2</v>
      </c>
      <c r="C5">
        <v>7.3753000000000002</v>
      </c>
      <c r="D5">
        <v>30</v>
      </c>
      <c r="E5" s="8">
        <v>45658</v>
      </c>
      <c r="F5">
        <v>0</v>
      </c>
      <c r="G5" t="s">
        <v>30</v>
      </c>
      <c r="H5" t="s">
        <v>30</v>
      </c>
      <c r="I5">
        <v>2</v>
      </c>
    </row>
    <row r="6" spans="1:9">
      <c r="A6">
        <v>67</v>
      </c>
      <c r="B6">
        <v>2</v>
      </c>
      <c r="C6">
        <v>21.2699</v>
      </c>
      <c r="D6">
        <v>24.781199999999998</v>
      </c>
      <c r="E6" s="8">
        <v>45658</v>
      </c>
      <c r="F6">
        <v>0</v>
      </c>
      <c r="G6" t="s">
        <v>30</v>
      </c>
      <c r="H6" t="s">
        <v>30</v>
      </c>
      <c r="I6">
        <v>2</v>
      </c>
    </row>
    <row r="7" spans="1:9">
      <c r="A7">
        <v>69</v>
      </c>
      <c r="B7">
        <v>4</v>
      </c>
      <c r="C7">
        <v>30</v>
      </c>
      <c r="D7">
        <v>39.999899999999997</v>
      </c>
      <c r="E7" s="8">
        <v>45658</v>
      </c>
      <c r="F7">
        <v>0</v>
      </c>
      <c r="G7" t="s">
        <v>30</v>
      </c>
      <c r="H7" t="s">
        <v>30</v>
      </c>
      <c r="I7">
        <v>4</v>
      </c>
    </row>
    <row r="8" spans="1:9">
      <c r="A8">
        <v>70</v>
      </c>
      <c r="B8">
        <v>4</v>
      </c>
      <c r="C8">
        <v>18.504100000000001</v>
      </c>
      <c r="D8">
        <v>30</v>
      </c>
      <c r="E8" s="8">
        <v>45658</v>
      </c>
      <c r="F8">
        <v>0</v>
      </c>
      <c r="G8" t="s">
        <v>30</v>
      </c>
      <c r="H8" t="s">
        <v>30</v>
      </c>
      <c r="I8">
        <v>4</v>
      </c>
    </row>
    <row r="9" spans="1:9">
      <c r="A9">
        <v>71</v>
      </c>
      <c r="B9">
        <v>3</v>
      </c>
      <c r="C9">
        <v>30</v>
      </c>
      <c r="D9">
        <v>46.1</v>
      </c>
      <c r="E9" s="8">
        <v>45658</v>
      </c>
      <c r="F9">
        <v>0</v>
      </c>
      <c r="G9" t="s">
        <v>30</v>
      </c>
      <c r="H9" t="s">
        <v>30</v>
      </c>
      <c r="I9">
        <v>3</v>
      </c>
    </row>
    <row r="10" spans="1:9">
      <c r="A10">
        <v>74</v>
      </c>
      <c r="B10">
        <v>4</v>
      </c>
      <c r="C10">
        <v>10.292999999999999</v>
      </c>
      <c r="D10">
        <v>30.0472</v>
      </c>
      <c r="E10" s="8">
        <v>45658</v>
      </c>
      <c r="F10">
        <v>0</v>
      </c>
      <c r="G10" t="s">
        <v>30</v>
      </c>
      <c r="H10" t="s">
        <v>30</v>
      </c>
      <c r="I10">
        <v>4</v>
      </c>
    </row>
    <row r="11" spans="1:9">
      <c r="A11">
        <v>78</v>
      </c>
      <c r="B11">
        <v>3</v>
      </c>
      <c r="C11">
        <v>35.695</v>
      </c>
      <c r="D11">
        <v>40.0002</v>
      </c>
      <c r="E11" s="8">
        <v>45658</v>
      </c>
      <c r="F11">
        <v>0</v>
      </c>
      <c r="G11" t="s">
        <v>30</v>
      </c>
      <c r="H11" t="s">
        <v>30</v>
      </c>
      <c r="I11">
        <v>3</v>
      </c>
    </row>
    <row r="12" spans="1:9">
      <c r="A12">
        <v>79</v>
      </c>
      <c r="B12">
        <v>3</v>
      </c>
      <c r="C12">
        <v>40.781500000000001</v>
      </c>
      <c r="D12">
        <v>43.55</v>
      </c>
      <c r="E12" s="8">
        <v>45658</v>
      </c>
      <c r="F12">
        <v>0</v>
      </c>
      <c r="G12" t="s">
        <v>30</v>
      </c>
      <c r="H12" t="s">
        <v>30</v>
      </c>
      <c r="I12">
        <v>3</v>
      </c>
    </row>
    <row r="13" spans="1:9">
      <c r="A13">
        <v>81</v>
      </c>
      <c r="B13">
        <v>6</v>
      </c>
      <c r="C13">
        <v>35.1</v>
      </c>
      <c r="D13">
        <v>58</v>
      </c>
      <c r="E13" s="8">
        <v>45658</v>
      </c>
      <c r="F13">
        <v>0</v>
      </c>
      <c r="G13" t="s">
        <v>30</v>
      </c>
      <c r="H13" t="s">
        <v>30</v>
      </c>
      <c r="I13">
        <v>6</v>
      </c>
    </row>
    <row r="14" spans="1:9">
      <c r="A14">
        <v>83</v>
      </c>
      <c r="B14">
        <v>8</v>
      </c>
      <c r="C14">
        <v>50.014499999999998</v>
      </c>
      <c r="D14">
        <v>58</v>
      </c>
      <c r="E14" s="8">
        <v>45658</v>
      </c>
      <c r="F14">
        <v>0</v>
      </c>
      <c r="G14" t="s">
        <v>30</v>
      </c>
      <c r="H14" t="s">
        <v>30</v>
      </c>
      <c r="I14">
        <v>8</v>
      </c>
    </row>
    <row r="15" spans="1:9">
      <c r="A15">
        <v>84</v>
      </c>
      <c r="B15">
        <v>4</v>
      </c>
      <c r="C15">
        <v>57</v>
      </c>
      <c r="D15">
        <v>57.7</v>
      </c>
      <c r="E15" s="8">
        <v>45658</v>
      </c>
      <c r="F15">
        <v>0</v>
      </c>
      <c r="G15" t="s">
        <v>30</v>
      </c>
      <c r="H15" t="s">
        <v>30</v>
      </c>
      <c r="I15">
        <v>4</v>
      </c>
    </row>
    <row r="16" spans="1:9">
      <c r="A16">
        <v>86</v>
      </c>
      <c r="B16">
        <v>1</v>
      </c>
      <c r="C16">
        <v>32.858499999999999</v>
      </c>
      <c r="D16">
        <v>32.858499999999999</v>
      </c>
      <c r="E16" s="8">
        <v>45658</v>
      </c>
      <c r="F16">
        <v>0</v>
      </c>
      <c r="G16" t="s">
        <v>30</v>
      </c>
      <c r="H16" t="s">
        <v>30</v>
      </c>
      <c r="I16">
        <v>1</v>
      </c>
    </row>
    <row r="17" spans="1:9">
      <c r="A17">
        <v>87</v>
      </c>
      <c r="B17">
        <v>5</v>
      </c>
      <c r="C17">
        <v>35.489600000000003</v>
      </c>
      <c r="D17">
        <v>46</v>
      </c>
      <c r="E17" s="8">
        <v>45658</v>
      </c>
      <c r="F17">
        <v>0</v>
      </c>
      <c r="G17" t="s">
        <v>30</v>
      </c>
      <c r="H17" t="s">
        <v>30</v>
      </c>
      <c r="I17">
        <v>5</v>
      </c>
    </row>
    <row r="18" spans="1:9">
      <c r="A18">
        <v>88</v>
      </c>
      <c r="B18">
        <v>3</v>
      </c>
      <c r="C18">
        <v>40.489100000000001</v>
      </c>
      <c r="D18">
        <v>46.278399999999998</v>
      </c>
      <c r="E18" s="8">
        <v>45658</v>
      </c>
      <c r="F18">
        <v>0</v>
      </c>
      <c r="G18" t="s">
        <v>30</v>
      </c>
      <c r="H18" t="s">
        <v>30</v>
      </c>
      <c r="I18">
        <v>3</v>
      </c>
    </row>
    <row r="19" spans="1:9">
      <c r="A19">
        <v>93</v>
      </c>
      <c r="B19">
        <v>1</v>
      </c>
      <c r="C19">
        <v>1.4955000000000001</v>
      </c>
      <c r="D19">
        <v>1.4955000000000001</v>
      </c>
      <c r="E19" s="8">
        <v>45658</v>
      </c>
      <c r="F19">
        <v>0</v>
      </c>
      <c r="G19" t="s">
        <v>30</v>
      </c>
      <c r="H19" t="s">
        <v>30</v>
      </c>
      <c r="I19">
        <v>1</v>
      </c>
    </row>
    <row r="20" spans="1:9">
      <c r="A20">
        <v>94</v>
      </c>
      <c r="B20">
        <v>3</v>
      </c>
      <c r="C20">
        <v>10.803699999999999</v>
      </c>
      <c r="D20">
        <v>30</v>
      </c>
      <c r="E20" s="8">
        <v>45658</v>
      </c>
      <c r="F20">
        <v>0</v>
      </c>
      <c r="G20" t="s">
        <v>30</v>
      </c>
      <c r="H20" t="s">
        <v>30</v>
      </c>
      <c r="I20">
        <v>3</v>
      </c>
    </row>
    <row r="21" spans="1:9">
      <c r="A21">
        <v>95</v>
      </c>
      <c r="B21">
        <v>3</v>
      </c>
      <c r="C21">
        <v>19.6281</v>
      </c>
      <c r="D21">
        <v>47.8</v>
      </c>
      <c r="E21" s="8">
        <v>45658</v>
      </c>
      <c r="F21">
        <v>0</v>
      </c>
      <c r="G21" t="s">
        <v>30</v>
      </c>
      <c r="H21" t="s">
        <v>30</v>
      </c>
      <c r="I21">
        <v>3</v>
      </c>
    </row>
    <row r="22" spans="1:9">
      <c r="A22">
        <v>100</v>
      </c>
      <c r="B22">
        <v>5</v>
      </c>
      <c r="C22">
        <v>52</v>
      </c>
      <c r="D22">
        <v>58.88</v>
      </c>
      <c r="E22" s="8">
        <v>45658</v>
      </c>
      <c r="F22">
        <v>0</v>
      </c>
      <c r="G22" t="s">
        <v>30</v>
      </c>
      <c r="H22" t="s">
        <v>30</v>
      </c>
      <c r="I22">
        <v>5</v>
      </c>
    </row>
    <row r="23" spans="1:9">
      <c r="A23">
        <v>101</v>
      </c>
      <c r="B23">
        <v>7</v>
      </c>
      <c r="C23">
        <v>54</v>
      </c>
      <c r="D23">
        <v>60.228200000000001</v>
      </c>
      <c r="E23" s="8">
        <v>45658</v>
      </c>
      <c r="F23">
        <v>0</v>
      </c>
      <c r="G23" t="s">
        <v>30</v>
      </c>
      <c r="H23" t="s">
        <v>30</v>
      </c>
      <c r="I23">
        <v>7</v>
      </c>
    </row>
    <row r="24" spans="1:9">
      <c r="A24">
        <v>102</v>
      </c>
      <c r="B24">
        <v>3</v>
      </c>
      <c r="C24">
        <v>2.7166000000000001</v>
      </c>
      <c r="D24">
        <v>5.5365000000000002</v>
      </c>
      <c r="E24" s="8">
        <v>45658</v>
      </c>
      <c r="F24">
        <v>0</v>
      </c>
      <c r="G24" t="s">
        <v>30</v>
      </c>
      <c r="H24" t="s">
        <v>30</v>
      </c>
      <c r="I24">
        <v>3</v>
      </c>
    </row>
    <row r="25" spans="1:9">
      <c r="A25">
        <v>103</v>
      </c>
      <c r="B25">
        <v>4</v>
      </c>
      <c r="C25">
        <v>53.47</v>
      </c>
      <c r="D25">
        <v>58.11</v>
      </c>
      <c r="E25" s="8">
        <v>45658</v>
      </c>
      <c r="F25">
        <v>0</v>
      </c>
      <c r="G25" t="s">
        <v>30</v>
      </c>
      <c r="H25" t="s">
        <v>30</v>
      </c>
      <c r="I25">
        <v>4</v>
      </c>
    </row>
    <row r="26" spans="1:9">
      <c r="A26">
        <v>104</v>
      </c>
      <c r="B26">
        <v>3</v>
      </c>
      <c r="C26">
        <v>48.685600000000001</v>
      </c>
      <c r="D26">
        <v>53.3</v>
      </c>
      <c r="E26" s="8">
        <v>45658</v>
      </c>
      <c r="F26">
        <v>0</v>
      </c>
      <c r="G26" t="s">
        <v>30</v>
      </c>
      <c r="H26" t="s">
        <v>30</v>
      </c>
      <c r="I26">
        <v>3</v>
      </c>
    </row>
    <row r="27" spans="1:9">
      <c r="A27">
        <v>105</v>
      </c>
      <c r="B27">
        <v>4</v>
      </c>
      <c r="C27">
        <v>55.512300000000003</v>
      </c>
      <c r="D27">
        <v>60.208399999999997</v>
      </c>
      <c r="E27" s="8">
        <v>45658</v>
      </c>
      <c r="F27">
        <v>0</v>
      </c>
      <c r="G27" t="s">
        <v>30</v>
      </c>
      <c r="H27" t="s">
        <v>30</v>
      </c>
      <c r="I27">
        <v>4</v>
      </c>
    </row>
    <row r="28" spans="1:9">
      <c r="A28">
        <v>106</v>
      </c>
      <c r="B28">
        <v>4</v>
      </c>
      <c r="C28">
        <v>56.012300000000003</v>
      </c>
      <c r="D28">
        <v>58.5</v>
      </c>
      <c r="E28" s="8">
        <v>45658</v>
      </c>
      <c r="F28">
        <v>0</v>
      </c>
      <c r="G28" t="s">
        <v>30</v>
      </c>
      <c r="H28" t="s">
        <v>30</v>
      </c>
      <c r="I28">
        <v>4</v>
      </c>
    </row>
    <row r="29" spans="1:9">
      <c r="A29">
        <v>108</v>
      </c>
      <c r="B29">
        <v>4</v>
      </c>
      <c r="C29">
        <v>59.11</v>
      </c>
      <c r="D29">
        <v>60.555500000000002</v>
      </c>
      <c r="E29" s="8">
        <v>45658</v>
      </c>
      <c r="F29">
        <v>0</v>
      </c>
      <c r="G29" t="s">
        <v>30</v>
      </c>
      <c r="H29" t="s">
        <v>30</v>
      </c>
      <c r="I29">
        <v>4</v>
      </c>
    </row>
    <row r="30" spans="1:9">
      <c r="A30">
        <v>109</v>
      </c>
      <c r="B30">
        <v>4</v>
      </c>
      <c r="C30">
        <v>57.35</v>
      </c>
      <c r="D30">
        <v>70.999899999999997</v>
      </c>
      <c r="E30" s="8">
        <v>45658</v>
      </c>
      <c r="F30">
        <v>0</v>
      </c>
      <c r="G30" t="s">
        <v>30</v>
      </c>
      <c r="H30" t="s">
        <v>30</v>
      </c>
      <c r="I30">
        <v>4</v>
      </c>
    </row>
    <row r="31" spans="1:9">
      <c r="A31">
        <v>110</v>
      </c>
      <c r="B31">
        <v>2</v>
      </c>
      <c r="C31">
        <v>58</v>
      </c>
      <c r="D31">
        <v>60.169499999999999</v>
      </c>
      <c r="E31" s="8">
        <v>45658</v>
      </c>
      <c r="F31">
        <v>0</v>
      </c>
      <c r="G31" t="s">
        <v>30</v>
      </c>
      <c r="H31" t="s">
        <v>30</v>
      </c>
      <c r="I31">
        <v>2</v>
      </c>
    </row>
    <row r="32" spans="1:9">
      <c r="A32">
        <v>111</v>
      </c>
      <c r="B32">
        <v>3</v>
      </c>
      <c r="C32">
        <v>60.169400000000003</v>
      </c>
      <c r="D32">
        <v>60.298999999999999</v>
      </c>
      <c r="E32" s="8">
        <v>45658</v>
      </c>
      <c r="F32">
        <v>0</v>
      </c>
      <c r="G32" t="s">
        <v>30</v>
      </c>
      <c r="H32" t="s">
        <v>30</v>
      </c>
      <c r="I32">
        <v>3</v>
      </c>
    </row>
    <row r="33" spans="1:9">
      <c r="A33">
        <v>113</v>
      </c>
      <c r="B33">
        <v>5</v>
      </c>
      <c r="C33">
        <v>58.3215</v>
      </c>
      <c r="D33">
        <v>61.348999999999997</v>
      </c>
      <c r="E33" s="8">
        <v>45658</v>
      </c>
      <c r="F33">
        <v>0</v>
      </c>
      <c r="G33" t="s">
        <v>30</v>
      </c>
      <c r="H33" t="s">
        <v>30</v>
      </c>
      <c r="I33">
        <v>5</v>
      </c>
    </row>
    <row r="34" spans="1:9">
      <c r="A34">
        <v>114</v>
      </c>
      <c r="B34">
        <v>7</v>
      </c>
      <c r="C34">
        <v>51.344299999999997</v>
      </c>
      <c r="D34">
        <v>58.899000000000001</v>
      </c>
      <c r="E34" s="8">
        <v>45658</v>
      </c>
      <c r="F34">
        <v>0</v>
      </c>
      <c r="G34" t="s">
        <v>30</v>
      </c>
      <c r="H34" t="s">
        <v>30</v>
      </c>
      <c r="I34">
        <v>7</v>
      </c>
    </row>
    <row r="35" spans="1:9">
      <c r="A35">
        <v>115</v>
      </c>
      <c r="B35">
        <v>7</v>
      </c>
      <c r="C35">
        <v>55</v>
      </c>
      <c r="D35">
        <v>61.906599999999997</v>
      </c>
      <c r="E35" s="8">
        <v>45658</v>
      </c>
      <c r="F35">
        <v>0</v>
      </c>
      <c r="G35" t="s">
        <v>30</v>
      </c>
      <c r="H35" t="s">
        <v>30</v>
      </c>
      <c r="I35">
        <v>7</v>
      </c>
    </row>
    <row r="36" spans="1:9">
      <c r="A36">
        <v>116</v>
      </c>
      <c r="B36">
        <v>4</v>
      </c>
      <c r="C36">
        <v>58.122999999999998</v>
      </c>
      <c r="D36">
        <v>60.702300000000001</v>
      </c>
      <c r="E36" s="8">
        <v>45658</v>
      </c>
      <c r="F36">
        <v>0</v>
      </c>
      <c r="G36" t="s">
        <v>30</v>
      </c>
      <c r="H36" t="s">
        <v>30</v>
      </c>
      <c r="I36">
        <v>4</v>
      </c>
    </row>
    <row r="37" spans="1:9">
      <c r="A37">
        <v>117</v>
      </c>
      <c r="B37">
        <v>5</v>
      </c>
      <c r="C37">
        <v>56.672400000000003</v>
      </c>
      <c r="D37">
        <v>62.700800000000001</v>
      </c>
      <c r="E37" s="8">
        <v>45658</v>
      </c>
      <c r="F37">
        <v>0</v>
      </c>
      <c r="G37" t="s">
        <v>30</v>
      </c>
      <c r="H37" t="s">
        <v>30</v>
      </c>
      <c r="I37">
        <v>5</v>
      </c>
    </row>
    <row r="38" spans="1:9">
      <c r="A38">
        <v>119</v>
      </c>
      <c r="B38">
        <v>3</v>
      </c>
      <c r="C38">
        <v>58.122999999999998</v>
      </c>
      <c r="D38">
        <v>58.899000000000001</v>
      </c>
      <c r="E38" s="8">
        <v>45658</v>
      </c>
      <c r="F38">
        <v>0</v>
      </c>
      <c r="G38" t="s">
        <v>30</v>
      </c>
      <c r="H38" t="s">
        <v>30</v>
      </c>
      <c r="I38">
        <v>3</v>
      </c>
    </row>
    <row r="39" spans="1:9">
      <c r="A39">
        <v>121</v>
      </c>
      <c r="B39">
        <v>1</v>
      </c>
      <c r="C39">
        <v>74.770099999999999</v>
      </c>
      <c r="D39">
        <v>74.770099999999999</v>
      </c>
      <c r="E39" s="8">
        <v>45658</v>
      </c>
      <c r="F39">
        <v>0</v>
      </c>
      <c r="G39" t="s">
        <v>30</v>
      </c>
      <c r="H39" t="s">
        <v>30</v>
      </c>
      <c r="I39">
        <v>1</v>
      </c>
    </row>
    <row r="40" spans="1:9">
      <c r="A40">
        <v>122</v>
      </c>
      <c r="B40">
        <v>3</v>
      </c>
      <c r="C40">
        <v>55.282299999999999</v>
      </c>
      <c r="D40">
        <v>57.995100000000001</v>
      </c>
      <c r="E40" s="8">
        <v>45658</v>
      </c>
      <c r="F40">
        <v>0</v>
      </c>
      <c r="G40" t="s">
        <v>30</v>
      </c>
      <c r="H40" t="s">
        <v>30</v>
      </c>
      <c r="I40">
        <v>3</v>
      </c>
    </row>
    <row r="41" spans="1:9">
      <c r="A41">
        <v>124</v>
      </c>
      <c r="B41">
        <v>5</v>
      </c>
      <c r="C41">
        <v>54.4</v>
      </c>
      <c r="D41">
        <v>63.458199999999998</v>
      </c>
      <c r="E41" s="8">
        <v>45658</v>
      </c>
      <c r="F41">
        <v>0</v>
      </c>
      <c r="G41" t="s">
        <v>30</v>
      </c>
      <c r="H41" t="s">
        <v>30</v>
      </c>
      <c r="I41">
        <v>5</v>
      </c>
    </row>
    <row r="42" spans="1:9">
      <c r="A42">
        <v>125</v>
      </c>
      <c r="B42">
        <v>3</v>
      </c>
      <c r="C42">
        <v>62</v>
      </c>
      <c r="D42">
        <v>63</v>
      </c>
      <c r="E42" s="8">
        <v>45658</v>
      </c>
      <c r="F42">
        <v>0</v>
      </c>
      <c r="G42" t="s">
        <v>30</v>
      </c>
      <c r="H42" t="s">
        <v>30</v>
      </c>
      <c r="I42">
        <v>3</v>
      </c>
    </row>
    <row r="43" spans="1:9">
      <c r="A43">
        <v>126</v>
      </c>
      <c r="B43">
        <v>4</v>
      </c>
      <c r="C43">
        <v>57.288600000000002</v>
      </c>
      <c r="D43">
        <v>58.408000000000001</v>
      </c>
      <c r="E43" s="8">
        <v>45658</v>
      </c>
      <c r="F43">
        <v>0</v>
      </c>
      <c r="G43" t="s">
        <v>30</v>
      </c>
      <c r="H43" t="s">
        <v>30</v>
      </c>
      <c r="I43">
        <v>4</v>
      </c>
    </row>
    <row r="44" spans="1:9">
      <c r="A44">
        <v>127</v>
      </c>
      <c r="B44">
        <v>3</v>
      </c>
      <c r="C44">
        <v>61</v>
      </c>
      <c r="D44">
        <v>61</v>
      </c>
      <c r="E44" s="8">
        <v>45658</v>
      </c>
      <c r="F44">
        <v>0</v>
      </c>
      <c r="G44" t="s">
        <v>30</v>
      </c>
      <c r="H44" t="s">
        <v>30</v>
      </c>
      <c r="I44">
        <v>3</v>
      </c>
    </row>
    <row r="45" spans="1:9">
      <c r="A45">
        <v>128</v>
      </c>
      <c r="B45">
        <v>4</v>
      </c>
      <c r="C45">
        <v>65</v>
      </c>
      <c r="D45">
        <v>66.540599999999998</v>
      </c>
      <c r="E45" s="8">
        <v>45658</v>
      </c>
      <c r="F45">
        <v>0</v>
      </c>
      <c r="G45" t="s">
        <v>30</v>
      </c>
      <c r="H45" t="s">
        <v>30</v>
      </c>
      <c r="I45">
        <v>4</v>
      </c>
    </row>
    <row r="46" spans="1:9">
      <c r="A46">
        <v>20179</v>
      </c>
      <c r="B46">
        <v>4</v>
      </c>
      <c r="C46">
        <v>5.2712000000000003</v>
      </c>
      <c r="D46">
        <v>27.526</v>
      </c>
      <c r="E46" s="8">
        <v>45658</v>
      </c>
      <c r="F46">
        <v>0</v>
      </c>
      <c r="G46" t="s">
        <v>30</v>
      </c>
      <c r="H46" t="s">
        <v>30</v>
      </c>
      <c r="I46">
        <v>4</v>
      </c>
    </row>
    <row r="47" spans="1:9">
      <c r="A47">
        <v>20222</v>
      </c>
      <c r="B47">
        <v>4</v>
      </c>
      <c r="C47">
        <v>5.4447999999999999</v>
      </c>
      <c r="D47">
        <v>22.112200000000001</v>
      </c>
      <c r="E47" s="8">
        <v>45658</v>
      </c>
      <c r="F47">
        <v>0</v>
      </c>
      <c r="G47" t="s">
        <v>30</v>
      </c>
      <c r="H47" t="s">
        <v>30</v>
      </c>
      <c r="I47">
        <v>4</v>
      </c>
    </row>
    <row r="48" spans="1:9">
      <c r="A48">
        <v>20225</v>
      </c>
      <c r="B48">
        <v>2</v>
      </c>
      <c r="C48">
        <v>11.5168</v>
      </c>
      <c r="D48">
        <v>30</v>
      </c>
      <c r="E48" s="8">
        <v>45658</v>
      </c>
      <c r="F48">
        <v>0</v>
      </c>
      <c r="G48" t="s">
        <v>30</v>
      </c>
      <c r="H48" t="s">
        <v>30</v>
      </c>
      <c r="I48">
        <v>2</v>
      </c>
    </row>
    <row r="49" spans="1:9">
      <c r="A49">
        <v>20228</v>
      </c>
      <c r="B49">
        <v>1</v>
      </c>
      <c r="C49">
        <v>3.3858999999999999</v>
      </c>
      <c r="D49">
        <v>3.3858999999999999</v>
      </c>
      <c r="E49" s="8">
        <v>45658</v>
      </c>
      <c r="F49">
        <v>0</v>
      </c>
      <c r="G49" t="s">
        <v>30</v>
      </c>
      <c r="H49" t="s">
        <v>30</v>
      </c>
      <c r="I49">
        <v>1</v>
      </c>
    </row>
    <row r="50" spans="1:9">
      <c r="A50">
        <v>20230</v>
      </c>
      <c r="B50">
        <v>5</v>
      </c>
      <c r="C50">
        <v>9.8072999999999997</v>
      </c>
      <c r="D50">
        <v>19.130800000000001</v>
      </c>
      <c r="E50" s="8">
        <v>45658</v>
      </c>
      <c r="F50">
        <v>0</v>
      </c>
      <c r="G50" t="s">
        <v>30</v>
      </c>
      <c r="H50" t="s">
        <v>30</v>
      </c>
      <c r="I50">
        <v>5</v>
      </c>
    </row>
    <row r="51" spans="1:9">
      <c r="A51">
        <v>20231</v>
      </c>
      <c r="B51">
        <v>1</v>
      </c>
      <c r="C51">
        <v>6.6032000000000002</v>
      </c>
      <c r="D51">
        <v>6.6032000000000002</v>
      </c>
      <c r="E51" s="8">
        <v>45658</v>
      </c>
      <c r="F51">
        <v>0</v>
      </c>
      <c r="G51" t="s">
        <v>30</v>
      </c>
      <c r="H51" t="s">
        <v>30</v>
      </c>
      <c r="I51">
        <v>1</v>
      </c>
    </row>
    <row r="52" spans="1:9">
      <c r="A52">
        <v>20234</v>
      </c>
      <c r="B52">
        <v>1</v>
      </c>
      <c r="C52">
        <v>12.13</v>
      </c>
      <c r="D52">
        <v>12.13</v>
      </c>
      <c r="E52" s="8">
        <v>45658</v>
      </c>
      <c r="F52">
        <v>0</v>
      </c>
      <c r="G52" t="s">
        <v>30</v>
      </c>
      <c r="H52" t="s">
        <v>30</v>
      </c>
      <c r="I52">
        <v>1</v>
      </c>
    </row>
    <row r="53" spans="1:9">
      <c r="A53">
        <v>20235</v>
      </c>
      <c r="B53">
        <v>1</v>
      </c>
      <c r="C53">
        <v>10.5947</v>
      </c>
      <c r="D53">
        <v>10.5947</v>
      </c>
      <c r="E53" s="8">
        <v>45658</v>
      </c>
      <c r="F53">
        <v>0</v>
      </c>
      <c r="G53" t="s">
        <v>30</v>
      </c>
      <c r="H53" t="s">
        <v>30</v>
      </c>
      <c r="I53">
        <v>1</v>
      </c>
    </row>
    <row r="54" spans="1:9">
      <c r="A54">
        <v>20237</v>
      </c>
      <c r="B54">
        <v>2</v>
      </c>
      <c r="C54">
        <v>5.2693000000000003</v>
      </c>
      <c r="D54">
        <v>12.13</v>
      </c>
      <c r="E54" s="8">
        <v>45658</v>
      </c>
      <c r="F54">
        <v>0</v>
      </c>
      <c r="G54" t="s">
        <v>30</v>
      </c>
      <c r="H54" t="s">
        <v>30</v>
      </c>
      <c r="I54">
        <v>2</v>
      </c>
    </row>
    <row r="55" spans="1:9">
      <c r="A55">
        <v>20239</v>
      </c>
      <c r="B55">
        <v>2</v>
      </c>
      <c r="C55">
        <v>13.1273</v>
      </c>
      <c r="D55">
        <v>29.674199999999999</v>
      </c>
      <c r="E55" s="8">
        <v>45658</v>
      </c>
      <c r="F55">
        <v>0</v>
      </c>
      <c r="G55" t="s">
        <v>30</v>
      </c>
      <c r="H55" t="s">
        <v>30</v>
      </c>
      <c r="I55">
        <v>2</v>
      </c>
    </row>
    <row r="56" spans="1:9">
      <c r="A56">
        <v>20240</v>
      </c>
      <c r="B56">
        <v>1</v>
      </c>
      <c r="C56">
        <v>15.727399999999999</v>
      </c>
      <c r="D56">
        <v>15.727399999999999</v>
      </c>
      <c r="E56" s="8">
        <v>45658</v>
      </c>
      <c r="F56">
        <v>0</v>
      </c>
      <c r="G56" t="s">
        <v>30</v>
      </c>
      <c r="H56" t="s">
        <v>30</v>
      </c>
      <c r="I56">
        <v>1</v>
      </c>
    </row>
    <row r="57" spans="1:9">
      <c r="A57">
        <v>20241</v>
      </c>
      <c r="B57">
        <v>3</v>
      </c>
      <c r="C57">
        <v>11.680999999999999</v>
      </c>
      <c r="D57">
        <v>30</v>
      </c>
      <c r="E57" s="8">
        <v>45658</v>
      </c>
      <c r="F57">
        <v>0</v>
      </c>
      <c r="G57" t="s">
        <v>30</v>
      </c>
      <c r="H57" t="s">
        <v>30</v>
      </c>
      <c r="I57">
        <v>3</v>
      </c>
    </row>
    <row r="58" spans="1:9">
      <c r="A58">
        <v>20243</v>
      </c>
      <c r="B58">
        <v>5</v>
      </c>
      <c r="C58">
        <v>4.8315000000000001</v>
      </c>
      <c r="D58">
        <v>13.1731</v>
      </c>
      <c r="E58" s="8">
        <v>45658</v>
      </c>
      <c r="F58">
        <v>0</v>
      </c>
      <c r="G58" t="s">
        <v>30</v>
      </c>
      <c r="H58" t="s">
        <v>30</v>
      </c>
      <c r="I58">
        <v>5</v>
      </c>
    </row>
    <row r="59" spans="1:9">
      <c r="A59">
        <v>20246</v>
      </c>
      <c r="B59">
        <v>3</v>
      </c>
      <c r="C59">
        <v>11.5313</v>
      </c>
      <c r="D59">
        <v>18.060400000000001</v>
      </c>
      <c r="E59" s="8">
        <v>45658</v>
      </c>
      <c r="F59">
        <v>0</v>
      </c>
      <c r="G59" t="s">
        <v>30</v>
      </c>
      <c r="H59" t="s">
        <v>30</v>
      </c>
      <c r="I59">
        <v>3</v>
      </c>
    </row>
    <row r="60" spans="1:9">
      <c r="A60">
        <v>20247</v>
      </c>
      <c r="B60">
        <v>3</v>
      </c>
      <c r="C60">
        <v>8.0949000000000009</v>
      </c>
      <c r="D60">
        <v>14.6442</v>
      </c>
      <c r="E60" s="8">
        <v>45658</v>
      </c>
      <c r="F60">
        <v>0</v>
      </c>
      <c r="G60" t="s">
        <v>30</v>
      </c>
      <c r="H60" t="s">
        <v>30</v>
      </c>
      <c r="I60">
        <v>3</v>
      </c>
    </row>
    <row r="61" spans="1:9">
      <c r="A61">
        <v>20250</v>
      </c>
      <c r="B61">
        <v>1</v>
      </c>
      <c r="C61">
        <v>13.2918</v>
      </c>
      <c r="D61">
        <v>13.2918</v>
      </c>
      <c r="E61" s="8">
        <v>45658</v>
      </c>
      <c r="F61">
        <v>0</v>
      </c>
      <c r="G61" t="s">
        <v>30</v>
      </c>
      <c r="H61" t="s">
        <v>30</v>
      </c>
      <c r="I61">
        <v>1</v>
      </c>
    </row>
    <row r="62" spans="1:9">
      <c r="A62">
        <v>20253</v>
      </c>
      <c r="B62">
        <v>5</v>
      </c>
      <c r="C62">
        <v>4.0057999999999998</v>
      </c>
      <c r="D62">
        <v>15.617699999999999</v>
      </c>
      <c r="E62" s="8">
        <v>45658</v>
      </c>
      <c r="F62">
        <v>0</v>
      </c>
      <c r="G62" t="s">
        <v>30</v>
      </c>
      <c r="H62" t="s">
        <v>30</v>
      </c>
      <c r="I62">
        <v>5</v>
      </c>
    </row>
    <row r="63" spans="1:9">
      <c r="A63">
        <v>20254</v>
      </c>
      <c r="B63">
        <v>4</v>
      </c>
      <c r="C63">
        <v>4.1216999999999997</v>
      </c>
      <c r="D63">
        <v>14.6181</v>
      </c>
      <c r="E63" s="8">
        <v>45658</v>
      </c>
      <c r="F63">
        <v>0</v>
      </c>
      <c r="G63" t="s">
        <v>30</v>
      </c>
      <c r="H63" t="s">
        <v>30</v>
      </c>
      <c r="I63">
        <v>4</v>
      </c>
    </row>
    <row r="64" spans="1:9">
      <c r="A64">
        <v>20255</v>
      </c>
      <c r="B64">
        <v>6</v>
      </c>
      <c r="C64">
        <v>3.1400999999999999</v>
      </c>
      <c r="D64">
        <v>39.005299999999998</v>
      </c>
      <c r="E64" s="8">
        <v>45658</v>
      </c>
      <c r="F64">
        <v>0</v>
      </c>
      <c r="G64" t="s">
        <v>30</v>
      </c>
      <c r="H64" t="s">
        <v>30</v>
      </c>
      <c r="I64">
        <v>6</v>
      </c>
    </row>
    <row r="65" spans="1:9">
      <c r="A65">
        <v>20257</v>
      </c>
      <c r="B65">
        <v>4</v>
      </c>
      <c r="C65">
        <v>7.2736000000000001</v>
      </c>
      <c r="D65">
        <v>17.561499999999999</v>
      </c>
      <c r="E65" s="8">
        <v>45658</v>
      </c>
      <c r="F65">
        <v>0</v>
      </c>
      <c r="G65" t="s">
        <v>30</v>
      </c>
      <c r="H65" t="s">
        <v>30</v>
      </c>
      <c r="I65">
        <v>4</v>
      </c>
    </row>
    <row r="66" spans="1:9">
      <c r="A66">
        <v>20258</v>
      </c>
      <c r="B66">
        <v>3</v>
      </c>
      <c r="C66">
        <v>14.523899999999999</v>
      </c>
      <c r="D66">
        <v>16.174600000000002</v>
      </c>
      <c r="E66" s="8">
        <v>45658</v>
      </c>
      <c r="F66">
        <v>0</v>
      </c>
      <c r="G66" t="s">
        <v>30</v>
      </c>
      <c r="H66" t="s">
        <v>30</v>
      </c>
      <c r="I66">
        <v>3</v>
      </c>
    </row>
    <row r="67" spans="1:9">
      <c r="A67">
        <v>20260</v>
      </c>
      <c r="B67">
        <v>5</v>
      </c>
      <c r="C67">
        <v>3.6703000000000001</v>
      </c>
      <c r="D67">
        <v>18.110199999999999</v>
      </c>
      <c r="E67" s="8">
        <v>45658</v>
      </c>
      <c r="F67">
        <v>0</v>
      </c>
      <c r="G67" t="s">
        <v>30</v>
      </c>
      <c r="H67" t="s">
        <v>30</v>
      </c>
      <c r="I67">
        <v>5</v>
      </c>
    </row>
    <row r="68" spans="1:9">
      <c r="A68">
        <v>20261</v>
      </c>
      <c r="B68">
        <v>1</v>
      </c>
      <c r="C68">
        <v>15.1839</v>
      </c>
      <c r="D68">
        <v>15.1839</v>
      </c>
      <c r="E68" s="8">
        <v>45658</v>
      </c>
      <c r="F68">
        <v>0</v>
      </c>
      <c r="G68" t="s">
        <v>30</v>
      </c>
      <c r="H68" t="s">
        <v>30</v>
      </c>
      <c r="I68">
        <v>1</v>
      </c>
    </row>
    <row r="69" spans="1:9">
      <c r="A69">
        <v>20262</v>
      </c>
      <c r="B69">
        <v>1</v>
      </c>
      <c r="C69">
        <v>6.6146000000000003</v>
      </c>
      <c r="D69">
        <v>6.6146000000000003</v>
      </c>
      <c r="E69" s="8">
        <v>45658</v>
      </c>
      <c r="F69">
        <v>0</v>
      </c>
      <c r="G69" t="s">
        <v>30</v>
      </c>
      <c r="H69" t="s">
        <v>30</v>
      </c>
      <c r="I69">
        <v>1</v>
      </c>
    </row>
    <row r="70" spans="1:9">
      <c r="A70">
        <v>20264</v>
      </c>
      <c r="B70">
        <v>15</v>
      </c>
      <c r="C70">
        <v>6.2602000000000002</v>
      </c>
      <c r="D70">
        <v>31.300899999999999</v>
      </c>
      <c r="E70" s="8">
        <v>45658</v>
      </c>
      <c r="F70">
        <v>0</v>
      </c>
      <c r="G70" t="s">
        <v>30</v>
      </c>
      <c r="H70" t="s">
        <v>30</v>
      </c>
      <c r="I70">
        <v>15</v>
      </c>
    </row>
    <row r="71" spans="1:9">
      <c r="A71">
        <v>20265</v>
      </c>
      <c r="B71">
        <v>21</v>
      </c>
      <c r="C71">
        <v>20.484200000000001</v>
      </c>
      <c r="D71">
        <v>36.852800000000002</v>
      </c>
      <c r="E71" s="8">
        <v>45658</v>
      </c>
      <c r="F71">
        <v>0</v>
      </c>
      <c r="G71" t="s">
        <v>30</v>
      </c>
      <c r="H71" t="s">
        <v>30</v>
      </c>
      <c r="I71">
        <v>21</v>
      </c>
    </row>
    <row r="72" spans="1:9">
      <c r="A72">
        <v>20267</v>
      </c>
      <c r="B72">
        <v>2</v>
      </c>
      <c r="C72">
        <v>2.8650000000000002</v>
      </c>
      <c r="D72">
        <v>13</v>
      </c>
      <c r="E72" s="8">
        <v>45658</v>
      </c>
      <c r="F72">
        <v>0</v>
      </c>
      <c r="G72" t="s">
        <v>30</v>
      </c>
      <c r="H72" t="s">
        <v>30</v>
      </c>
      <c r="I72">
        <v>2</v>
      </c>
    </row>
    <row r="73" spans="1:9">
      <c r="A73">
        <v>20268</v>
      </c>
      <c r="B73">
        <v>3</v>
      </c>
      <c r="C73">
        <v>16.0016</v>
      </c>
      <c r="D73">
        <v>37.0961</v>
      </c>
      <c r="E73" s="8">
        <v>45658</v>
      </c>
      <c r="F73">
        <v>0</v>
      </c>
      <c r="G73" t="s">
        <v>30</v>
      </c>
      <c r="H73" t="s">
        <v>30</v>
      </c>
      <c r="I73">
        <v>3</v>
      </c>
    </row>
    <row r="74" spans="1:9">
      <c r="A74">
        <v>20269</v>
      </c>
      <c r="B74">
        <v>3</v>
      </c>
      <c r="C74">
        <v>5.7477999999999998</v>
      </c>
      <c r="D74">
        <v>25.0029</v>
      </c>
      <c r="E74" s="8">
        <v>45658</v>
      </c>
      <c r="F74">
        <v>0</v>
      </c>
      <c r="G74" t="s">
        <v>30</v>
      </c>
      <c r="H74" t="s">
        <v>30</v>
      </c>
      <c r="I74">
        <v>3</v>
      </c>
    </row>
    <row r="75" spans="1:9">
      <c r="A75">
        <v>20270</v>
      </c>
      <c r="B75">
        <v>8</v>
      </c>
      <c r="C75">
        <v>17.494399999999999</v>
      </c>
      <c r="D75">
        <v>47.320099999999996</v>
      </c>
      <c r="E75" s="8">
        <v>45658</v>
      </c>
      <c r="F75">
        <v>0</v>
      </c>
      <c r="G75" t="s">
        <v>30</v>
      </c>
      <c r="H75" t="s">
        <v>30</v>
      </c>
      <c r="I75">
        <v>8</v>
      </c>
    </row>
    <row r="76" spans="1:9">
      <c r="A76">
        <v>20272</v>
      </c>
      <c r="B76">
        <v>4</v>
      </c>
      <c r="C76">
        <v>12.3301</v>
      </c>
      <c r="D76">
        <v>17.305499999999999</v>
      </c>
      <c r="E76" s="8">
        <v>45658</v>
      </c>
      <c r="F76">
        <v>0</v>
      </c>
      <c r="G76" t="s">
        <v>30</v>
      </c>
      <c r="H76" t="s">
        <v>30</v>
      </c>
      <c r="I76">
        <v>4</v>
      </c>
    </row>
    <row r="77" spans="1:9">
      <c r="A77">
        <v>20273</v>
      </c>
      <c r="B77">
        <v>3</v>
      </c>
      <c r="C77">
        <v>23.602399999999999</v>
      </c>
      <c r="D77">
        <v>33.021500000000003</v>
      </c>
      <c r="E77" s="8">
        <v>45658</v>
      </c>
      <c r="F77">
        <v>0</v>
      </c>
      <c r="G77" t="s">
        <v>30</v>
      </c>
      <c r="H77" t="s">
        <v>30</v>
      </c>
      <c r="I77">
        <v>3</v>
      </c>
    </row>
    <row r="78" spans="1:9">
      <c r="A78">
        <v>20274</v>
      </c>
      <c r="B78">
        <v>1</v>
      </c>
      <c r="C78">
        <v>20.002700000000001</v>
      </c>
      <c r="D78">
        <v>20.002700000000001</v>
      </c>
      <c r="E78" s="8">
        <v>45658</v>
      </c>
      <c r="F78">
        <v>0</v>
      </c>
      <c r="G78" t="s">
        <v>30</v>
      </c>
      <c r="H78" t="s">
        <v>30</v>
      </c>
      <c r="I78">
        <v>1</v>
      </c>
    </row>
    <row r="79" spans="1:9">
      <c r="A79">
        <v>20275</v>
      </c>
      <c r="B79">
        <v>7</v>
      </c>
      <c r="C79">
        <v>2.7071999999999998</v>
      </c>
      <c r="D79">
        <v>34.075000000000003</v>
      </c>
      <c r="E79" s="8">
        <v>45658</v>
      </c>
      <c r="F79">
        <v>0</v>
      </c>
      <c r="G79" t="s">
        <v>30</v>
      </c>
      <c r="H79" t="s">
        <v>30</v>
      </c>
      <c r="I79">
        <v>7</v>
      </c>
    </row>
    <row r="80" spans="1:9">
      <c r="A80">
        <v>20277</v>
      </c>
      <c r="B80">
        <v>11</v>
      </c>
      <c r="C80">
        <v>43.05</v>
      </c>
      <c r="D80">
        <v>65</v>
      </c>
      <c r="E80" s="8">
        <v>45658</v>
      </c>
      <c r="F80">
        <v>0</v>
      </c>
      <c r="G80" t="s">
        <v>30</v>
      </c>
      <c r="H80" t="s">
        <v>30</v>
      </c>
      <c r="I80">
        <v>11</v>
      </c>
    </row>
    <row r="81" spans="1:9">
      <c r="A81">
        <v>20279</v>
      </c>
      <c r="B81">
        <v>17</v>
      </c>
      <c r="C81">
        <v>53.150199999999998</v>
      </c>
      <c r="D81">
        <v>65.3</v>
      </c>
      <c r="E81" s="8">
        <v>45658</v>
      </c>
      <c r="F81">
        <v>0</v>
      </c>
      <c r="G81" t="s">
        <v>30</v>
      </c>
      <c r="H81" t="s">
        <v>30</v>
      </c>
      <c r="I81">
        <v>17</v>
      </c>
    </row>
    <row r="82" spans="1:9">
      <c r="A82">
        <v>20280</v>
      </c>
      <c r="B82">
        <v>4</v>
      </c>
      <c r="C82">
        <v>8.0949000000000009</v>
      </c>
      <c r="D82">
        <v>26.186800000000002</v>
      </c>
      <c r="E82" s="8">
        <v>45658</v>
      </c>
      <c r="F82">
        <v>0</v>
      </c>
      <c r="G82" t="s">
        <v>30</v>
      </c>
      <c r="H82" t="s">
        <v>30</v>
      </c>
      <c r="I82">
        <v>4</v>
      </c>
    </row>
    <row r="83" spans="1:9">
      <c r="A83">
        <v>20281</v>
      </c>
      <c r="B83">
        <v>1</v>
      </c>
      <c r="C83">
        <v>21.480399999999999</v>
      </c>
      <c r="D83">
        <v>21.480399999999999</v>
      </c>
      <c r="E83" s="8">
        <v>45658</v>
      </c>
      <c r="F83">
        <v>0</v>
      </c>
      <c r="G83" t="s">
        <v>30</v>
      </c>
      <c r="H83" t="s">
        <v>30</v>
      </c>
      <c r="I83">
        <v>1</v>
      </c>
    </row>
    <row r="84" spans="1:9">
      <c r="A84">
        <v>20282</v>
      </c>
      <c r="B84">
        <v>11</v>
      </c>
      <c r="C84">
        <v>30</v>
      </c>
      <c r="D84">
        <v>69.31</v>
      </c>
      <c r="E84" s="8">
        <v>45658</v>
      </c>
      <c r="F84">
        <v>0</v>
      </c>
      <c r="G84" t="s">
        <v>30</v>
      </c>
      <c r="H84" t="s">
        <v>30</v>
      </c>
      <c r="I84">
        <v>11</v>
      </c>
    </row>
    <row r="85" spans="1:9">
      <c r="A85">
        <v>20283</v>
      </c>
      <c r="B85">
        <v>2</v>
      </c>
      <c r="C85">
        <v>8.7563999999999993</v>
      </c>
      <c r="D85">
        <v>19.227599999999999</v>
      </c>
      <c r="E85" s="8">
        <v>45658</v>
      </c>
      <c r="F85">
        <v>0</v>
      </c>
      <c r="G85" t="s">
        <v>30</v>
      </c>
      <c r="H85" t="s">
        <v>30</v>
      </c>
      <c r="I85">
        <v>2</v>
      </c>
    </row>
    <row r="86" spans="1:9">
      <c r="A86">
        <v>20284</v>
      </c>
      <c r="B86">
        <v>5</v>
      </c>
      <c r="C86">
        <v>26.264399999999998</v>
      </c>
      <c r="D86">
        <v>30</v>
      </c>
      <c r="E86" s="8">
        <v>45658</v>
      </c>
      <c r="F86">
        <v>0</v>
      </c>
      <c r="G86" t="s">
        <v>30</v>
      </c>
      <c r="H86" t="s">
        <v>30</v>
      </c>
      <c r="I86">
        <v>5</v>
      </c>
    </row>
    <row r="87" spans="1:9">
      <c r="A87">
        <v>20285</v>
      </c>
      <c r="B87">
        <v>4</v>
      </c>
      <c r="C87">
        <v>11.4224</v>
      </c>
      <c r="D87">
        <v>43.908900000000003</v>
      </c>
      <c r="E87" s="8">
        <v>45658</v>
      </c>
      <c r="F87">
        <v>0</v>
      </c>
      <c r="G87" t="s">
        <v>30</v>
      </c>
      <c r="H87" t="s">
        <v>30</v>
      </c>
      <c r="I87">
        <v>4</v>
      </c>
    </row>
    <row r="88" spans="1:9">
      <c r="A88">
        <v>20286</v>
      </c>
      <c r="B88">
        <v>12</v>
      </c>
      <c r="C88">
        <v>57.3</v>
      </c>
      <c r="D88">
        <v>61</v>
      </c>
      <c r="E88" s="8">
        <v>45658</v>
      </c>
      <c r="F88">
        <v>0</v>
      </c>
      <c r="G88" t="s">
        <v>30</v>
      </c>
      <c r="H88" t="s">
        <v>30</v>
      </c>
      <c r="I88">
        <v>12</v>
      </c>
    </row>
    <row r="89" spans="1:9">
      <c r="A89">
        <v>20288</v>
      </c>
      <c r="B89">
        <v>10</v>
      </c>
      <c r="C89">
        <v>49.872999999999998</v>
      </c>
      <c r="D89">
        <v>53.2</v>
      </c>
      <c r="E89" s="8">
        <v>45658</v>
      </c>
      <c r="F89">
        <v>0</v>
      </c>
      <c r="G89" t="s">
        <v>30</v>
      </c>
      <c r="H89" t="s">
        <v>30</v>
      </c>
      <c r="I89">
        <v>10</v>
      </c>
    </row>
    <row r="90" spans="1:9">
      <c r="A90">
        <v>20289</v>
      </c>
      <c r="B90">
        <v>3</v>
      </c>
      <c r="C90">
        <v>13.1723</v>
      </c>
      <c r="D90">
        <v>31.872699999999998</v>
      </c>
      <c r="E90" s="8">
        <v>45658</v>
      </c>
      <c r="F90">
        <v>0</v>
      </c>
      <c r="G90" t="s">
        <v>30</v>
      </c>
      <c r="H90" t="s">
        <v>30</v>
      </c>
      <c r="I90">
        <v>3</v>
      </c>
    </row>
    <row r="91" spans="1:9">
      <c r="A91">
        <v>20290</v>
      </c>
      <c r="B91">
        <v>12</v>
      </c>
      <c r="C91">
        <v>36.866399999999999</v>
      </c>
      <c r="D91">
        <v>53.099499999999999</v>
      </c>
      <c r="E91" s="8">
        <v>45658</v>
      </c>
      <c r="F91">
        <v>0</v>
      </c>
      <c r="G91" t="s">
        <v>30</v>
      </c>
      <c r="H91" t="s">
        <v>30</v>
      </c>
      <c r="I91">
        <v>12</v>
      </c>
    </row>
    <row r="92" spans="1:9">
      <c r="A92">
        <v>20291</v>
      </c>
      <c r="B92">
        <v>16</v>
      </c>
      <c r="C92">
        <v>54.5</v>
      </c>
      <c r="D92">
        <v>60</v>
      </c>
      <c r="E92" s="8">
        <v>45658</v>
      </c>
      <c r="F92">
        <v>0</v>
      </c>
      <c r="G92" t="s">
        <v>30</v>
      </c>
      <c r="H92" t="s">
        <v>30</v>
      </c>
      <c r="I92">
        <v>16</v>
      </c>
    </row>
    <row r="93" spans="1:9">
      <c r="A93">
        <v>20292</v>
      </c>
      <c r="B93">
        <v>9</v>
      </c>
      <c r="C93">
        <v>7.9592000000000001</v>
      </c>
      <c r="D93">
        <v>35.241</v>
      </c>
      <c r="E93" s="8">
        <v>45658</v>
      </c>
      <c r="F93">
        <v>0</v>
      </c>
      <c r="G93" t="s">
        <v>30</v>
      </c>
      <c r="H93" t="s">
        <v>30</v>
      </c>
      <c r="I93">
        <v>9</v>
      </c>
    </row>
    <row r="94" spans="1:9">
      <c r="A94">
        <v>20293</v>
      </c>
      <c r="B94">
        <v>3</v>
      </c>
      <c r="C94">
        <v>4.9964000000000004</v>
      </c>
      <c r="D94">
        <v>21.595700000000001</v>
      </c>
      <c r="E94" s="8">
        <v>45658</v>
      </c>
      <c r="F94">
        <v>0</v>
      </c>
      <c r="G94" t="s">
        <v>30</v>
      </c>
      <c r="H94" t="s">
        <v>30</v>
      </c>
      <c r="I94">
        <v>3</v>
      </c>
    </row>
    <row r="95" spans="1:9">
      <c r="A95">
        <v>20294</v>
      </c>
      <c r="B95">
        <v>15</v>
      </c>
      <c r="C95">
        <v>55.7</v>
      </c>
      <c r="D95">
        <v>59</v>
      </c>
      <c r="E95" s="8">
        <v>45658</v>
      </c>
      <c r="F95">
        <v>0</v>
      </c>
      <c r="G95" t="s">
        <v>30</v>
      </c>
      <c r="H95" t="s">
        <v>30</v>
      </c>
      <c r="I95">
        <v>15</v>
      </c>
    </row>
    <row r="96" spans="1:9">
      <c r="A96">
        <v>20295</v>
      </c>
      <c r="B96">
        <v>16</v>
      </c>
      <c r="C96">
        <v>55.9</v>
      </c>
      <c r="D96">
        <v>68</v>
      </c>
      <c r="E96" s="8">
        <v>45658</v>
      </c>
      <c r="F96">
        <v>0</v>
      </c>
      <c r="G96" t="s">
        <v>30</v>
      </c>
      <c r="H96" t="s">
        <v>30</v>
      </c>
      <c r="I96">
        <v>16</v>
      </c>
    </row>
    <row r="97" spans="1:9">
      <c r="A97">
        <v>20296</v>
      </c>
      <c r="B97">
        <v>15</v>
      </c>
      <c r="C97">
        <v>56.55</v>
      </c>
      <c r="D97">
        <v>63.676400000000001</v>
      </c>
      <c r="E97" s="8">
        <v>45658</v>
      </c>
      <c r="F97">
        <v>0</v>
      </c>
      <c r="G97" t="s">
        <v>30</v>
      </c>
      <c r="H97" t="s">
        <v>30</v>
      </c>
      <c r="I97">
        <v>15</v>
      </c>
    </row>
    <row r="98" spans="1:9">
      <c r="A98">
        <v>20297</v>
      </c>
      <c r="B98">
        <v>2</v>
      </c>
      <c r="C98">
        <v>26.643899999999999</v>
      </c>
      <c r="D98">
        <v>29.998699999999999</v>
      </c>
      <c r="E98" s="8">
        <v>45658</v>
      </c>
      <c r="F98">
        <v>0</v>
      </c>
      <c r="G98" t="s">
        <v>30</v>
      </c>
      <c r="H98" t="s">
        <v>30</v>
      </c>
      <c r="I98">
        <v>2</v>
      </c>
    </row>
    <row r="99" spans="1:9">
      <c r="A99">
        <v>20298</v>
      </c>
      <c r="B99">
        <v>4</v>
      </c>
      <c r="C99">
        <v>1</v>
      </c>
      <c r="D99">
        <v>24.2363</v>
      </c>
      <c r="E99" s="8">
        <v>45658</v>
      </c>
      <c r="F99">
        <v>0</v>
      </c>
      <c r="G99" t="s">
        <v>30</v>
      </c>
      <c r="H99" t="s">
        <v>30</v>
      </c>
      <c r="I99">
        <v>4</v>
      </c>
    </row>
    <row r="100" spans="1:9">
      <c r="A100">
        <v>20299</v>
      </c>
      <c r="B100">
        <v>3</v>
      </c>
      <c r="C100">
        <v>11.0181</v>
      </c>
      <c r="D100">
        <v>14.678800000000001</v>
      </c>
      <c r="E100" s="8">
        <v>45658</v>
      </c>
      <c r="F100">
        <v>0</v>
      </c>
      <c r="G100" t="s">
        <v>30</v>
      </c>
      <c r="H100" t="s">
        <v>30</v>
      </c>
      <c r="I100">
        <v>3</v>
      </c>
    </row>
    <row r="101" spans="1:9">
      <c r="A101">
        <v>20300</v>
      </c>
      <c r="B101">
        <v>15</v>
      </c>
      <c r="C101">
        <v>57.1</v>
      </c>
      <c r="D101">
        <v>64.021900000000002</v>
      </c>
      <c r="E101" s="8">
        <v>45658</v>
      </c>
      <c r="F101">
        <v>0</v>
      </c>
      <c r="G101" t="s">
        <v>30</v>
      </c>
      <c r="H101" t="s">
        <v>30</v>
      </c>
      <c r="I101">
        <v>15</v>
      </c>
    </row>
    <row r="102" spans="1:9">
      <c r="A102">
        <v>20301</v>
      </c>
      <c r="B102">
        <v>14</v>
      </c>
      <c r="C102">
        <v>56</v>
      </c>
      <c r="D102">
        <v>61</v>
      </c>
      <c r="E102" s="8">
        <v>45658</v>
      </c>
      <c r="F102">
        <v>0</v>
      </c>
      <c r="G102" t="s">
        <v>30</v>
      </c>
      <c r="H102" t="s">
        <v>30</v>
      </c>
      <c r="I102">
        <v>14</v>
      </c>
    </row>
    <row r="103" spans="1:9">
      <c r="A103">
        <v>20302</v>
      </c>
      <c r="B103">
        <v>6</v>
      </c>
      <c r="C103">
        <v>4.4454000000000002</v>
      </c>
      <c r="D103">
        <v>34.458100000000002</v>
      </c>
      <c r="E103" s="8">
        <v>45658</v>
      </c>
      <c r="F103">
        <v>0</v>
      </c>
      <c r="G103" t="s">
        <v>30</v>
      </c>
      <c r="H103" t="s">
        <v>30</v>
      </c>
      <c r="I103">
        <v>6</v>
      </c>
    </row>
    <row r="104" spans="1:9">
      <c r="A104">
        <v>20303</v>
      </c>
      <c r="B104">
        <v>3</v>
      </c>
      <c r="C104">
        <v>22.535699999999999</v>
      </c>
      <c r="D104">
        <v>30.7028</v>
      </c>
      <c r="E104" s="8">
        <v>45658</v>
      </c>
      <c r="F104">
        <v>0</v>
      </c>
      <c r="G104" t="s">
        <v>30</v>
      </c>
      <c r="H104" t="s">
        <v>30</v>
      </c>
      <c r="I104">
        <v>3</v>
      </c>
    </row>
    <row r="105" spans="1:9">
      <c r="A105">
        <v>20304</v>
      </c>
      <c r="B105">
        <v>3</v>
      </c>
      <c r="C105">
        <v>15.8078</v>
      </c>
      <c r="D105">
        <v>21.077000000000002</v>
      </c>
      <c r="E105" s="8">
        <v>45658</v>
      </c>
      <c r="F105">
        <v>0</v>
      </c>
      <c r="G105" t="s">
        <v>30</v>
      </c>
      <c r="H105" t="s">
        <v>30</v>
      </c>
      <c r="I105">
        <v>3</v>
      </c>
    </row>
    <row r="106" spans="1:9">
      <c r="A106">
        <v>20305</v>
      </c>
      <c r="B106">
        <v>11</v>
      </c>
      <c r="C106">
        <v>15</v>
      </c>
      <c r="D106">
        <v>18.049199999999999</v>
      </c>
      <c r="E106" s="8">
        <v>45658</v>
      </c>
      <c r="F106">
        <v>0</v>
      </c>
      <c r="G106" t="s">
        <v>30</v>
      </c>
      <c r="H106" t="s">
        <v>30</v>
      </c>
      <c r="I106">
        <v>11</v>
      </c>
    </row>
    <row r="107" spans="1:9">
      <c r="A107">
        <v>20306</v>
      </c>
      <c r="B107">
        <v>9</v>
      </c>
      <c r="C107">
        <v>12.843500000000001</v>
      </c>
      <c r="D107">
        <v>32.032699999999998</v>
      </c>
      <c r="E107" s="8">
        <v>45658</v>
      </c>
      <c r="F107">
        <v>0</v>
      </c>
      <c r="G107" t="s">
        <v>30</v>
      </c>
      <c r="H107" t="s">
        <v>30</v>
      </c>
      <c r="I107">
        <v>9</v>
      </c>
    </row>
    <row r="108" spans="1:9">
      <c r="A108">
        <v>20307</v>
      </c>
      <c r="B108">
        <v>16</v>
      </c>
      <c r="C108">
        <v>57</v>
      </c>
      <c r="D108">
        <v>58.861600000000003</v>
      </c>
      <c r="E108" s="8">
        <v>45658</v>
      </c>
      <c r="F108">
        <v>0</v>
      </c>
      <c r="G108" t="s">
        <v>30</v>
      </c>
      <c r="H108" t="s">
        <v>30</v>
      </c>
      <c r="I108">
        <v>16</v>
      </c>
    </row>
    <row r="109" spans="1:9">
      <c r="A109">
        <v>20308</v>
      </c>
      <c r="B109">
        <v>2</v>
      </c>
      <c r="C109">
        <v>32.286799999999999</v>
      </c>
      <c r="D109">
        <v>32.4238</v>
      </c>
      <c r="E109" s="8">
        <v>45658</v>
      </c>
      <c r="F109">
        <v>0</v>
      </c>
      <c r="G109" t="s">
        <v>30</v>
      </c>
      <c r="H109" t="s">
        <v>30</v>
      </c>
      <c r="I109">
        <v>2</v>
      </c>
    </row>
    <row r="110" spans="1:9">
      <c r="A110">
        <v>20309</v>
      </c>
      <c r="B110">
        <v>3</v>
      </c>
      <c r="C110">
        <v>18.005500000000001</v>
      </c>
      <c r="D110">
        <v>31.851199999999999</v>
      </c>
      <c r="E110" s="8">
        <v>45658</v>
      </c>
      <c r="F110">
        <v>0</v>
      </c>
      <c r="G110" t="s">
        <v>30</v>
      </c>
      <c r="H110" t="s">
        <v>30</v>
      </c>
      <c r="I110">
        <v>3</v>
      </c>
    </row>
    <row r="111" spans="1:9">
      <c r="A111">
        <v>20310</v>
      </c>
      <c r="B111">
        <v>7</v>
      </c>
      <c r="C111">
        <v>14.6968</v>
      </c>
      <c r="D111">
        <v>38.950099999999999</v>
      </c>
      <c r="E111" s="8">
        <v>45658</v>
      </c>
      <c r="F111">
        <v>0</v>
      </c>
      <c r="G111" t="s">
        <v>30</v>
      </c>
      <c r="H111" t="s">
        <v>30</v>
      </c>
      <c r="I111">
        <v>7</v>
      </c>
    </row>
    <row r="112" spans="1:9">
      <c r="A112">
        <v>20311</v>
      </c>
      <c r="B112">
        <v>9</v>
      </c>
      <c r="C112">
        <v>8.8476999999999997</v>
      </c>
      <c r="D112">
        <v>36.000599999999999</v>
      </c>
      <c r="E112" s="8">
        <v>45658</v>
      </c>
      <c r="F112">
        <v>0</v>
      </c>
      <c r="G112" t="s">
        <v>30</v>
      </c>
      <c r="H112" t="s">
        <v>30</v>
      </c>
      <c r="I112">
        <v>9</v>
      </c>
    </row>
    <row r="113" spans="1:9">
      <c r="A113">
        <v>20312</v>
      </c>
      <c r="B113">
        <v>6</v>
      </c>
      <c r="C113">
        <v>15.662800000000001</v>
      </c>
      <c r="D113">
        <v>33.629899999999999</v>
      </c>
      <c r="E113" s="8">
        <v>45658</v>
      </c>
      <c r="F113">
        <v>0</v>
      </c>
      <c r="G113" t="s">
        <v>30</v>
      </c>
      <c r="H113" t="s">
        <v>30</v>
      </c>
      <c r="I113">
        <v>6</v>
      </c>
    </row>
    <row r="114" spans="1:9">
      <c r="A114">
        <v>20313</v>
      </c>
      <c r="B114">
        <v>4</v>
      </c>
      <c r="C114">
        <v>16.483499999999999</v>
      </c>
      <c r="D114">
        <v>35.341999999999999</v>
      </c>
      <c r="E114" s="8">
        <v>45658</v>
      </c>
      <c r="F114">
        <v>0</v>
      </c>
      <c r="G114" t="s">
        <v>30</v>
      </c>
      <c r="H114" t="s">
        <v>30</v>
      </c>
      <c r="I114">
        <v>4</v>
      </c>
    </row>
    <row r="115" spans="1:9">
      <c r="A115">
        <v>20314</v>
      </c>
      <c r="B115">
        <v>3</v>
      </c>
      <c r="C115">
        <v>0.78369999999999995</v>
      </c>
      <c r="D115">
        <v>22.572700000000001</v>
      </c>
      <c r="E115" s="8">
        <v>45658</v>
      </c>
      <c r="F115">
        <v>0</v>
      </c>
      <c r="G115" t="s">
        <v>30</v>
      </c>
      <c r="H115" t="s">
        <v>30</v>
      </c>
      <c r="I115">
        <v>3</v>
      </c>
    </row>
    <row r="116" spans="1:9">
      <c r="A116">
        <v>20315</v>
      </c>
      <c r="B116">
        <v>12</v>
      </c>
      <c r="C116">
        <v>30</v>
      </c>
      <c r="D116">
        <v>45.386200000000002</v>
      </c>
      <c r="E116" s="8">
        <v>45658</v>
      </c>
      <c r="F116">
        <v>0</v>
      </c>
      <c r="G116" t="s">
        <v>30</v>
      </c>
      <c r="H116" t="s">
        <v>30</v>
      </c>
      <c r="I116">
        <v>12</v>
      </c>
    </row>
    <row r="117" spans="1:9">
      <c r="A117">
        <v>20316</v>
      </c>
      <c r="B117">
        <v>5</v>
      </c>
      <c r="C117">
        <v>30</v>
      </c>
      <c r="D117">
        <v>46.767499999999998</v>
      </c>
      <c r="E117" s="8">
        <v>45658</v>
      </c>
      <c r="F117">
        <v>0</v>
      </c>
      <c r="G117" t="s">
        <v>30</v>
      </c>
      <c r="H117" t="s">
        <v>30</v>
      </c>
      <c r="I117">
        <v>5</v>
      </c>
    </row>
    <row r="118" spans="1:9">
      <c r="A118">
        <v>20317</v>
      </c>
      <c r="B118">
        <v>6</v>
      </c>
      <c r="C118">
        <v>3.2654000000000001</v>
      </c>
      <c r="D118">
        <v>42.134500000000003</v>
      </c>
      <c r="E118" s="8">
        <v>45658</v>
      </c>
      <c r="F118">
        <v>0</v>
      </c>
      <c r="G118" t="s">
        <v>30</v>
      </c>
      <c r="H118" t="s">
        <v>30</v>
      </c>
      <c r="I118">
        <v>6</v>
      </c>
    </row>
    <row r="119" spans="1:9">
      <c r="A119">
        <v>20318</v>
      </c>
      <c r="B119">
        <v>6</v>
      </c>
      <c r="C119">
        <v>13.9841</v>
      </c>
      <c r="D119">
        <v>42.0657</v>
      </c>
      <c r="E119" s="8">
        <v>45658</v>
      </c>
      <c r="F119">
        <v>0</v>
      </c>
      <c r="G119" t="s">
        <v>30</v>
      </c>
      <c r="H119" t="s">
        <v>30</v>
      </c>
      <c r="I119">
        <v>6</v>
      </c>
    </row>
    <row r="120" spans="1:9">
      <c r="A120">
        <v>20319</v>
      </c>
      <c r="B120">
        <v>1</v>
      </c>
      <c r="C120">
        <v>15.8078</v>
      </c>
      <c r="D120">
        <v>15.8078</v>
      </c>
      <c r="E120" s="8">
        <v>45658</v>
      </c>
      <c r="F120">
        <v>0</v>
      </c>
      <c r="G120" t="s">
        <v>30</v>
      </c>
      <c r="H120" t="s">
        <v>30</v>
      </c>
      <c r="I120">
        <v>1</v>
      </c>
    </row>
    <row r="121" spans="1:9">
      <c r="A121">
        <v>20320</v>
      </c>
      <c r="B121">
        <v>11</v>
      </c>
      <c r="C121">
        <v>11.4443</v>
      </c>
      <c r="D121">
        <v>33.125500000000002</v>
      </c>
      <c r="E121" s="8">
        <v>45658</v>
      </c>
      <c r="F121">
        <v>0</v>
      </c>
      <c r="G121" t="s">
        <v>30</v>
      </c>
      <c r="H121" t="s">
        <v>30</v>
      </c>
      <c r="I121">
        <v>11</v>
      </c>
    </row>
    <row r="122" spans="1:9">
      <c r="A122">
        <v>20321</v>
      </c>
      <c r="B122">
        <v>16</v>
      </c>
      <c r="C122">
        <v>61</v>
      </c>
      <c r="D122">
        <v>63.5871</v>
      </c>
      <c r="E122" s="8">
        <v>45658</v>
      </c>
      <c r="F122">
        <v>0</v>
      </c>
      <c r="G122" t="s">
        <v>30</v>
      </c>
      <c r="H122" t="s">
        <v>30</v>
      </c>
      <c r="I122">
        <v>16</v>
      </c>
    </row>
    <row r="123" spans="1:9">
      <c r="A123">
        <v>20322</v>
      </c>
      <c r="B123">
        <v>12</v>
      </c>
      <c r="C123">
        <v>15.932600000000001</v>
      </c>
      <c r="D123">
        <v>59.505000000000003</v>
      </c>
      <c r="E123" s="8">
        <v>45658</v>
      </c>
      <c r="F123">
        <v>0</v>
      </c>
      <c r="G123" t="s">
        <v>30</v>
      </c>
      <c r="H123" t="s">
        <v>30</v>
      </c>
      <c r="I123">
        <v>12</v>
      </c>
    </row>
    <row r="124" spans="1:9">
      <c r="A124">
        <v>20323</v>
      </c>
      <c r="B124">
        <v>1</v>
      </c>
      <c r="C124">
        <v>4.4294000000000002</v>
      </c>
      <c r="D124">
        <v>4.4294000000000002</v>
      </c>
      <c r="E124" s="8">
        <v>45658</v>
      </c>
      <c r="F124">
        <v>0</v>
      </c>
      <c r="G124" t="s">
        <v>30</v>
      </c>
      <c r="H124" t="s">
        <v>30</v>
      </c>
      <c r="I124">
        <v>1</v>
      </c>
    </row>
    <row r="125" spans="1:9">
      <c r="A125">
        <v>20324</v>
      </c>
      <c r="B125">
        <v>13</v>
      </c>
      <c r="C125">
        <v>49.553800000000003</v>
      </c>
      <c r="D125">
        <v>60.003</v>
      </c>
      <c r="E125" s="8">
        <v>45658</v>
      </c>
      <c r="F125">
        <v>0</v>
      </c>
      <c r="G125" t="s">
        <v>30</v>
      </c>
      <c r="H125" t="s">
        <v>30</v>
      </c>
      <c r="I125">
        <v>13</v>
      </c>
    </row>
    <row r="126" spans="1:9">
      <c r="A126">
        <v>20325</v>
      </c>
      <c r="B126">
        <v>6</v>
      </c>
      <c r="C126">
        <v>19.807500000000001</v>
      </c>
      <c r="D126">
        <v>29.875</v>
      </c>
      <c r="E126" s="8">
        <v>45658</v>
      </c>
      <c r="F126">
        <v>0</v>
      </c>
      <c r="G126" t="s">
        <v>30</v>
      </c>
      <c r="H126" t="s">
        <v>30</v>
      </c>
      <c r="I126">
        <v>6</v>
      </c>
    </row>
    <row r="127" spans="1:9">
      <c r="A127">
        <v>20326</v>
      </c>
      <c r="B127">
        <v>9</v>
      </c>
      <c r="C127">
        <v>17.0549</v>
      </c>
      <c r="D127">
        <v>51.726399999999998</v>
      </c>
      <c r="E127" s="8">
        <v>45658</v>
      </c>
      <c r="F127">
        <v>0</v>
      </c>
      <c r="G127" t="s">
        <v>30</v>
      </c>
      <c r="H127" t="s">
        <v>30</v>
      </c>
      <c r="I127">
        <v>9</v>
      </c>
    </row>
    <row r="128" spans="1:9">
      <c r="A128">
        <v>20327</v>
      </c>
      <c r="B128">
        <v>3</v>
      </c>
      <c r="C128">
        <v>9.0191999999999997</v>
      </c>
      <c r="D128">
        <v>10</v>
      </c>
      <c r="E128" s="8">
        <v>45658</v>
      </c>
      <c r="F128">
        <v>0</v>
      </c>
      <c r="G128" t="s">
        <v>30</v>
      </c>
      <c r="H128" t="s">
        <v>30</v>
      </c>
      <c r="I128">
        <v>3</v>
      </c>
    </row>
    <row r="129" spans="1:9">
      <c r="A129">
        <v>20328</v>
      </c>
      <c r="B129">
        <v>13</v>
      </c>
      <c r="C129">
        <v>17.695399999999999</v>
      </c>
      <c r="D129">
        <v>46.279699999999998</v>
      </c>
      <c r="E129" s="8">
        <v>45658</v>
      </c>
      <c r="F129">
        <v>0</v>
      </c>
      <c r="G129" t="s">
        <v>30</v>
      </c>
      <c r="H129" t="s">
        <v>30</v>
      </c>
      <c r="I129">
        <v>13</v>
      </c>
    </row>
    <row r="130" spans="1:9">
      <c r="A130">
        <v>20329</v>
      </c>
      <c r="B130">
        <v>20</v>
      </c>
      <c r="C130">
        <v>11.429600000000001</v>
      </c>
      <c r="D130">
        <v>70.003</v>
      </c>
      <c r="E130" s="8">
        <v>45658</v>
      </c>
      <c r="F130">
        <v>0</v>
      </c>
      <c r="G130" t="s">
        <v>30</v>
      </c>
      <c r="H130" t="s">
        <v>30</v>
      </c>
      <c r="I130">
        <v>20</v>
      </c>
    </row>
    <row r="131" spans="1:9">
      <c r="A131">
        <v>20330</v>
      </c>
      <c r="B131">
        <v>5</v>
      </c>
      <c r="C131">
        <v>2.7372999999999998</v>
      </c>
      <c r="D131">
        <v>40.073500000000003</v>
      </c>
      <c r="E131" s="8">
        <v>45658</v>
      </c>
      <c r="F131">
        <v>0</v>
      </c>
      <c r="G131" t="s">
        <v>30</v>
      </c>
      <c r="H131" t="s">
        <v>30</v>
      </c>
      <c r="I131">
        <v>5</v>
      </c>
    </row>
    <row r="132" spans="1:9">
      <c r="A132">
        <v>20331</v>
      </c>
      <c r="B132">
        <v>11</v>
      </c>
      <c r="C132">
        <v>5.1395</v>
      </c>
      <c r="D132">
        <v>33.406500000000001</v>
      </c>
      <c r="E132" s="8">
        <v>45658</v>
      </c>
      <c r="F132">
        <v>0</v>
      </c>
      <c r="G132" t="s">
        <v>30</v>
      </c>
      <c r="H132" t="s">
        <v>30</v>
      </c>
      <c r="I132">
        <v>11</v>
      </c>
    </row>
    <row r="133" spans="1:9">
      <c r="A133">
        <v>20332</v>
      </c>
      <c r="B133">
        <v>12</v>
      </c>
      <c r="C133">
        <v>19.230799999999999</v>
      </c>
      <c r="D133">
        <v>40.467500000000001</v>
      </c>
      <c r="E133" s="8">
        <v>45658</v>
      </c>
      <c r="F133">
        <v>0</v>
      </c>
      <c r="G133" t="s">
        <v>30</v>
      </c>
      <c r="H133" t="s">
        <v>30</v>
      </c>
      <c r="I133">
        <v>12</v>
      </c>
    </row>
    <row r="134" spans="1:9">
      <c r="A134">
        <v>20333</v>
      </c>
      <c r="B134">
        <v>8</v>
      </c>
      <c r="C134">
        <v>30.2</v>
      </c>
      <c r="D134">
        <v>43.961799999999997</v>
      </c>
      <c r="E134" s="8">
        <v>45658</v>
      </c>
      <c r="F134">
        <v>0</v>
      </c>
      <c r="G134" t="s">
        <v>30</v>
      </c>
      <c r="H134" t="s">
        <v>30</v>
      </c>
      <c r="I134">
        <v>8</v>
      </c>
    </row>
    <row r="135" spans="1:9">
      <c r="A135">
        <v>20334</v>
      </c>
      <c r="B135">
        <v>4</v>
      </c>
      <c r="C135">
        <v>4.2862999999999998</v>
      </c>
      <c r="D135">
        <v>30</v>
      </c>
      <c r="E135" s="8">
        <v>45658</v>
      </c>
      <c r="F135">
        <v>0</v>
      </c>
      <c r="G135" t="s">
        <v>30</v>
      </c>
      <c r="H135" t="s">
        <v>30</v>
      </c>
      <c r="I135">
        <v>4</v>
      </c>
    </row>
    <row r="136" spans="1:9">
      <c r="A136">
        <v>20335</v>
      </c>
      <c r="B136">
        <v>5</v>
      </c>
      <c r="C136">
        <v>2.0044</v>
      </c>
      <c r="D136">
        <v>35.462899999999998</v>
      </c>
      <c r="E136" s="8">
        <v>45658</v>
      </c>
      <c r="F136">
        <v>0</v>
      </c>
      <c r="G136" t="s">
        <v>30</v>
      </c>
      <c r="H136" t="s">
        <v>30</v>
      </c>
      <c r="I136">
        <v>5</v>
      </c>
    </row>
    <row r="137" spans="1:9">
      <c r="A137">
        <v>20336</v>
      </c>
      <c r="B137">
        <v>14</v>
      </c>
      <c r="C137">
        <v>19.089400000000001</v>
      </c>
      <c r="D137">
        <v>43.928600000000003</v>
      </c>
      <c r="E137" s="8">
        <v>45658</v>
      </c>
      <c r="F137">
        <v>0</v>
      </c>
      <c r="G137" t="s">
        <v>30</v>
      </c>
      <c r="H137" t="s">
        <v>30</v>
      </c>
      <c r="I137">
        <v>14</v>
      </c>
    </row>
    <row r="138" spans="1:9">
      <c r="A138">
        <v>20337</v>
      </c>
      <c r="B138">
        <v>5</v>
      </c>
      <c r="C138">
        <v>16.819600000000001</v>
      </c>
      <c r="D138">
        <v>29.488199999999999</v>
      </c>
      <c r="E138" s="8">
        <v>45658</v>
      </c>
      <c r="F138">
        <v>0</v>
      </c>
      <c r="G138" t="s">
        <v>30</v>
      </c>
      <c r="H138" t="s">
        <v>30</v>
      </c>
      <c r="I138">
        <v>5</v>
      </c>
    </row>
    <row r="139" spans="1:9">
      <c r="A139">
        <v>20338</v>
      </c>
      <c r="B139">
        <v>11</v>
      </c>
      <c r="C139">
        <v>16.703299999999999</v>
      </c>
      <c r="D139">
        <v>50.191400000000002</v>
      </c>
      <c r="E139" s="8">
        <v>45658</v>
      </c>
      <c r="F139">
        <v>0</v>
      </c>
      <c r="G139" t="s">
        <v>30</v>
      </c>
      <c r="H139" t="s">
        <v>30</v>
      </c>
      <c r="I139">
        <v>11</v>
      </c>
    </row>
    <row r="140" spans="1:9">
      <c r="A140">
        <v>20339</v>
      </c>
      <c r="B140">
        <v>9</v>
      </c>
      <c r="C140">
        <v>30</v>
      </c>
      <c r="D140">
        <v>80.173599999999993</v>
      </c>
      <c r="E140" s="8">
        <v>45658</v>
      </c>
      <c r="F140">
        <v>0</v>
      </c>
      <c r="G140" t="s">
        <v>30</v>
      </c>
      <c r="H140" t="s">
        <v>30</v>
      </c>
      <c r="I140">
        <v>9</v>
      </c>
    </row>
    <row r="141" spans="1:9">
      <c r="A141">
        <v>20340</v>
      </c>
      <c r="B141">
        <v>13</v>
      </c>
      <c r="C141">
        <v>31.750900000000001</v>
      </c>
      <c r="D141">
        <v>52.7029</v>
      </c>
      <c r="E141" s="8">
        <v>45658</v>
      </c>
      <c r="F141">
        <v>0</v>
      </c>
      <c r="G141" t="s">
        <v>30</v>
      </c>
      <c r="H141" t="s">
        <v>30</v>
      </c>
      <c r="I141">
        <v>13</v>
      </c>
    </row>
    <row r="142" spans="1:9">
      <c r="A142">
        <v>20342</v>
      </c>
      <c r="B142">
        <v>7</v>
      </c>
      <c r="C142">
        <v>6.4111000000000002</v>
      </c>
      <c r="D142">
        <v>38.794800000000002</v>
      </c>
      <c r="E142" s="8">
        <v>45658</v>
      </c>
      <c r="F142">
        <v>0</v>
      </c>
      <c r="G142" t="s">
        <v>30</v>
      </c>
      <c r="H142" t="s">
        <v>30</v>
      </c>
      <c r="I142">
        <v>7</v>
      </c>
    </row>
    <row r="143" spans="1:9">
      <c r="A143">
        <v>20346</v>
      </c>
      <c r="B143">
        <v>4</v>
      </c>
      <c r="C143">
        <v>12.7422</v>
      </c>
      <c r="D143">
        <v>45.854999999999997</v>
      </c>
      <c r="E143" s="8">
        <v>45658</v>
      </c>
      <c r="F143">
        <v>0</v>
      </c>
      <c r="G143" t="s">
        <v>30</v>
      </c>
      <c r="H143" t="s">
        <v>30</v>
      </c>
      <c r="I143">
        <v>4</v>
      </c>
    </row>
    <row r="144" spans="1:9">
      <c r="A144">
        <v>20348</v>
      </c>
      <c r="B144">
        <v>7</v>
      </c>
      <c r="C144">
        <v>40.465800000000002</v>
      </c>
      <c r="D144">
        <v>43.714799999999997</v>
      </c>
      <c r="E144" s="8">
        <v>45658</v>
      </c>
      <c r="F144">
        <v>0</v>
      </c>
      <c r="G144" t="s">
        <v>30</v>
      </c>
      <c r="H144" t="s">
        <v>30</v>
      </c>
      <c r="I144">
        <v>7</v>
      </c>
    </row>
    <row r="145" spans="1:9">
      <c r="A145">
        <v>20349</v>
      </c>
      <c r="B145">
        <v>9</v>
      </c>
      <c r="C145">
        <v>38.784700000000001</v>
      </c>
      <c r="D145">
        <v>47.504100000000001</v>
      </c>
      <c r="E145" s="8">
        <v>45658</v>
      </c>
      <c r="F145">
        <v>0</v>
      </c>
      <c r="G145" t="s">
        <v>30</v>
      </c>
      <c r="H145" t="s">
        <v>30</v>
      </c>
      <c r="I145">
        <v>9</v>
      </c>
    </row>
    <row r="146" spans="1:9">
      <c r="A146">
        <v>20350</v>
      </c>
      <c r="B146">
        <v>6</v>
      </c>
      <c r="C146">
        <v>26.074100000000001</v>
      </c>
      <c r="D146">
        <v>34.5974</v>
      </c>
      <c r="E146" s="8">
        <v>45658</v>
      </c>
      <c r="F146">
        <v>0</v>
      </c>
      <c r="G146" t="s">
        <v>30</v>
      </c>
      <c r="H146" t="s">
        <v>30</v>
      </c>
      <c r="I146">
        <v>6</v>
      </c>
    </row>
    <row r="147" spans="1:9">
      <c r="A147">
        <v>20351</v>
      </c>
      <c r="B147">
        <v>12</v>
      </c>
      <c r="C147">
        <v>28.304600000000001</v>
      </c>
      <c r="D147">
        <v>43.107900000000001</v>
      </c>
      <c r="E147" s="8">
        <v>45658</v>
      </c>
      <c r="F147">
        <v>0</v>
      </c>
      <c r="G147" t="s">
        <v>30</v>
      </c>
      <c r="H147" t="s">
        <v>30</v>
      </c>
      <c r="I147">
        <v>12</v>
      </c>
    </row>
    <row r="148" spans="1:9">
      <c r="A148">
        <v>20352</v>
      </c>
      <c r="B148">
        <v>11</v>
      </c>
      <c r="C148">
        <v>53.729799999999997</v>
      </c>
      <c r="D148">
        <v>64</v>
      </c>
      <c r="E148" s="8">
        <v>45658</v>
      </c>
      <c r="F148">
        <v>0</v>
      </c>
      <c r="G148" t="s">
        <v>30</v>
      </c>
      <c r="H148" t="s">
        <v>30</v>
      </c>
      <c r="I148">
        <v>11</v>
      </c>
    </row>
    <row r="149" spans="1:9">
      <c r="A149">
        <v>20353</v>
      </c>
      <c r="B149">
        <v>14</v>
      </c>
      <c r="C149">
        <v>26.308900000000001</v>
      </c>
      <c r="D149">
        <v>66.060900000000004</v>
      </c>
      <c r="E149" s="8">
        <v>45658</v>
      </c>
      <c r="F149">
        <v>0</v>
      </c>
      <c r="G149" t="s">
        <v>30</v>
      </c>
      <c r="H149" t="s">
        <v>30</v>
      </c>
      <c r="I149">
        <v>14</v>
      </c>
    </row>
    <row r="150" spans="1:9">
      <c r="A150">
        <v>20354</v>
      </c>
      <c r="B150">
        <v>5</v>
      </c>
      <c r="C150">
        <v>3.7441</v>
      </c>
      <c r="D150">
        <v>36.354399999999998</v>
      </c>
      <c r="E150" s="8">
        <v>45658</v>
      </c>
      <c r="F150">
        <v>0</v>
      </c>
      <c r="G150" t="s">
        <v>30</v>
      </c>
      <c r="H150" t="s">
        <v>30</v>
      </c>
      <c r="I150">
        <v>5</v>
      </c>
    </row>
    <row r="151" spans="1:9">
      <c r="A151">
        <v>20356</v>
      </c>
      <c r="B151">
        <v>10</v>
      </c>
      <c r="C151">
        <v>14.1122</v>
      </c>
      <c r="D151">
        <v>39.512300000000003</v>
      </c>
      <c r="E151" s="8">
        <v>45658</v>
      </c>
      <c r="F151">
        <v>0</v>
      </c>
      <c r="G151" t="s">
        <v>30</v>
      </c>
      <c r="H151" t="s">
        <v>30</v>
      </c>
      <c r="I151">
        <v>10</v>
      </c>
    </row>
    <row r="152" spans="1:9">
      <c r="A152">
        <v>20357</v>
      </c>
      <c r="B152">
        <v>13</v>
      </c>
      <c r="C152">
        <v>32.738599999999998</v>
      </c>
      <c r="D152">
        <v>43.899799999999999</v>
      </c>
      <c r="E152" s="8">
        <v>45658</v>
      </c>
      <c r="F152">
        <v>0</v>
      </c>
      <c r="G152" t="s">
        <v>30</v>
      </c>
      <c r="H152" t="s">
        <v>30</v>
      </c>
      <c r="I152">
        <v>13</v>
      </c>
    </row>
    <row r="153" spans="1:9">
      <c r="A153">
        <v>20358</v>
      </c>
      <c r="B153">
        <v>11</v>
      </c>
      <c r="C153">
        <v>41.511000000000003</v>
      </c>
      <c r="D153">
        <v>54.710799999999999</v>
      </c>
      <c r="E153" s="8">
        <v>45658</v>
      </c>
      <c r="F153">
        <v>0</v>
      </c>
      <c r="G153" t="s">
        <v>30</v>
      </c>
      <c r="H153" t="s">
        <v>30</v>
      </c>
      <c r="I153">
        <v>11</v>
      </c>
    </row>
    <row r="154" spans="1:9">
      <c r="A154">
        <v>20359</v>
      </c>
      <c r="B154">
        <v>9</v>
      </c>
      <c r="C154">
        <v>6.0583999999999998</v>
      </c>
      <c r="D154">
        <v>65.634399999999999</v>
      </c>
      <c r="E154" s="8">
        <v>45658</v>
      </c>
      <c r="F154">
        <v>0</v>
      </c>
      <c r="G154" t="s">
        <v>30</v>
      </c>
      <c r="H154" t="s">
        <v>30</v>
      </c>
      <c r="I154">
        <v>9</v>
      </c>
    </row>
    <row r="155" spans="1:9">
      <c r="A155">
        <v>20360</v>
      </c>
      <c r="B155">
        <v>9</v>
      </c>
      <c r="C155">
        <v>36.530099999999997</v>
      </c>
      <c r="D155">
        <v>56.096600000000002</v>
      </c>
      <c r="E155" s="8">
        <v>45658</v>
      </c>
      <c r="F155">
        <v>0</v>
      </c>
      <c r="G155" t="s">
        <v>30</v>
      </c>
      <c r="H155" t="s">
        <v>30</v>
      </c>
      <c r="I155">
        <v>9</v>
      </c>
    </row>
    <row r="156" spans="1:9">
      <c r="A156">
        <v>20361</v>
      </c>
      <c r="B156">
        <v>12</v>
      </c>
      <c r="C156">
        <v>33.439100000000003</v>
      </c>
      <c r="D156">
        <v>52.627099999999999</v>
      </c>
      <c r="E156" s="8">
        <v>45658</v>
      </c>
      <c r="F156">
        <v>0</v>
      </c>
      <c r="G156" t="s">
        <v>30</v>
      </c>
      <c r="H156" t="s">
        <v>30</v>
      </c>
      <c r="I156">
        <v>12</v>
      </c>
    </row>
    <row r="157" spans="1:9">
      <c r="A157">
        <v>20362</v>
      </c>
      <c r="B157">
        <v>4</v>
      </c>
      <c r="C157">
        <v>10.02</v>
      </c>
      <c r="D157">
        <v>44.863399999999999</v>
      </c>
      <c r="E157" s="8">
        <v>45658</v>
      </c>
      <c r="F157">
        <v>0</v>
      </c>
      <c r="G157" t="s">
        <v>30</v>
      </c>
      <c r="H157" t="s">
        <v>30</v>
      </c>
      <c r="I157">
        <v>4</v>
      </c>
    </row>
    <row r="158" spans="1:9">
      <c r="A158">
        <v>20363</v>
      </c>
      <c r="B158">
        <v>13</v>
      </c>
      <c r="C158">
        <v>54.61</v>
      </c>
      <c r="D158">
        <v>64.830500000000001</v>
      </c>
      <c r="E158" s="8">
        <v>45658</v>
      </c>
      <c r="F158">
        <v>0</v>
      </c>
      <c r="G158" t="s">
        <v>30</v>
      </c>
      <c r="H158" t="s">
        <v>30</v>
      </c>
      <c r="I158">
        <v>13</v>
      </c>
    </row>
    <row r="159" spans="1:9">
      <c r="A159">
        <v>20364</v>
      </c>
      <c r="B159">
        <v>11</v>
      </c>
      <c r="C159">
        <v>34.178600000000003</v>
      </c>
      <c r="D159">
        <v>41.091299999999997</v>
      </c>
      <c r="E159" s="8">
        <v>45658</v>
      </c>
      <c r="F159">
        <v>0</v>
      </c>
      <c r="G159" t="s">
        <v>30</v>
      </c>
      <c r="H159" t="s">
        <v>30</v>
      </c>
      <c r="I159">
        <v>11</v>
      </c>
    </row>
    <row r="160" spans="1:9">
      <c r="A160">
        <v>20365</v>
      </c>
      <c r="B160">
        <v>8</v>
      </c>
      <c r="C160">
        <v>2.8113000000000001</v>
      </c>
      <c r="D160">
        <v>39.475099999999998</v>
      </c>
      <c r="E160" s="8">
        <v>45658</v>
      </c>
      <c r="F160">
        <v>0</v>
      </c>
      <c r="G160" t="s">
        <v>30</v>
      </c>
      <c r="H160" t="s">
        <v>30</v>
      </c>
      <c r="I160">
        <v>8</v>
      </c>
    </row>
    <row r="161" spans="1:9">
      <c r="A161">
        <v>20366</v>
      </c>
      <c r="B161">
        <v>10</v>
      </c>
      <c r="C161">
        <v>34.050899999999999</v>
      </c>
      <c r="D161">
        <v>52.665399999999998</v>
      </c>
      <c r="E161" s="8">
        <v>45658</v>
      </c>
      <c r="F161">
        <v>0</v>
      </c>
      <c r="G161" t="s">
        <v>30</v>
      </c>
      <c r="H161" t="s">
        <v>30</v>
      </c>
      <c r="I161">
        <v>10</v>
      </c>
    </row>
    <row r="162" spans="1:9">
      <c r="A162">
        <v>20367</v>
      </c>
      <c r="B162">
        <v>11</v>
      </c>
      <c r="C162">
        <v>25.697700000000001</v>
      </c>
      <c r="D162">
        <v>56.960799999999999</v>
      </c>
      <c r="E162" s="8">
        <v>45658</v>
      </c>
      <c r="F162">
        <v>0</v>
      </c>
      <c r="G162" t="s">
        <v>30</v>
      </c>
      <c r="H162" t="s">
        <v>30</v>
      </c>
      <c r="I162">
        <v>11</v>
      </c>
    </row>
    <row r="163" spans="1:9">
      <c r="A163">
        <v>20368</v>
      </c>
      <c r="B163">
        <v>9</v>
      </c>
      <c r="C163">
        <v>35.147599999999997</v>
      </c>
      <c r="D163">
        <v>62.808999999999997</v>
      </c>
      <c r="E163" s="8">
        <v>45658</v>
      </c>
      <c r="F163">
        <v>0</v>
      </c>
      <c r="G163" t="s">
        <v>30</v>
      </c>
      <c r="H163" t="s">
        <v>30</v>
      </c>
      <c r="I163">
        <v>9</v>
      </c>
    </row>
    <row r="164" spans="1:9">
      <c r="A164">
        <v>20369</v>
      </c>
      <c r="B164">
        <v>11</v>
      </c>
      <c r="C164">
        <v>46.05</v>
      </c>
      <c r="D164">
        <v>50</v>
      </c>
      <c r="E164" s="8">
        <v>45658</v>
      </c>
      <c r="F164">
        <v>0</v>
      </c>
      <c r="G164" t="s">
        <v>30</v>
      </c>
      <c r="H164" t="s">
        <v>30</v>
      </c>
      <c r="I164">
        <v>11</v>
      </c>
    </row>
    <row r="165" spans="1:9">
      <c r="A165">
        <v>20370</v>
      </c>
      <c r="B165">
        <v>13</v>
      </c>
      <c r="C165">
        <v>65</v>
      </c>
      <c r="D165">
        <v>67.099999999999994</v>
      </c>
      <c r="E165" s="8">
        <v>45658</v>
      </c>
      <c r="F165">
        <v>0</v>
      </c>
      <c r="G165" t="s">
        <v>30</v>
      </c>
      <c r="H165" t="s">
        <v>30</v>
      </c>
      <c r="I165">
        <v>13</v>
      </c>
    </row>
    <row r="166" spans="1:9">
      <c r="A166">
        <v>20372</v>
      </c>
      <c r="B166">
        <v>10</v>
      </c>
      <c r="C166">
        <v>16.0351</v>
      </c>
      <c r="D166">
        <v>44.143700000000003</v>
      </c>
      <c r="E166" s="8">
        <v>45658</v>
      </c>
      <c r="F166">
        <v>0</v>
      </c>
      <c r="G166" t="s">
        <v>30</v>
      </c>
      <c r="H166" t="s">
        <v>30</v>
      </c>
      <c r="I166">
        <v>10</v>
      </c>
    </row>
    <row r="167" spans="1:9">
      <c r="A167">
        <v>20373</v>
      </c>
      <c r="B167">
        <v>9</v>
      </c>
      <c r="C167">
        <v>3.5005999999999999</v>
      </c>
      <c r="D167">
        <v>62.568100000000001</v>
      </c>
      <c r="E167" s="8">
        <v>45658</v>
      </c>
      <c r="F167">
        <v>0</v>
      </c>
      <c r="G167" t="s">
        <v>30</v>
      </c>
      <c r="H167" t="s">
        <v>30</v>
      </c>
      <c r="I167">
        <v>9</v>
      </c>
    </row>
    <row r="168" spans="1:9">
      <c r="A168">
        <v>20374</v>
      </c>
      <c r="B168">
        <v>13</v>
      </c>
      <c r="C168">
        <v>45.655099999999997</v>
      </c>
      <c r="D168">
        <v>65.7072</v>
      </c>
      <c r="E168" s="8">
        <v>45658</v>
      </c>
      <c r="F168">
        <v>0</v>
      </c>
      <c r="G168" t="s">
        <v>30</v>
      </c>
      <c r="H168" t="s">
        <v>30</v>
      </c>
      <c r="I168">
        <v>13</v>
      </c>
    </row>
    <row r="169" spans="1:9">
      <c r="A169">
        <v>20375</v>
      </c>
      <c r="B169">
        <v>13</v>
      </c>
      <c r="C169">
        <v>59.711300000000001</v>
      </c>
      <c r="D169">
        <v>62.372199999999999</v>
      </c>
      <c r="E169" s="8">
        <v>45658</v>
      </c>
      <c r="F169">
        <v>0</v>
      </c>
      <c r="G169" t="s">
        <v>30</v>
      </c>
      <c r="H169" t="s">
        <v>30</v>
      </c>
      <c r="I169">
        <v>13</v>
      </c>
    </row>
    <row r="170" spans="1:9">
      <c r="A170">
        <v>20376</v>
      </c>
      <c r="B170">
        <v>12</v>
      </c>
      <c r="C170">
        <v>36.242199999999997</v>
      </c>
      <c r="D170">
        <v>79.508399999999995</v>
      </c>
      <c r="E170" s="8">
        <v>45658</v>
      </c>
      <c r="F170">
        <v>0</v>
      </c>
      <c r="G170" t="s">
        <v>30</v>
      </c>
      <c r="H170" t="s">
        <v>30</v>
      </c>
      <c r="I170">
        <v>12</v>
      </c>
    </row>
    <row r="171" spans="1:9">
      <c r="A171">
        <v>20377</v>
      </c>
      <c r="B171">
        <v>19</v>
      </c>
      <c r="C171">
        <v>55</v>
      </c>
      <c r="D171">
        <v>60</v>
      </c>
      <c r="E171" s="8">
        <v>45658</v>
      </c>
      <c r="F171">
        <v>4</v>
      </c>
      <c r="G171">
        <v>53</v>
      </c>
      <c r="H171">
        <v>54</v>
      </c>
      <c r="I171">
        <v>23</v>
      </c>
    </row>
    <row r="172" spans="1:9">
      <c r="A172">
        <v>20381</v>
      </c>
      <c r="B172">
        <v>11</v>
      </c>
      <c r="C172">
        <v>3.8336000000000001</v>
      </c>
      <c r="D172">
        <v>65.316800000000001</v>
      </c>
      <c r="E172" s="8">
        <v>45658</v>
      </c>
      <c r="F172">
        <v>0</v>
      </c>
      <c r="G172" t="s">
        <v>30</v>
      </c>
      <c r="H172" t="s">
        <v>30</v>
      </c>
      <c r="I172">
        <v>11</v>
      </c>
    </row>
    <row r="173" spans="1:9">
      <c r="A173">
        <v>20382</v>
      </c>
      <c r="B173">
        <v>14</v>
      </c>
      <c r="C173">
        <v>9.5284999999999993</v>
      </c>
      <c r="D173">
        <v>30.004100000000001</v>
      </c>
      <c r="E173" s="8">
        <v>45658</v>
      </c>
      <c r="F173">
        <v>0</v>
      </c>
      <c r="G173" t="s">
        <v>30</v>
      </c>
      <c r="H173" t="s">
        <v>30</v>
      </c>
      <c r="I173">
        <v>14</v>
      </c>
    </row>
    <row r="174" spans="1:9">
      <c r="A174">
        <v>20383</v>
      </c>
      <c r="B174">
        <v>14</v>
      </c>
      <c r="C174">
        <v>51.129800000000003</v>
      </c>
      <c r="D174">
        <v>63.264000000000003</v>
      </c>
      <c r="E174" s="8">
        <v>45658</v>
      </c>
      <c r="F174">
        <v>0</v>
      </c>
      <c r="G174" t="s">
        <v>30</v>
      </c>
      <c r="H174" t="s">
        <v>30</v>
      </c>
      <c r="I174">
        <v>14</v>
      </c>
    </row>
    <row r="175" spans="1:9">
      <c r="A175">
        <v>20384</v>
      </c>
      <c r="B175">
        <v>15</v>
      </c>
      <c r="C175">
        <v>56</v>
      </c>
      <c r="D175">
        <v>60.12</v>
      </c>
      <c r="E175" s="8">
        <v>45658</v>
      </c>
      <c r="F175">
        <v>5</v>
      </c>
      <c r="G175">
        <v>44.292000000000002</v>
      </c>
      <c r="H175">
        <v>55.388500000000001</v>
      </c>
      <c r="I175">
        <v>20</v>
      </c>
    </row>
    <row r="176" spans="1:9">
      <c r="A176">
        <v>20385</v>
      </c>
      <c r="B176">
        <v>12</v>
      </c>
      <c r="C176">
        <v>31.0886</v>
      </c>
      <c r="D176">
        <v>52.008800000000001</v>
      </c>
      <c r="E176" s="8">
        <v>45658</v>
      </c>
      <c r="F176">
        <v>0</v>
      </c>
      <c r="G176" t="s">
        <v>30</v>
      </c>
      <c r="H176" t="s">
        <v>30</v>
      </c>
      <c r="I176">
        <v>12</v>
      </c>
    </row>
    <row r="177" spans="1:9">
      <c r="A177">
        <v>20386</v>
      </c>
      <c r="B177">
        <v>11</v>
      </c>
      <c r="C177">
        <v>51.0764</v>
      </c>
      <c r="D177">
        <v>75.301199999999994</v>
      </c>
      <c r="E177" s="8">
        <v>45658</v>
      </c>
      <c r="F177">
        <v>0</v>
      </c>
      <c r="G177" t="s">
        <v>30</v>
      </c>
      <c r="H177" t="s">
        <v>30</v>
      </c>
      <c r="I177">
        <v>11</v>
      </c>
    </row>
    <row r="178" spans="1:9">
      <c r="A178">
        <v>20387</v>
      </c>
      <c r="B178">
        <v>15</v>
      </c>
      <c r="C178">
        <v>63.6</v>
      </c>
      <c r="D178">
        <v>68.003799999999998</v>
      </c>
      <c r="E178" s="8">
        <v>45658</v>
      </c>
      <c r="F178">
        <v>0</v>
      </c>
      <c r="G178" t="s">
        <v>30</v>
      </c>
      <c r="H178" t="s">
        <v>30</v>
      </c>
      <c r="I178">
        <v>15</v>
      </c>
    </row>
    <row r="179" spans="1:9">
      <c r="A179">
        <v>20388</v>
      </c>
      <c r="B179">
        <v>16</v>
      </c>
      <c r="C179">
        <v>52.14</v>
      </c>
      <c r="D179">
        <v>70.003</v>
      </c>
      <c r="E179" s="8">
        <v>45658</v>
      </c>
      <c r="F179">
        <v>0</v>
      </c>
      <c r="G179" t="s">
        <v>30</v>
      </c>
      <c r="H179" t="s">
        <v>30</v>
      </c>
      <c r="I179">
        <v>16</v>
      </c>
    </row>
    <row r="180" spans="1:9">
      <c r="A180">
        <v>20389</v>
      </c>
      <c r="B180">
        <v>14</v>
      </c>
      <c r="C180">
        <v>1.7303999999999999</v>
      </c>
      <c r="D180">
        <v>45.8352</v>
      </c>
      <c r="E180" s="8">
        <v>45658</v>
      </c>
      <c r="F180">
        <v>0</v>
      </c>
      <c r="G180" t="s">
        <v>30</v>
      </c>
      <c r="H180" t="s">
        <v>30</v>
      </c>
      <c r="I180">
        <v>14</v>
      </c>
    </row>
    <row r="181" spans="1:9">
      <c r="A181">
        <v>20390</v>
      </c>
      <c r="B181">
        <v>12</v>
      </c>
      <c r="C181">
        <v>8.0175000000000001</v>
      </c>
      <c r="D181">
        <v>51.185600000000001</v>
      </c>
      <c r="E181" s="8">
        <v>45658</v>
      </c>
      <c r="F181">
        <v>0</v>
      </c>
      <c r="G181" t="s">
        <v>30</v>
      </c>
      <c r="H181" t="s">
        <v>30</v>
      </c>
      <c r="I181">
        <v>12</v>
      </c>
    </row>
    <row r="182" spans="1:9">
      <c r="A182">
        <v>20391</v>
      </c>
      <c r="B182">
        <v>10</v>
      </c>
      <c r="C182">
        <v>38.645299999999999</v>
      </c>
      <c r="D182">
        <v>56.551000000000002</v>
      </c>
      <c r="E182" s="8">
        <v>45658</v>
      </c>
      <c r="F182">
        <v>0</v>
      </c>
      <c r="G182" t="s">
        <v>30</v>
      </c>
      <c r="H182" t="s">
        <v>30</v>
      </c>
      <c r="I182">
        <v>10</v>
      </c>
    </row>
    <row r="183" spans="1:9">
      <c r="A183">
        <v>20392</v>
      </c>
      <c r="B183">
        <v>19</v>
      </c>
      <c r="C183">
        <v>24.099299999999999</v>
      </c>
      <c r="D183">
        <v>50.331499999999998</v>
      </c>
      <c r="E183" s="8">
        <v>45658</v>
      </c>
      <c r="F183">
        <v>0</v>
      </c>
      <c r="G183" t="s">
        <v>30</v>
      </c>
      <c r="H183" t="s">
        <v>30</v>
      </c>
      <c r="I183">
        <v>19</v>
      </c>
    </row>
    <row r="184" spans="1:9">
      <c r="A184">
        <v>20393</v>
      </c>
      <c r="B184">
        <v>12</v>
      </c>
      <c r="C184">
        <v>64.3</v>
      </c>
      <c r="D184">
        <v>77.493799999999993</v>
      </c>
      <c r="E184" s="8">
        <v>45658</v>
      </c>
      <c r="F184">
        <v>0</v>
      </c>
      <c r="G184" t="s">
        <v>30</v>
      </c>
      <c r="H184" t="s">
        <v>30</v>
      </c>
      <c r="I184">
        <v>12</v>
      </c>
    </row>
    <row r="185" spans="1:9">
      <c r="A185">
        <v>20394</v>
      </c>
      <c r="B185">
        <v>10</v>
      </c>
      <c r="C185">
        <v>35.732599999999998</v>
      </c>
      <c r="D185">
        <v>52.379399999999997</v>
      </c>
      <c r="E185" s="8">
        <v>45658</v>
      </c>
      <c r="F185">
        <v>0</v>
      </c>
      <c r="G185" t="s">
        <v>30</v>
      </c>
      <c r="H185" t="s">
        <v>30</v>
      </c>
      <c r="I185">
        <v>10</v>
      </c>
    </row>
    <row r="186" spans="1:9">
      <c r="A186">
        <v>20395</v>
      </c>
      <c r="B186">
        <v>16</v>
      </c>
      <c r="C186">
        <v>21.206700000000001</v>
      </c>
      <c r="D186">
        <v>47.493899999999996</v>
      </c>
      <c r="E186" s="8">
        <v>45658</v>
      </c>
      <c r="F186">
        <v>0</v>
      </c>
      <c r="G186" t="s">
        <v>30</v>
      </c>
      <c r="H186" t="s">
        <v>30</v>
      </c>
      <c r="I186">
        <v>16</v>
      </c>
    </row>
    <row r="187" spans="1:9">
      <c r="A187">
        <v>20396</v>
      </c>
      <c r="B187">
        <v>13</v>
      </c>
      <c r="C187">
        <v>14.0084</v>
      </c>
      <c r="D187">
        <v>40.676900000000003</v>
      </c>
      <c r="E187" s="8">
        <v>45658</v>
      </c>
      <c r="F187">
        <v>2</v>
      </c>
      <c r="G187">
        <v>8.0030000000000001</v>
      </c>
      <c r="H187">
        <v>8.4832000000000001</v>
      </c>
      <c r="I187">
        <v>15</v>
      </c>
    </row>
    <row r="188" spans="1:9">
      <c r="A188">
        <v>20397</v>
      </c>
      <c r="B188">
        <v>12</v>
      </c>
      <c r="C188">
        <v>37.307000000000002</v>
      </c>
      <c r="D188">
        <v>61.369599999999998</v>
      </c>
      <c r="E188" s="8">
        <v>45658</v>
      </c>
      <c r="F188">
        <v>0</v>
      </c>
      <c r="G188" t="s">
        <v>30</v>
      </c>
      <c r="H188" t="s">
        <v>30</v>
      </c>
      <c r="I188">
        <v>12</v>
      </c>
    </row>
    <row r="189" spans="1:9">
      <c r="A189">
        <v>20398</v>
      </c>
      <c r="B189">
        <v>11</v>
      </c>
      <c r="C189">
        <v>40.590699999999998</v>
      </c>
      <c r="D189">
        <v>65.532600000000002</v>
      </c>
      <c r="E189" s="8">
        <v>45658</v>
      </c>
      <c r="F189">
        <v>0</v>
      </c>
      <c r="G189" t="s">
        <v>30</v>
      </c>
      <c r="H189" t="s">
        <v>30</v>
      </c>
      <c r="I189">
        <v>11</v>
      </c>
    </row>
    <row r="190" spans="1:9">
      <c r="A190">
        <v>20399</v>
      </c>
      <c r="B190">
        <v>11</v>
      </c>
      <c r="C190">
        <v>4.2266000000000004</v>
      </c>
      <c r="D190">
        <v>46.087499999999999</v>
      </c>
      <c r="E190" s="8">
        <v>45658</v>
      </c>
      <c r="F190">
        <v>0</v>
      </c>
      <c r="G190" t="s">
        <v>30</v>
      </c>
      <c r="H190" t="s">
        <v>30</v>
      </c>
      <c r="I190">
        <v>11</v>
      </c>
    </row>
    <row r="191" spans="1:9">
      <c r="A191">
        <v>20400</v>
      </c>
      <c r="B191">
        <v>12</v>
      </c>
      <c r="C191">
        <v>37.003500000000003</v>
      </c>
      <c r="D191">
        <v>54.5124</v>
      </c>
      <c r="E191" s="8">
        <v>45658</v>
      </c>
      <c r="F191">
        <v>0</v>
      </c>
      <c r="G191" t="s">
        <v>30</v>
      </c>
      <c r="H191" t="s">
        <v>30</v>
      </c>
      <c r="I191">
        <v>12</v>
      </c>
    </row>
    <row r="192" spans="1:9">
      <c r="A192">
        <v>20401</v>
      </c>
      <c r="B192">
        <v>10</v>
      </c>
      <c r="C192">
        <v>62.5</v>
      </c>
      <c r="D192">
        <v>68</v>
      </c>
      <c r="E192" s="8">
        <v>45658</v>
      </c>
      <c r="F192">
        <v>0</v>
      </c>
      <c r="G192" t="s">
        <v>30</v>
      </c>
      <c r="H192" t="s">
        <v>30</v>
      </c>
      <c r="I192">
        <v>10</v>
      </c>
    </row>
    <row r="193" spans="1:9">
      <c r="A193">
        <v>20402</v>
      </c>
      <c r="B193">
        <v>16</v>
      </c>
      <c r="C193">
        <v>48.3</v>
      </c>
      <c r="D193">
        <v>58.544199999999996</v>
      </c>
      <c r="E193" s="8">
        <v>45658</v>
      </c>
      <c r="F193">
        <v>0</v>
      </c>
      <c r="G193" t="s">
        <v>30</v>
      </c>
      <c r="H193" t="s">
        <v>30</v>
      </c>
      <c r="I193">
        <v>16</v>
      </c>
    </row>
    <row r="194" spans="1:9">
      <c r="A194">
        <v>20403</v>
      </c>
      <c r="B194">
        <v>23</v>
      </c>
      <c r="C194">
        <v>51.063000000000002</v>
      </c>
      <c r="D194">
        <v>79.508399999999995</v>
      </c>
      <c r="E194" s="8">
        <v>45658</v>
      </c>
      <c r="F194">
        <v>1</v>
      </c>
      <c r="G194">
        <v>51.063000000000002</v>
      </c>
      <c r="H194">
        <v>51.063000000000002</v>
      </c>
      <c r="I194">
        <v>24</v>
      </c>
    </row>
    <row r="195" spans="1:9">
      <c r="A195">
        <v>20404</v>
      </c>
      <c r="B195">
        <v>10</v>
      </c>
      <c r="C195">
        <v>32.011699999999998</v>
      </c>
      <c r="D195">
        <v>51.817399999999999</v>
      </c>
      <c r="E195" s="8">
        <v>45658</v>
      </c>
      <c r="F195">
        <v>0</v>
      </c>
      <c r="G195" t="s">
        <v>30</v>
      </c>
      <c r="H195" t="s">
        <v>30</v>
      </c>
      <c r="I195">
        <v>10</v>
      </c>
    </row>
    <row r="196" spans="1:9">
      <c r="A196">
        <v>20405</v>
      </c>
      <c r="B196">
        <v>11</v>
      </c>
      <c r="C196">
        <v>32.055399999999999</v>
      </c>
      <c r="D196">
        <v>45.272500000000001</v>
      </c>
      <c r="E196" s="8">
        <v>45658</v>
      </c>
      <c r="F196">
        <v>0</v>
      </c>
      <c r="G196" t="s">
        <v>30</v>
      </c>
      <c r="H196" t="s">
        <v>30</v>
      </c>
      <c r="I196">
        <v>11</v>
      </c>
    </row>
    <row r="197" spans="1:9">
      <c r="A197">
        <v>20406</v>
      </c>
      <c r="B197">
        <v>21</v>
      </c>
      <c r="C197">
        <v>66.245900000000006</v>
      </c>
      <c r="D197">
        <v>70.372900000000001</v>
      </c>
      <c r="E197" s="8">
        <v>45658</v>
      </c>
      <c r="F197">
        <v>0</v>
      </c>
      <c r="G197" t="s">
        <v>30</v>
      </c>
      <c r="H197" t="s">
        <v>30</v>
      </c>
      <c r="I197">
        <v>21</v>
      </c>
    </row>
    <row r="198" spans="1:9">
      <c r="A198">
        <v>20407</v>
      </c>
      <c r="B198">
        <v>14</v>
      </c>
      <c r="C198">
        <v>13.0313</v>
      </c>
      <c r="D198">
        <v>56.777099999999997</v>
      </c>
      <c r="E198" s="8">
        <v>45658</v>
      </c>
      <c r="F198">
        <v>2</v>
      </c>
      <c r="G198">
        <v>6.0518000000000001</v>
      </c>
      <c r="H198">
        <v>12.6843</v>
      </c>
      <c r="I198">
        <v>16</v>
      </c>
    </row>
    <row r="199" spans="1:9">
      <c r="A199">
        <v>20408</v>
      </c>
      <c r="B199">
        <v>19</v>
      </c>
      <c r="C199">
        <v>49.538200000000003</v>
      </c>
      <c r="D199">
        <v>79.508399999999995</v>
      </c>
      <c r="E199" s="8">
        <v>45658</v>
      </c>
      <c r="F199">
        <v>0</v>
      </c>
      <c r="G199" t="s">
        <v>30</v>
      </c>
      <c r="H199" t="s">
        <v>30</v>
      </c>
      <c r="I199">
        <v>19</v>
      </c>
    </row>
    <row r="200" spans="1:9">
      <c r="A200">
        <v>20409</v>
      </c>
      <c r="B200">
        <v>16</v>
      </c>
      <c r="C200">
        <v>56.001600000000003</v>
      </c>
      <c r="D200">
        <v>67.866399999999999</v>
      </c>
      <c r="E200" s="8">
        <v>45658</v>
      </c>
      <c r="F200">
        <v>1</v>
      </c>
      <c r="G200">
        <v>55.5</v>
      </c>
      <c r="H200">
        <v>55.5</v>
      </c>
      <c r="I200">
        <v>17</v>
      </c>
    </row>
    <row r="201" spans="1:9">
      <c r="A201">
        <v>20410</v>
      </c>
      <c r="B201">
        <v>15</v>
      </c>
      <c r="C201">
        <v>45.386499999999998</v>
      </c>
      <c r="D201">
        <v>58.626600000000003</v>
      </c>
      <c r="E201" s="8">
        <v>45658</v>
      </c>
      <c r="F201">
        <v>0</v>
      </c>
      <c r="G201" t="s">
        <v>30</v>
      </c>
      <c r="H201" t="s">
        <v>30</v>
      </c>
      <c r="I201">
        <v>15</v>
      </c>
    </row>
    <row r="202" spans="1:9">
      <c r="A202">
        <v>20411</v>
      </c>
      <c r="B202">
        <v>11</v>
      </c>
      <c r="C202">
        <v>40.087699999999998</v>
      </c>
      <c r="D202">
        <v>58.274099999999997</v>
      </c>
      <c r="E202" s="8">
        <v>45658</v>
      </c>
      <c r="F202">
        <v>0</v>
      </c>
      <c r="G202" t="s">
        <v>30</v>
      </c>
      <c r="H202" t="s">
        <v>30</v>
      </c>
      <c r="I202">
        <v>11</v>
      </c>
    </row>
    <row r="203" spans="1:9">
      <c r="A203">
        <v>20412</v>
      </c>
      <c r="B203">
        <v>15</v>
      </c>
      <c r="C203">
        <v>5.4664999999999999</v>
      </c>
      <c r="D203">
        <v>58.334400000000002</v>
      </c>
      <c r="E203" s="8">
        <v>45658</v>
      </c>
      <c r="F203">
        <v>0</v>
      </c>
      <c r="G203" t="s">
        <v>30</v>
      </c>
      <c r="H203" t="s">
        <v>30</v>
      </c>
      <c r="I203">
        <v>15</v>
      </c>
    </row>
    <row r="204" spans="1:9">
      <c r="A204">
        <v>20413</v>
      </c>
      <c r="B204">
        <v>10</v>
      </c>
      <c r="C204">
        <v>42.087800000000001</v>
      </c>
      <c r="D204">
        <v>63.496099999999998</v>
      </c>
      <c r="E204" s="8">
        <v>45658</v>
      </c>
      <c r="F204">
        <v>0</v>
      </c>
      <c r="G204" t="s">
        <v>30</v>
      </c>
      <c r="H204" t="s">
        <v>30</v>
      </c>
      <c r="I204">
        <v>10</v>
      </c>
    </row>
    <row r="205" spans="1:9">
      <c r="A205">
        <v>20414</v>
      </c>
      <c r="B205">
        <v>19</v>
      </c>
      <c r="C205">
        <v>44.300800000000002</v>
      </c>
      <c r="D205">
        <v>53.456099999999999</v>
      </c>
      <c r="E205" s="8">
        <v>45658</v>
      </c>
      <c r="F205">
        <v>0</v>
      </c>
      <c r="G205" t="s">
        <v>30</v>
      </c>
      <c r="H205" t="s">
        <v>30</v>
      </c>
      <c r="I205">
        <v>19</v>
      </c>
    </row>
    <row r="206" spans="1:9">
      <c r="A206">
        <v>20415</v>
      </c>
      <c r="B206">
        <v>14</v>
      </c>
      <c r="C206">
        <v>28.9114</v>
      </c>
      <c r="D206">
        <v>43.753599999999999</v>
      </c>
      <c r="E206" s="8">
        <v>45658</v>
      </c>
      <c r="F206">
        <v>1</v>
      </c>
      <c r="G206">
        <v>28.891500000000001</v>
      </c>
      <c r="H206">
        <v>28.891500000000001</v>
      </c>
      <c r="I206">
        <v>15</v>
      </c>
    </row>
    <row r="207" spans="1:9">
      <c r="A207">
        <v>20416</v>
      </c>
      <c r="B207">
        <v>22</v>
      </c>
      <c r="C207">
        <v>50.109099999999998</v>
      </c>
      <c r="D207">
        <v>79.508399999999995</v>
      </c>
      <c r="E207" s="8">
        <v>45658</v>
      </c>
      <c r="F207">
        <v>0</v>
      </c>
      <c r="G207" t="s">
        <v>30</v>
      </c>
      <c r="H207" t="s">
        <v>30</v>
      </c>
      <c r="I207">
        <v>22</v>
      </c>
    </row>
    <row r="208" spans="1:9">
      <c r="A208">
        <v>20417</v>
      </c>
      <c r="B208">
        <v>12</v>
      </c>
      <c r="C208">
        <v>30.074100000000001</v>
      </c>
      <c r="D208">
        <v>42.863300000000002</v>
      </c>
      <c r="E208" s="8">
        <v>45658</v>
      </c>
      <c r="F208">
        <v>2</v>
      </c>
      <c r="G208">
        <v>27.456399999999999</v>
      </c>
      <c r="H208">
        <v>30</v>
      </c>
      <c r="I208">
        <v>14</v>
      </c>
    </row>
    <row r="209" spans="1:9">
      <c r="A209">
        <v>20418</v>
      </c>
      <c r="B209">
        <v>15</v>
      </c>
      <c r="C209">
        <v>59.896999999999998</v>
      </c>
      <c r="D209">
        <v>65.2</v>
      </c>
      <c r="E209" s="8">
        <v>45658</v>
      </c>
      <c r="F209">
        <v>0</v>
      </c>
      <c r="G209" t="s">
        <v>30</v>
      </c>
      <c r="H209" t="s">
        <v>30</v>
      </c>
      <c r="I209">
        <v>15</v>
      </c>
    </row>
    <row r="210" spans="1:9">
      <c r="A210">
        <v>20419</v>
      </c>
      <c r="B210">
        <v>13</v>
      </c>
      <c r="C210">
        <v>30</v>
      </c>
      <c r="D210">
        <v>51.4011</v>
      </c>
      <c r="E210" s="8">
        <v>45658</v>
      </c>
      <c r="F210">
        <v>0</v>
      </c>
      <c r="G210" t="s">
        <v>30</v>
      </c>
      <c r="H210" t="s">
        <v>30</v>
      </c>
      <c r="I210">
        <v>13</v>
      </c>
    </row>
    <row r="211" spans="1:9">
      <c r="A211">
        <v>20420</v>
      </c>
      <c r="B211">
        <v>16</v>
      </c>
      <c r="C211">
        <v>48.057200000000002</v>
      </c>
      <c r="D211">
        <v>65.134600000000006</v>
      </c>
      <c r="E211" s="8">
        <v>45658</v>
      </c>
      <c r="F211">
        <v>0</v>
      </c>
      <c r="G211" t="s">
        <v>30</v>
      </c>
      <c r="H211" t="s">
        <v>30</v>
      </c>
      <c r="I211">
        <v>16</v>
      </c>
    </row>
    <row r="212" spans="1:9">
      <c r="A212">
        <v>20421</v>
      </c>
      <c r="B212">
        <v>19</v>
      </c>
      <c r="C212">
        <v>44.762300000000003</v>
      </c>
      <c r="D212">
        <v>64.1584</v>
      </c>
      <c r="E212" s="8">
        <v>45658</v>
      </c>
      <c r="F212">
        <v>0</v>
      </c>
      <c r="G212" t="s">
        <v>30</v>
      </c>
      <c r="H212" t="s">
        <v>30</v>
      </c>
      <c r="I212">
        <v>19</v>
      </c>
    </row>
    <row r="213" spans="1:9">
      <c r="A213">
        <v>20422</v>
      </c>
      <c r="B213">
        <v>12</v>
      </c>
      <c r="C213">
        <v>50.238999999999997</v>
      </c>
      <c r="D213">
        <v>63.905900000000003</v>
      </c>
      <c r="E213" s="8">
        <v>45658</v>
      </c>
      <c r="F213">
        <v>0</v>
      </c>
      <c r="G213" t="s">
        <v>30</v>
      </c>
      <c r="H213" t="s">
        <v>30</v>
      </c>
      <c r="I213">
        <v>12</v>
      </c>
    </row>
    <row r="214" spans="1:9">
      <c r="A214">
        <v>20423</v>
      </c>
      <c r="B214">
        <v>14</v>
      </c>
      <c r="C214">
        <v>1.4832000000000001</v>
      </c>
      <c r="D214">
        <v>43.395699999999998</v>
      </c>
      <c r="E214" s="8">
        <v>45658</v>
      </c>
      <c r="F214">
        <v>0</v>
      </c>
      <c r="G214" t="s">
        <v>30</v>
      </c>
      <c r="H214" t="s">
        <v>30</v>
      </c>
      <c r="I214">
        <v>14</v>
      </c>
    </row>
    <row r="215" spans="1:9">
      <c r="A215">
        <v>20424</v>
      </c>
      <c r="B215">
        <v>13</v>
      </c>
      <c r="C215">
        <v>53.852699999999999</v>
      </c>
      <c r="D215">
        <v>67</v>
      </c>
      <c r="E215" s="8">
        <v>45658</v>
      </c>
      <c r="F215">
        <v>0</v>
      </c>
      <c r="G215" t="s">
        <v>30</v>
      </c>
      <c r="H215" t="s">
        <v>30</v>
      </c>
      <c r="I215">
        <v>13</v>
      </c>
    </row>
    <row r="216" spans="1:9">
      <c r="A216">
        <v>20425</v>
      </c>
      <c r="B216">
        <v>14</v>
      </c>
      <c r="C216">
        <v>55.568600000000004</v>
      </c>
      <c r="D216">
        <v>68.662000000000006</v>
      </c>
      <c r="E216" s="8">
        <v>45658</v>
      </c>
      <c r="F216">
        <v>0</v>
      </c>
      <c r="G216" t="s">
        <v>30</v>
      </c>
      <c r="H216" t="s">
        <v>30</v>
      </c>
      <c r="I216">
        <v>14</v>
      </c>
    </row>
    <row r="217" spans="1:9">
      <c r="A217">
        <v>20426</v>
      </c>
      <c r="B217">
        <v>13</v>
      </c>
      <c r="C217">
        <v>31.9328</v>
      </c>
      <c r="D217">
        <v>64.042599999999993</v>
      </c>
      <c r="E217" s="8">
        <v>45658</v>
      </c>
      <c r="F217">
        <v>0</v>
      </c>
      <c r="G217" t="s">
        <v>30</v>
      </c>
      <c r="H217" t="s">
        <v>30</v>
      </c>
      <c r="I217">
        <v>13</v>
      </c>
    </row>
    <row r="218" spans="1:9">
      <c r="A218">
        <v>20427</v>
      </c>
      <c r="B218">
        <v>15</v>
      </c>
      <c r="C218">
        <v>30</v>
      </c>
      <c r="D218">
        <v>55.617899999999999</v>
      </c>
      <c r="E218" s="8">
        <v>45658</v>
      </c>
      <c r="F218">
        <v>1</v>
      </c>
      <c r="G218">
        <v>30</v>
      </c>
      <c r="H218">
        <v>30</v>
      </c>
      <c r="I218">
        <v>16</v>
      </c>
    </row>
    <row r="219" spans="1:9">
      <c r="A219">
        <v>20428</v>
      </c>
      <c r="B219">
        <v>15</v>
      </c>
      <c r="C219">
        <v>34.5017</v>
      </c>
      <c r="D219">
        <v>49.134099999999997</v>
      </c>
      <c r="E219" s="8">
        <v>45658</v>
      </c>
      <c r="F219">
        <v>0</v>
      </c>
      <c r="G219" t="s">
        <v>30</v>
      </c>
      <c r="H219" t="s">
        <v>30</v>
      </c>
      <c r="I219">
        <v>15</v>
      </c>
    </row>
    <row r="220" spans="1:9">
      <c r="A220">
        <v>20429</v>
      </c>
      <c r="B220">
        <v>11</v>
      </c>
      <c r="C220">
        <v>30</v>
      </c>
      <c r="D220">
        <v>60.3185</v>
      </c>
      <c r="E220" s="8">
        <v>45658</v>
      </c>
      <c r="F220">
        <v>0</v>
      </c>
      <c r="G220" t="s">
        <v>30</v>
      </c>
      <c r="H220" t="s">
        <v>30</v>
      </c>
      <c r="I220">
        <v>11</v>
      </c>
    </row>
    <row r="221" spans="1:9">
      <c r="A221">
        <v>20430</v>
      </c>
      <c r="B221">
        <v>15</v>
      </c>
      <c r="C221">
        <v>32.898899999999998</v>
      </c>
      <c r="D221">
        <v>50.979900000000001</v>
      </c>
      <c r="E221" s="8">
        <v>45658</v>
      </c>
      <c r="F221">
        <v>0</v>
      </c>
      <c r="G221" t="s">
        <v>30</v>
      </c>
      <c r="H221" t="s">
        <v>30</v>
      </c>
      <c r="I221">
        <v>15</v>
      </c>
    </row>
    <row r="222" spans="1:9">
      <c r="A222">
        <v>20431</v>
      </c>
      <c r="B222">
        <v>13</v>
      </c>
      <c r="C222">
        <v>42</v>
      </c>
      <c r="D222">
        <v>57.104799999999997</v>
      </c>
      <c r="E222" s="8">
        <v>45658</v>
      </c>
      <c r="F222">
        <v>0</v>
      </c>
      <c r="G222" t="s">
        <v>30</v>
      </c>
      <c r="H222" t="s">
        <v>30</v>
      </c>
      <c r="I222">
        <v>13</v>
      </c>
    </row>
    <row r="223" spans="1:9">
      <c r="A223">
        <v>20432</v>
      </c>
      <c r="B223">
        <v>12</v>
      </c>
      <c r="C223">
        <v>45.961500000000001</v>
      </c>
      <c r="D223">
        <v>62.115699999999997</v>
      </c>
      <c r="E223" s="8">
        <v>45658</v>
      </c>
      <c r="F223">
        <v>0</v>
      </c>
      <c r="G223" t="s">
        <v>30</v>
      </c>
      <c r="H223" t="s">
        <v>30</v>
      </c>
      <c r="I223">
        <v>12</v>
      </c>
    </row>
    <row r="224" spans="1:9">
      <c r="A224">
        <v>20433</v>
      </c>
      <c r="B224">
        <v>12</v>
      </c>
      <c r="C224">
        <v>58</v>
      </c>
      <c r="D224">
        <v>68</v>
      </c>
      <c r="E224" s="8">
        <v>45658</v>
      </c>
      <c r="F224">
        <v>0</v>
      </c>
      <c r="G224" t="s">
        <v>30</v>
      </c>
      <c r="H224" t="s">
        <v>30</v>
      </c>
      <c r="I224">
        <v>12</v>
      </c>
    </row>
    <row r="225" spans="1:9">
      <c r="A225">
        <v>20434</v>
      </c>
      <c r="B225">
        <v>12</v>
      </c>
      <c r="C225">
        <v>46.8</v>
      </c>
      <c r="D225">
        <v>59.666699999999999</v>
      </c>
      <c r="E225" s="8">
        <v>45658</v>
      </c>
      <c r="F225">
        <v>0</v>
      </c>
      <c r="G225" t="s">
        <v>30</v>
      </c>
      <c r="H225" t="s">
        <v>30</v>
      </c>
      <c r="I225">
        <v>12</v>
      </c>
    </row>
    <row r="226" spans="1:9">
      <c r="A226">
        <v>20435</v>
      </c>
      <c r="B226">
        <v>12</v>
      </c>
      <c r="C226">
        <v>45.593600000000002</v>
      </c>
      <c r="D226">
        <v>57.996499999999997</v>
      </c>
      <c r="E226" s="8">
        <v>45658</v>
      </c>
      <c r="F226">
        <v>0</v>
      </c>
      <c r="G226" t="s">
        <v>30</v>
      </c>
      <c r="H226" t="s">
        <v>30</v>
      </c>
      <c r="I226">
        <v>12</v>
      </c>
    </row>
    <row r="227" spans="1:9">
      <c r="A227">
        <v>20436</v>
      </c>
      <c r="B227">
        <v>17</v>
      </c>
      <c r="C227">
        <v>58</v>
      </c>
      <c r="D227">
        <v>70.003</v>
      </c>
      <c r="E227" s="8">
        <v>45658</v>
      </c>
      <c r="F227">
        <v>0</v>
      </c>
      <c r="G227" t="s">
        <v>30</v>
      </c>
      <c r="H227" t="s">
        <v>30</v>
      </c>
      <c r="I227">
        <v>17</v>
      </c>
    </row>
    <row r="228" spans="1:9">
      <c r="A228">
        <v>20437</v>
      </c>
      <c r="B228">
        <v>6</v>
      </c>
      <c r="C228">
        <v>67.5</v>
      </c>
      <c r="D228">
        <v>70.804100000000005</v>
      </c>
      <c r="E228" s="8">
        <v>45658</v>
      </c>
      <c r="F228">
        <v>0</v>
      </c>
      <c r="G228" t="s">
        <v>30</v>
      </c>
      <c r="H228" t="s">
        <v>30</v>
      </c>
      <c r="I228">
        <v>6</v>
      </c>
    </row>
    <row r="229" spans="1:9">
      <c r="A229">
        <v>20438</v>
      </c>
      <c r="B229">
        <v>14</v>
      </c>
      <c r="C229">
        <v>55</v>
      </c>
      <c r="D229">
        <v>61.326900000000002</v>
      </c>
      <c r="E229" s="8">
        <v>45658</v>
      </c>
      <c r="F229">
        <v>0</v>
      </c>
      <c r="G229" t="s">
        <v>30</v>
      </c>
      <c r="H229" t="s">
        <v>30</v>
      </c>
      <c r="I229">
        <v>14</v>
      </c>
    </row>
    <row r="230" spans="1:9">
      <c r="A230">
        <v>20439</v>
      </c>
      <c r="B230">
        <v>16</v>
      </c>
      <c r="C230">
        <v>59.136400000000002</v>
      </c>
      <c r="D230">
        <v>66.955600000000004</v>
      </c>
      <c r="E230" s="8">
        <v>45658</v>
      </c>
      <c r="F230">
        <v>0</v>
      </c>
      <c r="G230" t="s">
        <v>30</v>
      </c>
      <c r="H230" t="s">
        <v>30</v>
      </c>
      <c r="I230">
        <v>16</v>
      </c>
    </row>
    <row r="231" spans="1:9">
      <c r="A231">
        <v>20440</v>
      </c>
      <c r="B231">
        <v>16</v>
      </c>
      <c r="C231">
        <v>33.6098</v>
      </c>
      <c r="D231">
        <v>47.495899999999999</v>
      </c>
      <c r="E231" s="8">
        <v>45658</v>
      </c>
      <c r="F231">
        <v>0</v>
      </c>
      <c r="G231" t="s">
        <v>30</v>
      </c>
      <c r="H231" t="s">
        <v>30</v>
      </c>
      <c r="I231">
        <v>16</v>
      </c>
    </row>
    <row r="232" spans="1:9">
      <c r="A232">
        <v>20441</v>
      </c>
      <c r="B232">
        <v>14</v>
      </c>
      <c r="C232">
        <v>50.997399999999999</v>
      </c>
      <c r="D232">
        <v>69.683599999999998</v>
      </c>
      <c r="E232" s="8">
        <v>45658</v>
      </c>
      <c r="F232">
        <v>0</v>
      </c>
      <c r="G232" t="s">
        <v>30</v>
      </c>
      <c r="H232" t="s">
        <v>30</v>
      </c>
      <c r="I232">
        <v>14</v>
      </c>
    </row>
    <row r="233" spans="1:9">
      <c r="A233">
        <v>20442</v>
      </c>
      <c r="B233">
        <v>8</v>
      </c>
      <c r="C233">
        <v>54.861499999999999</v>
      </c>
      <c r="D233">
        <v>65.9011</v>
      </c>
      <c r="E233" s="8">
        <v>45658</v>
      </c>
      <c r="F233">
        <v>0</v>
      </c>
      <c r="G233" t="s">
        <v>30</v>
      </c>
      <c r="H233" t="s">
        <v>30</v>
      </c>
      <c r="I233">
        <v>8</v>
      </c>
    </row>
    <row r="234" spans="1:9">
      <c r="A234">
        <v>20443</v>
      </c>
      <c r="B234">
        <v>9</v>
      </c>
      <c r="C234">
        <v>68</v>
      </c>
      <c r="D234">
        <v>70.070599999999999</v>
      </c>
      <c r="E234" s="8">
        <v>45658</v>
      </c>
      <c r="F234">
        <v>0</v>
      </c>
      <c r="G234" t="s">
        <v>30</v>
      </c>
      <c r="H234" t="s">
        <v>30</v>
      </c>
      <c r="I234">
        <v>9</v>
      </c>
    </row>
    <row r="235" spans="1:9">
      <c r="A235">
        <v>20444</v>
      </c>
      <c r="B235">
        <v>13</v>
      </c>
      <c r="C235">
        <v>50</v>
      </c>
      <c r="D235">
        <v>59.492600000000003</v>
      </c>
      <c r="E235" s="8">
        <v>45658</v>
      </c>
      <c r="F235">
        <v>0</v>
      </c>
      <c r="G235" t="s">
        <v>30</v>
      </c>
      <c r="H235" t="s">
        <v>30</v>
      </c>
      <c r="I235">
        <v>13</v>
      </c>
    </row>
    <row r="236" spans="1:9">
      <c r="A236">
        <v>20445</v>
      </c>
      <c r="B236">
        <v>20</v>
      </c>
      <c r="C236">
        <v>28.575099999999999</v>
      </c>
      <c r="D236">
        <v>50.110199999999999</v>
      </c>
      <c r="E236" s="8">
        <v>45658</v>
      </c>
      <c r="F236">
        <v>6</v>
      </c>
      <c r="G236">
        <v>20.9939</v>
      </c>
      <c r="H236">
        <v>28.5124</v>
      </c>
      <c r="I236">
        <v>26</v>
      </c>
    </row>
    <row r="237" spans="1:9">
      <c r="A237">
        <v>20446</v>
      </c>
      <c r="B237">
        <v>3</v>
      </c>
      <c r="C237">
        <v>12.866300000000001</v>
      </c>
      <c r="D237">
        <v>15.0139</v>
      </c>
      <c r="E237" s="8">
        <v>45658</v>
      </c>
      <c r="F237">
        <v>0</v>
      </c>
      <c r="G237" t="s">
        <v>30</v>
      </c>
      <c r="H237" t="s">
        <v>30</v>
      </c>
      <c r="I237">
        <v>3</v>
      </c>
    </row>
    <row r="238" spans="1:9">
      <c r="A238">
        <v>20447</v>
      </c>
      <c r="B238">
        <v>13</v>
      </c>
      <c r="C238">
        <v>53.622100000000003</v>
      </c>
      <c r="D238">
        <v>65.543599999999998</v>
      </c>
      <c r="E238" s="8">
        <v>45658</v>
      </c>
      <c r="F238">
        <v>0</v>
      </c>
      <c r="G238" t="s">
        <v>30</v>
      </c>
      <c r="H238" t="s">
        <v>30</v>
      </c>
      <c r="I238">
        <v>13</v>
      </c>
    </row>
    <row r="239" spans="1:9">
      <c r="A239">
        <v>20448</v>
      </c>
      <c r="B239">
        <v>14</v>
      </c>
      <c r="C239">
        <v>39.783799999999999</v>
      </c>
      <c r="D239">
        <v>56.835999999999999</v>
      </c>
      <c r="E239" s="8">
        <v>45658</v>
      </c>
      <c r="F239">
        <v>0</v>
      </c>
      <c r="G239" t="s">
        <v>30</v>
      </c>
      <c r="H239" t="s">
        <v>30</v>
      </c>
      <c r="I239">
        <v>14</v>
      </c>
    </row>
    <row r="240" spans="1:9">
      <c r="A240">
        <v>20450</v>
      </c>
      <c r="B240">
        <v>13</v>
      </c>
      <c r="C240">
        <v>66.2637</v>
      </c>
      <c r="D240">
        <v>85.088300000000004</v>
      </c>
      <c r="E240" s="8">
        <v>45658</v>
      </c>
      <c r="F240">
        <v>0</v>
      </c>
      <c r="G240" t="s">
        <v>30</v>
      </c>
      <c r="H240" t="s">
        <v>30</v>
      </c>
      <c r="I240">
        <v>13</v>
      </c>
    </row>
    <row r="241" spans="1:9">
      <c r="A241">
        <v>20451</v>
      </c>
      <c r="B241">
        <v>17</v>
      </c>
      <c r="C241">
        <v>30</v>
      </c>
      <c r="D241">
        <v>47.491300000000003</v>
      </c>
      <c r="E241" s="8">
        <v>45658</v>
      </c>
      <c r="F241">
        <v>0</v>
      </c>
      <c r="G241" t="s">
        <v>30</v>
      </c>
      <c r="H241" t="s">
        <v>30</v>
      </c>
      <c r="I241">
        <v>17</v>
      </c>
    </row>
    <row r="242" spans="1:9">
      <c r="A242">
        <v>20452</v>
      </c>
      <c r="B242">
        <v>14</v>
      </c>
      <c r="C242">
        <v>58.593800000000002</v>
      </c>
      <c r="D242">
        <v>79.508399999999995</v>
      </c>
      <c r="E242" s="8">
        <v>45658</v>
      </c>
      <c r="F242">
        <v>0</v>
      </c>
      <c r="G242" t="s">
        <v>30</v>
      </c>
      <c r="H242" t="s">
        <v>30</v>
      </c>
      <c r="I242">
        <v>14</v>
      </c>
    </row>
    <row r="243" spans="1:9">
      <c r="A243">
        <v>20453</v>
      </c>
      <c r="B243">
        <v>16</v>
      </c>
      <c r="C243">
        <v>55</v>
      </c>
      <c r="D243">
        <v>55.150500000000001</v>
      </c>
      <c r="E243" s="8">
        <v>45658</v>
      </c>
      <c r="F243">
        <v>0</v>
      </c>
      <c r="G243" t="s">
        <v>30</v>
      </c>
      <c r="H243" t="s">
        <v>30</v>
      </c>
      <c r="I243">
        <v>16</v>
      </c>
    </row>
    <row r="244" spans="1:9">
      <c r="A244">
        <v>20454</v>
      </c>
      <c r="B244">
        <v>12</v>
      </c>
      <c r="C244">
        <v>55.088299999999997</v>
      </c>
      <c r="D244">
        <v>65.836500000000001</v>
      </c>
      <c r="E244" s="8">
        <v>45658</v>
      </c>
      <c r="F244">
        <v>0</v>
      </c>
      <c r="G244" t="s">
        <v>30</v>
      </c>
      <c r="H244" t="s">
        <v>30</v>
      </c>
      <c r="I244">
        <v>12</v>
      </c>
    </row>
    <row r="245" spans="1:9">
      <c r="A245">
        <v>20455</v>
      </c>
      <c r="B245">
        <v>3</v>
      </c>
      <c r="C245">
        <v>4.7492999999999999</v>
      </c>
      <c r="D245">
        <v>15.021000000000001</v>
      </c>
      <c r="E245" s="8">
        <v>45658</v>
      </c>
      <c r="F245">
        <v>0</v>
      </c>
      <c r="G245" t="s">
        <v>30</v>
      </c>
      <c r="H245" t="s">
        <v>30</v>
      </c>
      <c r="I245">
        <v>3</v>
      </c>
    </row>
    <row r="246" spans="1:9">
      <c r="A246">
        <v>20456</v>
      </c>
      <c r="B246">
        <v>10</v>
      </c>
      <c r="C246">
        <v>47</v>
      </c>
      <c r="D246">
        <v>49</v>
      </c>
      <c r="E246" s="8">
        <v>45658</v>
      </c>
      <c r="F246">
        <v>0</v>
      </c>
      <c r="G246" t="s">
        <v>30</v>
      </c>
      <c r="H246" t="s">
        <v>30</v>
      </c>
      <c r="I246">
        <v>10</v>
      </c>
    </row>
    <row r="247" spans="1:9">
      <c r="A247">
        <v>20457</v>
      </c>
      <c r="B247">
        <v>15</v>
      </c>
      <c r="C247">
        <v>56.869399999999999</v>
      </c>
      <c r="D247">
        <v>69</v>
      </c>
      <c r="E247" s="8">
        <v>45658</v>
      </c>
      <c r="F247">
        <v>0</v>
      </c>
      <c r="G247" t="s">
        <v>30</v>
      </c>
      <c r="H247" t="s">
        <v>30</v>
      </c>
      <c r="I247">
        <v>15</v>
      </c>
    </row>
    <row r="248" spans="1:9">
      <c r="A248">
        <v>20458</v>
      </c>
      <c r="B248">
        <v>9</v>
      </c>
      <c r="C248">
        <v>66.099999999999994</v>
      </c>
      <c r="D248">
        <v>68.900000000000006</v>
      </c>
      <c r="E248" s="8">
        <v>45658</v>
      </c>
      <c r="F248">
        <v>0</v>
      </c>
      <c r="G248" t="s">
        <v>30</v>
      </c>
      <c r="H248" t="s">
        <v>30</v>
      </c>
      <c r="I248">
        <v>9</v>
      </c>
    </row>
    <row r="249" spans="1:9">
      <c r="A249">
        <v>20459</v>
      </c>
      <c r="B249">
        <v>1</v>
      </c>
      <c r="C249">
        <v>7.6736000000000004</v>
      </c>
      <c r="D249">
        <v>7.6736000000000004</v>
      </c>
      <c r="E249" s="8">
        <v>45658</v>
      </c>
      <c r="F249">
        <v>0</v>
      </c>
      <c r="G249" t="s">
        <v>30</v>
      </c>
      <c r="H249" t="s">
        <v>30</v>
      </c>
      <c r="I249">
        <v>1</v>
      </c>
    </row>
    <row r="250" spans="1:9">
      <c r="A250">
        <v>20460</v>
      </c>
      <c r="B250">
        <v>13</v>
      </c>
      <c r="C250">
        <v>33.104399999999998</v>
      </c>
      <c r="D250">
        <v>64.580500000000001</v>
      </c>
      <c r="E250" s="8">
        <v>45658</v>
      </c>
      <c r="F250">
        <v>0</v>
      </c>
      <c r="G250" t="s">
        <v>30</v>
      </c>
      <c r="H250" t="s">
        <v>30</v>
      </c>
      <c r="I250">
        <v>13</v>
      </c>
    </row>
    <row r="251" spans="1:9">
      <c r="A251">
        <v>20461</v>
      </c>
      <c r="B251">
        <v>20</v>
      </c>
      <c r="C251">
        <v>60.398000000000003</v>
      </c>
      <c r="D251">
        <v>69.878200000000007</v>
      </c>
      <c r="E251" s="8">
        <v>45658</v>
      </c>
      <c r="F251">
        <v>0</v>
      </c>
      <c r="G251" t="s">
        <v>30</v>
      </c>
      <c r="H251" t="s">
        <v>30</v>
      </c>
      <c r="I251">
        <v>20</v>
      </c>
    </row>
    <row r="252" spans="1:9">
      <c r="A252">
        <v>20462</v>
      </c>
      <c r="B252">
        <v>15</v>
      </c>
      <c r="C252">
        <v>60.623899999999999</v>
      </c>
      <c r="D252">
        <v>66</v>
      </c>
      <c r="E252" s="8">
        <v>45658</v>
      </c>
      <c r="F252">
        <v>0</v>
      </c>
      <c r="G252" t="s">
        <v>30</v>
      </c>
      <c r="H252" t="s">
        <v>30</v>
      </c>
      <c r="I252">
        <v>15</v>
      </c>
    </row>
    <row r="253" spans="1:9">
      <c r="A253">
        <v>20463</v>
      </c>
      <c r="B253">
        <v>18</v>
      </c>
      <c r="C253">
        <v>34.932200000000002</v>
      </c>
      <c r="D253">
        <v>56.672400000000003</v>
      </c>
      <c r="E253" s="8">
        <v>45658</v>
      </c>
      <c r="F253">
        <v>0</v>
      </c>
      <c r="G253" t="s">
        <v>30</v>
      </c>
      <c r="H253" t="s">
        <v>30</v>
      </c>
      <c r="I253">
        <v>18</v>
      </c>
    </row>
    <row r="254" spans="1:9">
      <c r="A254">
        <v>20464</v>
      </c>
      <c r="B254">
        <v>13</v>
      </c>
      <c r="C254">
        <v>29.354800000000001</v>
      </c>
      <c r="D254">
        <v>44.619300000000003</v>
      </c>
      <c r="E254" s="8">
        <v>45658</v>
      </c>
      <c r="F254">
        <v>0</v>
      </c>
      <c r="G254" t="s">
        <v>30</v>
      </c>
      <c r="H254" t="s">
        <v>30</v>
      </c>
      <c r="I254">
        <v>13</v>
      </c>
    </row>
    <row r="255" spans="1:9">
      <c r="A255">
        <v>20466</v>
      </c>
      <c r="B255">
        <v>16</v>
      </c>
      <c r="C255">
        <v>30</v>
      </c>
      <c r="D255">
        <v>45.253</v>
      </c>
      <c r="E255" s="8">
        <v>45658</v>
      </c>
      <c r="F255">
        <v>0</v>
      </c>
      <c r="G255" t="s">
        <v>30</v>
      </c>
      <c r="H255" t="s">
        <v>30</v>
      </c>
      <c r="I255">
        <v>16</v>
      </c>
    </row>
    <row r="256" spans="1:9">
      <c r="A256">
        <v>20467</v>
      </c>
      <c r="B256">
        <v>17</v>
      </c>
      <c r="C256">
        <v>58.328400000000002</v>
      </c>
      <c r="D256">
        <v>61</v>
      </c>
      <c r="E256" s="8">
        <v>45658</v>
      </c>
      <c r="F256">
        <v>0</v>
      </c>
      <c r="G256" t="s">
        <v>30</v>
      </c>
      <c r="H256" t="s">
        <v>30</v>
      </c>
      <c r="I256">
        <v>17</v>
      </c>
    </row>
    <row r="257" spans="1:9">
      <c r="A257">
        <v>20468</v>
      </c>
      <c r="B257">
        <v>12</v>
      </c>
      <c r="C257">
        <v>65.201999999999998</v>
      </c>
      <c r="D257">
        <v>68.287099999999995</v>
      </c>
      <c r="E257" s="8">
        <v>45658</v>
      </c>
      <c r="F257">
        <v>0</v>
      </c>
      <c r="G257" t="s">
        <v>30</v>
      </c>
      <c r="H257" t="s">
        <v>30</v>
      </c>
      <c r="I257">
        <v>12</v>
      </c>
    </row>
    <row r="258" spans="1:9">
      <c r="A258">
        <v>20469</v>
      </c>
      <c r="B258">
        <v>12</v>
      </c>
      <c r="C258">
        <v>42.290500000000002</v>
      </c>
      <c r="D258">
        <v>54.948999999999998</v>
      </c>
      <c r="E258" s="8">
        <v>45658</v>
      </c>
      <c r="F258">
        <v>0</v>
      </c>
      <c r="G258" t="s">
        <v>30</v>
      </c>
      <c r="H258" t="s">
        <v>30</v>
      </c>
      <c r="I258">
        <v>12</v>
      </c>
    </row>
    <row r="259" spans="1:9">
      <c r="A259">
        <v>20470</v>
      </c>
      <c r="B259">
        <v>13</v>
      </c>
      <c r="C259">
        <v>43.9908</v>
      </c>
      <c r="D259">
        <v>59.872199999999999</v>
      </c>
      <c r="E259" s="8">
        <v>45658</v>
      </c>
      <c r="F259">
        <v>0</v>
      </c>
      <c r="G259" t="s">
        <v>30</v>
      </c>
      <c r="H259" t="s">
        <v>30</v>
      </c>
      <c r="I259">
        <v>13</v>
      </c>
    </row>
    <row r="260" spans="1:9">
      <c r="A260">
        <v>20471</v>
      </c>
      <c r="B260">
        <v>16</v>
      </c>
      <c r="C260">
        <v>58.255299999999998</v>
      </c>
      <c r="D260">
        <v>63</v>
      </c>
      <c r="E260" s="8">
        <v>45658</v>
      </c>
      <c r="F260">
        <v>0</v>
      </c>
      <c r="G260" t="s">
        <v>30</v>
      </c>
      <c r="H260" t="s">
        <v>30</v>
      </c>
      <c r="I260">
        <v>16</v>
      </c>
    </row>
    <row r="261" spans="1:9">
      <c r="A261">
        <v>20472</v>
      </c>
      <c r="B261">
        <v>3</v>
      </c>
      <c r="C261">
        <v>8.4102999999999994</v>
      </c>
      <c r="D261">
        <v>24.6449</v>
      </c>
      <c r="E261" s="8">
        <v>45658</v>
      </c>
      <c r="F261">
        <v>0</v>
      </c>
      <c r="G261" t="s">
        <v>30</v>
      </c>
      <c r="H261" t="s">
        <v>30</v>
      </c>
      <c r="I261">
        <v>3</v>
      </c>
    </row>
    <row r="262" spans="1:9">
      <c r="A262">
        <v>20473</v>
      </c>
      <c r="B262">
        <v>17</v>
      </c>
      <c r="C262">
        <v>49.05</v>
      </c>
      <c r="D262">
        <v>91</v>
      </c>
      <c r="E262" s="8">
        <v>45658</v>
      </c>
      <c r="F262">
        <v>0</v>
      </c>
      <c r="G262" t="s">
        <v>30</v>
      </c>
      <c r="H262" t="s">
        <v>30</v>
      </c>
      <c r="I262">
        <v>17</v>
      </c>
    </row>
    <row r="263" spans="1:9">
      <c r="A263">
        <v>20474</v>
      </c>
      <c r="B263">
        <v>4</v>
      </c>
      <c r="C263">
        <v>68</v>
      </c>
      <c r="D263">
        <v>69</v>
      </c>
      <c r="E263" s="8">
        <v>45658</v>
      </c>
      <c r="F263">
        <v>0</v>
      </c>
      <c r="G263" t="s">
        <v>30</v>
      </c>
      <c r="H263" t="s">
        <v>30</v>
      </c>
      <c r="I263">
        <v>4</v>
      </c>
    </row>
    <row r="264" spans="1:9">
      <c r="A264">
        <v>20475</v>
      </c>
      <c r="B264">
        <v>16</v>
      </c>
      <c r="C264">
        <v>40.118000000000002</v>
      </c>
      <c r="D264">
        <v>67.096000000000004</v>
      </c>
      <c r="E264" s="8">
        <v>45658</v>
      </c>
      <c r="F264">
        <v>0</v>
      </c>
      <c r="G264" t="s">
        <v>30</v>
      </c>
      <c r="H264" t="s">
        <v>30</v>
      </c>
      <c r="I264">
        <v>16</v>
      </c>
    </row>
    <row r="265" spans="1:9">
      <c r="A265">
        <v>20476</v>
      </c>
      <c r="B265">
        <v>18</v>
      </c>
      <c r="C265">
        <v>35.0349</v>
      </c>
      <c r="D265">
        <v>95</v>
      </c>
      <c r="E265" s="8">
        <v>45658</v>
      </c>
      <c r="F265">
        <v>2</v>
      </c>
      <c r="G265">
        <v>28.393699999999999</v>
      </c>
      <c r="H265">
        <v>33.457599999999999</v>
      </c>
      <c r="I265">
        <v>20</v>
      </c>
    </row>
    <row r="266" spans="1:9">
      <c r="A266">
        <v>20477</v>
      </c>
      <c r="B266">
        <v>17</v>
      </c>
      <c r="C266">
        <v>41.635100000000001</v>
      </c>
      <c r="D266">
        <v>54.246499999999997</v>
      </c>
      <c r="E266" s="8">
        <v>45658</v>
      </c>
      <c r="F266">
        <v>1</v>
      </c>
      <c r="G266">
        <v>41.517099999999999</v>
      </c>
      <c r="H266">
        <v>41.517099999999999</v>
      </c>
      <c r="I266">
        <v>18</v>
      </c>
    </row>
    <row r="267" spans="1:9">
      <c r="A267">
        <v>20478</v>
      </c>
      <c r="B267">
        <v>13</v>
      </c>
      <c r="C267">
        <v>45</v>
      </c>
      <c r="D267">
        <v>46.564500000000002</v>
      </c>
      <c r="E267" s="8">
        <v>45658</v>
      </c>
      <c r="F267">
        <v>0</v>
      </c>
      <c r="G267" t="s">
        <v>30</v>
      </c>
      <c r="H267" t="s">
        <v>30</v>
      </c>
      <c r="I267">
        <v>13</v>
      </c>
    </row>
    <row r="268" spans="1:9">
      <c r="A268">
        <v>20479</v>
      </c>
      <c r="B268">
        <v>18</v>
      </c>
      <c r="C268">
        <v>64.19</v>
      </c>
      <c r="D268">
        <v>66.183000000000007</v>
      </c>
      <c r="E268" s="8">
        <v>45658</v>
      </c>
      <c r="F268">
        <v>0</v>
      </c>
      <c r="G268" t="s">
        <v>30</v>
      </c>
      <c r="H268" t="s">
        <v>30</v>
      </c>
      <c r="I268">
        <v>18</v>
      </c>
    </row>
    <row r="269" spans="1:9">
      <c r="A269">
        <v>20480</v>
      </c>
      <c r="B269">
        <v>1</v>
      </c>
      <c r="C269">
        <v>11.154500000000001</v>
      </c>
      <c r="D269">
        <v>11.154500000000001</v>
      </c>
      <c r="E269" s="8">
        <v>45658</v>
      </c>
      <c r="F269">
        <v>0</v>
      </c>
      <c r="G269" t="s">
        <v>30</v>
      </c>
      <c r="H269" t="s">
        <v>30</v>
      </c>
      <c r="I269">
        <v>1</v>
      </c>
    </row>
    <row r="270" spans="1:9">
      <c r="A270">
        <v>20481</v>
      </c>
      <c r="B270">
        <v>9</v>
      </c>
      <c r="C270">
        <v>67.7</v>
      </c>
      <c r="D270">
        <v>68.900000000000006</v>
      </c>
      <c r="E270" s="8">
        <v>45658</v>
      </c>
      <c r="F270">
        <v>0</v>
      </c>
      <c r="G270" t="s">
        <v>30</v>
      </c>
      <c r="H270" t="s">
        <v>30</v>
      </c>
      <c r="I270">
        <v>9</v>
      </c>
    </row>
    <row r="271" spans="1:9">
      <c r="A271">
        <v>20482</v>
      </c>
      <c r="B271">
        <v>11</v>
      </c>
      <c r="C271">
        <v>39.236899999999999</v>
      </c>
      <c r="D271">
        <v>60.287399999999998</v>
      </c>
      <c r="E271" s="8">
        <v>45658</v>
      </c>
      <c r="F271">
        <v>0</v>
      </c>
      <c r="G271" t="s">
        <v>30</v>
      </c>
      <c r="H271" t="s">
        <v>30</v>
      </c>
      <c r="I271">
        <v>11</v>
      </c>
    </row>
    <row r="272" spans="1:9">
      <c r="A272">
        <v>20483</v>
      </c>
      <c r="B272">
        <v>14</v>
      </c>
      <c r="C272">
        <v>31.6371</v>
      </c>
      <c r="D272">
        <v>82.265299999999996</v>
      </c>
      <c r="E272" s="8">
        <v>45658</v>
      </c>
      <c r="F272">
        <v>0</v>
      </c>
      <c r="G272" t="s">
        <v>30</v>
      </c>
      <c r="H272" t="s">
        <v>30</v>
      </c>
      <c r="I272">
        <v>14</v>
      </c>
    </row>
    <row r="273" spans="1:9">
      <c r="A273">
        <v>20484</v>
      </c>
      <c r="B273">
        <v>16</v>
      </c>
      <c r="C273">
        <v>41.411299999999997</v>
      </c>
      <c r="D273">
        <v>91</v>
      </c>
      <c r="E273" s="8">
        <v>45658</v>
      </c>
      <c r="F273">
        <v>0</v>
      </c>
      <c r="G273" t="s">
        <v>30</v>
      </c>
      <c r="H273" t="s">
        <v>30</v>
      </c>
      <c r="I273">
        <v>16</v>
      </c>
    </row>
    <row r="274" spans="1:9">
      <c r="A274">
        <v>20485</v>
      </c>
      <c r="B274">
        <v>34</v>
      </c>
      <c r="C274">
        <v>65.567800000000005</v>
      </c>
      <c r="D274">
        <v>75</v>
      </c>
      <c r="E274" s="8">
        <v>45658</v>
      </c>
      <c r="F274">
        <v>0</v>
      </c>
      <c r="G274" t="s">
        <v>30</v>
      </c>
      <c r="H274" t="s">
        <v>30</v>
      </c>
      <c r="I274">
        <v>34</v>
      </c>
    </row>
    <row r="275" spans="1:9">
      <c r="A275">
        <v>20486</v>
      </c>
      <c r="B275">
        <v>9</v>
      </c>
      <c r="C275">
        <v>67</v>
      </c>
      <c r="D275">
        <v>70.003</v>
      </c>
      <c r="E275" s="8">
        <v>45658</v>
      </c>
      <c r="F275">
        <v>0</v>
      </c>
      <c r="G275" t="s">
        <v>30</v>
      </c>
      <c r="H275" t="s">
        <v>30</v>
      </c>
      <c r="I275">
        <v>9</v>
      </c>
    </row>
    <row r="276" spans="1:9">
      <c r="A276">
        <v>20487</v>
      </c>
      <c r="B276">
        <v>12</v>
      </c>
      <c r="C276">
        <v>68</v>
      </c>
      <c r="D276">
        <v>69.034599999999998</v>
      </c>
      <c r="E276" s="8">
        <v>45658</v>
      </c>
      <c r="F276">
        <v>0</v>
      </c>
      <c r="G276" t="s">
        <v>30</v>
      </c>
      <c r="H276" t="s">
        <v>30</v>
      </c>
      <c r="I276">
        <v>12</v>
      </c>
    </row>
    <row r="277" spans="1:9">
      <c r="A277">
        <v>20488</v>
      </c>
      <c r="B277">
        <v>19</v>
      </c>
      <c r="C277">
        <v>43.1327</v>
      </c>
      <c r="D277">
        <v>91</v>
      </c>
      <c r="E277" s="8">
        <v>45658</v>
      </c>
      <c r="F277">
        <v>0</v>
      </c>
      <c r="G277" t="s">
        <v>30</v>
      </c>
      <c r="H277" t="s">
        <v>30</v>
      </c>
      <c r="I277">
        <v>19</v>
      </c>
    </row>
    <row r="278" spans="1:9">
      <c r="A278">
        <v>20489</v>
      </c>
      <c r="B278">
        <v>22</v>
      </c>
      <c r="C278">
        <v>31.9499</v>
      </c>
      <c r="D278">
        <v>65.321700000000007</v>
      </c>
      <c r="E278" s="8">
        <v>45658</v>
      </c>
      <c r="F278">
        <v>3</v>
      </c>
      <c r="G278">
        <v>30</v>
      </c>
      <c r="H278">
        <v>30</v>
      </c>
      <c r="I278">
        <v>25</v>
      </c>
    </row>
    <row r="279" spans="1:9">
      <c r="A279">
        <v>20490</v>
      </c>
      <c r="B279">
        <v>3</v>
      </c>
      <c r="C279">
        <v>10.983000000000001</v>
      </c>
      <c r="D279">
        <v>23.409199999999998</v>
      </c>
      <c r="E279" s="8">
        <v>45658</v>
      </c>
      <c r="F279">
        <v>0</v>
      </c>
      <c r="G279" t="s">
        <v>30</v>
      </c>
      <c r="H279" t="s">
        <v>30</v>
      </c>
      <c r="I279">
        <v>3</v>
      </c>
    </row>
    <row r="280" spans="1:9">
      <c r="A280">
        <v>20491</v>
      </c>
      <c r="B280">
        <v>15</v>
      </c>
      <c r="C280">
        <v>62</v>
      </c>
      <c r="D280">
        <v>66.508499999999998</v>
      </c>
      <c r="E280" s="8">
        <v>45658</v>
      </c>
      <c r="F280">
        <v>0</v>
      </c>
      <c r="G280" t="s">
        <v>30</v>
      </c>
      <c r="H280" t="s">
        <v>30</v>
      </c>
      <c r="I280">
        <v>15</v>
      </c>
    </row>
    <row r="281" spans="1:9">
      <c r="A281">
        <v>20492</v>
      </c>
      <c r="B281">
        <v>10</v>
      </c>
      <c r="C281">
        <v>48.29</v>
      </c>
      <c r="D281">
        <v>50.99</v>
      </c>
      <c r="E281" s="8">
        <v>45658</v>
      </c>
      <c r="F281">
        <v>0</v>
      </c>
      <c r="G281" t="s">
        <v>30</v>
      </c>
      <c r="H281" t="s">
        <v>30</v>
      </c>
      <c r="I281">
        <v>10</v>
      </c>
    </row>
    <row r="282" spans="1:9">
      <c r="A282">
        <v>20493</v>
      </c>
      <c r="B282">
        <v>12</v>
      </c>
      <c r="C282">
        <v>49</v>
      </c>
      <c r="D282">
        <v>53.4</v>
      </c>
      <c r="E282" s="8">
        <v>45658</v>
      </c>
      <c r="F282">
        <v>0</v>
      </c>
      <c r="G282" t="s">
        <v>30</v>
      </c>
      <c r="H282" t="s">
        <v>30</v>
      </c>
      <c r="I282">
        <v>12</v>
      </c>
    </row>
    <row r="283" spans="1:9">
      <c r="A283">
        <v>20494</v>
      </c>
      <c r="B283">
        <v>21</v>
      </c>
      <c r="C283">
        <v>64.557900000000004</v>
      </c>
      <c r="D283">
        <v>70</v>
      </c>
      <c r="E283" s="8">
        <v>45658</v>
      </c>
      <c r="F283">
        <v>8</v>
      </c>
      <c r="G283">
        <v>64.557900000000004</v>
      </c>
      <c r="H283">
        <v>64.557900000000004</v>
      </c>
      <c r="I283">
        <v>29</v>
      </c>
    </row>
    <row r="284" spans="1:9">
      <c r="A284">
        <v>20495</v>
      </c>
      <c r="B284">
        <v>14</v>
      </c>
      <c r="C284">
        <v>51.523800000000001</v>
      </c>
      <c r="D284">
        <v>60.403399999999998</v>
      </c>
      <c r="E284" s="8">
        <v>45658</v>
      </c>
      <c r="F284">
        <v>0</v>
      </c>
      <c r="G284" t="s">
        <v>30</v>
      </c>
      <c r="H284" t="s">
        <v>30</v>
      </c>
      <c r="I284">
        <v>14</v>
      </c>
    </row>
    <row r="285" spans="1:9">
      <c r="A285">
        <v>20496</v>
      </c>
      <c r="B285">
        <v>6</v>
      </c>
      <c r="C285">
        <v>6.4943</v>
      </c>
      <c r="D285">
        <v>43.724800000000002</v>
      </c>
      <c r="E285" s="8">
        <v>45658</v>
      </c>
      <c r="F285">
        <v>0</v>
      </c>
      <c r="G285" t="s">
        <v>30</v>
      </c>
      <c r="H285" t="s">
        <v>30</v>
      </c>
      <c r="I285">
        <v>6</v>
      </c>
    </row>
    <row r="286" spans="1:9">
      <c r="A286">
        <v>20497</v>
      </c>
      <c r="B286">
        <v>22</v>
      </c>
      <c r="C286">
        <v>74.186000000000007</v>
      </c>
      <c r="D286">
        <v>75</v>
      </c>
      <c r="E286" s="8">
        <v>45658</v>
      </c>
      <c r="F286">
        <v>0</v>
      </c>
      <c r="G286" t="s">
        <v>30</v>
      </c>
      <c r="H286" t="s">
        <v>30</v>
      </c>
      <c r="I286">
        <v>22</v>
      </c>
    </row>
    <row r="287" spans="1:9">
      <c r="A287">
        <v>20498</v>
      </c>
      <c r="B287">
        <v>7</v>
      </c>
      <c r="C287">
        <v>62.688499999999998</v>
      </c>
      <c r="D287">
        <v>65.944299999999998</v>
      </c>
      <c r="E287" s="8">
        <v>45658</v>
      </c>
      <c r="F287">
        <v>0</v>
      </c>
      <c r="G287" t="s">
        <v>30</v>
      </c>
      <c r="H287" t="s">
        <v>30</v>
      </c>
      <c r="I287">
        <v>7</v>
      </c>
    </row>
    <row r="288" spans="1:9">
      <c r="A288">
        <v>20499</v>
      </c>
      <c r="B288">
        <v>11</v>
      </c>
      <c r="C288">
        <v>39.320599999999999</v>
      </c>
      <c r="D288">
        <v>55.512</v>
      </c>
      <c r="E288" s="8">
        <v>45658</v>
      </c>
      <c r="F288">
        <v>0</v>
      </c>
      <c r="G288" t="s">
        <v>30</v>
      </c>
      <c r="H288" t="s">
        <v>30</v>
      </c>
      <c r="I288">
        <v>11</v>
      </c>
    </row>
    <row r="289" spans="1:9">
      <c r="A289">
        <v>20500</v>
      </c>
      <c r="B289">
        <v>24</v>
      </c>
      <c r="C289">
        <v>43.554000000000002</v>
      </c>
      <c r="D289">
        <v>60</v>
      </c>
      <c r="E289" s="8">
        <v>45658</v>
      </c>
      <c r="F289">
        <v>4</v>
      </c>
      <c r="G289">
        <v>42.366900000000001</v>
      </c>
      <c r="H289">
        <v>43.5107</v>
      </c>
      <c r="I289">
        <v>28</v>
      </c>
    </row>
    <row r="290" spans="1:9">
      <c r="A290">
        <v>20501</v>
      </c>
      <c r="B290">
        <v>21</v>
      </c>
      <c r="C290">
        <v>38.242899999999999</v>
      </c>
      <c r="D290">
        <v>60.662999999999997</v>
      </c>
      <c r="E290" s="8">
        <v>45658</v>
      </c>
      <c r="F290">
        <v>3</v>
      </c>
      <c r="G290">
        <v>37.005000000000003</v>
      </c>
      <c r="H290">
        <v>38.142400000000002</v>
      </c>
      <c r="I290">
        <v>24</v>
      </c>
    </row>
    <row r="291" spans="1:9">
      <c r="A291">
        <v>20502</v>
      </c>
      <c r="B291">
        <v>13</v>
      </c>
      <c r="C291">
        <v>48.69</v>
      </c>
      <c r="D291">
        <v>60.658000000000001</v>
      </c>
      <c r="E291" s="8">
        <v>45658</v>
      </c>
      <c r="F291">
        <v>0</v>
      </c>
      <c r="G291" t="s">
        <v>30</v>
      </c>
      <c r="H291" t="s">
        <v>30</v>
      </c>
      <c r="I291">
        <v>13</v>
      </c>
    </row>
    <row r="292" spans="1:9">
      <c r="A292">
        <v>20503</v>
      </c>
      <c r="B292">
        <v>9</v>
      </c>
      <c r="C292">
        <v>69</v>
      </c>
      <c r="D292">
        <v>70</v>
      </c>
      <c r="E292" s="8">
        <v>45658</v>
      </c>
      <c r="F292">
        <v>0</v>
      </c>
      <c r="G292" t="s">
        <v>30</v>
      </c>
      <c r="H292" t="s">
        <v>30</v>
      </c>
      <c r="I292">
        <v>9</v>
      </c>
    </row>
    <row r="293" spans="1:9">
      <c r="A293">
        <v>20504</v>
      </c>
      <c r="B293">
        <v>12</v>
      </c>
      <c r="C293">
        <v>49</v>
      </c>
      <c r="D293">
        <v>55.515799999999999</v>
      </c>
      <c r="E293" s="8">
        <v>45658</v>
      </c>
      <c r="F293">
        <v>0</v>
      </c>
      <c r="G293" t="s">
        <v>30</v>
      </c>
      <c r="H293" t="s">
        <v>30</v>
      </c>
      <c r="I293">
        <v>12</v>
      </c>
    </row>
    <row r="294" spans="1:9">
      <c r="A294">
        <v>20505</v>
      </c>
      <c r="B294">
        <v>7</v>
      </c>
      <c r="C294">
        <v>1.9373</v>
      </c>
      <c r="D294">
        <v>31.978899999999999</v>
      </c>
      <c r="E294" s="8">
        <v>45658</v>
      </c>
      <c r="F294">
        <v>0</v>
      </c>
      <c r="G294" t="s">
        <v>30</v>
      </c>
      <c r="H294" t="s">
        <v>30</v>
      </c>
      <c r="I294">
        <v>7</v>
      </c>
    </row>
    <row r="295" spans="1:9">
      <c r="A295">
        <v>20506</v>
      </c>
      <c r="B295">
        <v>13</v>
      </c>
      <c r="C295">
        <v>65</v>
      </c>
      <c r="D295">
        <v>69.755499999999998</v>
      </c>
      <c r="E295" s="8">
        <v>45658</v>
      </c>
      <c r="F295">
        <v>0</v>
      </c>
      <c r="G295" t="s">
        <v>30</v>
      </c>
      <c r="H295" t="s">
        <v>30</v>
      </c>
      <c r="I295">
        <v>13</v>
      </c>
    </row>
    <row r="296" spans="1:9">
      <c r="A296">
        <v>20507</v>
      </c>
      <c r="B296">
        <v>17</v>
      </c>
      <c r="C296">
        <v>60.460700000000003</v>
      </c>
      <c r="D296">
        <v>70.003</v>
      </c>
      <c r="E296" s="8">
        <v>45658</v>
      </c>
      <c r="F296">
        <v>0</v>
      </c>
      <c r="G296" t="s">
        <v>30</v>
      </c>
      <c r="H296" t="s">
        <v>30</v>
      </c>
      <c r="I296">
        <v>17</v>
      </c>
    </row>
    <row r="297" spans="1:9">
      <c r="A297">
        <v>20508</v>
      </c>
      <c r="B297">
        <v>13</v>
      </c>
      <c r="C297">
        <v>39.999899999999997</v>
      </c>
      <c r="D297">
        <v>91</v>
      </c>
      <c r="E297" s="8">
        <v>45658</v>
      </c>
      <c r="F297">
        <v>0</v>
      </c>
      <c r="G297" t="s">
        <v>30</v>
      </c>
      <c r="H297" t="s">
        <v>30</v>
      </c>
      <c r="I297">
        <v>13</v>
      </c>
    </row>
    <row r="298" spans="1:9">
      <c r="A298">
        <v>20509</v>
      </c>
      <c r="B298">
        <v>17</v>
      </c>
      <c r="C298">
        <v>65.5</v>
      </c>
      <c r="D298">
        <v>79.508399999999995</v>
      </c>
      <c r="E298" s="8">
        <v>45658</v>
      </c>
      <c r="F298">
        <v>0</v>
      </c>
      <c r="G298" t="s">
        <v>30</v>
      </c>
      <c r="H298" t="s">
        <v>30</v>
      </c>
      <c r="I298">
        <v>17</v>
      </c>
    </row>
    <row r="299" spans="1:9">
      <c r="A299">
        <v>20510</v>
      </c>
      <c r="B299">
        <v>13</v>
      </c>
      <c r="C299">
        <v>49.737900000000003</v>
      </c>
      <c r="D299">
        <v>66.957999999999998</v>
      </c>
      <c r="E299" s="8">
        <v>45658</v>
      </c>
      <c r="F299">
        <v>0</v>
      </c>
      <c r="G299" t="s">
        <v>30</v>
      </c>
      <c r="H299" t="s">
        <v>30</v>
      </c>
      <c r="I299">
        <v>13</v>
      </c>
    </row>
    <row r="300" spans="1:9">
      <c r="A300">
        <v>20511</v>
      </c>
      <c r="B300">
        <v>21</v>
      </c>
      <c r="C300">
        <v>25.955400000000001</v>
      </c>
      <c r="D300">
        <v>57.063699999999997</v>
      </c>
      <c r="E300" s="8">
        <v>45658</v>
      </c>
      <c r="F300">
        <v>2</v>
      </c>
      <c r="G300">
        <v>24.764700000000001</v>
      </c>
      <c r="H300">
        <v>24.764700000000001</v>
      </c>
      <c r="I300">
        <v>23</v>
      </c>
    </row>
    <row r="301" spans="1:9">
      <c r="A301">
        <v>20512</v>
      </c>
      <c r="B301">
        <v>22</v>
      </c>
      <c r="C301">
        <v>2.9129999999999998</v>
      </c>
      <c r="D301">
        <v>30.046800000000001</v>
      </c>
      <c r="E301" s="8">
        <v>45658</v>
      </c>
      <c r="F301">
        <v>0</v>
      </c>
      <c r="G301" t="s">
        <v>30</v>
      </c>
      <c r="H301" t="s">
        <v>30</v>
      </c>
      <c r="I301">
        <v>22</v>
      </c>
    </row>
    <row r="302" spans="1:9">
      <c r="A302">
        <v>20513</v>
      </c>
      <c r="B302">
        <v>13</v>
      </c>
      <c r="C302">
        <v>61</v>
      </c>
      <c r="D302">
        <v>62</v>
      </c>
      <c r="E302" s="8">
        <v>45658</v>
      </c>
      <c r="F302">
        <v>6</v>
      </c>
      <c r="G302">
        <v>60.168500000000002</v>
      </c>
      <c r="H302">
        <v>61</v>
      </c>
      <c r="I302">
        <v>19</v>
      </c>
    </row>
    <row r="303" spans="1:9">
      <c r="A303">
        <v>20514</v>
      </c>
      <c r="B303">
        <v>14</v>
      </c>
      <c r="C303">
        <v>49.893900000000002</v>
      </c>
      <c r="D303">
        <v>72.627799999999993</v>
      </c>
      <c r="E303" s="8">
        <v>45658</v>
      </c>
      <c r="F303">
        <v>0</v>
      </c>
      <c r="G303" t="s">
        <v>30</v>
      </c>
      <c r="H303" t="s">
        <v>30</v>
      </c>
      <c r="I303">
        <v>14</v>
      </c>
    </row>
    <row r="304" spans="1:9">
      <c r="A304">
        <v>20515</v>
      </c>
      <c r="B304">
        <v>13</v>
      </c>
      <c r="C304">
        <v>57.899000000000001</v>
      </c>
      <c r="D304">
        <v>61.445700000000002</v>
      </c>
      <c r="E304" s="8">
        <v>45658</v>
      </c>
      <c r="F304">
        <v>0</v>
      </c>
      <c r="G304" t="s">
        <v>30</v>
      </c>
      <c r="H304" t="s">
        <v>30</v>
      </c>
      <c r="I304">
        <v>13</v>
      </c>
    </row>
    <row r="305" spans="1:9">
      <c r="A305">
        <v>20516</v>
      </c>
      <c r="B305">
        <v>12</v>
      </c>
      <c r="C305">
        <v>46.1873</v>
      </c>
      <c r="D305">
        <v>54.469200000000001</v>
      </c>
      <c r="E305" s="8">
        <v>45658</v>
      </c>
      <c r="F305">
        <v>0</v>
      </c>
      <c r="G305" t="s">
        <v>30</v>
      </c>
      <c r="H305" t="s">
        <v>30</v>
      </c>
      <c r="I305">
        <v>12</v>
      </c>
    </row>
    <row r="306" spans="1:9">
      <c r="A306">
        <v>20517</v>
      </c>
      <c r="B306">
        <v>18</v>
      </c>
      <c r="C306">
        <v>62</v>
      </c>
      <c r="D306">
        <v>70.888499999999993</v>
      </c>
      <c r="E306" s="8">
        <v>45658</v>
      </c>
      <c r="F306">
        <v>0</v>
      </c>
      <c r="G306" t="s">
        <v>30</v>
      </c>
      <c r="H306" t="s">
        <v>30</v>
      </c>
      <c r="I306">
        <v>18</v>
      </c>
    </row>
    <row r="307" spans="1:9">
      <c r="A307">
        <v>20518</v>
      </c>
      <c r="B307">
        <v>18</v>
      </c>
      <c r="C307">
        <v>33.454799999999999</v>
      </c>
      <c r="D307">
        <v>50.307099999999998</v>
      </c>
      <c r="E307" s="8">
        <v>45658</v>
      </c>
      <c r="F307">
        <v>1</v>
      </c>
      <c r="G307">
        <v>30</v>
      </c>
      <c r="H307">
        <v>30</v>
      </c>
      <c r="I307">
        <v>19</v>
      </c>
    </row>
    <row r="308" spans="1:9">
      <c r="A308">
        <v>20519</v>
      </c>
      <c r="B308">
        <v>17</v>
      </c>
      <c r="C308">
        <v>42.611899999999999</v>
      </c>
      <c r="D308">
        <v>60.5105</v>
      </c>
      <c r="E308" s="8">
        <v>45658</v>
      </c>
      <c r="F308">
        <v>2</v>
      </c>
      <c r="G308">
        <v>41.375999999999998</v>
      </c>
      <c r="H308">
        <v>42.465600000000002</v>
      </c>
      <c r="I308">
        <v>19</v>
      </c>
    </row>
    <row r="309" spans="1:9">
      <c r="A309">
        <v>20520</v>
      </c>
      <c r="B309">
        <v>14</v>
      </c>
      <c r="C309">
        <v>47.077500000000001</v>
      </c>
      <c r="D309">
        <v>79.594899999999996</v>
      </c>
      <c r="E309" s="8">
        <v>45658</v>
      </c>
      <c r="F309">
        <v>0</v>
      </c>
      <c r="G309" t="s">
        <v>30</v>
      </c>
      <c r="H309" t="s">
        <v>30</v>
      </c>
      <c r="I309">
        <v>14</v>
      </c>
    </row>
    <row r="310" spans="1:9">
      <c r="A310">
        <v>20521</v>
      </c>
      <c r="B310">
        <v>20</v>
      </c>
      <c r="C310">
        <v>66.760000000000005</v>
      </c>
      <c r="D310">
        <v>67.969899999999996</v>
      </c>
      <c r="E310" s="8">
        <v>45658</v>
      </c>
      <c r="F310">
        <v>2</v>
      </c>
      <c r="G310">
        <v>66.760000000000005</v>
      </c>
      <c r="H310">
        <v>66.760000000000005</v>
      </c>
      <c r="I310">
        <v>22</v>
      </c>
    </row>
    <row r="311" spans="1:9">
      <c r="A311">
        <v>20522</v>
      </c>
      <c r="B311">
        <v>16</v>
      </c>
      <c r="C311">
        <v>8.0175999999999998</v>
      </c>
      <c r="D311">
        <v>61</v>
      </c>
      <c r="E311" s="8">
        <v>45658</v>
      </c>
      <c r="F311">
        <v>0</v>
      </c>
      <c r="G311" t="s">
        <v>30</v>
      </c>
      <c r="H311" t="s">
        <v>30</v>
      </c>
      <c r="I311">
        <v>16</v>
      </c>
    </row>
    <row r="312" spans="1:9">
      <c r="A312">
        <v>20523</v>
      </c>
      <c r="B312">
        <v>15</v>
      </c>
      <c r="C312">
        <v>65</v>
      </c>
      <c r="D312">
        <v>79.508399999999995</v>
      </c>
      <c r="E312" s="8">
        <v>45658</v>
      </c>
      <c r="F312">
        <v>0</v>
      </c>
      <c r="G312" t="s">
        <v>30</v>
      </c>
      <c r="H312" t="s">
        <v>30</v>
      </c>
      <c r="I312">
        <v>15</v>
      </c>
    </row>
    <row r="313" spans="1:9">
      <c r="A313">
        <v>20524</v>
      </c>
      <c r="B313">
        <v>18</v>
      </c>
      <c r="C313">
        <v>48.840699999999998</v>
      </c>
      <c r="D313">
        <v>64.529300000000006</v>
      </c>
      <c r="E313" s="8">
        <v>45658</v>
      </c>
      <c r="F313">
        <v>0</v>
      </c>
      <c r="G313" t="s">
        <v>30</v>
      </c>
      <c r="H313" t="s">
        <v>30</v>
      </c>
      <c r="I313">
        <v>18</v>
      </c>
    </row>
    <row r="314" spans="1:9">
      <c r="A314">
        <v>20525</v>
      </c>
      <c r="B314">
        <v>15</v>
      </c>
      <c r="C314">
        <v>63</v>
      </c>
      <c r="D314">
        <v>73.430000000000007</v>
      </c>
      <c r="E314" s="8">
        <v>45658</v>
      </c>
      <c r="F314">
        <v>0</v>
      </c>
      <c r="G314" t="s">
        <v>30</v>
      </c>
      <c r="H314" t="s">
        <v>30</v>
      </c>
      <c r="I314">
        <v>15</v>
      </c>
    </row>
    <row r="315" spans="1:9">
      <c r="A315">
        <v>20526</v>
      </c>
      <c r="B315">
        <v>19</v>
      </c>
      <c r="C315">
        <v>34.943899999999999</v>
      </c>
      <c r="D315">
        <v>68.638099999999994</v>
      </c>
      <c r="E315" s="8">
        <v>45658</v>
      </c>
      <c r="F315">
        <v>1</v>
      </c>
      <c r="G315">
        <v>34.943899999999999</v>
      </c>
      <c r="H315">
        <v>34.943899999999999</v>
      </c>
      <c r="I315">
        <v>20</v>
      </c>
    </row>
    <row r="316" spans="1:9">
      <c r="A316">
        <v>20527</v>
      </c>
      <c r="B316">
        <v>13</v>
      </c>
      <c r="C316">
        <v>65.096000000000004</v>
      </c>
      <c r="D316">
        <v>70.004000000000005</v>
      </c>
      <c r="E316" s="8">
        <v>45658</v>
      </c>
      <c r="F316">
        <v>0</v>
      </c>
      <c r="G316" t="s">
        <v>30</v>
      </c>
      <c r="H316" t="s">
        <v>30</v>
      </c>
      <c r="I316">
        <v>13</v>
      </c>
    </row>
    <row r="317" spans="1:9">
      <c r="A317">
        <v>20528</v>
      </c>
      <c r="B317">
        <v>10</v>
      </c>
      <c r="C317">
        <v>47.310400000000001</v>
      </c>
      <c r="D317">
        <v>55.644300000000001</v>
      </c>
      <c r="E317" s="8">
        <v>45658</v>
      </c>
      <c r="F317">
        <v>0</v>
      </c>
      <c r="G317" t="s">
        <v>30</v>
      </c>
      <c r="H317" t="s">
        <v>30</v>
      </c>
      <c r="I317">
        <v>10</v>
      </c>
    </row>
    <row r="318" spans="1:9">
      <c r="A318">
        <v>20529</v>
      </c>
      <c r="B318">
        <v>18</v>
      </c>
      <c r="C318">
        <v>50.001199999999997</v>
      </c>
      <c r="D318">
        <v>60.455300000000001</v>
      </c>
      <c r="E318" s="8">
        <v>45658</v>
      </c>
      <c r="F318">
        <v>1</v>
      </c>
      <c r="G318">
        <v>50.001199999999997</v>
      </c>
      <c r="H318">
        <v>50.001199999999997</v>
      </c>
      <c r="I318">
        <v>19</v>
      </c>
    </row>
    <row r="319" spans="1:9">
      <c r="A319">
        <v>20530</v>
      </c>
      <c r="B319">
        <v>17</v>
      </c>
      <c r="C319">
        <v>7.0153999999999996</v>
      </c>
      <c r="D319">
        <v>41.879899999999999</v>
      </c>
      <c r="E319" s="8">
        <v>45658</v>
      </c>
      <c r="F319">
        <v>0</v>
      </c>
      <c r="G319" t="s">
        <v>30</v>
      </c>
      <c r="H319" t="s">
        <v>30</v>
      </c>
      <c r="I319">
        <v>17</v>
      </c>
    </row>
    <row r="320" spans="1:9">
      <c r="A320">
        <v>20531</v>
      </c>
      <c r="B320">
        <v>13</v>
      </c>
      <c r="C320">
        <v>43</v>
      </c>
      <c r="D320">
        <v>60.110799999999998</v>
      </c>
      <c r="E320" s="8">
        <v>45658</v>
      </c>
      <c r="F320">
        <v>0</v>
      </c>
      <c r="G320" t="s">
        <v>30</v>
      </c>
      <c r="H320" t="s">
        <v>30</v>
      </c>
      <c r="I320">
        <v>13</v>
      </c>
    </row>
    <row r="321" spans="1:9">
      <c r="A321">
        <v>20532</v>
      </c>
      <c r="B321">
        <v>19</v>
      </c>
      <c r="C321">
        <v>67</v>
      </c>
      <c r="D321">
        <v>67.989999999999995</v>
      </c>
      <c r="E321" s="8">
        <v>45658</v>
      </c>
      <c r="F321">
        <v>0</v>
      </c>
      <c r="G321" t="s">
        <v>30</v>
      </c>
      <c r="H321" t="s">
        <v>30</v>
      </c>
      <c r="I321">
        <v>19</v>
      </c>
    </row>
    <row r="322" spans="1:9">
      <c r="A322">
        <v>20533</v>
      </c>
      <c r="B322">
        <v>7</v>
      </c>
      <c r="C322">
        <v>62.675199999999997</v>
      </c>
      <c r="D322">
        <v>92.661900000000003</v>
      </c>
      <c r="E322" s="8">
        <v>45658</v>
      </c>
      <c r="F322">
        <v>0</v>
      </c>
      <c r="G322" t="s">
        <v>30</v>
      </c>
      <c r="H322" t="s">
        <v>30</v>
      </c>
      <c r="I322">
        <v>7</v>
      </c>
    </row>
    <row r="323" spans="1:9">
      <c r="A323">
        <v>20534</v>
      </c>
      <c r="B323">
        <v>11</v>
      </c>
      <c r="C323">
        <v>46.788499999999999</v>
      </c>
      <c r="D323">
        <v>62.177500000000002</v>
      </c>
      <c r="E323" s="8">
        <v>45658</v>
      </c>
      <c r="F323">
        <v>0</v>
      </c>
      <c r="G323" t="s">
        <v>30</v>
      </c>
      <c r="H323" t="s">
        <v>30</v>
      </c>
      <c r="I323">
        <v>11</v>
      </c>
    </row>
    <row r="324" spans="1:9">
      <c r="A324">
        <v>20535</v>
      </c>
      <c r="B324">
        <v>15</v>
      </c>
      <c r="C324">
        <v>68.209999999999994</v>
      </c>
      <c r="D324">
        <v>70.003</v>
      </c>
      <c r="E324" s="8">
        <v>45658</v>
      </c>
      <c r="F324">
        <v>0</v>
      </c>
      <c r="G324" t="s">
        <v>30</v>
      </c>
      <c r="H324" t="s">
        <v>30</v>
      </c>
      <c r="I324">
        <v>15</v>
      </c>
    </row>
    <row r="325" spans="1:9">
      <c r="A325">
        <v>20536</v>
      </c>
      <c r="B325">
        <v>9</v>
      </c>
      <c r="C325">
        <v>5.7900999999999998</v>
      </c>
      <c r="D325">
        <v>60.0428</v>
      </c>
      <c r="E325" s="8">
        <v>45658</v>
      </c>
      <c r="F325">
        <v>0</v>
      </c>
      <c r="G325" t="s">
        <v>30</v>
      </c>
      <c r="H325" t="s">
        <v>30</v>
      </c>
      <c r="I325">
        <v>9</v>
      </c>
    </row>
    <row r="326" spans="1:9">
      <c r="A326">
        <v>20537</v>
      </c>
      <c r="B326">
        <v>3</v>
      </c>
      <c r="C326">
        <v>5.3297999999999996</v>
      </c>
      <c r="D326">
        <v>21.319199999999999</v>
      </c>
      <c r="E326" s="8">
        <v>45658</v>
      </c>
      <c r="F326">
        <v>0</v>
      </c>
      <c r="G326" t="s">
        <v>30</v>
      </c>
      <c r="H326" t="s">
        <v>30</v>
      </c>
      <c r="I326">
        <v>3</v>
      </c>
    </row>
    <row r="327" spans="1:9">
      <c r="A327">
        <v>20538</v>
      </c>
      <c r="B327">
        <v>12</v>
      </c>
      <c r="C327">
        <v>34.0595</v>
      </c>
      <c r="D327">
        <v>45.903700000000001</v>
      </c>
      <c r="E327" s="8">
        <v>45658</v>
      </c>
      <c r="F327">
        <v>0</v>
      </c>
      <c r="G327" t="s">
        <v>30</v>
      </c>
      <c r="H327" t="s">
        <v>30</v>
      </c>
      <c r="I327">
        <v>12</v>
      </c>
    </row>
    <row r="328" spans="1:9">
      <c r="A328">
        <v>20539</v>
      </c>
      <c r="B328">
        <v>10</v>
      </c>
      <c r="C328">
        <v>0.57899999999999996</v>
      </c>
      <c r="D328">
        <v>42.508000000000003</v>
      </c>
      <c r="E328" s="8">
        <v>45658</v>
      </c>
      <c r="F328">
        <v>0</v>
      </c>
      <c r="G328" t="s">
        <v>30</v>
      </c>
      <c r="H328" t="s">
        <v>30</v>
      </c>
      <c r="I328">
        <v>10</v>
      </c>
    </row>
    <row r="329" spans="1:9">
      <c r="A329">
        <v>20540</v>
      </c>
      <c r="B329">
        <v>19</v>
      </c>
      <c r="C329">
        <v>33.465299999999999</v>
      </c>
      <c r="D329">
        <v>54.7729</v>
      </c>
      <c r="E329" s="8">
        <v>45658</v>
      </c>
      <c r="F329">
        <v>2</v>
      </c>
      <c r="G329">
        <v>31.497699999999998</v>
      </c>
      <c r="H329">
        <v>32.064399999999999</v>
      </c>
      <c r="I329">
        <v>21</v>
      </c>
    </row>
    <row r="330" spans="1:9">
      <c r="A330">
        <v>20541</v>
      </c>
      <c r="B330">
        <v>16</v>
      </c>
      <c r="C330">
        <v>57.897199999999998</v>
      </c>
      <c r="D330">
        <v>71.486800000000002</v>
      </c>
      <c r="E330" s="8">
        <v>45658</v>
      </c>
      <c r="F330">
        <v>0</v>
      </c>
      <c r="G330" t="s">
        <v>30</v>
      </c>
      <c r="H330" t="s">
        <v>30</v>
      </c>
      <c r="I330">
        <v>16</v>
      </c>
    </row>
    <row r="331" spans="1:9">
      <c r="A331">
        <v>20542</v>
      </c>
      <c r="B331">
        <v>13</v>
      </c>
      <c r="C331">
        <v>33.701799999999999</v>
      </c>
      <c r="D331">
        <v>80.884299999999996</v>
      </c>
      <c r="E331" s="8">
        <v>45658</v>
      </c>
      <c r="F331">
        <v>0</v>
      </c>
      <c r="G331" t="s">
        <v>30</v>
      </c>
      <c r="H331" t="s">
        <v>30</v>
      </c>
      <c r="I331">
        <v>13</v>
      </c>
    </row>
    <row r="332" spans="1:9">
      <c r="A332">
        <v>20543</v>
      </c>
      <c r="B332">
        <v>16</v>
      </c>
      <c r="C332">
        <v>35.201000000000001</v>
      </c>
      <c r="D332">
        <v>52.017499999999998</v>
      </c>
      <c r="E332" s="8">
        <v>45658</v>
      </c>
      <c r="F332">
        <v>1</v>
      </c>
      <c r="G332">
        <v>35.155200000000001</v>
      </c>
      <c r="H332">
        <v>35.155200000000001</v>
      </c>
      <c r="I332">
        <v>17</v>
      </c>
    </row>
    <row r="333" spans="1:9">
      <c r="A333">
        <v>20544</v>
      </c>
      <c r="B333">
        <v>8</v>
      </c>
      <c r="C333">
        <v>1.9648000000000001</v>
      </c>
      <c r="D333">
        <v>40.711399999999998</v>
      </c>
      <c r="E333" s="8">
        <v>45658</v>
      </c>
      <c r="F333">
        <v>0</v>
      </c>
      <c r="G333" t="s">
        <v>30</v>
      </c>
      <c r="H333" t="s">
        <v>30</v>
      </c>
      <c r="I333">
        <v>8</v>
      </c>
    </row>
    <row r="334" spans="1:9">
      <c r="A334">
        <v>20545</v>
      </c>
      <c r="B334">
        <v>12</v>
      </c>
      <c r="C334">
        <v>67</v>
      </c>
      <c r="D334">
        <v>69.0184</v>
      </c>
      <c r="E334" s="8">
        <v>45658</v>
      </c>
      <c r="F334">
        <v>0</v>
      </c>
      <c r="G334" t="s">
        <v>30</v>
      </c>
      <c r="H334" t="s">
        <v>30</v>
      </c>
      <c r="I334">
        <v>12</v>
      </c>
    </row>
    <row r="335" spans="1:9">
      <c r="A335">
        <v>20546</v>
      </c>
      <c r="B335">
        <v>17</v>
      </c>
      <c r="C335">
        <v>62.5</v>
      </c>
      <c r="D335">
        <v>62.865900000000003</v>
      </c>
      <c r="E335" s="8">
        <v>45658</v>
      </c>
      <c r="F335">
        <v>0</v>
      </c>
      <c r="G335" t="s">
        <v>30</v>
      </c>
      <c r="H335" t="s">
        <v>30</v>
      </c>
      <c r="I335">
        <v>17</v>
      </c>
    </row>
    <row r="336" spans="1:9">
      <c r="A336">
        <v>20547</v>
      </c>
      <c r="B336">
        <v>16</v>
      </c>
      <c r="C336">
        <v>18.253799999999998</v>
      </c>
      <c r="D336">
        <v>41.969799999999999</v>
      </c>
      <c r="E336" s="8">
        <v>45658</v>
      </c>
      <c r="F336">
        <v>1</v>
      </c>
      <c r="G336">
        <v>17.979399999999998</v>
      </c>
      <c r="H336">
        <v>17.979399999999998</v>
      </c>
      <c r="I336">
        <v>17</v>
      </c>
    </row>
    <row r="337" spans="1:9">
      <c r="A337">
        <v>20548</v>
      </c>
      <c r="B337">
        <v>11</v>
      </c>
      <c r="C337">
        <v>42.926400000000001</v>
      </c>
      <c r="D337">
        <v>56.4</v>
      </c>
      <c r="E337" s="8">
        <v>45658</v>
      </c>
      <c r="F337">
        <v>0</v>
      </c>
      <c r="G337" t="s">
        <v>30</v>
      </c>
      <c r="H337" t="s">
        <v>30</v>
      </c>
      <c r="I337">
        <v>11</v>
      </c>
    </row>
    <row r="338" spans="1:9">
      <c r="A338">
        <v>20549</v>
      </c>
      <c r="B338">
        <v>15</v>
      </c>
      <c r="C338">
        <v>5</v>
      </c>
      <c r="D338">
        <v>72.172399999999996</v>
      </c>
      <c r="E338" s="8">
        <v>45658</v>
      </c>
      <c r="F338">
        <v>0</v>
      </c>
      <c r="G338" t="s">
        <v>30</v>
      </c>
      <c r="H338" t="s">
        <v>30</v>
      </c>
      <c r="I338">
        <v>15</v>
      </c>
    </row>
    <row r="339" spans="1:9">
      <c r="A339">
        <v>20550</v>
      </c>
      <c r="B339">
        <v>12</v>
      </c>
      <c r="C339">
        <v>49.397399999999998</v>
      </c>
      <c r="D339">
        <v>55.1</v>
      </c>
      <c r="E339" s="8">
        <v>45658</v>
      </c>
      <c r="F339">
        <v>0</v>
      </c>
      <c r="G339" t="s">
        <v>30</v>
      </c>
      <c r="H339" t="s">
        <v>30</v>
      </c>
      <c r="I339">
        <v>12</v>
      </c>
    </row>
    <row r="340" spans="1:9">
      <c r="A340">
        <v>20551</v>
      </c>
      <c r="B340">
        <v>12</v>
      </c>
      <c r="C340">
        <v>50.9253</v>
      </c>
      <c r="D340">
        <v>58.312600000000003</v>
      </c>
      <c r="E340" s="8">
        <v>45658</v>
      </c>
      <c r="F340">
        <v>0</v>
      </c>
      <c r="G340" t="s">
        <v>30</v>
      </c>
      <c r="H340" t="s">
        <v>30</v>
      </c>
      <c r="I340">
        <v>12</v>
      </c>
    </row>
    <row r="341" spans="1:9">
      <c r="A341">
        <v>20552</v>
      </c>
      <c r="B341">
        <v>15</v>
      </c>
      <c r="C341">
        <v>16.398700000000002</v>
      </c>
      <c r="D341">
        <v>41.145899999999997</v>
      </c>
      <c r="E341" s="8">
        <v>45658</v>
      </c>
      <c r="F341">
        <v>2</v>
      </c>
      <c r="G341">
        <v>11.789899999999999</v>
      </c>
      <c r="H341">
        <v>16.3492</v>
      </c>
      <c r="I341">
        <v>17</v>
      </c>
    </row>
    <row r="342" spans="1:9">
      <c r="A342">
        <v>20553</v>
      </c>
      <c r="B342">
        <v>16</v>
      </c>
      <c r="C342">
        <v>45.030500000000004</v>
      </c>
      <c r="D342">
        <v>63.322099999999999</v>
      </c>
      <c r="E342" s="8">
        <v>45658</v>
      </c>
      <c r="F342">
        <v>0</v>
      </c>
      <c r="G342" t="s">
        <v>30</v>
      </c>
      <c r="H342" t="s">
        <v>30</v>
      </c>
      <c r="I342">
        <v>16</v>
      </c>
    </row>
    <row r="343" spans="1:9">
      <c r="A343">
        <v>20554</v>
      </c>
      <c r="B343">
        <v>22</v>
      </c>
      <c r="C343">
        <v>63.319499999999998</v>
      </c>
      <c r="D343">
        <v>69.068899999999999</v>
      </c>
      <c r="E343" s="8">
        <v>45658</v>
      </c>
      <c r="F343">
        <v>0</v>
      </c>
      <c r="G343" t="s">
        <v>30</v>
      </c>
      <c r="H343" t="s">
        <v>30</v>
      </c>
      <c r="I343">
        <v>22</v>
      </c>
    </row>
    <row r="344" spans="1:9">
      <c r="A344">
        <v>20555</v>
      </c>
      <c r="B344">
        <v>15</v>
      </c>
      <c r="C344">
        <v>65.956999999999994</v>
      </c>
      <c r="D344">
        <v>70.003</v>
      </c>
      <c r="E344" s="8">
        <v>45658</v>
      </c>
      <c r="F344">
        <v>0</v>
      </c>
      <c r="G344" t="s">
        <v>30</v>
      </c>
      <c r="H344" t="s">
        <v>30</v>
      </c>
      <c r="I344">
        <v>15</v>
      </c>
    </row>
    <row r="345" spans="1:9">
      <c r="A345">
        <v>20556</v>
      </c>
      <c r="B345">
        <v>18</v>
      </c>
      <c r="C345">
        <v>36.235799999999998</v>
      </c>
      <c r="D345">
        <v>63.5627</v>
      </c>
      <c r="E345" s="8">
        <v>45658</v>
      </c>
      <c r="F345">
        <v>1</v>
      </c>
      <c r="G345">
        <v>36.235799999999998</v>
      </c>
      <c r="H345">
        <v>36.235799999999998</v>
      </c>
      <c r="I345">
        <v>19</v>
      </c>
    </row>
    <row r="346" spans="1:9">
      <c r="A346">
        <v>20557</v>
      </c>
      <c r="B346">
        <v>13</v>
      </c>
      <c r="C346">
        <v>51.726399999999998</v>
      </c>
      <c r="D346">
        <v>65.304500000000004</v>
      </c>
      <c r="E346" s="8">
        <v>45658</v>
      </c>
      <c r="F346">
        <v>0</v>
      </c>
      <c r="G346" t="s">
        <v>30</v>
      </c>
      <c r="H346" t="s">
        <v>30</v>
      </c>
      <c r="I346">
        <v>13</v>
      </c>
    </row>
    <row r="347" spans="1:9">
      <c r="A347">
        <v>20558</v>
      </c>
      <c r="B347">
        <v>9</v>
      </c>
      <c r="C347">
        <v>1.5</v>
      </c>
      <c r="D347">
        <v>26.937200000000001</v>
      </c>
      <c r="E347" s="8">
        <v>45658</v>
      </c>
      <c r="F347">
        <v>0</v>
      </c>
      <c r="G347" t="s">
        <v>30</v>
      </c>
      <c r="H347" t="s">
        <v>30</v>
      </c>
      <c r="I347">
        <v>9</v>
      </c>
    </row>
    <row r="348" spans="1:9">
      <c r="A348">
        <v>20559</v>
      </c>
      <c r="B348">
        <v>16</v>
      </c>
      <c r="C348">
        <v>45.720399999999998</v>
      </c>
      <c r="D348">
        <v>56.3889</v>
      </c>
      <c r="E348" s="8">
        <v>45658</v>
      </c>
      <c r="F348">
        <v>4</v>
      </c>
      <c r="G348">
        <v>42.283299999999997</v>
      </c>
      <c r="H348">
        <v>45.334299999999999</v>
      </c>
      <c r="I348">
        <v>20</v>
      </c>
    </row>
    <row r="349" spans="1:9">
      <c r="A349">
        <v>20560</v>
      </c>
      <c r="B349">
        <v>21</v>
      </c>
      <c r="C349">
        <v>18.653199999999998</v>
      </c>
      <c r="D349">
        <v>50.520699999999998</v>
      </c>
      <c r="E349" s="8">
        <v>45658</v>
      </c>
      <c r="F349">
        <v>1</v>
      </c>
      <c r="G349">
        <v>14.499499999999999</v>
      </c>
      <c r="H349">
        <v>14.499499999999999</v>
      </c>
      <c r="I349">
        <v>22</v>
      </c>
    </row>
    <row r="350" spans="1:9">
      <c r="A350">
        <v>20561</v>
      </c>
      <c r="B350">
        <v>12</v>
      </c>
      <c r="C350">
        <v>4.2203999999999997</v>
      </c>
      <c r="D350">
        <v>29.922899999999998</v>
      </c>
      <c r="E350" s="8">
        <v>45658</v>
      </c>
      <c r="F350">
        <v>0</v>
      </c>
      <c r="G350" t="s">
        <v>30</v>
      </c>
      <c r="H350" t="s">
        <v>30</v>
      </c>
      <c r="I350">
        <v>12</v>
      </c>
    </row>
    <row r="351" spans="1:9">
      <c r="A351">
        <v>20562</v>
      </c>
      <c r="B351">
        <v>5</v>
      </c>
      <c r="C351">
        <v>59.071100000000001</v>
      </c>
      <c r="D351">
        <v>62.559699999999999</v>
      </c>
      <c r="E351" s="8">
        <v>45658</v>
      </c>
      <c r="F351">
        <v>0</v>
      </c>
      <c r="G351" t="s">
        <v>30</v>
      </c>
      <c r="H351" t="s">
        <v>30</v>
      </c>
      <c r="I351">
        <v>5</v>
      </c>
    </row>
    <row r="352" spans="1:9">
      <c r="A352">
        <v>20563</v>
      </c>
      <c r="B352">
        <v>8</v>
      </c>
      <c r="C352">
        <v>47.881599999999999</v>
      </c>
      <c r="D352">
        <v>54.045000000000002</v>
      </c>
      <c r="E352" s="8">
        <v>45658</v>
      </c>
      <c r="F352">
        <v>0</v>
      </c>
      <c r="G352" t="s">
        <v>30</v>
      </c>
      <c r="H352" t="s">
        <v>30</v>
      </c>
      <c r="I352">
        <v>8</v>
      </c>
    </row>
    <row r="353" spans="1:9">
      <c r="A353">
        <v>20564</v>
      </c>
      <c r="B353">
        <v>11</v>
      </c>
      <c r="C353">
        <v>10.595499999999999</v>
      </c>
      <c r="D353">
        <v>41.6693</v>
      </c>
      <c r="E353" s="8">
        <v>45658</v>
      </c>
      <c r="F353">
        <v>0</v>
      </c>
      <c r="G353" t="s">
        <v>30</v>
      </c>
      <c r="H353" t="s">
        <v>30</v>
      </c>
      <c r="I353">
        <v>11</v>
      </c>
    </row>
    <row r="354" spans="1:9">
      <c r="A354">
        <v>20565</v>
      </c>
      <c r="B354">
        <v>11</v>
      </c>
      <c r="C354">
        <v>56</v>
      </c>
      <c r="D354">
        <v>64.075199999999995</v>
      </c>
      <c r="E354" s="8">
        <v>45658</v>
      </c>
      <c r="F354">
        <v>0</v>
      </c>
      <c r="G354" t="s">
        <v>30</v>
      </c>
      <c r="H354" t="s">
        <v>30</v>
      </c>
      <c r="I354">
        <v>11</v>
      </c>
    </row>
    <row r="355" spans="1:9">
      <c r="A355">
        <v>20566</v>
      </c>
      <c r="B355">
        <v>18</v>
      </c>
      <c r="C355">
        <v>10.237500000000001</v>
      </c>
      <c r="D355">
        <v>71.252700000000004</v>
      </c>
      <c r="E355" s="8">
        <v>45658</v>
      </c>
      <c r="F355">
        <v>2</v>
      </c>
      <c r="G355">
        <v>2.1191</v>
      </c>
      <c r="H355">
        <v>7.6988000000000003</v>
      </c>
      <c r="I355">
        <v>20</v>
      </c>
    </row>
    <row r="356" spans="1:9">
      <c r="A356">
        <v>20567</v>
      </c>
      <c r="B356">
        <v>15</v>
      </c>
      <c r="C356">
        <v>26.945900000000002</v>
      </c>
      <c r="D356">
        <v>95</v>
      </c>
      <c r="E356" s="8">
        <v>45658</v>
      </c>
      <c r="F356">
        <v>0</v>
      </c>
      <c r="G356" t="s">
        <v>30</v>
      </c>
      <c r="H356" t="s">
        <v>30</v>
      </c>
      <c r="I356">
        <v>15</v>
      </c>
    </row>
    <row r="357" spans="1:9">
      <c r="A357">
        <v>20568</v>
      </c>
      <c r="B357">
        <v>20</v>
      </c>
      <c r="C357">
        <v>52.700899999999997</v>
      </c>
      <c r="D357">
        <v>60.3583</v>
      </c>
      <c r="E357" s="8">
        <v>45658</v>
      </c>
      <c r="F357">
        <v>4</v>
      </c>
      <c r="G357">
        <v>49.978999999999999</v>
      </c>
      <c r="H357">
        <v>52.501600000000003</v>
      </c>
      <c r="I357">
        <v>24</v>
      </c>
    </row>
    <row r="358" spans="1:9">
      <c r="A358">
        <v>20569</v>
      </c>
      <c r="B358">
        <v>12</v>
      </c>
      <c r="C358">
        <v>51.406300000000002</v>
      </c>
      <c r="D358">
        <v>60.0015</v>
      </c>
      <c r="E358" s="8">
        <v>45658</v>
      </c>
      <c r="F358">
        <v>0</v>
      </c>
      <c r="G358" t="s">
        <v>30</v>
      </c>
      <c r="H358" t="s">
        <v>30</v>
      </c>
      <c r="I358">
        <v>12</v>
      </c>
    </row>
    <row r="359" spans="1:9">
      <c r="A359">
        <v>20570</v>
      </c>
      <c r="B359">
        <v>17</v>
      </c>
      <c r="C359">
        <v>63.328000000000003</v>
      </c>
      <c r="D359">
        <v>73.775899999999993</v>
      </c>
      <c r="E359" s="8">
        <v>45658</v>
      </c>
      <c r="F359">
        <v>0</v>
      </c>
      <c r="G359" t="s">
        <v>30</v>
      </c>
      <c r="H359" t="s">
        <v>30</v>
      </c>
      <c r="I359">
        <v>17</v>
      </c>
    </row>
    <row r="360" spans="1:9">
      <c r="A360">
        <v>20571</v>
      </c>
      <c r="B360">
        <v>12</v>
      </c>
      <c r="C360">
        <v>37.538400000000003</v>
      </c>
      <c r="D360">
        <v>50.256300000000003</v>
      </c>
      <c r="E360" s="8">
        <v>45658</v>
      </c>
      <c r="F360">
        <v>0</v>
      </c>
      <c r="G360" t="s">
        <v>30</v>
      </c>
      <c r="H360" t="s">
        <v>30</v>
      </c>
      <c r="I360">
        <v>12</v>
      </c>
    </row>
    <row r="361" spans="1:9">
      <c r="A361">
        <v>20572</v>
      </c>
      <c r="B361">
        <v>11</v>
      </c>
      <c r="C361">
        <v>4.8</v>
      </c>
      <c r="D361">
        <v>45.596400000000003</v>
      </c>
      <c r="E361" s="8">
        <v>45658</v>
      </c>
      <c r="F361">
        <v>0</v>
      </c>
      <c r="G361" t="s">
        <v>30</v>
      </c>
      <c r="H361" t="s">
        <v>30</v>
      </c>
      <c r="I361">
        <v>11</v>
      </c>
    </row>
    <row r="362" spans="1:9">
      <c r="A362">
        <v>20573</v>
      </c>
      <c r="B362">
        <v>15</v>
      </c>
      <c r="C362">
        <v>35.252600000000001</v>
      </c>
      <c r="D362">
        <v>49.990499999999997</v>
      </c>
      <c r="E362" s="8">
        <v>45658</v>
      </c>
      <c r="F362">
        <v>1</v>
      </c>
      <c r="G362">
        <v>33.627000000000002</v>
      </c>
      <c r="H362">
        <v>33.627000000000002</v>
      </c>
      <c r="I362">
        <v>16</v>
      </c>
    </row>
    <row r="363" spans="1:9">
      <c r="A363">
        <v>20574</v>
      </c>
      <c r="B363">
        <v>13</v>
      </c>
      <c r="C363">
        <v>57.605699999999999</v>
      </c>
      <c r="D363">
        <v>62.286999999999999</v>
      </c>
      <c r="E363" s="8">
        <v>45658</v>
      </c>
      <c r="F363">
        <v>0</v>
      </c>
      <c r="G363" t="s">
        <v>30</v>
      </c>
      <c r="H363" t="s">
        <v>30</v>
      </c>
      <c r="I363">
        <v>13</v>
      </c>
    </row>
    <row r="364" spans="1:9">
      <c r="A364">
        <v>20575</v>
      </c>
      <c r="B364">
        <v>16</v>
      </c>
      <c r="C364">
        <v>40.253799999999998</v>
      </c>
      <c r="D364">
        <v>50.102499999999999</v>
      </c>
      <c r="E364" s="8">
        <v>45658</v>
      </c>
      <c r="F364">
        <v>3</v>
      </c>
      <c r="G364">
        <v>38.878999999999998</v>
      </c>
      <c r="H364">
        <v>40.098500000000001</v>
      </c>
      <c r="I364">
        <v>19</v>
      </c>
    </row>
    <row r="365" spans="1:9">
      <c r="A365">
        <v>20576</v>
      </c>
      <c r="B365">
        <v>10</v>
      </c>
      <c r="C365">
        <v>47.330800000000004</v>
      </c>
      <c r="D365">
        <v>57.399799999999999</v>
      </c>
      <c r="E365" s="8">
        <v>45658</v>
      </c>
      <c r="F365">
        <v>0</v>
      </c>
      <c r="G365" t="s">
        <v>30</v>
      </c>
      <c r="H365" t="s">
        <v>30</v>
      </c>
      <c r="I365">
        <v>10</v>
      </c>
    </row>
    <row r="366" spans="1:9">
      <c r="A366">
        <v>20577</v>
      </c>
      <c r="B366">
        <v>13</v>
      </c>
      <c r="C366">
        <v>35.728400000000001</v>
      </c>
      <c r="D366">
        <v>74.006699999999995</v>
      </c>
      <c r="E366" s="8">
        <v>45658</v>
      </c>
      <c r="F366">
        <v>1</v>
      </c>
      <c r="G366">
        <v>35.728400000000001</v>
      </c>
      <c r="H366">
        <v>35.728400000000001</v>
      </c>
      <c r="I366">
        <v>14</v>
      </c>
    </row>
    <row r="367" spans="1:9">
      <c r="A367">
        <v>20578</v>
      </c>
      <c r="B367">
        <v>24</v>
      </c>
      <c r="C367">
        <v>9.2583000000000002</v>
      </c>
      <c r="D367">
        <v>49.126600000000003</v>
      </c>
      <c r="E367" s="8">
        <v>45658</v>
      </c>
      <c r="F367">
        <v>0</v>
      </c>
      <c r="G367" t="s">
        <v>30</v>
      </c>
      <c r="H367" t="s">
        <v>30</v>
      </c>
      <c r="I367">
        <v>24</v>
      </c>
    </row>
    <row r="368" spans="1:9">
      <c r="A368">
        <v>20579</v>
      </c>
      <c r="B368">
        <v>13</v>
      </c>
      <c r="C368">
        <v>42.323599999999999</v>
      </c>
      <c r="D368">
        <v>58.985500000000002</v>
      </c>
      <c r="E368" s="8">
        <v>45658</v>
      </c>
      <c r="F368">
        <v>0</v>
      </c>
      <c r="G368" t="s">
        <v>30</v>
      </c>
      <c r="H368" t="s">
        <v>30</v>
      </c>
      <c r="I368">
        <v>13</v>
      </c>
    </row>
    <row r="369" spans="1:9">
      <c r="A369">
        <v>20580</v>
      </c>
      <c r="B369">
        <v>17</v>
      </c>
      <c r="C369">
        <v>65.2</v>
      </c>
      <c r="D369">
        <v>68.788300000000007</v>
      </c>
      <c r="E369" s="8">
        <v>45658</v>
      </c>
      <c r="F369">
        <v>0</v>
      </c>
      <c r="G369" t="s">
        <v>30</v>
      </c>
      <c r="H369" t="s">
        <v>30</v>
      </c>
      <c r="I369">
        <v>17</v>
      </c>
    </row>
    <row r="370" spans="1:9">
      <c r="A370">
        <v>20581</v>
      </c>
      <c r="B370">
        <v>13</v>
      </c>
      <c r="C370">
        <v>63.7</v>
      </c>
      <c r="D370">
        <v>77.623699999999999</v>
      </c>
      <c r="E370" s="8">
        <v>45658</v>
      </c>
      <c r="F370">
        <v>0</v>
      </c>
      <c r="G370" t="s">
        <v>30</v>
      </c>
      <c r="H370" t="s">
        <v>30</v>
      </c>
      <c r="I370">
        <v>13</v>
      </c>
    </row>
    <row r="371" spans="1:9">
      <c r="A371">
        <v>20582</v>
      </c>
      <c r="B371">
        <v>10</v>
      </c>
      <c r="C371">
        <v>33.1387</v>
      </c>
      <c r="D371">
        <v>54.972099999999998</v>
      </c>
      <c r="E371" s="8">
        <v>45658</v>
      </c>
      <c r="F371">
        <v>0</v>
      </c>
      <c r="G371" t="s">
        <v>30</v>
      </c>
      <c r="H371" t="s">
        <v>30</v>
      </c>
      <c r="I371">
        <v>10</v>
      </c>
    </row>
    <row r="372" spans="1:9">
      <c r="A372">
        <v>20583</v>
      </c>
      <c r="B372">
        <v>13</v>
      </c>
      <c r="C372">
        <v>66.099999999999994</v>
      </c>
      <c r="D372">
        <v>70.025899999999993</v>
      </c>
      <c r="E372" s="8">
        <v>45658</v>
      </c>
      <c r="F372">
        <v>0</v>
      </c>
      <c r="G372" t="s">
        <v>30</v>
      </c>
      <c r="H372" t="s">
        <v>30</v>
      </c>
      <c r="I372">
        <v>13</v>
      </c>
    </row>
    <row r="373" spans="1:9">
      <c r="A373">
        <v>20584</v>
      </c>
      <c r="B373">
        <v>13</v>
      </c>
      <c r="C373">
        <v>68</v>
      </c>
      <c r="D373">
        <v>70.284599999999998</v>
      </c>
      <c r="E373" s="8">
        <v>45658</v>
      </c>
      <c r="F373">
        <v>0</v>
      </c>
      <c r="G373" t="s">
        <v>30</v>
      </c>
      <c r="H373" t="s">
        <v>30</v>
      </c>
      <c r="I373">
        <v>13</v>
      </c>
    </row>
    <row r="374" spans="1:9">
      <c r="A374">
        <v>20585</v>
      </c>
      <c r="B374">
        <v>10</v>
      </c>
      <c r="C374">
        <v>5.9569000000000001</v>
      </c>
      <c r="D374">
        <v>30</v>
      </c>
      <c r="E374" s="8">
        <v>45658</v>
      </c>
      <c r="F374">
        <v>0</v>
      </c>
      <c r="G374" t="s">
        <v>30</v>
      </c>
      <c r="H374" t="s">
        <v>30</v>
      </c>
      <c r="I374">
        <v>10</v>
      </c>
    </row>
    <row r="375" spans="1:9">
      <c r="A375">
        <v>20586</v>
      </c>
      <c r="B375">
        <v>13</v>
      </c>
      <c r="C375">
        <v>8.0197000000000003</v>
      </c>
      <c r="D375">
        <v>35.728400000000001</v>
      </c>
      <c r="E375" s="8">
        <v>45658</v>
      </c>
      <c r="F375">
        <v>0</v>
      </c>
      <c r="G375" t="s">
        <v>30</v>
      </c>
      <c r="H375" t="s">
        <v>30</v>
      </c>
      <c r="I375">
        <v>13</v>
      </c>
    </row>
    <row r="376" spans="1:9">
      <c r="A376">
        <v>20587</v>
      </c>
      <c r="B376">
        <v>14</v>
      </c>
      <c r="C376">
        <v>10.251200000000001</v>
      </c>
      <c r="D376">
        <v>43.326500000000003</v>
      </c>
      <c r="E376" s="8">
        <v>45658</v>
      </c>
      <c r="F376">
        <v>0</v>
      </c>
      <c r="G376" t="s">
        <v>30</v>
      </c>
      <c r="H376" t="s">
        <v>30</v>
      </c>
      <c r="I376">
        <v>14</v>
      </c>
    </row>
    <row r="377" spans="1:9">
      <c r="A377">
        <v>20588</v>
      </c>
      <c r="B377">
        <v>11</v>
      </c>
      <c r="C377">
        <v>32.355499999999999</v>
      </c>
      <c r="D377">
        <v>38.746600000000001</v>
      </c>
      <c r="E377" s="8">
        <v>45658</v>
      </c>
      <c r="F377">
        <v>1</v>
      </c>
      <c r="G377">
        <v>32.020699999999998</v>
      </c>
      <c r="H377">
        <v>32.020699999999998</v>
      </c>
      <c r="I377">
        <v>12</v>
      </c>
    </row>
    <row r="378" spans="1:9">
      <c r="A378">
        <v>20589</v>
      </c>
      <c r="B378">
        <v>15</v>
      </c>
      <c r="C378">
        <v>29.996400000000001</v>
      </c>
      <c r="D378">
        <v>84.681700000000006</v>
      </c>
      <c r="E378" s="8">
        <v>45658</v>
      </c>
      <c r="F378">
        <v>1</v>
      </c>
      <c r="G378">
        <v>28.0456</v>
      </c>
      <c r="H378">
        <v>28.0456</v>
      </c>
      <c r="I378">
        <v>16</v>
      </c>
    </row>
    <row r="379" spans="1:9">
      <c r="A379">
        <v>20590</v>
      </c>
      <c r="B379">
        <v>16</v>
      </c>
      <c r="C379">
        <v>32.819200000000002</v>
      </c>
      <c r="D379">
        <v>58.754399999999997</v>
      </c>
      <c r="E379" s="8">
        <v>45658</v>
      </c>
      <c r="F379">
        <v>1</v>
      </c>
      <c r="G379">
        <v>32.726900000000001</v>
      </c>
      <c r="H379">
        <v>32.726900000000001</v>
      </c>
      <c r="I379">
        <v>17</v>
      </c>
    </row>
    <row r="380" spans="1:9">
      <c r="A380">
        <v>20591</v>
      </c>
      <c r="B380">
        <v>12</v>
      </c>
      <c r="C380">
        <v>29.998699999999999</v>
      </c>
      <c r="D380">
        <v>48.036900000000003</v>
      </c>
      <c r="E380" s="8">
        <v>45658</v>
      </c>
      <c r="F380">
        <v>0</v>
      </c>
      <c r="G380" t="s">
        <v>30</v>
      </c>
      <c r="H380" t="s">
        <v>30</v>
      </c>
      <c r="I380">
        <v>12</v>
      </c>
    </row>
    <row r="381" spans="1:9">
      <c r="A381">
        <v>20592</v>
      </c>
      <c r="B381">
        <v>12</v>
      </c>
      <c r="C381">
        <v>6.7281000000000004</v>
      </c>
      <c r="D381">
        <v>29.988099999999999</v>
      </c>
      <c r="E381" s="8">
        <v>45658</v>
      </c>
      <c r="F381">
        <v>0</v>
      </c>
      <c r="G381" t="s">
        <v>30</v>
      </c>
      <c r="H381" t="s">
        <v>30</v>
      </c>
      <c r="I381">
        <v>12</v>
      </c>
    </row>
    <row r="382" spans="1:9">
      <c r="A382">
        <v>20593</v>
      </c>
      <c r="B382">
        <v>21</v>
      </c>
      <c r="C382">
        <v>1.9044000000000001</v>
      </c>
      <c r="D382">
        <v>44.172400000000003</v>
      </c>
      <c r="E382" s="8">
        <v>45658</v>
      </c>
      <c r="F382">
        <v>0</v>
      </c>
      <c r="G382" t="s">
        <v>30</v>
      </c>
      <c r="H382" t="s">
        <v>30</v>
      </c>
      <c r="I382">
        <v>21</v>
      </c>
    </row>
    <row r="383" spans="1:9">
      <c r="A383">
        <v>20594</v>
      </c>
      <c r="B383">
        <v>19</v>
      </c>
      <c r="C383">
        <v>52.998100000000001</v>
      </c>
      <c r="D383">
        <v>73.434100000000001</v>
      </c>
      <c r="E383" s="8">
        <v>45658</v>
      </c>
      <c r="F383">
        <v>1</v>
      </c>
      <c r="G383">
        <v>52.750599999999999</v>
      </c>
      <c r="H383">
        <v>52.750599999999999</v>
      </c>
      <c r="I383">
        <v>20</v>
      </c>
    </row>
    <row r="384" spans="1:9">
      <c r="A384">
        <v>20595</v>
      </c>
      <c r="B384">
        <v>13</v>
      </c>
      <c r="C384">
        <v>60.523099999999999</v>
      </c>
      <c r="D384">
        <v>65.154200000000003</v>
      </c>
      <c r="E384" s="8">
        <v>45658</v>
      </c>
      <c r="F384">
        <v>0</v>
      </c>
      <c r="G384" t="s">
        <v>30</v>
      </c>
      <c r="H384" t="s">
        <v>30</v>
      </c>
      <c r="I384">
        <v>13</v>
      </c>
    </row>
    <row r="385" spans="1:9">
      <c r="A385">
        <v>20596</v>
      </c>
      <c r="B385">
        <v>14</v>
      </c>
      <c r="C385">
        <v>66.099999999999994</v>
      </c>
      <c r="D385">
        <v>66.5</v>
      </c>
      <c r="E385" s="8">
        <v>45658</v>
      </c>
      <c r="F385">
        <v>1</v>
      </c>
      <c r="G385">
        <v>66.004000000000005</v>
      </c>
      <c r="H385">
        <v>66.004000000000005</v>
      </c>
      <c r="I385">
        <v>15</v>
      </c>
    </row>
    <row r="386" spans="1:9">
      <c r="A386">
        <v>20597</v>
      </c>
      <c r="B386">
        <v>12</v>
      </c>
      <c r="C386">
        <v>43.224899999999998</v>
      </c>
      <c r="D386">
        <v>50.014299999999999</v>
      </c>
      <c r="E386" s="8">
        <v>45658</v>
      </c>
      <c r="F386">
        <v>0</v>
      </c>
      <c r="G386" t="s">
        <v>30</v>
      </c>
      <c r="H386" t="s">
        <v>30</v>
      </c>
      <c r="I386">
        <v>12</v>
      </c>
    </row>
    <row r="387" spans="1:9">
      <c r="A387">
        <v>20598</v>
      </c>
      <c r="B387">
        <v>11</v>
      </c>
      <c r="C387">
        <v>67.2</v>
      </c>
      <c r="D387">
        <v>69.5</v>
      </c>
      <c r="E387" s="8">
        <v>45658</v>
      </c>
      <c r="F387">
        <v>0</v>
      </c>
      <c r="G387" t="s">
        <v>30</v>
      </c>
      <c r="H387" t="s">
        <v>30</v>
      </c>
      <c r="I387">
        <v>11</v>
      </c>
    </row>
    <row r="388" spans="1:9">
      <c r="A388">
        <v>20599</v>
      </c>
      <c r="B388">
        <v>11</v>
      </c>
      <c r="C388">
        <v>25.314599999999999</v>
      </c>
      <c r="D388">
        <v>49.168999999999997</v>
      </c>
      <c r="E388" s="8">
        <v>45658</v>
      </c>
      <c r="F388">
        <v>0</v>
      </c>
      <c r="G388" t="s">
        <v>30</v>
      </c>
      <c r="H388" t="s">
        <v>30</v>
      </c>
      <c r="I388">
        <v>11</v>
      </c>
    </row>
    <row r="389" spans="1:9">
      <c r="A389">
        <v>20600</v>
      </c>
      <c r="B389">
        <v>14</v>
      </c>
      <c r="C389">
        <v>15.4</v>
      </c>
      <c r="D389">
        <v>37.700000000000003</v>
      </c>
      <c r="E389" s="8">
        <v>45658</v>
      </c>
      <c r="F389">
        <v>0</v>
      </c>
      <c r="G389" t="s">
        <v>30</v>
      </c>
      <c r="H389" t="s">
        <v>30</v>
      </c>
      <c r="I389">
        <v>14</v>
      </c>
    </row>
    <row r="390" spans="1:9">
      <c r="A390">
        <v>20601</v>
      </c>
      <c r="B390">
        <v>10</v>
      </c>
      <c r="C390">
        <v>60.311</v>
      </c>
      <c r="D390">
        <v>68.880200000000002</v>
      </c>
      <c r="E390" s="8">
        <v>45658</v>
      </c>
      <c r="F390">
        <v>0</v>
      </c>
      <c r="G390" t="s">
        <v>30</v>
      </c>
      <c r="H390" t="s">
        <v>30</v>
      </c>
      <c r="I390">
        <v>10</v>
      </c>
    </row>
    <row r="391" spans="1:9">
      <c r="A391">
        <v>20602</v>
      </c>
      <c r="B391">
        <v>16</v>
      </c>
      <c r="C391">
        <v>39.448599999999999</v>
      </c>
      <c r="D391">
        <v>50.877600000000001</v>
      </c>
      <c r="E391" s="8">
        <v>45658</v>
      </c>
      <c r="F391">
        <v>3</v>
      </c>
      <c r="G391">
        <v>35.705599999999997</v>
      </c>
      <c r="H391">
        <v>38.818899999999999</v>
      </c>
      <c r="I391">
        <v>19</v>
      </c>
    </row>
    <row r="392" spans="1:9">
      <c r="A392">
        <v>20603</v>
      </c>
      <c r="B392">
        <v>21</v>
      </c>
      <c r="C392">
        <v>30.174099999999999</v>
      </c>
      <c r="D392">
        <v>64.285600000000002</v>
      </c>
      <c r="E392" s="8">
        <v>45658</v>
      </c>
      <c r="F392">
        <v>0</v>
      </c>
      <c r="G392" t="s">
        <v>30</v>
      </c>
      <c r="H392" t="s">
        <v>30</v>
      </c>
      <c r="I392">
        <v>21</v>
      </c>
    </row>
    <row r="393" spans="1:9">
      <c r="A393">
        <v>20604</v>
      </c>
      <c r="B393">
        <v>10</v>
      </c>
      <c r="C393">
        <v>41.0914</v>
      </c>
      <c r="D393">
        <v>61.687899999999999</v>
      </c>
      <c r="E393" s="8">
        <v>45658</v>
      </c>
      <c r="F393">
        <v>0</v>
      </c>
      <c r="G393" t="s">
        <v>30</v>
      </c>
      <c r="H393" t="s">
        <v>30</v>
      </c>
      <c r="I393">
        <v>10</v>
      </c>
    </row>
    <row r="394" spans="1:9">
      <c r="A394">
        <v>20605</v>
      </c>
      <c r="B394">
        <v>12</v>
      </c>
      <c r="C394">
        <v>40.540500000000002</v>
      </c>
      <c r="D394">
        <v>55.386299999999999</v>
      </c>
      <c r="E394" s="8">
        <v>45658</v>
      </c>
      <c r="F394">
        <v>0</v>
      </c>
      <c r="G394" t="s">
        <v>30</v>
      </c>
      <c r="H394" t="s">
        <v>30</v>
      </c>
      <c r="I394">
        <v>12</v>
      </c>
    </row>
    <row r="395" spans="1:9">
      <c r="A395">
        <v>20606</v>
      </c>
      <c r="B395">
        <v>15</v>
      </c>
      <c r="C395">
        <v>64.126300000000001</v>
      </c>
      <c r="D395">
        <v>66</v>
      </c>
      <c r="E395" s="8">
        <v>45658</v>
      </c>
      <c r="F395">
        <v>0</v>
      </c>
      <c r="G395" t="s">
        <v>30</v>
      </c>
      <c r="H395" t="s">
        <v>30</v>
      </c>
      <c r="I395">
        <v>15</v>
      </c>
    </row>
    <row r="396" spans="1:9">
      <c r="A396">
        <v>20607</v>
      </c>
      <c r="B396">
        <v>11</v>
      </c>
      <c r="C396">
        <v>32.883499999999998</v>
      </c>
      <c r="D396">
        <v>48.463000000000001</v>
      </c>
      <c r="E396" s="8">
        <v>45658</v>
      </c>
      <c r="F396">
        <v>0</v>
      </c>
      <c r="G396" t="s">
        <v>30</v>
      </c>
      <c r="H396" t="s">
        <v>30</v>
      </c>
      <c r="I396">
        <v>11</v>
      </c>
    </row>
    <row r="397" spans="1:9">
      <c r="A397">
        <v>20608</v>
      </c>
      <c r="B397">
        <v>16</v>
      </c>
      <c r="C397">
        <v>66</v>
      </c>
      <c r="D397">
        <v>82.299899999999994</v>
      </c>
      <c r="E397" s="8">
        <v>45658</v>
      </c>
      <c r="F397">
        <v>0</v>
      </c>
      <c r="G397" t="s">
        <v>30</v>
      </c>
      <c r="H397" t="s">
        <v>30</v>
      </c>
      <c r="I397">
        <v>16</v>
      </c>
    </row>
    <row r="398" spans="1:9">
      <c r="A398">
        <v>20609</v>
      </c>
      <c r="B398">
        <v>11</v>
      </c>
      <c r="C398">
        <v>10.3912</v>
      </c>
      <c r="D398">
        <v>45.028700000000001</v>
      </c>
      <c r="E398" s="8">
        <v>45658</v>
      </c>
      <c r="F398">
        <v>0</v>
      </c>
      <c r="G398" t="s">
        <v>30</v>
      </c>
      <c r="H398" t="s">
        <v>30</v>
      </c>
      <c r="I398">
        <v>11</v>
      </c>
    </row>
    <row r="399" spans="1:9">
      <c r="A399">
        <v>20610</v>
      </c>
      <c r="B399">
        <v>12</v>
      </c>
      <c r="C399">
        <v>53.01</v>
      </c>
      <c r="D399">
        <v>65.899900000000002</v>
      </c>
      <c r="E399" s="8">
        <v>45658</v>
      </c>
      <c r="F399">
        <v>1</v>
      </c>
      <c r="G399">
        <v>53.01</v>
      </c>
      <c r="H399">
        <v>53.01</v>
      </c>
      <c r="I399">
        <v>13</v>
      </c>
    </row>
    <row r="400" spans="1:9">
      <c r="A400">
        <v>20611</v>
      </c>
      <c r="B400">
        <v>14</v>
      </c>
      <c r="C400">
        <v>46.637099999999997</v>
      </c>
      <c r="D400">
        <v>55.457000000000001</v>
      </c>
      <c r="E400" s="8">
        <v>45658</v>
      </c>
      <c r="F400">
        <v>0</v>
      </c>
      <c r="G400" t="s">
        <v>30</v>
      </c>
      <c r="H400" t="s">
        <v>30</v>
      </c>
      <c r="I400">
        <v>14</v>
      </c>
    </row>
    <row r="401" spans="1:9">
      <c r="A401">
        <v>20612</v>
      </c>
      <c r="B401">
        <v>19</v>
      </c>
      <c r="C401">
        <v>65</v>
      </c>
      <c r="D401">
        <v>74.755300000000005</v>
      </c>
      <c r="E401" s="8">
        <v>45658</v>
      </c>
      <c r="F401">
        <v>0</v>
      </c>
      <c r="G401" t="s">
        <v>30</v>
      </c>
      <c r="H401" t="s">
        <v>30</v>
      </c>
      <c r="I401">
        <v>19</v>
      </c>
    </row>
    <row r="402" spans="1:9">
      <c r="A402">
        <v>20613</v>
      </c>
      <c r="B402">
        <v>12</v>
      </c>
      <c r="C402">
        <v>66</v>
      </c>
      <c r="D402">
        <v>70.05</v>
      </c>
      <c r="E402" s="8">
        <v>45658</v>
      </c>
      <c r="F402">
        <v>0</v>
      </c>
      <c r="G402" t="s">
        <v>30</v>
      </c>
      <c r="H402" t="s">
        <v>30</v>
      </c>
      <c r="I402">
        <v>12</v>
      </c>
    </row>
    <row r="403" spans="1:9">
      <c r="A403">
        <v>20614</v>
      </c>
      <c r="B403">
        <v>12</v>
      </c>
      <c r="C403">
        <v>50.334200000000003</v>
      </c>
      <c r="D403">
        <v>62.851199999999999</v>
      </c>
      <c r="E403" s="8">
        <v>45658</v>
      </c>
      <c r="F403">
        <v>0</v>
      </c>
      <c r="G403" t="s">
        <v>30</v>
      </c>
      <c r="H403" t="s">
        <v>30</v>
      </c>
      <c r="I403">
        <v>12</v>
      </c>
    </row>
    <row r="404" spans="1:9">
      <c r="A404">
        <v>20615</v>
      </c>
      <c r="B404">
        <v>17</v>
      </c>
      <c r="C404">
        <v>60.365900000000003</v>
      </c>
      <c r="D404">
        <v>70.003</v>
      </c>
      <c r="E404" s="8">
        <v>45658</v>
      </c>
      <c r="F404">
        <v>0</v>
      </c>
      <c r="G404" t="s">
        <v>30</v>
      </c>
      <c r="H404" t="s">
        <v>30</v>
      </c>
      <c r="I404">
        <v>17</v>
      </c>
    </row>
    <row r="405" spans="1:9">
      <c r="A405">
        <v>20616</v>
      </c>
      <c r="B405">
        <v>13</v>
      </c>
      <c r="C405">
        <v>69.287000000000006</v>
      </c>
      <c r="D405">
        <v>71.5959</v>
      </c>
      <c r="E405" s="8">
        <v>45658</v>
      </c>
      <c r="F405">
        <v>0</v>
      </c>
      <c r="G405" t="s">
        <v>30</v>
      </c>
      <c r="H405" t="s">
        <v>30</v>
      </c>
      <c r="I405">
        <v>13</v>
      </c>
    </row>
    <row r="406" spans="1:9">
      <c r="A406">
        <v>20617</v>
      </c>
      <c r="B406">
        <v>9</v>
      </c>
      <c r="C406">
        <v>67.5</v>
      </c>
      <c r="D406">
        <v>71.666700000000006</v>
      </c>
      <c r="E406" s="8">
        <v>45658</v>
      </c>
      <c r="F406">
        <v>0</v>
      </c>
      <c r="G406" t="s">
        <v>30</v>
      </c>
      <c r="H406" t="s">
        <v>30</v>
      </c>
      <c r="I406">
        <v>9</v>
      </c>
    </row>
    <row r="407" spans="1:9">
      <c r="A407">
        <v>20618</v>
      </c>
      <c r="B407">
        <v>32</v>
      </c>
      <c r="C407">
        <v>44.5749</v>
      </c>
      <c r="D407">
        <v>70.003</v>
      </c>
      <c r="E407" s="8">
        <v>45658</v>
      </c>
      <c r="F407">
        <v>1</v>
      </c>
      <c r="G407">
        <v>44.5749</v>
      </c>
      <c r="H407">
        <v>44.5749</v>
      </c>
      <c r="I407">
        <v>33</v>
      </c>
    </row>
    <row r="408" spans="1:9">
      <c r="A408">
        <v>20619</v>
      </c>
      <c r="B408">
        <v>11</v>
      </c>
      <c r="C408">
        <v>48.722799999999999</v>
      </c>
      <c r="D408">
        <v>55.465499999999999</v>
      </c>
      <c r="E408" s="8">
        <v>45658</v>
      </c>
      <c r="F408">
        <v>0</v>
      </c>
      <c r="G408" t="s">
        <v>30</v>
      </c>
      <c r="H408" t="s">
        <v>30</v>
      </c>
      <c r="I408">
        <v>11</v>
      </c>
    </row>
    <row r="409" spans="1:9">
      <c r="A409">
        <v>20620</v>
      </c>
      <c r="B409">
        <v>11</v>
      </c>
      <c r="C409">
        <v>2.0630999999999999</v>
      </c>
      <c r="D409">
        <v>38.5</v>
      </c>
      <c r="E409" s="8">
        <v>45658</v>
      </c>
      <c r="F409">
        <v>0</v>
      </c>
      <c r="G409" t="s">
        <v>30</v>
      </c>
      <c r="H409" t="s">
        <v>30</v>
      </c>
      <c r="I409">
        <v>11</v>
      </c>
    </row>
    <row r="410" spans="1:9">
      <c r="A410">
        <v>20621</v>
      </c>
      <c r="B410">
        <v>17</v>
      </c>
      <c r="C410">
        <v>64</v>
      </c>
      <c r="D410">
        <v>67.684100000000001</v>
      </c>
      <c r="E410" s="8">
        <v>45658</v>
      </c>
      <c r="F410">
        <v>0</v>
      </c>
      <c r="G410" t="s">
        <v>30</v>
      </c>
      <c r="H410" t="s">
        <v>30</v>
      </c>
      <c r="I410">
        <v>17</v>
      </c>
    </row>
    <row r="411" spans="1:9">
      <c r="A411">
        <v>20622</v>
      </c>
      <c r="B411">
        <v>13</v>
      </c>
      <c r="C411">
        <v>46.258000000000003</v>
      </c>
      <c r="D411">
        <v>63.558399999999999</v>
      </c>
      <c r="E411" s="8">
        <v>45658</v>
      </c>
      <c r="F411">
        <v>0</v>
      </c>
      <c r="G411" t="s">
        <v>30</v>
      </c>
      <c r="H411" t="s">
        <v>30</v>
      </c>
      <c r="I411">
        <v>13</v>
      </c>
    </row>
    <row r="412" spans="1:9">
      <c r="A412">
        <v>20623</v>
      </c>
      <c r="B412">
        <v>16</v>
      </c>
      <c r="C412">
        <v>1.5002</v>
      </c>
      <c r="D412">
        <v>48.215000000000003</v>
      </c>
      <c r="E412" s="8">
        <v>45658</v>
      </c>
      <c r="F412">
        <v>0</v>
      </c>
      <c r="G412" t="s">
        <v>30</v>
      </c>
      <c r="H412" t="s">
        <v>30</v>
      </c>
      <c r="I412">
        <v>16</v>
      </c>
    </row>
    <row r="413" spans="1:9">
      <c r="A413">
        <v>20624</v>
      </c>
      <c r="B413">
        <v>20</v>
      </c>
      <c r="C413">
        <v>65.2</v>
      </c>
      <c r="D413">
        <v>73.979799999999997</v>
      </c>
      <c r="E413" s="8">
        <v>45658</v>
      </c>
      <c r="F413">
        <v>0</v>
      </c>
      <c r="G413" t="s">
        <v>30</v>
      </c>
      <c r="H413" t="s">
        <v>30</v>
      </c>
      <c r="I413">
        <v>20</v>
      </c>
    </row>
    <row r="414" spans="1:9">
      <c r="A414">
        <v>20625</v>
      </c>
      <c r="B414">
        <v>10</v>
      </c>
      <c r="C414">
        <v>52</v>
      </c>
      <c r="D414">
        <v>79.783299999999997</v>
      </c>
      <c r="E414" s="8">
        <v>45658</v>
      </c>
      <c r="F414">
        <v>0</v>
      </c>
      <c r="G414" t="s">
        <v>30</v>
      </c>
      <c r="H414" t="s">
        <v>30</v>
      </c>
      <c r="I414">
        <v>10</v>
      </c>
    </row>
    <row r="415" spans="1:9">
      <c r="A415">
        <v>20626</v>
      </c>
      <c r="B415">
        <v>22</v>
      </c>
      <c r="C415">
        <v>66.989999999999995</v>
      </c>
      <c r="D415">
        <v>78.724800000000002</v>
      </c>
      <c r="E415" s="8">
        <v>45658</v>
      </c>
      <c r="F415">
        <v>1</v>
      </c>
      <c r="G415">
        <v>66.989999999999995</v>
      </c>
      <c r="H415">
        <v>66.989999999999995</v>
      </c>
      <c r="I415">
        <v>23</v>
      </c>
    </row>
    <row r="416" spans="1:9">
      <c r="A416">
        <v>20627</v>
      </c>
      <c r="B416">
        <v>11</v>
      </c>
      <c r="C416">
        <v>29.8094</v>
      </c>
      <c r="D416">
        <v>41.5747</v>
      </c>
      <c r="E416" s="8">
        <v>45658</v>
      </c>
      <c r="F416">
        <v>1</v>
      </c>
      <c r="G416">
        <v>27.141500000000001</v>
      </c>
      <c r="H416">
        <v>27.141500000000001</v>
      </c>
      <c r="I416">
        <v>12</v>
      </c>
    </row>
    <row r="417" spans="1:9">
      <c r="A417">
        <v>20628</v>
      </c>
      <c r="B417">
        <v>16</v>
      </c>
      <c r="C417">
        <v>65.5</v>
      </c>
      <c r="D417">
        <v>70.925299999999993</v>
      </c>
      <c r="E417" s="8">
        <v>45658</v>
      </c>
      <c r="F417">
        <v>0</v>
      </c>
      <c r="G417" t="s">
        <v>30</v>
      </c>
      <c r="H417" t="s">
        <v>30</v>
      </c>
      <c r="I417">
        <v>16</v>
      </c>
    </row>
    <row r="418" spans="1:9">
      <c r="A418">
        <v>20629</v>
      </c>
      <c r="B418">
        <v>13</v>
      </c>
      <c r="C418">
        <v>41.8078</v>
      </c>
      <c r="D418">
        <v>54.294699999999999</v>
      </c>
      <c r="E418" s="8">
        <v>45658</v>
      </c>
      <c r="F418">
        <v>0</v>
      </c>
      <c r="G418" t="s">
        <v>30</v>
      </c>
      <c r="H418" t="s">
        <v>30</v>
      </c>
      <c r="I418">
        <v>13</v>
      </c>
    </row>
    <row r="419" spans="1:9">
      <c r="A419">
        <v>20630</v>
      </c>
      <c r="B419">
        <v>22</v>
      </c>
      <c r="C419">
        <v>60</v>
      </c>
      <c r="D419">
        <v>72</v>
      </c>
      <c r="E419" s="8">
        <v>45658</v>
      </c>
      <c r="F419">
        <v>0</v>
      </c>
      <c r="G419" t="s">
        <v>30</v>
      </c>
      <c r="H419" t="s">
        <v>30</v>
      </c>
      <c r="I419">
        <v>22</v>
      </c>
    </row>
    <row r="420" spans="1:9">
      <c r="A420">
        <v>20631</v>
      </c>
      <c r="B420">
        <v>13</v>
      </c>
      <c r="C420">
        <v>64.961299999999994</v>
      </c>
      <c r="D420">
        <v>73.771699999999996</v>
      </c>
      <c r="E420" s="8">
        <v>45658</v>
      </c>
      <c r="F420">
        <v>0</v>
      </c>
      <c r="G420" t="s">
        <v>30</v>
      </c>
      <c r="H420" t="s">
        <v>30</v>
      </c>
      <c r="I420">
        <v>13</v>
      </c>
    </row>
    <row r="421" spans="1:9">
      <c r="A421">
        <v>20632</v>
      </c>
      <c r="B421">
        <v>10</v>
      </c>
      <c r="C421">
        <v>3.8325999999999998</v>
      </c>
      <c r="D421">
        <v>40.640999999999998</v>
      </c>
      <c r="E421" s="8">
        <v>45658</v>
      </c>
      <c r="F421">
        <v>0</v>
      </c>
      <c r="G421" t="s">
        <v>30</v>
      </c>
      <c r="H421" t="s">
        <v>30</v>
      </c>
      <c r="I421">
        <v>10</v>
      </c>
    </row>
    <row r="422" spans="1:9">
      <c r="A422">
        <v>20633</v>
      </c>
      <c r="B422">
        <v>18</v>
      </c>
      <c r="C422">
        <v>65</v>
      </c>
      <c r="D422">
        <v>71.808000000000007</v>
      </c>
      <c r="E422" s="8">
        <v>45658</v>
      </c>
      <c r="F422">
        <v>0</v>
      </c>
      <c r="G422" t="s">
        <v>30</v>
      </c>
      <c r="H422" t="s">
        <v>30</v>
      </c>
      <c r="I422">
        <v>18</v>
      </c>
    </row>
    <row r="423" spans="1:9">
      <c r="A423">
        <v>20634</v>
      </c>
      <c r="B423">
        <v>9</v>
      </c>
      <c r="C423">
        <v>44.819800000000001</v>
      </c>
      <c r="D423">
        <v>57.305399999999999</v>
      </c>
      <c r="E423" s="8">
        <v>45658</v>
      </c>
      <c r="F423">
        <v>0</v>
      </c>
      <c r="G423" t="s">
        <v>30</v>
      </c>
      <c r="H423" t="s">
        <v>30</v>
      </c>
      <c r="I423">
        <v>9</v>
      </c>
    </row>
    <row r="424" spans="1:9">
      <c r="A424">
        <v>20635</v>
      </c>
      <c r="B424">
        <v>26</v>
      </c>
      <c r="C424">
        <v>1.4288000000000001</v>
      </c>
      <c r="D424">
        <v>60.863900000000001</v>
      </c>
      <c r="E424" s="8">
        <v>45658</v>
      </c>
      <c r="F424">
        <v>0</v>
      </c>
      <c r="G424" t="s">
        <v>30</v>
      </c>
      <c r="H424" t="s">
        <v>30</v>
      </c>
      <c r="I424">
        <v>26</v>
      </c>
    </row>
    <row r="425" spans="1:9">
      <c r="A425">
        <v>20636</v>
      </c>
      <c r="B425">
        <v>19</v>
      </c>
      <c r="C425">
        <v>49.998600000000003</v>
      </c>
      <c r="D425">
        <v>74.735100000000003</v>
      </c>
      <c r="E425" s="8">
        <v>45658</v>
      </c>
      <c r="F425">
        <v>2</v>
      </c>
      <c r="G425">
        <v>47.625399999999999</v>
      </c>
      <c r="H425">
        <v>48.2468</v>
      </c>
      <c r="I425">
        <v>21</v>
      </c>
    </row>
    <row r="426" spans="1:9">
      <c r="A426">
        <v>20637</v>
      </c>
      <c r="B426">
        <v>13</v>
      </c>
      <c r="C426">
        <v>8.6516999999999999</v>
      </c>
      <c r="D426">
        <v>55.764899999999997</v>
      </c>
      <c r="E426" s="8">
        <v>45658</v>
      </c>
      <c r="F426">
        <v>0</v>
      </c>
      <c r="G426" t="s">
        <v>30</v>
      </c>
      <c r="H426" t="s">
        <v>30</v>
      </c>
      <c r="I426">
        <v>13</v>
      </c>
    </row>
    <row r="427" spans="1:9">
      <c r="A427">
        <v>20638</v>
      </c>
      <c r="B427">
        <v>21</v>
      </c>
      <c r="C427">
        <v>54.2087</v>
      </c>
      <c r="D427">
        <v>69.213700000000003</v>
      </c>
      <c r="E427" s="8">
        <v>45658</v>
      </c>
      <c r="F427">
        <v>4</v>
      </c>
      <c r="G427">
        <v>50.687899999999999</v>
      </c>
      <c r="H427">
        <v>52.223100000000002</v>
      </c>
      <c r="I427">
        <v>25</v>
      </c>
    </row>
    <row r="428" spans="1:9">
      <c r="A428">
        <v>20639</v>
      </c>
      <c r="B428">
        <v>13</v>
      </c>
      <c r="C428">
        <v>62.141800000000003</v>
      </c>
      <c r="D428">
        <v>81.784899999999993</v>
      </c>
      <c r="E428" s="8">
        <v>45658</v>
      </c>
      <c r="F428">
        <v>0</v>
      </c>
      <c r="G428" t="s">
        <v>30</v>
      </c>
      <c r="H428" t="s">
        <v>30</v>
      </c>
      <c r="I428">
        <v>13</v>
      </c>
    </row>
    <row r="429" spans="1:9">
      <c r="A429">
        <v>20640</v>
      </c>
      <c r="B429">
        <v>23</v>
      </c>
      <c r="C429">
        <v>58.238999999999997</v>
      </c>
      <c r="D429">
        <v>70.003</v>
      </c>
      <c r="E429" s="8">
        <v>45658</v>
      </c>
      <c r="F429">
        <v>0</v>
      </c>
      <c r="G429" t="s">
        <v>30</v>
      </c>
      <c r="H429" t="s">
        <v>30</v>
      </c>
      <c r="I429">
        <v>23</v>
      </c>
    </row>
    <row r="430" spans="1:9">
      <c r="A430">
        <v>20641</v>
      </c>
      <c r="B430">
        <v>9</v>
      </c>
      <c r="C430">
        <v>2.3144999999999998</v>
      </c>
      <c r="D430">
        <v>39.273600000000002</v>
      </c>
      <c r="E430" s="8">
        <v>45658</v>
      </c>
      <c r="F430">
        <v>0</v>
      </c>
      <c r="G430" t="s">
        <v>30</v>
      </c>
      <c r="H430" t="s">
        <v>30</v>
      </c>
      <c r="I430">
        <v>9</v>
      </c>
    </row>
    <row r="431" spans="1:9">
      <c r="A431">
        <v>20642</v>
      </c>
      <c r="B431">
        <v>15</v>
      </c>
      <c r="C431">
        <v>56.2483</v>
      </c>
      <c r="D431">
        <v>66.230599999999995</v>
      </c>
      <c r="E431" s="8">
        <v>45658</v>
      </c>
      <c r="F431">
        <v>0</v>
      </c>
      <c r="G431" t="s">
        <v>30</v>
      </c>
      <c r="H431" t="s">
        <v>30</v>
      </c>
      <c r="I431">
        <v>15</v>
      </c>
    </row>
    <row r="432" spans="1:9">
      <c r="A432">
        <v>20643</v>
      </c>
      <c r="B432">
        <v>12</v>
      </c>
      <c r="C432">
        <v>47.451099999999997</v>
      </c>
      <c r="D432">
        <v>58.511499999999998</v>
      </c>
      <c r="E432" s="8">
        <v>45658</v>
      </c>
      <c r="F432">
        <v>0</v>
      </c>
      <c r="G432" t="s">
        <v>30</v>
      </c>
      <c r="H432" t="s">
        <v>30</v>
      </c>
      <c r="I432">
        <v>12</v>
      </c>
    </row>
    <row r="433" spans="1:9">
      <c r="A433">
        <v>20644</v>
      </c>
      <c r="B433">
        <v>11</v>
      </c>
      <c r="C433">
        <v>4.8513999999999999</v>
      </c>
      <c r="D433">
        <v>30</v>
      </c>
      <c r="E433" s="8">
        <v>45658</v>
      </c>
      <c r="F433">
        <v>0</v>
      </c>
      <c r="G433" t="s">
        <v>30</v>
      </c>
      <c r="H433" t="s">
        <v>30</v>
      </c>
      <c r="I433">
        <v>11</v>
      </c>
    </row>
    <row r="434" spans="1:9">
      <c r="A434">
        <v>20645</v>
      </c>
      <c r="B434">
        <v>11</v>
      </c>
      <c r="C434">
        <v>25.520600000000002</v>
      </c>
      <c r="D434">
        <v>88.413600000000002</v>
      </c>
      <c r="E434" s="8">
        <v>45658</v>
      </c>
      <c r="F434">
        <v>0</v>
      </c>
      <c r="G434" t="s">
        <v>30</v>
      </c>
      <c r="H434" t="s">
        <v>30</v>
      </c>
      <c r="I434">
        <v>11</v>
      </c>
    </row>
    <row r="435" spans="1:9">
      <c r="A435">
        <v>20646</v>
      </c>
      <c r="B435">
        <v>13</v>
      </c>
      <c r="C435">
        <v>63.741700000000002</v>
      </c>
      <c r="D435">
        <v>67.606999999999999</v>
      </c>
      <c r="E435" s="8">
        <v>45658</v>
      </c>
      <c r="F435">
        <v>0</v>
      </c>
      <c r="G435" t="s">
        <v>30</v>
      </c>
      <c r="H435" t="s">
        <v>30</v>
      </c>
      <c r="I435">
        <v>13</v>
      </c>
    </row>
    <row r="436" spans="1:9">
      <c r="A436">
        <v>20647</v>
      </c>
      <c r="B436">
        <v>17</v>
      </c>
      <c r="C436">
        <v>63.1126</v>
      </c>
      <c r="D436">
        <v>67.896900000000002</v>
      </c>
      <c r="E436" s="8">
        <v>45658</v>
      </c>
      <c r="F436">
        <v>0</v>
      </c>
      <c r="G436" t="s">
        <v>30</v>
      </c>
      <c r="H436" t="s">
        <v>30</v>
      </c>
      <c r="I436">
        <v>17</v>
      </c>
    </row>
    <row r="437" spans="1:9">
      <c r="A437">
        <v>20648</v>
      </c>
      <c r="B437">
        <v>12</v>
      </c>
      <c r="C437">
        <v>52</v>
      </c>
      <c r="D437">
        <v>64.540000000000006</v>
      </c>
      <c r="E437" s="8">
        <v>45658</v>
      </c>
      <c r="F437">
        <v>0</v>
      </c>
      <c r="G437" t="s">
        <v>30</v>
      </c>
      <c r="H437" t="s">
        <v>30</v>
      </c>
      <c r="I437">
        <v>12</v>
      </c>
    </row>
    <row r="438" spans="1:9">
      <c r="A438">
        <v>40001</v>
      </c>
      <c r="B438">
        <v>7</v>
      </c>
      <c r="C438">
        <v>62.258299999999998</v>
      </c>
      <c r="D438">
        <v>63.348999999999997</v>
      </c>
      <c r="E438" s="8">
        <v>45658</v>
      </c>
      <c r="F438">
        <v>0</v>
      </c>
      <c r="G438" t="s">
        <v>30</v>
      </c>
      <c r="H438" t="s">
        <v>30</v>
      </c>
      <c r="I438">
        <v>7</v>
      </c>
    </row>
    <row r="439" spans="1:9">
      <c r="A439">
        <v>40002</v>
      </c>
      <c r="B439">
        <v>5</v>
      </c>
      <c r="C439">
        <v>33.333300000000001</v>
      </c>
      <c r="D439">
        <v>46.291800000000002</v>
      </c>
      <c r="E439" s="8">
        <v>45658</v>
      </c>
      <c r="F439">
        <v>0</v>
      </c>
      <c r="G439" t="s">
        <v>30</v>
      </c>
      <c r="H439" t="s">
        <v>30</v>
      </c>
      <c r="I439">
        <v>5</v>
      </c>
    </row>
    <row r="440" spans="1:9">
      <c r="A440">
        <v>40003</v>
      </c>
      <c r="B440">
        <v>7</v>
      </c>
      <c r="C440">
        <v>21.116900000000001</v>
      </c>
      <c r="D440">
        <v>33.217799999999997</v>
      </c>
      <c r="E440" s="8">
        <v>45658</v>
      </c>
      <c r="F440">
        <v>0</v>
      </c>
      <c r="G440" t="s">
        <v>30</v>
      </c>
      <c r="H440" t="s">
        <v>30</v>
      </c>
      <c r="I440">
        <v>7</v>
      </c>
    </row>
    <row r="441" spans="1:9">
      <c r="A441">
        <v>40004</v>
      </c>
      <c r="B441">
        <v>3</v>
      </c>
      <c r="C441">
        <v>61.348999999999997</v>
      </c>
      <c r="D441">
        <v>65.025000000000006</v>
      </c>
      <c r="E441" s="8">
        <v>45658</v>
      </c>
      <c r="F441">
        <v>0</v>
      </c>
      <c r="G441" t="s">
        <v>30</v>
      </c>
      <c r="H441" t="s">
        <v>30</v>
      </c>
      <c r="I441">
        <v>3</v>
      </c>
    </row>
    <row r="442" spans="1:9">
      <c r="A442">
        <v>40005</v>
      </c>
      <c r="B442">
        <v>7</v>
      </c>
      <c r="C442">
        <v>60.125</v>
      </c>
      <c r="D442">
        <v>64.999899999999997</v>
      </c>
      <c r="E442" s="8">
        <v>45658</v>
      </c>
      <c r="F442">
        <v>0</v>
      </c>
      <c r="G442" t="s">
        <v>30</v>
      </c>
      <c r="H442" t="s">
        <v>30</v>
      </c>
      <c r="I442">
        <v>7</v>
      </c>
    </row>
    <row r="443" spans="1:9">
      <c r="A443">
        <v>40006</v>
      </c>
      <c r="B443">
        <v>3</v>
      </c>
      <c r="C443">
        <v>61.500900000000001</v>
      </c>
      <c r="D443">
        <v>66.366299999999995</v>
      </c>
      <c r="E443" s="8">
        <v>45658</v>
      </c>
      <c r="F443">
        <v>0</v>
      </c>
      <c r="G443" t="s">
        <v>30</v>
      </c>
      <c r="H443" t="s">
        <v>30</v>
      </c>
      <c r="I443">
        <v>3</v>
      </c>
    </row>
    <row r="444" spans="1:9">
      <c r="A444">
        <v>40007</v>
      </c>
      <c r="B444">
        <v>5</v>
      </c>
      <c r="C444">
        <v>61.6751</v>
      </c>
      <c r="D444">
        <v>63.5</v>
      </c>
      <c r="E444" s="8">
        <v>45658</v>
      </c>
      <c r="F444">
        <v>0</v>
      </c>
      <c r="G444" t="s">
        <v>30</v>
      </c>
      <c r="H444" t="s">
        <v>30</v>
      </c>
      <c r="I444">
        <v>5</v>
      </c>
    </row>
    <row r="445" spans="1:9">
      <c r="A445">
        <v>40008</v>
      </c>
      <c r="B445">
        <v>6</v>
      </c>
      <c r="C445">
        <v>63.2637</v>
      </c>
      <c r="D445">
        <v>75.689400000000006</v>
      </c>
      <c r="E445" s="8">
        <v>45658</v>
      </c>
      <c r="F445">
        <v>0</v>
      </c>
      <c r="G445" t="s">
        <v>30</v>
      </c>
      <c r="H445" t="s">
        <v>30</v>
      </c>
      <c r="I445">
        <v>6</v>
      </c>
    </row>
    <row r="446" spans="1:9">
      <c r="A446">
        <v>40009</v>
      </c>
      <c r="B446">
        <v>8</v>
      </c>
      <c r="C446">
        <v>66.5</v>
      </c>
      <c r="D446">
        <v>67.629800000000003</v>
      </c>
      <c r="E446" s="8">
        <v>45658</v>
      </c>
      <c r="F446">
        <v>0</v>
      </c>
      <c r="G446" t="s">
        <v>30</v>
      </c>
      <c r="H446" t="s">
        <v>30</v>
      </c>
      <c r="I446">
        <v>8</v>
      </c>
    </row>
    <row r="447" spans="1:9">
      <c r="A447">
        <v>40010</v>
      </c>
      <c r="B447">
        <v>9</v>
      </c>
      <c r="C447">
        <v>63</v>
      </c>
      <c r="D447">
        <v>67.44</v>
      </c>
      <c r="E447" s="8">
        <v>45658</v>
      </c>
      <c r="F447">
        <v>0</v>
      </c>
      <c r="G447" t="s">
        <v>30</v>
      </c>
      <c r="H447" t="s">
        <v>30</v>
      </c>
      <c r="I447">
        <v>9</v>
      </c>
    </row>
    <row r="448" spans="1:9">
      <c r="A448">
        <v>40011</v>
      </c>
      <c r="B448">
        <v>8</v>
      </c>
      <c r="C448">
        <v>61.394300000000001</v>
      </c>
      <c r="D448">
        <v>67</v>
      </c>
      <c r="E448" s="8">
        <v>45658</v>
      </c>
      <c r="F448">
        <v>0</v>
      </c>
      <c r="G448" t="s">
        <v>30</v>
      </c>
      <c r="H448" t="s">
        <v>30</v>
      </c>
      <c r="I448">
        <v>8</v>
      </c>
    </row>
    <row r="449" spans="1:9">
      <c r="A449">
        <v>40012</v>
      </c>
      <c r="B449">
        <v>11</v>
      </c>
      <c r="C449">
        <v>68.968400000000003</v>
      </c>
      <c r="D449">
        <v>73</v>
      </c>
      <c r="E449" s="8">
        <v>45658</v>
      </c>
      <c r="F449">
        <v>0</v>
      </c>
      <c r="G449" t="s">
        <v>30</v>
      </c>
      <c r="H449" t="s">
        <v>30</v>
      </c>
      <c r="I449">
        <v>11</v>
      </c>
    </row>
    <row r="450" spans="1:9">
      <c r="A450">
        <v>40013</v>
      </c>
      <c r="B450">
        <v>3</v>
      </c>
      <c r="C450">
        <v>46.128999999999998</v>
      </c>
      <c r="D450">
        <v>60.603999999999999</v>
      </c>
      <c r="E450" s="8">
        <v>45658</v>
      </c>
      <c r="F450">
        <v>0</v>
      </c>
      <c r="G450" t="s">
        <v>30</v>
      </c>
      <c r="H450" t="s">
        <v>30</v>
      </c>
      <c r="I450">
        <v>3</v>
      </c>
    </row>
    <row r="451" spans="1:9">
      <c r="A451">
        <v>40014</v>
      </c>
      <c r="B451">
        <v>1</v>
      </c>
      <c r="C451">
        <v>47.702300000000001</v>
      </c>
      <c r="D451">
        <v>52.296300000000002</v>
      </c>
      <c r="E451" s="8">
        <v>45658</v>
      </c>
      <c r="F451">
        <v>1</v>
      </c>
      <c r="G451">
        <v>47.702300000000001</v>
      </c>
      <c r="H451">
        <v>47.702300000000001</v>
      </c>
      <c r="I451">
        <v>2</v>
      </c>
    </row>
    <row r="452" spans="1:9">
      <c r="A452">
        <v>40015</v>
      </c>
      <c r="B452">
        <v>1</v>
      </c>
      <c r="C452">
        <v>48.199100000000001</v>
      </c>
      <c r="D452">
        <v>48.199100000000001</v>
      </c>
      <c r="E452" s="8">
        <v>45658</v>
      </c>
      <c r="F452">
        <v>0</v>
      </c>
      <c r="G452" t="s">
        <v>30</v>
      </c>
      <c r="H452" t="s">
        <v>30</v>
      </c>
      <c r="I452">
        <v>1</v>
      </c>
    </row>
    <row r="453" spans="1:9">
      <c r="A453">
        <v>40016</v>
      </c>
      <c r="B453">
        <v>1</v>
      </c>
      <c r="C453">
        <v>44.899000000000001</v>
      </c>
      <c r="D453">
        <v>44.899000000000001</v>
      </c>
      <c r="E453" s="8">
        <v>45658</v>
      </c>
      <c r="F453">
        <v>0</v>
      </c>
      <c r="G453" t="s">
        <v>30</v>
      </c>
      <c r="H453" t="s">
        <v>30</v>
      </c>
      <c r="I453">
        <v>1</v>
      </c>
    </row>
    <row r="454" spans="1:9">
      <c r="A454">
        <v>40017</v>
      </c>
      <c r="B454">
        <v>1</v>
      </c>
      <c r="C454">
        <v>42.6282</v>
      </c>
      <c r="D454">
        <v>42.6282</v>
      </c>
      <c r="E454" s="8">
        <v>45658</v>
      </c>
      <c r="F454">
        <v>0</v>
      </c>
      <c r="G454" t="s">
        <v>30</v>
      </c>
      <c r="H454" t="s">
        <v>30</v>
      </c>
      <c r="I454">
        <v>1</v>
      </c>
    </row>
    <row r="455" spans="1:9">
      <c r="A455">
        <v>40018</v>
      </c>
      <c r="B455">
        <v>2</v>
      </c>
      <c r="C455">
        <v>39.99</v>
      </c>
      <c r="D455">
        <v>71.182699999999997</v>
      </c>
      <c r="E455" s="8">
        <v>45658</v>
      </c>
      <c r="F455">
        <v>0</v>
      </c>
      <c r="G455" t="s">
        <v>30</v>
      </c>
      <c r="H455" t="s">
        <v>30</v>
      </c>
      <c r="I455">
        <v>2</v>
      </c>
    </row>
    <row r="456" spans="1:9">
      <c r="A456">
        <v>40019</v>
      </c>
      <c r="B456">
        <v>1</v>
      </c>
      <c r="C456">
        <v>40.238999999999997</v>
      </c>
      <c r="D456">
        <v>40.238999999999997</v>
      </c>
      <c r="E456" s="8">
        <v>45658</v>
      </c>
      <c r="F456">
        <v>0</v>
      </c>
      <c r="G456" t="s">
        <v>30</v>
      </c>
      <c r="H456" t="s">
        <v>30</v>
      </c>
      <c r="I456">
        <v>1</v>
      </c>
    </row>
    <row r="457" spans="1:9">
      <c r="A457">
        <v>40020</v>
      </c>
      <c r="B457">
        <v>2</v>
      </c>
      <c r="C457">
        <v>41.298999999999999</v>
      </c>
      <c r="D457">
        <v>41.399000000000001</v>
      </c>
      <c r="E457" s="8">
        <v>45658</v>
      </c>
      <c r="F457">
        <v>0</v>
      </c>
      <c r="G457" t="s">
        <v>30</v>
      </c>
      <c r="H457" t="s">
        <v>30</v>
      </c>
      <c r="I457">
        <v>2</v>
      </c>
    </row>
    <row r="458" spans="1:9">
      <c r="A458">
        <v>40021</v>
      </c>
      <c r="B458">
        <v>2</v>
      </c>
      <c r="C458">
        <v>48.899000000000001</v>
      </c>
      <c r="D458">
        <v>53.21</v>
      </c>
      <c r="E458" s="8">
        <v>45658</v>
      </c>
      <c r="F458">
        <v>0</v>
      </c>
      <c r="G458" t="s">
        <v>30</v>
      </c>
      <c r="H458" t="s">
        <v>30</v>
      </c>
      <c r="I458">
        <v>2</v>
      </c>
    </row>
    <row r="459" spans="1:9">
      <c r="A459">
        <v>40022</v>
      </c>
      <c r="B459">
        <v>3</v>
      </c>
      <c r="C459">
        <v>64.999799999999993</v>
      </c>
      <c r="D459">
        <v>66.034700000000001</v>
      </c>
      <c r="E459" s="8">
        <v>45658</v>
      </c>
      <c r="F459">
        <v>0</v>
      </c>
      <c r="G459" t="s">
        <v>30</v>
      </c>
      <c r="H459" t="s">
        <v>30</v>
      </c>
      <c r="I459">
        <v>3</v>
      </c>
    </row>
    <row r="460" spans="1:9">
      <c r="A460">
        <v>40023</v>
      </c>
      <c r="B460">
        <v>2</v>
      </c>
      <c r="C460">
        <v>62.5</v>
      </c>
      <c r="D460">
        <v>62.5</v>
      </c>
      <c r="E460" s="8">
        <v>45658</v>
      </c>
      <c r="F460">
        <v>1</v>
      </c>
      <c r="G460">
        <v>62</v>
      </c>
      <c r="H460">
        <v>62</v>
      </c>
      <c r="I460">
        <v>3</v>
      </c>
    </row>
    <row r="461" spans="1:9">
      <c r="A461">
        <v>40024</v>
      </c>
      <c r="B461">
        <v>5</v>
      </c>
      <c r="C461">
        <v>64.712299999999999</v>
      </c>
      <c r="D461">
        <v>65.3399</v>
      </c>
      <c r="E461" s="8">
        <v>45658</v>
      </c>
      <c r="F461">
        <v>1</v>
      </c>
      <c r="G461">
        <v>62.483800000000002</v>
      </c>
      <c r="H461">
        <v>62.483800000000002</v>
      </c>
      <c r="I461">
        <v>6</v>
      </c>
    </row>
    <row r="462" spans="1:9">
      <c r="A462">
        <v>40025</v>
      </c>
      <c r="B462">
        <v>4</v>
      </c>
      <c r="C462">
        <v>66.999300000000005</v>
      </c>
      <c r="D462">
        <v>69.123400000000004</v>
      </c>
      <c r="E462" s="8">
        <v>45658</v>
      </c>
      <c r="F462">
        <v>0</v>
      </c>
      <c r="G462" t="s">
        <v>30</v>
      </c>
      <c r="H462" t="s">
        <v>30</v>
      </c>
      <c r="I462">
        <v>4</v>
      </c>
    </row>
    <row r="463" spans="1:9">
      <c r="A463">
        <v>40026</v>
      </c>
      <c r="B463">
        <v>3</v>
      </c>
      <c r="C463">
        <v>73.680000000000007</v>
      </c>
      <c r="D463">
        <v>74.167900000000003</v>
      </c>
      <c r="E463" s="8">
        <v>45658</v>
      </c>
      <c r="F463">
        <v>0</v>
      </c>
      <c r="G463" t="s">
        <v>30</v>
      </c>
      <c r="H463" t="s">
        <v>30</v>
      </c>
      <c r="I463">
        <v>3</v>
      </c>
    </row>
    <row r="464" spans="1:9">
      <c r="A464">
        <v>40027</v>
      </c>
      <c r="B464">
        <v>1</v>
      </c>
      <c r="C464">
        <v>74.5</v>
      </c>
      <c r="D464">
        <v>74.5</v>
      </c>
      <c r="E464" s="8">
        <v>45658</v>
      </c>
      <c r="F464">
        <v>0</v>
      </c>
      <c r="G464" t="s">
        <v>30</v>
      </c>
      <c r="H464" t="s">
        <v>30</v>
      </c>
      <c r="I464">
        <v>1</v>
      </c>
    </row>
    <row r="465" spans="1:9">
      <c r="A465">
        <v>40028</v>
      </c>
      <c r="B465">
        <v>1</v>
      </c>
      <c r="C465">
        <v>68.633099999999999</v>
      </c>
      <c r="D465">
        <v>68.633099999999999</v>
      </c>
      <c r="E465" s="8">
        <v>45658</v>
      </c>
      <c r="F465">
        <v>0</v>
      </c>
      <c r="G465" t="s">
        <v>30</v>
      </c>
      <c r="H465" t="s">
        <v>30</v>
      </c>
      <c r="I465">
        <v>1</v>
      </c>
    </row>
    <row r="466" spans="1:9">
      <c r="A466">
        <v>40029</v>
      </c>
      <c r="B466">
        <v>1</v>
      </c>
      <c r="C466">
        <v>72.052800000000005</v>
      </c>
      <c r="D466">
        <v>72.052800000000005</v>
      </c>
      <c r="E466" s="8">
        <v>45658</v>
      </c>
      <c r="F466">
        <v>0</v>
      </c>
      <c r="G466" t="s">
        <v>30</v>
      </c>
      <c r="H466" t="s">
        <v>30</v>
      </c>
      <c r="I466">
        <v>1</v>
      </c>
    </row>
    <row r="467" spans="1:9">
      <c r="A467">
        <v>40031</v>
      </c>
      <c r="B467">
        <v>3</v>
      </c>
      <c r="C467">
        <v>69.377200000000002</v>
      </c>
      <c r="D467">
        <v>69.751099999999994</v>
      </c>
      <c r="E467" s="8">
        <v>45658</v>
      </c>
      <c r="F467">
        <v>0</v>
      </c>
      <c r="G467" t="s">
        <v>30</v>
      </c>
      <c r="H467" t="s">
        <v>30</v>
      </c>
      <c r="I467">
        <v>3</v>
      </c>
    </row>
    <row r="468" spans="1:9">
      <c r="A468">
        <v>40032</v>
      </c>
      <c r="B468">
        <v>1</v>
      </c>
      <c r="C468">
        <v>68.735399999999998</v>
      </c>
      <c r="D468">
        <v>68.735399999999998</v>
      </c>
      <c r="E468" s="8">
        <v>45658</v>
      </c>
      <c r="F468">
        <v>0</v>
      </c>
      <c r="G468" t="s">
        <v>30</v>
      </c>
      <c r="H468" t="s">
        <v>30</v>
      </c>
      <c r="I468">
        <v>1</v>
      </c>
    </row>
    <row r="469" spans="1:9">
      <c r="A469">
        <v>40033</v>
      </c>
      <c r="B469">
        <v>3</v>
      </c>
      <c r="C469">
        <v>70.555499999999995</v>
      </c>
      <c r="D469">
        <v>78.040000000000006</v>
      </c>
      <c r="E469" s="8">
        <v>45658</v>
      </c>
      <c r="F469">
        <v>0</v>
      </c>
      <c r="G469" t="s">
        <v>30</v>
      </c>
      <c r="H469" t="s">
        <v>30</v>
      </c>
      <c r="I469">
        <v>3</v>
      </c>
    </row>
    <row r="470" spans="1:9">
      <c r="A470">
        <v>40034</v>
      </c>
      <c r="B470">
        <v>4</v>
      </c>
      <c r="C470">
        <v>69.555499999999995</v>
      </c>
      <c r="D470">
        <v>71.112300000000005</v>
      </c>
      <c r="E470" s="8">
        <v>45658</v>
      </c>
      <c r="F470">
        <v>0</v>
      </c>
      <c r="G470" t="s">
        <v>30</v>
      </c>
      <c r="H470" t="s">
        <v>30</v>
      </c>
      <c r="I470">
        <v>4</v>
      </c>
    </row>
    <row r="471" spans="1:9">
      <c r="A471">
        <v>40035</v>
      </c>
      <c r="B471">
        <v>4</v>
      </c>
      <c r="C471">
        <v>69.280299999999997</v>
      </c>
      <c r="D471">
        <v>73.463800000000006</v>
      </c>
      <c r="E471" s="8">
        <v>45658</v>
      </c>
      <c r="F471">
        <v>0</v>
      </c>
      <c r="G471" t="s">
        <v>30</v>
      </c>
      <c r="H471" t="s">
        <v>30</v>
      </c>
      <c r="I471">
        <v>4</v>
      </c>
    </row>
    <row r="472" spans="1:9">
      <c r="A472">
        <v>40036</v>
      </c>
      <c r="B472">
        <v>3</v>
      </c>
      <c r="C472">
        <v>69.001400000000004</v>
      </c>
      <c r="D472">
        <v>69.001400000000004</v>
      </c>
      <c r="E472" s="8">
        <v>45658</v>
      </c>
      <c r="F472">
        <v>1</v>
      </c>
      <c r="G472">
        <v>68</v>
      </c>
      <c r="H472">
        <v>68</v>
      </c>
      <c r="I472">
        <v>4</v>
      </c>
    </row>
    <row r="473" spans="1:9">
      <c r="A473">
        <v>40037</v>
      </c>
      <c r="B473">
        <v>5</v>
      </c>
      <c r="C473">
        <v>64.646299999999997</v>
      </c>
      <c r="D473">
        <v>67.272000000000006</v>
      </c>
      <c r="E473" s="8">
        <v>45658</v>
      </c>
      <c r="F473">
        <v>1</v>
      </c>
      <c r="G473" t="s">
        <v>30</v>
      </c>
      <c r="H473" t="s">
        <v>30</v>
      </c>
      <c r="I473">
        <v>6</v>
      </c>
    </row>
    <row r="474" spans="1:9">
      <c r="A474">
        <v>40038</v>
      </c>
      <c r="B474">
        <v>3</v>
      </c>
      <c r="C474">
        <v>69.3</v>
      </c>
      <c r="D474">
        <v>73</v>
      </c>
      <c r="E474" s="8">
        <v>45658</v>
      </c>
      <c r="F474">
        <v>1</v>
      </c>
      <c r="G474">
        <v>69.3</v>
      </c>
      <c r="H474">
        <v>69.3</v>
      </c>
      <c r="I474">
        <v>4</v>
      </c>
    </row>
    <row r="475" spans="1:9">
      <c r="A475">
        <v>40039</v>
      </c>
      <c r="B475">
        <v>1</v>
      </c>
      <c r="C475">
        <v>68.672399999999996</v>
      </c>
      <c r="D475">
        <v>68.672399999999996</v>
      </c>
      <c r="E475" s="8">
        <v>45658</v>
      </c>
      <c r="F475">
        <v>0</v>
      </c>
      <c r="G475" t="s">
        <v>30</v>
      </c>
      <c r="H475" t="s">
        <v>30</v>
      </c>
      <c r="I475">
        <v>1</v>
      </c>
    </row>
    <row r="476" spans="1:9">
      <c r="A476">
        <v>40040</v>
      </c>
      <c r="B476">
        <v>1</v>
      </c>
      <c r="C476">
        <v>71.211100000000002</v>
      </c>
      <c r="D476">
        <v>71.211100000000002</v>
      </c>
      <c r="E476" s="8">
        <v>45658</v>
      </c>
      <c r="F476">
        <v>0</v>
      </c>
      <c r="G476" t="s">
        <v>30</v>
      </c>
      <c r="H476" t="s">
        <v>30</v>
      </c>
      <c r="I476">
        <v>1</v>
      </c>
    </row>
    <row r="477" spans="1:9">
      <c r="A477">
        <v>40041</v>
      </c>
      <c r="B477">
        <v>3</v>
      </c>
      <c r="C477">
        <v>80.302899999999994</v>
      </c>
      <c r="D477">
        <v>81.941999999999993</v>
      </c>
      <c r="E477" s="8">
        <v>45658</v>
      </c>
      <c r="F477">
        <v>0</v>
      </c>
      <c r="G477" t="s">
        <v>30</v>
      </c>
      <c r="H477" t="s">
        <v>30</v>
      </c>
      <c r="I477">
        <v>3</v>
      </c>
    </row>
    <row r="478" spans="1:9">
      <c r="A478">
        <v>40042</v>
      </c>
      <c r="B478">
        <v>2</v>
      </c>
      <c r="C478">
        <v>80</v>
      </c>
      <c r="D478">
        <v>80.476299999999995</v>
      </c>
      <c r="E478" s="8">
        <v>45658</v>
      </c>
      <c r="F478">
        <v>0</v>
      </c>
      <c r="G478" t="s">
        <v>30</v>
      </c>
      <c r="H478" t="s">
        <v>30</v>
      </c>
      <c r="I478">
        <v>2</v>
      </c>
    </row>
    <row r="479" spans="1:9">
      <c r="A479">
        <v>40043</v>
      </c>
      <c r="B479">
        <v>1</v>
      </c>
      <c r="C479">
        <v>68.400000000000006</v>
      </c>
      <c r="D479">
        <v>68.400000000000006</v>
      </c>
      <c r="E479" s="8">
        <v>45658</v>
      </c>
      <c r="F479">
        <v>0</v>
      </c>
      <c r="G479" t="s">
        <v>30</v>
      </c>
      <c r="H479" t="s">
        <v>30</v>
      </c>
      <c r="I479">
        <v>1</v>
      </c>
    </row>
    <row r="480" spans="1:9">
      <c r="A480">
        <v>40044</v>
      </c>
      <c r="B480">
        <v>3</v>
      </c>
      <c r="C480">
        <v>59.543199999999999</v>
      </c>
      <c r="D480">
        <v>65.416499999999999</v>
      </c>
      <c r="E480" s="8">
        <v>45658</v>
      </c>
      <c r="F480">
        <v>0</v>
      </c>
      <c r="G480" t="s">
        <v>30</v>
      </c>
      <c r="H480" t="s">
        <v>30</v>
      </c>
      <c r="I480">
        <v>3</v>
      </c>
    </row>
    <row r="481" spans="1:9">
      <c r="A481">
        <v>40045</v>
      </c>
      <c r="B481">
        <v>3</v>
      </c>
      <c r="C481">
        <v>85.000299999999996</v>
      </c>
      <c r="D481">
        <v>86.010300000000001</v>
      </c>
      <c r="E481" s="8">
        <v>45658</v>
      </c>
      <c r="F481">
        <v>0</v>
      </c>
      <c r="G481" t="s">
        <v>30</v>
      </c>
      <c r="H481" t="s">
        <v>30</v>
      </c>
      <c r="I481">
        <v>3</v>
      </c>
    </row>
    <row r="482" spans="1:9">
      <c r="A482">
        <v>40046</v>
      </c>
      <c r="B482">
        <v>1</v>
      </c>
      <c r="C482">
        <v>66.999899999999997</v>
      </c>
      <c r="D482">
        <v>66.999899999999997</v>
      </c>
      <c r="E482" s="8">
        <v>45658</v>
      </c>
      <c r="F482">
        <v>0</v>
      </c>
      <c r="G482" t="s">
        <v>30</v>
      </c>
      <c r="H482" t="s">
        <v>30</v>
      </c>
      <c r="I482">
        <v>1</v>
      </c>
    </row>
    <row r="483" spans="1:9">
      <c r="A483">
        <v>40050</v>
      </c>
      <c r="B483">
        <v>1</v>
      </c>
      <c r="C483">
        <v>69.988399999999999</v>
      </c>
      <c r="D483">
        <v>69.988399999999999</v>
      </c>
      <c r="E483" s="8">
        <v>45658</v>
      </c>
      <c r="F483">
        <v>0</v>
      </c>
      <c r="G483" t="s">
        <v>30</v>
      </c>
      <c r="H483" t="s">
        <v>30</v>
      </c>
      <c r="I483">
        <v>1</v>
      </c>
    </row>
    <row r="484" spans="1:9">
      <c r="A484">
        <v>40053</v>
      </c>
      <c r="B484">
        <v>4</v>
      </c>
      <c r="C484">
        <v>65.382199999999997</v>
      </c>
      <c r="D484">
        <v>69.906499999999994</v>
      </c>
      <c r="E484" s="8">
        <v>45658</v>
      </c>
      <c r="F484">
        <v>1</v>
      </c>
      <c r="G484">
        <v>65.358999999999995</v>
      </c>
      <c r="H484">
        <v>65.358999999999995</v>
      </c>
      <c r="I484">
        <v>5</v>
      </c>
    </row>
    <row r="485" spans="1:9">
      <c r="A485">
        <v>40054</v>
      </c>
      <c r="B485">
        <v>8</v>
      </c>
      <c r="C485">
        <v>59.422600000000003</v>
      </c>
      <c r="D485">
        <v>67.655699999999996</v>
      </c>
      <c r="E485" s="8">
        <v>45658</v>
      </c>
      <c r="F485">
        <v>4</v>
      </c>
      <c r="G485">
        <v>53.023200000000003</v>
      </c>
      <c r="H485">
        <v>58.7423</v>
      </c>
      <c r="I485">
        <v>12</v>
      </c>
    </row>
    <row r="486" spans="1:9">
      <c r="A486">
        <v>40055</v>
      </c>
      <c r="B486">
        <v>4</v>
      </c>
      <c r="C486">
        <v>65.747500000000002</v>
      </c>
      <c r="D486">
        <v>67.376999999999995</v>
      </c>
      <c r="E486" s="8">
        <v>45658</v>
      </c>
      <c r="F486">
        <v>1</v>
      </c>
      <c r="G486">
        <v>65.747500000000002</v>
      </c>
      <c r="H486">
        <v>65.747500000000002</v>
      </c>
      <c r="I486">
        <v>5</v>
      </c>
    </row>
    <row r="487" spans="1:9">
      <c r="A487">
        <v>40056</v>
      </c>
      <c r="B487">
        <v>3</v>
      </c>
      <c r="C487">
        <v>70</v>
      </c>
      <c r="D487">
        <v>81.096400000000003</v>
      </c>
      <c r="E487" s="8">
        <v>45658</v>
      </c>
      <c r="F487">
        <v>0</v>
      </c>
      <c r="G487" t="s">
        <v>30</v>
      </c>
      <c r="H487" t="s">
        <v>30</v>
      </c>
      <c r="I487">
        <v>3</v>
      </c>
    </row>
    <row r="488" spans="1:9">
      <c r="A488">
        <v>40057</v>
      </c>
      <c r="B488">
        <v>2</v>
      </c>
      <c r="C488">
        <v>73</v>
      </c>
      <c r="D488">
        <v>83.390299999999996</v>
      </c>
      <c r="E488" s="8">
        <v>45658</v>
      </c>
      <c r="F488">
        <v>0</v>
      </c>
      <c r="G488" t="s">
        <v>30</v>
      </c>
      <c r="H488" t="s">
        <v>30</v>
      </c>
      <c r="I488">
        <v>2</v>
      </c>
    </row>
    <row r="489" spans="1:9">
      <c r="A489">
        <v>40058</v>
      </c>
      <c r="B489">
        <v>4</v>
      </c>
      <c r="C489">
        <v>75</v>
      </c>
      <c r="D489">
        <v>75.688500000000005</v>
      </c>
      <c r="E489" s="8">
        <v>45658</v>
      </c>
      <c r="F489">
        <v>0</v>
      </c>
      <c r="G489" t="s">
        <v>30</v>
      </c>
      <c r="H489" t="s">
        <v>30</v>
      </c>
      <c r="I489">
        <v>4</v>
      </c>
    </row>
    <row r="490" spans="1:9">
      <c r="A490">
        <v>40059</v>
      </c>
      <c r="B490">
        <v>2</v>
      </c>
      <c r="C490">
        <v>67.900000000000006</v>
      </c>
      <c r="D490">
        <v>67.900000000000006</v>
      </c>
      <c r="E490" s="8">
        <v>45658</v>
      </c>
      <c r="F490">
        <v>1</v>
      </c>
      <c r="G490">
        <v>64.999899999999997</v>
      </c>
      <c r="H490">
        <v>64.999899999999997</v>
      </c>
      <c r="I490">
        <v>3</v>
      </c>
    </row>
    <row r="491" spans="1:9">
      <c r="A491">
        <v>40061</v>
      </c>
      <c r="B491">
        <v>1</v>
      </c>
      <c r="C491">
        <v>72.760400000000004</v>
      </c>
      <c r="D491">
        <v>72.760400000000004</v>
      </c>
      <c r="E491" s="8">
        <v>45658</v>
      </c>
      <c r="F491">
        <v>0</v>
      </c>
      <c r="G491" t="s">
        <v>30</v>
      </c>
      <c r="H491" t="s">
        <v>30</v>
      </c>
      <c r="I491">
        <v>1</v>
      </c>
    </row>
    <row r="492" spans="1:9">
      <c r="A492">
        <v>40062</v>
      </c>
      <c r="B492">
        <v>1</v>
      </c>
      <c r="C492">
        <v>65.264799999999994</v>
      </c>
      <c r="D492">
        <v>65.264799999999994</v>
      </c>
      <c r="E492" s="8">
        <v>45658</v>
      </c>
      <c r="F492">
        <v>0</v>
      </c>
      <c r="G492" t="s">
        <v>30</v>
      </c>
      <c r="H492" t="s">
        <v>30</v>
      </c>
      <c r="I492">
        <v>1</v>
      </c>
    </row>
    <row r="493" spans="1:9">
      <c r="A493">
        <v>40063</v>
      </c>
      <c r="B493">
        <v>4</v>
      </c>
      <c r="C493">
        <v>64.999899999999997</v>
      </c>
      <c r="D493">
        <v>68.142499999999998</v>
      </c>
      <c r="E493" s="8">
        <v>45658</v>
      </c>
      <c r="F493">
        <v>1</v>
      </c>
      <c r="G493">
        <v>61.5</v>
      </c>
      <c r="H493">
        <v>61.5</v>
      </c>
      <c r="I493">
        <v>5</v>
      </c>
    </row>
    <row r="494" spans="1:9">
      <c r="A494">
        <v>40064</v>
      </c>
      <c r="B494">
        <v>6</v>
      </c>
      <c r="C494">
        <v>68.3</v>
      </c>
      <c r="D494">
        <v>80</v>
      </c>
      <c r="E494" s="8">
        <v>45658</v>
      </c>
      <c r="F494">
        <v>0</v>
      </c>
      <c r="G494" t="s">
        <v>30</v>
      </c>
      <c r="H494" t="s">
        <v>30</v>
      </c>
      <c r="I494">
        <v>6</v>
      </c>
    </row>
    <row r="495" spans="1:9">
      <c r="A495">
        <v>40065</v>
      </c>
      <c r="B495">
        <v>1</v>
      </c>
      <c r="C495">
        <v>73.518699999999995</v>
      </c>
      <c r="D495">
        <v>73.518699999999995</v>
      </c>
      <c r="E495" s="8">
        <v>45658</v>
      </c>
      <c r="F495">
        <v>0</v>
      </c>
      <c r="G495" t="s">
        <v>30</v>
      </c>
      <c r="H495" t="s">
        <v>30</v>
      </c>
      <c r="I495">
        <v>1</v>
      </c>
    </row>
    <row r="496" spans="1:9">
      <c r="A496">
        <v>40066</v>
      </c>
      <c r="B496">
        <v>2</v>
      </c>
      <c r="C496">
        <v>82.323400000000007</v>
      </c>
      <c r="D496">
        <v>82.323400000000007</v>
      </c>
      <c r="E496" s="8">
        <v>45658</v>
      </c>
      <c r="F496">
        <v>0</v>
      </c>
      <c r="G496" t="s">
        <v>30</v>
      </c>
      <c r="H496" t="s">
        <v>30</v>
      </c>
      <c r="I496">
        <v>2</v>
      </c>
    </row>
    <row r="497" spans="1:9">
      <c r="A497">
        <v>40067</v>
      </c>
      <c r="B497">
        <v>4</v>
      </c>
      <c r="C497">
        <v>62.971400000000003</v>
      </c>
      <c r="D497">
        <v>67.319900000000004</v>
      </c>
      <c r="E497" s="8">
        <v>45658</v>
      </c>
      <c r="F497">
        <v>0</v>
      </c>
      <c r="G497" t="s">
        <v>30</v>
      </c>
      <c r="H497" t="s">
        <v>30</v>
      </c>
      <c r="I497">
        <v>4</v>
      </c>
    </row>
    <row r="498" spans="1:9">
      <c r="A498">
        <v>40068</v>
      </c>
      <c r="B498">
        <v>4</v>
      </c>
      <c r="C498">
        <v>72.445700000000002</v>
      </c>
      <c r="D498">
        <v>81.6066</v>
      </c>
      <c r="E498" s="8">
        <v>45658</v>
      </c>
      <c r="F498">
        <v>3</v>
      </c>
      <c r="G498">
        <v>65.837500000000006</v>
      </c>
      <c r="H498">
        <v>65.999899999999997</v>
      </c>
      <c r="I498">
        <v>7</v>
      </c>
    </row>
    <row r="499" spans="1:9">
      <c r="A499">
        <v>40069</v>
      </c>
      <c r="B499">
        <v>2</v>
      </c>
      <c r="C499">
        <v>69.141900000000007</v>
      </c>
      <c r="D499">
        <v>69.141900000000007</v>
      </c>
      <c r="E499" s="8">
        <v>45658</v>
      </c>
      <c r="F499">
        <v>0</v>
      </c>
      <c r="G499" t="s">
        <v>30</v>
      </c>
      <c r="H499" t="s">
        <v>30</v>
      </c>
      <c r="I499">
        <v>2</v>
      </c>
    </row>
    <row r="500" spans="1:9">
      <c r="A500">
        <v>40070</v>
      </c>
      <c r="B500">
        <v>3</v>
      </c>
      <c r="C500">
        <v>67.340199999999996</v>
      </c>
      <c r="D500">
        <v>78.030100000000004</v>
      </c>
      <c r="E500" s="8">
        <v>45658</v>
      </c>
      <c r="F500">
        <v>0</v>
      </c>
      <c r="G500" t="s">
        <v>30</v>
      </c>
      <c r="H500" t="s">
        <v>30</v>
      </c>
      <c r="I500">
        <v>3</v>
      </c>
    </row>
    <row r="501" spans="1:9">
      <c r="A501">
        <v>40071</v>
      </c>
      <c r="B501">
        <v>1</v>
      </c>
      <c r="C501">
        <v>59.42</v>
      </c>
      <c r="D501">
        <v>64</v>
      </c>
      <c r="E501" s="8">
        <v>45658</v>
      </c>
      <c r="F501">
        <v>1</v>
      </c>
      <c r="G501">
        <v>59.42</v>
      </c>
      <c r="H501">
        <v>59.42</v>
      </c>
      <c r="I501">
        <v>2</v>
      </c>
    </row>
    <row r="502" spans="1:9">
      <c r="A502">
        <v>40072</v>
      </c>
      <c r="B502">
        <v>1</v>
      </c>
      <c r="C502">
        <v>58.744300000000003</v>
      </c>
      <c r="D502">
        <v>58.744300000000003</v>
      </c>
      <c r="E502" s="8">
        <v>45658</v>
      </c>
      <c r="F502">
        <v>0</v>
      </c>
      <c r="G502" t="s">
        <v>30</v>
      </c>
      <c r="H502" t="s">
        <v>30</v>
      </c>
      <c r="I502">
        <v>1</v>
      </c>
    </row>
    <row r="503" spans="1:9">
      <c r="A503">
        <v>40073</v>
      </c>
      <c r="B503">
        <v>5</v>
      </c>
      <c r="C503">
        <v>76.2</v>
      </c>
      <c r="D503">
        <v>77.099999999999994</v>
      </c>
      <c r="E503" s="8">
        <v>45658</v>
      </c>
      <c r="F503">
        <v>0</v>
      </c>
      <c r="G503" t="s">
        <v>30</v>
      </c>
      <c r="H503" t="s">
        <v>30</v>
      </c>
      <c r="I503">
        <v>5</v>
      </c>
    </row>
    <row r="504" spans="1:9">
      <c r="A504">
        <v>40074</v>
      </c>
      <c r="B504">
        <v>1</v>
      </c>
      <c r="C504">
        <v>63.001199999999997</v>
      </c>
      <c r="D504">
        <v>63.001199999999997</v>
      </c>
      <c r="E504" s="8">
        <v>45658</v>
      </c>
      <c r="F504">
        <v>0</v>
      </c>
      <c r="G504" t="s">
        <v>30</v>
      </c>
      <c r="H504" t="s">
        <v>30</v>
      </c>
      <c r="I504">
        <v>1</v>
      </c>
    </row>
    <row r="505" spans="1:9">
      <c r="A505">
        <v>40075</v>
      </c>
      <c r="B505">
        <v>2</v>
      </c>
      <c r="C505">
        <v>76.2</v>
      </c>
      <c r="D505">
        <v>76.241100000000003</v>
      </c>
      <c r="E505" s="8">
        <v>45658</v>
      </c>
      <c r="F505">
        <v>0</v>
      </c>
      <c r="G505" t="s">
        <v>30</v>
      </c>
      <c r="H505" t="s">
        <v>30</v>
      </c>
      <c r="I505">
        <v>2</v>
      </c>
    </row>
    <row r="506" spans="1:9">
      <c r="A506">
        <v>40076</v>
      </c>
      <c r="B506">
        <v>3</v>
      </c>
      <c r="C506">
        <v>63.445099999999996</v>
      </c>
      <c r="D506">
        <v>66.373199999999997</v>
      </c>
      <c r="E506" s="8">
        <v>45658</v>
      </c>
      <c r="F506">
        <v>0</v>
      </c>
      <c r="G506" t="s">
        <v>30</v>
      </c>
      <c r="H506" t="s">
        <v>30</v>
      </c>
      <c r="I506">
        <v>3</v>
      </c>
    </row>
    <row r="507" spans="1:9">
      <c r="A507">
        <v>40079</v>
      </c>
      <c r="B507">
        <v>7</v>
      </c>
      <c r="C507">
        <v>65.306200000000004</v>
      </c>
      <c r="D507">
        <v>72.573499999999996</v>
      </c>
      <c r="E507" s="8">
        <v>45658</v>
      </c>
      <c r="F507">
        <v>1</v>
      </c>
      <c r="G507">
        <v>65.306200000000004</v>
      </c>
      <c r="H507">
        <v>65.306200000000004</v>
      </c>
      <c r="I507">
        <v>8</v>
      </c>
    </row>
    <row r="508" spans="1:9">
      <c r="A508">
        <v>40080</v>
      </c>
      <c r="B508">
        <v>2</v>
      </c>
      <c r="C508">
        <v>75</v>
      </c>
      <c r="D508">
        <v>75</v>
      </c>
      <c r="E508" s="8">
        <v>45658</v>
      </c>
      <c r="F508">
        <v>0</v>
      </c>
      <c r="G508" t="s">
        <v>30</v>
      </c>
      <c r="H508" t="s">
        <v>30</v>
      </c>
      <c r="I508">
        <v>2</v>
      </c>
    </row>
    <row r="509" spans="1:9">
      <c r="A509">
        <v>40082</v>
      </c>
      <c r="B509">
        <v>4</v>
      </c>
      <c r="C509">
        <v>64.492699999999999</v>
      </c>
      <c r="D509">
        <v>66.275000000000006</v>
      </c>
      <c r="E509" s="8">
        <v>45658</v>
      </c>
      <c r="F509">
        <v>1</v>
      </c>
      <c r="G509">
        <v>58.206800000000001</v>
      </c>
      <c r="H509">
        <v>58.206800000000001</v>
      </c>
      <c r="I509">
        <v>5</v>
      </c>
    </row>
    <row r="510" spans="1:9">
      <c r="A510">
        <v>40083</v>
      </c>
      <c r="B510">
        <v>4</v>
      </c>
      <c r="C510">
        <v>66.129900000000006</v>
      </c>
      <c r="D510">
        <v>68</v>
      </c>
      <c r="E510" s="8">
        <v>45658</v>
      </c>
      <c r="F510">
        <v>0</v>
      </c>
      <c r="G510" t="s">
        <v>30</v>
      </c>
      <c r="H510" t="s">
        <v>30</v>
      </c>
      <c r="I510">
        <v>4</v>
      </c>
    </row>
    <row r="511" spans="1:9">
      <c r="A511">
        <v>40086</v>
      </c>
      <c r="B511">
        <v>5</v>
      </c>
      <c r="C511">
        <v>75.202299999999994</v>
      </c>
      <c r="D511">
        <v>80.568700000000007</v>
      </c>
      <c r="E511" s="8">
        <v>45658</v>
      </c>
      <c r="F511">
        <v>0</v>
      </c>
      <c r="G511" t="s">
        <v>30</v>
      </c>
      <c r="H511" t="s">
        <v>30</v>
      </c>
      <c r="I511">
        <v>5</v>
      </c>
    </row>
    <row r="512" spans="1:9">
      <c r="A512">
        <v>40087</v>
      </c>
      <c r="B512">
        <v>3</v>
      </c>
      <c r="C512">
        <v>67.901600000000002</v>
      </c>
      <c r="D512">
        <v>67.901600000000002</v>
      </c>
      <c r="E512" s="8">
        <v>45658</v>
      </c>
      <c r="F512">
        <v>1</v>
      </c>
      <c r="G512">
        <v>46.355800000000002</v>
      </c>
      <c r="H512">
        <v>46.355800000000002</v>
      </c>
      <c r="I512">
        <v>4</v>
      </c>
    </row>
    <row r="513" spans="1:9">
      <c r="A513">
        <v>40089</v>
      </c>
      <c r="B513">
        <v>2</v>
      </c>
      <c r="C513">
        <v>67.3</v>
      </c>
      <c r="D513">
        <v>67.999899999999997</v>
      </c>
      <c r="E513" s="8">
        <v>45658</v>
      </c>
      <c r="F513">
        <v>0</v>
      </c>
      <c r="G513" t="s">
        <v>30</v>
      </c>
      <c r="H513" t="s">
        <v>30</v>
      </c>
      <c r="I513">
        <v>2</v>
      </c>
    </row>
    <row r="514" spans="1:9">
      <c r="A514">
        <v>40090</v>
      </c>
      <c r="B514">
        <v>4</v>
      </c>
      <c r="C514">
        <v>77.902000000000001</v>
      </c>
      <c r="D514">
        <v>82.576099999999997</v>
      </c>
      <c r="E514" s="8">
        <v>45658</v>
      </c>
      <c r="F514">
        <v>0</v>
      </c>
      <c r="G514" t="s">
        <v>30</v>
      </c>
      <c r="H514" t="s">
        <v>30</v>
      </c>
      <c r="I514">
        <v>4</v>
      </c>
    </row>
    <row r="515" spans="1:9">
      <c r="A515">
        <v>40091</v>
      </c>
      <c r="B515">
        <v>3</v>
      </c>
      <c r="C515">
        <v>72.069500000000005</v>
      </c>
      <c r="D515">
        <v>81.948499999999996</v>
      </c>
      <c r="E515" s="8">
        <v>45658</v>
      </c>
      <c r="F515">
        <v>0</v>
      </c>
      <c r="G515" t="s">
        <v>30</v>
      </c>
      <c r="H515" t="s">
        <v>30</v>
      </c>
      <c r="I515">
        <v>3</v>
      </c>
    </row>
    <row r="516" spans="1:9">
      <c r="A516">
        <v>40092</v>
      </c>
      <c r="B516">
        <v>1</v>
      </c>
      <c r="C516">
        <v>73.278800000000004</v>
      </c>
      <c r="D516">
        <v>73.278800000000004</v>
      </c>
      <c r="E516" s="8">
        <v>45658</v>
      </c>
      <c r="F516">
        <v>0</v>
      </c>
      <c r="G516" t="s">
        <v>30</v>
      </c>
      <c r="H516" t="s">
        <v>30</v>
      </c>
      <c r="I516">
        <v>1</v>
      </c>
    </row>
    <row r="517" spans="1:9">
      <c r="A517">
        <v>40094</v>
      </c>
      <c r="B517">
        <v>1</v>
      </c>
      <c r="C517">
        <v>90.062399999999997</v>
      </c>
      <c r="D517">
        <v>90.062399999999997</v>
      </c>
      <c r="E517" s="8">
        <v>45658</v>
      </c>
      <c r="F517">
        <v>0</v>
      </c>
      <c r="G517" t="s">
        <v>30</v>
      </c>
      <c r="H517" t="s">
        <v>30</v>
      </c>
      <c r="I517">
        <v>1</v>
      </c>
    </row>
    <row r="518" spans="1:9">
      <c r="A518">
        <v>40096</v>
      </c>
      <c r="B518">
        <v>2</v>
      </c>
      <c r="C518">
        <v>74.503600000000006</v>
      </c>
      <c r="D518">
        <v>76.046000000000006</v>
      </c>
      <c r="E518" s="8">
        <v>45658</v>
      </c>
      <c r="F518">
        <v>0</v>
      </c>
      <c r="G518" t="s">
        <v>30</v>
      </c>
      <c r="H518" t="s">
        <v>30</v>
      </c>
      <c r="I518">
        <v>2</v>
      </c>
    </row>
    <row r="519" spans="1:9">
      <c r="A519">
        <v>40099</v>
      </c>
      <c r="B519">
        <v>3</v>
      </c>
      <c r="C519">
        <v>70.953800000000001</v>
      </c>
      <c r="D519">
        <v>93.693299999999994</v>
      </c>
      <c r="E519" s="8">
        <v>45658</v>
      </c>
      <c r="F519">
        <v>2</v>
      </c>
      <c r="G519">
        <v>70.953800000000001</v>
      </c>
      <c r="H519">
        <v>71.172200000000004</v>
      </c>
      <c r="I519">
        <v>5</v>
      </c>
    </row>
    <row r="520" spans="1:9">
      <c r="A520">
        <v>40100</v>
      </c>
      <c r="B520">
        <v>7</v>
      </c>
      <c r="C520">
        <v>58</v>
      </c>
      <c r="D520">
        <v>60.6</v>
      </c>
      <c r="E520" s="8">
        <v>45658</v>
      </c>
      <c r="F520">
        <v>0</v>
      </c>
      <c r="G520" t="s">
        <v>30</v>
      </c>
      <c r="H520" t="s">
        <v>30</v>
      </c>
      <c r="I520">
        <v>7</v>
      </c>
    </row>
    <row r="521" spans="1:9">
      <c r="A521">
        <v>40101</v>
      </c>
      <c r="B521">
        <v>1</v>
      </c>
      <c r="C521">
        <v>66.849199999999996</v>
      </c>
      <c r="D521">
        <v>66.849199999999996</v>
      </c>
      <c r="E521" s="8">
        <v>45658</v>
      </c>
      <c r="F521">
        <v>0</v>
      </c>
      <c r="G521" t="s">
        <v>30</v>
      </c>
      <c r="H521" t="s">
        <v>30</v>
      </c>
      <c r="I521">
        <v>1</v>
      </c>
    </row>
    <row r="522" spans="1:9">
      <c r="A522">
        <v>40103</v>
      </c>
      <c r="B522">
        <v>3</v>
      </c>
      <c r="C522">
        <v>68.268900000000002</v>
      </c>
      <c r="D522">
        <v>68.433899999999994</v>
      </c>
      <c r="E522" s="8">
        <v>45658</v>
      </c>
      <c r="F522">
        <v>0</v>
      </c>
      <c r="G522" t="s">
        <v>30</v>
      </c>
      <c r="H522" t="s">
        <v>30</v>
      </c>
      <c r="I522">
        <v>3</v>
      </c>
    </row>
    <row r="523" spans="1:9">
      <c r="A523">
        <v>40105</v>
      </c>
      <c r="B523">
        <v>2</v>
      </c>
      <c r="C523">
        <v>79.031300000000002</v>
      </c>
      <c r="D523">
        <v>81.778400000000005</v>
      </c>
      <c r="E523" s="8">
        <v>45658</v>
      </c>
      <c r="F523">
        <v>0</v>
      </c>
      <c r="G523" t="s">
        <v>30</v>
      </c>
      <c r="H523" t="s">
        <v>30</v>
      </c>
      <c r="I523">
        <v>2</v>
      </c>
    </row>
    <row r="524" spans="1:9">
      <c r="A524">
        <v>40107</v>
      </c>
      <c r="B524">
        <v>2</v>
      </c>
      <c r="C524">
        <v>74</v>
      </c>
      <c r="D524">
        <v>74</v>
      </c>
      <c r="E524" s="8">
        <v>45658</v>
      </c>
      <c r="F524">
        <v>0</v>
      </c>
      <c r="G524" t="s">
        <v>30</v>
      </c>
      <c r="H524" t="s">
        <v>30</v>
      </c>
      <c r="I524">
        <v>2</v>
      </c>
    </row>
    <row r="525" spans="1:9">
      <c r="A525">
        <v>40108</v>
      </c>
      <c r="B525">
        <v>1</v>
      </c>
      <c r="C525">
        <v>64</v>
      </c>
      <c r="D525">
        <v>64</v>
      </c>
      <c r="E525" s="8">
        <v>45658</v>
      </c>
      <c r="F525">
        <v>0</v>
      </c>
      <c r="G525" t="s">
        <v>30</v>
      </c>
      <c r="H525" t="s">
        <v>30</v>
      </c>
      <c r="I525">
        <v>1</v>
      </c>
    </row>
    <row r="526" spans="1:9">
      <c r="A526">
        <v>40109</v>
      </c>
      <c r="B526">
        <v>1</v>
      </c>
      <c r="C526">
        <v>80</v>
      </c>
      <c r="D526">
        <v>80</v>
      </c>
      <c r="E526" s="8">
        <v>45658</v>
      </c>
      <c r="F526">
        <v>0</v>
      </c>
      <c r="G526" t="s">
        <v>30</v>
      </c>
      <c r="H526" t="s">
        <v>30</v>
      </c>
      <c r="I526">
        <v>1</v>
      </c>
    </row>
    <row r="527" spans="1:9">
      <c r="A527">
        <v>40112</v>
      </c>
      <c r="B527">
        <v>7</v>
      </c>
      <c r="C527">
        <v>74.028099999999995</v>
      </c>
      <c r="D527">
        <v>81.325100000000006</v>
      </c>
      <c r="E527" s="8">
        <v>45658</v>
      </c>
      <c r="F527">
        <v>0</v>
      </c>
      <c r="G527" t="s">
        <v>30</v>
      </c>
      <c r="H527" t="s">
        <v>30</v>
      </c>
      <c r="I527">
        <v>7</v>
      </c>
    </row>
    <row r="528" spans="1:9">
      <c r="A528">
        <v>40113</v>
      </c>
      <c r="B528">
        <v>2</v>
      </c>
      <c r="C528">
        <v>62.919800000000002</v>
      </c>
      <c r="D528">
        <v>62.919800000000002</v>
      </c>
      <c r="E528" s="8">
        <v>45658</v>
      </c>
      <c r="F528">
        <v>0</v>
      </c>
      <c r="G528" t="s">
        <v>30</v>
      </c>
      <c r="H528" t="s">
        <v>30</v>
      </c>
      <c r="I528">
        <v>2</v>
      </c>
    </row>
    <row r="529" spans="1:9">
      <c r="A529">
        <v>40117</v>
      </c>
      <c r="B529">
        <v>1</v>
      </c>
      <c r="C529">
        <v>73.122500000000002</v>
      </c>
      <c r="D529">
        <v>73.122500000000002</v>
      </c>
      <c r="E529" s="8">
        <v>45658</v>
      </c>
      <c r="F529">
        <v>0</v>
      </c>
      <c r="G529" t="s">
        <v>30</v>
      </c>
      <c r="H529" t="s">
        <v>30</v>
      </c>
      <c r="I529">
        <v>1</v>
      </c>
    </row>
    <row r="530" spans="1:9">
      <c r="A530">
        <v>40118</v>
      </c>
      <c r="B530">
        <v>2</v>
      </c>
      <c r="C530">
        <v>70.115099999999998</v>
      </c>
      <c r="D530">
        <v>70.115099999999998</v>
      </c>
      <c r="E530" s="8">
        <v>45658</v>
      </c>
      <c r="F530">
        <v>0</v>
      </c>
      <c r="G530" t="s">
        <v>30</v>
      </c>
      <c r="H530" t="s">
        <v>30</v>
      </c>
      <c r="I530">
        <v>2</v>
      </c>
    </row>
    <row r="531" spans="1:9">
      <c r="A531">
        <v>40119</v>
      </c>
      <c r="B531">
        <v>1</v>
      </c>
      <c r="C531">
        <v>74.6965</v>
      </c>
      <c r="D531">
        <v>74.6965</v>
      </c>
      <c r="E531" s="8">
        <v>45658</v>
      </c>
      <c r="F531">
        <v>0</v>
      </c>
      <c r="G531" t="s">
        <v>30</v>
      </c>
      <c r="H531" t="s">
        <v>30</v>
      </c>
      <c r="I531">
        <v>1</v>
      </c>
    </row>
    <row r="532" spans="1:9">
      <c r="A532">
        <v>40120</v>
      </c>
      <c r="B532">
        <v>5</v>
      </c>
      <c r="C532">
        <v>60.005600000000001</v>
      </c>
      <c r="D532">
        <v>74.178600000000003</v>
      </c>
      <c r="E532" s="8">
        <v>45658</v>
      </c>
      <c r="F532">
        <v>0</v>
      </c>
      <c r="G532" t="s">
        <v>30</v>
      </c>
      <c r="H532" t="s">
        <v>30</v>
      </c>
      <c r="I532">
        <v>5</v>
      </c>
    </row>
    <row r="533" spans="1:9">
      <c r="A533">
        <v>40125</v>
      </c>
      <c r="B533">
        <v>1</v>
      </c>
      <c r="C533">
        <v>81.389700000000005</v>
      </c>
      <c r="D533">
        <v>81.389700000000005</v>
      </c>
      <c r="E533" s="8">
        <v>45658</v>
      </c>
      <c r="F533">
        <v>0</v>
      </c>
      <c r="G533" t="s">
        <v>30</v>
      </c>
      <c r="H533" t="s">
        <v>30</v>
      </c>
      <c r="I533">
        <v>1</v>
      </c>
    </row>
    <row r="534" spans="1:9">
      <c r="A534">
        <v>40127</v>
      </c>
      <c r="B534">
        <v>2</v>
      </c>
      <c r="C534">
        <v>70.1233</v>
      </c>
      <c r="D534">
        <v>70.123400000000004</v>
      </c>
      <c r="E534" s="8">
        <v>45658</v>
      </c>
      <c r="F534">
        <v>0</v>
      </c>
      <c r="G534" t="s">
        <v>30</v>
      </c>
      <c r="H534" t="s">
        <v>30</v>
      </c>
      <c r="I534">
        <v>2</v>
      </c>
    </row>
    <row r="535" spans="1:9">
      <c r="A535">
        <v>40128</v>
      </c>
      <c r="B535">
        <v>3</v>
      </c>
      <c r="C535">
        <v>72.4846</v>
      </c>
      <c r="D535">
        <v>73.780699999999996</v>
      </c>
      <c r="E535" s="8">
        <v>45658</v>
      </c>
      <c r="F535">
        <v>0</v>
      </c>
      <c r="G535" t="s">
        <v>30</v>
      </c>
      <c r="H535" t="s">
        <v>30</v>
      </c>
      <c r="I535">
        <v>3</v>
      </c>
    </row>
    <row r="536" spans="1:9">
      <c r="A536">
        <v>40129</v>
      </c>
      <c r="B536">
        <v>2</v>
      </c>
      <c r="C536">
        <v>72.400400000000005</v>
      </c>
      <c r="D536">
        <v>72.506</v>
      </c>
      <c r="E536" s="8">
        <v>45658</v>
      </c>
      <c r="F536">
        <v>0</v>
      </c>
      <c r="G536" t="s">
        <v>30</v>
      </c>
      <c r="H536" t="s">
        <v>30</v>
      </c>
      <c r="I536">
        <v>2</v>
      </c>
    </row>
    <row r="537" spans="1:9">
      <c r="A537">
        <v>40131</v>
      </c>
      <c r="B537">
        <v>1</v>
      </c>
      <c r="C537">
        <v>75</v>
      </c>
      <c r="D537">
        <v>75</v>
      </c>
      <c r="E537" s="8">
        <v>45658</v>
      </c>
      <c r="F537">
        <v>1</v>
      </c>
      <c r="G537">
        <v>75</v>
      </c>
      <c r="H537">
        <v>75</v>
      </c>
      <c r="I537">
        <v>2</v>
      </c>
    </row>
    <row r="538" spans="1:9">
      <c r="A538">
        <v>40132</v>
      </c>
      <c r="B538">
        <v>2</v>
      </c>
      <c r="C538">
        <v>70.5</v>
      </c>
      <c r="D538">
        <v>70.5</v>
      </c>
      <c r="E538" s="8">
        <v>45658</v>
      </c>
      <c r="F538">
        <v>0</v>
      </c>
      <c r="G538" t="s">
        <v>30</v>
      </c>
      <c r="H538" t="s">
        <v>30</v>
      </c>
      <c r="I538">
        <v>2</v>
      </c>
    </row>
    <row r="539" spans="1:9">
      <c r="A539">
        <v>40133</v>
      </c>
      <c r="B539">
        <v>1</v>
      </c>
      <c r="C539">
        <v>70.5</v>
      </c>
      <c r="D539">
        <v>70.5</v>
      </c>
      <c r="E539" s="8">
        <v>45658</v>
      </c>
      <c r="F539">
        <v>0</v>
      </c>
      <c r="G539" t="s">
        <v>30</v>
      </c>
      <c r="H539" t="s">
        <v>30</v>
      </c>
      <c r="I539">
        <v>1</v>
      </c>
    </row>
    <row r="540" spans="1:9">
      <c r="A540">
        <v>40134</v>
      </c>
      <c r="B540">
        <v>2</v>
      </c>
      <c r="C540">
        <v>73.012200000000007</v>
      </c>
      <c r="D540">
        <v>74.355900000000005</v>
      </c>
      <c r="E540" s="8">
        <v>45658</v>
      </c>
      <c r="F540">
        <v>0</v>
      </c>
      <c r="G540" t="s">
        <v>30</v>
      </c>
      <c r="H540" t="s">
        <v>30</v>
      </c>
      <c r="I540">
        <v>2</v>
      </c>
    </row>
    <row r="541" spans="1:9">
      <c r="A541">
        <v>40135</v>
      </c>
      <c r="B541">
        <v>2</v>
      </c>
      <c r="C541">
        <v>66</v>
      </c>
      <c r="D541">
        <v>66</v>
      </c>
      <c r="E541" s="8">
        <v>45658</v>
      </c>
      <c r="F541">
        <v>1</v>
      </c>
      <c r="G541">
        <v>65</v>
      </c>
      <c r="H541">
        <v>65</v>
      </c>
      <c r="I541">
        <v>3</v>
      </c>
    </row>
    <row r="542" spans="1:9">
      <c r="A542">
        <v>40136</v>
      </c>
      <c r="B542">
        <v>2</v>
      </c>
      <c r="C542">
        <v>62.871299999999998</v>
      </c>
      <c r="D542">
        <v>75.917100000000005</v>
      </c>
      <c r="E542" s="8">
        <v>45658</v>
      </c>
      <c r="F542">
        <v>0</v>
      </c>
      <c r="G542" t="s">
        <v>30</v>
      </c>
      <c r="H542" t="s">
        <v>30</v>
      </c>
      <c r="I542">
        <v>2</v>
      </c>
    </row>
    <row r="543" spans="1:9">
      <c r="A543">
        <v>40137</v>
      </c>
      <c r="B543">
        <v>1</v>
      </c>
      <c r="C543">
        <v>71.445300000000003</v>
      </c>
      <c r="D543">
        <v>71.445300000000003</v>
      </c>
      <c r="E543" s="8">
        <v>45658</v>
      </c>
      <c r="F543">
        <v>0</v>
      </c>
      <c r="G543" t="s">
        <v>30</v>
      </c>
      <c r="H543" t="s">
        <v>30</v>
      </c>
      <c r="I543">
        <v>1</v>
      </c>
    </row>
    <row r="544" spans="1:9">
      <c r="A544">
        <v>40138</v>
      </c>
      <c r="B544">
        <v>5</v>
      </c>
      <c r="C544">
        <v>70</v>
      </c>
      <c r="D544">
        <v>95</v>
      </c>
      <c r="E544" s="8">
        <v>45658</v>
      </c>
      <c r="F544">
        <v>0</v>
      </c>
      <c r="G544" t="s">
        <v>30</v>
      </c>
      <c r="H544" t="s">
        <v>30</v>
      </c>
      <c r="I544">
        <v>5</v>
      </c>
    </row>
    <row r="545" spans="1:9">
      <c r="A545">
        <v>40143</v>
      </c>
      <c r="B545">
        <v>2</v>
      </c>
      <c r="C545">
        <v>70.571799999999996</v>
      </c>
      <c r="D545">
        <v>73.922200000000004</v>
      </c>
      <c r="E545" s="8">
        <v>45658</v>
      </c>
      <c r="F545">
        <v>0</v>
      </c>
      <c r="G545" t="s">
        <v>30</v>
      </c>
      <c r="H545" t="s">
        <v>30</v>
      </c>
      <c r="I545">
        <v>2</v>
      </c>
    </row>
    <row r="546" spans="1:9">
      <c r="A546">
        <v>40144</v>
      </c>
      <c r="B546">
        <v>1</v>
      </c>
      <c r="C546">
        <v>72</v>
      </c>
      <c r="D546">
        <v>72</v>
      </c>
      <c r="E546" s="8">
        <v>45658</v>
      </c>
      <c r="F546">
        <v>0</v>
      </c>
      <c r="G546" t="s">
        <v>30</v>
      </c>
      <c r="H546" t="s">
        <v>30</v>
      </c>
      <c r="I546">
        <v>1</v>
      </c>
    </row>
    <row r="547" spans="1:9">
      <c r="A547">
        <v>40147</v>
      </c>
      <c r="B547">
        <v>1</v>
      </c>
      <c r="C547">
        <v>77.376800000000003</v>
      </c>
      <c r="D547">
        <v>77.376800000000003</v>
      </c>
      <c r="E547" s="8">
        <v>45658</v>
      </c>
      <c r="F547">
        <v>0</v>
      </c>
      <c r="G547" t="s">
        <v>30</v>
      </c>
      <c r="H547" t="s">
        <v>30</v>
      </c>
      <c r="I547">
        <v>1</v>
      </c>
    </row>
    <row r="548" spans="1:9">
      <c r="A548">
        <v>40148</v>
      </c>
      <c r="B548">
        <v>2</v>
      </c>
      <c r="C548">
        <v>69.222200000000001</v>
      </c>
      <c r="D548">
        <v>69.4422</v>
      </c>
      <c r="E548" s="8">
        <v>45658</v>
      </c>
      <c r="F548">
        <v>0</v>
      </c>
      <c r="G548" t="s">
        <v>30</v>
      </c>
      <c r="H548" t="s">
        <v>30</v>
      </c>
      <c r="I548">
        <v>2</v>
      </c>
    </row>
    <row r="549" spans="1:9">
      <c r="A549">
        <v>40152</v>
      </c>
      <c r="B549">
        <v>1</v>
      </c>
      <c r="C549">
        <v>81.635999999999996</v>
      </c>
      <c r="D549">
        <v>81.635999999999996</v>
      </c>
      <c r="E549" s="8">
        <v>45658</v>
      </c>
      <c r="F549">
        <v>0</v>
      </c>
      <c r="G549" t="s">
        <v>30</v>
      </c>
      <c r="H549" t="s">
        <v>30</v>
      </c>
      <c r="I549">
        <v>1</v>
      </c>
    </row>
    <row r="550" spans="1:9">
      <c r="A550">
        <v>40153</v>
      </c>
      <c r="B550">
        <v>2</v>
      </c>
      <c r="C550">
        <v>83.7</v>
      </c>
      <c r="D550">
        <v>83.8</v>
      </c>
      <c r="E550" s="8">
        <v>45658</v>
      </c>
      <c r="F550">
        <v>0</v>
      </c>
      <c r="G550" t="s">
        <v>30</v>
      </c>
      <c r="H550" t="s">
        <v>30</v>
      </c>
      <c r="I550">
        <v>2</v>
      </c>
    </row>
    <row r="551" spans="1:9">
      <c r="A551">
        <v>40154</v>
      </c>
      <c r="B551">
        <v>2</v>
      </c>
      <c r="C551">
        <v>73.785899999999998</v>
      </c>
      <c r="D551">
        <v>73.785899999999998</v>
      </c>
      <c r="E551" s="8">
        <v>45658</v>
      </c>
      <c r="F551">
        <v>0</v>
      </c>
      <c r="G551" t="s">
        <v>30</v>
      </c>
      <c r="H551" t="s">
        <v>30</v>
      </c>
      <c r="I551">
        <v>2</v>
      </c>
    </row>
    <row r="552" spans="1:9">
      <c r="A552">
        <v>40155</v>
      </c>
      <c r="B552">
        <v>1</v>
      </c>
      <c r="C552">
        <v>75.1982</v>
      </c>
      <c r="D552">
        <v>75.1982</v>
      </c>
      <c r="E552" s="8">
        <v>45658</v>
      </c>
      <c r="F552">
        <v>0</v>
      </c>
      <c r="G552" t="s">
        <v>30</v>
      </c>
      <c r="H552" t="s">
        <v>30</v>
      </c>
      <c r="I552">
        <v>1</v>
      </c>
    </row>
    <row r="553" spans="1:9">
      <c r="A553">
        <v>40156</v>
      </c>
      <c r="B553">
        <v>2</v>
      </c>
      <c r="C553">
        <v>60.314700000000002</v>
      </c>
      <c r="D553">
        <v>65.635099999999994</v>
      </c>
      <c r="E553" s="8">
        <v>45658</v>
      </c>
      <c r="F553">
        <v>2</v>
      </c>
      <c r="G553">
        <v>60.314700000000002</v>
      </c>
      <c r="H553">
        <v>60.414099999999998</v>
      </c>
      <c r="I553">
        <v>4</v>
      </c>
    </row>
    <row r="554" spans="1:9">
      <c r="A554">
        <v>40158</v>
      </c>
      <c r="B554">
        <v>4</v>
      </c>
      <c r="C554">
        <v>71.081800000000001</v>
      </c>
      <c r="D554">
        <v>76.922700000000006</v>
      </c>
      <c r="E554" s="8">
        <v>45658</v>
      </c>
      <c r="F554">
        <v>0</v>
      </c>
      <c r="G554" t="s">
        <v>30</v>
      </c>
      <c r="H554" t="s">
        <v>30</v>
      </c>
      <c r="I554">
        <v>4</v>
      </c>
    </row>
    <row r="555" spans="1:9">
      <c r="A555">
        <v>40159</v>
      </c>
      <c r="B555">
        <v>3</v>
      </c>
      <c r="C555">
        <v>69.261300000000006</v>
      </c>
      <c r="D555">
        <v>71.929100000000005</v>
      </c>
      <c r="E555" s="8">
        <v>45658</v>
      </c>
      <c r="F555">
        <v>0</v>
      </c>
      <c r="G555" t="s">
        <v>30</v>
      </c>
      <c r="H555" t="s">
        <v>30</v>
      </c>
      <c r="I555">
        <v>3</v>
      </c>
    </row>
    <row r="556" spans="1:9">
      <c r="A556">
        <v>40160</v>
      </c>
      <c r="B556">
        <v>1</v>
      </c>
      <c r="C556">
        <v>68.590199999999996</v>
      </c>
      <c r="D556">
        <v>68.590199999999996</v>
      </c>
      <c r="E556" s="8">
        <v>45658</v>
      </c>
      <c r="F556">
        <v>0</v>
      </c>
      <c r="G556" t="s">
        <v>30</v>
      </c>
      <c r="H556" t="s">
        <v>30</v>
      </c>
      <c r="I556">
        <v>1</v>
      </c>
    </row>
    <row r="557" spans="1:9">
      <c r="A557">
        <v>40161</v>
      </c>
      <c r="B557">
        <v>1</v>
      </c>
      <c r="C557">
        <v>79.377499999999998</v>
      </c>
      <c r="D557">
        <v>79.377499999999998</v>
      </c>
      <c r="E557" s="8">
        <v>45658</v>
      </c>
      <c r="F557">
        <v>0</v>
      </c>
      <c r="G557" t="s">
        <v>30</v>
      </c>
      <c r="H557" t="s">
        <v>30</v>
      </c>
      <c r="I557">
        <v>1</v>
      </c>
    </row>
    <row r="558" spans="1:9">
      <c r="A558">
        <v>40162</v>
      </c>
      <c r="B558">
        <v>1</v>
      </c>
      <c r="C558">
        <v>69.3108</v>
      </c>
      <c r="D558">
        <v>69.3108</v>
      </c>
      <c r="E558" s="8">
        <v>45658</v>
      </c>
      <c r="F558">
        <v>0</v>
      </c>
      <c r="G558" t="s">
        <v>30</v>
      </c>
      <c r="H558" t="s">
        <v>30</v>
      </c>
      <c r="I558">
        <v>1</v>
      </c>
    </row>
    <row r="559" spans="1:9">
      <c r="A559">
        <v>40163</v>
      </c>
      <c r="B559">
        <v>4</v>
      </c>
      <c r="C559">
        <v>67.606700000000004</v>
      </c>
      <c r="D559">
        <v>67.606700000000004</v>
      </c>
      <c r="E559" s="8">
        <v>45658</v>
      </c>
      <c r="F559">
        <v>1</v>
      </c>
      <c r="G559">
        <v>67.606700000000004</v>
      </c>
      <c r="H559">
        <v>67.606700000000004</v>
      </c>
      <c r="I559">
        <v>5</v>
      </c>
    </row>
    <row r="560" spans="1:9">
      <c r="A560">
        <v>40164</v>
      </c>
      <c r="B560">
        <v>1</v>
      </c>
      <c r="C560">
        <v>69.441100000000006</v>
      </c>
      <c r="D560">
        <v>69.441100000000006</v>
      </c>
      <c r="E560" s="8">
        <v>45658</v>
      </c>
      <c r="F560">
        <v>0</v>
      </c>
      <c r="G560" t="s">
        <v>30</v>
      </c>
      <c r="H560" t="s">
        <v>30</v>
      </c>
      <c r="I560">
        <v>1</v>
      </c>
    </row>
    <row r="561" spans="1:9">
      <c r="A561">
        <v>40165</v>
      </c>
      <c r="B561">
        <v>2</v>
      </c>
      <c r="C561">
        <v>70.84</v>
      </c>
      <c r="D561">
        <v>87.751800000000003</v>
      </c>
      <c r="E561" s="8">
        <v>45658</v>
      </c>
      <c r="F561">
        <v>0</v>
      </c>
      <c r="G561" t="s">
        <v>30</v>
      </c>
      <c r="H561" t="s">
        <v>30</v>
      </c>
      <c r="I561">
        <v>2</v>
      </c>
    </row>
    <row r="562" spans="1:9">
      <c r="A562">
        <v>40166</v>
      </c>
      <c r="B562">
        <v>2</v>
      </c>
      <c r="C562">
        <v>71.099999999999994</v>
      </c>
      <c r="D562">
        <v>71.099999999999994</v>
      </c>
      <c r="E562" s="8">
        <v>45658</v>
      </c>
      <c r="F562">
        <v>0</v>
      </c>
      <c r="G562" t="s">
        <v>30</v>
      </c>
      <c r="H562" t="s">
        <v>30</v>
      </c>
      <c r="I562">
        <v>2</v>
      </c>
    </row>
    <row r="563" spans="1:9">
      <c r="A563">
        <v>40167</v>
      </c>
      <c r="B563">
        <v>2</v>
      </c>
      <c r="C563">
        <v>64.119900000000001</v>
      </c>
      <c r="D563">
        <v>64.119900000000001</v>
      </c>
      <c r="E563" s="8">
        <v>45658</v>
      </c>
      <c r="F563">
        <v>1</v>
      </c>
      <c r="G563">
        <v>63.189700000000002</v>
      </c>
      <c r="H563">
        <v>63.189700000000002</v>
      </c>
      <c r="I563">
        <v>3</v>
      </c>
    </row>
    <row r="564" spans="1:9">
      <c r="A564">
        <v>40169</v>
      </c>
      <c r="B564">
        <v>1</v>
      </c>
      <c r="C564">
        <v>68.567599999999999</v>
      </c>
      <c r="D564">
        <v>68.567599999999999</v>
      </c>
      <c r="E564" s="8">
        <v>45658</v>
      </c>
      <c r="F564">
        <v>0</v>
      </c>
      <c r="G564" t="s">
        <v>30</v>
      </c>
      <c r="H564" t="s">
        <v>30</v>
      </c>
      <c r="I564">
        <v>1</v>
      </c>
    </row>
    <row r="565" spans="1:9">
      <c r="A565">
        <v>40170</v>
      </c>
      <c r="B565">
        <v>2</v>
      </c>
      <c r="C565">
        <v>70.5</v>
      </c>
      <c r="D565">
        <v>70.5</v>
      </c>
      <c r="E565" s="8">
        <v>45658</v>
      </c>
      <c r="F565">
        <v>0</v>
      </c>
      <c r="G565" t="s">
        <v>30</v>
      </c>
      <c r="H565" t="s">
        <v>30</v>
      </c>
      <c r="I565">
        <v>2</v>
      </c>
    </row>
    <row r="566" spans="1:9">
      <c r="A566">
        <v>40172</v>
      </c>
      <c r="B566">
        <v>1</v>
      </c>
      <c r="C566">
        <v>73.659400000000005</v>
      </c>
      <c r="D566">
        <v>73.659400000000005</v>
      </c>
      <c r="E566" s="8">
        <v>45658</v>
      </c>
      <c r="F566">
        <v>0</v>
      </c>
      <c r="G566" t="s">
        <v>30</v>
      </c>
      <c r="H566" t="s">
        <v>30</v>
      </c>
      <c r="I566">
        <v>1</v>
      </c>
    </row>
    <row r="567" spans="1:9">
      <c r="A567">
        <v>40175</v>
      </c>
      <c r="B567">
        <v>5</v>
      </c>
      <c r="C567">
        <v>67.5</v>
      </c>
      <c r="D567">
        <v>70</v>
      </c>
      <c r="E567" s="8">
        <v>45658</v>
      </c>
      <c r="F567">
        <v>1</v>
      </c>
      <c r="G567">
        <v>66.999899999999997</v>
      </c>
      <c r="H567">
        <v>66.999899999999997</v>
      </c>
      <c r="I567">
        <v>6</v>
      </c>
    </row>
    <row r="568" spans="1:9">
      <c r="A568">
        <v>40176</v>
      </c>
      <c r="B568">
        <v>4</v>
      </c>
      <c r="C568">
        <v>68.628900000000002</v>
      </c>
      <c r="D568">
        <v>86.014899999999997</v>
      </c>
      <c r="E568" s="8">
        <v>45658</v>
      </c>
      <c r="F568">
        <v>2</v>
      </c>
      <c r="G568">
        <v>68.047399999999996</v>
      </c>
      <c r="H568">
        <v>68.047399999999996</v>
      </c>
      <c r="I568">
        <v>6</v>
      </c>
    </row>
    <row r="569" spans="1:9">
      <c r="A569">
        <v>40177</v>
      </c>
      <c r="B569">
        <v>1</v>
      </c>
      <c r="C569">
        <v>75.752799999999993</v>
      </c>
      <c r="D569">
        <v>75.752799999999993</v>
      </c>
      <c r="E569" s="8">
        <v>45658</v>
      </c>
      <c r="F569">
        <v>0</v>
      </c>
      <c r="G569" t="s">
        <v>30</v>
      </c>
      <c r="H569" t="s">
        <v>30</v>
      </c>
      <c r="I569">
        <v>1</v>
      </c>
    </row>
    <row r="570" spans="1:9">
      <c r="A570">
        <v>40178</v>
      </c>
      <c r="B570">
        <v>5</v>
      </c>
      <c r="C570">
        <v>66.355000000000004</v>
      </c>
      <c r="D570">
        <v>66.355000000000004</v>
      </c>
      <c r="E570" s="8">
        <v>45658</v>
      </c>
      <c r="F570">
        <v>2</v>
      </c>
      <c r="G570">
        <v>65.7</v>
      </c>
      <c r="H570">
        <v>65.936499999999995</v>
      </c>
      <c r="I570">
        <v>7</v>
      </c>
    </row>
    <row r="571" spans="1:9">
      <c r="A571">
        <v>40179</v>
      </c>
      <c r="B571">
        <v>1</v>
      </c>
      <c r="C571">
        <v>67.073099999999997</v>
      </c>
      <c r="D571">
        <v>67.085999999999999</v>
      </c>
      <c r="E571" s="8">
        <v>45658</v>
      </c>
      <c r="F571">
        <v>1</v>
      </c>
      <c r="G571">
        <v>67.073099999999997</v>
      </c>
      <c r="H571">
        <v>67.073099999999997</v>
      </c>
      <c r="I571">
        <v>2</v>
      </c>
    </row>
    <row r="572" spans="1:9">
      <c r="A572">
        <v>40180</v>
      </c>
      <c r="B572">
        <v>3</v>
      </c>
      <c r="C572">
        <v>67.634500000000003</v>
      </c>
      <c r="D572">
        <v>69.3</v>
      </c>
      <c r="E572" s="8">
        <v>45658</v>
      </c>
      <c r="F572">
        <v>0</v>
      </c>
      <c r="G572" t="s">
        <v>30</v>
      </c>
      <c r="H572" t="s">
        <v>30</v>
      </c>
      <c r="I572">
        <v>3</v>
      </c>
    </row>
    <row r="573" spans="1:9">
      <c r="A573">
        <v>40181</v>
      </c>
      <c r="B573">
        <v>2</v>
      </c>
      <c r="C573">
        <v>70.006699999999995</v>
      </c>
      <c r="D573">
        <v>70.006699999999995</v>
      </c>
      <c r="E573" s="8">
        <v>45658</v>
      </c>
      <c r="F573">
        <v>1</v>
      </c>
      <c r="G573">
        <v>70.000200000000007</v>
      </c>
      <c r="H573">
        <v>70.000200000000007</v>
      </c>
      <c r="I573">
        <v>3</v>
      </c>
    </row>
    <row r="574" spans="1:9">
      <c r="A574">
        <v>40182</v>
      </c>
      <c r="B574">
        <v>4</v>
      </c>
      <c r="C574">
        <v>70.422700000000006</v>
      </c>
      <c r="D574">
        <v>94.338999999999999</v>
      </c>
      <c r="E574" s="8">
        <v>45658</v>
      </c>
      <c r="F574">
        <v>0</v>
      </c>
      <c r="G574" t="s">
        <v>30</v>
      </c>
      <c r="H574" t="s">
        <v>30</v>
      </c>
      <c r="I574">
        <v>4</v>
      </c>
    </row>
    <row r="575" spans="1:9">
      <c r="A575">
        <v>40183</v>
      </c>
      <c r="B575">
        <v>5</v>
      </c>
      <c r="C575">
        <v>74.706400000000002</v>
      </c>
      <c r="D575">
        <v>75.903999999999996</v>
      </c>
      <c r="E575" s="8">
        <v>45658</v>
      </c>
      <c r="F575">
        <v>2</v>
      </c>
      <c r="G575">
        <v>72.7196</v>
      </c>
      <c r="H575">
        <v>73.408799999999999</v>
      </c>
      <c r="I575">
        <v>7</v>
      </c>
    </row>
    <row r="576" spans="1:9">
      <c r="A576">
        <v>40184</v>
      </c>
      <c r="B576">
        <v>5</v>
      </c>
      <c r="C576">
        <v>69.3</v>
      </c>
      <c r="D576">
        <v>72</v>
      </c>
      <c r="E576" s="8">
        <v>45658</v>
      </c>
      <c r="F576">
        <v>1</v>
      </c>
      <c r="G576">
        <v>67.408100000000005</v>
      </c>
      <c r="H576">
        <v>67.408100000000005</v>
      </c>
      <c r="I576">
        <v>6</v>
      </c>
    </row>
    <row r="577" spans="1:9">
      <c r="A577">
        <v>40185</v>
      </c>
      <c r="B577">
        <v>2</v>
      </c>
      <c r="C577">
        <v>69.441699999999997</v>
      </c>
      <c r="D577">
        <v>69.441699999999997</v>
      </c>
      <c r="E577" s="8">
        <v>45658</v>
      </c>
      <c r="F577">
        <v>1</v>
      </c>
      <c r="G577">
        <v>67.5</v>
      </c>
      <c r="H577">
        <v>67.5</v>
      </c>
      <c r="I577">
        <v>3</v>
      </c>
    </row>
    <row r="578" spans="1:9">
      <c r="A578">
        <v>40186</v>
      </c>
      <c r="B578">
        <v>3</v>
      </c>
      <c r="C578">
        <v>74.222200000000001</v>
      </c>
      <c r="D578">
        <v>81.498699999999999</v>
      </c>
      <c r="E578" s="8">
        <v>45658</v>
      </c>
      <c r="F578">
        <v>2</v>
      </c>
      <c r="G578">
        <v>74.222200000000001</v>
      </c>
      <c r="H578">
        <v>77.8202</v>
      </c>
      <c r="I578">
        <v>5</v>
      </c>
    </row>
    <row r="579" spans="1:9">
      <c r="A579">
        <v>40187</v>
      </c>
      <c r="B579">
        <v>2</v>
      </c>
      <c r="C579">
        <v>74.515699999999995</v>
      </c>
      <c r="D579">
        <v>92.845699999999994</v>
      </c>
      <c r="E579" s="8">
        <v>45658</v>
      </c>
      <c r="F579">
        <v>0</v>
      </c>
      <c r="G579" t="s">
        <v>30</v>
      </c>
      <c r="H579" t="s">
        <v>30</v>
      </c>
      <c r="I579">
        <v>2</v>
      </c>
    </row>
    <row r="580" spans="1:9">
      <c r="A580">
        <v>40189</v>
      </c>
      <c r="B580">
        <v>2</v>
      </c>
      <c r="C580">
        <v>64.4499</v>
      </c>
      <c r="D580">
        <v>68.606499999999997</v>
      </c>
      <c r="E580" s="8">
        <v>45658</v>
      </c>
      <c r="F580">
        <v>0</v>
      </c>
      <c r="G580" t="s">
        <v>30</v>
      </c>
      <c r="H580" t="s">
        <v>30</v>
      </c>
      <c r="I580">
        <v>2</v>
      </c>
    </row>
    <row r="581" spans="1:9">
      <c r="A581">
        <v>40190</v>
      </c>
      <c r="B581">
        <v>2</v>
      </c>
      <c r="C581">
        <v>75</v>
      </c>
      <c r="D581">
        <v>90</v>
      </c>
      <c r="E581" s="8">
        <v>45658</v>
      </c>
      <c r="F581">
        <v>0</v>
      </c>
      <c r="G581" t="s">
        <v>30</v>
      </c>
      <c r="H581" t="s">
        <v>30</v>
      </c>
      <c r="I581">
        <v>2</v>
      </c>
    </row>
    <row r="582" spans="1:9">
      <c r="A582">
        <v>40193</v>
      </c>
      <c r="B582">
        <v>4</v>
      </c>
      <c r="C582">
        <v>60.144399999999997</v>
      </c>
      <c r="D582">
        <v>61.1111</v>
      </c>
      <c r="E582" s="8">
        <v>45658</v>
      </c>
      <c r="F582">
        <v>0</v>
      </c>
      <c r="G582" t="s">
        <v>30</v>
      </c>
      <c r="H582" t="s">
        <v>30</v>
      </c>
      <c r="I582">
        <v>4</v>
      </c>
    </row>
    <row r="583" spans="1:9">
      <c r="A583">
        <v>40194</v>
      </c>
      <c r="B583">
        <v>1</v>
      </c>
      <c r="C583">
        <v>75</v>
      </c>
      <c r="D583">
        <v>75</v>
      </c>
      <c r="E583" s="8">
        <v>45658</v>
      </c>
      <c r="F583">
        <v>0</v>
      </c>
      <c r="G583" t="s">
        <v>30</v>
      </c>
      <c r="H583" t="s">
        <v>30</v>
      </c>
      <c r="I583">
        <v>1</v>
      </c>
    </row>
    <row r="584" spans="1:9">
      <c r="A584">
        <v>40195</v>
      </c>
      <c r="B584">
        <v>2</v>
      </c>
      <c r="C584">
        <v>73.75</v>
      </c>
      <c r="D584">
        <v>73.75</v>
      </c>
      <c r="E584" s="8">
        <v>45658</v>
      </c>
      <c r="F584">
        <v>1</v>
      </c>
      <c r="G584">
        <v>72.900199999999998</v>
      </c>
      <c r="H584">
        <v>72.900199999999998</v>
      </c>
      <c r="I584">
        <v>3</v>
      </c>
    </row>
    <row r="585" spans="1:9">
      <c r="A585">
        <v>40196</v>
      </c>
      <c r="B585">
        <v>5</v>
      </c>
      <c r="C585">
        <v>70</v>
      </c>
      <c r="D585">
        <v>76.701099999999997</v>
      </c>
      <c r="E585" s="8">
        <v>45658</v>
      </c>
      <c r="F585">
        <v>0</v>
      </c>
      <c r="G585" t="s">
        <v>30</v>
      </c>
      <c r="H585" t="s">
        <v>30</v>
      </c>
      <c r="I585">
        <v>5</v>
      </c>
    </row>
    <row r="586" spans="1:9">
      <c r="A586">
        <v>40197</v>
      </c>
      <c r="B586">
        <v>4</v>
      </c>
      <c r="C586">
        <v>64.133300000000006</v>
      </c>
      <c r="D586">
        <v>70.650999999999996</v>
      </c>
      <c r="E586" s="8">
        <v>45658</v>
      </c>
      <c r="F586">
        <v>0</v>
      </c>
      <c r="G586" t="s">
        <v>30</v>
      </c>
      <c r="H586" t="s">
        <v>30</v>
      </c>
      <c r="I586">
        <v>4</v>
      </c>
    </row>
    <row r="587" spans="1:9">
      <c r="A587">
        <v>40198</v>
      </c>
      <c r="B587">
        <v>2</v>
      </c>
      <c r="C587">
        <v>70.384600000000006</v>
      </c>
      <c r="D587">
        <v>70.384600000000006</v>
      </c>
      <c r="E587" s="8">
        <v>45658</v>
      </c>
      <c r="F587">
        <v>1</v>
      </c>
      <c r="G587">
        <v>66.666700000000006</v>
      </c>
      <c r="H587">
        <v>66.666700000000006</v>
      </c>
      <c r="I587">
        <v>3</v>
      </c>
    </row>
    <row r="588" spans="1:9">
      <c r="A588">
        <v>40199</v>
      </c>
      <c r="B588">
        <v>6</v>
      </c>
      <c r="C588">
        <v>80.3</v>
      </c>
      <c r="D588">
        <v>80.3</v>
      </c>
      <c r="E588" s="8">
        <v>45658</v>
      </c>
      <c r="F588">
        <v>5</v>
      </c>
      <c r="G588">
        <v>73.130799999999994</v>
      </c>
      <c r="H588">
        <v>74.9923</v>
      </c>
      <c r="I588">
        <v>11</v>
      </c>
    </row>
    <row r="589" spans="1:9">
      <c r="A589">
        <v>40200</v>
      </c>
      <c r="B589">
        <v>5</v>
      </c>
      <c r="C589">
        <v>74.846199999999996</v>
      </c>
      <c r="D589">
        <v>80.3</v>
      </c>
      <c r="E589" s="8">
        <v>45658</v>
      </c>
      <c r="F589">
        <v>3</v>
      </c>
      <c r="G589">
        <v>73.607699999999994</v>
      </c>
      <c r="H589">
        <v>74.7423</v>
      </c>
      <c r="I589">
        <v>8</v>
      </c>
    </row>
    <row r="590" spans="1:9">
      <c r="A590">
        <v>40201</v>
      </c>
      <c r="B590">
        <v>40</v>
      </c>
      <c r="C590">
        <v>73.166700000000006</v>
      </c>
      <c r="D590">
        <v>80.687299999999993</v>
      </c>
      <c r="E590" s="8">
        <v>45658</v>
      </c>
      <c r="F590">
        <v>13</v>
      </c>
      <c r="G590">
        <v>72.333299999999994</v>
      </c>
      <c r="H590">
        <v>73</v>
      </c>
      <c r="I590">
        <v>53</v>
      </c>
    </row>
    <row r="591" spans="1:9">
      <c r="A591">
        <v>40203</v>
      </c>
      <c r="B591">
        <v>3</v>
      </c>
      <c r="C591">
        <v>76.333299999999994</v>
      </c>
      <c r="D591">
        <v>76.333299999999994</v>
      </c>
      <c r="E591" s="8">
        <v>45658</v>
      </c>
      <c r="F591">
        <v>2</v>
      </c>
      <c r="G591">
        <v>63</v>
      </c>
      <c r="H591">
        <v>76</v>
      </c>
      <c r="I591">
        <v>5</v>
      </c>
    </row>
    <row r="592" spans="1:9">
      <c r="A592">
        <v>40204</v>
      </c>
      <c r="B592">
        <v>4</v>
      </c>
      <c r="C592">
        <v>72.083299999999994</v>
      </c>
      <c r="D592">
        <v>72.083299999999994</v>
      </c>
      <c r="E592" s="8">
        <v>45658</v>
      </c>
      <c r="F592">
        <v>2</v>
      </c>
      <c r="G592">
        <v>71.5321</v>
      </c>
      <c r="H592">
        <v>71.666700000000006</v>
      </c>
      <c r="I592">
        <v>6</v>
      </c>
    </row>
    <row r="593" spans="1:9">
      <c r="A593">
        <v>40205</v>
      </c>
      <c r="B593">
        <v>16</v>
      </c>
      <c r="C593">
        <v>63.333300000000001</v>
      </c>
      <c r="D593">
        <v>70</v>
      </c>
      <c r="E593" s="8">
        <v>45658</v>
      </c>
      <c r="F593">
        <v>2</v>
      </c>
      <c r="G593">
        <v>62.8</v>
      </c>
      <c r="H593">
        <v>63</v>
      </c>
      <c r="I593">
        <v>18</v>
      </c>
    </row>
    <row r="594" spans="1:9">
      <c r="A594">
        <v>50000</v>
      </c>
      <c r="B594">
        <v>6</v>
      </c>
      <c r="C594">
        <v>57.076599999999999</v>
      </c>
      <c r="D594">
        <v>59.035200000000003</v>
      </c>
      <c r="E594" s="8">
        <v>45658</v>
      </c>
      <c r="F594">
        <v>0</v>
      </c>
      <c r="G594" t="s">
        <v>30</v>
      </c>
      <c r="H594" t="s">
        <v>30</v>
      </c>
      <c r="I594">
        <v>6</v>
      </c>
    </row>
    <row r="595" spans="1:9">
      <c r="A595">
        <v>50001</v>
      </c>
      <c r="B595">
        <v>26</v>
      </c>
      <c r="C595">
        <v>0.38579999999999998</v>
      </c>
      <c r="D595">
        <v>62.147100000000002</v>
      </c>
      <c r="E595" s="8">
        <v>45658</v>
      </c>
      <c r="F595">
        <v>0</v>
      </c>
      <c r="G595" t="s">
        <v>30</v>
      </c>
      <c r="H595" t="s">
        <v>30</v>
      </c>
      <c r="I595">
        <v>26</v>
      </c>
    </row>
    <row r="596" spans="1:9">
      <c r="A596">
        <v>50002</v>
      </c>
      <c r="B596">
        <v>17</v>
      </c>
      <c r="C596">
        <v>32.050899999999999</v>
      </c>
      <c r="D596">
        <v>64.294200000000004</v>
      </c>
      <c r="E596" s="8">
        <v>45658</v>
      </c>
      <c r="F596">
        <v>0</v>
      </c>
      <c r="G596" t="s">
        <v>30</v>
      </c>
      <c r="H596" t="s">
        <v>30</v>
      </c>
      <c r="I596">
        <v>17</v>
      </c>
    </row>
    <row r="597" spans="1:9">
      <c r="A597">
        <v>50003</v>
      </c>
      <c r="B597">
        <v>21</v>
      </c>
      <c r="C597">
        <v>61</v>
      </c>
      <c r="D597">
        <v>62.147100000000002</v>
      </c>
      <c r="E597" s="8">
        <v>45658</v>
      </c>
      <c r="F597">
        <v>6</v>
      </c>
      <c r="G597">
        <v>54.336300000000001</v>
      </c>
      <c r="H597">
        <v>61</v>
      </c>
      <c r="I597">
        <v>27</v>
      </c>
    </row>
    <row r="598" spans="1:9">
      <c r="A598">
        <v>50004</v>
      </c>
      <c r="B598">
        <v>11</v>
      </c>
      <c r="C598">
        <v>61</v>
      </c>
      <c r="D598">
        <v>66.340900000000005</v>
      </c>
      <c r="E598" s="8">
        <v>45658</v>
      </c>
      <c r="F598">
        <v>0</v>
      </c>
      <c r="G598" t="s">
        <v>30</v>
      </c>
      <c r="H598" t="s">
        <v>30</v>
      </c>
      <c r="I598">
        <v>11</v>
      </c>
    </row>
    <row r="599" spans="1:9">
      <c r="A599">
        <v>50005</v>
      </c>
      <c r="B599">
        <v>11</v>
      </c>
      <c r="C599">
        <v>55</v>
      </c>
      <c r="D599">
        <v>60.013300000000001</v>
      </c>
      <c r="E599" s="8">
        <v>45658</v>
      </c>
      <c r="F599">
        <v>0</v>
      </c>
      <c r="G599" t="s">
        <v>30</v>
      </c>
      <c r="H599" t="s">
        <v>30</v>
      </c>
      <c r="I599">
        <v>11</v>
      </c>
    </row>
    <row r="600" spans="1:9">
      <c r="A600">
        <v>50006</v>
      </c>
      <c r="B600">
        <v>21</v>
      </c>
      <c r="C600">
        <v>7.4184999999999999</v>
      </c>
      <c r="D600">
        <v>42.193100000000001</v>
      </c>
      <c r="E600" s="8">
        <v>45658</v>
      </c>
      <c r="F600">
        <v>1</v>
      </c>
      <c r="G600">
        <v>5.0029000000000003</v>
      </c>
      <c r="H600">
        <v>5.0029000000000003</v>
      </c>
      <c r="I600">
        <v>22</v>
      </c>
    </row>
    <row r="601" spans="1:9">
      <c r="A601">
        <v>50007</v>
      </c>
      <c r="B601">
        <v>24</v>
      </c>
      <c r="C601">
        <v>57.554699999999997</v>
      </c>
      <c r="D601">
        <v>64.753500000000003</v>
      </c>
      <c r="E601" s="8">
        <v>45658</v>
      </c>
      <c r="F601">
        <v>4</v>
      </c>
      <c r="G601">
        <v>56.110799999999998</v>
      </c>
      <c r="H601">
        <v>57.178699999999999</v>
      </c>
      <c r="I601">
        <v>28</v>
      </c>
    </row>
    <row r="602" spans="1:9">
      <c r="A602">
        <v>50008</v>
      </c>
      <c r="B602">
        <v>17</v>
      </c>
      <c r="C602">
        <v>62.8979</v>
      </c>
      <c r="D602">
        <v>72.164000000000001</v>
      </c>
      <c r="E602" s="8">
        <v>45658</v>
      </c>
      <c r="F602">
        <v>0</v>
      </c>
      <c r="G602" t="s">
        <v>30</v>
      </c>
      <c r="H602" t="s">
        <v>30</v>
      </c>
      <c r="I602">
        <v>17</v>
      </c>
    </row>
    <row r="603" spans="1:9">
      <c r="A603">
        <v>50009</v>
      </c>
      <c r="B603">
        <v>10</v>
      </c>
      <c r="C603">
        <v>37.817700000000002</v>
      </c>
      <c r="D603">
        <v>50.617100000000001</v>
      </c>
      <c r="E603" s="8">
        <v>45658</v>
      </c>
      <c r="F603">
        <v>0</v>
      </c>
      <c r="G603" t="s">
        <v>30</v>
      </c>
      <c r="H603" t="s">
        <v>30</v>
      </c>
      <c r="I603">
        <v>10</v>
      </c>
    </row>
    <row r="604" spans="1:9">
      <c r="A604">
        <v>50010</v>
      </c>
      <c r="B604">
        <v>12</v>
      </c>
      <c r="C604">
        <v>9.6440999999999999</v>
      </c>
      <c r="D604">
        <v>54.102699999999999</v>
      </c>
      <c r="E604" s="8">
        <v>45658</v>
      </c>
      <c r="F604">
        <v>1</v>
      </c>
      <c r="G604">
        <v>4.2858999999999998</v>
      </c>
      <c r="H604">
        <v>4.2858999999999998</v>
      </c>
      <c r="I604">
        <v>13</v>
      </c>
    </row>
    <row r="605" spans="1:9">
      <c r="A605">
        <v>50011</v>
      </c>
      <c r="B605">
        <v>8</v>
      </c>
      <c r="C605">
        <v>50.976100000000002</v>
      </c>
      <c r="D605">
        <v>59.998600000000003</v>
      </c>
      <c r="E605" s="8">
        <v>45658</v>
      </c>
      <c r="F605">
        <v>0</v>
      </c>
      <c r="G605" t="s">
        <v>30</v>
      </c>
      <c r="H605" t="s">
        <v>30</v>
      </c>
      <c r="I605">
        <v>8</v>
      </c>
    </row>
    <row r="606" spans="1:9">
      <c r="A606">
        <v>50012</v>
      </c>
      <c r="B606">
        <v>14</v>
      </c>
      <c r="C606">
        <v>63.128999999999998</v>
      </c>
      <c r="D606">
        <v>71.206699999999998</v>
      </c>
      <c r="E606" s="8">
        <v>45658</v>
      </c>
      <c r="F606">
        <v>0</v>
      </c>
      <c r="G606" t="s">
        <v>30</v>
      </c>
      <c r="H606" t="s">
        <v>30</v>
      </c>
      <c r="I606">
        <v>14</v>
      </c>
    </row>
    <row r="607" spans="1:9">
      <c r="A607">
        <v>50013</v>
      </c>
      <c r="B607">
        <v>10</v>
      </c>
      <c r="C607">
        <v>16.071999999999999</v>
      </c>
      <c r="D607">
        <v>39.953200000000002</v>
      </c>
      <c r="E607" s="8">
        <v>45658</v>
      </c>
      <c r="F607">
        <v>0</v>
      </c>
      <c r="G607" t="s">
        <v>30</v>
      </c>
      <c r="H607" t="s">
        <v>30</v>
      </c>
      <c r="I607">
        <v>10</v>
      </c>
    </row>
    <row r="608" spans="1:9">
      <c r="A608">
        <v>50014</v>
      </c>
      <c r="B608">
        <v>15</v>
      </c>
      <c r="C608">
        <v>61.797899999999998</v>
      </c>
      <c r="D608">
        <v>70.275400000000005</v>
      </c>
      <c r="E608" s="8">
        <v>45658</v>
      </c>
      <c r="F608">
        <v>0</v>
      </c>
      <c r="G608" t="s">
        <v>30</v>
      </c>
      <c r="H608" t="s">
        <v>30</v>
      </c>
      <c r="I608">
        <v>15</v>
      </c>
    </row>
    <row r="609" spans="1:9">
      <c r="A609">
        <v>50015</v>
      </c>
      <c r="B609">
        <v>9</v>
      </c>
      <c r="C609">
        <v>50.976100000000002</v>
      </c>
      <c r="D609">
        <v>85.742400000000004</v>
      </c>
      <c r="E609" s="8">
        <v>45658</v>
      </c>
      <c r="F609">
        <v>0</v>
      </c>
      <c r="G609" t="s">
        <v>30</v>
      </c>
      <c r="H609" t="s">
        <v>30</v>
      </c>
      <c r="I609">
        <v>9</v>
      </c>
    </row>
    <row r="610" spans="1:9">
      <c r="A610">
        <v>50016</v>
      </c>
      <c r="B610">
        <v>11</v>
      </c>
      <c r="C610">
        <v>29.990400000000001</v>
      </c>
      <c r="D610">
        <v>41.786099999999998</v>
      </c>
      <c r="E610" s="8">
        <v>45658</v>
      </c>
      <c r="F610">
        <v>0</v>
      </c>
      <c r="G610" t="s">
        <v>30</v>
      </c>
      <c r="H610" t="s">
        <v>30</v>
      </c>
      <c r="I610">
        <v>11</v>
      </c>
    </row>
    <row r="611" spans="1:9">
      <c r="A611">
        <v>50017</v>
      </c>
      <c r="B611">
        <v>24</v>
      </c>
      <c r="C611">
        <v>17.4941</v>
      </c>
      <c r="D611">
        <v>60.083599999999997</v>
      </c>
      <c r="E611" s="8">
        <v>45658</v>
      </c>
      <c r="F611">
        <v>2</v>
      </c>
      <c r="G611">
        <v>14.112</v>
      </c>
      <c r="H611">
        <v>15.7447</v>
      </c>
      <c r="I611">
        <v>26</v>
      </c>
    </row>
    <row r="612" spans="1:9">
      <c r="A612">
        <v>50018</v>
      </c>
      <c r="B612">
        <v>23</v>
      </c>
      <c r="C612">
        <v>19.188300000000002</v>
      </c>
      <c r="D612">
        <v>64.346900000000005</v>
      </c>
      <c r="E612" s="8">
        <v>45658</v>
      </c>
      <c r="F612">
        <v>0</v>
      </c>
      <c r="G612" t="s">
        <v>30</v>
      </c>
      <c r="H612" t="s">
        <v>30</v>
      </c>
      <c r="I612">
        <v>23</v>
      </c>
    </row>
    <row r="613" spans="1:9">
      <c r="A613">
        <v>50019</v>
      </c>
      <c r="B613">
        <v>22</v>
      </c>
      <c r="C613">
        <v>28.782499999999999</v>
      </c>
      <c r="D613">
        <v>60.763100000000001</v>
      </c>
      <c r="E613" s="8">
        <v>45658</v>
      </c>
      <c r="F613">
        <v>0</v>
      </c>
      <c r="G613" t="s">
        <v>30</v>
      </c>
      <c r="H613" t="s">
        <v>30</v>
      </c>
      <c r="I613">
        <v>22</v>
      </c>
    </row>
    <row r="614" spans="1:9">
      <c r="A614">
        <v>50020</v>
      </c>
      <c r="B614">
        <v>17</v>
      </c>
      <c r="C614">
        <v>52.278799999999997</v>
      </c>
      <c r="D614">
        <v>61.755200000000002</v>
      </c>
      <c r="E614" s="8">
        <v>45658</v>
      </c>
      <c r="F614">
        <v>4</v>
      </c>
      <c r="G614">
        <v>50.993000000000002</v>
      </c>
      <c r="H614">
        <v>51.316600000000001</v>
      </c>
      <c r="I614">
        <v>21</v>
      </c>
    </row>
    <row r="615" spans="1:9">
      <c r="A615">
        <v>50021</v>
      </c>
      <c r="B615">
        <v>26</v>
      </c>
      <c r="C615">
        <v>52.482399999999998</v>
      </c>
      <c r="D615">
        <v>66.655600000000007</v>
      </c>
      <c r="E615" s="8">
        <v>45658</v>
      </c>
      <c r="F615">
        <v>5</v>
      </c>
      <c r="G615">
        <v>50.618299999999998</v>
      </c>
      <c r="H615">
        <v>52.482399999999998</v>
      </c>
      <c r="I615">
        <v>31</v>
      </c>
    </row>
    <row r="616" spans="1:9">
      <c r="A616">
        <v>50022</v>
      </c>
      <c r="B616">
        <v>14</v>
      </c>
      <c r="C616">
        <v>62.542099999999998</v>
      </c>
      <c r="D616">
        <v>72.417199999999994</v>
      </c>
      <c r="E616" s="8">
        <v>45658</v>
      </c>
      <c r="F616">
        <v>0</v>
      </c>
      <c r="G616" t="s">
        <v>30</v>
      </c>
      <c r="H616" t="s">
        <v>30</v>
      </c>
      <c r="I616">
        <v>14</v>
      </c>
    </row>
    <row r="617" spans="1:9">
      <c r="A617">
        <v>50023</v>
      </c>
      <c r="B617">
        <v>14</v>
      </c>
      <c r="C617">
        <v>30</v>
      </c>
      <c r="D617">
        <v>39.020400000000002</v>
      </c>
      <c r="E617" s="8">
        <v>45658</v>
      </c>
      <c r="F617">
        <v>2</v>
      </c>
      <c r="G617">
        <v>30</v>
      </c>
      <c r="H617">
        <v>30</v>
      </c>
      <c r="I617">
        <v>16</v>
      </c>
    </row>
    <row r="618" spans="1:9">
      <c r="A618">
        <v>50024</v>
      </c>
      <c r="B618">
        <v>22</v>
      </c>
      <c r="C618">
        <v>39.975700000000003</v>
      </c>
      <c r="D618">
        <v>73.875100000000003</v>
      </c>
      <c r="E618" s="8">
        <v>45658</v>
      </c>
      <c r="F618">
        <v>0</v>
      </c>
      <c r="G618" t="s">
        <v>30</v>
      </c>
      <c r="H618" t="s">
        <v>30</v>
      </c>
      <c r="I618">
        <v>22</v>
      </c>
    </row>
    <row r="619" spans="1:9">
      <c r="A619">
        <v>50025</v>
      </c>
      <c r="B619">
        <v>14</v>
      </c>
      <c r="C619">
        <v>63.34</v>
      </c>
      <c r="D619">
        <v>66.021600000000007</v>
      </c>
      <c r="E619" s="8">
        <v>45658</v>
      </c>
      <c r="F619">
        <v>0</v>
      </c>
      <c r="G619" t="s">
        <v>30</v>
      </c>
      <c r="H619" t="s">
        <v>30</v>
      </c>
      <c r="I619">
        <v>14</v>
      </c>
    </row>
    <row r="620" spans="1:9">
      <c r="A620">
        <v>50026</v>
      </c>
      <c r="B620">
        <v>14</v>
      </c>
      <c r="C620">
        <v>18.826699999999999</v>
      </c>
      <c r="D620">
        <v>48.107799999999997</v>
      </c>
      <c r="E620" s="8">
        <v>45658</v>
      </c>
      <c r="F620">
        <v>0</v>
      </c>
      <c r="G620" t="s">
        <v>30</v>
      </c>
      <c r="H620" t="s">
        <v>30</v>
      </c>
      <c r="I620">
        <v>14</v>
      </c>
    </row>
    <row r="621" spans="1:9">
      <c r="A621">
        <v>50027</v>
      </c>
      <c r="B621">
        <v>21</v>
      </c>
      <c r="C621">
        <v>62.32</v>
      </c>
      <c r="D621">
        <v>68.277500000000003</v>
      </c>
      <c r="E621" s="8">
        <v>45658</v>
      </c>
      <c r="F621">
        <v>0</v>
      </c>
      <c r="G621" t="s">
        <v>30</v>
      </c>
      <c r="H621" t="s">
        <v>30</v>
      </c>
      <c r="I621">
        <v>21</v>
      </c>
    </row>
    <row r="622" spans="1:9">
      <c r="A622">
        <v>50028</v>
      </c>
      <c r="B622">
        <v>20</v>
      </c>
      <c r="C622">
        <v>53.079700000000003</v>
      </c>
      <c r="D622">
        <v>63.961100000000002</v>
      </c>
      <c r="E622" s="8">
        <v>45658</v>
      </c>
      <c r="F622">
        <v>0</v>
      </c>
      <c r="G622" t="s">
        <v>30</v>
      </c>
      <c r="H622" t="s">
        <v>30</v>
      </c>
      <c r="I622">
        <v>20</v>
      </c>
    </row>
    <row r="623" spans="1:9">
      <c r="A623">
        <v>50029</v>
      </c>
      <c r="B623">
        <v>20</v>
      </c>
      <c r="C623">
        <v>43.062199999999997</v>
      </c>
      <c r="D623">
        <v>63.795900000000003</v>
      </c>
      <c r="E623" s="8">
        <v>45658</v>
      </c>
      <c r="F623">
        <v>0</v>
      </c>
      <c r="G623" t="s">
        <v>30</v>
      </c>
      <c r="H623" t="s">
        <v>30</v>
      </c>
      <c r="I623">
        <v>20</v>
      </c>
    </row>
    <row r="624" spans="1:9">
      <c r="A624">
        <v>50030</v>
      </c>
      <c r="B624">
        <v>11</v>
      </c>
      <c r="C624">
        <v>30</v>
      </c>
      <c r="D624">
        <v>63.954999999999998</v>
      </c>
      <c r="E624" s="8">
        <v>45658</v>
      </c>
      <c r="F624">
        <v>1</v>
      </c>
      <c r="G624">
        <v>30</v>
      </c>
      <c r="H624">
        <v>30</v>
      </c>
      <c r="I624">
        <v>12</v>
      </c>
    </row>
    <row r="625" spans="1:9">
      <c r="A625">
        <v>50031</v>
      </c>
      <c r="B625">
        <v>21</v>
      </c>
      <c r="C625">
        <v>47.966200000000001</v>
      </c>
      <c r="D625">
        <v>67.152699999999996</v>
      </c>
      <c r="E625" s="8">
        <v>45658</v>
      </c>
      <c r="F625">
        <v>0</v>
      </c>
      <c r="G625" t="s">
        <v>30</v>
      </c>
      <c r="H625" t="s">
        <v>30</v>
      </c>
      <c r="I625">
        <v>21</v>
      </c>
    </row>
    <row r="626" spans="1:9">
      <c r="A626">
        <v>50032</v>
      </c>
      <c r="B626">
        <v>17</v>
      </c>
      <c r="C626">
        <v>61</v>
      </c>
      <c r="D626">
        <v>77.846900000000005</v>
      </c>
      <c r="E626" s="8">
        <v>45658</v>
      </c>
      <c r="F626">
        <v>0</v>
      </c>
      <c r="G626" t="s">
        <v>30</v>
      </c>
      <c r="H626" t="s">
        <v>30</v>
      </c>
      <c r="I626">
        <v>17</v>
      </c>
    </row>
    <row r="627" spans="1:9">
      <c r="A627">
        <v>50033</v>
      </c>
      <c r="B627">
        <v>15</v>
      </c>
      <c r="C627">
        <v>56.001399999999997</v>
      </c>
      <c r="D627">
        <v>62.961199999999998</v>
      </c>
      <c r="E627" s="8">
        <v>45658</v>
      </c>
      <c r="F627">
        <v>0</v>
      </c>
      <c r="G627" t="s">
        <v>30</v>
      </c>
      <c r="H627" t="s">
        <v>30</v>
      </c>
      <c r="I627">
        <v>15</v>
      </c>
    </row>
    <row r="628" spans="1:9">
      <c r="A628">
        <v>50034</v>
      </c>
      <c r="B628">
        <v>17</v>
      </c>
      <c r="C628">
        <v>31.898099999999999</v>
      </c>
      <c r="D628">
        <v>64.467399999999998</v>
      </c>
      <c r="E628" s="8">
        <v>45658</v>
      </c>
      <c r="F628">
        <v>0</v>
      </c>
      <c r="G628" t="s">
        <v>30</v>
      </c>
      <c r="H628" t="s">
        <v>30</v>
      </c>
      <c r="I628">
        <v>17</v>
      </c>
    </row>
    <row r="629" spans="1:9">
      <c r="A629">
        <v>50035</v>
      </c>
      <c r="B629">
        <v>13</v>
      </c>
      <c r="C629">
        <v>65.883899999999997</v>
      </c>
      <c r="D629">
        <v>67</v>
      </c>
      <c r="E629" s="8">
        <v>45658</v>
      </c>
      <c r="F629">
        <v>3</v>
      </c>
      <c r="G629">
        <v>65.209999999999994</v>
      </c>
      <c r="H629">
        <v>65.823700000000002</v>
      </c>
      <c r="I629">
        <v>16</v>
      </c>
    </row>
    <row r="630" spans="1:9">
      <c r="A630">
        <v>50036</v>
      </c>
      <c r="B630">
        <v>12</v>
      </c>
      <c r="C630">
        <v>65.071799999999996</v>
      </c>
      <c r="D630">
        <v>73.062200000000004</v>
      </c>
      <c r="E630" s="8">
        <v>45658</v>
      </c>
      <c r="F630">
        <v>0</v>
      </c>
      <c r="G630" t="s">
        <v>30</v>
      </c>
      <c r="H630" t="s">
        <v>30</v>
      </c>
      <c r="I630">
        <v>12</v>
      </c>
    </row>
    <row r="631" spans="1:9">
      <c r="A631">
        <v>50037</v>
      </c>
      <c r="B631">
        <v>8</v>
      </c>
      <c r="C631">
        <v>30</v>
      </c>
      <c r="D631">
        <v>39.641100000000002</v>
      </c>
      <c r="E631" s="8">
        <v>45658</v>
      </c>
      <c r="F631">
        <v>0</v>
      </c>
      <c r="G631" t="s">
        <v>30</v>
      </c>
      <c r="H631" t="s">
        <v>30</v>
      </c>
      <c r="I631">
        <v>8</v>
      </c>
    </row>
    <row r="632" spans="1:9">
      <c r="A632">
        <v>50038</v>
      </c>
      <c r="B632">
        <v>14</v>
      </c>
      <c r="C632">
        <v>72.764799999999994</v>
      </c>
      <c r="D632">
        <v>79.943700000000007</v>
      </c>
      <c r="E632" s="8">
        <v>45658</v>
      </c>
      <c r="F632">
        <v>0</v>
      </c>
      <c r="G632" t="s">
        <v>30</v>
      </c>
      <c r="H632" t="s">
        <v>30</v>
      </c>
      <c r="I632">
        <v>14</v>
      </c>
    </row>
    <row r="633" spans="1:9">
      <c r="A633">
        <v>50039</v>
      </c>
      <c r="B633">
        <v>15</v>
      </c>
      <c r="C633">
        <v>30</v>
      </c>
      <c r="D633">
        <v>52.762900000000002</v>
      </c>
      <c r="E633" s="8">
        <v>45658</v>
      </c>
      <c r="F633">
        <v>1</v>
      </c>
      <c r="G633">
        <v>30</v>
      </c>
      <c r="H633">
        <v>30</v>
      </c>
      <c r="I633">
        <v>16</v>
      </c>
    </row>
    <row r="634" spans="1:9">
      <c r="A634">
        <v>50040</v>
      </c>
      <c r="B634">
        <v>12</v>
      </c>
      <c r="C634">
        <v>55.55</v>
      </c>
      <c r="D634">
        <v>61.627000000000002</v>
      </c>
      <c r="E634" s="8">
        <v>45658</v>
      </c>
      <c r="F634">
        <v>0</v>
      </c>
      <c r="G634" t="s">
        <v>30</v>
      </c>
      <c r="H634" t="s">
        <v>30</v>
      </c>
      <c r="I634">
        <v>12</v>
      </c>
    </row>
    <row r="635" spans="1:9">
      <c r="A635">
        <v>50041</v>
      </c>
      <c r="B635">
        <v>26</v>
      </c>
      <c r="C635">
        <v>32.616300000000003</v>
      </c>
      <c r="D635">
        <v>64.884500000000003</v>
      </c>
      <c r="E635" s="8">
        <v>45658</v>
      </c>
      <c r="F635">
        <v>2</v>
      </c>
      <c r="G635">
        <v>31.744199999999999</v>
      </c>
      <c r="H635">
        <v>31.977499999999999</v>
      </c>
      <c r="I635">
        <v>28</v>
      </c>
    </row>
    <row r="636" spans="1:9">
      <c r="A636">
        <v>50042</v>
      </c>
      <c r="B636">
        <v>10</v>
      </c>
      <c r="C636">
        <v>67</v>
      </c>
      <c r="D636">
        <v>70.001900000000006</v>
      </c>
      <c r="E636" s="8">
        <v>45658</v>
      </c>
      <c r="F636">
        <v>3</v>
      </c>
      <c r="G636">
        <v>67</v>
      </c>
      <c r="H636">
        <v>67</v>
      </c>
      <c r="I636">
        <v>13</v>
      </c>
    </row>
    <row r="637" spans="1:9">
      <c r="A637">
        <v>50043</v>
      </c>
      <c r="B637">
        <v>17</v>
      </c>
      <c r="C637">
        <v>53.9831</v>
      </c>
      <c r="D637">
        <v>79.3</v>
      </c>
      <c r="E637" s="8">
        <v>45658</v>
      </c>
      <c r="F637">
        <v>3</v>
      </c>
      <c r="G637">
        <v>51.164000000000001</v>
      </c>
      <c r="H637">
        <v>52.033799999999999</v>
      </c>
      <c r="I637">
        <v>20</v>
      </c>
    </row>
    <row r="638" spans="1:9">
      <c r="A638">
        <v>50044</v>
      </c>
      <c r="B638">
        <v>19</v>
      </c>
      <c r="C638">
        <v>54.818600000000004</v>
      </c>
      <c r="D638">
        <v>63.113999999999997</v>
      </c>
      <c r="E638" s="8">
        <v>45658</v>
      </c>
      <c r="F638">
        <v>2</v>
      </c>
      <c r="G638">
        <v>52.762900000000002</v>
      </c>
      <c r="H638">
        <v>54.328499999999998</v>
      </c>
      <c r="I638">
        <v>21</v>
      </c>
    </row>
    <row r="639" spans="1:9">
      <c r="A639">
        <v>50045</v>
      </c>
      <c r="B639">
        <v>11</v>
      </c>
      <c r="C639">
        <v>30</v>
      </c>
      <c r="D639">
        <v>35.995600000000003</v>
      </c>
      <c r="E639" s="8">
        <v>45658</v>
      </c>
      <c r="F639">
        <v>3</v>
      </c>
      <c r="G639">
        <v>30</v>
      </c>
      <c r="H639">
        <v>30</v>
      </c>
      <c r="I639">
        <v>14</v>
      </c>
    </row>
    <row r="640" spans="1:9">
      <c r="A640">
        <v>50046</v>
      </c>
      <c r="B640">
        <v>11</v>
      </c>
      <c r="C640">
        <v>38.975299999999997</v>
      </c>
      <c r="D640">
        <v>41.970300000000002</v>
      </c>
      <c r="E640" s="8">
        <v>45658</v>
      </c>
      <c r="F640">
        <v>1</v>
      </c>
      <c r="G640">
        <v>33.990099999999998</v>
      </c>
      <c r="H640">
        <v>33.990099999999998</v>
      </c>
      <c r="I640">
        <v>12</v>
      </c>
    </row>
    <row r="641" spans="1:9">
      <c r="A641">
        <v>50047</v>
      </c>
      <c r="B641">
        <v>12</v>
      </c>
      <c r="C641">
        <v>58.59</v>
      </c>
      <c r="D641">
        <v>60.964700000000001</v>
      </c>
      <c r="E641" s="8">
        <v>45658</v>
      </c>
      <c r="F641">
        <v>0</v>
      </c>
      <c r="G641" t="s">
        <v>30</v>
      </c>
      <c r="H641" t="s">
        <v>30</v>
      </c>
      <c r="I641">
        <v>12</v>
      </c>
    </row>
    <row r="642" spans="1:9">
      <c r="A642">
        <v>50048</v>
      </c>
      <c r="B642">
        <v>14</v>
      </c>
      <c r="C642">
        <v>70.014799999999994</v>
      </c>
      <c r="D642">
        <v>82.326800000000006</v>
      </c>
      <c r="E642" s="8">
        <v>45658</v>
      </c>
      <c r="F642">
        <v>0</v>
      </c>
      <c r="G642" t="s">
        <v>30</v>
      </c>
      <c r="H642" t="s">
        <v>30</v>
      </c>
      <c r="I642">
        <v>14</v>
      </c>
    </row>
    <row r="643" spans="1:9">
      <c r="A643">
        <v>50049</v>
      </c>
      <c r="B643">
        <v>12</v>
      </c>
      <c r="C643">
        <v>57.409300000000002</v>
      </c>
      <c r="D643">
        <v>60</v>
      </c>
      <c r="E643" s="8">
        <v>45658</v>
      </c>
      <c r="F643">
        <v>0</v>
      </c>
      <c r="G643" t="s">
        <v>30</v>
      </c>
      <c r="H643" t="s">
        <v>30</v>
      </c>
      <c r="I643">
        <v>12</v>
      </c>
    </row>
    <row r="644" spans="1:9">
      <c r="A644">
        <v>50050</v>
      </c>
      <c r="B644">
        <v>13</v>
      </c>
      <c r="C644">
        <v>35.343499999999999</v>
      </c>
      <c r="D644">
        <v>74.476699999999994</v>
      </c>
      <c r="E644" s="8">
        <v>45658</v>
      </c>
      <c r="F644">
        <v>1</v>
      </c>
      <c r="G644">
        <v>35</v>
      </c>
      <c r="H644">
        <v>35</v>
      </c>
      <c r="I644">
        <v>14</v>
      </c>
    </row>
    <row r="645" spans="1:9">
      <c r="A645">
        <v>50051</v>
      </c>
      <c r="B645">
        <v>20</v>
      </c>
      <c r="C645">
        <v>43.680999999999997</v>
      </c>
      <c r="D645">
        <v>86.190399999999997</v>
      </c>
      <c r="E645" s="8">
        <v>45658</v>
      </c>
      <c r="F645">
        <v>2</v>
      </c>
      <c r="G645">
        <v>42.563200000000002</v>
      </c>
      <c r="H645">
        <v>42.563200000000002</v>
      </c>
      <c r="I645">
        <v>22</v>
      </c>
    </row>
    <row r="646" spans="1:9">
      <c r="A646">
        <v>50052</v>
      </c>
      <c r="B646">
        <v>18</v>
      </c>
      <c r="C646">
        <v>68</v>
      </c>
      <c r="D646">
        <v>78.354900000000001</v>
      </c>
      <c r="E646" s="8">
        <v>45658</v>
      </c>
      <c r="F646">
        <v>0</v>
      </c>
      <c r="G646" t="s">
        <v>30</v>
      </c>
      <c r="H646" t="s">
        <v>30</v>
      </c>
      <c r="I646">
        <v>18</v>
      </c>
    </row>
    <row r="647" spans="1:9">
      <c r="A647">
        <v>50053</v>
      </c>
      <c r="B647">
        <v>13</v>
      </c>
      <c r="C647">
        <v>59.854399999999998</v>
      </c>
      <c r="D647">
        <v>61.7166</v>
      </c>
      <c r="E647" s="8">
        <v>45658</v>
      </c>
      <c r="F647">
        <v>5</v>
      </c>
      <c r="G647">
        <v>35</v>
      </c>
      <c r="H647">
        <v>40.055500000000002</v>
      </c>
      <c r="I647">
        <v>18</v>
      </c>
    </row>
    <row r="648" spans="1:9">
      <c r="A648">
        <v>50054</v>
      </c>
      <c r="B648">
        <v>15</v>
      </c>
      <c r="C648">
        <v>63.387500000000003</v>
      </c>
      <c r="D648">
        <v>71.043000000000006</v>
      </c>
      <c r="E648" s="8">
        <v>45658</v>
      </c>
      <c r="F648">
        <v>0</v>
      </c>
      <c r="G648" t="s">
        <v>30</v>
      </c>
      <c r="H648" t="s">
        <v>30</v>
      </c>
      <c r="I648">
        <v>15</v>
      </c>
    </row>
    <row r="649" spans="1:9">
      <c r="A649">
        <v>50055</v>
      </c>
      <c r="B649">
        <v>14</v>
      </c>
      <c r="C649">
        <v>71.400000000000006</v>
      </c>
      <c r="D649">
        <v>75.968199999999996</v>
      </c>
      <c r="E649" s="8">
        <v>45658</v>
      </c>
      <c r="F649">
        <v>0</v>
      </c>
      <c r="G649" t="s">
        <v>30</v>
      </c>
      <c r="H649" t="s">
        <v>30</v>
      </c>
      <c r="I649">
        <v>14</v>
      </c>
    </row>
    <row r="650" spans="1:9">
      <c r="A650">
        <v>50056</v>
      </c>
      <c r="B650">
        <v>15</v>
      </c>
      <c r="C650">
        <v>58.7301</v>
      </c>
      <c r="D650">
        <v>70.207899999999995</v>
      </c>
      <c r="E650" s="8">
        <v>45658</v>
      </c>
      <c r="F650">
        <v>0</v>
      </c>
      <c r="G650" t="s">
        <v>30</v>
      </c>
      <c r="H650" t="s">
        <v>30</v>
      </c>
      <c r="I650">
        <v>15</v>
      </c>
    </row>
    <row r="651" spans="1:9">
      <c r="A651">
        <v>50057</v>
      </c>
      <c r="B651">
        <v>6</v>
      </c>
      <c r="C651">
        <v>58.7301</v>
      </c>
      <c r="D651">
        <v>61.290900000000001</v>
      </c>
      <c r="E651" s="8">
        <v>45658</v>
      </c>
      <c r="F651">
        <v>0</v>
      </c>
      <c r="G651" t="s">
        <v>30</v>
      </c>
      <c r="H651" t="s">
        <v>30</v>
      </c>
      <c r="I651">
        <v>6</v>
      </c>
    </row>
    <row r="652" spans="1:9">
      <c r="A652">
        <v>50058</v>
      </c>
      <c r="B652">
        <v>14</v>
      </c>
      <c r="C652">
        <v>45.363399999999999</v>
      </c>
      <c r="D652">
        <v>61.1</v>
      </c>
      <c r="E652" s="8">
        <v>45658</v>
      </c>
      <c r="F652">
        <v>1</v>
      </c>
      <c r="G652">
        <v>42.768900000000002</v>
      </c>
      <c r="H652">
        <v>42.768900000000002</v>
      </c>
      <c r="I652">
        <v>15</v>
      </c>
    </row>
    <row r="653" spans="1:9">
      <c r="A653">
        <v>50059</v>
      </c>
      <c r="B653">
        <v>19</v>
      </c>
      <c r="C653">
        <v>47.883499999999998</v>
      </c>
      <c r="D653">
        <v>95</v>
      </c>
      <c r="E653" s="8">
        <v>45658</v>
      </c>
      <c r="F653">
        <v>3</v>
      </c>
      <c r="G653">
        <v>43.095199999999998</v>
      </c>
      <c r="H653">
        <v>46.819499999999998</v>
      </c>
      <c r="I653">
        <v>22</v>
      </c>
    </row>
    <row r="654" spans="1:9">
      <c r="A654">
        <v>50060</v>
      </c>
      <c r="B654">
        <v>10</v>
      </c>
      <c r="C654">
        <v>63.542400000000001</v>
      </c>
      <c r="D654">
        <v>69.715999999999994</v>
      </c>
      <c r="E654" s="8">
        <v>45658</v>
      </c>
      <c r="F654">
        <v>0</v>
      </c>
      <c r="G654" t="s">
        <v>30</v>
      </c>
      <c r="H654" t="s">
        <v>30</v>
      </c>
      <c r="I654">
        <v>10</v>
      </c>
    </row>
    <row r="655" spans="1:9">
      <c r="A655">
        <v>50061</v>
      </c>
      <c r="B655">
        <v>6</v>
      </c>
      <c r="C655">
        <v>61.12</v>
      </c>
      <c r="D655">
        <v>63.844700000000003</v>
      </c>
      <c r="E655" s="8">
        <v>45658</v>
      </c>
      <c r="F655">
        <v>0</v>
      </c>
      <c r="G655" t="s">
        <v>30</v>
      </c>
      <c r="H655" t="s">
        <v>30</v>
      </c>
      <c r="I655">
        <v>6</v>
      </c>
    </row>
    <row r="656" spans="1:9">
      <c r="A656">
        <v>50062</v>
      </c>
      <c r="B656">
        <v>12</v>
      </c>
      <c r="C656">
        <v>30</v>
      </c>
      <c r="D656">
        <v>39.014400000000002</v>
      </c>
      <c r="E656" s="8">
        <v>45658</v>
      </c>
      <c r="F656">
        <v>5</v>
      </c>
      <c r="G656">
        <v>29.695599999999999</v>
      </c>
      <c r="H656">
        <v>30</v>
      </c>
      <c r="I656">
        <v>17</v>
      </c>
    </row>
    <row r="657" spans="1:9">
      <c r="A657">
        <v>50063</v>
      </c>
      <c r="B657">
        <v>19</v>
      </c>
      <c r="C657">
        <v>58.7316</v>
      </c>
      <c r="D657">
        <v>66.819400000000002</v>
      </c>
      <c r="E657" s="8">
        <v>45658</v>
      </c>
      <c r="F657">
        <v>0</v>
      </c>
      <c r="G657" t="s">
        <v>30</v>
      </c>
      <c r="H657" t="s">
        <v>30</v>
      </c>
      <c r="I657">
        <v>19</v>
      </c>
    </row>
    <row r="658" spans="1:9">
      <c r="A658">
        <v>50064</v>
      </c>
      <c r="B658">
        <v>15</v>
      </c>
      <c r="C658">
        <v>46</v>
      </c>
      <c r="D658">
        <v>64.038200000000003</v>
      </c>
      <c r="E658" s="8">
        <v>45658</v>
      </c>
      <c r="F658">
        <v>0</v>
      </c>
      <c r="G658" t="s">
        <v>30</v>
      </c>
      <c r="H658" t="s">
        <v>30</v>
      </c>
      <c r="I658">
        <v>15</v>
      </c>
    </row>
    <row r="659" spans="1:9">
      <c r="A659">
        <v>50065</v>
      </c>
      <c r="B659">
        <v>15</v>
      </c>
      <c r="C659">
        <v>68.183099999999996</v>
      </c>
      <c r="D659">
        <v>73.819500000000005</v>
      </c>
      <c r="E659" s="8">
        <v>45658</v>
      </c>
      <c r="F659">
        <v>1</v>
      </c>
      <c r="G659">
        <v>68.099999999999994</v>
      </c>
      <c r="H659">
        <v>68.099999999999994</v>
      </c>
      <c r="I659">
        <v>16</v>
      </c>
    </row>
    <row r="660" spans="1:9">
      <c r="A660">
        <v>50066</v>
      </c>
      <c r="B660">
        <v>20</v>
      </c>
      <c r="C660">
        <v>68.092100000000002</v>
      </c>
      <c r="D660">
        <v>92.557299999999998</v>
      </c>
      <c r="E660" s="8">
        <v>45658</v>
      </c>
      <c r="F660">
        <v>0</v>
      </c>
      <c r="G660" t="s">
        <v>30</v>
      </c>
      <c r="H660" t="s">
        <v>30</v>
      </c>
      <c r="I660">
        <v>20</v>
      </c>
    </row>
    <row r="661" spans="1:9">
      <c r="A661">
        <v>50067</v>
      </c>
      <c r="B661">
        <v>12</v>
      </c>
      <c r="C661">
        <v>55.999000000000002</v>
      </c>
      <c r="D661">
        <v>68.182500000000005</v>
      </c>
      <c r="E661" s="8">
        <v>45658</v>
      </c>
      <c r="F661">
        <v>0</v>
      </c>
      <c r="G661" t="s">
        <v>30</v>
      </c>
      <c r="H661" t="s">
        <v>30</v>
      </c>
      <c r="I661">
        <v>12</v>
      </c>
    </row>
    <row r="662" spans="1:9">
      <c r="A662">
        <v>50068</v>
      </c>
      <c r="B662">
        <v>12</v>
      </c>
      <c r="C662">
        <v>64.506799999999998</v>
      </c>
      <c r="D662">
        <v>72.188800000000001</v>
      </c>
      <c r="E662" s="8">
        <v>45658</v>
      </c>
      <c r="F662">
        <v>0</v>
      </c>
      <c r="G662" t="s">
        <v>30</v>
      </c>
      <c r="H662" t="s">
        <v>30</v>
      </c>
      <c r="I662">
        <v>12</v>
      </c>
    </row>
    <row r="663" spans="1:9">
      <c r="A663">
        <v>50069</v>
      </c>
      <c r="B663">
        <v>14</v>
      </c>
      <c r="C663">
        <v>60.526299999999999</v>
      </c>
      <c r="D663">
        <v>66.842100000000002</v>
      </c>
      <c r="E663" s="8">
        <v>45658</v>
      </c>
      <c r="F663">
        <v>0</v>
      </c>
      <c r="G663" t="s">
        <v>30</v>
      </c>
      <c r="H663" t="s">
        <v>30</v>
      </c>
      <c r="I663">
        <v>14</v>
      </c>
    </row>
    <row r="664" spans="1:9">
      <c r="A664">
        <v>50070</v>
      </c>
      <c r="B664">
        <v>14</v>
      </c>
      <c r="C664">
        <v>53.182200000000002</v>
      </c>
      <c r="D664">
        <v>61.051900000000003</v>
      </c>
      <c r="E664" s="8">
        <v>45658</v>
      </c>
      <c r="F664">
        <v>2</v>
      </c>
      <c r="G664">
        <v>53</v>
      </c>
      <c r="H664">
        <v>53</v>
      </c>
      <c r="I664">
        <v>16</v>
      </c>
    </row>
    <row r="665" spans="1:9">
      <c r="A665">
        <v>50071</v>
      </c>
      <c r="B665">
        <v>31</v>
      </c>
      <c r="C665">
        <v>30</v>
      </c>
      <c r="D665">
        <v>55.555599999999998</v>
      </c>
      <c r="E665" s="8">
        <v>45658</v>
      </c>
      <c r="F665">
        <v>4</v>
      </c>
      <c r="G665">
        <v>27.2727</v>
      </c>
      <c r="H665">
        <v>30</v>
      </c>
      <c r="I665">
        <v>35</v>
      </c>
    </row>
    <row r="666" spans="1:9">
      <c r="A666">
        <v>50072</v>
      </c>
      <c r="B666">
        <v>30</v>
      </c>
      <c r="C666">
        <v>30</v>
      </c>
      <c r="D666">
        <v>66</v>
      </c>
      <c r="E666" s="8">
        <v>45658</v>
      </c>
      <c r="F666">
        <v>0</v>
      </c>
      <c r="G666" t="s">
        <v>30</v>
      </c>
      <c r="H666" t="s">
        <v>30</v>
      </c>
      <c r="I666">
        <v>30</v>
      </c>
    </row>
    <row r="667" spans="1:9">
      <c r="A667">
        <v>50073</v>
      </c>
      <c r="B667">
        <v>20</v>
      </c>
      <c r="C667">
        <v>37.5</v>
      </c>
      <c r="D667">
        <v>70</v>
      </c>
      <c r="E667" s="8">
        <v>45658</v>
      </c>
      <c r="F667">
        <v>2</v>
      </c>
      <c r="G667">
        <v>31.25</v>
      </c>
      <c r="H667">
        <v>35</v>
      </c>
      <c r="I667">
        <v>22</v>
      </c>
    </row>
    <row r="668" spans="1:9">
      <c r="A668">
        <v>50074</v>
      </c>
      <c r="B668">
        <v>19</v>
      </c>
      <c r="C668">
        <v>48.93</v>
      </c>
      <c r="D668">
        <v>60</v>
      </c>
      <c r="E668" s="8">
        <v>45658</v>
      </c>
      <c r="F668">
        <v>0</v>
      </c>
      <c r="G668" t="s">
        <v>30</v>
      </c>
      <c r="H668" t="s">
        <v>30</v>
      </c>
      <c r="I668">
        <v>19</v>
      </c>
    </row>
    <row r="669" spans="1:9">
      <c r="A669">
        <v>50078</v>
      </c>
      <c r="B669">
        <v>10</v>
      </c>
      <c r="C669">
        <v>18.75</v>
      </c>
      <c r="D669">
        <v>30.909099999999999</v>
      </c>
      <c r="E669" s="8">
        <v>45658</v>
      </c>
      <c r="F669">
        <v>0</v>
      </c>
      <c r="G669" t="s">
        <v>30</v>
      </c>
      <c r="H669" t="s">
        <v>30</v>
      </c>
      <c r="I669">
        <v>10</v>
      </c>
    </row>
    <row r="670" spans="1:9">
      <c r="A670">
        <v>50079</v>
      </c>
      <c r="B670">
        <v>9</v>
      </c>
      <c r="C670">
        <v>11.1111</v>
      </c>
      <c r="D670">
        <v>30</v>
      </c>
      <c r="E670" s="8">
        <v>45658</v>
      </c>
      <c r="F670">
        <v>0</v>
      </c>
      <c r="G670" t="s">
        <v>30</v>
      </c>
      <c r="H670" t="s">
        <v>30</v>
      </c>
      <c r="I670">
        <v>9</v>
      </c>
    </row>
    <row r="671" spans="1:9">
      <c r="A671">
        <v>50080</v>
      </c>
      <c r="B671">
        <v>10</v>
      </c>
      <c r="C671">
        <v>70</v>
      </c>
      <c r="D671">
        <v>75</v>
      </c>
      <c r="E671" s="8">
        <v>45658</v>
      </c>
      <c r="F671">
        <v>0</v>
      </c>
      <c r="G671" t="s">
        <v>30</v>
      </c>
      <c r="H671" t="s">
        <v>30</v>
      </c>
      <c r="I671">
        <v>10</v>
      </c>
    </row>
    <row r="672" spans="1:9">
      <c r="A672">
        <v>50081</v>
      </c>
      <c r="B672">
        <v>11</v>
      </c>
      <c r="C672">
        <v>71.88</v>
      </c>
      <c r="D672">
        <v>80</v>
      </c>
      <c r="E672" s="8">
        <v>45658</v>
      </c>
      <c r="F672">
        <v>0</v>
      </c>
      <c r="G672" t="s">
        <v>30</v>
      </c>
      <c r="H672" t="s">
        <v>30</v>
      </c>
      <c r="I672">
        <v>11</v>
      </c>
    </row>
    <row r="673" spans="1:9">
      <c r="A673">
        <v>50082</v>
      </c>
      <c r="B673">
        <v>12</v>
      </c>
      <c r="C673">
        <v>63</v>
      </c>
      <c r="D673">
        <v>67.5</v>
      </c>
      <c r="E673" s="8">
        <v>45658</v>
      </c>
      <c r="F673">
        <v>1</v>
      </c>
      <c r="G673">
        <v>63</v>
      </c>
      <c r="H673">
        <v>63</v>
      </c>
      <c r="I673">
        <v>13</v>
      </c>
    </row>
    <row r="674" spans="1:9">
      <c r="A674">
        <v>50083</v>
      </c>
      <c r="B674">
        <v>10</v>
      </c>
      <c r="C674">
        <v>57.777799999999999</v>
      </c>
      <c r="D674">
        <v>66.666700000000006</v>
      </c>
      <c r="E674" s="8">
        <v>45658</v>
      </c>
      <c r="F674">
        <v>3</v>
      </c>
      <c r="G674">
        <v>54</v>
      </c>
      <c r="H674">
        <v>54</v>
      </c>
      <c r="I674">
        <v>13</v>
      </c>
    </row>
    <row r="675" spans="1:9">
      <c r="A675">
        <v>50084</v>
      </c>
      <c r="B675">
        <v>17</v>
      </c>
      <c r="C675">
        <v>54.285699999999999</v>
      </c>
      <c r="D675">
        <v>64.444400000000002</v>
      </c>
      <c r="E675" s="8">
        <v>45658</v>
      </c>
      <c r="F675">
        <v>2</v>
      </c>
      <c r="G675">
        <v>50.833300000000001</v>
      </c>
      <c r="H675">
        <v>51.666699999999999</v>
      </c>
      <c r="I675">
        <v>19</v>
      </c>
    </row>
    <row r="676" spans="1:9">
      <c r="A676">
        <v>50085</v>
      </c>
      <c r="B676">
        <v>20</v>
      </c>
      <c r="C676">
        <v>30</v>
      </c>
      <c r="D676">
        <v>60</v>
      </c>
      <c r="E676" s="8">
        <v>45658</v>
      </c>
      <c r="F676">
        <v>0</v>
      </c>
      <c r="G676" t="s">
        <v>30</v>
      </c>
      <c r="H676" t="s">
        <v>30</v>
      </c>
      <c r="I676">
        <v>20</v>
      </c>
    </row>
    <row r="677" spans="1:9">
      <c r="A677">
        <v>50086</v>
      </c>
      <c r="B677">
        <v>30</v>
      </c>
      <c r="C677">
        <v>66.363600000000005</v>
      </c>
      <c r="D677">
        <v>78.332899999999995</v>
      </c>
      <c r="E677" s="8">
        <v>45658</v>
      </c>
      <c r="F677">
        <v>1</v>
      </c>
      <c r="G677">
        <v>66</v>
      </c>
      <c r="H677">
        <v>66</v>
      </c>
      <c r="I677">
        <v>31</v>
      </c>
    </row>
    <row r="678" spans="1:9">
      <c r="A678">
        <v>50087</v>
      </c>
      <c r="B678">
        <v>12</v>
      </c>
      <c r="C678">
        <v>75</v>
      </c>
      <c r="D678">
        <v>78</v>
      </c>
      <c r="E678" s="8">
        <v>45658</v>
      </c>
      <c r="F678">
        <v>2</v>
      </c>
      <c r="G678">
        <v>75</v>
      </c>
      <c r="H678">
        <v>75</v>
      </c>
      <c r="I678">
        <v>14</v>
      </c>
    </row>
    <row r="679" spans="1:9">
      <c r="A679">
        <v>50088</v>
      </c>
      <c r="B679">
        <v>12</v>
      </c>
      <c r="C679">
        <v>48.706200000000003</v>
      </c>
      <c r="D679">
        <v>74.225300000000004</v>
      </c>
      <c r="E679" s="8">
        <v>45658</v>
      </c>
      <c r="F679">
        <v>3</v>
      </c>
      <c r="G679">
        <v>46.015000000000001</v>
      </c>
      <c r="H679">
        <v>46.4313</v>
      </c>
      <c r="I679">
        <v>15</v>
      </c>
    </row>
    <row r="680" spans="1:9">
      <c r="A680">
        <v>50089</v>
      </c>
      <c r="B680">
        <v>10</v>
      </c>
      <c r="C680">
        <v>34.444400000000002</v>
      </c>
      <c r="D680">
        <v>75</v>
      </c>
      <c r="E680" s="8">
        <v>45658</v>
      </c>
      <c r="F680">
        <v>2</v>
      </c>
      <c r="G680">
        <v>33.333300000000001</v>
      </c>
      <c r="H680">
        <v>33.333300000000001</v>
      </c>
      <c r="I680">
        <v>12</v>
      </c>
    </row>
    <row r="681" spans="1:9">
      <c r="A681">
        <v>50090</v>
      </c>
      <c r="B681">
        <v>52</v>
      </c>
      <c r="C681">
        <v>60</v>
      </c>
      <c r="D681">
        <v>75</v>
      </c>
      <c r="E681" s="8">
        <v>45658</v>
      </c>
      <c r="F681">
        <v>10</v>
      </c>
      <c r="G681">
        <v>58.333300000000001</v>
      </c>
      <c r="H681">
        <v>60</v>
      </c>
      <c r="I681">
        <v>62</v>
      </c>
    </row>
    <row r="682" spans="1:9">
      <c r="A682">
        <v>50091</v>
      </c>
      <c r="B682">
        <v>11</v>
      </c>
      <c r="C682">
        <v>66</v>
      </c>
      <c r="D682">
        <v>68</v>
      </c>
      <c r="E682" s="8">
        <v>45658</v>
      </c>
      <c r="F682">
        <v>0</v>
      </c>
      <c r="G682" t="s">
        <v>30</v>
      </c>
      <c r="H682" t="s">
        <v>30</v>
      </c>
      <c r="I682">
        <v>11</v>
      </c>
    </row>
    <row r="683" spans="1:9">
      <c r="A683">
        <v>50092</v>
      </c>
      <c r="B683">
        <v>11</v>
      </c>
      <c r="C683">
        <v>69.55</v>
      </c>
      <c r="D683">
        <v>71.509200000000007</v>
      </c>
      <c r="E683" s="8">
        <v>45658</v>
      </c>
      <c r="F683">
        <v>0</v>
      </c>
      <c r="G683" t="s">
        <v>30</v>
      </c>
      <c r="H683" t="s">
        <v>30</v>
      </c>
      <c r="I683">
        <v>11</v>
      </c>
    </row>
    <row r="684" spans="1:9">
      <c r="A684">
        <v>50094</v>
      </c>
      <c r="B684">
        <v>12</v>
      </c>
      <c r="C684">
        <v>62.5</v>
      </c>
      <c r="D684">
        <v>69.230800000000002</v>
      </c>
      <c r="E684" s="8">
        <v>45658</v>
      </c>
      <c r="F684">
        <v>0</v>
      </c>
      <c r="G684" t="s">
        <v>30</v>
      </c>
      <c r="H684" t="s">
        <v>30</v>
      </c>
      <c r="I684">
        <v>12</v>
      </c>
    </row>
    <row r="685" spans="1:9">
      <c r="A685">
        <v>50095</v>
      </c>
      <c r="B685">
        <v>12</v>
      </c>
      <c r="C685">
        <v>31</v>
      </c>
      <c r="D685">
        <v>95</v>
      </c>
      <c r="E685" s="8">
        <v>45658</v>
      </c>
      <c r="F685">
        <v>0</v>
      </c>
      <c r="G685" t="s">
        <v>30</v>
      </c>
      <c r="H685" t="s">
        <v>30</v>
      </c>
      <c r="I685">
        <v>12</v>
      </c>
    </row>
    <row r="686" spans="1:9">
      <c r="A686">
        <v>50096</v>
      </c>
      <c r="B686">
        <v>10</v>
      </c>
      <c r="C686">
        <v>62.782299999999999</v>
      </c>
      <c r="D686">
        <v>72.7273</v>
      </c>
      <c r="E686" s="8">
        <v>45658</v>
      </c>
      <c r="F686">
        <v>3</v>
      </c>
      <c r="G686">
        <v>62.782299999999999</v>
      </c>
      <c r="H686">
        <v>62.782299999999999</v>
      </c>
      <c r="I686">
        <v>13</v>
      </c>
    </row>
    <row r="687" spans="1:9">
      <c r="A687">
        <v>50097</v>
      </c>
      <c r="B687">
        <v>10</v>
      </c>
      <c r="C687">
        <v>45.9</v>
      </c>
      <c r="D687">
        <v>61.1111</v>
      </c>
      <c r="E687" s="8">
        <v>45658</v>
      </c>
      <c r="F687">
        <v>1</v>
      </c>
      <c r="G687">
        <v>43.3733</v>
      </c>
      <c r="H687">
        <v>43.3733</v>
      </c>
      <c r="I687">
        <v>11</v>
      </c>
    </row>
    <row r="688" spans="1:9">
      <c r="A688">
        <v>50098</v>
      </c>
      <c r="B688">
        <v>7</v>
      </c>
      <c r="C688">
        <v>70</v>
      </c>
      <c r="D688">
        <v>77.5</v>
      </c>
      <c r="E688" s="8">
        <v>45658</v>
      </c>
      <c r="F688">
        <v>1</v>
      </c>
      <c r="G688">
        <v>70</v>
      </c>
      <c r="H688">
        <v>70</v>
      </c>
      <c r="I688">
        <v>8</v>
      </c>
    </row>
    <row r="689" spans="1:9">
      <c r="A689">
        <v>50099</v>
      </c>
      <c r="B689">
        <v>12</v>
      </c>
      <c r="C689">
        <v>26.6188</v>
      </c>
      <c r="D689">
        <v>48.181800000000003</v>
      </c>
      <c r="E689" s="8">
        <v>45658</v>
      </c>
      <c r="F689">
        <v>2</v>
      </c>
      <c r="G689">
        <v>16.666699999999999</v>
      </c>
      <c r="H689">
        <v>22.7273</v>
      </c>
      <c r="I689">
        <v>14</v>
      </c>
    </row>
    <row r="690" spans="1:9">
      <c r="A690">
        <v>50100</v>
      </c>
      <c r="B690">
        <v>15</v>
      </c>
      <c r="C690">
        <v>68.25</v>
      </c>
      <c r="D690">
        <v>73.333299999999994</v>
      </c>
      <c r="E690" s="8">
        <v>45658</v>
      </c>
      <c r="F690">
        <v>1</v>
      </c>
      <c r="G690">
        <v>66.5</v>
      </c>
      <c r="H690">
        <v>66.5</v>
      </c>
      <c r="I690">
        <v>16</v>
      </c>
    </row>
    <row r="691" spans="1:9">
      <c r="A691">
        <v>50101</v>
      </c>
      <c r="B691">
        <v>12</v>
      </c>
      <c r="C691">
        <v>68.239000000000004</v>
      </c>
      <c r="D691">
        <v>87.142899999999997</v>
      </c>
      <c r="E691" s="8">
        <v>45658</v>
      </c>
      <c r="F691">
        <v>0</v>
      </c>
      <c r="G691" t="s">
        <v>30</v>
      </c>
      <c r="H691" t="s">
        <v>30</v>
      </c>
      <c r="I691">
        <v>12</v>
      </c>
    </row>
    <row r="692" spans="1:9">
      <c r="A692">
        <v>50102</v>
      </c>
      <c r="B692">
        <v>21</v>
      </c>
      <c r="C692">
        <v>59.001399999999997</v>
      </c>
      <c r="D692">
        <v>95</v>
      </c>
      <c r="E692" s="8">
        <v>45658</v>
      </c>
      <c r="F692">
        <v>0</v>
      </c>
      <c r="G692" t="s">
        <v>30</v>
      </c>
      <c r="H692" t="s">
        <v>30</v>
      </c>
      <c r="I692">
        <v>21</v>
      </c>
    </row>
    <row r="693" spans="1:9">
      <c r="A693">
        <v>50103</v>
      </c>
      <c r="B693">
        <v>11</v>
      </c>
      <c r="C693">
        <v>60</v>
      </c>
      <c r="D693">
        <v>67.5</v>
      </c>
      <c r="E693" s="8">
        <v>45658</v>
      </c>
      <c r="F693">
        <v>0</v>
      </c>
      <c r="G693" t="s">
        <v>30</v>
      </c>
      <c r="H693" t="s">
        <v>30</v>
      </c>
      <c r="I693">
        <v>11</v>
      </c>
    </row>
    <row r="694" spans="1:9">
      <c r="A694">
        <v>50104</v>
      </c>
      <c r="B694">
        <v>11</v>
      </c>
      <c r="C694">
        <v>40.4208</v>
      </c>
      <c r="D694">
        <v>56.25</v>
      </c>
      <c r="E694" s="8">
        <v>45658</v>
      </c>
      <c r="F694">
        <v>5</v>
      </c>
      <c r="G694">
        <v>33.125</v>
      </c>
      <c r="H694">
        <v>36.818199999999997</v>
      </c>
      <c r="I694">
        <v>16</v>
      </c>
    </row>
    <row r="695" spans="1:9">
      <c r="A695">
        <v>50105</v>
      </c>
      <c r="B695">
        <v>10</v>
      </c>
      <c r="C695">
        <v>41.1111</v>
      </c>
      <c r="D695">
        <v>56.25</v>
      </c>
      <c r="E695" s="8">
        <v>45658</v>
      </c>
      <c r="F695">
        <v>4</v>
      </c>
      <c r="G695">
        <v>36.5625</v>
      </c>
      <c r="H695">
        <v>40</v>
      </c>
      <c r="I695">
        <v>14</v>
      </c>
    </row>
    <row r="696" spans="1:9">
      <c r="A696">
        <v>50106</v>
      </c>
      <c r="B696">
        <v>12</v>
      </c>
      <c r="C696">
        <v>42.5</v>
      </c>
      <c r="D696">
        <v>50.833300000000001</v>
      </c>
      <c r="E696" s="8">
        <v>45658</v>
      </c>
      <c r="F696">
        <v>1</v>
      </c>
      <c r="G696">
        <v>40.909100000000002</v>
      </c>
      <c r="H696">
        <v>40.909100000000002</v>
      </c>
      <c r="I696">
        <v>13</v>
      </c>
    </row>
    <row r="697" spans="1:9">
      <c r="A697">
        <v>50107</v>
      </c>
      <c r="B697">
        <v>9</v>
      </c>
      <c r="C697">
        <v>70</v>
      </c>
      <c r="D697">
        <v>75</v>
      </c>
      <c r="E697" s="8">
        <v>45658</v>
      </c>
      <c r="F697">
        <v>0</v>
      </c>
      <c r="G697" t="s">
        <v>30</v>
      </c>
      <c r="H697" t="s">
        <v>30</v>
      </c>
      <c r="I697">
        <v>9</v>
      </c>
    </row>
    <row r="698" spans="1:9">
      <c r="A698">
        <v>50108</v>
      </c>
      <c r="B698">
        <v>8</v>
      </c>
      <c r="C698">
        <v>65.8</v>
      </c>
      <c r="D698">
        <v>71.387500000000003</v>
      </c>
      <c r="E698" s="8">
        <v>45658</v>
      </c>
      <c r="F698">
        <v>0</v>
      </c>
      <c r="G698" t="s">
        <v>30</v>
      </c>
      <c r="H698" t="s">
        <v>30</v>
      </c>
      <c r="I698">
        <v>8</v>
      </c>
    </row>
    <row r="699" spans="1:9">
      <c r="A699">
        <v>50109</v>
      </c>
      <c r="B699">
        <v>5</v>
      </c>
      <c r="C699">
        <v>72.311000000000007</v>
      </c>
      <c r="D699">
        <v>76.9833</v>
      </c>
      <c r="E699" s="8">
        <v>45658</v>
      </c>
      <c r="F699">
        <v>0</v>
      </c>
      <c r="G699" t="s">
        <v>30</v>
      </c>
      <c r="H699" t="s">
        <v>30</v>
      </c>
      <c r="I699">
        <v>5</v>
      </c>
    </row>
    <row r="700" spans="1:9">
      <c r="A700">
        <v>50110</v>
      </c>
      <c r="B700">
        <v>23</v>
      </c>
      <c r="C700">
        <v>68.75</v>
      </c>
      <c r="D700">
        <v>78.571399999999997</v>
      </c>
      <c r="E700" s="8">
        <v>45658</v>
      </c>
      <c r="F700">
        <v>3</v>
      </c>
      <c r="G700">
        <v>67.692300000000003</v>
      </c>
      <c r="H700">
        <v>68.333299999999994</v>
      </c>
      <c r="I700">
        <v>26</v>
      </c>
    </row>
    <row r="701" spans="1:9">
      <c r="A701">
        <v>50111</v>
      </c>
      <c r="B701">
        <v>6</v>
      </c>
      <c r="C701">
        <v>67.692300000000003</v>
      </c>
      <c r="D701">
        <v>72.671400000000006</v>
      </c>
      <c r="E701" s="8">
        <v>45658</v>
      </c>
      <c r="F701">
        <v>0</v>
      </c>
      <c r="G701" t="s">
        <v>30</v>
      </c>
      <c r="H701" t="s">
        <v>30</v>
      </c>
      <c r="I701">
        <v>6</v>
      </c>
    </row>
    <row r="702" spans="1:9">
      <c r="A702">
        <v>50112</v>
      </c>
      <c r="B702">
        <v>5</v>
      </c>
      <c r="C702">
        <v>71</v>
      </c>
      <c r="D702">
        <v>74.444400000000002</v>
      </c>
      <c r="E702" s="8">
        <v>45658</v>
      </c>
      <c r="F702">
        <v>0</v>
      </c>
      <c r="G702" t="s">
        <v>30</v>
      </c>
      <c r="H702" t="s">
        <v>30</v>
      </c>
      <c r="I702">
        <v>5</v>
      </c>
    </row>
    <row r="703" spans="1:9">
      <c r="A703">
        <v>50113</v>
      </c>
      <c r="B703">
        <v>16</v>
      </c>
      <c r="C703">
        <v>60</v>
      </c>
      <c r="D703">
        <v>77.777799999999999</v>
      </c>
      <c r="E703" s="8">
        <v>45658</v>
      </c>
      <c r="F703">
        <v>1</v>
      </c>
      <c r="G703">
        <v>60</v>
      </c>
      <c r="H703">
        <v>60</v>
      </c>
      <c r="I703">
        <v>17</v>
      </c>
    </row>
    <row r="704" spans="1:9">
      <c r="A704">
        <v>50114</v>
      </c>
      <c r="B704">
        <v>5</v>
      </c>
      <c r="C704">
        <v>70</v>
      </c>
      <c r="D704">
        <v>71.176500000000004</v>
      </c>
      <c r="E704" s="8">
        <v>45658</v>
      </c>
      <c r="F704">
        <v>0</v>
      </c>
      <c r="G704" t="s">
        <v>30</v>
      </c>
      <c r="H704" t="s">
        <v>30</v>
      </c>
      <c r="I704">
        <v>5</v>
      </c>
    </row>
    <row r="705" spans="1:9">
      <c r="A705">
        <v>50115</v>
      </c>
      <c r="B705">
        <v>18</v>
      </c>
      <c r="C705">
        <v>70.833299999999994</v>
      </c>
      <c r="D705">
        <v>73.636399999999995</v>
      </c>
      <c r="E705" s="8">
        <v>45658</v>
      </c>
      <c r="F705">
        <v>4</v>
      </c>
      <c r="G705">
        <v>70.28</v>
      </c>
      <c r="H705">
        <v>70.666700000000006</v>
      </c>
      <c r="I705">
        <v>22</v>
      </c>
    </row>
    <row r="706" spans="1:9">
      <c r="A706">
        <v>50116</v>
      </c>
      <c r="B706">
        <v>20</v>
      </c>
      <c r="C706">
        <v>62</v>
      </c>
      <c r="D706">
        <v>80</v>
      </c>
      <c r="E706" s="8">
        <v>45658</v>
      </c>
      <c r="F706">
        <v>1</v>
      </c>
      <c r="G706">
        <v>61.0002</v>
      </c>
      <c r="H706">
        <v>61.0002</v>
      </c>
      <c r="I706">
        <v>21</v>
      </c>
    </row>
    <row r="707" spans="1:9">
      <c r="A707">
        <v>50117</v>
      </c>
      <c r="B707">
        <v>8</v>
      </c>
      <c r="C707">
        <v>68.181799999999996</v>
      </c>
      <c r="D707">
        <v>71.310599999999994</v>
      </c>
      <c r="E707" s="8">
        <v>45658</v>
      </c>
      <c r="F707">
        <v>2</v>
      </c>
      <c r="G707">
        <v>65</v>
      </c>
      <c r="H707">
        <v>65.650000000000006</v>
      </c>
      <c r="I707">
        <v>10</v>
      </c>
    </row>
    <row r="708" spans="1:9">
      <c r="A708">
        <v>75</v>
      </c>
      <c r="B708">
        <v>1</v>
      </c>
      <c r="C708">
        <v>10.886799999999999</v>
      </c>
      <c r="D708">
        <v>10.886799999999999</v>
      </c>
      <c r="E708" s="8">
        <v>45627</v>
      </c>
      <c r="F708">
        <v>0</v>
      </c>
      <c r="G708" t="s">
        <v>30</v>
      </c>
      <c r="H708" t="s">
        <v>30</v>
      </c>
      <c r="I708">
        <v>1</v>
      </c>
    </row>
    <row r="709" spans="1:9">
      <c r="A709">
        <v>118</v>
      </c>
      <c r="B709">
        <v>10</v>
      </c>
      <c r="C709">
        <v>55</v>
      </c>
      <c r="D709">
        <v>58.5</v>
      </c>
      <c r="E709" s="8">
        <v>45627</v>
      </c>
      <c r="F709">
        <v>0</v>
      </c>
      <c r="G709" t="s">
        <v>30</v>
      </c>
      <c r="H709" t="s">
        <v>30</v>
      </c>
      <c r="I709">
        <v>10</v>
      </c>
    </row>
    <row r="710" spans="1:9">
      <c r="A710">
        <v>123</v>
      </c>
      <c r="B710">
        <v>7</v>
      </c>
      <c r="C710">
        <v>55</v>
      </c>
      <c r="D710">
        <v>61.9</v>
      </c>
      <c r="E710" s="8">
        <v>45627</v>
      </c>
      <c r="F710">
        <v>0</v>
      </c>
      <c r="G710" t="s">
        <v>30</v>
      </c>
      <c r="H710" t="s">
        <v>30</v>
      </c>
      <c r="I710">
        <v>7</v>
      </c>
    </row>
    <row r="711" spans="1:9">
      <c r="A711">
        <v>20183</v>
      </c>
      <c r="B711">
        <v>1</v>
      </c>
      <c r="C711">
        <v>6.6559999999999997</v>
      </c>
      <c r="D711">
        <v>6.6559999999999997</v>
      </c>
      <c r="E711" s="8">
        <v>45627</v>
      </c>
      <c r="F711">
        <v>0</v>
      </c>
      <c r="G711" t="s">
        <v>30</v>
      </c>
      <c r="H711" t="s">
        <v>30</v>
      </c>
      <c r="I711">
        <v>1</v>
      </c>
    </row>
    <row r="712" spans="1:9">
      <c r="A712">
        <v>20200</v>
      </c>
      <c r="B712">
        <v>2</v>
      </c>
      <c r="C712">
        <v>12.796900000000001</v>
      </c>
      <c r="D712">
        <v>12.8466</v>
      </c>
      <c r="E712" s="8">
        <v>45627</v>
      </c>
      <c r="F712">
        <v>0</v>
      </c>
      <c r="G712" t="s">
        <v>30</v>
      </c>
      <c r="H712" t="s">
        <v>30</v>
      </c>
      <c r="I712">
        <v>2</v>
      </c>
    </row>
    <row r="713" spans="1:9">
      <c r="A713">
        <v>20202</v>
      </c>
      <c r="B713">
        <v>3</v>
      </c>
      <c r="C713">
        <v>6.7371999999999996</v>
      </c>
      <c r="D713">
        <v>30</v>
      </c>
      <c r="E713" s="8">
        <v>45627</v>
      </c>
      <c r="F713">
        <v>0</v>
      </c>
      <c r="G713" t="s">
        <v>30</v>
      </c>
      <c r="H713" t="s">
        <v>30</v>
      </c>
      <c r="I713">
        <v>3</v>
      </c>
    </row>
    <row r="714" spans="1:9">
      <c r="A714">
        <v>20212</v>
      </c>
      <c r="B714">
        <v>1</v>
      </c>
      <c r="C714">
        <v>8.6943000000000001</v>
      </c>
      <c r="D714">
        <v>8.6943000000000001</v>
      </c>
      <c r="E714" s="8">
        <v>45627</v>
      </c>
      <c r="F714">
        <v>0</v>
      </c>
      <c r="G714" t="s">
        <v>30</v>
      </c>
      <c r="H714" t="s">
        <v>30</v>
      </c>
      <c r="I714">
        <v>1</v>
      </c>
    </row>
    <row r="715" spans="1:9">
      <c r="A715">
        <v>20218</v>
      </c>
      <c r="B715">
        <v>2</v>
      </c>
      <c r="C715">
        <v>7.9039000000000001</v>
      </c>
      <c r="D715">
        <v>12.389699999999999</v>
      </c>
      <c r="E715" s="8">
        <v>45627</v>
      </c>
      <c r="F715">
        <v>0</v>
      </c>
      <c r="G715" t="s">
        <v>30</v>
      </c>
      <c r="H715" t="s">
        <v>30</v>
      </c>
      <c r="I715">
        <v>2</v>
      </c>
    </row>
    <row r="716" spans="1:9">
      <c r="A716">
        <v>20221</v>
      </c>
      <c r="B716">
        <v>5</v>
      </c>
      <c r="C716">
        <v>9.3504000000000005</v>
      </c>
      <c r="D716">
        <v>56.325400000000002</v>
      </c>
      <c r="E716" s="8">
        <v>45627</v>
      </c>
      <c r="F716">
        <v>0</v>
      </c>
      <c r="G716" t="s">
        <v>30</v>
      </c>
      <c r="H716" t="s">
        <v>30</v>
      </c>
      <c r="I716">
        <v>5</v>
      </c>
    </row>
    <row r="717" spans="1:9">
      <c r="A717">
        <v>20224</v>
      </c>
      <c r="B717">
        <v>3</v>
      </c>
      <c r="C717">
        <v>5.5035999999999996</v>
      </c>
      <c r="D717">
        <v>30</v>
      </c>
      <c r="E717" s="8">
        <v>45627</v>
      </c>
      <c r="F717">
        <v>0</v>
      </c>
      <c r="G717" t="s">
        <v>30</v>
      </c>
      <c r="H717" t="s">
        <v>30</v>
      </c>
      <c r="I717">
        <v>3</v>
      </c>
    </row>
    <row r="718" spans="1:9">
      <c r="A718">
        <v>20227</v>
      </c>
      <c r="B718">
        <v>2</v>
      </c>
      <c r="C718">
        <v>11.9811</v>
      </c>
      <c r="D718">
        <v>12.295299999999999</v>
      </c>
      <c r="E718" s="8">
        <v>45627</v>
      </c>
      <c r="F718">
        <v>0</v>
      </c>
      <c r="G718" t="s">
        <v>30</v>
      </c>
      <c r="H718" t="s">
        <v>30</v>
      </c>
      <c r="I718">
        <v>2</v>
      </c>
    </row>
    <row r="719" spans="1:9">
      <c r="A719">
        <v>20233</v>
      </c>
      <c r="B719">
        <v>5</v>
      </c>
      <c r="C719">
        <v>12.1578</v>
      </c>
      <c r="D719">
        <v>42.704700000000003</v>
      </c>
      <c r="E719" s="8">
        <v>45627</v>
      </c>
      <c r="F719">
        <v>0</v>
      </c>
      <c r="G719" t="s">
        <v>30</v>
      </c>
      <c r="H719" t="s">
        <v>30</v>
      </c>
      <c r="I719">
        <v>5</v>
      </c>
    </row>
    <row r="720" spans="1:9">
      <c r="A720">
        <v>20248</v>
      </c>
      <c r="B720">
        <v>5</v>
      </c>
      <c r="C720">
        <v>8.9611000000000001</v>
      </c>
      <c r="D720">
        <v>30</v>
      </c>
      <c r="E720" s="8">
        <v>45627</v>
      </c>
      <c r="F720">
        <v>0</v>
      </c>
      <c r="G720" t="s">
        <v>30</v>
      </c>
      <c r="H720" t="s">
        <v>30</v>
      </c>
      <c r="I720">
        <v>5</v>
      </c>
    </row>
    <row r="721" spans="1:9">
      <c r="A721">
        <v>20249</v>
      </c>
      <c r="B721">
        <v>1</v>
      </c>
      <c r="C721">
        <v>5.9484000000000004</v>
      </c>
      <c r="D721">
        <v>5.9484000000000004</v>
      </c>
      <c r="E721" s="8">
        <v>45627</v>
      </c>
      <c r="F721">
        <v>0</v>
      </c>
      <c r="G721" t="s">
        <v>30</v>
      </c>
      <c r="H721" t="s">
        <v>30</v>
      </c>
      <c r="I721">
        <v>1</v>
      </c>
    </row>
    <row r="722" spans="1:9">
      <c r="A722">
        <v>20251</v>
      </c>
      <c r="B722">
        <v>4</v>
      </c>
      <c r="C722">
        <v>9.0477000000000007</v>
      </c>
      <c r="D722">
        <v>16.25</v>
      </c>
      <c r="E722" s="8">
        <v>45627</v>
      </c>
      <c r="F722">
        <v>0</v>
      </c>
      <c r="G722" t="s">
        <v>30</v>
      </c>
      <c r="H722" t="s">
        <v>30</v>
      </c>
      <c r="I722">
        <v>4</v>
      </c>
    </row>
    <row r="723" spans="1:9">
      <c r="A723">
        <v>20263</v>
      </c>
      <c r="B723">
        <v>3</v>
      </c>
      <c r="C723">
        <v>6.1090999999999998</v>
      </c>
      <c r="D723">
        <v>30</v>
      </c>
      <c r="E723" s="8">
        <v>45627</v>
      </c>
      <c r="F723">
        <v>0</v>
      </c>
      <c r="G723" t="s">
        <v>30</v>
      </c>
      <c r="H723" t="s">
        <v>30</v>
      </c>
      <c r="I723">
        <v>3</v>
      </c>
    </row>
    <row r="724" spans="1:9">
      <c r="A724">
        <v>20266</v>
      </c>
      <c r="B724">
        <v>1</v>
      </c>
      <c r="C724">
        <v>30</v>
      </c>
      <c r="D724">
        <v>30</v>
      </c>
      <c r="E724" s="8">
        <v>45627</v>
      </c>
      <c r="F724">
        <v>0</v>
      </c>
      <c r="G724" t="s">
        <v>30</v>
      </c>
      <c r="H724" t="s">
        <v>30</v>
      </c>
      <c r="I724">
        <v>1</v>
      </c>
    </row>
    <row r="725" spans="1:9">
      <c r="A725">
        <v>20271</v>
      </c>
      <c r="B725">
        <v>2</v>
      </c>
      <c r="C725">
        <v>10.354200000000001</v>
      </c>
      <c r="D725">
        <v>10.6652</v>
      </c>
      <c r="E725" s="8">
        <v>45627</v>
      </c>
      <c r="F725">
        <v>0</v>
      </c>
      <c r="G725" t="s">
        <v>30</v>
      </c>
      <c r="H725" t="s">
        <v>30</v>
      </c>
      <c r="I725">
        <v>2</v>
      </c>
    </row>
    <row r="726" spans="1:9">
      <c r="A726">
        <v>20276</v>
      </c>
      <c r="B726">
        <v>2</v>
      </c>
      <c r="C726">
        <v>5.6744000000000003</v>
      </c>
      <c r="D726">
        <v>10.3002</v>
      </c>
      <c r="E726" s="8">
        <v>45627</v>
      </c>
      <c r="F726">
        <v>0</v>
      </c>
      <c r="G726" t="s">
        <v>30</v>
      </c>
      <c r="H726" t="s">
        <v>30</v>
      </c>
      <c r="I726">
        <v>2</v>
      </c>
    </row>
    <row r="727" spans="1:9">
      <c r="A727">
        <v>20449</v>
      </c>
      <c r="B727">
        <v>5</v>
      </c>
      <c r="C727">
        <v>15.6751</v>
      </c>
      <c r="D727">
        <v>30</v>
      </c>
      <c r="E727" s="8">
        <v>45627</v>
      </c>
      <c r="F727">
        <v>0</v>
      </c>
      <c r="G727" t="s">
        <v>30</v>
      </c>
      <c r="H727" t="s">
        <v>30</v>
      </c>
      <c r="I727">
        <v>5</v>
      </c>
    </row>
    <row r="728" spans="1:9">
      <c r="A728">
        <v>20465</v>
      </c>
      <c r="B728">
        <v>7</v>
      </c>
      <c r="C728">
        <v>2.5579000000000001</v>
      </c>
      <c r="D728">
        <v>31.538900000000002</v>
      </c>
      <c r="E728" s="8">
        <v>45627</v>
      </c>
      <c r="F728">
        <v>0</v>
      </c>
      <c r="G728" t="s">
        <v>30</v>
      </c>
      <c r="H728" t="s">
        <v>30</v>
      </c>
      <c r="I728">
        <v>7</v>
      </c>
    </row>
    <row r="729" spans="1:9">
      <c r="A729">
        <v>40030</v>
      </c>
      <c r="B729">
        <v>2</v>
      </c>
      <c r="C729">
        <v>59.601900000000001</v>
      </c>
      <c r="D729">
        <v>65.400000000000006</v>
      </c>
      <c r="E729" s="8">
        <v>45627</v>
      </c>
      <c r="F729">
        <v>0</v>
      </c>
      <c r="G729" t="s">
        <v>30</v>
      </c>
      <c r="H729" t="s">
        <v>30</v>
      </c>
      <c r="I729">
        <v>2</v>
      </c>
    </row>
    <row r="730" spans="1:9">
      <c r="A730">
        <v>40048</v>
      </c>
      <c r="B730">
        <v>2</v>
      </c>
      <c r="C730">
        <v>77</v>
      </c>
      <c r="D730">
        <v>87.524100000000004</v>
      </c>
      <c r="E730" s="8">
        <v>45627</v>
      </c>
      <c r="F730">
        <v>0</v>
      </c>
      <c r="G730" t="s">
        <v>30</v>
      </c>
      <c r="H730" t="s">
        <v>30</v>
      </c>
      <c r="I730">
        <v>2</v>
      </c>
    </row>
    <row r="731" spans="1:9">
      <c r="A731">
        <v>40051</v>
      </c>
      <c r="B731">
        <v>3</v>
      </c>
      <c r="C731">
        <v>68</v>
      </c>
      <c r="D731">
        <v>68.5</v>
      </c>
      <c r="E731" s="8">
        <v>45627</v>
      </c>
      <c r="F731">
        <v>0</v>
      </c>
      <c r="G731" t="s">
        <v>30</v>
      </c>
      <c r="H731" t="s">
        <v>30</v>
      </c>
      <c r="I731">
        <v>3</v>
      </c>
    </row>
    <row r="732" spans="1:9">
      <c r="A732">
        <v>40060</v>
      </c>
      <c r="B732">
        <v>2</v>
      </c>
      <c r="C732">
        <v>68.8</v>
      </c>
      <c r="D732">
        <v>70</v>
      </c>
      <c r="E732" s="8">
        <v>45627</v>
      </c>
      <c r="F732">
        <v>0</v>
      </c>
      <c r="G732" t="s">
        <v>30</v>
      </c>
      <c r="H732" t="s">
        <v>30</v>
      </c>
      <c r="I732">
        <v>2</v>
      </c>
    </row>
    <row r="733" spans="1:9">
      <c r="A733">
        <v>40084</v>
      </c>
      <c r="B733">
        <v>6</v>
      </c>
      <c r="C733">
        <v>68.560100000000006</v>
      </c>
      <c r="D733">
        <v>76.000399999999999</v>
      </c>
      <c r="E733" s="8">
        <v>45627</v>
      </c>
      <c r="F733">
        <v>0</v>
      </c>
      <c r="G733" t="s">
        <v>30</v>
      </c>
      <c r="H733" t="s">
        <v>30</v>
      </c>
      <c r="I733">
        <v>6</v>
      </c>
    </row>
    <row r="734" spans="1:9">
      <c r="A734">
        <v>40088</v>
      </c>
      <c r="B734">
        <v>1</v>
      </c>
      <c r="C734">
        <v>69.3399</v>
      </c>
      <c r="D734">
        <v>69.3399</v>
      </c>
      <c r="E734" s="8">
        <v>45627</v>
      </c>
      <c r="F734">
        <v>0</v>
      </c>
      <c r="G734" t="s">
        <v>30</v>
      </c>
      <c r="H734" t="s">
        <v>30</v>
      </c>
      <c r="I734">
        <v>1</v>
      </c>
    </row>
    <row r="735" spans="1:9">
      <c r="A735">
        <v>40093</v>
      </c>
      <c r="B735">
        <v>2</v>
      </c>
      <c r="C735">
        <v>77.900999999999996</v>
      </c>
      <c r="D735">
        <v>77.900999999999996</v>
      </c>
      <c r="E735" s="8">
        <v>45627</v>
      </c>
      <c r="F735">
        <v>1</v>
      </c>
      <c r="G735">
        <v>77.900999999999996</v>
      </c>
      <c r="H735">
        <v>77.900999999999996</v>
      </c>
      <c r="I735">
        <v>3</v>
      </c>
    </row>
    <row r="736" spans="1:9">
      <c r="A736">
        <v>40102</v>
      </c>
      <c r="B736">
        <v>1</v>
      </c>
      <c r="C736">
        <v>70.089799999999997</v>
      </c>
      <c r="D736">
        <v>70.089799999999997</v>
      </c>
      <c r="E736" s="8">
        <v>45627</v>
      </c>
      <c r="F736">
        <v>0</v>
      </c>
      <c r="G736" t="s">
        <v>30</v>
      </c>
      <c r="H736" t="s">
        <v>30</v>
      </c>
      <c r="I736">
        <v>1</v>
      </c>
    </row>
    <row r="737" spans="1:9">
      <c r="A737">
        <v>40106</v>
      </c>
      <c r="B737">
        <v>1</v>
      </c>
      <c r="C737">
        <v>62</v>
      </c>
      <c r="D737">
        <v>62</v>
      </c>
      <c r="E737" s="8">
        <v>45627</v>
      </c>
      <c r="F737">
        <v>0</v>
      </c>
      <c r="G737" t="s">
        <v>30</v>
      </c>
      <c r="H737" t="s">
        <v>30</v>
      </c>
      <c r="I737">
        <v>1</v>
      </c>
    </row>
    <row r="738" spans="1:9">
      <c r="A738">
        <v>40110</v>
      </c>
      <c r="B738">
        <v>4</v>
      </c>
      <c r="C738">
        <v>61</v>
      </c>
      <c r="D738">
        <v>71.882800000000003</v>
      </c>
      <c r="E738" s="8">
        <v>45627</v>
      </c>
      <c r="F738">
        <v>0</v>
      </c>
      <c r="G738" t="s">
        <v>30</v>
      </c>
      <c r="H738" t="s">
        <v>30</v>
      </c>
      <c r="I738">
        <v>4</v>
      </c>
    </row>
    <row r="739" spans="1:9">
      <c r="A739">
        <v>40114</v>
      </c>
      <c r="B739">
        <v>5</v>
      </c>
      <c r="C739">
        <v>67.999700000000004</v>
      </c>
      <c r="D739">
        <v>69.232600000000005</v>
      </c>
      <c r="E739" s="8">
        <v>45627</v>
      </c>
      <c r="F739">
        <v>0</v>
      </c>
      <c r="G739" t="s">
        <v>30</v>
      </c>
      <c r="H739" t="s">
        <v>30</v>
      </c>
      <c r="I739">
        <v>5</v>
      </c>
    </row>
    <row r="740" spans="1:9">
      <c r="A740">
        <v>40115</v>
      </c>
      <c r="B740">
        <v>1</v>
      </c>
      <c r="C740">
        <v>73.201099999999997</v>
      </c>
      <c r="D740">
        <v>73.201099999999997</v>
      </c>
      <c r="E740" s="8">
        <v>45627</v>
      </c>
      <c r="F740">
        <v>0</v>
      </c>
      <c r="G740" t="s">
        <v>30</v>
      </c>
      <c r="H740" t="s">
        <v>30</v>
      </c>
      <c r="I740">
        <v>1</v>
      </c>
    </row>
    <row r="741" spans="1:9">
      <c r="A741">
        <v>40116</v>
      </c>
      <c r="B741">
        <v>1</v>
      </c>
      <c r="C741">
        <v>48.073500000000003</v>
      </c>
      <c r="D741">
        <v>59.9</v>
      </c>
      <c r="E741" s="8">
        <v>45627</v>
      </c>
      <c r="F741">
        <v>1</v>
      </c>
      <c r="G741">
        <v>48.073500000000003</v>
      </c>
      <c r="H741">
        <v>48.073500000000003</v>
      </c>
      <c r="I741">
        <v>2</v>
      </c>
    </row>
    <row r="742" spans="1:9">
      <c r="A742">
        <v>40122</v>
      </c>
      <c r="B742">
        <v>1</v>
      </c>
      <c r="C742">
        <v>55.2605</v>
      </c>
      <c r="D742">
        <v>55.2605</v>
      </c>
      <c r="E742" s="8">
        <v>45627</v>
      </c>
      <c r="F742">
        <v>0</v>
      </c>
      <c r="G742" t="s">
        <v>30</v>
      </c>
      <c r="H742" t="s">
        <v>30</v>
      </c>
      <c r="I742">
        <v>1</v>
      </c>
    </row>
    <row r="743" spans="1:9">
      <c r="A743">
        <v>40123</v>
      </c>
      <c r="B743">
        <v>1</v>
      </c>
      <c r="C743">
        <v>74.372100000000003</v>
      </c>
      <c r="D743">
        <v>74.372100000000003</v>
      </c>
      <c r="E743" s="8">
        <v>45627</v>
      </c>
      <c r="F743">
        <v>0</v>
      </c>
      <c r="G743" t="s">
        <v>30</v>
      </c>
      <c r="H743" t="s">
        <v>30</v>
      </c>
      <c r="I743">
        <v>1</v>
      </c>
    </row>
    <row r="744" spans="1:9">
      <c r="A744">
        <v>40141</v>
      </c>
      <c r="B744">
        <v>2</v>
      </c>
      <c r="C744">
        <v>69.570499999999996</v>
      </c>
      <c r="D744">
        <v>69.570499999999996</v>
      </c>
      <c r="E744" s="8">
        <v>45627</v>
      </c>
      <c r="F744">
        <v>0</v>
      </c>
      <c r="G744" t="s">
        <v>30</v>
      </c>
      <c r="H744" t="s">
        <v>30</v>
      </c>
      <c r="I744">
        <v>2</v>
      </c>
    </row>
    <row r="745" spans="1:9">
      <c r="A745">
        <v>40142</v>
      </c>
      <c r="B745">
        <v>1</v>
      </c>
      <c r="C745">
        <v>68.000100000000003</v>
      </c>
      <c r="D745">
        <v>68.000100000000003</v>
      </c>
      <c r="E745" s="8">
        <v>45627</v>
      </c>
      <c r="F745">
        <v>0</v>
      </c>
      <c r="G745" t="s">
        <v>30</v>
      </c>
      <c r="H745" t="s">
        <v>30</v>
      </c>
      <c r="I745">
        <v>1</v>
      </c>
    </row>
    <row r="746" spans="1:9">
      <c r="A746">
        <v>40149</v>
      </c>
      <c r="B746">
        <v>2</v>
      </c>
      <c r="C746">
        <v>70.891900000000007</v>
      </c>
      <c r="D746">
        <v>84.203699999999998</v>
      </c>
      <c r="E746" s="8">
        <v>45627</v>
      </c>
      <c r="F746">
        <v>2</v>
      </c>
      <c r="G746" t="s">
        <v>30</v>
      </c>
      <c r="H746" t="s">
        <v>30</v>
      </c>
      <c r="I746">
        <v>4</v>
      </c>
    </row>
    <row r="747" spans="1:9">
      <c r="A747">
        <v>40168</v>
      </c>
      <c r="B747">
        <v>3</v>
      </c>
      <c r="C747">
        <v>67</v>
      </c>
      <c r="D747">
        <v>67.585899999999995</v>
      </c>
      <c r="E747" s="8">
        <v>45627</v>
      </c>
      <c r="F747">
        <v>0</v>
      </c>
      <c r="G747" t="s">
        <v>30</v>
      </c>
      <c r="H747" t="s">
        <v>30</v>
      </c>
      <c r="I747">
        <v>3</v>
      </c>
    </row>
    <row r="748" spans="1:9">
      <c r="A748">
        <v>20205</v>
      </c>
      <c r="B748">
        <v>1</v>
      </c>
      <c r="C748">
        <v>5.5522999999999998</v>
      </c>
      <c r="D748">
        <v>5.5522999999999998</v>
      </c>
      <c r="E748" s="8">
        <v>45658</v>
      </c>
      <c r="F748">
        <v>0</v>
      </c>
      <c r="G748" t="s">
        <v>30</v>
      </c>
      <c r="H748" t="s">
        <v>30</v>
      </c>
      <c r="I748">
        <v>1</v>
      </c>
    </row>
    <row r="749" spans="1:9">
      <c r="A749">
        <v>20209</v>
      </c>
      <c r="B749">
        <v>2</v>
      </c>
      <c r="C749">
        <v>6.8783000000000003</v>
      </c>
      <c r="D749">
        <v>28.729900000000001</v>
      </c>
      <c r="E749" s="8">
        <v>45658</v>
      </c>
      <c r="F749">
        <v>0</v>
      </c>
      <c r="G749" t="s">
        <v>30</v>
      </c>
      <c r="H749" t="s">
        <v>30</v>
      </c>
      <c r="I749">
        <v>2</v>
      </c>
    </row>
    <row r="750" spans="1:9">
      <c r="A750">
        <v>20211</v>
      </c>
      <c r="B750">
        <v>1</v>
      </c>
      <c r="C750">
        <v>7.4381000000000004</v>
      </c>
      <c r="D750">
        <v>7.4381000000000004</v>
      </c>
      <c r="E750" s="8">
        <v>45658</v>
      </c>
      <c r="F750">
        <v>0</v>
      </c>
      <c r="G750" t="s">
        <v>30</v>
      </c>
      <c r="H750" t="s">
        <v>30</v>
      </c>
      <c r="I750">
        <v>1</v>
      </c>
    </row>
    <row r="751" spans="1:9">
      <c r="A751">
        <v>20278</v>
      </c>
      <c r="B751">
        <v>3</v>
      </c>
      <c r="C751">
        <v>10.4748</v>
      </c>
      <c r="D751">
        <v>42.756700000000002</v>
      </c>
      <c r="E751" s="8">
        <v>45658</v>
      </c>
      <c r="F751">
        <v>0</v>
      </c>
      <c r="G751" t="s">
        <v>30</v>
      </c>
      <c r="H751" t="s">
        <v>30</v>
      </c>
      <c r="I751">
        <v>3</v>
      </c>
    </row>
    <row r="752" spans="1:9">
      <c r="A752">
        <v>20287</v>
      </c>
      <c r="B752">
        <v>1</v>
      </c>
      <c r="C752">
        <v>30.699300000000001</v>
      </c>
      <c r="D752">
        <v>30.699300000000001</v>
      </c>
      <c r="E752" s="8">
        <v>45658</v>
      </c>
      <c r="F752">
        <v>0</v>
      </c>
      <c r="G752" t="s">
        <v>30</v>
      </c>
      <c r="H752" t="s">
        <v>30</v>
      </c>
      <c r="I752">
        <v>1</v>
      </c>
    </row>
    <row r="753" spans="1:9">
      <c r="A753">
        <v>40047</v>
      </c>
      <c r="B753">
        <v>3</v>
      </c>
      <c r="C753">
        <v>71.98</v>
      </c>
      <c r="D753">
        <v>79.218699999999998</v>
      </c>
      <c r="E753" s="8">
        <v>45658</v>
      </c>
      <c r="F753">
        <v>0</v>
      </c>
      <c r="G753" t="s">
        <v>30</v>
      </c>
      <c r="H753" t="s">
        <v>30</v>
      </c>
      <c r="I753">
        <v>3</v>
      </c>
    </row>
    <row r="754" spans="1:9">
      <c r="A754">
        <v>40052</v>
      </c>
      <c r="B754">
        <v>1</v>
      </c>
      <c r="C754">
        <v>68.343900000000005</v>
      </c>
      <c r="D754">
        <v>68.343900000000005</v>
      </c>
      <c r="E754" s="8">
        <v>45658</v>
      </c>
      <c r="F754">
        <v>0</v>
      </c>
      <c r="G754" t="s">
        <v>30</v>
      </c>
      <c r="H754" t="s">
        <v>30</v>
      </c>
      <c r="I754">
        <v>1</v>
      </c>
    </row>
    <row r="755" spans="1:9">
      <c r="A755">
        <v>40081</v>
      </c>
      <c r="B755">
        <v>3</v>
      </c>
      <c r="C755">
        <v>65.929900000000004</v>
      </c>
      <c r="D755">
        <v>67.726399999999998</v>
      </c>
      <c r="E755" s="8">
        <v>45658</v>
      </c>
      <c r="F755">
        <v>0</v>
      </c>
      <c r="G755" t="s">
        <v>30</v>
      </c>
      <c r="H755" t="s">
        <v>30</v>
      </c>
      <c r="I755">
        <v>3</v>
      </c>
    </row>
    <row r="756" spans="1:9">
      <c r="A756">
        <v>40085</v>
      </c>
      <c r="B756">
        <v>2</v>
      </c>
      <c r="C756">
        <v>82.570599999999999</v>
      </c>
      <c r="D756">
        <v>82.570599999999999</v>
      </c>
      <c r="E756" s="8">
        <v>45658</v>
      </c>
      <c r="F756">
        <v>0</v>
      </c>
      <c r="G756" t="s">
        <v>30</v>
      </c>
      <c r="H756" t="s">
        <v>30</v>
      </c>
      <c r="I756">
        <v>2</v>
      </c>
    </row>
    <row r="757" spans="1:9">
      <c r="A757">
        <v>40095</v>
      </c>
      <c r="B757">
        <v>1</v>
      </c>
      <c r="C757">
        <v>77.000600000000006</v>
      </c>
      <c r="D757">
        <v>77.000600000000006</v>
      </c>
      <c r="E757" s="8">
        <v>45658</v>
      </c>
      <c r="F757">
        <v>0</v>
      </c>
      <c r="G757" t="s">
        <v>30</v>
      </c>
      <c r="H757" t="s">
        <v>30</v>
      </c>
      <c r="I757">
        <v>1</v>
      </c>
    </row>
    <row r="758" spans="1:9">
      <c r="A758">
        <v>40097</v>
      </c>
      <c r="B758">
        <v>2</v>
      </c>
      <c r="C758">
        <v>70.975099999999998</v>
      </c>
      <c r="D758">
        <v>70.975099999999998</v>
      </c>
      <c r="E758" s="8">
        <v>45658</v>
      </c>
      <c r="F758">
        <v>1</v>
      </c>
      <c r="G758">
        <v>70.734700000000004</v>
      </c>
      <c r="H758">
        <v>70.734700000000004</v>
      </c>
      <c r="I758">
        <v>3</v>
      </c>
    </row>
    <row r="759" spans="1:9">
      <c r="A759">
        <v>40098</v>
      </c>
      <c r="B759">
        <v>2</v>
      </c>
      <c r="C759">
        <v>75.528899999999993</v>
      </c>
      <c r="D759">
        <v>76</v>
      </c>
      <c r="E759" s="8">
        <v>45658</v>
      </c>
      <c r="F759">
        <v>0</v>
      </c>
      <c r="G759" t="s">
        <v>30</v>
      </c>
      <c r="H759" t="s">
        <v>30</v>
      </c>
      <c r="I759">
        <v>2</v>
      </c>
    </row>
    <row r="760" spans="1:9">
      <c r="A760">
        <v>40111</v>
      </c>
      <c r="B760">
        <v>1</v>
      </c>
      <c r="C760">
        <v>71.160499999999999</v>
      </c>
      <c r="D760">
        <v>71.160499999999999</v>
      </c>
      <c r="E760" s="8">
        <v>45658</v>
      </c>
      <c r="F760">
        <v>0</v>
      </c>
      <c r="G760" t="s">
        <v>30</v>
      </c>
      <c r="H760" t="s">
        <v>30</v>
      </c>
      <c r="I760">
        <v>1</v>
      </c>
    </row>
    <row r="761" spans="1:9">
      <c r="A761">
        <v>40121</v>
      </c>
      <c r="B761">
        <v>1</v>
      </c>
      <c r="C761">
        <v>53.082099999999997</v>
      </c>
      <c r="D761">
        <v>53.082099999999997</v>
      </c>
      <c r="E761" s="8">
        <v>45658</v>
      </c>
      <c r="F761">
        <v>0</v>
      </c>
      <c r="G761" t="s">
        <v>30</v>
      </c>
      <c r="H761" t="s">
        <v>30</v>
      </c>
      <c r="I761">
        <v>1</v>
      </c>
    </row>
    <row r="762" spans="1:9">
      <c r="A762">
        <v>40126</v>
      </c>
      <c r="B762">
        <v>1</v>
      </c>
      <c r="C762">
        <v>73.037899999999993</v>
      </c>
      <c r="D762">
        <v>73.037899999999993</v>
      </c>
      <c r="E762" s="8">
        <v>45658</v>
      </c>
      <c r="F762">
        <v>0</v>
      </c>
      <c r="G762" t="s">
        <v>30</v>
      </c>
      <c r="H762" t="s">
        <v>30</v>
      </c>
      <c r="I762">
        <v>1</v>
      </c>
    </row>
    <row r="763" spans="1:9">
      <c r="A763">
        <v>40130</v>
      </c>
      <c r="B763">
        <v>2</v>
      </c>
      <c r="C763">
        <v>68.293199999999999</v>
      </c>
      <c r="D763">
        <v>68.956299999999999</v>
      </c>
      <c r="E763" s="8">
        <v>45658</v>
      </c>
      <c r="F763">
        <v>0</v>
      </c>
      <c r="G763" t="s">
        <v>30</v>
      </c>
      <c r="H763" t="s">
        <v>30</v>
      </c>
      <c r="I763">
        <v>2</v>
      </c>
    </row>
    <row r="764" spans="1:9">
      <c r="A764">
        <v>40139</v>
      </c>
      <c r="B764">
        <v>1</v>
      </c>
      <c r="C764">
        <v>62.0383</v>
      </c>
      <c r="D764">
        <v>62.0383</v>
      </c>
      <c r="E764" s="8">
        <v>45658</v>
      </c>
      <c r="F764">
        <v>0</v>
      </c>
      <c r="G764" t="s">
        <v>30</v>
      </c>
      <c r="H764" t="s">
        <v>30</v>
      </c>
      <c r="I764">
        <v>1</v>
      </c>
    </row>
    <row r="765" spans="1:9">
      <c r="A765">
        <v>40145</v>
      </c>
      <c r="B765">
        <v>1</v>
      </c>
      <c r="C765">
        <v>78.256299999999996</v>
      </c>
      <c r="D765">
        <v>78.256299999999996</v>
      </c>
      <c r="E765" s="8">
        <v>45658</v>
      </c>
      <c r="F765">
        <v>0</v>
      </c>
      <c r="G765" t="s">
        <v>30</v>
      </c>
      <c r="H765" t="s">
        <v>30</v>
      </c>
      <c r="I765">
        <v>1</v>
      </c>
    </row>
    <row r="766" spans="1:9">
      <c r="A766">
        <v>40150</v>
      </c>
      <c r="B766">
        <v>1</v>
      </c>
      <c r="C766">
        <v>65</v>
      </c>
      <c r="D766">
        <v>65</v>
      </c>
      <c r="E766" s="8">
        <v>45658</v>
      </c>
      <c r="F766">
        <v>0</v>
      </c>
      <c r="G766" t="s">
        <v>30</v>
      </c>
      <c r="H766" t="s">
        <v>30</v>
      </c>
      <c r="I766">
        <v>1</v>
      </c>
    </row>
    <row r="767" spans="1:9">
      <c r="A767">
        <v>40157</v>
      </c>
      <c r="B767">
        <v>3</v>
      </c>
      <c r="C767">
        <v>70.412599999999998</v>
      </c>
      <c r="D767">
        <v>73.043199999999999</v>
      </c>
      <c r="E767" s="8">
        <v>45658</v>
      </c>
      <c r="F767">
        <v>0</v>
      </c>
      <c r="G767" t="s">
        <v>30</v>
      </c>
      <c r="H767" t="s">
        <v>30</v>
      </c>
      <c r="I767">
        <v>3</v>
      </c>
    </row>
    <row r="768" spans="1:9">
      <c r="A768">
        <v>40171</v>
      </c>
      <c r="B768">
        <v>1</v>
      </c>
      <c r="C768">
        <v>92.608500000000006</v>
      </c>
      <c r="D768">
        <v>92.608500000000006</v>
      </c>
      <c r="E768" s="8">
        <v>45658</v>
      </c>
      <c r="F768">
        <v>0</v>
      </c>
      <c r="G768" t="s">
        <v>30</v>
      </c>
      <c r="H768" t="s">
        <v>30</v>
      </c>
      <c r="I768">
        <v>1</v>
      </c>
    </row>
    <row r="769" spans="1:9">
      <c r="A769">
        <v>40173</v>
      </c>
      <c r="B769">
        <v>2</v>
      </c>
      <c r="C769">
        <v>69.999899999999997</v>
      </c>
      <c r="D769">
        <v>70.722300000000004</v>
      </c>
      <c r="E769" s="8">
        <v>45658</v>
      </c>
      <c r="F769">
        <v>0</v>
      </c>
      <c r="G769" t="s">
        <v>30</v>
      </c>
      <c r="H769" t="s">
        <v>30</v>
      </c>
      <c r="I769">
        <v>2</v>
      </c>
    </row>
    <row r="770" spans="1:9">
      <c r="A770">
        <v>40188</v>
      </c>
      <c r="B770">
        <v>2</v>
      </c>
      <c r="C770">
        <v>82.614999999999995</v>
      </c>
      <c r="D770">
        <v>82.614999999999995</v>
      </c>
      <c r="E770" s="8">
        <v>45658</v>
      </c>
      <c r="F770">
        <v>0</v>
      </c>
      <c r="G770" t="s">
        <v>30</v>
      </c>
      <c r="H770" t="s">
        <v>30</v>
      </c>
      <c r="I770">
        <v>2</v>
      </c>
    </row>
    <row r="771" spans="1:9">
      <c r="A771">
        <v>40206</v>
      </c>
      <c r="B771">
        <v>21</v>
      </c>
      <c r="C771">
        <v>70.283299999999997</v>
      </c>
      <c r="D771">
        <v>75</v>
      </c>
      <c r="E771" s="8">
        <v>45658</v>
      </c>
      <c r="F771">
        <v>0</v>
      </c>
      <c r="G771" t="s">
        <v>30</v>
      </c>
      <c r="H771" t="s">
        <v>30</v>
      </c>
      <c r="I771">
        <v>21</v>
      </c>
    </row>
  </sheetData>
  <autoFilter ref="A1:I1" xr:uid="{91C3A9EC-B4EC-48EF-BF68-04BD28967DA6}">
    <sortState xmlns:xlrd2="http://schemas.microsoft.com/office/spreadsheetml/2017/richdata2" ref="A2:I1477">
      <sortCondition sortBy="cellColor" ref="A2:A1477" dxfId="8"/>
      <sortCondition ref="E2:E1477"/>
    </sortState>
  </autoFilter>
  <conditionalFormatting sqref="A1:A1048576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</conditionalFormatting>
  <conditionalFormatting sqref="A2:A1048576">
    <cfRule type="duplicateValues" dxfId="1" priority="24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3832-56C4-4A9E-869C-2DCC8055B4E2}">
  <dimension ref="B2:V227"/>
  <sheetViews>
    <sheetView showGridLines="0" tabSelected="1" zoomScaleNormal="100" workbookViewId="0">
      <selection activeCell="S7" sqref="S7"/>
    </sheetView>
  </sheetViews>
  <sheetFormatPr defaultRowHeight="15" outlineLevelCol="1"/>
  <cols>
    <col min="2" max="2" width="7.85546875" style="1" customWidth="1"/>
    <col min="3" max="3" width="5.42578125" style="1" customWidth="1"/>
    <col min="4" max="4" width="4.85546875" style="1" customWidth="1"/>
    <col min="5" max="5" width="6.5703125" style="1" customWidth="1"/>
    <col min="6" max="6" width="6.28515625" style="1" customWidth="1"/>
    <col min="7" max="7" width="11.42578125" style="1" customWidth="1"/>
    <col min="8" max="8" width="14.42578125" style="1" customWidth="1"/>
    <col min="9" max="9" width="15.5703125" style="1" customWidth="1"/>
    <col min="10" max="11" width="9.140625" style="1" customWidth="1" outlineLevel="1"/>
    <col min="12" max="13" width="11.7109375" customWidth="1" outlineLevel="1"/>
    <col min="14" max="14" width="13.42578125" customWidth="1" outlineLevel="1"/>
    <col min="15" max="15" width="16.28515625" customWidth="1" outlineLevel="1"/>
    <col min="16" max="16" width="17.140625" style="1" bestFit="1" customWidth="1"/>
    <col min="17" max="17" width="13.42578125" style="1" customWidth="1"/>
    <col min="20" max="20" width="10.85546875" bestFit="1" customWidth="1"/>
    <col min="21" max="21" width="6.140625" customWidth="1"/>
    <col min="22" max="22" width="11.7109375" bestFit="1" customWidth="1"/>
    <col min="24" max="25" width="12.42578125" bestFit="1" customWidth="1"/>
  </cols>
  <sheetData>
    <row r="2" spans="2:22">
      <c r="I2" s="6"/>
      <c r="P2" s="37"/>
      <c r="Q2" s="37"/>
    </row>
    <row r="3" spans="2:22" ht="15.75" thickBot="1">
      <c r="J3" s="30"/>
      <c r="K3" s="30"/>
      <c r="L3" s="31"/>
      <c r="M3" s="31"/>
      <c r="N3" s="31"/>
      <c r="O3" s="31"/>
    </row>
    <row r="4" spans="2:22" ht="15.75" thickBot="1">
      <c r="B4" s="12"/>
      <c r="C4" s="13"/>
      <c r="D4" s="13"/>
      <c r="E4" s="13"/>
      <c r="F4" s="13"/>
      <c r="G4" s="13"/>
      <c r="H4" s="12" t="s">
        <v>26</v>
      </c>
      <c r="I4" s="13"/>
      <c r="J4" s="29"/>
      <c r="K4" s="29"/>
      <c r="L4" s="29"/>
      <c r="M4" s="29"/>
      <c r="N4" s="29"/>
      <c r="O4" s="29"/>
      <c r="P4" s="13"/>
      <c r="Q4" s="14"/>
      <c r="R4" s="38" t="s">
        <v>28</v>
      </c>
      <c r="S4" s="39"/>
      <c r="T4" s="39"/>
      <c r="U4" s="39"/>
      <c r="V4" s="39"/>
    </row>
    <row r="5" spans="2:22" ht="37.5" thickTop="1" thickBot="1">
      <c r="B5" s="2" t="s">
        <v>1</v>
      </c>
      <c r="C5" s="3" t="s">
        <v>2</v>
      </c>
      <c r="D5" s="3" t="s">
        <v>29</v>
      </c>
      <c r="E5" s="3" t="s">
        <v>4</v>
      </c>
      <c r="F5" s="3" t="s">
        <v>5</v>
      </c>
      <c r="G5" s="3" t="s">
        <v>20</v>
      </c>
      <c r="H5" s="3" t="s">
        <v>6</v>
      </c>
      <c r="I5" s="3" t="s">
        <v>7</v>
      </c>
      <c r="J5" s="5" t="s">
        <v>8</v>
      </c>
      <c r="K5" s="5" t="s">
        <v>9</v>
      </c>
      <c r="L5" s="5" t="s">
        <v>14</v>
      </c>
      <c r="M5" s="5" t="s">
        <v>13</v>
      </c>
      <c r="N5" s="5" t="s">
        <v>15</v>
      </c>
      <c r="O5" s="5" t="s">
        <v>16</v>
      </c>
      <c r="P5" s="3" t="s">
        <v>17</v>
      </c>
      <c r="Q5" s="3" t="s">
        <v>18</v>
      </c>
      <c r="R5" s="4" t="s">
        <v>10</v>
      </c>
      <c r="S5" s="4" t="s">
        <v>11</v>
      </c>
      <c r="T5" s="4" t="s">
        <v>37</v>
      </c>
      <c r="U5" s="4" t="s">
        <v>36</v>
      </c>
      <c r="V5" s="4" t="s">
        <v>27</v>
      </c>
    </row>
    <row r="6" spans="2:22" ht="15.75" thickBot="1">
      <c r="B6" s="16">
        <v>57</v>
      </c>
      <c r="C6" s="16">
        <v>24</v>
      </c>
      <c r="D6" s="16">
        <v>10</v>
      </c>
      <c r="E6" s="16">
        <v>22</v>
      </c>
      <c r="F6" s="16">
        <v>3</v>
      </c>
      <c r="G6" s="16" t="s">
        <v>39</v>
      </c>
      <c r="H6" s="17">
        <v>227586</v>
      </c>
      <c r="I6" s="17">
        <v>455169</v>
      </c>
      <c r="J6" s="16">
        <f t="shared" ref="J6:J69" si="0">(E6+F6)/100</f>
        <v>0.25</v>
      </c>
      <c r="K6" s="16">
        <f>VLOOKUP(B6,'COEF SEGURO imovel'!A:H,8,0)</f>
        <v>5.8999999999999997E-2</v>
      </c>
      <c r="L6" s="17">
        <f t="shared" ref="L6:L69" si="1">H6*(K6/100)</f>
        <v>134.27573999999998</v>
      </c>
      <c r="M6" s="17">
        <f t="shared" ref="M6:M69" si="2">I6*(K6/100)</f>
        <v>268.54970999999995</v>
      </c>
      <c r="N6" s="17">
        <f t="shared" ref="N6:N69" si="3">H6*J6</f>
        <v>56896.5</v>
      </c>
      <c r="O6" s="17">
        <f t="shared" ref="O6:O69" si="4">I6*J6</f>
        <v>113792.25</v>
      </c>
      <c r="P6" s="17">
        <f t="shared" ref="P6:P69" si="5">SUM(H6+N6)/C6+L6</f>
        <v>11987.713239999999</v>
      </c>
      <c r="Q6" s="17">
        <f t="shared" ref="Q6:Q69" si="6">SUM(I6+O6)/C6+M6</f>
        <v>23975.268459999999</v>
      </c>
      <c r="R6" s="16">
        <f>IFERROR(VLOOKUP(B6,media!A:C,3,0),"0")</f>
        <v>25.836500000000001</v>
      </c>
      <c r="S6" s="16">
        <f>IFERROR(VLOOKUP(B6,media!A:D,4,0),"0")</f>
        <v>25.836500000000001</v>
      </c>
      <c r="T6" s="16">
        <f>IFERROR(VLOOKUP(B6,media!A:B,2,0),"0")</f>
        <v>1</v>
      </c>
      <c r="U6" s="16">
        <f>IFERROR(_xlfn.XLOOKUP(B6,media!A:A,media!F:F),"-")</f>
        <v>0</v>
      </c>
      <c r="V6" s="18">
        <f>_xlfn.XLOOKUP(B6,media!A:A,media!E:E,"-")</f>
        <v>45658</v>
      </c>
    </row>
    <row r="7" spans="2:22" ht="15.75" thickBot="1">
      <c r="B7" s="16">
        <v>58</v>
      </c>
      <c r="C7" s="16">
        <v>27</v>
      </c>
      <c r="D7" s="16">
        <v>10</v>
      </c>
      <c r="E7" s="16">
        <v>17.5</v>
      </c>
      <c r="F7" s="16">
        <v>3</v>
      </c>
      <c r="G7" s="16" t="s">
        <v>40</v>
      </c>
      <c r="H7" s="17">
        <v>430073</v>
      </c>
      <c r="I7" s="17">
        <v>798196</v>
      </c>
      <c r="J7" s="16">
        <f t="shared" si="0"/>
        <v>0.20499999999999999</v>
      </c>
      <c r="K7" s="16">
        <f>VLOOKUP(B7,'COEF SEGURO imovel'!A:H,8,0)</f>
        <v>5.6899999999999999E-2</v>
      </c>
      <c r="L7" s="17">
        <f t="shared" si="1"/>
        <v>244.71153699999999</v>
      </c>
      <c r="M7" s="17">
        <f t="shared" si="2"/>
        <v>454.17352399999999</v>
      </c>
      <c r="N7" s="17">
        <f t="shared" si="3"/>
        <v>88164.964999999997</v>
      </c>
      <c r="O7" s="17">
        <f t="shared" si="4"/>
        <v>163630.18</v>
      </c>
      <c r="P7" s="17">
        <f t="shared" si="5"/>
        <v>19438.710240703702</v>
      </c>
      <c r="Q7" s="17">
        <f t="shared" si="6"/>
        <v>36077.365375851849</v>
      </c>
      <c r="R7" s="16">
        <f>IFERROR(VLOOKUP(B7,media!A:C,3,0),"0")</f>
        <v>2.9531999999999998</v>
      </c>
      <c r="S7" s="16">
        <f>IFERROR(VLOOKUP(B7,media!A:D,4,0),"0")</f>
        <v>30.021999999999998</v>
      </c>
      <c r="T7" s="16">
        <f>IFERROR(VLOOKUP(B7,media!A:B,2,0),"0")</f>
        <v>5</v>
      </c>
      <c r="U7" s="16">
        <f>IFERROR(_xlfn.XLOOKUP(B7,media!A:A,media!F:F),"-")</f>
        <v>0</v>
      </c>
      <c r="V7" s="18">
        <f>_xlfn.XLOOKUP(B7,media!A:A,media!E:E,"-")</f>
        <v>45658</v>
      </c>
    </row>
    <row r="8" spans="2:22" ht="15.75" thickBot="1">
      <c r="B8" s="16">
        <v>62</v>
      </c>
      <c r="C8" s="16">
        <v>29</v>
      </c>
      <c r="D8" s="16">
        <v>10</v>
      </c>
      <c r="E8" s="16">
        <v>22</v>
      </c>
      <c r="F8" s="16">
        <v>3</v>
      </c>
      <c r="G8" s="16" t="s">
        <v>41</v>
      </c>
      <c r="H8" s="17">
        <v>229368</v>
      </c>
      <c r="I8" s="17">
        <v>458725</v>
      </c>
      <c r="J8" s="16">
        <f t="shared" si="0"/>
        <v>0.25</v>
      </c>
      <c r="K8" s="16">
        <f>VLOOKUP(B8,'COEF SEGURO imovel'!A:H,8,0)</f>
        <v>5.8999999999999997E-2</v>
      </c>
      <c r="L8" s="17">
        <f t="shared" si="1"/>
        <v>135.32711999999998</v>
      </c>
      <c r="M8" s="17">
        <f t="shared" si="2"/>
        <v>270.64774999999997</v>
      </c>
      <c r="N8" s="17">
        <f t="shared" si="3"/>
        <v>57342</v>
      </c>
      <c r="O8" s="17">
        <f t="shared" si="4"/>
        <v>114681.25</v>
      </c>
      <c r="P8" s="17">
        <f t="shared" si="5"/>
        <v>10021.878844137931</v>
      </c>
      <c r="Q8" s="17">
        <f t="shared" si="6"/>
        <v>20043.277060344826</v>
      </c>
      <c r="R8" s="16">
        <f>IFERROR(VLOOKUP(B8,media!A:C,3,0),"0")</f>
        <v>17.060199999999998</v>
      </c>
      <c r="S8" s="16">
        <f>IFERROR(VLOOKUP(B8,media!A:D,4,0),"0")</f>
        <v>60.384700000000002</v>
      </c>
      <c r="T8" s="16">
        <f>IFERROR(VLOOKUP(B8,media!A:B,2,0),"0")</f>
        <v>6</v>
      </c>
      <c r="U8" s="16">
        <f>IFERROR(_xlfn.XLOOKUP(B8,media!A:A,media!F:F),"-")</f>
        <v>0</v>
      </c>
      <c r="V8" s="18">
        <f>_xlfn.XLOOKUP(B8,media!A:A,media!E:E,"-")</f>
        <v>45658</v>
      </c>
    </row>
    <row r="9" spans="2:22" ht="15.75" thickBot="1">
      <c r="B9" s="16">
        <v>66</v>
      </c>
      <c r="C9" s="16">
        <v>31</v>
      </c>
      <c r="D9" s="16">
        <v>10</v>
      </c>
      <c r="E9" s="16">
        <v>22</v>
      </c>
      <c r="F9" s="16">
        <v>3</v>
      </c>
      <c r="G9" s="16" t="s">
        <v>42</v>
      </c>
      <c r="H9" s="17">
        <v>229858</v>
      </c>
      <c r="I9" s="17">
        <v>255396</v>
      </c>
      <c r="J9" s="16">
        <f t="shared" si="0"/>
        <v>0.25</v>
      </c>
      <c r="K9" s="16">
        <f>VLOOKUP(B9,'COEF SEGURO imovel'!A:H,8,0)</f>
        <v>5.8999999999999997E-2</v>
      </c>
      <c r="L9" s="17">
        <f t="shared" si="1"/>
        <v>135.61621999999997</v>
      </c>
      <c r="M9" s="17">
        <f t="shared" si="2"/>
        <v>150.68363999999997</v>
      </c>
      <c r="N9" s="17">
        <f t="shared" si="3"/>
        <v>57464.5</v>
      </c>
      <c r="O9" s="17">
        <f t="shared" si="4"/>
        <v>63849</v>
      </c>
      <c r="P9" s="17">
        <f t="shared" si="5"/>
        <v>9404.0839619354829</v>
      </c>
      <c r="Q9" s="17">
        <f t="shared" si="6"/>
        <v>10448.909446451613</v>
      </c>
      <c r="R9" s="16">
        <f>IFERROR(VLOOKUP(B9,media!A:C,3,0),"0")</f>
        <v>7.3753000000000002</v>
      </c>
      <c r="S9" s="16">
        <f>IFERROR(VLOOKUP(B9,media!A:D,4,0),"0")</f>
        <v>30</v>
      </c>
      <c r="T9" s="16">
        <f>IFERROR(VLOOKUP(B9,media!A:B,2,0),"0")</f>
        <v>2</v>
      </c>
      <c r="U9" s="16">
        <f>IFERROR(_xlfn.XLOOKUP(B9,media!A:A,media!F:F),"-")</f>
        <v>0</v>
      </c>
      <c r="V9" s="18">
        <f>_xlfn.XLOOKUP(B9,media!A:A,media!E:E,"-")</f>
        <v>45658</v>
      </c>
    </row>
    <row r="10" spans="2:22" ht="15.75" thickBot="1">
      <c r="B10" s="16">
        <v>67</v>
      </c>
      <c r="C10" s="16">
        <v>34</v>
      </c>
      <c r="D10" s="16">
        <v>10</v>
      </c>
      <c r="E10" s="16">
        <v>22</v>
      </c>
      <c r="F10" s="16">
        <v>3</v>
      </c>
      <c r="G10" s="16" t="s">
        <v>43</v>
      </c>
      <c r="H10" s="17">
        <v>213678</v>
      </c>
      <c r="I10" s="17">
        <v>427346</v>
      </c>
      <c r="J10" s="16">
        <f t="shared" si="0"/>
        <v>0.25</v>
      </c>
      <c r="K10" s="16">
        <f>VLOOKUP(B10,'COEF SEGURO imovel'!A:H,8,0)</f>
        <v>5.8999999999999997E-2</v>
      </c>
      <c r="L10" s="17">
        <f t="shared" si="1"/>
        <v>126.07001999999999</v>
      </c>
      <c r="M10" s="17">
        <f t="shared" si="2"/>
        <v>252.13413999999997</v>
      </c>
      <c r="N10" s="17">
        <f t="shared" si="3"/>
        <v>53419.5</v>
      </c>
      <c r="O10" s="17">
        <f t="shared" si="4"/>
        <v>106836.5</v>
      </c>
      <c r="P10" s="17">
        <f t="shared" si="5"/>
        <v>7981.8788435294118</v>
      </c>
      <c r="Q10" s="17">
        <f t="shared" si="6"/>
        <v>15963.38414</v>
      </c>
      <c r="R10" s="16">
        <f>IFERROR(VLOOKUP(B10,media!A:C,3,0),"0")</f>
        <v>21.2699</v>
      </c>
      <c r="S10" s="16">
        <f>IFERROR(VLOOKUP(B10,media!A:D,4,0),"0")</f>
        <v>24.781199999999998</v>
      </c>
      <c r="T10" s="16">
        <f>IFERROR(VLOOKUP(B10,media!A:B,2,0),"0")</f>
        <v>2</v>
      </c>
      <c r="U10" s="16">
        <f>IFERROR(_xlfn.XLOOKUP(B10,media!A:A,media!F:F),"-")</f>
        <v>0</v>
      </c>
      <c r="V10" s="18">
        <f>_xlfn.XLOOKUP(B10,media!A:A,media!E:E,"-")</f>
        <v>45658</v>
      </c>
    </row>
    <row r="11" spans="2:22" ht="15.75" thickBot="1">
      <c r="B11" s="16">
        <v>69</v>
      </c>
      <c r="C11" s="16">
        <v>32</v>
      </c>
      <c r="D11" s="16">
        <v>10</v>
      </c>
      <c r="E11" s="16">
        <v>22</v>
      </c>
      <c r="F11" s="16">
        <v>3</v>
      </c>
      <c r="G11" s="16" t="s">
        <v>44</v>
      </c>
      <c r="H11" s="17">
        <v>214091</v>
      </c>
      <c r="I11" s="17">
        <v>428171</v>
      </c>
      <c r="J11" s="16">
        <f t="shared" si="0"/>
        <v>0.25</v>
      </c>
      <c r="K11" s="16">
        <f>VLOOKUP(B11,'COEF SEGURO imovel'!A:H,8,0)</f>
        <v>5.8999999999999997E-2</v>
      </c>
      <c r="L11" s="17">
        <f t="shared" si="1"/>
        <v>126.31368999999998</v>
      </c>
      <c r="M11" s="17">
        <f t="shared" si="2"/>
        <v>252.62088999999997</v>
      </c>
      <c r="N11" s="17">
        <f t="shared" si="3"/>
        <v>53522.75</v>
      </c>
      <c r="O11" s="17">
        <f t="shared" si="4"/>
        <v>107042.75</v>
      </c>
      <c r="P11" s="17">
        <f t="shared" si="5"/>
        <v>8489.2433775000009</v>
      </c>
      <c r="Q11" s="17">
        <f t="shared" si="6"/>
        <v>16978.050577499998</v>
      </c>
      <c r="R11" s="16">
        <f>IFERROR(VLOOKUP(B11,media!A:C,3,0),"0")</f>
        <v>30</v>
      </c>
      <c r="S11" s="16">
        <f>IFERROR(VLOOKUP(B11,media!A:D,4,0),"0")</f>
        <v>39.999899999999997</v>
      </c>
      <c r="T11" s="16">
        <f>IFERROR(VLOOKUP(B11,media!A:B,2,0),"0")</f>
        <v>4</v>
      </c>
      <c r="U11" s="16">
        <f>IFERROR(_xlfn.XLOOKUP(B11,media!A:A,media!F:F),"-")</f>
        <v>0</v>
      </c>
      <c r="V11" s="18">
        <f>_xlfn.XLOOKUP(B11,media!A:A,media!E:E,"-")</f>
        <v>45658</v>
      </c>
    </row>
    <row r="12" spans="2:22" ht="15.75" thickBot="1">
      <c r="B12" s="16">
        <v>70</v>
      </c>
      <c r="C12" s="16">
        <v>34</v>
      </c>
      <c r="D12" s="16">
        <v>10</v>
      </c>
      <c r="E12" s="16">
        <v>22</v>
      </c>
      <c r="F12" s="16">
        <v>3</v>
      </c>
      <c r="G12" s="16" t="s">
        <v>43</v>
      </c>
      <c r="H12" s="17">
        <v>213678</v>
      </c>
      <c r="I12" s="17">
        <v>237419</v>
      </c>
      <c r="J12" s="16">
        <f t="shared" si="0"/>
        <v>0.25</v>
      </c>
      <c r="K12" s="16">
        <f>VLOOKUP(B12,'COEF SEGURO imovel'!A:H,8,0)</f>
        <v>5.8999999999999997E-2</v>
      </c>
      <c r="L12" s="17">
        <f t="shared" si="1"/>
        <v>126.07001999999999</v>
      </c>
      <c r="M12" s="17">
        <f t="shared" si="2"/>
        <v>140.07720999999998</v>
      </c>
      <c r="N12" s="17">
        <f t="shared" si="3"/>
        <v>53419.5</v>
      </c>
      <c r="O12" s="17">
        <f t="shared" si="4"/>
        <v>59354.75</v>
      </c>
      <c r="P12" s="17">
        <f t="shared" si="5"/>
        <v>7981.8788435294118</v>
      </c>
      <c r="Q12" s="17">
        <f t="shared" si="6"/>
        <v>8868.7169158823526</v>
      </c>
      <c r="R12" s="16">
        <f>IFERROR(VLOOKUP(B12,media!A:C,3,0),"0")</f>
        <v>18.504100000000001</v>
      </c>
      <c r="S12" s="16">
        <f>IFERROR(VLOOKUP(B12,media!A:D,4,0),"0")</f>
        <v>30</v>
      </c>
      <c r="T12" s="16">
        <f>IFERROR(VLOOKUP(B12,media!A:B,2,0),"0")</f>
        <v>4</v>
      </c>
      <c r="U12" s="16">
        <f>IFERROR(_xlfn.XLOOKUP(B12,media!A:A,media!F:F),"-")</f>
        <v>0</v>
      </c>
      <c r="V12" s="18">
        <f>_xlfn.XLOOKUP(B12,media!A:A,media!E:E,"-")</f>
        <v>45658</v>
      </c>
    </row>
    <row r="13" spans="2:22" ht="15.75" thickBot="1">
      <c r="B13" s="16">
        <v>71</v>
      </c>
      <c r="C13" s="16">
        <v>35</v>
      </c>
      <c r="D13" s="16">
        <v>10</v>
      </c>
      <c r="E13" s="16">
        <v>22</v>
      </c>
      <c r="F13" s="16">
        <v>3</v>
      </c>
      <c r="G13" s="16" t="s">
        <v>45</v>
      </c>
      <c r="H13" s="17">
        <v>213450</v>
      </c>
      <c r="I13" s="17">
        <v>237165</v>
      </c>
      <c r="J13" s="16">
        <f t="shared" si="0"/>
        <v>0.25</v>
      </c>
      <c r="K13" s="16">
        <f>VLOOKUP(B13,'COEF SEGURO imovel'!A:H,8,0)</f>
        <v>5.8999999999999997E-2</v>
      </c>
      <c r="L13" s="17">
        <f t="shared" si="1"/>
        <v>125.93549999999998</v>
      </c>
      <c r="M13" s="17">
        <f t="shared" si="2"/>
        <v>139.92734999999999</v>
      </c>
      <c r="N13" s="17">
        <f t="shared" si="3"/>
        <v>53362.5</v>
      </c>
      <c r="O13" s="17">
        <f t="shared" si="4"/>
        <v>59291.25</v>
      </c>
      <c r="P13" s="17">
        <f t="shared" si="5"/>
        <v>7749.1497857142849</v>
      </c>
      <c r="Q13" s="17">
        <f t="shared" si="6"/>
        <v>8610.1059214285706</v>
      </c>
      <c r="R13" s="16">
        <f>IFERROR(VLOOKUP(B13,media!A:C,3,0),"0")</f>
        <v>30</v>
      </c>
      <c r="S13" s="16">
        <f>IFERROR(VLOOKUP(B13,media!A:D,4,0),"0")</f>
        <v>46.1</v>
      </c>
      <c r="T13" s="16">
        <f>IFERROR(VLOOKUP(B13,media!A:B,2,0),"0")</f>
        <v>3</v>
      </c>
      <c r="U13" s="16">
        <f>IFERROR(_xlfn.XLOOKUP(B13,media!A:A,media!F:F),"-")</f>
        <v>0</v>
      </c>
      <c r="V13" s="18">
        <f>_xlfn.XLOOKUP(B13,media!A:A,media!E:E,"-")</f>
        <v>45658</v>
      </c>
    </row>
    <row r="14" spans="2:22" ht="15.75" thickBot="1">
      <c r="B14" s="16">
        <v>75</v>
      </c>
      <c r="C14" s="16">
        <v>16</v>
      </c>
      <c r="D14" s="16">
        <v>10</v>
      </c>
      <c r="E14" s="16">
        <v>17.5</v>
      </c>
      <c r="F14" s="16">
        <v>3</v>
      </c>
      <c r="G14" s="16" t="s">
        <v>39</v>
      </c>
      <c r="H14" s="17">
        <v>294505</v>
      </c>
      <c r="I14" s="17">
        <v>589000</v>
      </c>
      <c r="J14" s="16">
        <f t="shared" si="0"/>
        <v>0.20499999999999999</v>
      </c>
      <c r="K14" s="16">
        <f>VLOOKUP(B14,'COEF SEGURO imovel'!A:H,8,0)</f>
        <v>5.6899999999999999E-2</v>
      </c>
      <c r="L14" s="17">
        <f t="shared" si="1"/>
        <v>167.57334499999999</v>
      </c>
      <c r="M14" s="17">
        <f t="shared" si="2"/>
        <v>335.14099999999996</v>
      </c>
      <c r="N14" s="17">
        <f t="shared" si="3"/>
        <v>60373.524999999994</v>
      </c>
      <c r="O14" s="17">
        <f t="shared" si="4"/>
        <v>120745</v>
      </c>
      <c r="P14" s="17">
        <f t="shared" si="5"/>
        <v>22347.481157500002</v>
      </c>
      <c r="Q14" s="17">
        <f t="shared" si="6"/>
        <v>44694.203500000003</v>
      </c>
      <c r="R14" s="16">
        <f>IFERROR(VLOOKUP(B14,media!A:C,3,0),"0")</f>
        <v>10.886799999999999</v>
      </c>
      <c r="S14" s="16">
        <f>IFERROR(VLOOKUP(B14,media!A:D,4,0),"0")</f>
        <v>10.886799999999999</v>
      </c>
      <c r="T14" s="16">
        <f>IFERROR(VLOOKUP(B14,media!A:B,2,0),"0")</f>
        <v>1</v>
      </c>
      <c r="U14" s="16">
        <f>IFERROR(_xlfn.XLOOKUP(B14,media!A:A,media!F:F),"-")</f>
        <v>0</v>
      </c>
      <c r="V14" s="18">
        <f>_xlfn.XLOOKUP(B14,media!A:A,media!E:E,"-")</f>
        <v>45627</v>
      </c>
    </row>
    <row r="15" spans="2:22" ht="15.75" thickBot="1">
      <c r="B15" s="16">
        <v>76</v>
      </c>
      <c r="C15" s="16">
        <v>18</v>
      </c>
      <c r="D15" s="16">
        <v>10</v>
      </c>
      <c r="E15" s="16">
        <v>17.5</v>
      </c>
      <c r="F15" s="16">
        <v>3</v>
      </c>
      <c r="G15" s="16" t="s">
        <v>47</v>
      </c>
      <c r="H15" s="17">
        <v>830628</v>
      </c>
      <c r="I15" s="17">
        <v>1661248</v>
      </c>
      <c r="J15" s="16">
        <f t="shared" si="0"/>
        <v>0.20499999999999999</v>
      </c>
      <c r="K15" s="16">
        <f>VLOOKUP(B15,'COEF SEGURO imovel'!A:H,8,0)</f>
        <v>5.6899999999999999E-2</v>
      </c>
      <c r="L15" s="17">
        <f t="shared" si="1"/>
        <v>472.62733199999997</v>
      </c>
      <c r="M15" s="17">
        <f t="shared" si="2"/>
        <v>945.25011199999994</v>
      </c>
      <c r="N15" s="17">
        <f t="shared" si="3"/>
        <v>170278.74</v>
      </c>
      <c r="O15" s="17">
        <f t="shared" si="4"/>
        <v>340555.83999999997</v>
      </c>
      <c r="P15" s="17">
        <f t="shared" si="5"/>
        <v>56078.557331999997</v>
      </c>
      <c r="Q15" s="17">
        <f t="shared" si="6"/>
        <v>112156.57455644444</v>
      </c>
      <c r="R15" s="16" t="str">
        <f>IFERROR(VLOOKUP(B15,media!A:C,3,0),"0")</f>
        <v>0</v>
      </c>
      <c r="S15" s="16" t="str">
        <f>IFERROR(VLOOKUP(B15,media!A:D,4,0),"0")</f>
        <v>0</v>
      </c>
      <c r="T15" s="16" t="str">
        <f>IFERROR(VLOOKUP(B15,media!A:B,2,0),"0")</f>
        <v>0</v>
      </c>
      <c r="U15" s="16" t="str">
        <f>IFERROR(_xlfn.XLOOKUP(B15,media!A:A,media!F:F),"-")</f>
        <v>-</v>
      </c>
      <c r="V15" s="18" t="str">
        <f>_xlfn.XLOOKUP(B15,media!A:A,media!E:E,"-")</f>
        <v>-</v>
      </c>
    </row>
    <row r="16" spans="2:22" ht="15.75" thickBot="1">
      <c r="B16" s="16">
        <v>77</v>
      </c>
      <c r="C16" s="16">
        <v>17</v>
      </c>
      <c r="D16" s="16">
        <v>10</v>
      </c>
      <c r="E16" s="16">
        <v>17.5</v>
      </c>
      <c r="F16" s="16">
        <v>3</v>
      </c>
      <c r="G16" s="16" t="s">
        <v>46</v>
      </c>
      <c r="H16" s="17">
        <v>294012</v>
      </c>
      <c r="I16" s="17">
        <v>588017</v>
      </c>
      <c r="J16" s="16">
        <f t="shared" si="0"/>
        <v>0.20499999999999999</v>
      </c>
      <c r="K16" s="16">
        <f>VLOOKUP(B16,'COEF SEGURO imovel'!A:H,8,0)</f>
        <v>5.6899999999999999E-2</v>
      </c>
      <c r="L16" s="17">
        <f t="shared" si="1"/>
        <v>167.29282799999999</v>
      </c>
      <c r="M16" s="17">
        <f t="shared" si="2"/>
        <v>334.58167299999997</v>
      </c>
      <c r="N16" s="17">
        <f t="shared" si="3"/>
        <v>60272.46</v>
      </c>
      <c r="O16" s="17">
        <f t="shared" si="4"/>
        <v>120543.48499999999</v>
      </c>
      <c r="P16" s="17">
        <f t="shared" si="5"/>
        <v>21007.555180941181</v>
      </c>
      <c r="Q16" s="17">
        <f t="shared" si="6"/>
        <v>42014.610202411764</v>
      </c>
      <c r="R16" s="16" t="str">
        <f>IFERROR(VLOOKUP(B16,media!A:C,3,0),"0")</f>
        <v>0</v>
      </c>
      <c r="S16" s="16" t="str">
        <f>IFERROR(VLOOKUP(B16,media!A:D,4,0),"0")</f>
        <v>0</v>
      </c>
      <c r="T16" s="16" t="str">
        <f>IFERROR(VLOOKUP(B16,media!A:B,2,0),"0")</f>
        <v>0</v>
      </c>
      <c r="U16" s="16" t="str">
        <f>IFERROR(_xlfn.XLOOKUP(B16,media!A:A,media!F:F),"-")</f>
        <v>-</v>
      </c>
      <c r="V16" s="18" t="str">
        <f>_xlfn.XLOOKUP(B16,media!A:A,media!E:E,"-")</f>
        <v>-</v>
      </c>
    </row>
    <row r="17" spans="2:22" ht="15.75" thickBot="1">
      <c r="B17" s="16">
        <v>78</v>
      </c>
      <c r="C17" s="16">
        <v>38</v>
      </c>
      <c r="D17" s="16">
        <v>10</v>
      </c>
      <c r="E17" s="16">
        <v>22</v>
      </c>
      <c r="F17" s="16">
        <v>3</v>
      </c>
      <c r="G17" s="16" t="s">
        <v>47</v>
      </c>
      <c r="H17" s="17">
        <v>213597</v>
      </c>
      <c r="I17" s="17">
        <v>427186</v>
      </c>
      <c r="J17" s="16">
        <f t="shared" si="0"/>
        <v>0.25</v>
      </c>
      <c r="K17" s="16">
        <f>VLOOKUP(B17,'COEF SEGURO imovel'!A:H,8,0)</f>
        <v>5.8999999999999997E-2</v>
      </c>
      <c r="L17" s="17">
        <f t="shared" si="1"/>
        <v>126.02222999999998</v>
      </c>
      <c r="M17" s="17">
        <f t="shared" si="2"/>
        <v>252.03973999999997</v>
      </c>
      <c r="N17" s="17">
        <f t="shared" si="3"/>
        <v>53399.25</v>
      </c>
      <c r="O17" s="17">
        <f t="shared" si="4"/>
        <v>106796.5</v>
      </c>
      <c r="P17" s="17">
        <f t="shared" si="5"/>
        <v>7152.239335263157</v>
      </c>
      <c r="Q17" s="17">
        <f t="shared" si="6"/>
        <v>14304.210792631578</v>
      </c>
      <c r="R17" s="16">
        <f>IFERROR(VLOOKUP(B17,media!A:C,3,0),"0")</f>
        <v>35.695</v>
      </c>
      <c r="S17" s="16">
        <f>IFERROR(VLOOKUP(B17,media!A:D,4,0),"0")</f>
        <v>40.0002</v>
      </c>
      <c r="T17" s="16">
        <f>IFERROR(VLOOKUP(B17,media!A:B,2,0),"0")</f>
        <v>3</v>
      </c>
      <c r="U17" s="16">
        <f>IFERROR(_xlfn.XLOOKUP(B17,media!A:A,media!F:F),"-")</f>
        <v>0</v>
      </c>
      <c r="V17" s="18">
        <f>_xlfn.XLOOKUP(B17,media!A:A,media!E:E,"-")</f>
        <v>45658</v>
      </c>
    </row>
    <row r="18" spans="2:22" ht="15.75" thickBot="1">
      <c r="B18" s="16">
        <v>79</v>
      </c>
      <c r="C18" s="16">
        <v>38</v>
      </c>
      <c r="D18" s="16">
        <v>27</v>
      </c>
      <c r="E18" s="16">
        <v>17.5</v>
      </c>
      <c r="F18" s="16">
        <v>3</v>
      </c>
      <c r="G18" s="16" t="s">
        <v>40</v>
      </c>
      <c r="H18" s="17">
        <v>397907</v>
      </c>
      <c r="I18" s="17">
        <v>585158</v>
      </c>
      <c r="J18" s="16">
        <f t="shared" si="0"/>
        <v>0.20499999999999999</v>
      </c>
      <c r="K18" s="16">
        <f>VLOOKUP(B18,'COEF SEGURO imovel'!A:H,8,0)</f>
        <v>5.6899999999999999E-2</v>
      </c>
      <c r="L18" s="17">
        <f t="shared" si="1"/>
        <v>226.40908299999998</v>
      </c>
      <c r="M18" s="17">
        <f t="shared" si="2"/>
        <v>332.95490199999995</v>
      </c>
      <c r="N18" s="17">
        <f t="shared" si="3"/>
        <v>81570.934999999998</v>
      </c>
      <c r="O18" s="17">
        <f t="shared" si="4"/>
        <v>119957.39</v>
      </c>
      <c r="P18" s="17">
        <f t="shared" si="5"/>
        <v>12844.249477736843</v>
      </c>
      <c r="Q18" s="17">
        <f t="shared" si="6"/>
        <v>18888.623059894737</v>
      </c>
      <c r="R18" s="16">
        <f>IFERROR(VLOOKUP(B18,media!A:C,3,0),"0")</f>
        <v>40.781500000000001</v>
      </c>
      <c r="S18" s="16">
        <f>IFERROR(VLOOKUP(B18,media!A:D,4,0),"0")</f>
        <v>43.55</v>
      </c>
      <c r="T18" s="16">
        <f>IFERROR(VLOOKUP(B18,media!A:B,2,0),"0")</f>
        <v>3</v>
      </c>
      <c r="U18" s="16">
        <f>IFERROR(_xlfn.XLOOKUP(B18,media!A:A,media!F:F),"-")</f>
        <v>0</v>
      </c>
      <c r="V18" s="18">
        <f>_xlfn.XLOOKUP(B18,media!A:A,media!E:E,"-")</f>
        <v>45658</v>
      </c>
    </row>
    <row r="19" spans="2:22" ht="15.75" thickBot="1">
      <c r="B19" s="16">
        <v>81</v>
      </c>
      <c r="C19" s="16">
        <v>40</v>
      </c>
      <c r="D19" s="16">
        <v>10</v>
      </c>
      <c r="E19" s="16">
        <v>22</v>
      </c>
      <c r="F19" s="16">
        <v>3</v>
      </c>
      <c r="G19" s="16" t="s">
        <v>48</v>
      </c>
      <c r="H19" s="17">
        <v>212092</v>
      </c>
      <c r="I19" s="17">
        <v>424171</v>
      </c>
      <c r="J19" s="16">
        <f t="shared" si="0"/>
        <v>0.25</v>
      </c>
      <c r="K19" s="16">
        <f>VLOOKUP(B19,'COEF SEGURO imovel'!A:H,8,0)</f>
        <v>5.8999999999999997E-2</v>
      </c>
      <c r="L19" s="17">
        <f t="shared" si="1"/>
        <v>125.13427999999999</v>
      </c>
      <c r="M19" s="17">
        <f t="shared" si="2"/>
        <v>250.26088999999996</v>
      </c>
      <c r="N19" s="17">
        <f t="shared" si="3"/>
        <v>53023</v>
      </c>
      <c r="O19" s="17">
        <f t="shared" si="4"/>
        <v>106042.75</v>
      </c>
      <c r="P19" s="17">
        <f t="shared" si="5"/>
        <v>6753.0092800000002</v>
      </c>
      <c r="Q19" s="17">
        <f t="shared" si="6"/>
        <v>13505.60464</v>
      </c>
      <c r="R19" s="16">
        <f>IFERROR(VLOOKUP(B19,media!A:C,3,0),"0")</f>
        <v>35.1</v>
      </c>
      <c r="S19" s="16">
        <f>IFERROR(VLOOKUP(B19,media!A:D,4,0),"0")</f>
        <v>58</v>
      </c>
      <c r="T19" s="16">
        <f>IFERROR(VLOOKUP(B19,media!A:B,2,0),"0")</f>
        <v>6</v>
      </c>
      <c r="U19" s="16">
        <f>IFERROR(_xlfn.XLOOKUP(B19,media!A:A,media!F:F),"-")</f>
        <v>0</v>
      </c>
      <c r="V19" s="18">
        <f>_xlfn.XLOOKUP(B19,media!A:A,media!E:E,"-")</f>
        <v>45658</v>
      </c>
    </row>
    <row r="20" spans="2:22" ht="15.75" thickBot="1">
      <c r="B20" s="16">
        <v>83</v>
      </c>
      <c r="C20" s="16">
        <v>41</v>
      </c>
      <c r="D20" s="16">
        <v>10</v>
      </c>
      <c r="E20" s="16">
        <v>17.5</v>
      </c>
      <c r="F20" s="16">
        <v>3</v>
      </c>
      <c r="G20" s="16" t="s">
        <v>41</v>
      </c>
      <c r="H20" s="17">
        <v>402340</v>
      </c>
      <c r="I20" s="17">
        <v>804671</v>
      </c>
      <c r="J20" s="16">
        <f t="shared" si="0"/>
        <v>0.20499999999999999</v>
      </c>
      <c r="K20" s="16">
        <f>VLOOKUP(B20,'COEF SEGURO imovel'!A:H,8,0)</f>
        <v>5.6899999999999999E-2</v>
      </c>
      <c r="L20" s="17">
        <f t="shared" si="1"/>
        <v>228.93145999999999</v>
      </c>
      <c r="M20" s="17">
        <f t="shared" si="2"/>
        <v>457.85779899999994</v>
      </c>
      <c r="N20" s="17">
        <f t="shared" si="3"/>
        <v>82479.7</v>
      </c>
      <c r="O20" s="17">
        <f t="shared" si="4"/>
        <v>164957.55499999999</v>
      </c>
      <c r="P20" s="17">
        <f t="shared" si="5"/>
        <v>12053.802191707317</v>
      </c>
      <c r="Q20" s="17">
        <f t="shared" si="6"/>
        <v>24107.33475021951</v>
      </c>
      <c r="R20" s="16">
        <f>IFERROR(VLOOKUP(B20,media!A:C,3,0),"0")</f>
        <v>50.014499999999998</v>
      </c>
      <c r="S20" s="16">
        <f>IFERROR(VLOOKUP(B20,media!A:D,4,0),"0")</f>
        <v>58</v>
      </c>
      <c r="T20" s="16">
        <f>IFERROR(VLOOKUP(B20,media!A:B,2,0),"0")</f>
        <v>8</v>
      </c>
      <c r="U20" s="16">
        <f>IFERROR(_xlfn.XLOOKUP(B20,media!A:A,media!F:F),"-")</f>
        <v>0</v>
      </c>
      <c r="V20" s="18">
        <f>_xlfn.XLOOKUP(B20,media!A:A,media!E:E,"-")</f>
        <v>45658</v>
      </c>
    </row>
    <row r="21" spans="2:22" ht="15.75" thickBot="1">
      <c r="B21" s="16">
        <v>84</v>
      </c>
      <c r="C21" s="16">
        <v>41</v>
      </c>
      <c r="D21" s="16">
        <v>10</v>
      </c>
      <c r="E21" s="16">
        <v>22</v>
      </c>
      <c r="F21" s="16">
        <v>3</v>
      </c>
      <c r="G21" s="16" t="s">
        <v>41</v>
      </c>
      <c r="H21" s="17">
        <v>213008</v>
      </c>
      <c r="I21" s="17">
        <v>426009</v>
      </c>
      <c r="J21" s="16">
        <f t="shared" si="0"/>
        <v>0.25</v>
      </c>
      <c r="K21" s="16">
        <f>VLOOKUP(B21,'COEF SEGURO imovel'!A:H,8,0)</f>
        <v>5.8999999999999997E-2</v>
      </c>
      <c r="L21" s="17">
        <f t="shared" si="1"/>
        <v>125.67471999999998</v>
      </c>
      <c r="M21" s="17">
        <f t="shared" si="2"/>
        <v>251.34530999999996</v>
      </c>
      <c r="N21" s="17">
        <f t="shared" si="3"/>
        <v>53252</v>
      </c>
      <c r="O21" s="17">
        <f t="shared" si="4"/>
        <v>106502.25</v>
      </c>
      <c r="P21" s="17">
        <f t="shared" si="5"/>
        <v>6619.8210614634145</v>
      </c>
      <c r="Q21" s="17">
        <f t="shared" si="6"/>
        <v>13239.424578292683</v>
      </c>
      <c r="R21" s="16">
        <f>IFERROR(VLOOKUP(B21,media!A:C,3,0),"0")</f>
        <v>57</v>
      </c>
      <c r="S21" s="16">
        <f>IFERROR(VLOOKUP(B21,media!A:D,4,0),"0")</f>
        <v>57.7</v>
      </c>
      <c r="T21" s="16">
        <f>IFERROR(VLOOKUP(B21,media!A:B,2,0),"0")</f>
        <v>4</v>
      </c>
      <c r="U21" s="16">
        <f>IFERROR(_xlfn.XLOOKUP(B21,media!A:A,media!F:F),"-")</f>
        <v>0</v>
      </c>
      <c r="V21" s="18">
        <f>_xlfn.XLOOKUP(B21,media!A:A,media!E:E,"-")</f>
        <v>45658</v>
      </c>
    </row>
    <row r="22" spans="2:22" ht="15.75" thickBot="1">
      <c r="B22" s="16">
        <v>87</v>
      </c>
      <c r="C22" s="16">
        <v>41</v>
      </c>
      <c r="D22" s="16">
        <v>10</v>
      </c>
      <c r="E22" s="16">
        <v>22</v>
      </c>
      <c r="F22" s="16">
        <v>3</v>
      </c>
      <c r="G22" s="16" t="s">
        <v>41</v>
      </c>
      <c r="H22" s="17">
        <v>213008</v>
      </c>
      <c r="I22" s="17">
        <v>426009</v>
      </c>
      <c r="J22" s="16">
        <f t="shared" si="0"/>
        <v>0.25</v>
      </c>
      <c r="K22" s="16">
        <f>VLOOKUP(B22,'COEF SEGURO imovel'!A:H,8,0)</f>
        <v>5.8999999999999997E-2</v>
      </c>
      <c r="L22" s="17">
        <f t="shared" si="1"/>
        <v>125.67471999999998</v>
      </c>
      <c r="M22" s="17">
        <f t="shared" si="2"/>
        <v>251.34530999999996</v>
      </c>
      <c r="N22" s="17">
        <f t="shared" si="3"/>
        <v>53252</v>
      </c>
      <c r="O22" s="17">
        <f t="shared" si="4"/>
        <v>106502.25</v>
      </c>
      <c r="P22" s="17">
        <f t="shared" si="5"/>
        <v>6619.8210614634145</v>
      </c>
      <c r="Q22" s="17">
        <f t="shared" si="6"/>
        <v>13239.424578292683</v>
      </c>
      <c r="R22" s="16">
        <f>IFERROR(VLOOKUP(B22,media!A:C,3,0),"0")</f>
        <v>35.489600000000003</v>
      </c>
      <c r="S22" s="16">
        <f>IFERROR(VLOOKUP(B22,media!A:D,4,0),"0")</f>
        <v>46</v>
      </c>
      <c r="T22" s="16">
        <f>IFERROR(VLOOKUP(B22,media!A:B,2,0),"0")</f>
        <v>5</v>
      </c>
      <c r="U22" s="16">
        <f>IFERROR(_xlfn.XLOOKUP(B22,media!A:A,media!F:F),"-")</f>
        <v>0</v>
      </c>
      <c r="V22" s="18">
        <f>_xlfn.XLOOKUP(B22,media!A:A,media!E:E,"-")</f>
        <v>45658</v>
      </c>
    </row>
    <row r="23" spans="2:22" ht="15.75" thickBot="1">
      <c r="B23" s="16">
        <v>88</v>
      </c>
      <c r="C23" s="16">
        <v>42</v>
      </c>
      <c r="D23" s="16">
        <v>10</v>
      </c>
      <c r="E23" s="16">
        <v>22</v>
      </c>
      <c r="F23" s="16">
        <v>3</v>
      </c>
      <c r="G23" s="16" t="s">
        <v>49</v>
      </c>
      <c r="H23" s="17">
        <v>213320</v>
      </c>
      <c r="I23" s="17">
        <v>426627</v>
      </c>
      <c r="J23" s="16">
        <f t="shared" si="0"/>
        <v>0.25</v>
      </c>
      <c r="K23" s="16">
        <f>VLOOKUP(B23,'COEF SEGURO imovel'!A:H,8,0)</f>
        <v>5.8999999999999997E-2</v>
      </c>
      <c r="L23" s="17">
        <f t="shared" si="1"/>
        <v>125.85879999999999</v>
      </c>
      <c r="M23" s="17">
        <f t="shared" si="2"/>
        <v>251.70992999999996</v>
      </c>
      <c r="N23" s="17">
        <f t="shared" si="3"/>
        <v>53330</v>
      </c>
      <c r="O23" s="17">
        <f t="shared" si="4"/>
        <v>106656.75</v>
      </c>
      <c r="P23" s="17">
        <f t="shared" si="5"/>
        <v>6474.6683238095238</v>
      </c>
      <c r="Q23" s="17">
        <f t="shared" si="6"/>
        <v>12948.942072857142</v>
      </c>
      <c r="R23" s="16">
        <f>IFERROR(VLOOKUP(B23,media!A:C,3,0),"0")</f>
        <v>40.489100000000001</v>
      </c>
      <c r="S23" s="16">
        <f>IFERROR(VLOOKUP(B23,media!A:D,4,0),"0")</f>
        <v>46.278399999999998</v>
      </c>
      <c r="T23" s="16">
        <f>IFERROR(VLOOKUP(B23,media!A:B,2,0),"0")</f>
        <v>3</v>
      </c>
      <c r="U23" s="16">
        <f>IFERROR(_xlfn.XLOOKUP(B23,media!A:A,media!F:F),"-")</f>
        <v>0</v>
      </c>
      <c r="V23" s="18">
        <f>_xlfn.XLOOKUP(B23,media!A:A,media!E:E,"-")</f>
        <v>45658</v>
      </c>
    </row>
    <row r="24" spans="2:22" ht="15.75" thickBot="1">
      <c r="B24" s="16">
        <v>94</v>
      </c>
      <c r="C24" s="16">
        <v>36</v>
      </c>
      <c r="D24" s="16">
        <v>15</v>
      </c>
      <c r="E24" s="16">
        <v>25</v>
      </c>
      <c r="F24" s="16">
        <v>3</v>
      </c>
      <c r="G24" s="16" t="s">
        <v>44</v>
      </c>
      <c r="H24" s="17">
        <v>376619</v>
      </c>
      <c r="I24" s="17">
        <v>398772</v>
      </c>
      <c r="J24" s="16">
        <f t="shared" si="0"/>
        <v>0.28000000000000003</v>
      </c>
      <c r="K24" s="16">
        <f>VLOOKUP(B24,'COEF SEGURO imovel'!A:H,8,0)</f>
        <v>6.0400000000000002E-2</v>
      </c>
      <c r="L24" s="17">
        <f t="shared" si="1"/>
        <v>227.47787600000001</v>
      </c>
      <c r="M24" s="17">
        <f t="shared" si="2"/>
        <v>240.85828800000002</v>
      </c>
      <c r="N24" s="17">
        <f t="shared" si="3"/>
        <v>105453.32</v>
      </c>
      <c r="O24" s="17">
        <f t="shared" si="4"/>
        <v>111656.16</v>
      </c>
      <c r="P24" s="17">
        <f t="shared" si="5"/>
        <v>13618.375653777779</v>
      </c>
      <c r="Q24" s="17">
        <f t="shared" si="6"/>
        <v>14419.418288000001</v>
      </c>
      <c r="R24" s="16">
        <f>IFERROR(VLOOKUP(B24,media!A:C,3,0),"0")</f>
        <v>10.803699999999999</v>
      </c>
      <c r="S24" s="16">
        <f>IFERROR(VLOOKUP(B24,media!A:D,4,0),"0")</f>
        <v>30</v>
      </c>
      <c r="T24" s="16">
        <f>IFERROR(VLOOKUP(B24,media!A:B,2,0),"0")</f>
        <v>3</v>
      </c>
      <c r="U24" s="16">
        <f>IFERROR(_xlfn.XLOOKUP(B24,media!A:A,media!F:F),"-")</f>
        <v>0</v>
      </c>
      <c r="V24" s="18">
        <f>_xlfn.XLOOKUP(B24,media!A:A,media!E:E,"-")</f>
        <v>45658</v>
      </c>
    </row>
    <row r="25" spans="2:22" ht="15.75" thickBot="1">
      <c r="B25" s="16">
        <v>95</v>
      </c>
      <c r="C25" s="16">
        <v>36</v>
      </c>
      <c r="D25" s="16">
        <v>15</v>
      </c>
      <c r="E25" s="16">
        <v>24</v>
      </c>
      <c r="F25" s="16">
        <v>3</v>
      </c>
      <c r="G25" s="16" t="s">
        <v>44</v>
      </c>
      <c r="H25" s="17">
        <v>199389</v>
      </c>
      <c r="I25" s="17">
        <v>398772</v>
      </c>
      <c r="J25" s="16">
        <f t="shared" si="0"/>
        <v>0.27</v>
      </c>
      <c r="K25" s="16">
        <f>VLOOKUP(B25,'COEF SEGURO imovel'!A:H,8,0)</f>
        <v>5.9900000000000002E-2</v>
      </c>
      <c r="L25" s="17">
        <f t="shared" si="1"/>
        <v>119.43401100000001</v>
      </c>
      <c r="M25" s="17">
        <f t="shared" si="2"/>
        <v>238.864428</v>
      </c>
      <c r="N25" s="17">
        <f t="shared" si="3"/>
        <v>53835.030000000006</v>
      </c>
      <c r="O25" s="17">
        <f t="shared" si="4"/>
        <v>107668.44</v>
      </c>
      <c r="P25" s="17">
        <f t="shared" si="5"/>
        <v>7153.4348443333338</v>
      </c>
      <c r="Q25" s="17">
        <f t="shared" si="6"/>
        <v>14306.654428000002</v>
      </c>
      <c r="R25" s="16">
        <f>IFERROR(VLOOKUP(B25,media!A:C,3,0),"0")</f>
        <v>19.6281</v>
      </c>
      <c r="S25" s="16">
        <f>IFERROR(VLOOKUP(B25,media!A:D,4,0),"0")</f>
        <v>47.8</v>
      </c>
      <c r="T25" s="16">
        <f>IFERROR(VLOOKUP(B25,media!A:B,2,0),"0")</f>
        <v>3</v>
      </c>
      <c r="U25" s="16">
        <f>IFERROR(_xlfn.XLOOKUP(B25,media!A:A,media!F:F),"-")</f>
        <v>0</v>
      </c>
      <c r="V25" s="18">
        <f>_xlfn.XLOOKUP(B25,media!A:A,media!E:E,"-")</f>
        <v>45658</v>
      </c>
    </row>
    <row r="26" spans="2:22" ht="15.75" thickBot="1">
      <c r="B26" s="16">
        <v>100</v>
      </c>
      <c r="C26" s="16">
        <v>51</v>
      </c>
      <c r="D26" s="16">
        <v>15</v>
      </c>
      <c r="E26" s="16">
        <v>24</v>
      </c>
      <c r="F26" s="16">
        <v>3</v>
      </c>
      <c r="G26" s="16" t="s">
        <v>45</v>
      </c>
      <c r="H26" s="17">
        <v>184226</v>
      </c>
      <c r="I26" s="17">
        <v>368448</v>
      </c>
      <c r="J26" s="16">
        <f t="shared" si="0"/>
        <v>0.27</v>
      </c>
      <c r="K26" s="16">
        <f>VLOOKUP(B26,'COEF SEGURO imovel'!A:H,8,0)</f>
        <v>5.9900000000000002E-2</v>
      </c>
      <c r="L26" s="17">
        <f t="shared" si="1"/>
        <v>110.35137400000001</v>
      </c>
      <c r="M26" s="17">
        <f t="shared" si="2"/>
        <v>220.70035200000001</v>
      </c>
      <c r="N26" s="17">
        <f t="shared" si="3"/>
        <v>49741.020000000004</v>
      </c>
      <c r="O26" s="17">
        <f t="shared" si="4"/>
        <v>99480.960000000006</v>
      </c>
      <c r="P26" s="17">
        <f t="shared" si="5"/>
        <v>4697.9400014509802</v>
      </c>
      <c r="Q26" s="17">
        <f t="shared" si="6"/>
        <v>9395.7779990588242</v>
      </c>
      <c r="R26" s="16">
        <f>IFERROR(VLOOKUP(B26,media!A:C,3,0),"0")</f>
        <v>52</v>
      </c>
      <c r="S26" s="16">
        <f>IFERROR(VLOOKUP(B26,media!A:D,4,0),"0")</f>
        <v>58.88</v>
      </c>
      <c r="T26" s="16">
        <f>IFERROR(VLOOKUP(B26,media!A:B,2,0),"0")</f>
        <v>5</v>
      </c>
      <c r="U26" s="16">
        <f>IFERROR(_xlfn.XLOOKUP(B26,media!A:A,media!F:F),"-")</f>
        <v>0</v>
      </c>
      <c r="V26" s="18">
        <f>_xlfn.XLOOKUP(B26,media!A:A,media!E:E,"-")</f>
        <v>45658</v>
      </c>
    </row>
    <row r="27" spans="2:22" ht="15.75" thickBot="1">
      <c r="B27" s="16">
        <v>101</v>
      </c>
      <c r="C27" s="16">
        <v>51</v>
      </c>
      <c r="D27" s="16">
        <v>15</v>
      </c>
      <c r="E27" s="16">
        <v>24</v>
      </c>
      <c r="F27" s="16">
        <v>3</v>
      </c>
      <c r="G27" s="16" t="s">
        <v>45</v>
      </c>
      <c r="H27" s="17">
        <v>184226</v>
      </c>
      <c r="I27" s="17">
        <v>327509</v>
      </c>
      <c r="J27" s="16">
        <f t="shared" si="0"/>
        <v>0.27</v>
      </c>
      <c r="K27" s="16">
        <f>VLOOKUP(B27,'COEF SEGURO imovel'!A:H,8,0)</f>
        <v>5.9900000000000002E-2</v>
      </c>
      <c r="L27" s="17">
        <f t="shared" si="1"/>
        <v>110.35137400000001</v>
      </c>
      <c r="M27" s="17">
        <f t="shared" si="2"/>
        <v>196.17789100000002</v>
      </c>
      <c r="N27" s="17">
        <f t="shared" si="3"/>
        <v>49741.020000000004</v>
      </c>
      <c r="O27" s="17">
        <f t="shared" si="4"/>
        <v>88427.430000000008</v>
      </c>
      <c r="P27" s="17">
        <f t="shared" si="5"/>
        <v>4697.9400014509802</v>
      </c>
      <c r="Q27" s="17">
        <f t="shared" si="6"/>
        <v>8351.7941655098039</v>
      </c>
      <c r="R27" s="16">
        <f>IFERROR(VLOOKUP(B27,media!A:C,3,0),"0")</f>
        <v>54</v>
      </c>
      <c r="S27" s="16">
        <f>IFERROR(VLOOKUP(B27,media!A:D,4,0),"0")</f>
        <v>60.228200000000001</v>
      </c>
      <c r="T27" s="16">
        <f>IFERROR(VLOOKUP(B27,media!A:B,2,0),"0")</f>
        <v>7</v>
      </c>
      <c r="U27" s="16">
        <f>IFERROR(_xlfn.XLOOKUP(B27,media!A:A,media!F:F),"-")</f>
        <v>0</v>
      </c>
      <c r="V27" s="18">
        <f>_xlfn.XLOOKUP(B27,media!A:A,media!E:E,"-")</f>
        <v>45658</v>
      </c>
    </row>
    <row r="28" spans="2:22" ht="15.75" thickBot="1">
      <c r="B28" s="16">
        <v>103</v>
      </c>
      <c r="C28" s="16">
        <v>51</v>
      </c>
      <c r="D28" s="16">
        <v>15</v>
      </c>
      <c r="E28" s="16">
        <v>24</v>
      </c>
      <c r="F28" s="16">
        <v>3</v>
      </c>
      <c r="G28" s="16" t="s">
        <v>45</v>
      </c>
      <c r="H28" s="17">
        <v>184226</v>
      </c>
      <c r="I28" s="17">
        <v>368448</v>
      </c>
      <c r="J28" s="16">
        <f t="shared" si="0"/>
        <v>0.27</v>
      </c>
      <c r="K28" s="16">
        <f>VLOOKUP(B28,'COEF SEGURO imovel'!A:H,8,0)</f>
        <v>5.9900000000000002E-2</v>
      </c>
      <c r="L28" s="17">
        <f t="shared" si="1"/>
        <v>110.35137400000001</v>
      </c>
      <c r="M28" s="17">
        <f t="shared" si="2"/>
        <v>220.70035200000001</v>
      </c>
      <c r="N28" s="17">
        <f t="shared" si="3"/>
        <v>49741.020000000004</v>
      </c>
      <c r="O28" s="17">
        <f t="shared" si="4"/>
        <v>99480.960000000006</v>
      </c>
      <c r="P28" s="17">
        <f t="shared" si="5"/>
        <v>4697.9400014509802</v>
      </c>
      <c r="Q28" s="17">
        <f t="shared" si="6"/>
        <v>9395.7779990588242</v>
      </c>
      <c r="R28" s="16">
        <f>IFERROR(VLOOKUP(B28,media!A:C,3,0),"0")</f>
        <v>53.47</v>
      </c>
      <c r="S28" s="16">
        <f>IFERROR(VLOOKUP(B28,media!A:D,4,0),"0")</f>
        <v>58.11</v>
      </c>
      <c r="T28" s="16">
        <f>IFERROR(VLOOKUP(B28,media!A:B,2,0),"0")</f>
        <v>4</v>
      </c>
      <c r="U28" s="16">
        <f>IFERROR(_xlfn.XLOOKUP(B28,media!A:A,media!F:F),"-")</f>
        <v>0</v>
      </c>
      <c r="V28" s="18">
        <f>_xlfn.XLOOKUP(B28,media!A:A,media!E:E,"-")</f>
        <v>45658</v>
      </c>
    </row>
    <row r="29" spans="2:22" ht="15.75" thickBot="1">
      <c r="B29" s="16">
        <v>104</v>
      </c>
      <c r="C29" s="16">
        <v>52</v>
      </c>
      <c r="D29" s="16">
        <v>15</v>
      </c>
      <c r="E29" s="16">
        <v>24</v>
      </c>
      <c r="F29" s="16">
        <v>3</v>
      </c>
      <c r="G29" s="16" t="s">
        <v>39</v>
      </c>
      <c r="H29" s="17">
        <v>180626</v>
      </c>
      <c r="I29" s="17">
        <v>361242</v>
      </c>
      <c r="J29" s="16">
        <f t="shared" si="0"/>
        <v>0.27</v>
      </c>
      <c r="K29" s="16">
        <f>VLOOKUP(B29,'COEF SEGURO imovel'!A:H,8,0)</f>
        <v>5.9900000000000002E-2</v>
      </c>
      <c r="L29" s="17">
        <f t="shared" si="1"/>
        <v>108.194974</v>
      </c>
      <c r="M29" s="17">
        <f t="shared" si="2"/>
        <v>216.38395800000001</v>
      </c>
      <c r="N29" s="17">
        <f t="shared" si="3"/>
        <v>48769.020000000004</v>
      </c>
      <c r="O29" s="17">
        <f t="shared" si="4"/>
        <v>97535.340000000011</v>
      </c>
      <c r="P29" s="17">
        <f t="shared" si="5"/>
        <v>4519.6376663076926</v>
      </c>
      <c r="Q29" s="17">
        <f t="shared" si="6"/>
        <v>9039.0251118461547</v>
      </c>
      <c r="R29" s="16">
        <f>IFERROR(VLOOKUP(B29,media!A:C,3,0),"0")</f>
        <v>48.685600000000001</v>
      </c>
      <c r="S29" s="16">
        <f>IFERROR(VLOOKUP(B29,media!A:D,4,0),"0")</f>
        <v>53.3</v>
      </c>
      <c r="T29" s="16">
        <f>IFERROR(VLOOKUP(B29,media!A:B,2,0),"0")</f>
        <v>3</v>
      </c>
      <c r="U29" s="16">
        <f>IFERROR(_xlfn.XLOOKUP(B29,media!A:A,media!F:F),"-")</f>
        <v>0</v>
      </c>
      <c r="V29" s="18">
        <f>_xlfn.XLOOKUP(B29,media!A:A,media!E:E,"-")</f>
        <v>45658</v>
      </c>
    </row>
    <row r="30" spans="2:22" ht="15.75" thickBot="1">
      <c r="B30" s="16">
        <v>105</v>
      </c>
      <c r="C30" s="16">
        <v>52</v>
      </c>
      <c r="D30" s="16">
        <v>15</v>
      </c>
      <c r="E30" s="16">
        <v>24</v>
      </c>
      <c r="F30" s="16">
        <v>3</v>
      </c>
      <c r="G30" s="16" t="s">
        <v>39</v>
      </c>
      <c r="H30" s="17">
        <v>180626</v>
      </c>
      <c r="I30" s="17">
        <v>361242</v>
      </c>
      <c r="J30" s="16">
        <f t="shared" si="0"/>
        <v>0.27</v>
      </c>
      <c r="K30" s="16">
        <f>VLOOKUP(B30,'COEF SEGURO imovel'!A:H,8,0)</f>
        <v>5.9900000000000002E-2</v>
      </c>
      <c r="L30" s="17">
        <f t="shared" si="1"/>
        <v>108.194974</v>
      </c>
      <c r="M30" s="17">
        <f t="shared" si="2"/>
        <v>216.38395800000001</v>
      </c>
      <c r="N30" s="17">
        <f t="shared" si="3"/>
        <v>48769.020000000004</v>
      </c>
      <c r="O30" s="17">
        <f t="shared" si="4"/>
        <v>97535.340000000011</v>
      </c>
      <c r="P30" s="17">
        <f t="shared" si="5"/>
        <v>4519.6376663076926</v>
      </c>
      <c r="Q30" s="17">
        <f t="shared" si="6"/>
        <v>9039.0251118461547</v>
      </c>
      <c r="R30" s="16">
        <f>IFERROR(VLOOKUP(B30,media!A:C,3,0),"0")</f>
        <v>55.512300000000003</v>
      </c>
      <c r="S30" s="16">
        <f>IFERROR(VLOOKUP(B30,media!A:D,4,0),"0")</f>
        <v>60.208399999999997</v>
      </c>
      <c r="T30" s="16">
        <f>IFERROR(VLOOKUP(B30,media!A:B,2,0),"0")</f>
        <v>4</v>
      </c>
      <c r="U30" s="16">
        <f>IFERROR(_xlfn.XLOOKUP(B30,media!A:A,media!F:F),"-")</f>
        <v>0</v>
      </c>
      <c r="V30" s="18">
        <f>_xlfn.XLOOKUP(B30,media!A:A,media!E:E,"-")</f>
        <v>45658</v>
      </c>
    </row>
    <row r="31" spans="2:22" ht="15.75" thickBot="1">
      <c r="B31" s="16">
        <v>106</v>
      </c>
      <c r="C31" s="16">
        <v>53</v>
      </c>
      <c r="D31" s="16">
        <v>15</v>
      </c>
      <c r="E31" s="16">
        <v>24</v>
      </c>
      <c r="F31" s="16">
        <v>3</v>
      </c>
      <c r="G31" s="16" t="s">
        <v>46</v>
      </c>
      <c r="H31" s="17">
        <v>184525</v>
      </c>
      <c r="I31" s="17">
        <v>369040</v>
      </c>
      <c r="J31" s="16">
        <f t="shared" si="0"/>
        <v>0.27</v>
      </c>
      <c r="K31" s="16">
        <f>VLOOKUP(B31,'COEF SEGURO imovel'!A:H,8,0)</f>
        <v>5.9900000000000002E-2</v>
      </c>
      <c r="L31" s="17">
        <f t="shared" si="1"/>
        <v>110.53047500000001</v>
      </c>
      <c r="M31" s="17">
        <f t="shared" si="2"/>
        <v>221.05496000000002</v>
      </c>
      <c r="N31" s="17">
        <f t="shared" si="3"/>
        <v>49821.75</v>
      </c>
      <c r="O31" s="17">
        <f t="shared" si="4"/>
        <v>99640.8</v>
      </c>
      <c r="P31" s="17">
        <f t="shared" si="5"/>
        <v>4532.1672674528299</v>
      </c>
      <c r="Q31" s="17">
        <f t="shared" si="6"/>
        <v>9064.0889222641508</v>
      </c>
      <c r="R31" s="16">
        <f>IFERROR(VLOOKUP(B31,media!A:C,3,0),"0")</f>
        <v>56.012300000000003</v>
      </c>
      <c r="S31" s="16">
        <f>IFERROR(VLOOKUP(B31,media!A:D,4,0),"0")</f>
        <v>58.5</v>
      </c>
      <c r="T31" s="16">
        <f>IFERROR(VLOOKUP(B31,media!A:B,2,0),"0")</f>
        <v>4</v>
      </c>
      <c r="U31" s="16">
        <f>IFERROR(_xlfn.XLOOKUP(B31,media!A:A,media!F:F),"-")</f>
        <v>0</v>
      </c>
      <c r="V31" s="18">
        <f>_xlfn.XLOOKUP(B31,media!A:A,media!E:E,"-")</f>
        <v>45658</v>
      </c>
    </row>
    <row r="32" spans="2:22" ht="15.75" thickBot="1">
      <c r="B32" s="16">
        <v>108</v>
      </c>
      <c r="C32" s="16">
        <v>54</v>
      </c>
      <c r="D32" s="16">
        <v>15</v>
      </c>
      <c r="E32" s="16">
        <v>24</v>
      </c>
      <c r="F32" s="16">
        <v>3</v>
      </c>
      <c r="G32" s="16" t="s">
        <v>47</v>
      </c>
      <c r="H32" s="17">
        <v>182008</v>
      </c>
      <c r="I32" s="17">
        <v>364006</v>
      </c>
      <c r="J32" s="16">
        <f t="shared" si="0"/>
        <v>0.27</v>
      </c>
      <c r="K32" s="16">
        <f>VLOOKUP(B32,'COEF SEGURO imovel'!A:H,8,0)</f>
        <v>5.9900000000000002E-2</v>
      </c>
      <c r="L32" s="17">
        <f t="shared" si="1"/>
        <v>109.02279200000001</v>
      </c>
      <c r="M32" s="17">
        <f t="shared" si="2"/>
        <v>218.03959400000002</v>
      </c>
      <c r="N32" s="17">
        <f t="shared" si="3"/>
        <v>49142.16</v>
      </c>
      <c r="O32" s="17">
        <f t="shared" si="4"/>
        <v>98281.62000000001</v>
      </c>
      <c r="P32" s="17">
        <f t="shared" si="5"/>
        <v>4389.581310518518</v>
      </c>
      <c r="Q32" s="17">
        <f t="shared" si="6"/>
        <v>8778.9214458518509</v>
      </c>
      <c r="R32" s="16">
        <f>IFERROR(VLOOKUP(B32,media!A:C,3,0),"0")</f>
        <v>59.11</v>
      </c>
      <c r="S32" s="16">
        <f>IFERROR(VLOOKUP(B32,media!A:D,4,0),"0")</f>
        <v>60.555500000000002</v>
      </c>
      <c r="T32" s="16">
        <f>IFERROR(VLOOKUP(B32,media!A:B,2,0),"0")</f>
        <v>4</v>
      </c>
      <c r="U32" s="16">
        <f>IFERROR(_xlfn.XLOOKUP(B32,media!A:A,media!F:F),"-")</f>
        <v>0</v>
      </c>
      <c r="V32" s="18">
        <f>_xlfn.XLOOKUP(B32,media!A:A,media!E:E,"-")</f>
        <v>45658</v>
      </c>
    </row>
    <row r="33" spans="2:22" ht="15.75" thickBot="1">
      <c r="B33" s="16">
        <v>109</v>
      </c>
      <c r="C33" s="16">
        <v>54</v>
      </c>
      <c r="D33" s="16">
        <v>15</v>
      </c>
      <c r="E33" s="16">
        <v>24</v>
      </c>
      <c r="F33" s="16">
        <v>3</v>
      </c>
      <c r="G33" s="16" t="s">
        <v>47</v>
      </c>
      <c r="H33" s="17">
        <v>182008</v>
      </c>
      <c r="I33" s="17">
        <v>364006</v>
      </c>
      <c r="J33" s="16">
        <f t="shared" si="0"/>
        <v>0.27</v>
      </c>
      <c r="K33" s="16">
        <f>VLOOKUP(B33,'COEF SEGURO imovel'!A:H,8,0)</f>
        <v>5.9900000000000002E-2</v>
      </c>
      <c r="L33" s="17">
        <f t="shared" si="1"/>
        <v>109.02279200000001</v>
      </c>
      <c r="M33" s="17">
        <f t="shared" si="2"/>
        <v>218.03959400000002</v>
      </c>
      <c r="N33" s="17">
        <f t="shared" si="3"/>
        <v>49142.16</v>
      </c>
      <c r="O33" s="17">
        <f t="shared" si="4"/>
        <v>98281.62000000001</v>
      </c>
      <c r="P33" s="17">
        <f t="shared" si="5"/>
        <v>4389.581310518518</v>
      </c>
      <c r="Q33" s="17">
        <f t="shared" si="6"/>
        <v>8778.9214458518509</v>
      </c>
      <c r="R33" s="16">
        <f>IFERROR(VLOOKUP(B33,media!A:C,3,0),"0")</f>
        <v>57.35</v>
      </c>
      <c r="S33" s="16">
        <f>IFERROR(VLOOKUP(B33,media!A:D,4,0),"0")</f>
        <v>70.999899999999997</v>
      </c>
      <c r="T33" s="16">
        <f>IFERROR(VLOOKUP(B33,media!A:B,2,0),"0")</f>
        <v>4</v>
      </c>
      <c r="U33" s="16">
        <f>IFERROR(_xlfn.XLOOKUP(B33,media!A:A,media!F:F),"-")</f>
        <v>0</v>
      </c>
      <c r="V33" s="18">
        <f>_xlfn.XLOOKUP(B33,media!A:A,media!E:E,"-")</f>
        <v>45658</v>
      </c>
    </row>
    <row r="34" spans="2:22" ht="15.75" thickBot="1">
      <c r="B34" s="16">
        <v>110</v>
      </c>
      <c r="C34" s="16">
        <v>55</v>
      </c>
      <c r="D34" s="16">
        <v>15</v>
      </c>
      <c r="E34" s="16">
        <v>24</v>
      </c>
      <c r="F34" s="16">
        <v>3</v>
      </c>
      <c r="G34" s="16" t="s">
        <v>40</v>
      </c>
      <c r="H34" s="17">
        <v>182721</v>
      </c>
      <c r="I34" s="17">
        <v>365436</v>
      </c>
      <c r="J34" s="16">
        <f t="shared" si="0"/>
        <v>0.27</v>
      </c>
      <c r="K34" s="16">
        <f>VLOOKUP(B34,'COEF SEGURO imovel'!A:H,8,0)</f>
        <v>5.9900000000000002E-2</v>
      </c>
      <c r="L34" s="17">
        <f t="shared" si="1"/>
        <v>109.44987900000001</v>
      </c>
      <c r="M34" s="17">
        <f t="shared" si="2"/>
        <v>218.896164</v>
      </c>
      <c r="N34" s="17">
        <f t="shared" si="3"/>
        <v>49334.670000000006</v>
      </c>
      <c r="O34" s="17">
        <f t="shared" si="4"/>
        <v>98667.72</v>
      </c>
      <c r="P34" s="17">
        <f t="shared" si="5"/>
        <v>4328.6438790000002</v>
      </c>
      <c r="Q34" s="17">
        <f t="shared" si="6"/>
        <v>8657.1456185454535</v>
      </c>
      <c r="R34" s="16">
        <f>IFERROR(VLOOKUP(B34,media!A:C,3,0),"0")</f>
        <v>58</v>
      </c>
      <c r="S34" s="16">
        <f>IFERROR(VLOOKUP(B34,media!A:D,4,0),"0")</f>
        <v>60.169499999999999</v>
      </c>
      <c r="T34" s="16">
        <f>IFERROR(VLOOKUP(B34,media!A:B,2,0),"0")</f>
        <v>2</v>
      </c>
      <c r="U34" s="16">
        <f>IFERROR(_xlfn.XLOOKUP(B34,media!A:A,media!F:F),"-")</f>
        <v>0</v>
      </c>
      <c r="V34" s="18">
        <f>_xlfn.XLOOKUP(B34,media!A:A,media!E:E,"-")</f>
        <v>45658</v>
      </c>
    </row>
    <row r="35" spans="2:22" ht="15.75" thickBot="1">
      <c r="B35" s="16">
        <v>111</v>
      </c>
      <c r="C35" s="16">
        <v>55</v>
      </c>
      <c r="D35" s="16">
        <v>20</v>
      </c>
      <c r="E35" s="16">
        <v>24</v>
      </c>
      <c r="F35" s="16">
        <v>3</v>
      </c>
      <c r="G35" s="16" t="s">
        <v>40</v>
      </c>
      <c r="H35" s="17">
        <v>182721</v>
      </c>
      <c r="I35" s="17">
        <v>365436</v>
      </c>
      <c r="J35" s="16">
        <f t="shared" si="0"/>
        <v>0.27</v>
      </c>
      <c r="K35" s="16">
        <f>VLOOKUP(B35,'COEF SEGURO imovel'!A:H,8,0)</f>
        <v>5.9900000000000002E-2</v>
      </c>
      <c r="L35" s="17">
        <f t="shared" si="1"/>
        <v>109.44987900000001</v>
      </c>
      <c r="M35" s="17">
        <f t="shared" si="2"/>
        <v>218.896164</v>
      </c>
      <c r="N35" s="17">
        <f t="shared" si="3"/>
        <v>49334.670000000006</v>
      </c>
      <c r="O35" s="17">
        <f t="shared" si="4"/>
        <v>98667.72</v>
      </c>
      <c r="P35" s="17">
        <f t="shared" si="5"/>
        <v>4328.6438790000002</v>
      </c>
      <c r="Q35" s="17">
        <f t="shared" si="6"/>
        <v>8657.1456185454535</v>
      </c>
      <c r="R35" s="16">
        <f>IFERROR(VLOOKUP(B35,media!A:C,3,0),"0")</f>
        <v>60.169400000000003</v>
      </c>
      <c r="S35" s="16">
        <f>IFERROR(VLOOKUP(B35,media!A:D,4,0),"0")</f>
        <v>60.298999999999999</v>
      </c>
      <c r="T35" s="16">
        <f>IFERROR(VLOOKUP(B35,media!A:B,2,0),"0")</f>
        <v>3</v>
      </c>
      <c r="U35" s="16">
        <f>IFERROR(_xlfn.XLOOKUP(B35,media!A:A,media!F:F),"-")</f>
        <v>0</v>
      </c>
      <c r="V35" s="18">
        <f>_xlfn.XLOOKUP(B35,media!A:A,media!E:E,"-")</f>
        <v>45658</v>
      </c>
    </row>
    <row r="36" spans="2:22" ht="15.75" thickBot="1">
      <c r="B36" s="16">
        <v>113</v>
      </c>
      <c r="C36" s="16">
        <v>55</v>
      </c>
      <c r="D36" s="16">
        <v>20</v>
      </c>
      <c r="E36" s="16">
        <v>24</v>
      </c>
      <c r="F36" s="16">
        <v>3</v>
      </c>
      <c r="G36" s="16" t="s">
        <v>40</v>
      </c>
      <c r="H36" s="17">
        <v>182721</v>
      </c>
      <c r="I36" s="17">
        <v>365436</v>
      </c>
      <c r="J36" s="16">
        <f t="shared" si="0"/>
        <v>0.27</v>
      </c>
      <c r="K36" s="16">
        <f>VLOOKUP(B36,'COEF SEGURO imovel'!A:H,8,0)</f>
        <v>5.9900000000000002E-2</v>
      </c>
      <c r="L36" s="17">
        <f t="shared" si="1"/>
        <v>109.44987900000001</v>
      </c>
      <c r="M36" s="17">
        <f t="shared" si="2"/>
        <v>218.896164</v>
      </c>
      <c r="N36" s="17">
        <f t="shared" si="3"/>
        <v>49334.670000000006</v>
      </c>
      <c r="O36" s="17">
        <f t="shared" si="4"/>
        <v>98667.72</v>
      </c>
      <c r="P36" s="17">
        <f t="shared" si="5"/>
        <v>4328.6438790000002</v>
      </c>
      <c r="Q36" s="17">
        <f t="shared" si="6"/>
        <v>8657.1456185454535</v>
      </c>
      <c r="R36" s="16">
        <f>IFERROR(VLOOKUP(B36,media!A:C,3,0),"0")</f>
        <v>58.3215</v>
      </c>
      <c r="S36" s="16">
        <f>IFERROR(VLOOKUP(B36,media!A:D,4,0),"0")</f>
        <v>61.348999999999997</v>
      </c>
      <c r="T36" s="16">
        <f>IFERROR(VLOOKUP(B36,media!A:B,2,0),"0")</f>
        <v>5</v>
      </c>
      <c r="U36" s="16">
        <f>IFERROR(_xlfn.XLOOKUP(B36,media!A:A,media!F:F),"-")</f>
        <v>0</v>
      </c>
      <c r="V36" s="18">
        <f>_xlfn.XLOOKUP(B36,media!A:A,media!E:E,"-")</f>
        <v>45658</v>
      </c>
    </row>
    <row r="37" spans="2:22" ht="15.75" thickBot="1">
      <c r="B37" s="16">
        <v>114</v>
      </c>
      <c r="C37" s="16">
        <v>55</v>
      </c>
      <c r="D37" s="16">
        <v>20</v>
      </c>
      <c r="E37" s="16">
        <v>24</v>
      </c>
      <c r="F37" s="16">
        <v>3</v>
      </c>
      <c r="G37" s="16" t="s">
        <v>40</v>
      </c>
      <c r="H37" s="17">
        <v>182721</v>
      </c>
      <c r="I37" s="17">
        <v>365436</v>
      </c>
      <c r="J37" s="16">
        <f t="shared" si="0"/>
        <v>0.27</v>
      </c>
      <c r="K37" s="16">
        <f>VLOOKUP(B37,'COEF SEGURO imovel'!A:H,8,0)</f>
        <v>5.9900000000000002E-2</v>
      </c>
      <c r="L37" s="17">
        <f t="shared" si="1"/>
        <v>109.44987900000001</v>
      </c>
      <c r="M37" s="17">
        <f t="shared" si="2"/>
        <v>218.896164</v>
      </c>
      <c r="N37" s="17">
        <f t="shared" si="3"/>
        <v>49334.670000000006</v>
      </c>
      <c r="O37" s="17">
        <f t="shared" si="4"/>
        <v>98667.72</v>
      </c>
      <c r="P37" s="17">
        <f t="shared" si="5"/>
        <v>4328.6438790000002</v>
      </c>
      <c r="Q37" s="17">
        <f t="shared" si="6"/>
        <v>8657.1456185454535</v>
      </c>
      <c r="R37" s="16">
        <f>IFERROR(VLOOKUP(B37,media!A:C,3,0),"0")</f>
        <v>51.344299999999997</v>
      </c>
      <c r="S37" s="16">
        <f>IFERROR(VLOOKUP(B37,media!A:D,4,0),"0")</f>
        <v>58.899000000000001</v>
      </c>
      <c r="T37" s="16">
        <f>IFERROR(VLOOKUP(B37,media!A:B,2,0),"0")</f>
        <v>7</v>
      </c>
      <c r="U37" s="16">
        <f>IFERROR(_xlfn.XLOOKUP(B37,media!A:A,media!F:F),"-")</f>
        <v>0</v>
      </c>
      <c r="V37" s="18">
        <f>_xlfn.XLOOKUP(B37,media!A:A,media!E:E,"-")</f>
        <v>45658</v>
      </c>
    </row>
    <row r="38" spans="2:22" ht="15.75" thickBot="1">
      <c r="B38" s="16">
        <v>115</v>
      </c>
      <c r="C38" s="16">
        <v>55</v>
      </c>
      <c r="D38" s="16">
        <v>20</v>
      </c>
      <c r="E38" s="16">
        <v>24</v>
      </c>
      <c r="F38" s="16">
        <v>3</v>
      </c>
      <c r="G38" s="16" t="s">
        <v>40</v>
      </c>
      <c r="H38" s="17">
        <v>182721</v>
      </c>
      <c r="I38" s="17">
        <v>365436</v>
      </c>
      <c r="J38" s="16">
        <f t="shared" si="0"/>
        <v>0.27</v>
      </c>
      <c r="K38" s="16">
        <f>VLOOKUP(B38,'COEF SEGURO imovel'!A:H,8,0)</f>
        <v>5.9900000000000002E-2</v>
      </c>
      <c r="L38" s="17">
        <f t="shared" si="1"/>
        <v>109.44987900000001</v>
      </c>
      <c r="M38" s="17">
        <f t="shared" si="2"/>
        <v>218.896164</v>
      </c>
      <c r="N38" s="17">
        <f t="shared" si="3"/>
        <v>49334.670000000006</v>
      </c>
      <c r="O38" s="17">
        <f t="shared" si="4"/>
        <v>98667.72</v>
      </c>
      <c r="P38" s="17">
        <f t="shared" si="5"/>
        <v>4328.6438790000002</v>
      </c>
      <c r="Q38" s="17">
        <f t="shared" si="6"/>
        <v>8657.1456185454535</v>
      </c>
      <c r="R38" s="16">
        <f>IFERROR(VLOOKUP(B38,media!A:C,3,0),"0")</f>
        <v>55</v>
      </c>
      <c r="S38" s="16">
        <f>IFERROR(VLOOKUP(B38,media!A:D,4,0),"0")</f>
        <v>61.906599999999997</v>
      </c>
      <c r="T38" s="16">
        <f>IFERROR(VLOOKUP(B38,media!A:B,2,0),"0")</f>
        <v>7</v>
      </c>
      <c r="U38" s="16">
        <f>IFERROR(_xlfn.XLOOKUP(B38,media!A:A,media!F:F),"-")</f>
        <v>0</v>
      </c>
      <c r="V38" s="18">
        <f>_xlfn.XLOOKUP(B38,media!A:A,media!E:E,"-")</f>
        <v>45658</v>
      </c>
    </row>
    <row r="39" spans="2:22" ht="15.75" thickBot="1">
      <c r="B39" s="16">
        <v>116</v>
      </c>
      <c r="C39" s="16">
        <v>56</v>
      </c>
      <c r="D39" s="16">
        <v>20</v>
      </c>
      <c r="E39" s="16">
        <v>24</v>
      </c>
      <c r="F39" s="16">
        <v>3</v>
      </c>
      <c r="G39" s="16" t="s">
        <v>48</v>
      </c>
      <c r="H39" s="17">
        <v>183215</v>
      </c>
      <c r="I39" s="17">
        <v>325708</v>
      </c>
      <c r="J39" s="16">
        <f t="shared" si="0"/>
        <v>0.27</v>
      </c>
      <c r="K39" s="16">
        <f>VLOOKUP(B39,'COEF SEGURO imovel'!A:H,8,0)</f>
        <v>5.9900000000000002E-2</v>
      </c>
      <c r="L39" s="17">
        <f t="shared" si="1"/>
        <v>109.74578500000001</v>
      </c>
      <c r="M39" s="17">
        <f t="shared" si="2"/>
        <v>195.09909200000001</v>
      </c>
      <c r="N39" s="17">
        <f t="shared" si="3"/>
        <v>49468.05</v>
      </c>
      <c r="O39" s="17">
        <f t="shared" si="4"/>
        <v>87941.16</v>
      </c>
      <c r="P39" s="17">
        <f t="shared" si="5"/>
        <v>4264.800249285714</v>
      </c>
      <c r="Q39" s="17">
        <f t="shared" si="6"/>
        <v>7581.6912348571441</v>
      </c>
      <c r="R39" s="16">
        <f>IFERROR(VLOOKUP(B39,media!A:C,3,0),"0")</f>
        <v>58.122999999999998</v>
      </c>
      <c r="S39" s="16">
        <f>IFERROR(VLOOKUP(B39,media!A:D,4,0),"0")</f>
        <v>60.702300000000001</v>
      </c>
      <c r="T39" s="16">
        <f>IFERROR(VLOOKUP(B39,media!A:B,2,0),"0")</f>
        <v>4</v>
      </c>
      <c r="U39" s="16">
        <f>IFERROR(_xlfn.XLOOKUP(B39,media!A:A,media!F:F),"-")</f>
        <v>0</v>
      </c>
      <c r="V39" s="18">
        <f>_xlfn.XLOOKUP(B39,media!A:A,media!E:E,"-")</f>
        <v>45658</v>
      </c>
    </row>
    <row r="40" spans="2:22" ht="15.75" thickBot="1">
      <c r="B40" s="16">
        <v>117</v>
      </c>
      <c r="C40" s="16">
        <v>57</v>
      </c>
      <c r="D40" s="16">
        <v>20</v>
      </c>
      <c r="E40" s="16">
        <v>22</v>
      </c>
      <c r="F40" s="16">
        <v>3</v>
      </c>
      <c r="G40" s="16" t="s">
        <v>41</v>
      </c>
      <c r="H40" s="17">
        <v>183482</v>
      </c>
      <c r="I40" s="17">
        <v>326180</v>
      </c>
      <c r="J40" s="16">
        <f t="shared" si="0"/>
        <v>0.25</v>
      </c>
      <c r="K40" s="16">
        <f>VLOOKUP(B40,'COEF SEGURO imovel'!A:H,8,0)</f>
        <v>5.8999999999999997E-2</v>
      </c>
      <c r="L40" s="17">
        <f t="shared" si="1"/>
        <v>108.25437999999998</v>
      </c>
      <c r="M40" s="17">
        <f t="shared" si="2"/>
        <v>192.44619999999998</v>
      </c>
      <c r="N40" s="17">
        <f t="shared" si="3"/>
        <v>45870.5</v>
      </c>
      <c r="O40" s="17">
        <f t="shared" si="4"/>
        <v>81545</v>
      </c>
      <c r="P40" s="17">
        <f t="shared" si="5"/>
        <v>4131.9824501754383</v>
      </c>
      <c r="Q40" s="17">
        <f t="shared" si="6"/>
        <v>7345.5163754385967</v>
      </c>
      <c r="R40" s="16">
        <f>IFERROR(VLOOKUP(B40,media!A:C,3,0),"0")</f>
        <v>56.672400000000003</v>
      </c>
      <c r="S40" s="16">
        <f>IFERROR(VLOOKUP(B40,media!A:D,4,0),"0")</f>
        <v>62.700800000000001</v>
      </c>
      <c r="T40" s="16">
        <f>IFERROR(VLOOKUP(B40,media!A:B,2,0),"0")</f>
        <v>5</v>
      </c>
      <c r="U40" s="16">
        <f>IFERROR(_xlfn.XLOOKUP(B40,media!A:A,media!F:F),"-")</f>
        <v>0</v>
      </c>
      <c r="V40" s="18">
        <f>_xlfn.XLOOKUP(B40,media!A:A,media!E:E,"-")</f>
        <v>45658</v>
      </c>
    </row>
    <row r="41" spans="2:22" ht="15.75" thickBot="1">
      <c r="B41" s="16">
        <v>118</v>
      </c>
      <c r="C41" s="16">
        <v>58</v>
      </c>
      <c r="D41" s="16">
        <v>20</v>
      </c>
      <c r="E41" s="16">
        <v>24</v>
      </c>
      <c r="F41" s="16">
        <v>3</v>
      </c>
      <c r="G41" s="16" t="s">
        <v>49</v>
      </c>
      <c r="H41" s="17">
        <v>183621</v>
      </c>
      <c r="I41" s="17">
        <v>367236</v>
      </c>
      <c r="J41" s="16">
        <f t="shared" si="0"/>
        <v>0.27</v>
      </c>
      <c r="K41" s="16">
        <f>VLOOKUP(B41,'COEF SEGURO imovel'!A:H,8,0)</f>
        <v>5.9900000000000002E-2</v>
      </c>
      <c r="L41" s="17">
        <f t="shared" si="1"/>
        <v>109.988979</v>
      </c>
      <c r="M41" s="17">
        <f t="shared" si="2"/>
        <v>219.97436400000001</v>
      </c>
      <c r="N41" s="17">
        <f t="shared" si="3"/>
        <v>49577.670000000006</v>
      </c>
      <c r="O41" s="17">
        <f t="shared" si="4"/>
        <v>99153.72</v>
      </c>
      <c r="P41" s="17">
        <f t="shared" si="5"/>
        <v>4130.6557031379316</v>
      </c>
      <c r="Q41" s="17">
        <f t="shared" si="6"/>
        <v>8261.1764329655161</v>
      </c>
      <c r="R41" s="16">
        <f>IFERROR(VLOOKUP(B41,media!A:C,3,0),"0")</f>
        <v>55</v>
      </c>
      <c r="S41" s="16">
        <f>IFERROR(VLOOKUP(B41,media!A:D,4,0),"0")</f>
        <v>58.5</v>
      </c>
      <c r="T41" s="16">
        <f>IFERROR(VLOOKUP(B41,media!A:B,2,0),"0")</f>
        <v>10</v>
      </c>
      <c r="U41" s="16">
        <f>IFERROR(_xlfn.XLOOKUP(B41,media!A:A,media!F:F),"-")</f>
        <v>0</v>
      </c>
      <c r="V41" s="18">
        <f>_xlfn.XLOOKUP(B41,media!A:A,media!E:E,"-")</f>
        <v>45627</v>
      </c>
    </row>
    <row r="42" spans="2:22" ht="15.75" thickBot="1">
      <c r="B42" s="16">
        <v>119</v>
      </c>
      <c r="C42" s="16">
        <v>59</v>
      </c>
      <c r="D42" s="16">
        <v>20</v>
      </c>
      <c r="E42" s="16">
        <v>24</v>
      </c>
      <c r="F42" s="16">
        <v>3</v>
      </c>
      <c r="G42" s="16" t="s">
        <v>42</v>
      </c>
      <c r="H42" s="17">
        <v>172099</v>
      </c>
      <c r="I42" s="17">
        <v>344194</v>
      </c>
      <c r="J42" s="16">
        <f t="shared" si="0"/>
        <v>0.27</v>
      </c>
      <c r="K42" s="16">
        <f>VLOOKUP(B42,'COEF SEGURO imovel'!A:H,8,0)</f>
        <v>5.9900000000000002E-2</v>
      </c>
      <c r="L42" s="17">
        <f t="shared" si="1"/>
        <v>103.08730100000001</v>
      </c>
      <c r="M42" s="17">
        <f t="shared" si="2"/>
        <v>206.17220600000002</v>
      </c>
      <c r="N42" s="17">
        <f t="shared" si="3"/>
        <v>46466.73</v>
      </c>
      <c r="O42" s="17">
        <f t="shared" si="4"/>
        <v>92932.38</v>
      </c>
      <c r="P42" s="17">
        <f t="shared" si="5"/>
        <v>3807.591199305085</v>
      </c>
      <c r="Q42" s="17">
        <f t="shared" si="6"/>
        <v>7615.0939009152544</v>
      </c>
      <c r="R42" s="16">
        <f>IFERROR(VLOOKUP(B42,media!A:C,3,0),"0")</f>
        <v>58.122999999999998</v>
      </c>
      <c r="S42" s="16">
        <f>IFERROR(VLOOKUP(B42,media!A:D,4,0),"0")</f>
        <v>58.899000000000001</v>
      </c>
      <c r="T42" s="16">
        <f>IFERROR(VLOOKUP(B42,media!A:B,2,0),"0")</f>
        <v>3</v>
      </c>
      <c r="U42" s="16">
        <f>IFERROR(_xlfn.XLOOKUP(B42,media!A:A,media!F:F),"-")</f>
        <v>0</v>
      </c>
      <c r="V42" s="18">
        <f>_xlfn.XLOOKUP(B42,media!A:A,media!E:E,"-")</f>
        <v>45658</v>
      </c>
    </row>
    <row r="43" spans="2:22" ht="15.75" thickBot="1">
      <c r="B43" s="16">
        <v>121</v>
      </c>
      <c r="C43" s="16">
        <v>62</v>
      </c>
      <c r="D43" s="16">
        <v>20</v>
      </c>
      <c r="E43" s="16">
        <v>24</v>
      </c>
      <c r="F43" s="16">
        <v>3</v>
      </c>
      <c r="G43" s="16" t="s">
        <v>43</v>
      </c>
      <c r="H43" s="17">
        <v>170791</v>
      </c>
      <c r="I43" s="17">
        <v>303625</v>
      </c>
      <c r="J43" s="16">
        <f t="shared" si="0"/>
        <v>0.27</v>
      </c>
      <c r="K43" s="16">
        <f>VLOOKUP(B43,'COEF SEGURO imovel'!A:H,8,0)</f>
        <v>5.9900000000000002E-2</v>
      </c>
      <c r="L43" s="17">
        <f t="shared" si="1"/>
        <v>102.303809</v>
      </c>
      <c r="M43" s="17">
        <f t="shared" si="2"/>
        <v>181.871375</v>
      </c>
      <c r="N43" s="17">
        <f t="shared" si="3"/>
        <v>46113.57</v>
      </c>
      <c r="O43" s="17">
        <f t="shared" si="4"/>
        <v>81978.75</v>
      </c>
      <c r="P43" s="17">
        <f t="shared" si="5"/>
        <v>3600.7646154516128</v>
      </c>
      <c r="Q43" s="17">
        <f t="shared" si="6"/>
        <v>6401.2866975806446</v>
      </c>
      <c r="R43" s="16">
        <f>IFERROR(VLOOKUP(B43,media!A:C,3,0),"0")</f>
        <v>74.770099999999999</v>
      </c>
      <c r="S43" s="16">
        <f>IFERROR(VLOOKUP(B43,media!A:D,4,0),"0")</f>
        <v>74.770099999999999</v>
      </c>
      <c r="T43" s="16">
        <f>IFERROR(VLOOKUP(B43,media!A:B,2,0),"0")</f>
        <v>1</v>
      </c>
      <c r="U43" s="16">
        <f>IFERROR(_xlfn.XLOOKUP(B43,media!A:A,media!F:F),"-")</f>
        <v>0</v>
      </c>
      <c r="V43" s="18">
        <f>_xlfn.XLOOKUP(B43,media!A:A,media!E:E,"-")</f>
        <v>45658</v>
      </c>
    </row>
    <row r="44" spans="2:22" ht="15.75" thickBot="1">
      <c r="B44" s="16">
        <v>122</v>
      </c>
      <c r="C44" s="16">
        <v>62</v>
      </c>
      <c r="D44" s="16">
        <v>20</v>
      </c>
      <c r="E44" s="16">
        <v>24</v>
      </c>
      <c r="F44" s="16">
        <v>3</v>
      </c>
      <c r="G44" s="16" t="s">
        <v>43</v>
      </c>
      <c r="H44" s="17">
        <v>170791</v>
      </c>
      <c r="I44" s="17">
        <v>303625</v>
      </c>
      <c r="J44" s="16">
        <f t="shared" si="0"/>
        <v>0.27</v>
      </c>
      <c r="K44" s="16">
        <f>VLOOKUP(B44,'COEF SEGURO imovel'!A:H,8,0)</f>
        <v>5.9900000000000002E-2</v>
      </c>
      <c r="L44" s="17">
        <f t="shared" si="1"/>
        <v>102.303809</v>
      </c>
      <c r="M44" s="17">
        <f t="shared" si="2"/>
        <v>181.871375</v>
      </c>
      <c r="N44" s="17">
        <f t="shared" si="3"/>
        <v>46113.57</v>
      </c>
      <c r="O44" s="17">
        <f t="shared" si="4"/>
        <v>81978.75</v>
      </c>
      <c r="P44" s="17">
        <f t="shared" si="5"/>
        <v>3600.7646154516128</v>
      </c>
      <c r="Q44" s="17">
        <f t="shared" si="6"/>
        <v>6401.2866975806446</v>
      </c>
      <c r="R44" s="16">
        <f>IFERROR(VLOOKUP(B44,media!A:C,3,0),"0")</f>
        <v>55.282299999999999</v>
      </c>
      <c r="S44" s="16">
        <f>IFERROR(VLOOKUP(B44,media!A:D,4,0),"0")</f>
        <v>57.995100000000001</v>
      </c>
      <c r="T44" s="16">
        <f>IFERROR(VLOOKUP(B44,media!A:B,2,0),"0")</f>
        <v>3</v>
      </c>
      <c r="U44" s="16">
        <f>IFERROR(_xlfn.XLOOKUP(B44,media!A:A,media!F:F),"-")</f>
        <v>0</v>
      </c>
      <c r="V44" s="18">
        <f>_xlfn.XLOOKUP(B44,media!A:A,media!E:E,"-")</f>
        <v>45658</v>
      </c>
    </row>
    <row r="45" spans="2:22" ht="15.75" thickBot="1">
      <c r="B45" s="16">
        <v>123</v>
      </c>
      <c r="C45" s="16">
        <v>63</v>
      </c>
      <c r="D45" s="16">
        <v>20</v>
      </c>
      <c r="E45" s="16">
        <v>24</v>
      </c>
      <c r="F45" s="16">
        <v>3</v>
      </c>
      <c r="G45" s="16" t="s">
        <v>45</v>
      </c>
      <c r="H45" s="17">
        <v>168119</v>
      </c>
      <c r="I45" s="17">
        <v>298875</v>
      </c>
      <c r="J45" s="16">
        <f t="shared" si="0"/>
        <v>0.27</v>
      </c>
      <c r="K45" s="16">
        <f>VLOOKUP(B45,'COEF SEGURO imovel'!A:H,8,0)</f>
        <v>5.9900000000000002E-2</v>
      </c>
      <c r="L45" s="17">
        <f t="shared" si="1"/>
        <v>100.703281</v>
      </c>
      <c r="M45" s="17">
        <f t="shared" si="2"/>
        <v>179.02612500000001</v>
      </c>
      <c r="N45" s="17">
        <f t="shared" si="3"/>
        <v>45392.130000000005</v>
      </c>
      <c r="O45" s="17">
        <f t="shared" si="4"/>
        <v>80696.25</v>
      </c>
      <c r="P45" s="17">
        <f t="shared" si="5"/>
        <v>3489.7688365555555</v>
      </c>
      <c r="Q45" s="17">
        <f t="shared" si="6"/>
        <v>6203.9666011904765</v>
      </c>
      <c r="R45" s="16">
        <f>IFERROR(VLOOKUP(B45,media!A:C,3,0),"0")</f>
        <v>55</v>
      </c>
      <c r="S45" s="16">
        <f>IFERROR(VLOOKUP(B45,media!A:D,4,0),"0")</f>
        <v>61.9</v>
      </c>
      <c r="T45" s="16">
        <f>IFERROR(VLOOKUP(B45,media!A:B,2,0),"0")</f>
        <v>7</v>
      </c>
      <c r="U45" s="16">
        <f>IFERROR(_xlfn.XLOOKUP(B45,media!A:A,media!F:F),"-")</f>
        <v>0</v>
      </c>
      <c r="V45" s="18">
        <f>_xlfn.XLOOKUP(B45,media!A:A,media!E:E,"-")</f>
        <v>45627</v>
      </c>
    </row>
    <row r="46" spans="2:22" ht="15.75" thickBot="1">
      <c r="B46" s="16">
        <v>124</v>
      </c>
      <c r="C46" s="16">
        <v>63</v>
      </c>
      <c r="D46" s="16">
        <v>20</v>
      </c>
      <c r="E46" s="16">
        <v>24</v>
      </c>
      <c r="F46" s="16">
        <v>3</v>
      </c>
      <c r="G46" s="16" t="s">
        <v>45</v>
      </c>
      <c r="H46" s="17">
        <v>168119</v>
      </c>
      <c r="I46" s="17">
        <v>298875</v>
      </c>
      <c r="J46" s="16">
        <f t="shared" si="0"/>
        <v>0.27</v>
      </c>
      <c r="K46" s="16">
        <f>VLOOKUP(B46,'COEF SEGURO imovel'!A:H,8,0)</f>
        <v>5.9900000000000002E-2</v>
      </c>
      <c r="L46" s="17">
        <f t="shared" si="1"/>
        <v>100.703281</v>
      </c>
      <c r="M46" s="17">
        <f t="shared" si="2"/>
        <v>179.02612500000001</v>
      </c>
      <c r="N46" s="17">
        <f t="shared" si="3"/>
        <v>45392.130000000005</v>
      </c>
      <c r="O46" s="17">
        <f t="shared" si="4"/>
        <v>80696.25</v>
      </c>
      <c r="P46" s="17">
        <f t="shared" si="5"/>
        <v>3489.7688365555555</v>
      </c>
      <c r="Q46" s="17">
        <f t="shared" si="6"/>
        <v>6203.9666011904765</v>
      </c>
      <c r="R46" s="16">
        <f>IFERROR(VLOOKUP(B46,media!A:C,3,0),"0")</f>
        <v>54.4</v>
      </c>
      <c r="S46" s="16">
        <f>IFERROR(VLOOKUP(B46,media!A:D,4,0),"0")</f>
        <v>63.458199999999998</v>
      </c>
      <c r="T46" s="16">
        <f>IFERROR(VLOOKUP(B46,media!A:B,2,0),"0")</f>
        <v>5</v>
      </c>
      <c r="U46" s="16">
        <f>IFERROR(_xlfn.XLOOKUP(B46,media!A:A,media!F:F),"-")</f>
        <v>0</v>
      </c>
      <c r="V46" s="18">
        <f>_xlfn.XLOOKUP(B46,media!A:A,media!E:E,"-")</f>
        <v>45658</v>
      </c>
    </row>
    <row r="47" spans="2:22" ht="15.75" thickBot="1">
      <c r="B47" s="16">
        <v>125</v>
      </c>
      <c r="C47" s="16">
        <v>63</v>
      </c>
      <c r="D47" s="16">
        <v>20</v>
      </c>
      <c r="E47" s="16">
        <v>24</v>
      </c>
      <c r="F47" s="16">
        <v>3</v>
      </c>
      <c r="G47" s="16" t="s">
        <v>45</v>
      </c>
      <c r="H47" s="17">
        <v>168119</v>
      </c>
      <c r="I47" s="17">
        <v>298875</v>
      </c>
      <c r="J47" s="16">
        <f t="shared" si="0"/>
        <v>0.27</v>
      </c>
      <c r="K47" s="16">
        <f>VLOOKUP(B47,'COEF SEGURO imovel'!A:H,8,0)</f>
        <v>5.9900000000000002E-2</v>
      </c>
      <c r="L47" s="17">
        <f t="shared" si="1"/>
        <v>100.703281</v>
      </c>
      <c r="M47" s="17">
        <f t="shared" si="2"/>
        <v>179.02612500000001</v>
      </c>
      <c r="N47" s="17">
        <f t="shared" si="3"/>
        <v>45392.130000000005</v>
      </c>
      <c r="O47" s="17">
        <f t="shared" si="4"/>
        <v>80696.25</v>
      </c>
      <c r="P47" s="17">
        <f t="shared" si="5"/>
        <v>3489.7688365555555</v>
      </c>
      <c r="Q47" s="17">
        <f t="shared" si="6"/>
        <v>6203.9666011904765</v>
      </c>
      <c r="R47" s="16">
        <f>IFERROR(VLOOKUP(B47,media!A:C,3,0),"0")</f>
        <v>62</v>
      </c>
      <c r="S47" s="16">
        <f>IFERROR(VLOOKUP(B47,media!A:D,4,0),"0")</f>
        <v>63</v>
      </c>
      <c r="T47" s="16">
        <f>IFERROR(VLOOKUP(B47,media!A:B,2,0),"0")</f>
        <v>3</v>
      </c>
      <c r="U47" s="16">
        <f>IFERROR(_xlfn.XLOOKUP(B47,media!A:A,media!F:F),"-")</f>
        <v>0</v>
      </c>
      <c r="V47" s="18">
        <f>_xlfn.XLOOKUP(B47,media!A:A,media!E:E,"-")</f>
        <v>45658</v>
      </c>
    </row>
    <row r="48" spans="2:22" ht="15.75" thickBot="1">
      <c r="B48" s="16">
        <v>126</v>
      </c>
      <c r="C48" s="16">
        <v>64</v>
      </c>
      <c r="D48" s="16">
        <v>20</v>
      </c>
      <c r="E48" s="16">
        <v>24</v>
      </c>
      <c r="F48" s="16">
        <v>3</v>
      </c>
      <c r="G48" s="16" t="s">
        <v>39</v>
      </c>
      <c r="H48" s="17">
        <v>167796</v>
      </c>
      <c r="I48" s="17">
        <v>298298</v>
      </c>
      <c r="J48" s="16">
        <f t="shared" si="0"/>
        <v>0.27</v>
      </c>
      <c r="K48" s="16">
        <f>VLOOKUP(B48,'COEF SEGURO imovel'!A:H,8,0)</f>
        <v>5.9900000000000002E-2</v>
      </c>
      <c r="L48" s="17">
        <f t="shared" si="1"/>
        <v>100.509804</v>
      </c>
      <c r="M48" s="17">
        <f t="shared" si="2"/>
        <v>178.68050200000002</v>
      </c>
      <c r="N48" s="17">
        <f t="shared" si="3"/>
        <v>45304.920000000006</v>
      </c>
      <c r="O48" s="17">
        <f t="shared" si="4"/>
        <v>80540.460000000006</v>
      </c>
      <c r="P48" s="17">
        <f t="shared" si="5"/>
        <v>3430.211679</v>
      </c>
      <c r="Q48" s="17">
        <f t="shared" si="6"/>
        <v>6098.0314395000005</v>
      </c>
      <c r="R48" s="16">
        <f>IFERROR(VLOOKUP(B48,media!A:C,3,0),"0")</f>
        <v>57.288600000000002</v>
      </c>
      <c r="S48" s="16">
        <f>IFERROR(VLOOKUP(B48,media!A:D,4,0),"0")</f>
        <v>58.408000000000001</v>
      </c>
      <c r="T48" s="16">
        <f>IFERROR(VLOOKUP(B48,media!A:B,2,0),"0")</f>
        <v>4</v>
      </c>
      <c r="U48" s="16">
        <f>IFERROR(_xlfn.XLOOKUP(B48,media!A:A,media!F:F),"-")</f>
        <v>0</v>
      </c>
      <c r="V48" s="18">
        <f>_xlfn.XLOOKUP(B48,media!A:A,media!E:E,"-")</f>
        <v>45658</v>
      </c>
    </row>
    <row r="49" spans="2:22" ht="15.75" thickBot="1">
      <c r="B49" s="16">
        <v>127</v>
      </c>
      <c r="C49" s="16">
        <v>64</v>
      </c>
      <c r="D49" s="16">
        <v>20</v>
      </c>
      <c r="E49" s="16">
        <v>24</v>
      </c>
      <c r="F49" s="16">
        <v>3</v>
      </c>
      <c r="G49" s="16" t="s">
        <v>39</v>
      </c>
      <c r="H49" s="17">
        <v>167796</v>
      </c>
      <c r="I49" s="17">
        <v>298298</v>
      </c>
      <c r="J49" s="16">
        <f t="shared" si="0"/>
        <v>0.27</v>
      </c>
      <c r="K49" s="16">
        <f>VLOOKUP(B49,'COEF SEGURO imovel'!A:H,8,0)</f>
        <v>5.9900000000000002E-2</v>
      </c>
      <c r="L49" s="17">
        <f t="shared" si="1"/>
        <v>100.509804</v>
      </c>
      <c r="M49" s="17">
        <f t="shared" si="2"/>
        <v>178.68050200000002</v>
      </c>
      <c r="N49" s="17">
        <f t="shared" si="3"/>
        <v>45304.920000000006</v>
      </c>
      <c r="O49" s="17">
        <f t="shared" si="4"/>
        <v>80540.460000000006</v>
      </c>
      <c r="P49" s="17">
        <f t="shared" si="5"/>
        <v>3430.211679</v>
      </c>
      <c r="Q49" s="17">
        <f t="shared" si="6"/>
        <v>6098.0314395000005</v>
      </c>
      <c r="R49" s="16">
        <f>IFERROR(VLOOKUP(B49,media!A:C,3,0),"0")</f>
        <v>61</v>
      </c>
      <c r="S49" s="16">
        <f>IFERROR(VLOOKUP(B49,media!A:D,4,0),"0")</f>
        <v>61</v>
      </c>
      <c r="T49" s="16">
        <f>IFERROR(VLOOKUP(B49,media!A:B,2,0),"0")</f>
        <v>3</v>
      </c>
      <c r="U49" s="16">
        <f>IFERROR(_xlfn.XLOOKUP(B49,media!A:A,media!F:F),"-")</f>
        <v>0</v>
      </c>
      <c r="V49" s="18">
        <f>_xlfn.XLOOKUP(B49,media!A:A,media!E:E,"-")</f>
        <v>45658</v>
      </c>
    </row>
    <row r="50" spans="2:22" ht="15.75" thickBot="1">
      <c r="B50" s="16">
        <v>128</v>
      </c>
      <c r="C50" s="16">
        <v>64</v>
      </c>
      <c r="D50" s="16">
        <v>20</v>
      </c>
      <c r="E50" s="16">
        <v>24</v>
      </c>
      <c r="F50" s="16">
        <v>3</v>
      </c>
      <c r="G50" s="16" t="s">
        <v>39</v>
      </c>
      <c r="H50" s="17">
        <v>167796</v>
      </c>
      <c r="I50" s="17">
        <v>298298</v>
      </c>
      <c r="J50" s="16">
        <f t="shared" si="0"/>
        <v>0.27</v>
      </c>
      <c r="K50" s="16">
        <f>VLOOKUP(B50,'COEF SEGURO imovel'!A:H,8,0)</f>
        <v>5.9900000000000002E-2</v>
      </c>
      <c r="L50" s="17">
        <f t="shared" si="1"/>
        <v>100.509804</v>
      </c>
      <c r="M50" s="17">
        <f t="shared" si="2"/>
        <v>178.68050200000002</v>
      </c>
      <c r="N50" s="17">
        <f t="shared" si="3"/>
        <v>45304.920000000006</v>
      </c>
      <c r="O50" s="17">
        <f t="shared" si="4"/>
        <v>80540.460000000006</v>
      </c>
      <c r="P50" s="17">
        <f t="shared" si="5"/>
        <v>3430.211679</v>
      </c>
      <c r="Q50" s="17">
        <f t="shared" si="6"/>
        <v>6098.0314395000005</v>
      </c>
      <c r="R50" s="16">
        <f>IFERROR(VLOOKUP(B50,media!A:C,3,0),"0")</f>
        <v>65</v>
      </c>
      <c r="S50" s="16">
        <f>IFERROR(VLOOKUP(B50,media!A:D,4,0),"0")</f>
        <v>66.540599999999998</v>
      </c>
      <c r="T50" s="16">
        <f>IFERROR(VLOOKUP(B50,media!A:B,2,0),"0")</f>
        <v>4</v>
      </c>
      <c r="U50" s="16">
        <f>IFERROR(_xlfn.XLOOKUP(B50,media!A:A,media!F:F),"-")</f>
        <v>0</v>
      </c>
      <c r="V50" s="18">
        <f>_xlfn.XLOOKUP(B50,media!A:A,media!E:E,"-")</f>
        <v>45658</v>
      </c>
    </row>
    <row r="51" spans="2:22" ht="15.75" thickBot="1">
      <c r="B51" s="16">
        <v>40001</v>
      </c>
      <c r="C51" s="16">
        <v>75</v>
      </c>
      <c r="D51" s="16">
        <v>20</v>
      </c>
      <c r="E51" s="16">
        <v>24</v>
      </c>
      <c r="F51" s="16">
        <v>3</v>
      </c>
      <c r="G51" s="16" t="s">
        <v>45</v>
      </c>
      <c r="H51" s="17">
        <v>158660</v>
      </c>
      <c r="I51" s="17">
        <v>317313</v>
      </c>
      <c r="J51" s="16">
        <f t="shared" si="0"/>
        <v>0.27</v>
      </c>
      <c r="K51" s="16">
        <f>VLOOKUP(B51,'COEF SEGURO imovel'!A:H,8,0)</f>
        <v>5.9900000000000002E-2</v>
      </c>
      <c r="L51" s="17">
        <f t="shared" si="1"/>
        <v>95.03734</v>
      </c>
      <c r="M51" s="17">
        <f t="shared" si="2"/>
        <v>190.07048700000001</v>
      </c>
      <c r="N51" s="17">
        <f t="shared" si="3"/>
        <v>42838.200000000004</v>
      </c>
      <c r="O51" s="17">
        <f t="shared" si="4"/>
        <v>85674.510000000009</v>
      </c>
      <c r="P51" s="17">
        <f t="shared" si="5"/>
        <v>2781.6800066666665</v>
      </c>
      <c r="Q51" s="17">
        <f t="shared" si="6"/>
        <v>5563.2372869999999</v>
      </c>
      <c r="R51" s="16">
        <f>IFERROR(VLOOKUP(B51,media!A:C,3,0),"0")</f>
        <v>62.258299999999998</v>
      </c>
      <c r="S51" s="16">
        <f>IFERROR(VLOOKUP(B51,media!A:D,4,0),"0")</f>
        <v>63.348999999999997</v>
      </c>
      <c r="T51" s="16">
        <f>IFERROR(VLOOKUP(B51,media!A:B,2,0),"0")</f>
        <v>7</v>
      </c>
      <c r="U51" s="16">
        <f>IFERROR(_xlfn.XLOOKUP(B51,media!A:A,media!F:F),"-")</f>
        <v>0</v>
      </c>
      <c r="V51" s="18">
        <f>_xlfn.XLOOKUP(B51,media!A:A,media!E:E,"-")</f>
        <v>45658</v>
      </c>
    </row>
    <row r="52" spans="2:22" ht="15.75" thickBot="1">
      <c r="B52" s="16">
        <v>40004</v>
      </c>
      <c r="C52" s="16">
        <v>76</v>
      </c>
      <c r="D52" s="16">
        <v>20</v>
      </c>
      <c r="E52" s="16">
        <v>24</v>
      </c>
      <c r="F52" s="16">
        <v>3</v>
      </c>
      <c r="G52" s="16" t="s">
        <v>39</v>
      </c>
      <c r="H52" s="17">
        <v>157391</v>
      </c>
      <c r="I52" s="17">
        <v>314776</v>
      </c>
      <c r="J52" s="16">
        <f t="shared" si="0"/>
        <v>0.27</v>
      </c>
      <c r="K52" s="16">
        <f>VLOOKUP(B52,'COEF SEGURO imovel'!A:H,8,0)</f>
        <v>5.9900000000000002E-2</v>
      </c>
      <c r="L52" s="17">
        <f t="shared" si="1"/>
        <v>94.277208999999999</v>
      </c>
      <c r="M52" s="17">
        <f t="shared" si="2"/>
        <v>188.55082400000001</v>
      </c>
      <c r="N52" s="17">
        <f t="shared" si="3"/>
        <v>42495.57</v>
      </c>
      <c r="O52" s="17">
        <f t="shared" si="4"/>
        <v>84989.52</v>
      </c>
      <c r="P52" s="17">
        <f t="shared" si="5"/>
        <v>2724.3636563684208</v>
      </c>
      <c r="Q52" s="17">
        <f t="shared" si="6"/>
        <v>5448.6234555789479</v>
      </c>
      <c r="R52" s="16">
        <f>IFERROR(VLOOKUP(B52,media!A:C,3,0),"0")</f>
        <v>61.348999999999997</v>
      </c>
      <c r="S52" s="16">
        <f>IFERROR(VLOOKUP(B52,media!A:D,4,0),"0")</f>
        <v>65.025000000000006</v>
      </c>
      <c r="T52" s="16">
        <f>IFERROR(VLOOKUP(B52,media!A:B,2,0),"0")</f>
        <v>3</v>
      </c>
      <c r="U52" s="16">
        <f>IFERROR(_xlfn.XLOOKUP(B52,media!A:A,media!F:F),"-")</f>
        <v>0</v>
      </c>
      <c r="V52" s="18">
        <f>_xlfn.XLOOKUP(B52,media!A:A,media!E:E,"-")</f>
        <v>45658</v>
      </c>
    </row>
    <row r="53" spans="2:22" ht="15.75" thickBot="1">
      <c r="B53" s="16">
        <v>40005</v>
      </c>
      <c r="C53" s="16">
        <v>76</v>
      </c>
      <c r="D53" s="16">
        <v>20</v>
      </c>
      <c r="E53" s="16">
        <v>24</v>
      </c>
      <c r="F53" s="16">
        <v>3</v>
      </c>
      <c r="G53" s="16" t="s">
        <v>39</v>
      </c>
      <c r="H53" s="17">
        <v>157391</v>
      </c>
      <c r="I53" s="17">
        <v>314776</v>
      </c>
      <c r="J53" s="16">
        <f t="shared" si="0"/>
        <v>0.27</v>
      </c>
      <c r="K53" s="16">
        <f>VLOOKUP(B53,'COEF SEGURO imovel'!A:H,8,0)</f>
        <v>5.9900000000000002E-2</v>
      </c>
      <c r="L53" s="17">
        <f t="shared" si="1"/>
        <v>94.277208999999999</v>
      </c>
      <c r="M53" s="17">
        <f t="shared" si="2"/>
        <v>188.55082400000001</v>
      </c>
      <c r="N53" s="17">
        <f t="shared" si="3"/>
        <v>42495.57</v>
      </c>
      <c r="O53" s="17">
        <f t="shared" si="4"/>
        <v>84989.52</v>
      </c>
      <c r="P53" s="17">
        <f t="shared" si="5"/>
        <v>2724.3636563684208</v>
      </c>
      <c r="Q53" s="17">
        <f t="shared" si="6"/>
        <v>5448.6234555789479</v>
      </c>
      <c r="R53" s="16">
        <f>IFERROR(VLOOKUP(B53,media!A:C,3,0),"0")</f>
        <v>60.125</v>
      </c>
      <c r="S53" s="16">
        <f>IFERROR(VLOOKUP(B53,media!A:D,4,0),"0")</f>
        <v>64.999899999999997</v>
      </c>
      <c r="T53" s="16">
        <f>IFERROR(VLOOKUP(B53,media!A:B,2,0),"0")</f>
        <v>7</v>
      </c>
      <c r="U53" s="16">
        <f>IFERROR(_xlfn.XLOOKUP(B53,media!A:A,media!F:F),"-")</f>
        <v>0</v>
      </c>
      <c r="V53" s="18">
        <f>_xlfn.XLOOKUP(B53,media!A:A,media!E:E,"-")</f>
        <v>45658</v>
      </c>
    </row>
    <row r="54" spans="2:22" ht="15.75" thickBot="1">
      <c r="B54" s="16">
        <v>40006</v>
      </c>
      <c r="C54" s="16">
        <v>77</v>
      </c>
      <c r="D54" s="16">
        <v>20</v>
      </c>
      <c r="E54" s="16">
        <v>24</v>
      </c>
      <c r="F54" s="16">
        <v>3</v>
      </c>
      <c r="G54" s="16" t="s">
        <v>46</v>
      </c>
      <c r="H54" s="17">
        <v>159829</v>
      </c>
      <c r="I54" s="17">
        <v>319654</v>
      </c>
      <c r="J54" s="16">
        <f t="shared" si="0"/>
        <v>0.27</v>
      </c>
      <c r="K54" s="16">
        <f>VLOOKUP(B54,'COEF SEGURO imovel'!A:H,8,0)</f>
        <v>5.9900000000000002E-2</v>
      </c>
      <c r="L54" s="17">
        <f t="shared" si="1"/>
        <v>95.737571000000003</v>
      </c>
      <c r="M54" s="17">
        <f t="shared" si="2"/>
        <v>191.472746</v>
      </c>
      <c r="N54" s="17">
        <f t="shared" si="3"/>
        <v>43153.83</v>
      </c>
      <c r="O54" s="17">
        <f t="shared" si="4"/>
        <v>86306.58</v>
      </c>
      <c r="P54" s="17">
        <f t="shared" si="5"/>
        <v>2731.8782203506498</v>
      </c>
      <c r="Q54" s="17">
        <f t="shared" si="6"/>
        <v>5463.6880706753254</v>
      </c>
      <c r="R54" s="16">
        <f>IFERROR(VLOOKUP(B54,media!A:C,3,0),"0")</f>
        <v>61.500900000000001</v>
      </c>
      <c r="S54" s="16">
        <f>IFERROR(VLOOKUP(B54,media!A:D,4,0),"0")</f>
        <v>66.366299999999995</v>
      </c>
      <c r="T54" s="16">
        <f>IFERROR(VLOOKUP(B54,media!A:B,2,0),"0")</f>
        <v>3</v>
      </c>
      <c r="U54" s="16">
        <f>IFERROR(_xlfn.XLOOKUP(B54,media!A:A,media!F:F),"-")</f>
        <v>0</v>
      </c>
      <c r="V54" s="18">
        <f>_xlfn.XLOOKUP(B54,media!A:A,media!E:E,"-")</f>
        <v>45658</v>
      </c>
    </row>
    <row r="55" spans="2:22" ht="15.75" thickBot="1">
      <c r="B55" s="16">
        <v>40007</v>
      </c>
      <c r="C55" s="16">
        <v>77</v>
      </c>
      <c r="D55" s="16">
        <v>20</v>
      </c>
      <c r="E55" s="16">
        <v>24</v>
      </c>
      <c r="F55" s="16">
        <v>3</v>
      </c>
      <c r="G55" s="16" t="s">
        <v>46</v>
      </c>
      <c r="H55" s="17">
        <v>159829</v>
      </c>
      <c r="I55" s="17">
        <v>319654</v>
      </c>
      <c r="J55" s="16">
        <f t="shared" si="0"/>
        <v>0.27</v>
      </c>
      <c r="K55" s="16">
        <f>VLOOKUP(B55,'COEF SEGURO imovel'!A:H,8,0)</f>
        <v>5.9900000000000002E-2</v>
      </c>
      <c r="L55" s="17">
        <f t="shared" si="1"/>
        <v>95.737571000000003</v>
      </c>
      <c r="M55" s="17">
        <f t="shared" si="2"/>
        <v>191.472746</v>
      </c>
      <c r="N55" s="17">
        <f t="shared" si="3"/>
        <v>43153.83</v>
      </c>
      <c r="O55" s="17">
        <f t="shared" si="4"/>
        <v>86306.58</v>
      </c>
      <c r="P55" s="17">
        <f t="shared" si="5"/>
        <v>2731.8782203506498</v>
      </c>
      <c r="Q55" s="17">
        <f t="shared" si="6"/>
        <v>5463.6880706753254</v>
      </c>
      <c r="R55" s="16">
        <f>IFERROR(VLOOKUP(B55,media!A:C,3,0),"0")</f>
        <v>61.6751</v>
      </c>
      <c r="S55" s="16">
        <f>IFERROR(VLOOKUP(B55,media!A:D,4,0),"0")</f>
        <v>63.5</v>
      </c>
      <c r="T55" s="16">
        <f>IFERROR(VLOOKUP(B55,media!A:B,2,0),"0")</f>
        <v>5</v>
      </c>
      <c r="U55" s="16">
        <f>IFERROR(_xlfn.XLOOKUP(B55,media!A:A,media!F:F),"-")</f>
        <v>0</v>
      </c>
      <c r="V55" s="18">
        <f>_xlfn.XLOOKUP(B55,media!A:A,media!E:E,"-")</f>
        <v>45658</v>
      </c>
    </row>
    <row r="56" spans="2:22" ht="15.75" thickBot="1">
      <c r="B56" s="16">
        <v>40008</v>
      </c>
      <c r="C56" s="16">
        <v>78</v>
      </c>
      <c r="D56" s="16">
        <v>20</v>
      </c>
      <c r="E56" s="16">
        <v>24</v>
      </c>
      <c r="F56" s="16">
        <v>3</v>
      </c>
      <c r="G56" s="16" t="s">
        <v>47</v>
      </c>
      <c r="H56" s="17">
        <v>160111</v>
      </c>
      <c r="I56" s="17">
        <v>320220</v>
      </c>
      <c r="J56" s="16">
        <f t="shared" si="0"/>
        <v>0.27</v>
      </c>
      <c r="K56" s="16">
        <f>VLOOKUP(B56,'COEF SEGURO imovel'!A:H,8,0)</f>
        <v>5.9900000000000002E-2</v>
      </c>
      <c r="L56" s="17">
        <f t="shared" si="1"/>
        <v>95.906489000000008</v>
      </c>
      <c r="M56" s="17">
        <f t="shared" si="2"/>
        <v>191.81178</v>
      </c>
      <c r="N56" s="17">
        <f t="shared" si="3"/>
        <v>43229.97</v>
      </c>
      <c r="O56" s="17">
        <f t="shared" si="4"/>
        <v>86459.400000000009</v>
      </c>
      <c r="P56" s="17">
        <f t="shared" si="5"/>
        <v>2702.8420018205129</v>
      </c>
      <c r="Q56" s="17">
        <f t="shared" si="6"/>
        <v>5405.6502415384621</v>
      </c>
      <c r="R56" s="16">
        <f>IFERROR(VLOOKUP(B56,media!A:C,3,0),"0")</f>
        <v>63.2637</v>
      </c>
      <c r="S56" s="16">
        <f>IFERROR(VLOOKUP(B56,media!A:D,4,0),"0")</f>
        <v>75.689400000000006</v>
      </c>
      <c r="T56" s="16">
        <f>IFERROR(VLOOKUP(B56,media!A:B,2,0),"0")</f>
        <v>6</v>
      </c>
      <c r="U56" s="16">
        <f>IFERROR(_xlfn.XLOOKUP(B56,media!A:A,media!F:F),"-")</f>
        <v>0</v>
      </c>
      <c r="V56" s="18">
        <f>_xlfn.XLOOKUP(B56,media!A:A,media!E:E,"-")</f>
        <v>45658</v>
      </c>
    </row>
    <row r="57" spans="2:22" ht="15.75" thickBot="1">
      <c r="B57" s="16">
        <v>40009</v>
      </c>
      <c r="C57" s="16">
        <v>79</v>
      </c>
      <c r="D57" s="16">
        <v>20</v>
      </c>
      <c r="E57" s="16">
        <v>24</v>
      </c>
      <c r="F57" s="16">
        <v>3</v>
      </c>
      <c r="G57" s="16" t="s">
        <v>40</v>
      </c>
      <c r="H57" s="17">
        <v>159448</v>
      </c>
      <c r="I57" s="17">
        <v>318892</v>
      </c>
      <c r="J57" s="16">
        <f t="shared" si="0"/>
        <v>0.27</v>
      </c>
      <c r="K57" s="16">
        <f>VLOOKUP(B57,'COEF SEGURO imovel'!A:H,8,0)</f>
        <v>5.9900000000000002E-2</v>
      </c>
      <c r="L57" s="17">
        <f t="shared" si="1"/>
        <v>95.509352000000007</v>
      </c>
      <c r="M57" s="17">
        <f t="shared" si="2"/>
        <v>191.01630800000001</v>
      </c>
      <c r="N57" s="17">
        <f t="shared" si="3"/>
        <v>43050.960000000006</v>
      </c>
      <c r="O57" s="17">
        <f t="shared" si="4"/>
        <v>86100.840000000011</v>
      </c>
      <c r="P57" s="17">
        <f t="shared" si="5"/>
        <v>2658.7873266835445</v>
      </c>
      <c r="Q57" s="17">
        <f t="shared" si="6"/>
        <v>5317.5079535696204</v>
      </c>
      <c r="R57" s="16">
        <f>IFERROR(VLOOKUP(B57,media!A:C,3,0),"0")</f>
        <v>66.5</v>
      </c>
      <c r="S57" s="16">
        <f>IFERROR(VLOOKUP(B57,media!A:D,4,0),"0")</f>
        <v>67.629800000000003</v>
      </c>
      <c r="T57" s="16">
        <f>IFERROR(VLOOKUP(B57,media!A:B,2,0),"0")</f>
        <v>8</v>
      </c>
      <c r="U57" s="16">
        <f>IFERROR(_xlfn.XLOOKUP(B57,media!A:A,media!F:F),"-")</f>
        <v>0</v>
      </c>
      <c r="V57" s="18">
        <f>_xlfn.XLOOKUP(B57,media!A:A,media!E:E,"-")</f>
        <v>45658</v>
      </c>
    </row>
    <row r="58" spans="2:22" ht="15.75" thickBot="1">
      <c r="B58" s="16">
        <v>40010</v>
      </c>
      <c r="C58" s="16">
        <v>80</v>
      </c>
      <c r="D58" s="16">
        <v>20</v>
      </c>
      <c r="E58" s="16">
        <v>24</v>
      </c>
      <c r="F58" s="16">
        <v>3</v>
      </c>
      <c r="G58" s="16" t="s">
        <v>48</v>
      </c>
      <c r="H58" s="17">
        <v>160250</v>
      </c>
      <c r="I58" s="17">
        <v>320496</v>
      </c>
      <c r="J58" s="16">
        <f t="shared" si="0"/>
        <v>0.27</v>
      </c>
      <c r="K58" s="16">
        <f>VLOOKUP(B58,'COEF SEGURO imovel'!A:H,8,0)</f>
        <v>5.9900000000000002E-2</v>
      </c>
      <c r="L58" s="17">
        <f t="shared" si="1"/>
        <v>95.989750000000001</v>
      </c>
      <c r="M58" s="17">
        <f t="shared" si="2"/>
        <v>191.977104</v>
      </c>
      <c r="N58" s="17">
        <f t="shared" si="3"/>
        <v>43267.5</v>
      </c>
      <c r="O58" s="17">
        <f t="shared" si="4"/>
        <v>86533.920000000013</v>
      </c>
      <c r="P58" s="17">
        <f t="shared" si="5"/>
        <v>2639.9585000000002</v>
      </c>
      <c r="Q58" s="17">
        <f t="shared" si="6"/>
        <v>5279.8511040000003</v>
      </c>
      <c r="R58" s="16">
        <f>IFERROR(VLOOKUP(B58,media!A:C,3,0),"0")</f>
        <v>63</v>
      </c>
      <c r="S58" s="16">
        <f>IFERROR(VLOOKUP(B58,media!A:D,4,0),"0")</f>
        <v>67.44</v>
      </c>
      <c r="T58" s="16">
        <f>IFERROR(VLOOKUP(B58,media!A:B,2,0),"0")</f>
        <v>9</v>
      </c>
      <c r="U58" s="16">
        <f>IFERROR(_xlfn.XLOOKUP(B58,media!A:A,media!F:F),"-")</f>
        <v>0</v>
      </c>
      <c r="V58" s="18">
        <f>_xlfn.XLOOKUP(B58,media!A:A,media!E:E,"-")</f>
        <v>45658</v>
      </c>
    </row>
    <row r="59" spans="2:22" ht="15.75" thickBot="1">
      <c r="B59" s="16">
        <v>40011</v>
      </c>
      <c r="C59" s="16">
        <v>82</v>
      </c>
      <c r="D59" s="16">
        <v>5</v>
      </c>
      <c r="E59" s="16">
        <v>24</v>
      </c>
      <c r="F59" s="16">
        <v>3</v>
      </c>
      <c r="G59" s="16" t="s">
        <v>49</v>
      </c>
      <c r="H59" s="17">
        <v>160241</v>
      </c>
      <c r="I59" s="17">
        <v>320473</v>
      </c>
      <c r="J59" s="16">
        <f t="shared" si="0"/>
        <v>0.27</v>
      </c>
      <c r="K59" s="16">
        <f>VLOOKUP(B59,'COEF SEGURO imovel'!A:H,8,0)</f>
        <v>5.9900000000000002E-2</v>
      </c>
      <c r="L59" s="17">
        <f t="shared" si="1"/>
        <v>95.984359000000012</v>
      </c>
      <c r="M59" s="17">
        <f t="shared" si="2"/>
        <v>191.96332700000002</v>
      </c>
      <c r="N59" s="17">
        <f t="shared" si="3"/>
        <v>43265.07</v>
      </c>
      <c r="O59" s="17">
        <f t="shared" si="4"/>
        <v>86527.71</v>
      </c>
      <c r="P59" s="17">
        <f t="shared" si="5"/>
        <v>2577.7657004634148</v>
      </c>
      <c r="Q59" s="17">
        <f t="shared" si="6"/>
        <v>5155.3866196829276</v>
      </c>
      <c r="R59" s="16">
        <f>IFERROR(VLOOKUP(B59,media!A:C,3,0),"0")</f>
        <v>61.394300000000001</v>
      </c>
      <c r="S59" s="16">
        <f>IFERROR(VLOOKUP(B59,media!A:D,4,0),"0")</f>
        <v>67</v>
      </c>
      <c r="T59" s="16">
        <f>IFERROR(VLOOKUP(B59,media!A:B,2,0),"0")</f>
        <v>8</v>
      </c>
      <c r="U59" s="16">
        <f>IFERROR(_xlfn.XLOOKUP(B59,media!A:A,media!F:F),"-")</f>
        <v>0</v>
      </c>
      <c r="V59" s="18">
        <f>_xlfn.XLOOKUP(B59,media!A:A,media!E:E,"-")</f>
        <v>45658</v>
      </c>
    </row>
    <row r="60" spans="2:22" ht="15.75" thickBot="1">
      <c r="B60" s="16">
        <v>40012</v>
      </c>
      <c r="C60" s="16">
        <v>88</v>
      </c>
      <c r="D60" s="16">
        <v>5</v>
      </c>
      <c r="E60" s="16">
        <v>24</v>
      </c>
      <c r="F60" s="16">
        <v>3</v>
      </c>
      <c r="G60" s="16" t="s">
        <v>45</v>
      </c>
      <c r="H60" s="17">
        <v>147427</v>
      </c>
      <c r="I60" s="17">
        <v>294847</v>
      </c>
      <c r="J60" s="16">
        <f t="shared" si="0"/>
        <v>0.27</v>
      </c>
      <c r="K60" s="16">
        <f>VLOOKUP(B60,'COEF SEGURO imovel'!A:H,8,0)</f>
        <v>5.9900000000000002E-2</v>
      </c>
      <c r="L60" s="17">
        <f t="shared" si="1"/>
        <v>88.308773000000002</v>
      </c>
      <c r="M60" s="17">
        <f t="shared" si="2"/>
        <v>176.61335300000002</v>
      </c>
      <c r="N60" s="17">
        <f t="shared" si="3"/>
        <v>39805.29</v>
      </c>
      <c r="O60" s="17">
        <f t="shared" si="4"/>
        <v>79608.69</v>
      </c>
      <c r="P60" s="17">
        <f t="shared" si="5"/>
        <v>2215.9484320909096</v>
      </c>
      <c r="Q60" s="17">
        <f t="shared" si="6"/>
        <v>4431.7916484545449</v>
      </c>
      <c r="R60" s="16">
        <f>IFERROR(VLOOKUP(B60,media!A:C,3,0),"0")</f>
        <v>68.968400000000003</v>
      </c>
      <c r="S60" s="16">
        <f>IFERROR(VLOOKUP(B60,media!A:D,4,0),"0")</f>
        <v>73</v>
      </c>
      <c r="T60" s="16">
        <f>IFERROR(VLOOKUP(B60,media!A:B,2,0),"0")</f>
        <v>11</v>
      </c>
      <c r="U60" s="16">
        <f>IFERROR(_xlfn.XLOOKUP(B60,media!A:A,media!F:F),"-")</f>
        <v>0</v>
      </c>
      <c r="V60" s="18">
        <f>_xlfn.XLOOKUP(B60,media!A:A,media!E:E,"-")</f>
        <v>45658</v>
      </c>
    </row>
    <row r="61" spans="2:22" ht="15.75" thickBot="1">
      <c r="B61" s="16">
        <v>40022</v>
      </c>
      <c r="C61" s="16">
        <v>103</v>
      </c>
      <c r="D61" s="16">
        <v>5</v>
      </c>
      <c r="E61" s="16">
        <v>24</v>
      </c>
      <c r="F61" s="16">
        <v>3</v>
      </c>
      <c r="G61" s="16" t="s">
        <v>40</v>
      </c>
      <c r="H61" s="17">
        <v>143770</v>
      </c>
      <c r="I61" s="17">
        <v>287536</v>
      </c>
      <c r="J61" s="16">
        <f t="shared" si="0"/>
        <v>0.27</v>
      </c>
      <c r="K61" s="16">
        <f>VLOOKUP(B61,'COEF SEGURO imovel'!A:H,8,0)</f>
        <v>5.9900000000000002E-2</v>
      </c>
      <c r="L61" s="17">
        <f t="shared" si="1"/>
        <v>86.118230000000011</v>
      </c>
      <c r="M61" s="17">
        <f t="shared" si="2"/>
        <v>172.23406400000002</v>
      </c>
      <c r="N61" s="17">
        <f t="shared" si="3"/>
        <v>38817.9</v>
      </c>
      <c r="O61" s="17">
        <f t="shared" si="4"/>
        <v>77634.720000000001</v>
      </c>
      <c r="P61" s="17">
        <f t="shared" si="5"/>
        <v>1858.8162882524271</v>
      </c>
      <c r="Q61" s="17">
        <f t="shared" si="6"/>
        <v>3717.5808601165049</v>
      </c>
      <c r="R61" s="16">
        <f>IFERROR(VLOOKUP(B61,media!A:C,3,0),"0")</f>
        <v>64.999799999999993</v>
      </c>
      <c r="S61" s="16">
        <f>IFERROR(VLOOKUP(B61,media!A:D,4,0),"0")</f>
        <v>66.034700000000001</v>
      </c>
      <c r="T61" s="16">
        <f>IFERROR(VLOOKUP(B61,media!A:B,2,0),"0")</f>
        <v>3</v>
      </c>
      <c r="U61" s="16">
        <f>IFERROR(_xlfn.XLOOKUP(B61,media!A:A,media!F:F),"-")</f>
        <v>0</v>
      </c>
      <c r="V61" s="18">
        <f>_xlfn.XLOOKUP(B61,media!A:A,media!E:E,"-")</f>
        <v>45658</v>
      </c>
    </row>
    <row r="62" spans="2:22" ht="15.75" thickBot="1">
      <c r="B62" s="16">
        <v>40023</v>
      </c>
      <c r="C62" s="16">
        <v>104</v>
      </c>
      <c r="D62" s="16">
        <v>5</v>
      </c>
      <c r="E62" s="16">
        <v>24</v>
      </c>
      <c r="F62" s="16">
        <v>3</v>
      </c>
      <c r="G62" s="16" t="s">
        <v>48</v>
      </c>
      <c r="H62" s="17">
        <v>144609</v>
      </c>
      <c r="I62" s="17">
        <v>289213</v>
      </c>
      <c r="J62" s="16">
        <f t="shared" si="0"/>
        <v>0.27</v>
      </c>
      <c r="K62" s="16">
        <f>VLOOKUP(B62,'COEF SEGURO imovel'!A:H,8,0)</f>
        <v>5.9900000000000002E-2</v>
      </c>
      <c r="L62" s="17">
        <f t="shared" si="1"/>
        <v>86.620791000000011</v>
      </c>
      <c r="M62" s="17">
        <f t="shared" si="2"/>
        <v>173.238587</v>
      </c>
      <c r="N62" s="17">
        <f t="shared" si="3"/>
        <v>39044.43</v>
      </c>
      <c r="O62" s="17">
        <f t="shared" si="4"/>
        <v>78087.510000000009</v>
      </c>
      <c r="P62" s="17">
        <f t="shared" si="5"/>
        <v>1852.5191563846154</v>
      </c>
      <c r="Q62" s="17">
        <f t="shared" si="6"/>
        <v>3704.9742600769232</v>
      </c>
      <c r="R62" s="16">
        <f>IFERROR(VLOOKUP(B62,media!A:C,3,0),"0")</f>
        <v>62.5</v>
      </c>
      <c r="S62" s="16">
        <f>IFERROR(VLOOKUP(B62,media!A:D,4,0),"0")</f>
        <v>62.5</v>
      </c>
      <c r="T62" s="16">
        <f>IFERROR(VLOOKUP(B62,media!A:B,2,0),"0")</f>
        <v>2</v>
      </c>
      <c r="U62" s="16">
        <f>IFERROR(_xlfn.XLOOKUP(B62,media!A:A,media!F:F),"-")</f>
        <v>1</v>
      </c>
      <c r="V62" s="18">
        <f>_xlfn.XLOOKUP(B62,media!A:A,media!E:E,"-")</f>
        <v>45658</v>
      </c>
    </row>
    <row r="63" spans="2:22" ht="15.75" thickBot="1">
      <c r="B63" s="16">
        <v>40024</v>
      </c>
      <c r="C63" s="16">
        <v>105</v>
      </c>
      <c r="D63" s="16">
        <v>5</v>
      </c>
      <c r="E63" s="16">
        <v>24</v>
      </c>
      <c r="F63" s="16">
        <v>3</v>
      </c>
      <c r="G63" s="16" t="s">
        <v>41</v>
      </c>
      <c r="H63" s="17">
        <v>144788</v>
      </c>
      <c r="I63" s="17">
        <v>289573</v>
      </c>
      <c r="J63" s="16">
        <f t="shared" si="0"/>
        <v>0.27</v>
      </c>
      <c r="K63" s="16">
        <f>VLOOKUP(B63,'COEF SEGURO imovel'!A:H,8,0)</f>
        <v>5.9900000000000002E-2</v>
      </c>
      <c r="L63" s="17">
        <f t="shared" si="1"/>
        <v>86.728012000000007</v>
      </c>
      <c r="M63" s="17">
        <f t="shared" si="2"/>
        <v>173.454227</v>
      </c>
      <c r="N63" s="17">
        <f t="shared" si="3"/>
        <v>39092.76</v>
      </c>
      <c r="O63" s="17">
        <f t="shared" si="4"/>
        <v>78184.710000000006</v>
      </c>
      <c r="P63" s="17">
        <f t="shared" si="5"/>
        <v>1837.9733453333336</v>
      </c>
      <c r="Q63" s="17">
        <f t="shared" si="6"/>
        <v>3675.9086079523813</v>
      </c>
      <c r="R63" s="16">
        <f>IFERROR(VLOOKUP(B63,media!A:C,3,0),"0")</f>
        <v>64.712299999999999</v>
      </c>
      <c r="S63" s="16">
        <f>IFERROR(VLOOKUP(B63,media!A:D,4,0),"0")</f>
        <v>65.3399</v>
      </c>
      <c r="T63" s="16">
        <f>IFERROR(VLOOKUP(B63,media!A:B,2,0),"0")</f>
        <v>5</v>
      </c>
      <c r="U63" s="16">
        <f>IFERROR(_xlfn.XLOOKUP(B63,media!A:A,media!F:F),"-")</f>
        <v>1</v>
      </c>
      <c r="V63" s="18">
        <f>_xlfn.XLOOKUP(B63,media!A:A,media!E:E,"-")</f>
        <v>45658</v>
      </c>
    </row>
    <row r="64" spans="2:22" ht="15.75" thickBot="1">
      <c r="B64" s="16">
        <v>40025</v>
      </c>
      <c r="C64" s="16">
        <v>109</v>
      </c>
      <c r="D64" s="16">
        <v>15</v>
      </c>
      <c r="E64" s="16">
        <v>25</v>
      </c>
      <c r="F64" s="16">
        <v>2</v>
      </c>
      <c r="G64" s="16" t="s">
        <v>50</v>
      </c>
      <c r="H64" s="17">
        <v>135846</v>
      </c>
      <c r="I64" s="17">
        <v>271690</v>
      </c>
      <c r="J64" s="16">
        <f t="shared" si="0"/>
        <v>0.27</v>
      </c>
      <c r="K64" s="16">
        <f>VLOOKUP(B64,'COEF SEGURO imovel'!A:H,8,0)</f>
        <v>5.9900000000000002E-2</v>
      </c>
      <c r="L64" s="17">
        <f t="shared" si="1"/>
        <v>81.37175400000001</v>
      </c>
      <c r="M64" s="17">
        <f t="shared" si="2"/>
        <v>162.74231</v>
      </c>
      <c r="N64" s="17">
        <f t="shared" si="3"/>
        <v>36678.420000000006</v>
      </c>
      <c r="O64" s="17">
        <f t="shared" si="4"/>
        <v>73356.3</v>
      </c>
      <c r="P64" s="17">
        <f t="shared" si="5"/>
        <v>1664.1645980366973</v>
      </c>
      <c r="Q64" s="17">
        <f t="shared" si="6"/>
        <v>3328.304695321101</v>
      </c>
      <c r="R64" s="16">
        <f>IFERROR(VLOOKUP(B64,media!A:C,3,0),"0")</f>
        <v>66.999300000000005</v>
      </c>
      <c r="S64" s="16">
        <f>IFERROR(VLOOKUP(B64,media!A:D,4,0),"0")</f>
        <v>69.123400000000004</v>
      </c>
      <c r="T64" s="16">
        <f>IFERROR(VLOOKUP(B64,media!A:B,2,0),"0")</f>
        <v>4</v>
      </c>
      <c r="U64" s="16">
        <f>IFERROR(_xlfn.XLOOKUP(B64,media!A:A,media!F:F),"-")</f>
        <v>0</v>
      </c>
      <c r="V64" s="18">
        <f>_xlfn.XLOOKUP(B64,media!A:A,media!E:E,"-")</f>
        <v>45658</v>
      </c>
    </row>
    <row r="65" spans="2:22" ht="15.75" thickBot="1">
      <c r="B65" s="16">
        <v>40026</v>
      </c>
      <c r="C65" s="16">
        <v>109</v>
      </c>
      <c r="D65" s="16">
        <v>15</v>
      </c>
      <c r="E65" s="16">
        <v>13</v>
      </c>
      <c r="F65" s="16">
        <v>2</v>
      </c>
      <c r="G65" s="16" t="s">
        <v>50</v>
      </c>
      <c r="H65" s="17">
        <v>135846</v>
      </c>
      <c r="I65" s="17">
        <v>241504</v>
      </c>
      <c r="J65" s="16">
        <f t="shared" si="0"/>
        <v>0.15</v>
      </c>
      <c r="K65" s="16">
        <f>VLOOKUP(B65,'COEF SEGURO imovel'!A:H,8,0)</f>
        <v>5.9900000000000002E-2</v>
      </c>
      <c r="L65" s="17">
        <f t="shared" si="1"/>
        <v>81.37175400000001</v>
      </c>
      <c r="M65" s="17">
        <f t="shared" si="2"/>
        <v>144.66089600000001</v>
      </c>
      <c r="N65" s="17">
        <f t="shared" si="3"/>
        <v>20376.899999999998</v>
      </c>
      <c r="O65" s="17">
        <f t="shared" si="4"/>
        <v>36225.599999999999</v>
      </c>
      <c r="P65" s="17">
        <f t="shared" si="5"/>
        <v>1514.609368678899</v>
      </c>
      <c r="Q65" s="17">
        <f t="shared" si="6"/>
        <v>2692.6388776513759</v>
      </c>
      <c r="R65" s="16">
        <f>IFERROR(VLOOKUP(B65,media!A:C,3,0),"0")</f>
        <v>73.680000000000007</v>
      </c>
      <c r="S65" s="16">
        <f>IFERROR(VLOOKUP(B65,media!A:D,4,0),"0")</f>
        <v>74.167900000000003</v>
      </c>
      <c r="T65" s="16">
        <f>IFERROR(VLOOKUP(B65,media!A:B,2,0),"0")</f>
        <v>3</v>
      </c>
      <c r="U65" s="16">
        <f>IFERROR(_xlfn.XLOOKUP(B65,media!A:A,media!F:F),"-")</f>
        <v>0</v>
      </c>
      <c r="V65" s="18">
        <f>_xlfn.XLOOKUP(B65,media!A:A,media!E:E,"-")</f>
        <v>45658</v>
      </c>
    </row>
    <row r="66" spans="2:22" ht="15.75" thickBot="1">
      <c r="B66" s="16">
        <v>40027</v>
      </c>
      <c r="C66" s="16">
        <v>109</v>
      </c>
      <c r="D66" s="16">
        <v>15</v>
      </c>
      <c r="E66" s="16">
        <v>25</v>
      </c>
      <c r="F66" s="16">
        <v>2</v>
      </c>
      <c r="G66" s="16" t="s">
        <v>50</v>
      </c>
      <c r="H66" s="17">
        <v>135846</v>
      </c>
      <c r="I66" s="17">
        <v>271690</v>
      </c>
      <c r="J66" s="16">
        <f t="shared" si="0"/>
        <v>0.27</v>
      </c>
      <c r="K66" s="16">
        <f>VLOOKUP(B66,'COEF SEGURO imovel'!A:H,8,0)</f>
        <v>5.9900000000000002E-2</v>
      </c>
      <c r="L66" s="17">
        <f t="shared" si="1"/>
        <v>81.37175400000001</v>
      </c>
      <c r="M66" s="17">
        <f t="shared" si="2"/>
        <v>162.74231</v>
      </c>
      <c r="N66" s="17">
        <f t="shared" si="3"/>
        <v>36678.420000000006</v>
      </c>
      <c r="O66" s="17">
        <f t="shared" si="4"/>
        <v>73356.3</v>
      </c>
      <c r="P66" s="17">
        <f t="shared" si="5"/>
        <v>1664.1645980366973</v>
      </c>
      <c r="Q66" s="17">
        <f t="shared" si="6"/>
        <v>3328.304695321101</v>
      </c>
      <c r="R66" s="16">
        <f>IFERROR(VLOOKUP(B66,media!A:C,3,0),"0")</f>
        <v>74.5</v>
      </c>
      <c r="S66" s="16">
        <f>IFERROR(VLOOKUP(B66,media!A:D,4,0),"0")</f>
        <v>74.5</v>
      </c>
      <c r="T66" s="16">
        <f>IFERROR(VLOOKUP(B66,media!A:B,2,0),"0")</f>
        <v>1</v>
      </c>
      <c r="U66" s="16">
        <f>IFERROR(_xlfn.XLOOKUP(B66,media!A:A,media!F:F),"-")</f>
        <v>0</v>
      </c>
      <c r="V66" s="18">
        <f>_xlfn.XLOOKUP(B66,media!A:A,media!E:E,"-")</f>
        <v>45658</v>
      </c>
    </row>
    <row r="67" spans="2:22" ht="15.75" thickBot="1">
      <c r="B67" s="16">
        <v>40028</v>
      </c>
      <c r="C67" s="16">
        <v>109</v>
      </c>
      <c r="D67" s="16">
        <v>15</v>
      </c>
      <c r="E67" s="16">
        <v>25</v>
      </c>
      <c r="F67" s="16">
        <v>2</v>
      </c>
      <c r="G67" s="16" t="s">
        <v>50</v>
      </c>
      <c r="H67" s="17">
        <v>135895</v>
      </c>
      <c r="I67" s="17">
        <v>271787</v>
      </c>
      <c r="J67" s="16">
        <f t="shared" si="0"/>
        <v>0.27</v>
      </c>
      <c r="K67" s="16">
        <f>VLOOKUP(B67,'COEF SEGURO imovel'!A:H,8,0)</f>
        <v>5.9900000000000002E-2</v>
      </c>
      <c r="L67" s="17">
        <f t="shared" si="1"/>
        <v>81.401105000000001</v>
      </c>
      <c r="M67" s="17">
        <f t="shared" si="2"/>
        <v>162.80041300000002</v>
      </c>
      <c r="N67" s="17">
        <f t="shared" si="3"/>
        <v>36691.65</v>
      </c>
      <c r="O67" s="17">
        <f t="shared" si="4"/>
        <v>73382.490000000005</v>
      </c>
      <c r="P67" s="17">
        <f t="shared" si="5"/>
        <v>1664.7648664678898</v>
      </c>
      <c r="Q67" s="17">
        <f t="shared" si="6"/>
        <v>3329.4929818073392</v>
      </c>
      <c r="R67" s="16">
        <f>IFERROR(VLOOKUP(B67,media!A:C,3,0),"0")</f>
        <v>68.633099999999999</v>
      </c>
      <c r="S67" s="16">
        <f>IFERROR(VLOOKUP(B67,media!A:D,4,0),"0")</f>
        <v>68.633099999999999</v>
      </c>
      <c r="T67" s="16">
        <f>IFERROR(VLOOKUP(B67,media!A:B,2,0),"0")</f>
        <v>1</v>
      </c>
      <c r="U67" s="16">
        <f>IFERROR(_xlfn.XLOOKUP(B67,media!A:A,media!F:F),"-")</f>
        <v>0</v>
      </c>
      <c r="V67" s="18">
        <f>_xlfn.XLOOKUP(B67,media!A:A,media!E:E,"-")</f>
        <v>45658</v>
      </c>
    </row>
    <row r="68" spans="2:22" ht="15.75" thickBot="1">
      <c r="B68" s="16">
        <v>40029</v>
      </c>
      <c r="C68" s="16">
        <v>111</v>
      </c>
      <c r="D68" s="16">
        <v>15</v>
      </c>
      <c r="E68" s="16">
        <v>25</v>
      </c>
      <c r="F68" s="16">
        <v>2</v>
      </c>
      <c r="G68" s="16" t="s">
        <v>45</v>
      </c>
      <c r="H68" s="17">
        <v>135491</v>
      </c>
      <c r="I68" s="17">
        <v>270976</v>
      </c>
      <c r="J68" s="16">
        <f t="shared" si="0"/>
        <v>0.27</v>
      </c>
      <c r="K68" s="16">
        <f>VLOOKUP(B68,'COEF SEGURO imovel'!A:H,8,0)</f>
        <v>5.9900000000000002E-2</v>
      </c>
      <c r="L68" s="17">
        <f t="shared" si="1"/>
        <v>81.159109000000001</v>
      </c>
      <c r="M68" s="17">
        <f t="shared" si="2"/>
        <v>162.31462400000001</v>
      </c>
      <c r="N68" s="17">
        <f t="shared" si="3"/>
        <v>36582.57</v>
      </c>
      <c r="O68" s="17">
        <f t="shared" si="4"/>
        <v>73163.520000000004</v>
      </c>
      <c r="P68" s="17">
        <f t="shared" si="5"/>
        <v>1631.3714513423424</v>
      </c>
      <c r="Q68" s="17">
        <f t="shared" si="6"/>
        <v>3262.6706600360362</v>
      </c>
      <c r="R68" s="16">
        <f>IFERROR(VLOOKUP(B68,media!A:C,3,0),"0")</f>
        <v>72.052800000000005</v>
      </c>
      <c r="S68" s="16">
        <f>IFERROR(VLOOKUP(B68,media!A:D,4,0),"0")</f>
        <v>72.052800000000005</v>
      </c>
      <c r="T68" s="16">
        <f>IFERROR(VLOOKUP(B68,media!A:B,2,0),"0")</f>
        <v>1</v>
      </c>
      <c r="U68" s="16">
        <f>IFERROR(_xlfn.XLOOKUP(B68,media!A:A,media!F:F),"-")</f>
        <v>0</v>
      </c>
      <c r="V68" s="18">
        <f>_xlfn.XLOOKUP(B68,media!A:A,media!E:E,"-")</f>
        <v>45658</v>
      </c>
    </row>
    <row r="69" spans="2:22" ht="15.75" thickBot="1">
      <c r="B69" s="16">
        <v>40030</v>
      </c>
      <c r="C69" s="16">
        <v>113</v>
      </c>
      <c r="D69" s="16">
        <v>15</v>
      </c>
      <c r="E69" s="16">
        <v>25</v>
      </c>
      <c r="F69" s="16">
        <v>2</v>
      </c>
      <c r="G69" s="16" t="s">
        <v>46</v>
      </c>
      <c r="H69" s="17">
        <v>138199</v>
      </c>
      <c r="I69" s="17">
        <v>276395</v>
      </c>
      <c r="J69" s="16">
        <f t="shared" si="0"/>
        <v>0.27</v>
      </c>
      <c r="K69" s="16">
        <f>VLOOKUP(B69,'COEF SEGURO imovel'!A:H,8,0)</f>
        <v>5.9900000000000002E-2</v>
      </c>
      <c r="L69" s="17">
        <f t="shared" si="1"/>
        <v>82.78120100000001</v>
      </c>
      <c r="M69" s="17">
        <f t="shared" si="2"/>
        <v>165.56060500000001</v>
      </c>
      <c r="N69" s="17">
        <f t="shared" si="3"/>
        <v>37313.730000000003</v>
      </c>
      <c r="O69" s="17">
        <f t="shared" si="4"/>
        <v>74626.650000000009</v>
      </c>
      <c r="P69" s="17">
        <f t="shared" si="5"/>
        <v>1635.991201</v>
      </c>
      <c r="Q69" s="17">
        <f t="shared" si="6"/>
        <v>3271.9468881858411</v>
      </c>
      <c r="R69" s="16">
        <f>IFERROR(VLOOKUP(B69,media!A:C,3,0),"0")</f>
        <v>59.601900000000001</v>
      </c>
      <c r="S69" s="16">
        <f>IFERROR(VLOOKUP(B69,media!A:D,4,0),"0")</f>
        <v>65.400000000000006</v>
      </c>
      <c r="T69" s="16">
        <f>IFERROR(VLOOKUP(B69,media!A:B,2,0),"0")</f>
        <v>2</v>
      </c>
      <c r="U69" s="16">
        <f>IFERROR(_xlfn.XLOOKUP(B69,media!A:A,media!F:F),"-")</f>
        <v>0</v>
      </c>
      <c r="V69" s="18">
        <f>_xlfn.XLOOKUP(B69,media!A:A,media!E:E,"-")</f>
        <v>45627</v>
      </c>
    </row>
    <row r="70" spans="2:22" ht="15.75" thickBot="1">
      <c r="B70" s="16">
        <v>40031</v>
      </c>
      <c r="C70" s="16">
        <v>114</v>
      </c>
      <c r="D70" s="16">
        <v>15</v>
      </c>
      <c r="E70" s="16">
        <v>25</v>
      </c>
      <c r="F70" s="16">
        <v>2</v>
      </c>
      <c r="G70" s="16" t="s">
        <v>47</v>
      </c>
      <c r="H70" s="17">
        <v>138361</v>
      </c>
      <c r="I70" s="17">
        <v>276719</v>
      </c>
      <c r="J70" s="16">
        <f t="shared" ref="J70:J92" si="7">(E70+F70)/100</f>
        <v>0.27</v>
      </c>
      <c r="K70" s="16">
        <f>VLOOKUP(B70,'COEF SEGURO imovel'!A:H,8,0)</f>
        <v>5.9900000000000002E-2</v>
      </c>
      <c r="L70" s="17">
        <f t="shared" ref="L70:L92" si="8">H70*(K70/100)</f>
        <v>82.878239000000008</v>
      </c>
      <c r="M70" s="17">
        <f t="shared" ref="M70:M92" si="9">I70*(K70/100)</f>
        <v>165.75468100000001</v>
      </c>
      <c r="N70" s="17">
        <f t="shared" ref="N70:N92" si="10">H70*J70</f>
        <v>37357.47</v>
      </c>
      <c r="O70" s="17">
        <f t="shared" ref="O70:O92" si="11">I70*J70</f>
        <v>74714.13</v>
      </c>
      <c r="P70" s="17">
        <f t="shared" ref="P70:P92" si="12">SUM(H70+N70)/C70+L70</f>
        <v>1624.2683267192983</v>
      </c>
      <c r="Q70" s="17">
        <f t="shared" ref="Q70:Q92" si="13">SUM(I70+O70)/C70+M70</f>
        <v>3248.5014353859647</v>
      </c>
      <c r="R70" s="16">
        <f>IFERROR(VLOOKUP(B70,media!A:C,3,0),"0")</f>
        <v>69.377200000000002</v>
      </c>
      <c r="S70" s="16">
        <f>IFERROR(VLOOKUP(B70,media!A:D,4,0),"0")</f>
        <v>69.751099999999994</v>
      </c>
      <c r="T70" s="16">
        <f>IFERROR(VLOOKUP(B70,media!A:B,2,0),"0")</f>
        <v>3</v>
      </c>
      <c r="U70" s="16">
        <f>IFERROR(_xlfn.XLOOKUP(B70,media!A:A,media!F:F),"-")</f>
        <v>0</v>
      </c>
      <c r="V70" s="18">
        <f>_xlfn.XLOOKUP(B70,media!A:A,media!E:E,"-")</f>
        <v>45658</v>
      </c>
    </row>
    <row r="71" spans="2:22" ht="15.75" thickBot="1">
      <c r="B71" s="16">
        <v>40032</v>
      </c>
      <c r="C71" s="16">
        <v>115</v>
      </c>
      <c r="D71" s="16">
        <v>15</v>
      </c>
      <c r="E71" s="16">
        <v>25</v>
      </c>
      <c r="F71" s="16">
        <v>2</v>
      </c>
      <c r="G71" s="16" t="s">
        <v>40</v>
      </c>
      <c r="H71" s="17">
        <v>138476</v>
      </c>
      <c r="I71" s="17">
        <v>276947</v>
      </c>
      <c r="J71" s="16">
        <f t="shared" si="7"/>
        <v>0.27</v>
      </c>
      <c r="K71" s="16">
        <f>VLOOKUP(B71,'COEF SEGURO imovel'!A:H,8,0)</f>
        <v>5.9900000000000002E-2</v>
      </c>
      <c r="L71" s="17">
        <f t="shared" si="8"/>
        <v>82.947124000000002</v>
      </c>
      <c r="M71" s="17">
        <f t="shared" si="9"/>
        <v>165.89125300000001</v>
      </c>
      <c r="N71" s="17">
        <f t="shared" si="10"/>
        <v>37388.520000000004</v>
      </c>
      <c r="O71" s="17">
        <f t="shared" si="11"/>
        <v>74775.69</v>
      </c>
      <c r="P71" s="17">
        <f t="shared" si="12"/>
        <v>1612.2038196521742</v>
      </c>
      <c r="Q71" s="17">
        <f t="shared" si="13"/>
        <v>3224.3494269130433</v>
      </c>
      <c r="R71" s="16">
        <f>IFERROR(VLOOKUP(B71,media!A:C,3,0),"0")</f>
        <v>68.735399999999998</v>
      </c>
      <c r="S71" s="16">
        <f>IFERROR(VLOOKUP(B71,media!A:D,4,0),"0")</f>
        <v>68.735399999999998</v>
      </c>
      <c r="T71" s="16">
        <f>IFERROR(VLOOKUP(B71,media!A:B,2,0),"0")</f>
        <v>1</v>
      </c>
      <c r="U71" s="16">
        <f>IFERROR(_xlfn.XLOOKUP(B71,media!A:A,media!F:F),"-")</f>
        <v>0</v>
      </c>
      <c r="V71" s="18">
        <f>_xlfn.XLOOKUP(B71,media!A:A,media!E:E,"-")</f>
        <v>45658</v>
      </c>
    </row>
    <row r="72" spans="2:22" ht="15.75" thickBot="1">
      <c r="B72" s="16">
        <v>40033</v>
      </c>
      <c r="C72" s="16">
        <v>115</v>
      </c>
      <c r="D72" s="16">
        <v>15</v>
      </c>
      <c r="E72" s="16">
        <v>25</v>
      </c>
      <c r="F72" s="16">
        <v>2</v>
      </c>
      <c r="G72" s="16" t="s">
        <v>40</v>
      </c>
      <c r="H72" s="17">
        <v>138476</v>
      </c>
      <c r="I72" s="17">
        <v>276947</v>
      </c>
      <c r="J72" s="16">
        <f t="shared" si="7"/>
        <v>0.27</v>
      </c>
      <c r="K72" s="16">
        <f>VLOOKUP(B72,'COEF SEGURO imovel'!A:H,8,0)</f>
        <v>5.9900000000000002E-2</v>
      </c>
      <c r="L72" s="17">
        <f t="shared" si="8"/>
        <v>82.947124000000002</v>
      </c>
      <c r="M72" s="17">
        <f t="shared" si="9"/>
        <v>165.89125300000001</v>
      </c>
      <c r="N72" s="17">
        <f t="shared" si="10"/>
        <v>37388.520000000004</v>
      </c>
      <c r="O72" s="17">
        <f t="shared" si="11"/>
        <v>74775.69</v>
      </c>
      <c r="P72" s="17">
        <f t="shared" si="12"/>
        <v>1612.2038196521742</v>
      </c>
      <c r="Q72" s="17">
        <f t="shared" si="13"/>
        <v>3224.3494269130433</v>
      </c>
      <c r="R72" s="16">
        <f>IFERROR(VLOOKUP(B72,media!A:C,3,0),"0")</f>
        <v>70.555499999999995</v>
      </c>
      <c r="S72" s="16">
        <f>IFERROR(VLOOKUP(B72,media!A:D,4,0),"0")</f>
        <v>78.040000000000006</v>
      </c>
      <c r="T72" s="16">
        <f>IFERROR(VLOOKUP(B72,media!A:B,2,0),"0")</f>
        <v>3</v>
      </c>
      <c r="U72" s="16">
        <f>IFERROR(_xlfn.XLOOKUP(B72,media!A:A,media!F:F),"-")</f>
        <v>0</v>
      </c>
      <c r="V72" s="18">
        <f>_xlfn.XLOOKUP(B72,media!A:A,media!E:E,"-")</f>
        <v>45658</v>
      </c>
    </row>
    <row r="73" spans="2:22" ht="15.75" thickBot="1">
      <c r="B73" s="16">
        <v>40034</v>
      </c>
      <c r="C73" s="16">
        <v>116</v>
      </c>
      <c r="D73" s="16">
        <v>15</v>
      </c>
      <c r="E73" s="16">
        <v>25</v>
      </c>
      <c r="F73" s="16">
        <v>2</v>
      </c>
      <c r="G73" s="16" t="s">
        <v>48</v>
      </c>
      <c r="H73" s="17">
        <v>139241</v>
      </c>
      <c r="I73" s="17">
        <v>278478</v>
      </c>
      <c r="J73" s="16">
        <f t="shared" si="7"/>
        <v>0.27</v>
      </c>
      <c r="K73" s="16">
        <f>VLOOKUP(B73,'COEF SEGURO imovel'!A:H,8,0)</f>
        <v>5.9900000000000002E-2</v>
      </c>
      <c r="L73" s="17">
        <f t="shared" si="8"/>
        <v>83.405359000000004</v>
      </c>
      <c r="M73" s="17">
        <f t="shared" si="9"/>
        <v>166.808322</v>
      </c>
      <c r="N73" s="17">
        <f t="shared" si="10"/>
        <v>37595.07</v>
      </c>
      <c r="O73" s="17">
        <f t="shared" si="11"/>
        <v>75189.06</v>
      </c>
      <c r="P73" s="17">
        <f t="shared" si="12"/>
        <v>1607.854238310345</v>
      </c>
      <c r="Q73" s="17">
        <f t="shared" si="13"/>
        <v>3215.6622875172411</v>
      </c>
      <c r="R73" s="16">
        <f>IFERROR(VLOOKUP(B73,media!A:C,3,0),"0")</f>
        <v>69.555499999999995</v>
      </c>
      <c r="S73" s="16">
        <f>IFERROR(VLOOKUP(B73,media!A:D,4,0),"0")</f>
        <v>71.112300000000005</v>
      </c>
      <c r="T73" s="16">
        <f>IFERROR(VLOOKUP(B73,media!A:B,2,0),"0")</f>
        <v>4</v>
      </c>
      <c r="U73" s="16">
        <f>IFERROR(_xlfn.XLOOKUP(B73,media!A:A,media!F:F),"-")</f>
        <v>0</v>
      </c>
      <c r="V73" s="18">
        <f>_xlfn.XLOOKUP(B73,media!A:A,media!E:E,"-")</f>
        <v>45658</v>
      </c>
    </row>
    <row r="74" spans="2:22" ht="15.75" thickBot="1">
      <c r="B74" s="16">
        <v>40035</v>
      </c>
      <c r="C74" s="16">
        <v>116</v>
      </c>
      <c r="D74" s="16">
        <v>15</v>
      </c>
      <c r="E74" s="16">
        <v>25</v>
      </c>
      <c r="F74" s="16">
        <v>2</v>
      </c>
      <c r="G74" s="16" t="s">
        <v>48</v>
      </c>
      <c r="H74" s="17">
        <v>139221</v>
      </c>
      <c r="I74" s="17">
        <v>278437</v>
      </c>
      <c r="J74" s="16">
        <f t="shared" si="7"/>
        <v>0.27</v>
      </c>
      <c r="K74" s="16">
        <f>VLOOKUP(B74,'COEF SEGURO imovel'!A:H,8,0)</f>
        <v>5.9900000000000002E-2</v>
      </c>
      <c r="L74" s="17">
        <f t="shared" si="8"/>
        <v>83.39337900000001</v>
      </c>
      <c r="M74" s="17">
        <f t="shared" si="9"/>
        <v>166.78376300000002</v>
      </c>
      <c r="N74" s="17">
        <f t="shared" si="10"/>
        <v>37589.670000000006</v>
      </c>
      <c r="O74" s="17">
        <f t="shared" si="11"/>
        <v>75177.990000000005</v>
      </c>
      <c r="P74" s="17">
        <f t="shared" si="12"/>
        <v>1607.6232927931037</v>
      </c>
      <c r="Q74" s="17">
        <f t="shared" si="13"/>
        <v>3215.1888492068965</v>
      </c>
      <c r="R74" s="16">
        <f>IFERROR(VLOOKUP(B74,media!A:C,3,0),"0")</f>
        <v>69.280299999999997</v>
      </c>
      <c r="S74" s="16">
        <f>IFERROR(VLOOKUP(B74,media!A:D,4,0),"0")</f>
        <v>73.463800000000006</v>
      </c>
      <c r="T74" s="16">
        <f>IFERROR(VLOOKUP(B74,media!A:B,2,0),"0")</f>
        <v>4</v>
      </c>
      <c r="U74" s="16">
        <f>IFERROR(_xlfn.XLOOKUP(B74,media!A:A,media!F:F),"-")</f>
        <v>0</v>
      </c>
      <c r="V74" s="18">
        <f>_xlfn.XLOOKUP(B74,media!A:A,media!E:E,"-")</f>
        <v>45658</v>
      </c>
    </row>
    <row r="75" spans="2:22" ht="15.75" thickBot="1">
      <c r="B75" s="16">
        <v>40036</v>
      </c>
      <c r="C75" s="16">
        <v>117</v>
      </c>
      <c r="D75" s="16">
        <v>5</v>
      </c>
      <c r="E75" s="16">
        <v>30</v>
      </c>
      <c r="F75" s="16">
        <v>2</v>
      </c>
      <c r="G75" s="16" t="s">
        <v>41</v>
      </c>
      <c r="H75" s="17">
        <v>139221</v>
      </c>
      <c r="I75" s="17">
        <v>232032</v>
      </c>
      <c r="J75" s="16">
        <f t="shared" si="7"/>
        <v>0.32</v>
      </c>
      <c r="K75" s="16">
        <f>VLOOKUP(B75,'COEF SEGURO imovel'!A:H,8,0)</f>
        <v>6.2300000000000001E-2</v>
      </c>
      <c r="L75" s="17">
        <f t="shared" si="8"/>
        <v>86.73468299999999</v>
      </c>
      <c r="M75" s="17">
        <f t="shared" si="9"/>
        <v>144.555936</v>
      </c>
      <c r="N75" s="17">
        <f t="shared" si="10"/>
        <v>44550.720000000001</v>
      </c>
      <c r="O75" s="17">
        <f t="shared" si="11"/>
        <v>74250.240000000005</v>
      </c>
      <c r="P75" s="17">
        <f t="shared" si="12"/>
        <v>1657.4331445384614</v>
      </c>
      <c r="Q75" s="17">
        <f t="shared" si="13"/>
        <v>2762.3528590769233</v>
      </c>
      <c r="R75" s="16">
        <f>IFERROR(VLOOKUP(B75,media!A:C,3,0),"0")</f>
        <v>69.001400000000004</v>
      </c>
      <c r="S75" s="16">
        <f>IFERROR(VLOOKUP(B75,media!A:D,4,0),"0")</f>
        <v>69.001400000000004</v>
      </c>
      <c r="T75" s="16">
        <f>IFERROR(VLOOKUP(B75,media!A:B,2,0),"0")</f>
        <v>3</v>
      </c>
      <c r="U75" s="16">
        <f>IFERROR(_xlfn.XLOOKUP(B75,media!A:A,media!F:F),"-")</f>
        <v>1</v>
      </c>
      <c r="V75" s="18">
        <f>_xlfn.XLOOKUP(B75,media!A:A,media!E:E,"-")</f>
        <v>45658</v>
      </c>
    </row>
    <row r="76" spans="2:22" ht="15.75" thickBot="1">
      <c r="B76" s="16">
        <v>40037</v>
      </c>
      <c r="C76" s="16">
        <v>117</v>
      </c>
      <c r="D76" s="16">
        <v>5</v>
      </c>
      <c r="E76" s="16">
        <v>25</v>
      </c>
      <c r="F76" s="16">
        <v>2</v>
      </c>
      <c r="G76" s="16" t="s">
        <v>41</v>
      </c>
      <c r="H76" s="17">
        <v>139221</v>
      </c>
      <c r="I76" s="17">
        <v>278437</v>
      </c>
      <c r="J76" s="16">
        <f t="shared" si="7"/>
        <v>0.27</v>
      </c>
      <c r="K76" s="16">
        <f>VLOOKUP(B76,'COEF SEGURO imovel'!A:H,8,0)</f>
        <v>5.9900000000000002E-2</v>
      </c>
      <c r="L76" s="17">
        <f t="shared" si="8"/>
        <v>83.39337900000001</v>
      </c>
      <c r="M76" s="17">
        <f t="shared" si="9"/>
        <v>166.78376300000002</v>
      </c>
      <c r="N76" s="17">
        <f t="shared" si="10"/>
        <v>37589.670000000006</v>
      </c>
      <c r="O76" s="17">
        <f t="shared" si="11"/>
        <v>75177.990000000005</v>
      </c>
      <c r="P76" s="17">
        <f t="shared" si="12"/>
        <v>1594.5956866923079</v>
      </c>
      <c r="Q76" s="17">
        <f t="shared" si="13"/>
        <v>3189.1341048803415</v>
      </c>
      <c r="R76" s="16">
        <f>IFERROR(VLOOKUP(B76,media!A:C,3,0),"0")</f>
        <v>64.646299999999997</v>
      </c>
      <c r="S76" s="16">
        <f>IFERROR(VLOOKUP(B76,media!A:D,4,0),"0")</f>
        <v>67.272000000000006</v>
      </c>
      <c r="T76" s="16">
        <f>IFERROR(VLOOKUP(B76,media!A:B,2,0),"0")</f>
        <v>5</v>
      </c>
      <c r="U76" s="16">
        <f>IFERROR(_xlfn.XLOOKUP(B76,media!A:A,media!F:F),"-")</f>
        <v>1</v>
      </c>
      <c r="V76" s="18">
        <f>_xlfn.XLOOKUP(B76,media!A:A,media!E:E,"-")</f>
        <v>45658</v>
      </c>
    </row>
    <row r="77" spans="2:22" ht="15.75" thickBot="1">
      <c r="B77" s="16">
        <v>40038</v>
      </c>
      <c r="C77" s="16">
        <v>119</v>
      </c>
      <c r="D77" s="16">
        <v>5</v>
      </c>
      <c r="E77" s="16">
        <v>25</v>
      </c>
      <c r="F77" s="16">
        <v>2</v>
      </c>
      <c r="G77" s="16" t="s">
        <v>42</v>
      </c>
      <c r="H77" s="17">
        <v>261508</v>
      </c>
      <c r="I77" s="17">
        <v>406788</v>
      </c>
      <c r="J77" s="16">
        <f t="shared" si="7"/>
        <v>0.27</v>
      </c>
      <c r="K77" s="16">
        <f>VLOOKUP(B77,'COEF SEGURO imovel'!A:H,8,0)</f>
        <v>5.9900000000000002E-2</v>
      </c>
      <c r="L77" s="17">
        <f t="shared" si="8"/>
        <v>156.643292</v>
      </c>
      <c r="M77" s="17">
        <f t="shared" si="9"/>
        <v>243.66601200000002</v>
      </c>
      <c r="N77" s="17">
        <f t="shared" si="10"/>
        <v>70607.16</v>
      </c>
      <c r="O77" s="17">
        <f t="shared" si="11"/>
        <v>109832.76000000001</v>
      </c>
      <c r="P77" s="17">
        <f t="shared" si="12"/>
        <v>2947.5269894789922</v>
      </c>
      <c r="Q77" s="17">
        <f t="shared" si="13"/>
        <v>4585.0169363697478</v>
      </c>
      <c r="R77" s="16">
        <f>IFERROR(VLOOKUP(B77,media!A:C,3,0),"0")</f>
        <v>69.3</v>
      </c>
      <c r="S77" s="16">
        <f>IFERROR(VLOOKUP(B77,media!A:D,4,0),"0")</f>
        <v>73</v>
      </c>
      <c r="T77" s="16">
        <f>IFERROR(VLOOKUP(B77,media!A:B,2,0),"0")</f>
        <v>3</v>
      </c>
      <c r="U77" s="16">
        <f>IFERROR(_xlfn.XLOOKUP(B77,media!A:A,media!F:F),"-")</f>
        <v>1</v>
      </c>
      <c r="V77" s="18">
        <f>_xlfn.XLOOKUP(B77,media!A:A,media!E:E,"-")</f>
        <v>45658</v>
      </c>
    </row>
    <row r="78" spans="2:22" ht="15.75" thickBot="1">
      <c r="B78" s="16">
        <v>40039</v>
      </c>
      <c r="C78" s="16">
        <v>118</v>
      </c>
      <c r="D78" s="16">
        <v>5</v>
      </c>
      <c r="E78" s="16">
        <v>25</v>
      </c>
      <c r="F78" s="16">
        <v>2</v>
      </c>
      <c r="G78" s="16" t="s">
        <v>41</v>
      </c>
      <c r="H78" s="17">
        <v>139343</v>
      </c>
      <c r="I78" s="17">
        <v>278680</v>
      </c>
      <c r="J78" s="16">
        <f t="shared" si="7"/>
        <v>0.27</v>
      </c>
      <c r="K78" s="16">
        <f>VLOOKUP(B78,'COEF SEGURO imovel'!A:H,8,0)</f>
        <v>5.9900000000000002E-2</v>
      </c>
      <c r="L78" s="17">
        <f t="shared" si="8"/>
        <v>83.466457000000005</v>
      </c>
      <c r="M78" s="17">
        <f t="shared" si="9"/>
        <v>166.92932000000002</v>
      </c>
      <c r="N78" s="17">
        <f t="shared" si="10"/>
        <v>37622.61</v>
      </c>
      <c r="O78" s="17">
        <f t="shared" si="11"/>
        <v>75243.600000000006</v>
      </c>
      <c r="P78" s="17">
        <f t="shared" si="12"/>
        <v>1583.1750163220338</v>
      </c>
      <c r="Q78" s="17">
        <f t="shared" si="13"/>
        <v>3166.2818623728813</v>
      </c>
      <c r="R78" s="16">
        <f>IFERROR(VLOOKUP(B78,media!A:C,3,0),"0")</f>
        <v>68.672399999999996</v>
      </c>
      <c r="S78" s="16">
        <f>IFERROR(VLOOKUP(B78,media!A:D,4,0),"0")</f>
        <v>68.672399999999996</v>
      </c>
      <c r="T78" s="16">
        <f>IFERROR(VLOOKUP(B78,media!A:B,2,0),"0")</f>
        <v>1</v>
      </c>
      <c r="U78" s="16">
        <f>IFERROR(_xlfn.XLOOKUP(B78,media!A:A,media!F:F),"-")</f>
        <v>0</v>
      </c>
      <c r="V78" s="18">
        <f>_xlfn.XLOOKUP(B78,media!A:A,media!E:E,"-")</f>
        <v>45658</v>
      </c>
    </row>
    <row r="79" spans="2:22" ht="15.75" thickBot="1">
      <c r="B79" s="16">
        <v>40040</v>
      </c>
      <c r="C79" s="16">
        <v>118</v>
      </c>
      <c r="D79" s="16">
        <v>5</v>
      </c>
      <c r="E79" s="16">
        <v>25</v>
      </c>
      <c r="F79" s="16">
        <v>2</v>
      </c>
      <c r="G79" s="16" t="s">
        <v>49</v>
      </c>
      <c r="H79" s="17">
        <v>139343</v>
      </c>
      <c r="I79" s="17">
        <v>278680</v>
      </c>
      <c r="J79" s="16">
        <f t="shared" si="7"/>
        <v>0.27</v>
      </c>
      <c r="K79" s="16">
        <f>VLOOKUP(B79,'COEF SEGURO imovel'!A:H,8,0)</f>
        <v>5.9900000000000002E-2</v>
      </c>
      <c r="L79" s="17">
        <f t="shared" si="8"/>
        <v>83.466457000000005</v>
      </c>
      <c r="M79" s="17">
        <f t="shared" si="9"/>
        <v>166.92932000000002</v>
      </c>
      <c r="N79" s="17">
        <f t="shared" si="10"/>
        <v>37622.61</v>
      </c>
      <c r="O79" s="17">
        <f t="shared" si="11"/>
        <v>75243.600000000006</v>
      </c>
      <c r="P79" s="17">
        <f t="shared" si="12"/>
        <v>1583.1750163220338</v>
      </c>
      <c r="Q79" s="17">
        <f t="shared" si="13"/>
        <v>3166.2818623728813</v>
      </c>
      <c r="R79" s="16">
        <f>IFERROR(VLOOKUP(B79,media!A:C,3,0),"0")</f>
        <v>71.211100000000002</v>
      </c>
      <c r="S79" s="16">
        <f>IFERROR(VLOOKUP(B79,media!A:D,4,0),"0")</f>
        <v>71.211100000000002</v>
      </c>
      <c r="T79" s="16">
        <f>IFERROR(VLOOKUP(B79,media!A:B,2,0),"0")</f>
        <v>1</v>
      </c>
      <c r="U79" s="16">
        <f>IFERROR(_xlfn.XLOOKUP(B79,media!A:A,media!F:F),"-")</f>
        <v>0</v>
      </c>
      <c r="V79" s="18">
        <f>_xlfn.XLOOKUP(B79,media!A:A,media!E:E,"-")</f>
        <v>45658</v>
      </c>
    </row>
    <row r="80" spans="2:22" ht="15.75" thickBot="1">
      <c r="B80" s="16">
        <v>40041</v>
      </c>
      <c r="C80" s="16">
        <v>119</v>
      </c>
      <c r="D80" s="16">
        <v>5</v>
      </c>
      <c r="E80" s="16">
        <v>25</v>
      </c>
      <c r="F80" s="16">
        <v>2</v>
      </c>
      <c r="G80" s="16" t="s">
        <v>49</v>
      </c>
      <c r="H80" s="17">
        <v>130755</v>
      </c>
      <c r="I80" s="17">
        <v>261508</v>
      </c>
      <c r="J80" s="16">
        <f t="shared" si="7"/>
        <v>0.27</v>
      </c>
      <c r="K80" s="16">
        <f>VLOOKUP(B80,'COEF SEGURO imovel'!A:H,8,0)</f>
        <v>5.9900000000000002E-2</v>
      </c>
      <c r="L80" s="17">
        <f t="shared" si="8"/>
        <v>78.322245000000009</v>
      </c>
      <c r="M80" s="17">
        <f t="shared" si="9"/>
        <v>156.643292</v>
      </c>
      <c r="N80" s="17">
        <f t="shared" si="10"/>
        <v>35303.850000000006</v>
      </c>
      <c r="O80" s="17">
        <f t="shared" si="11"/>
        <v>70607.16</v>
      </c>
      <c r="P80" s="17">
        <f t="shared" si="12"/>
        <v>1473.7747660084035</v>
      </c>
      <c r="Q80" s="17">
        <f t="shared" si="13"/>
        <v>2947.5269894789922</v>
      </c>
      <c r="R80" s="16">
        <f>IFERROR(VLOOKUP(B80,media!A:C,3,0),"0")</f>
        <v>80.302899999999994</v>
      </c>
      <c r="S80" s="16">
        <f>IFERROR(VLOOKUP(B80,media!A:D,4,0),"0")</f>
        <v>81.941999999999993</v>
      </c>
      <c r="T80" s="16">
        <f>IFERROR(VLOOKUP(B80,media!A:B,2,0),"0")</f>
        <v>3</v>
      </c>
      <c r="U80" s="16">
        <f>IFERROR(_xlfn.XLOOKUP(B80,media!A:A,media!F:F),"-")</f>
        <v>0</v>
      </c>
      <c r="V80" s="18">
        <f>_xlfn.XLOOKUP(B80,media!A:A,media!E:E,"-")</f>
        <v>45658</v>
      </c>
    </row>
    <row r="81" spans="2:22" ht="15.75" thickBot="1">
      <c r="B81" s="16">
        <v>40042</v>
      </c>
      <c r="C81" s="16">
        <v>119</v>
      </c>
      <c r="D81" s="16">
        <v>5</v>
      </c>
      <c r="E81" s="16">
        <v>30</v>
      </c>
      <c r="F81" s="16">
        <v>2</v>
      </c>
      <c r="G81" s="16" t="s">
        <v>49</v>
      </c>
      <c r="H81" s="17">
        <v>130755</v>
      </c>
      <c r="I81" s="17">
        <v>217924</v>
      </c>
      <c r="J81" s="16">
        <f t="shared" si="7"/>
        <v>0.32</v>
      </c>
      <c r="K81" s="16">
        <f>VLOOKUP(B81,'COEF SEGURO imovel'!A:H,8,0)</f>
        <v>6.2300000000000001E-2</v>
      </c>
      <c r="L81" s="17">
        <f t="shared" si="8"/>
        <v>81.460364999999996</v>
      </c>
      <c r="M81" s="17">
        <f t="shared" si="9"/>
        <v>135.76665199999999</v>
      </c>
      <c r="N81" s="17">
        <f t="shared" si="10"/>
        <v>41841.599999999999</v>
      </c>
      <c r="O81" s="17">
        <f t="shared" si="11"/>
        <v>69735.680000000008</v>
      </c>
      <c r="P81" s="17">
        <f t="shared" si="12"/>
        <v>1531.8519616386554</v>
      </c>
      <c r="Q81" s="17">
        <f t="shared" si="13"/>
        <v>2553.0748872941172</v>
      </c>
      <c r="R81" s="16">
        <f>IFERROR(VLOOKUP(B81,media!A:C,3,0),"0")</f>
        <v>80</v>
      </c>
      <c r="S81" s="16">
        <f>IFERROR(VLOOKUP(B81,media!A:D,4,0),"0")</f>
        <v>80.476299999999995</v>
      </c>
      <c r="T81" s="16">
        <f>IFERROR(VLOOKUP(B81,media!A:B,2,0),"0")</f>
        <v>2</v>
      </c>
      <c r="U81" s="16">
        <f>IFERROR(_xlfn.XLOOKUP(B81,media!A:A,media!F:F),"-")</f>
        <v>0</v>
      </c>
      <c r="V81" s="18">
        <f>_xlfn.XLOOKUP(B81,media!A:A,media!E:E,"-")</f>
        <v>45658</v>
      </c>
    </row>
    <row r="82" spans="2:22" ht="15.75" thickBot="1">
      <c r="B82" s="16">
        <v>40043</v>
      </c>
      <c r="C82" s="16">
        <v>119</v>
      </c>
      <c r="D82" s="16">
        <v>5</v>
      </c>
      <c r="E82" s="16">
        <v>25</v>
      </c>
      <c r="F82" s="16">
        <v>2</v>
      </c>
      <c r="G82" s="16" t="s">
        <v>42</v>
      </c>
      <c r="H82" s="17">
        <v>130755</v>
      </c>
      <c r="I82" s="17">
        <v>261508</v>
      </c>
      <c r="J82" s="16">
        <f t="shared" si="7"/>
        <v>0.27</v>
      </c>
      <c r="K82" s="16">
        <f>VLOOKUP(B82,'COEF SEGURO imovel'!A:H,8,0)</f>
        <v>5.9900000000000002E-2</v>
      </c>
      <c r="L82" s="17">
        <f t="shared" si="8"/>
        <v>78.322245000000009</v>
      </c>
      <c r="M82" s="17">
        <f t="shared" si="9"/>
        <v>156.643292</v>
      </c>
      <c r="N82" s="17">
        <f t="shared" si="10"/>
        <v>35303.850000000006</v>
      </c>
      <c r="O82" s="17">
        <f t="shared" si="11"/>
        <v>70607.16</v>
      </c>
      <c r="P82" s="17">
        <f t="shared" si="12"/>
        <v>1473.7747660084035</v>
      </c>
      <c r="Q82" s="17">
        <f t="shared" si="13"/>
        <v>2947.5269894789922</v>
      </c>
      <c r="R82" s="16">
        <f>IFERROR(VLOOKUP(B82,media!A:C,3,0),"0")</f>
        <v>68.400000000000006</v>
      </c>
      <c r="S82" s="16">
        <f>IFERROR(VLOOKUP(B82,media!A:D,4,0),"0")</f>
        <v>68.400000000000006</v>
      </c>
      <c r="T82" s="16">
        <f>IFERROR(VLOOKUP(B82,media!A:B,2,0),"0")</f>
        <v>1</v>
      </c>
      <c r="U82" s="16">
        <f>IFERROR(_xlfn.XLOOKUP(B82,media!A:A,media!F:F),"-")</f>
        <v>0</v>
      </c>
      <c r="V82" s="18">
        <f>_xlfn.XLOOKUP(B82,media!A:A,media!E:E,"-")</f>
        <v>45658</v>
      </c>
    </row>
    <row r="83" spans="2:22" ht="15.75" thickBot="1">
      <c r="B83" s="16">
        <v>40044</v>
      </c>
      <c r="C83" s="16">
        <v>120</v>
      </c>
      <c r="D83" s="16">
        <v>5</v>
      </c>
      <c r="E83" s="16">
        <v>30</v>
      </c>
      <c r="F83" s="16">
        <v>2</v>
      </c>
      <c r="G83" s="16" t="s">
        <v>42</v>
      </c>
      <c r="H83" s="17">
        <v>130693</v>
      </c>
      <c r="I83" s="17">
        <v>217817</v>
      </c>
      <c r="J83" s="16">
        <f t="shared" si="7"/>
        <v>0.32</v>
      </c>
      <c r="K83" s="16">
        <f>VLOOKUP(B83,'COEF SEGURO imovel'!A:H,8,0)</f>
        <v>6.2300000000000001E-2</v>
      </c>
      <c r="L83" s="17">
        <f t="shared" si="8"/>
        <v>81.421739000000002</v>
      </c>
      <c r="M83" s="17">
        <f t="shared" si="9"/>
        <v>135.69999099999998</v>
      </c>
      <c r="N83" s="17">
        <f t="shared" si="10"/>
        <v>41821.760000000002</v>
      </c>
      <c r="O83" s="17">
        <f t="shared" si="11"/>
        <v>69701.440000000002</v>
      </c>
      <c r="P83" s="17">
        <f t="shared" si="12"/>
        <v>1519.0447389999999</v>
      </c>
      <c r="Q83" s="17">
        <f t="shared" si="13"/>
        <v>2531.686991</v>
      </c>
      <c r="R83" s="16">
        <f>IFERROR(VLOOKUP(B83,media!A:C,3,0),"0")</f>
        <v>59.543199999999999</v>
      </c>
      <c r="S83" s="16">
        <f>IFERROR(VLOOKUP(B83,media!A:D,4,0),"0")</f>
        <v>65.416499999999999</v>
      </c>
      <c r="T83" s="16">
        <f>IFERROR(VLOOKUP(B83,media!A:B,2,0),"0")</f>
        <v>3</v>
      </c>
      <c r="U83" s="16">
        <f>IFERROR(_xlfn.XLOOKUP(B83,media!A:A,media!F:F),"-")</f>
        <v>0</v>
      </c>
      <c r="V83" s="18">
        <f>_xlfn.XLOOKUP(B83,media!A:A,media!E:E,"-")</f>
        <v>45658</v>
      </c>
    </row>
    <row r="84" spans="2:22" ht="15.75" thickBot="1">
      <c r="B84" s="16">
        <v>40045</v>
      </c>
      <c r="C84" s="16">
        <v>120</v>
      </c>
      <c r="D84" s="16">
        <v>5</v>
      </c>
      <c r="E84" s="16">
        <v>25</v>
      </c>
      <c r="F84" s="16">
        <v>2</v>
      </c>
      <c r="G84" s="16" t="s">
        <v>44</v>
      </c>
      <c r="H84" s="17">
        <v>130693</v>
      </c>
      <c r="I84" s="17">
        <v>261381</v>
      </c>
      <c r="J84" s="16">
        <f t="shared" si="7"/>
        <v>0.27</v>
      </c>
      <c r="K84" s="16">
        <f>VLOOKUP(B84,'COEF SEGURO imovel'!A:H,8,0)</f>
        <v>5.9900000000000002E-2</v>
      </c>
      <c r="L84" s="17">
        <f t="shared" si="8"/>
        <v>78.285107000000011</v>
      </c>
      <c r="M84" s="17">
        <f t="shared" si="9"/>
        <v>156.56721899999999</v>
      </c>
      <c r="N84" s="17">
        <f t="shared" si="10"/>
        <v>35287.11</v>
      </c>
      <c r="O84" s="17">
        <f t="shared" si="11"/>
        <v>70572.87000000001</v>
      </c>
      <c r="P84" s="17">
        <f t="shared" si="12"/>
        <v>1461.4526903333331</v>
      </c>
      <c r="Q84" s="17">
        <f t="shared" si="13"/>
        <v>2922.8494689999998</v>
      </c>
      <c r="R84" s="16">
        <f>IFERROR(VLOOKUP(B84,media!A:C,3,0),"0")</f>
        <v>85.000299999999996</v>
      </c>
      <c r="S84" s="16">
        <f>IFERROR(VLOOKUP(B84,media!A:D,4,0),"0")</f>
        <v>86.010300000000001</v>
      </c>
      <c r="T84" s="16">
        <f>IFERROR(VLOOKUP(B84,media!A:B,2,0),"0")</f>
        <v>3</v>
      </c>
      <c r="U84" s="16">
        <f>IFERROR(_xlfn.XLOOKUP(B84,media!A:A,media!F:F),"-")</f>
        <v>0</v>
      </c>
      <c r="V84" s="18">
        <f>_xlfn.XLOOKUP(B84,media!A:A,media!E:E,"-")</f>
        <v>45658</v>
      </c>
    </row>
    <row r="85" spans="2:22" ht="15.75" thickBot="1">
      <c r="B85" s="16">
        <v>40046</v>
      </c>
      <c r="C85" s="16">
        <v>121</v>
      </c>
      <c r="D85" s="16">
        <v>5</v>
      </c>
      <c r="E85" s="16">
        <v>25</v>
      </c>
      <c r="F85" s="16">
        <v>2</v>
      </c>
      <c r="G85" s="16" t="s">
        <v>44</v>
      </c>
      <c r="H85" s="17">
        <v>130440</v>
      </c>
      <c r="I85" s="17">
        <v>260877</v>
      </c>
      <c r="J85" s="16">
        <f t="shared" si="7"/>
        <v>0.27</v>
      </c>
      <c r="K85" s="16">
        <f>VLOOKUP(B85,'COEF SEGURO imovel'!A:H,8,0)</f>
        <v>5.9900000000000002E-2</v>
      </c>
      <c r="L85" s="17">
        <f t="shared" si="8"/>
        <v>78.133560000000003</v>
      </c>
      <c r="M85" s="17">
        <f t="shared" si="9"/>
        <v>156.265323</v>
      </c>
      <c r="N85" s="17">
        <f t="shared" si="10"/>
        <v>35218.800000000003</v>
      </c>
      <c r="O85" s="17">
        <f t="shared" si="11"/>
        <v>70436.790000000008</v>
      </c>
      <c r="P85" s="17">
        <f t="shared" si="12"/>
        <v>1447.214551735537</v>
      </c>
      <c r="Q85" s="17">
        <f t="shared" si="13"/>
        <v>2894.3958188677689</v>
      </c>
      <c r="R85" s="16">
        <f>IFERROR(VLOOKUP(B85,media!A:C,3,0),"0")</f>
        <v>66.999899999999997</v>
      </c>
      <c r="S85" s="16">
        <f>IFERROR(VLOOKUP(B85,media!A:D,4,0),"0")</f>
        <v>66.999899999999997</v>
      </c>
      <c r="T85" s="16">
        <f>IFERROR(VLOOKUP(B85,media!A:B,2,0),"0")</f>
        <v>1</v>
      </c>
      <c r="U85" s="16">
        <f>IFERROR(_xlfn.XLOOKUP(B85,media!A:A,media!F:F),"-")</f>
        <v>0</v>
      </c>
      <c r="V85" s="18">
        <f>_xlfn.XLOOKUP(B85,media!A:A,media!E:E,"-")</f>
        <v>45658</v>
      </c>
    </row>
    <row r="86" spans="2:22" ht="15.75" thickBot="1">
      <c r="B86" s="16">
        <v>40047</v>
      </c>
      <c r="C86" s="16">
        <v>121</v>
      </c>
      <c r="D86" s="16">
        <v>5</v>
      </c>
      <c r="E86" s="16">
        <v>25</v>
      </c>
      <c r="F86" s="16">
        <v>2</v>
      </c>
      <c r="G86" s="16" t="s">
        <v>50</v>
      </c>
      <c r="H86" s="17">
        <v>130440</v>
      </c>
      <c r="I86" s="17">
        <v>260877</v>
      </c>
      <c r="J86" s="16">
        <f t="shared" si="7"/>
        <v>0.27</v>
      </c>
      <c r="K86" s="16">
        <f>VLOOKUP(B86,'COEF SEGURO imovel'!A:H,8,0)</f>
        <v>5.9900000000000002E-2</v>
      </c>
      <c r="L86" s="17">
        <f t="shared" si="8"/>
        <v>78.133560000000003</v>
      </c>
      <c r="M86" s="17">
        <f t="shared" si="9"/>
        <v>156.265323</v>
      </c>
      <c r="N86" s="17">
        <f t="shared" si="10"/>
        <v>35218.800000000003</v>
      </c>
      <c r="O86" s="17">
        <f t="shared" si="11"/>
        <v>70436.790000000008</v>
      </c>
      <c r="P86" s="17">
        <f t="shared" si="12"/>
        <v>1447.214551735537</v>
      </c>
      <c r="Q86" s="17">
        <f t="shared" si="13"/>
        <v>2894.3958188677689</v>
      </c>
      <c r="R86" s="16">
        <f>IFERROR(VLOOKUP(B86,media!A:C,3,0),"0")</f>
        <v>71.98</v>
      </c>
      <c r="S86" s="16">
        <f>IFERROR(VLOOKUP(B86,media!A:D,4,0),"0")</f>
        <v>79.218699999999998</v>
      </c>
      <c r="T86" s="16">
        <f>IFERROR(VLOOKUP(B86,media!A:B,2,0),"0")</f>
        <v>3</v>
      </c>
      <c r="U86" s="16">
        <f>IFERROR(_xlfn.XLOOKUP(B86,media!A:A,media!F:F),"-")</f>
        <v>0</v>
      </c>
      <c r="V86" s="18">
        <f>_xlfn.XLOOKUP(B86,media!A:A,media!E:E,"-")</f>
        <v>45658</v>
      </c>
    </row>
    <row r="87" spans="2:22" ht="15.75" thickBot="1">
      <c r="B87" s="16">
        <v>40048</v>
      </c>
      <c r="C87" s="16">
        <v>122</v>
      </c>
      <c r="D87" s="16">
        <v>5</v>
      </c>
      <c r="E87" s="16">
        <v>25</v>
      </c>
      <c r="F87" s="16">
        <v>2</v>
      </c>
      <c r="G87" s="16" t="s">
        <v>50</v>
      </c>
      <c r="H87" s="17">
        <v>130539</v>
      </c>
      <c r="I87" s="17">
        <v>261075</v>
      </c>
      <c r="J87" s="16">
        <f t="shared" si="7"/>
        <v>0.27</v>
      </c>
      <c r="K87" s="16">
        <f>VLOOKUP(B87,'COEF SEGURO imovel'!A:H,8,0)</f>
        <v>5.9900000000000002E-2</v>
      </c>
      <c r="L87" s="17">
        <f t="shared" si="8"/>
        <v>78.192861000000008</v>
      </c>
      <c r="M87" s="17">
        <f t="shared" si="9"/>
        <v>156.383925</v>
      </c>
      <c r="N87" s="17">
        <f t="shared" si="10"/>
        <v>35245.53</v>
      </c>
      <c r="O87" s="17">
        <f t="shared" si="11"/>
        <v>70490.25</v>
      </c>
      <c r="P87" s="17">
        <f t="shared" si="12"/>
        <v>1437.0824511639344</v>
      </c>
      <c r="Q87" s="17">
        <f t="shared" si="13"/>
        <v>2874.1318758196721</v>
      </c>
      <c r="R87" s="16">
        <f>IFERROR(VLOOKUP(B87,media!A:C,3,0),"0")</f>
        <v>77</v>
      </c>
      <c r="S87" s="16">
        <f>IFERROR(VLOOKUP(B87,media!A:D,4,0),"0")</f>
        <v>87.524100000000004</v>
      </c>
      <c r="T87" s="16">
        <f>IFERROR(VLOOKUP(B87,media!A:B,2,0),"0")</f>
        <v>2</v>
      </c>
      <c r="U87" s="16">
        <f>IFERROR(_xlfn.XLOOKUP(B87,media!A:A,media!F:F),"-")</f>
        <v>0</v>
      </c>
      <c r="V87" s="18">
        <f>_xlfn.XLOOKUP(B87,media!A:A,media!E:E,"-")</f>
        <v>45627</v>
      </c>
    </row>
    <row r="88" spans="2:22" ht="15.75" thickBot="1">
      <c r="B88" s="16">
        <v>40050</v>
      </c>
      <c r="C88" s="16">
        <v>122</v>
      </c>
      <c r="D88" s="16">
        <v>5</v>
      </c>
      <c r="E88" s="16">
        <v>25</v>
      </c>
      <c r="F88" s="16">
        <v>2</v>
      </c>
      <c r="G88" s="16" t="s">
        <v>43</v>
      </c>
      <c r="H88" s="17">
        <v>130539</v>
      </c>
      <c r="I88" s="17">
        <v>261075</v>
      </c>
      <c r="J88" s="16">
        <f t="shared" si="7"/>
        <v>0.27</v>
      </c>
      <c r="K88" s="16">
        <f>VLOOKUP(B88,'COEF SEGURO imovel'!A:H,8,0)</f>
        <v>5.9900000000000002E-2</v>
      </c>
      <c r="L88" s="17">
        <f t="shared" si="8"/>
        <v>78.192861000000008</v>
      </c>
      <c r="M88" s="17">
        <f t="shared" si="9"/>
        <v>156.383925</v>
      </c>
      <c r="N88" s="17">
        <f t="shared" si="10"/>
        <v>35245.53</v>
      </c>
      <c r="O88" s="17">
        <f t="shared" si="11"/>
        <v>70490.25</v>
      </c>
      <c r="P88" s="17">
        <f t="shared" si="12"/>
        <v>1437.0824511639344</v>
      </c>
      <c r="Q88" s="17">
        <f t="shared" si="13"/>
        <v>2874.1318758196721</v>
      </c>
      <c r="R88" s="16">
        <f>IFERROR(VLOOKUP(B88,media!A:C,3,0),"0")</f>
        <v>69.988399999999999</v>
      </c>
      <c r="S88" s="16">
        <f>IFERROR(VLOOKUP(B88,media!A:D,4,0),"0")</f>
        <v>69.988399999999999</v>
      </c>
      <c r="T88" s="16">
        <f>IFERROR(VLOOKUP(B88,media!A:B,2,0),"0")</f>
        <v>1</v>
      </c>
      <c r="U88" s="16">
        <f>IFERROR(_xlfn.XLOOKUP(B88,media!A:A,media!F:F),"-")</f>
        <v>0</v>
      </c>
      <c r="V88" s="18">
        <f>_xlfn.XLOOKUP(B88,media!A:A,media!E:E,"-")</f>
        <v>45658</v>
      </c>
    </row>
    <row r="89" spans="2:22" ht="15.75" thickBot="1">
      <c r="B89" s="16">
        <v>40051</v>
      </c>
      <c r="C89" s="16">
        <v>123</v>
      </c>
      <c r="D89" s="16">
        <v>5</v>
      </c>
      <c r="E89" s="16">
        <v>25</v>
      </c>
      <c r="F89" s="16">
        <v>2</v>
      </c>
      <c r="G89" s="16" t="s">
        <v>43</v>
      </c>
      <c r="H89" s="17">
        <v>129877</v>
      </c>
      <c r="I89" s="17">
        <v>259753</v>
      </c>
      <c r="J89" s="16">
        <f t="shared" si="7"/>
        <v>0.27</v>
      </c>
      <c r="K89" s="16">
        <f>VLOOKUP(B89,'COEF SEGURO imovel'!A:H,8,0)</f>
        <v>5.9900000000000002E-2</v>
      </c>
      <c r="L89" s="17">
        <f t="shared" si="8"/>
        <v>77.796323000000001</v>
      </c>
      <c r="M89" s="17">
        <f t="shared" si="9"/>
        <v>155.59204700000001</v>
      </c>
      <c r="N89" s="17">
        <f t="shared" si="10"/>
        <v>35066.79</v>
      </c>
      <c r="O89" s="17">
        <f t="shared" si="11"/>
        <v>70133.31</v>
      </c>
      <c r="P89" s="17">
        <f t="shared" si="12"/>
        <v>1418.8027457642277</v>
      </c>
      <c r="Q89" s="17">
        <f t="shared" si="13"/>
        <v>2837.5945673252031</v>
      </c>
      <c r="R89" s="16">
        <f>IFERROR(VLOOKUP(B89,media!A:C,3,0),"0")</f>
        <v>68</v>
      </c>
      <c r="S89" s="16">
        <f>IFERROR(VLOOKUP(B89,media!A:D,4,0),"0")</f>
        <v>68.5</v>
      </c>
      <c r="T89" s="16">
        <f>IFERROR(VLOOKUP(B89,media!A:B,2,0),"0")</f>
        <v>3</v>
      </c>
      <c r="U89" s="16">
        <f>IFERROR(_xlfn.XLOOKUP(B89,media!A:A,media!F:F),"-")</f>
        <v>0</v>
      </c>
      <c r="V89" s="18">
        <f>_xlfn.XLOOKUP(B89,media!A:A,media!E:E,"-")</f>
        <v>45627</v>
      </c>
    </row>
    <row r="90" spans="2:22" ht="15.75" thickBot="1">
      <c r="B90" s="16">
        <v>40052</v>
      </c>
      <c r="C90" s="16">
        <v>123</v>
      </c>
      <c r="D90" s="16">
        <v>5</v>
      </c>
      <c r="E90" s="16">
        <v>30</v>
      </c>
      <c r="F90" s="16">
        <v>2</v>
      </c>
      <c r="G90" s="16" t="s">
        <v>45</v>
      </c>
      <c r="H90" s="17">
        <v>129877</v>
      </c>
      <c r="I90" s="17">
        <v>216462</v>
      </c>
      <c r="J90" s="16">
        <f t="shared" si="7"/>
        <v>0.32</v>
      </c>
      <c r="K90" s="16">
        <f>VLOOKUP(B90,'COEF SEGURO imovel'!A:H,8,0)</f>
        <v>6.2300000000000001E-2</v>
      </c>
      <c r="L90" s="17">
        <f t="shared" si="8"/>
        <v>80.913370999999998</v>
      </c>
      <c r="M90" s="17">
        <f t="shared" si="9"/>
        <v>134.85582599999998</v>
      </c>
      <c r="N90" s="17">
        <f t="shared" si="10"/>
        <v>41560.639999999999</v>
      </c>
      <c r="O90" s="17">
        <f t="shared" si="11"/>
        <v>69267.839999999997</v>
      </c>
      <c r="P90" s="17">
        <f t="shared" si="12"/>
        <v>1474.7153222195125</v>
      </c>
      <c r="Q90" s="17">
        <f t="shared" si="13"/>
        <v>2457.8626552682922</v>
      </c>
      <c r="R90" s="16">
        <f>IFERROR(VLOOKUP(B90,media!A:C,3,0),"0")</f>
        <v>68.343900000000005</v>
      </c>
      <c r="S90" s="16">
        <f>IFERROR(VLOOKUP(B90,media!A:D,4,0),"0")</f>
        <v>68.343900000000005</v>
      </c>
      <c r="T90" s="16">
        <f>IFERROR(VLOOKUP(B90,media!A:B,2,0),"0")</f>
        <v>1</v>
      </c>
      <c r="U90" s="16">
        <f>IFERROR(_xlfn.XLOOKUP(B90,media!A:A,media!F:F),"-")</f>
        <v>0</v>
      </c>
      <c r="V90" s="18">
        <f>_xlfn.XLOOKUP(B90,media!A:A,media!E:E,"-")</f>
        <v>45658</v>
      </c>
    </row>
    <row r="91" spans="2:22" ht="15.75" thickBot="1">
      <c r="B91" s="16">
        <v>40053</v>
      </c>
      <c r="C91" s="16">
        <v>124</v>
      </c>
      <c r="D91" s="16">
        <v>5</v>
      </c>
      <c r="E91" s="16">
        <v>25</v>
      </c>
      <c r="F91" s="16">
        <v>2</v>
      </c>
      <c r="G91" s="16" t="s">
        <v>45</v>
      </c>
      <c r="H91" s="17">
        <v>129302</v>
      </c>
      <c r="I91" s="17">
        <v>258604</v>
      </c>
      <c r="J91" s="16">
        <f t="shared" si="7"/>
        <v>0.27</v>
      </c>
      <c r="K91" s="16">
        <f>VLOOKUP(B91,'COEF SEGURO imovel'!A:H,8,0)</f>
        <v>5.9900000000000002E-2</v>
      </c>
      <c r="L91" s="17">
        <f t="shared" si="8"/>
        <v>77.451898</v>
      </c>
      <c r="M91" s="17">
        <f t="shared" si="9"/>
        <v>154.903796</v>
      </c>
      <c r="N91" s="17">
        <f t="shared" si="10"/>
        <v>34911.54</v>
      </c>
      <c r="O91" s="17">
        <f t="shared" si="11"/>
        <v>69823.08</v>
      </c>
      <c r="P91" s="17">
        <f t="shared" si="12"/>
        <v>1401.754639935484</v>
      </c>
      <c r="Q91" s="17">
        <f t="shared" si="13"/>
        <v>2803.5092798709679</v>
      </c>
      <c r="R91" s="16">
        <f>IFERROR(VLOOKUP(B91,media!A:C,3,0),"0")</f>
        <v>65.382199999999997</v>
      </c>
      <c r="S91" s="16">
        <f>IFERROR(VLOOKUP(B91,media!A:D,4,0),"0")</f>
        <v>69.906499999999994</v>
      </c>
      <c r="T91" s="16">
        <f>IFERROR(VLOOKUP(B91,media!A:B,2,0),"0")</f>
        <v>4</v>
      </c>
      <c r="U91" s="16">
        <f>IFERROR(_xlfn.XLOOKUP(B91,media!A:A,media!F:F),"-")</f>
        <v>1</v>
      </c>
      <c r="V91" s="18">
        <f>_xlfn.XLOOKUP(B91,media!A:A,media!E:E,"-")</f>
        <v>45658</v>
      </c>
    </row>
    <row r="92" spans="2:22" ht="15.75" thickBot="1">
      <c r="B92" s="16">
        <v>40055</v>
      </c>
      <c r="C92" s="16">
        <v>125</v>
      </c>
      <c r="D92" s="16">
        <v>5</v>
      </c>
      <c r="E92" s="16">
        <v>25</v>
      </c>
      <c r="F92" s="16">
        <v>2</v>
      </c>
      <c r="G92" s="16" t="s">
        <v>39</v>
      </c>
      <c r="H92" s="17">
        <v>133176</v>
      </c>
      <c r="I92" s="17">
        <v>266348</v>
      </c>
      <c r="J92" s="16">
        <f t="shared" si="7"/>
        <v>0.27</v>
      </c>
      <c r="K92" s="16">
        <f>VLOOKUP(B92,'COEF SEGURO imovel'!A:H,8,0)</f>
        <v>5.9900000000000002E-2</v>
      </c>
      <c r="L92" s="17">
        <f t="shared" si="8"/>
        <v>79.772424000000001</v>
      </c>
      <c r="M92" s="17">
        <f t="shared" si="9"/>
        <v>159.542452</v>
      </c>
      <c r="N92" s="17">
        <f t="shared" si="10"/>
        <v>35957.520000000004</v>
      </c>
      <c r="O92" s="17">
        <f t="shared" si="11"/>
        <v>71913.960000000006</v>
      </c>
      <c r="P92" s="17">
        <f t="shared" si="12"/>
        <v>1432.8405840000003</v>
      </c>
      <c r="Q92" s="17">
        <f t="shared" si="13"/>
        <v>2865.6381320000005</v>
      </c>
      <c r="R92" s="16">
        <f>IFERROR(VLOOKUP(B92,media!A:C,3,0),"0")</f>
        <v>65.747500000000002</v>
      </c>
      <c r="S92" s="16">
        <f>IFERROR(VLOOKUP(B92,media!A:D,4,0),"0")</f>
        <v>67.376999999999995</v>
      </c>
      <c r="T92" s="16">
        <f>IFERROR(VLOOKUP(B92,media!A:B,2,0),"0")</f>
        <v>4</v>
      </c>
      <c r="U92" s="16">
        <f>IFERROR(_xlfn.XLOOKUP(B92,media!A:A,media!F:F),"-")</f>
        <v>1</v>
      </c>
      <c r="V92" s="18">
        <f>_xlfn.XLOOKUP(B92,media!A:A,media!E:E,"-")</f>
        <v>45658</v>
      </c>
    </row>
    <row r="93" spans="2:22" ht="15.75" thickBot="1">
      <c r="B93" s="16">
        <v>40151</v>
      </c>
      <c r="C93" s="16">
        <v>157</v>
      </c>
      <c r="D93" s="16">
        <v>5</v>
      </c>
      <c r="E93" s="16">
        <v>30</v>
      </c>
      <c r="F93" s="16">
        <v>2</v>
      </c>
      <c r="G93" s="16" t="s">
        <v>44</v>
      </c>
      <c r="H93" s="17">
        <v>55865</v>
      </c>
      <c r="I93" s="17">
        <v>100556</v>
      </c>
      <c r="J93" s="16">
        <f t="shared" ref="J93:J124" si="14">(E93+F93)/100</f>
        <v>0.32</v>
      </c>
      <c r="K93" s="16">
        <f>VLOOKUP(B93,'COEF SEGURO imovel'!A:H,8,0)</f>
        <v>6.2300000000000001E-2</v>
      </c>
      <c r="L93" s="17">
        <f t="shared" ref="L93:L124" si="15">H93*(K93/100)</f>
        <v>34.803894999999997</v>
      </c>
      <c r="M93" s="17">
        <f t="shared" ref="M93:M124" si="16">I93*(K93/100)</f>
        <v>62.646387999999995</v>
      </c>
      <c r="N93" s="17">
        <f t="shared" ref="N93:N124" si="17">H93*J93</f>
        <v>17876.8</v>
      </c>
      <c r="O93" s="17">
        <f t="shared" ref="O93:O124" si="18">I93*J93</f>
        <v>32177.920000000002</v>
      </c>
      <c r="P93" s="17">
        <f t="shared" ref="P93:P124" si="19">SUM(H93+N93)/C93+L93</f>
        <v>504.49688863057327</v>
      </c>
      <c r="Q93" s="17">
        <f t="shared" ref="Q93:Q124" si="20">SUM(I93+O93)/C93+M93</f>
        <v>908.08536889171978</v>
      </c>
      <c r="R93" s="16" t="str">
        <f>IFERROR(VLOOKUP(B93,media!A:C,3,0),"0")</f>
        <v>0</v>
      </c>
      <c r="S93" s="16" t="str">
        <f>IFERROR(VLOOKUP(B93,media!A:D,4,0),"0")</f>
        <v>0</v>
      </c>
      <c r="T93" s="16" t="str">
        <f>IFERROR(VLOOKUP(B93,media!A:B,2,0),"0")</f>
        <v>0</v>
      </c>
      <c r="U93" s="16" t="str">
        <f>IFERROR(_xlfn.XLOOKUP(B93,media!A:A,media!F:F),"-")</f>
        <v>-</v>
      </c>
      <c r="V93" s="18" t="str">
        <f>_xlfn.XLOOKUP(B93,media!A:A,media!E:E,"-")</f>
        <v>-</v>
      </c>
    </row>
    <row r="94" spans="2:22" ht="15.75" thickBot="1">
      <c r="B94" s="16">
        <v>40057</v>
      </c>
      <c r="C94" s="16">
        <v>126</v>
      </c>
      <c r="D94" s="16">
        <v>5</v>
      </c>
      <c r="E94" s="16">
        <v>25</v>
      </c>
      <c r="F94" s="16">
        <v>2</v>
      </c>
      <c r="G94" s="16" t="s">
        <v>46</v>
      </c>
      <c r="H94" s="17">
        <v>133080</v>
      </c>
      <c r="I94" s="17">
        <v>266159</v>
      </c>
      <c r="J94" s="16">
        <f t="shared" si="14"/>
        <v>0.27</v>
      </c>
      <c r="K94" s="16">
        <f>VLOOKUP(B94,'COEF SEGURO imovel'!A:H,8,0)</f>
        <v>5.9900000000000002E-2</v>
      </c>
      <c r="L94" s="17">
        <f t="shared" si="15"/>
        <v>79.714920000000006</v>
      </c>
      <c r="M94" s="17">
        <f t="shared" si="16"/>
        <v>159.42924100000002</v>
      </c>
      <c r="N94" s="17">
        <f t="shared" si="17"/>
        <v>35931.600000000006</v>
      </c>
      <c r="O94" s="17">
        <f t="shared" si="18"/>
        <v>71862.930000000008</v>
      </c>
      <c r="P94" s="17">
        <f t="shared" si="19"/>
        <v>1421.0768247619048</v>
      </c>
      <c r="Q94" s="17">
        <f t="shared" si="20"/>
        <v>2842.1429711587298</v>
      </c>
      <c r="R94" s="16">
        <f>IFERROR(VLOOKUP(B94,media!A:C,3,0),"0")</f>
        <v>73</v>
      </c>
      <c r="S94" s="16">
        <f>IFERROR(VLOOKUP(B94,media!A:D,4,0),"0")</f>
        <v>83.390299999999996</v>
      </c>
      <c r="T94" s="16">
        <f>IFERROR(VLOOKUP(B94,media!A:B,2,0),"0")</f>
        <v>2</v>
      </c>
      <c r="U94" s="16">
        <f>IFERROR(_xlfn.XLOOKUP(B94,media!A:A,media!F:F),"-")</f>
        <v>0</v>
      </c>
      <c r="V94" s="18">
        <f>_xlfn.XLOOKUP(B94,media!A:A,media!E:E,"-")</f>
        <v>45658</v>
      </c>
    </row>
    <row r="95" spans="2:22" ht="15.75" thickBot="1">
      <c r="B95" s="16">
        <v>40140</v>
      </c>
      <c r="C95" s="16">
        <v>201</v>
      </c>
      <c r="D95" s="16">
        <v>15</v>
      </c>
      <c r="E95" s="16">
        <v>25</v>
      </c>
      <c r="F95" s="16">
        <v>2</v>
      </c>
      <c r="G95" s="16" t="s">
        <v>41</v>
      </c>
      <c r="H95" s="17">
        <v>482558</v>
      </c>
      <c r="I95" s="17">
        <v>965116</v>
      </c>
      <c r="J95" s="16">
        <f t="shared" si="14"/>
        <v>0.27</v>
      </c>
      <c r="K95" s="16">
        <f>VLOOKUP(B95,'COEF SEGURO imovel'!A:H,8,0)</f>
        <v>5.9900000000000002E-2</v>
      </c>
      <c r="L95" s="17">
        <f t="shared" si="15"/>
        <v>289.05224200000004</v>
      </c>
      <c r="M95" s="17">
        <f t="shared" si="16"/>
        <v>578.10448400000007</v>
      </c>
      <c r="N95" s="17">
        <f t="shared" si="17"/>
        <v>130290.66</v>
      </c>
      <c r="O95" s="17">
        <f t="shared" si="18"/>
        <v>260581.32</v>
      </c>
      <c r="P95" s="17">
        <f t="shared" si="19"/>
        <v>3338.0505504577118</v>
      </c>
      <c r="Q95" s="17">
        <f t="shared" si="20"/>
        <v>6676.1011009154236</v>
      </c>
      <c r="R95" s="16" t="str">
        <f>IFERROR(VLOOKUP(B95,media!A:C,3,0),"0")</f>
        <v>0</v>
      </c>
      <c r="S95" s="16" t="str">
        <f>IFERROR(VLOOKUP(B95,media!A:D,4,0),"0")</f>
        <v>0</v>
      </c>
      <c r="T95" s="16" t="str">
        <f>IFERROR(VLOOKUP(B95,media!A:B,2,0),"0")</f>
        <v>0</v>
      </c>
      <c r="U95" s="16" t="str">
        <f>IFERROR(_xlfn.XLOOKUP(B95,media!A:A,media!F:F),"-")</f>
        <v>-</v>
      </c>
      <c r="V95" s="18" t="str">
        <f>_xlfn.XLOOKUP(B95,media!A:A,media!E:E,"-")</f>
        <v>-</v>
      </c>
    </row>
    <row r="96" spans="2:22" ht="15.75" thickBot="1">
      <c r="B96" s="16">
        <v>40059</v>
      </c>
      <c r="C96" s="16">
        <v>127</v>
      </c>
      <c r="D96" s="16">
        <v>5</v>
      </c>
      <c r="E96" s="16">
        <v>30</v>
      </c>
      <c r="F96" s="16">
        <v>2</v>
      </c>
      <c r="G96" s="16" t="s">
        <v>40</v>
      </c>
      <c r="H96" s="17">
        <v>133136</v>
      </c>
      <c r="I96" s="17">
        <v>221894</v>
      </c>
      <c r="J96" s="16">
        <f t="shared" si="14"/>
        <v>0.32</v>
      </c>
      <c r="K96" s="16">
        <f>VLOOKUP(B96,'COEF SEGURO imovel'!A:H,8,0)</f>
        <v>6.2300000000000001E-2</v>
      </c>
      <c r="L96" s="17">
        <f t="shared" si="15"/>
        <v>82.943727999999993</v>
      </c>
      <c r="M96" s="17">
        <f t="shared" si="16"/>
        <v>138.23996199999999</v>
      </c>
      <c r="N96" s="17">
        <f t="shared" si="17"/>
        <v>42603.520000000004</v>
      </c>
      <c r="O96" s="17">
        <f t="shared" si="18"/>
        <v>71006.080000000002</v>
      </c>
      <c r="P96" s="17">
        <f t="shared" si="19"/>
        <v>1466.7194760314962</v>
      </c>
      <c r="Q96" s="17">
        <f t="shared" si="20"/>
        <v>2444.5398045196853</v>
      </c>
      <c r="R96" s="16">
        <f>IFERROR(VLOOKUP(B96,media!A:C,3,0),"0")</f>
        <v>67.900000000000006</v>
      </c>
      <c r="S96" s="16">
        <f>IFERROR(VLOOKUP(B96,media!A:D,4,0),"0")</f>
        <v>67.900000000000006</v>
      </c>
      <c r="T96" s="16">
        <f>IFERROR(VLOOKUP(B96,media!A:B,2,0),"0")</f>
        <v>2</v>
      </c>
      <c r="U96" s="16">
        <f>IFERROR(_xlfn.XLOOKUP(B96,media!A:A,media!F:F),"-")</f>
        <v>1</v>
      </c>
      <c r="V96" s="18">
        <f>_xlfn.XLOOKUP(B96,media!A:A,media!E:E,"-")</f>
        <v>45658</v>
      </c>
    </row>
    <row r="97" spans="2:22" ht="15.75" thickBot="1">
      <c r="B97" s="16">
        <v>40060</v>
      </c>
      <c r="C97" s="16">
        <v>128</v>
      </c>
      <c r="D97" s="16">
        <v>5</v>
      </c>
      <c r="E97" s="16">
        <v>30</v>
      </c>
      <c r="F97" s="16">
        <v>2</v>
      </c>
      <c r="G97" s="16" t="s">
        <v>40</v>
      </c>
      <c r="H97" s="17">
        <v>133301</v>
      </c>
      <c r="I97" s="17">
        <v>222167</v>
      </c>
      <c r="J97" s="16">
        <f t="shared" si="14"/>
        <v>0.32</v>
      </c>
      <c r="K97" s="16">
        <f>VLOOKUP(B97,'COEF SEGURO imovel'!A:H,8,0)</f>
        <v>6.2300000000000001E-2</v>
      </c>
      <c r="L97" s="17">
        <f t="shared" si="15"/>
        <v>83.046522999999993</v>
      </c>
      <c r="M97" s="17">
        <f t="shared" si="16"/>
        <v>138.41004099999998</v>
      </c>
      <c r="N97" s="17">
        <f t="shared" si="17"/>
        <v>42656.32</v>
      </c>
      <c r="O97" s="17">
        <f t="shared" si="18"/>
        <v>71093.440000000002</v>
      </c>
      <c r="P97" s="17">
        <f t="shared" si="19"/>
        <v>1457.7130855</v>
      </c>
      <c r="Q97" s="17">
        <f t="shared" si="20"/>
        <v>2429.5072285000001</v>
      </c>
      <c r="R97" s="16">
        <f>IFERROR(VLOOKUP(B97,media!A:C,3,0),"0")</f>
        <v>68.8</v>
      </c>
      <c r="S97" s="16">
        <f>IFERROR(VLOOKUP(B97,media!A:D,4,0),"0")</f>
        <v>70</v>
      </c>
      <c r="T97" s="16">
        <f>IFERROR(VLOOKUP(B97,media!A:B,2,0),"0")</f>
        <v>2</v>
      </c>
      <c r="U97" s="16">
        <f>IFERROR(_xlfn.XLOOKUP(B97,media!A:A,media!F:F),"-")</f>
        <v>0</v>
      </c>
      <c r="V97" s="18">
        <f>_xlfn.XLOOKUP(B97,media!A:A,media!E:E,"-")</f>
        <v>45627</v>
      </c>
    </row>
    <row r="98" spans="2:22" ht="15.75" thickBot="1">
      <c r="B98" s="16">
        <v>40061</v>
      </c>
      <c r="C98" s="16">
        <v>128</v>
      </c>
      <c r="D98" s="16">
        <v>5</v>
      </c>
      <c r="E98" s="16">
        <v>25</v>
      </c>
      <c r="F98" s="16">
        <v>2</v>
      </c>
      <c r="G98" s="16" t="s">
        <v>48</v>
      </c>
      <c r="H98" s="17">
        <v>133301</v>
      </c>
      <c r="I98" s="17">
        <v>266599</v>
      </c>
      <c r="J98" s="16">
        <f t="shared" si="14"/>
        <v>0.27</v>
      </c>
      <c r="K98" s="16">
        <f>VLOOKUP(B98,'COEF SEGURO imovel'!A:H,8,0)</f>
        <v>5.9900000000000002E-2</v>
      </c>
      <c r="L98" s="17">
        <f t="shared" si="15"/>
        <v>79.847299000000007</v>
      </c>
      <c r="M98" s="17">
        <f t="shared" si="16"/>
        <v>159.692801</v>
      </c>
      <c r="N98" s="17">
        <f t="shared" si="17"/>
        <v>35991.270000000004</v>
      </c>
      <c r="O98" s="17">
        <f t="shared" si="18"/>
        <v>71981.73000000001</v>
      </c>
      <c r="P98" s="17">
        <f t="shared" si="19"/>
        <v>1402.4431583750002</v>
      </c>
      <c r="Q98" s="17">
        <f t="shared" si="20"/>
        <v>2804.854754125</v>
      </c>
      <c r="R98" s="16">
        <f>IFERROR(VLOOKUP(B98,media!A:C,3,0),"0")</f>
        <v>72.760400000000004</v>
      </c>
      <c r="S98" s="16">
        <f>IFERROR(VLOOKUP(B98,media!A:D,4,0),"0")</f>
        <v>72.760400000000004</v>
      </c>
      <c r="T98" s="16">
        <f>IFERROR(VLOOKUP(B98,media!A:B,2,0),"0")</f>
        <v>1</v>
      </c>
      <c r="U98" s="16">
        <f>IFERROR(_xlfn.XLOOKUP(B98,media!A:A,media!F:F),"-")</f>
        <v>0</v>
      </c>
      <c r="V98" s="18">
        <f>_xlfn.XLOOKUP(B98,media!A:A,media!E:E,"-")</f>
        <v>45658</v>
      </c>
    </row>
    <row r="99" spans="2:22" ht="15.75" thickBot="1">
      <c r="B99" s="16">
        <v>40062</v>
      </c>
      <c r="C99" s="16">
        <v>129</v>
      </c>
      <c r="D99" s="16">
        <v>5</v>
      </c>
      <c r="E99" s="16">
        <v>30</v>
      </c>
      <c r="F99" s="16">
        <v>2</v>
      </c>
      <c r="G99" s="16" t="s">
        <v>41</v>
      </c>
      <c r="H99" s="17">
        <v>133561</v>
      </c>
      <c r="I99" s="17">
        <v>222599</v>
      </c>
      <c r="J99" s="16">
        <f t="shared" si="14"/>
        <v>0.32</v>
      </c>
      <c r="K99" s="16">
        <f>VLOOKUP(B99,'COEF SEGURO imovel'!A:H,8,0)</f>
        <v>6.2300000000000001E-2</v>
      </c>
      <c r="L99" s="17">
        <f t="shared" si="15"/>
        <v>83.208502999999993</v>
      </c>
      <c r="M99" s="17">
        <f t="shared" si="16"/>
        <v>138.67917699999998</v>
      </c>
      <c r="N99" s="17">
        <f t="shared" si="17"/>
        <v>42739.520000000004</v>
      </c>
      <c r="O99" s="17">
        <f t="shared" si="18"/>
        <v>71231.680000000008</v>
      </c>
      <c r="P99" s="17">
        <f t="shared" si="19"/>
        <v>1449.8792006744188</v>
      </c>
      <c r="Q99" s="17">
        <f t="shared" si="20"/>
        <v>2416.4363863023254</v>
      </c>
      <c r="R99" s="16">
        <f>IFERROR(VLOOKUP(B99,media!A:C,3,0),"0")</f>
        <v>65.264799999999994</v>
      </c>
      <c r="S99" s="16">
        <f>IFERROR(VLOOKUP(B99,media!A:D,4,0),"0")</f>
        <v>65.264799999999994</v>
      </c>
      <c r="T99" s="16">
        <f>IFERROR(VLOOKUP(B99,media!A:B,2,0),"0")</f>
        <v>1</v>
      </c>
      <c r="U99" s="16">
        <f>IFERROR(_xlfn.XLOOKUP(B99,media!A:A,media!F:F),"-")</f>
        <v>0</v>
      </c>
      <c r="V99" s="18">
        <f>_xlfn.XLOOKUP(B99,media!A:A,media!E:E,"-")</f>
        <v>45658</v>
      </c>
    </row>
    <row r="100" spans="2:22" ht="15.75" thickBot="1">
      <c r="B100" s="16">
        <v>40116</v>
      </c>
      <c r="C100" s="16">
        <v>147</v>
      </c>
      <c r="D100" s="16">
        <v>5</v>
      </c>
      <c r="E100" s="16">
        <v>30</v>
      </c>
      <c r="F100" s="16">
        <v>2</v>
      </c>
      <c r="G100" s="16" t="s">
        <v>45</v>
      </c>
      <c r="H100" s="17">
        <v>110659</v>
      </c>
      <c r="I100" s="17">
        <v>221317</v>
      </c>
      <c r="J100" s="16">
        <f t="shared" si="14"/>
        <v>0.32</v>
      </c>
      <c r="K100" s="16">
        <f>VLOOKUP(B100,'COEF SEGURO imovel'!A:H,8,0)</f>
        <v>6.2300000000000001E-2</v>
      </c>
      <c r="L100" s="17">
        <f t="shared" si="15"/>
        <v>68.940556999999998</v>
      </c>
      <c r="M100" s="17">
        <f t="shared" si="16"/>
        <v>137.88049099999998</v>
      </c>
      <c r="N100" s="17">
        <f t="shared" si="17"/>
        <v>35410.879999999997</v>
      </c>
      <c r="O100" s="17">
        <f t="shared" si="18"/>
        <v>70821.440000000002</v>
      </c>
      <c r="P100" s="17">
        <f t="shared" si="19"/>
        <v>1062.6132100612244</v>
      </c>
      <c r="Q100" s="17">
        <f t="shared" si="20"/>
        <v>2125.2168175306124</v>
      </c>
      <c r="R100" s="16">
        <f>IFERROR(VLOOKUP(B100,media!A:C,3,0),"0")</f>
        <v>48.073500000000003</v>
      </c>
      <c r="S100" s="16">
        <f>IFERROR(VLOOKUP(B100,media!A:D,4,0),"0")</f>
        <v>59.9</v>
      </c>
      <c r="T100" s="16">
        <f>IFERROR(VLOOKUP(B100,media!A:B,2,0),"0")</f>
        <v>1</v>
      </c>
      <c r="U100" s="16">
        <f>IFERROR(_xlfn.XLOOKUP(B100,media!A:A,media!F:F),"-")</f>
        <v>1</v>
      </c>
      <c r="V100" s="18">
        <f>_xlfn.XLOOKUP(B100,media!A:A,media!E:E,"-")</f>
        <v>45627</v>
      </c>
    </row>
    <row r="101" spans="2:22" ht="15.75" thickBot="1">
      <c r="B101" s="16">
        <v>40121</v>
      </c>
      <c r="C101" s="16">
        <v>148</v>
      </c>
      <c r="D101" s="16">
        <v>5</v>
      </c>
      <c r="E101" s="16">
        <v>30</v>
      </c>
      <c r="F101" s="16">
        <v>2</v>
      </c>
      <c r="G101" s="16" t="s">
        <v>39</v>
      </c>
      <c r="H101" s="17">
        <v>108309</v>
      </c>
      <c r="I101" s="17">
        <v>216617</v>
      </c>
      <c r="J101" s="16">
        <f t="shared" si="14"/>
        <v>0.32</v>
      </c>
      <c r="K101" s="16">
        <f>VLOOKUP(B101,'COEF SEGURO imovel'!A:H,8,0)</f>
        <v>6.2300000000000001E-2</v>
      </c>
      <c r="L101" s="17">
        <f t="shared" si="15"/>
        <v>67.476506999999998</v>
      </c>
      <c r="M101" s="17">
        <f t="shared" si="16"/>
        <v>134.95239100000001</v>
      </c>
      <c r="N101" s="17">
        <f t="shared" si="17"/>
        <v>34658.879999999997</v>
      </c>
      <c r="O101" s="17">
        <f t="shared" si="18"/>
        <v>69317.440000000002</v>
      </c>
      <c r="P101" s="17">
        <f t="shared" si="19"/>
        <v>1033.4756961891892</v>
      </c>
      <c r="Q101" s="17">
        <f t="shared" si="20"/>
        <v>2066.9418504594596</v>
      </c>
      <c r="R101" s="16">
        <f>IFERROR(VLOOKUP(B101,media!A:C,3,0),"0")</f>
        <v>53.082099999999997</v>
      </c>
      <c r="S101" s="16">
        <f>IFERROR(VLOOKUP(B101,media!A:D,4,0),"0")</f>
        <v>53.082099999999997</v>
      </c>
      <c r="T101" s="16">
        <f>IFERROR(VLOOKUP(B101,media!A:B,2,0),"0")</f>
        <v>1</v>
      </c>
      <c r="U101" s="16">
        <f>IFERROR(_xlfn.XLOOKUP(B101,media!A:A,media!F:F),"-")</f>
        <v>0</v>
      </c>
      <c r="V101" s="18">
        <f>_xlfn.XLOOKUP(B101,media!A:A,media!E:E,"-")</f>
        <v>45658</v>
      </c>
    </row>
    <row r="102" spans="2:22" ht="15.75" thickBot="1">
      <c r="B102" s="16">
        <v>40122</v>
      </c>
      <c r="C102" s="16">
        <v>148</v>
      </c>
      <c r="D102" s="16">
        <v>5</v>
      </c>
      <c r="E102" s="16">
        <v>30</v>
      </c>
      <c r="F102" s="16">
        <v>2</v>
      </c>
      <c r="G102" s="16" t="s">
        <v>39</v>
      </c>
      <c r="H102" s="17">
        <v>60173</v>
      </c>
      <c r="I102" s="17">
        <v>108309</v>
      </c>
      <c r="J102" s="16">
        <f t="shared" si="14"/>
        <v>0.32</v>
      </c>
      <c r="K102" s="16">
        <f>VLOOKUP(B102,'COEF SEGURO imovel'!A:H,8,0)</f>
        <v>6.2300000000000001E-2</v>
      </c>
      <c r="L102" s="17">
        <f t="shared" si="15"/>
        <v>37.487778999999996</v>
      </c>
      <c r="M102" s="17">
        <f t="shared" si="16"/>
        <v>67.476506999999998</v>
      </c>
      <c r="N102" s="17">
        <f t="shared" si="17"/>
        <v>19255.36</v>
      </c>
      <c r="O102" s="17">
        <f t="shared" si="18"/>
        <v>34658.879999999997</v>
      </c>
      <c r="P102" s="17">
        <f t="shared" si="19"/>
        <v>574.16588710810811</v>
      </c>
      <c r="Q102" s="17">
        <f t="shared" si="20"/>
        <v>1033.4756961891892</v>
      </c>
      <c r="R102" s="16">
        <f>IFERROR(VLOOKUP(B102,media!A:C,3,0),"0")</f>
        <v>55.2605</v>
      </c>
      <c r="S102" s="16">
        <f>IFERROR(VLOOKUP(B102,media!A:D,4,0),"0")</f>
        <v>55.2605</v>
      </c>
      <c r="T102" s="16">
        <f>IFERROR(VLOOKUP(B102,media!A:B,2,0),"0")</f>
        <v>1</v>
      </c>
      <c r="U102" s="16">
        <f>IFERROR(_xlfn.XLOOKUP(B102,media!A:A,media!F:F),"-")</f>
        <v>0</v>
      </c>
      <c r="V102" s="18">
        <f>_xlfn.XLOOKUP(B102,media!A:A,media!E:E,"-")</f>
        <v>45627</v>
      </c>
    </row>
    <row r="103" spans="2:22" ht="15.75" thickBot="1">
      <c r="B103" s="16">
        <v>40072</v>
      </c>
      <c r="C103" s="16">
        <v>133</v>
      </c>
      <c r="D103" s="16">
        <v>5</v>
      </c>
      <c r="E103" s="16">
        <v>30</v>
      </c>
      <c r="F103" s="16">
        <v>2</v>
      </c>
      <c r="G103" s="16" t="s">
        <v>44</v>
      </c>
      <c r="H103" s="17">
        <v>69579</v>
      </c>
      <c r="I103" s="17">
        <v>125241</v>
      </c>
      <c r="J103" s="16">
        <f t="shared" si="14"/>
        <v>0.32</v>
      </c>
      <c r="K103" s="16">
        <f>VLOOKUP(B103,'COEF SEGURO imovel'!A:H,8,0)</f>
        <v>6.2300000000000001E-2</v>
      </c>
      <c r="L103" s="17">
        <f t="shared" si="15"/>
        <v>43.347716999999996</v>
      </c>
      <c r="M103" s="17">
        <f t="shared" si="16"/>
        <v>78.025143</v>
      </c>
      <c r="N103" s="17">
        <f t="shared" si="17"/>
        <v>22265.279999999999</v>
      </c>
      <c r="O103" s="17">
        <f t="shared" si="18"/>
        <v>40077.120000000003</v>
      </c>
      <c r="P103" s="17">
        <f t="shared" si="19"/>
        <v>733.90621324060146</v>
      </c>
      <c r="Q103" s="17">
        <f t="shared" si="20"/>
        <v>1321.0185264586466</v>
      </c>
      <c r="R103" s="16">
        <f>IFERROR(VLOOKUP(B103,media!A:C,3,0),"0")</f>
        <v>58.744300000000003</v>
      </c>
      <c r="S103" s="16">
        <f>IFERROR(VLOOKUP(B103,media!A:D,4,0),"0")</f>
        <v>58.744300000000003</v>
      </c>
      <c r="T103" s="16">
        <f>IFERROR(VLOOKUP(B103,media!A:B,2,0),"0")</f>
        <v>1</v>
      </c>
      <c r="U103" s="16">
        <f>IFERROR(_xlfn.XLOOKUP(B103,media!A:A,media!F:F),"-")</f>
        <v>0</v>
      </c>
      <c r="V103" s="18">
        <f>_xlfn.XLOOKUP(B103,media!A:A,media!E:E,"-")</f>
        <v>45658</v>
      </c>
    </row>
    <row r="104" spans="2:22" ht="15.75" thickBot="1">
      <c r="B104" s="16">
        <v>40071</v>
      </c>
      <c r="C104" s="16">
        <v>132</v>
      </c>
      <c r="D104" s="16">
        <v>5</v>
      </c>
      <c r="E104" s="16">
        <v>25</v>
      </c>
      <c r="F104" s="16">
        <v>2</v>
      </c>
      <c r="G104" s="16" t="s">
        <v>44</v>
      </c>
      <c r="H104" s="17">
        <v>125678</v>
      </c>
      <c r="I104" s="17">
        <v>251355</v>
      </c>
      <c r="J104" s="16">
        <f t="shared" si="14"/>
        <v>0.27</v>
      </c>
      <c r="K104" s="16">
        <f>VLOOKUP(B104,'COEF SEGURO imovel'!A:H,8,0)</f>
        <v>5.9900000000000002E-2</v>
      </c>
      <c r="L104" s="17">
        <f t="shared" si="15"/>
        <v>75.281122000000011</v>
      </c>
      <c r="M104" s="17">
        <f t="shared" si="16"/>
        <v>150.561645</v>
      </c>
      <c r="N104" s="17">
        <f t="shared" si="17"/>
        <v>33933.060000000005</v>
      </c>
      <c r="O104" s="17">
        <f t="shared" si="18"/>
        <v>67865.850000000006</v>
      </c>
      <c r="P104" s="17">
        <f t="shared" si="19"/>
        <v>1284.455818969697</v>
      </c>
      <c r="Q104" s="17">
        <f t="shared" si="20"/>
        <v>2568.9014177272729</v>
      </c>
      <c r="R104" s="16">
        <f>IFERROR(VLOOKUP(B104,media!A:C,3,0),"0")</f>
        <v>59.42</v>
      </c>
      <c r="S104" s="16">
        <f>IFERROR(VLOOKUP(B104,media!A:D,4,0),"0")</f>
        <v>64</v>
      </c>
      <c r="T104" s="16">
        <f>IFERROR(VLOOKUP(B104,media!A:B,2,0),"0")</f>
        <v>1</v>
      </c>
      <c r="U104" s="16">
        <f>IFERROR(_xlfn.XLOOKUP(B104,media!A:A,media!F:F),"-")</f>
        <v>1</v>
      </c>
      <c r="V104" s="18">
        <f>_xlfn.XLOOKUP(B104,media!A:A,media!E:E,"-")</f>
        <v>45658</v>
      </c>
    </row>
    <row r="105" spans="2:22" ht="15.75" thickBot="1">
      <c r="B105" s="16">
        <v>40110</v>
      </c>
      <c r="C105" s="16">
        <v>146</v>
      </c>
      <c r="D105" s="16">
        <v>5</v>
      </c>
      <c r="E105" s="16">
        <v>30</v>
      </c>
      <c r="F105" s="16">
        <v>2</v>
      </c>
      <c r="G105" s="16" t="s">
        <v>43</v>
      </c>
      <c r="H105" s="17">
        <v>62078</v>
      </c>
      <c r="I105" s="17">
        <v>111740</v>
      </c>
      <c r="J105" s="16">
        <f t="shared" si="14"/>
        <v>0.32</v>
      </c>
      <c r="K105" s="16">
        <f>VLOOKUP(B105,'COEF SEGURO imovel'!A:H,8,0)</f>
        <v>6.2300000000000001E-2</v>
      </c>
      <c r="L105" s="17">
        <f t="shared" si="15"/>
        <v>38.674593999999999</v>
      </c>
      <c r="M105" s="17">
        <f t="shared" si="16"/>
        <v>69.614019999999996</v>
      </c>
      <c r="N105" s="17">
        <f t="shared" si="17"/>
        <v>19864.96</v>
      </c>
      <c r="O105" s="17">
        <f t="shared" si="18"/>
        <v>35756.800000000003</v>
      </c>
      <c r="P105" s="17">
        <f t="shared" si="19"/>
        <v>599.92774468493144</v>
      </c>
      <c r="Q105" s="17">
        <f t="shared" si="20"/>
        <v>1079.8660747945205</v>
      </c>
      <c r="R105" s="16">
        <f>IFERROR(VLOOKUP(B105,media!A:C,3,0),"0")</f>
        <v>61</v>
      </c>
      <c r="S105" s="16">
        <f>IFERROR(VLOOKUP(B105,media!A:D,4,0),"0")</f>
        <v>71.882800000000003</v>
      </c>
      <c r="T105" s="16">
        <f>IFERROR(VLOOKUP(B105,media!A:B,2,0),"0")</f>
        <v>4</v>
      </c>
      <c r="U105" s="16">
        <f>IFERROR(_xlfn.XLOOKUP(B105,media!A:A,media!F:F),"-")</f>
        <v>0</v>
      </c>
      <c r="V105" s="18">
        <f>_xlfn.XLOOKUP(B105,media!A:A,media!E:E,"-")</f>
        <v>45627</v>
      </c>
    </row>
    <row r="106" spans="2:22" ht="15.75" thickBot="1">
      <c r="B106" s="16">
        <v>40106</v>
      </c>
      <c r="C106" s="16">
        <v>145</v>
      </c>
      <c r="D106" s="16">
        <v>5</v>
      </c>
      <c r="E106" s="16">
        <v>30</v>
      </c>
      <c r="F106" s="16">
        <v>2</v>
      </c>
      <c r="G106" s="16" t="s">
        <v>50</v>
      </c>
      <c r="H106" s="17">
        <v>113669</v>
      </c>
      <c r="I106" s="17">
        <v>227338</v>
      </c>
      <c r="J106" s="16">
        <f t="shared" si="14"/>
        <v>0.32</v>
      </c>
      <c r="K106" s="16">
        <f>VLOOKUP(B106,'COEF SEGURO imovel'!A:H,8,0)</f>
        <v>6.2300000000000001E-2</v>
      </c>
      <c r="L106" s="17">
        <f t="shared" si="15"/>
        <v>70.815787</v>
      </c>
      <c r="M106" s="17">
        <f t="shared" si="16"/>
        <v>141.631574</v>
      </c>
      <c r="N106" s="17">
        <f t="shared" si="17"/>
        <v>36374.080000000002</v>
      </c>
      <c r="O106" s="17">
        <f t="shared" si="18"/>
        <v>72748.160000000003</v>
      </c>
      <c r="P106" s="17">
        <f t="shared" si="19"/>
        <v>1105.5956490689657</v>
      </c>
      <c r="Q106" s="17">
        <f t="shared" si="20"/>
        <v>2211.1912981379314</v>
      </c>
      <c r="R106" s="16">
        <f>IFERROR(VLOOKUP(B106,media!A:C,3,0),"0")</f>
        <v>62</v>
      </c>
      <c r="S106" s="16">
        <f>IFERROR(VLOOKUP(B106,media!A:D,4,0),"0")</f>
        <v>62</v>
      </c>
      <c r="T106" s="16">
        <f>IFERROR(VLOOKUP(B106,media!A:B,2,0),"0")</f>
        <v>1</v>
      </c>
      <c r="U106" s="16">
        <f>IFERROR(_xlfn.XLOOKUP(B106,media!A:A,media!F:F),"-")</f>
        <v>0</v>
      </c>
      <c r="V106" s="18">
        <f>_xlfn.XLOOKUP(B106,media!A:A,media!E:E,"-")</f>
        <v>45627</v>
      </c>
    </row>
    <row r="107" spans="2:22" ht="15.75" thickBot="1">
      <c r="B107" s="16">
        <v>40113</v>
      </c>
      <c r="C107" s="16">
        <v>147</v>
      </c>
      <c r="D107" s="16">
        <v>5</v>
      </c>
      <c r="E107" s="16">
        <v>25</v>
      </c>
      <c r="F107" s="16">
        <v>2</v>
      </c>
      <c r="G107" s="16" t="s">
        <v>45</v>
      </c>
      <c r="H107" s="17">
        <v>221317</v>
      </c>
      <c r="I107" s="17">
        <v>442633</v>
      </c>
      <c r="J107" s="16">
        <f t="shared" si="14"/>
        <v>0.27</v>
      </c>
      <c r="K107" s="16">
        <f>VLOOKUP(B107,'COEF SEGURO imovel'!A:H,8,0)</f>
        <v>5.9900000000000002E-2</v>
      </c>
      <c r="L107" s="17">
        <f t="shared" si="15"/>
        <v>132.568883</v>
      </c>
      <c r="M107" s="17">
        <f t="shared" si="16"/>
        <v>265.13716700000003</v>
      </c>
      <c r="N107" s="17">
        <f t="shared" si="17"/>
        <v>59755.590000000004</v>
      </c>
      <c r="O107" s="17">
        <f t="shared" si="18"/>
        <v>119510.91</v>
      </c>
      <c r="P107" s="17">
        <f t="shared" si="19"/>
        <v>2044.6273183741498</v>
      </c>
      <c r="Q107" s="17">
        <f t="shared" si="20"/>
        <v>4089.2453982925172</v>
      </c>
      <c r="R107" s="16">
        <f>IFERROR(VLOOKUP(B107,media!A:C,3,0),"0")</f>
        <v>62.919800000000002</v>
      </c>
      <c r="S107" s="16">
        <f>IFERROR(VLOOKUP(B107,media!A:D,4,0),"0")</f>
        <v>62.919800000000002</v>
      </c>
      <c r="T107" s="16">
        <f>IFERROR(VLOOKUP(B107,media!A:B,2,0),"0")</f>
        <v>2</v>
      </c>
      <c r="U107" s="16">
        <f>IFERROR(_xlfn.XLOOKUP(B107,media!A:A,media!F:F),"-")</f>
        <v>0</v>
      </c>
      <c r="V107" s="18">
        <f>_xlfn.XLOOKUP(B107,media!A:A,media!E:E,"-")</f>
        <v>45658</v>
      </c>
    </row>
    <row r="108" spans="2:22" ht="15.75" thickBot="1">
      <c r="B108" s="16">
        <v>40067</v>
      </c>
      <c r="C108" s="16">
        <v>131</v>
      </c>
      <c r="D108" s="16">
        <v>5</v>
      </c>
      <c r="E108" s="16">
        <v>25</v>
      </c>
      <c r="F108" s="16">
        <v>2</v>
      </c>
      <c r="G108" s="16" t="s">
        <v>42</v>
      </c>
      <c r="H108" s="17">
        <v>125564</v>
      </c>
      <c r="I108" s="17">
        <v>251127</v>
      </c>
      <c r="J108" s="16">
        <f t="shared" si="14"/>
        <v>0.27</v>
      </c>
      <c r="K108" s="16">
        <f>VLOOKUP(B108,'COEF SEGURO imovel'!A:H,8,0)</f>
        <v>5.9900000000000002E-2</v>
      </c>
      <c r="L108" s="17">
        <f t="shared" si="15"/>
        <v>75.21283600000001</v>
      </c>
      <c r="M108" s="17">
        <f t="shared" si="16"/>
        <v>150.425073</v>
      </c>
      <c r="N108" s="17">
        <f t="shared" si="17"/>
        <v>33902.28</v>
      </c>
      <c r="O108" s="17">
        <f t="shared" si="18"/>
        <v>67804.290000000008</v>
      </c>
      <c r="P108" s="17">
        <f t="shared" si="19"/>
        <v>1292.5126833282443</v>
      </c>
      <c r="Q108" s="17">
        <f t="shared" si="20"/>
        <v>2585.015073</v>
      </c>
      <c r="R108" s="16">
        <f>IFERROR(VLOOKUP(B108,media!A:C,3,0),"0")</f>
        <v>62.971400000000003</v>
      </c>
      <c r="S108" s="16">
        <f>IFERROR(VLOOKUP(B108,media!A:D,4,0),"0")</f>
        <v>67.319900000000004</v>
      </c>
      <c r="T108" s="16">
        <f>IFERROR(VLOOKUP(B108,media!A:B,2,0),"0")</f>
        <v>4</v>
      </c>
      <c r="U108" s="16">
        <f>IFERROR(_xlfn.XLOOKUP(B108,media!A:A,media!F:F),"-")</f>
        <v>0</v>
      </c>
      <c r="V108" s="18">
        <f>_xlfn.XLOOKUP(B108,media!A:A,media!E:E,"-")</f>
        <v>45658</v>
      </c>
    </row>
    <row r="109" spans="2:22" ht="15.75" thickBot="1">
      <c r="B109" s="16">
        <v>40074</v>
      </c>
      <c r="C109" s="16">
        <v>134</v>
      </c>
      <c r="D109" s="16">
        <v>5</v>
      </c>
      <c r="E109" s="16">
        <v>30</v>
      </c>
      <c r="F109" s="16">
        <v>2</v>
      </c>
      <c r="G109" s="16" t="s">
        <v>50</v>
      </c>
      <c r="H109" s="17">
        <v>69497</v>
      </c>
      <c r="I109" s="17">
        <v>125093</v>
      </c>
      <c r="J109" s="16">
        <f t="shared" si="14"/>
        <v>0.32</v>
      </c>
      <c r="K109" s="16">
        <f>VLOOKUP(B109,'COEF SEGURO imovel'!A:H,8,0)</f>
        <v>6.2300000000000001E-2</v>
      </c>
      <c r="L109" s="17">
        <f t="shared" si="15"/>
        <v>43.296630999999998</v>
      </c>
      <c r="M109" s="17">
        <f t="shared" si="16"/>
        <v>77.93293899999999</v>
      </c>
      <c r="N109" s="17">
        <f t="shared" si="17"/>
        <v>22239.040000000001</v>
      </c>
      <c r="O109" s="17">
        <f t="shared" si="18"/>
        <v>40029.760000000002</v>
      </c>
      <c r="P109" s="17">
        <f t="shared" si="19"/>
        <v>727.89394443283595</v>
      </c>
      <c r="Q109" s="17">
        <f t="shared" si="20"/>
        <v>1310.1923419850748</v>
      </c>
      <c r="R109" s="16">
        <f>IFERROR(VLOOKUP(B109,media!A:C,3,0),"0")</f>
        <v>63.001199999999997</v>
      </c>
      <c r="S109" s="16">
        <f>IFERROR(VLOOKUP(B109,media!A:D,4,0),"0")</f>
        <v>63.001199999999997</v>
      </c>
      <c r="T109" s="16">
        <f>IFERROR(VLOOKUP(B109,media!A:B,2,0),"0")</f>
        <v>1</v>
      </c>
      <c r="U109" s="16">
        <f>IFERROR(_xlfn.XLOOKUP(B109,media!A:A,media!F:F),"-")</f>
        <v>0</v>
      </c>
      <c r="V109" s="18">
        <f>_xlfn.XLOOKUP(B109,media!A:A,media!E:E,"-")</f>
        <v>45658</v>
      </c>
    </row>
    <row r="110" spans="2:22" ht="15.75" thickBot="1">
      <c r="B110" s="16">
        <v>40076</v>
      </c>
      <c r="C110" s="16">
        <v>135</v>
      </c>
      <c r="D110" s="16">
        <v>5</v>
      </c>
      <c r="E110" s="16">
        <v>25</v>
      </c>
      <c r="F110" s="16">
        <v>2</v>
      </c>
      <c r="G110" s="16" t="s">
        <v>45</v>
      </c>
      <c r="H110" s="17">
        <v>124145</v>
      </c>
      <c r="I110" s="17">
        <v>248288</v>
      </c>
      <c r="J110" s="16">
        <f t="shared" si="14"/>
        <v>0.27</v>
      </c>
      <c r="K110" s="16">
        <f>VLOOKUP(B110,'COEF SEGURO imovel'!A:H,8,0)</f>
        <v>5.9900000000000002E-2</v>
      </c>
      <c r="L110" s="17">
        <f t="shared" si="15"/>
        <v>74.36285500000001</v>
      </c>
      <c r="M110" s="17">
        <f t="shared" si="16"/>
        <v>148.724512</v>
      </c>
      <c r="N110" s="17">
        <f t="shared" si="17"/>
        <v>33519.15</v>
      </c>
      <c r="O110" s="17">
        <f t="shared" si="18"/>
        <v>67037.760000000009</v>
      </c>
      <c r="P110" s="17">
        <f t="shared" si="19"/>
        <v>1242.2454475925927</v>
      </c>
      <c r="Q110" s="17">
        <f t="shared" si="20"/>
        <v>2484.4708823703704</v>
      </c>
      <c r="R110" s="16">
        <f>IFERROR(VLOOKUP(B110,media!A:C,3,0),"0")</f>
        <v>63.445099999999996</v>
      </c>
      <c r="S110" s="16">
        <f>IFERROR(VLOOKUP(B110,media!A:D,4,0),"0")</f>
        <v>66.373199999999997</v>
      </c>
      <c r="T110" s="16">
        <f>IFERROR(VLOOKUP(B110,media!A:B,2,0),"0")</f>
        <v>3</v>
      </c>
      <c r="U110" s="16">
        <f>IFERROR(_xlfn.XLOOKUP(B110,media!A:A,media!F:F),"-")</f>
        <v>0</v>
      </c>
      <c r="V110" s="18">
        <f>_xlfn.XLOOKUP(B110,media!A:A,media!E:E,"-")</f>
        <v>45658</v>
      </c>
    </row>
    <row r="111" spans="2:22" ht="15.75" thickBot="1">
      <c r="B111" s="16">
        <v>40082</v>
      </c>
      <c r="C111" s="16">
        <v>141</v>
      </c>
      <c r="D111" s="16">
        <v>5</v>
      </c>
      <c r="E111" s="16">
        <v>30</v>
      </c>
      <c r="F111" s="16">
        <v>2</v>
      </c>
      <c r="G111" s="16" t="s">
        <v>41</v>
      </c>
      <c r="H111" s="17">
        <v>69580</v>
      </c>
      <c r="I111" s="17">
        <v>125243</v>
      </c>
      <c r="J111" s="16">
        <f t="shared" si="14"/>
        <v>0.32</v>
      </c>
      <c r="K111" s="16">
        <f>VLOOKUP(B111,'COEF SEGURO imovel'!A:H,8,0)</f>
        <v>6.2300000000000001E-2</v>
      </c>
      <c r="L111" s="17">
        <f t="shared" si="15"/>
        <v>43.34834</v>
      </c>
      <c r="M111" s="17">
        <f t="shared" si="16"/>
        <v>78.026388999999995</v>
      </c>
      <c r="N111" s="17">
        <f t="shared" si="17"/>
        <v>22265.600000000002</v>
      </c>
      <c r="O111" s="17">
        <f t="shared" si="18"/>
        <v>40077.760000000002</v>
      </c>
      <c r="P111" s="17">
        <f t="shared" si="19"/>
        <v>694.73557404255325</v>
      </c>
      <c r="Q111" s="17">
        <f t="shared" si="20"/>
        <v>1250.5140485744682</v>
      </c>
      <c r="R111" s="16">
        <f>IFERROR(VLOOKUP(B111,media!A:C,3,0),"0")</f>
        <v>64.492699999999999</v>
      </c>
      <c r="S111" s="16">
        <f>IFERROR(VLOOKUP(B111,media!A:D,4,0),"0")</f>
        <v>66.275000000000006</v>
      </c>
      <c r="T111" s="16">
        <f>IFERROR(VLOOKUP(B111,media!A:B,2,0),"0")</f>
        <v>4</v>
      </c>
      <c r="U111" s="16">
        <f>IFERROR(_xlfn.XLOOKUP(B111,media!A:A,media!F:F),"-")</f>
        <v>1</v>
      </c>
      <c r="V111" s="18">
        <f>_xlfn.XLOOKUP(B111,media!A:A,media!E:E,"-")</f>
        <v>45658</v>
      </c>
    </row>
    <row r="112" spans="2:22" ht="15.75" thickBot="1">
      <c r="B112" s="16">
        <v>40063</v>
      </c>
      <c r="C112" s="16">
        <v>130</v>
      </c>
      <c r="D112" s="16">
        <v>5</v>
      </c>
      <c r="E112" s="16">
        <v>25</v>
      </c>
      <c r="F112" s="16">
        <v>2</v>
      </c>
      <c r="G112" s="16" t="s">
        <v>49</v>
      </c>
      <c r="H112" s="17">
        <v>133824</v>
      </c>
      <c r="I112" s="17">
        <v>267646</v>
      </c>
      <c r="J112" s="16">
        <f t="shared" si="14"/>
        <v>0.27</v>
      </c>
      <c r="K112" s="16">
        <f>VLOOKUP(B112,'COEF SEGURO imovel'!A:H,8,0)</f>
        <v>5.9900000000000002E-2</v>
      </c>
      <c r="L112" s="17">
        <f t="shared" si="15"/>
        <v>80.160576000000006</v>
      </c>
      <c r="M112" s="17">
        <f t="shared" si="16"/>
        <v>160.319954</v>
      </c>
      <c r="N112" s="17">
        <f t="shared" si="17"/>
        <v>36132.480000000003</v>
      </c>
      <c r="O112" s="17">
        <f t="shared" si="18"/>
        <v>72264.42</v>
      </c>
      <c r="P112" s="17">
        <f t="shared" si="19"/>
        <v>1387.5181144615385</v>
      </c>
      <c r="Q112" s="17">
        <f t="shared" si="20"/>
        <v>2775.0154924615385</v>
      </c>
      <c r="R112" s="16">
        <f>IFERROR(VLOOKUP(B112,media!A:C,3,0),"0")</f>
        <v>64.999899999999997</v>
      </c>
      <c r="S112" s="16">
        <f>IFERROR(VLOOKUP(B112,media!A:D,4,0),"0")</f>
        <v>68.142499999999998</v>
      </c>
      <c r="T112" s="16">
        <f>IFERROR(VLOOKUP(B112,media!A:B,2,0),"0")</f>
        <v>4</v>
      </c>
      <c r="U112" s="16">
        <f>IFERROR(_xlfn.XLOOKUP(B112,media!A:A,media!F:F),"-")</f>
        <v>1</v>
      </c>
      <c r="V112" s="18">
        <f>_xlfn.XLOOKUP(B112,media!A:A,media!E:E,"-")</f>
        <v>45658</v>
      </c>
    </row>
    <row r="113" spans="2:22" ht="15.75" thickBot="1">
      <c r="B113" s="16">
        <v>40079</v>
      </c>
      <c r="C113" s="16">
        <v>139</v>
      </c>
      <c r="D113" s="16">
        <v>5</v>
      </c>
      <c r="E113" s="16">
        <v>23</v>
      </c>
      <c r="F113" s="16">
        <v>2</v>
      </c>
      <c r="G113" s="16" t="s">
        <v>40</v>
      </c>
      <c r="H113" s="17">
        <v>254914</v>
      </c>
      <c r="I113" s="17">
        <v>509826</v>
      </c>
      <c r="J113" s="16">
        <f t="shared" si="14"/>
        <v>0.25</v>
      </c>
      <c r="K113" s="16">
        <f>VLOOKUP(B113,'COEF SEGURO imovel'!A:H,8,0)</f>
        <v>5.8999999999999997E-2</v>
      </c>
      <c r="L113" s="17">
        <f t="shared" si="15"/>
        <v>150.39925999999997</v>
      </c>
      <c r="M113" s="17">
        <f t="shared" si="16"/>
        <v>300.79733999999996</v>
      </c>
      <c r="N113" s="17">
        <f t="shared" si="17"/>
        <v>63728.5</v>
      </c>
      <c r="O113" s="17">
        <f t="shared" si="18"/>
        <v>127456.5</v>
      </c>
      <c r="P113" s="17">
        <f t="shared" si="19"/>
        <v>2442.7913463309355</v>
      </c>
      <c r="Q113" s="17">
        <f t="shared" si="20"/>
        <v>4885.5635270503599</v>
      </c>
      <c r="R113" s="16">
        <f>IFERROR(VLOOKUP(B113,media!A:C,3,0),"0")</f>
        <v>65.306200000000004</v>
      </c>
      <c r="S113" s="16">
        <f>IFERROR(VLOOKUP(B113,media!A:D,4,0),"0")</f>
        <v>72.573499999999996</v>
      </c>
      <c r="T113" s="16">
        <f>IFERROR(VLOOKUP(B113,media!A:B,2,0),"0")</f>
        <v>7</v>
      </c>
      <c r="U113" s="16">
        <f>IFERROR(_xlfn.XLOOKUP(B113,media!A:A,media!F:F),"-")</f>
        <v>1</v>
      </c>
      <c r="V113" s="18">
        <f>_xlfn.XLOOKUP(B113,media!A:A,media!E:E,"-")</f>
        <v>45658</v>
      </c>
    </row>
    <row r="114" spans="2:22" ht="15.75" thickBot="1">
      <c r="B114" s="16">
        <v>40081</v>
      </c>
      <c r="C114" s="16">
        <v>141</v>
      </c>
      <c r="D114" s="16">
        <v>5</v>
      </c>
      <c r="E114" s="16">
        <v>30</v>
      </c>
      <c r="F114" s="16">
        <v>2</v>
      </c>
      <c r="G114" s="16" t="s">
        <v>48</v>
      </c>
      <c r="H114" s="17">
        <v>69580</v>
      </c>
      <c r="I114" s="17">
        <v>125243</v>
      </c>
      <c r="J114" s="16">
        <f t="shared" si="14"/>
        <v>0.32</v>
      </c>
      <c r="K114" s="16">
        <f>VLOOKUP(B114,'COEF SEGURO imovel'!A:H,8,0)</f>
        <v>6.2300000000000001E-2</v>
      </c>
      <c r="L114" s="17">
        <f t="shared" si="15"/>
        <v>43.34834</v>
      </c>
      <c r="M114" s="17">
        <f t="shared" si="16"/>
        <v>78.026388999999995</v>
      </c>
      <c r="N114" s="17">
        <f t="shared" si="17"/>
        <v>22265.600000000002</v>
      </c>
      <c r="O114" s="17">
        <f t="shared" si="18"/>
        <v>40077.760000000002</v>
      </c>
      <c r="P114" s="17">
        <f t="shared" si="19"/>
        <v>694.73557404255325</v>
      </c>
      <c r="Q114" s="17">
        <f t="shared" si="20"/>
        <v>1250.5140485744682</v>
      </c>
      <c r="R114" s="16">
        <f>IFERROR(VLOOKUP(B114,media!A:C,3,0),"0")</f>
        <v>65.929900000000004</v>
      </c>
      <c r="S114" s="16">
        <f>IFERROR(VLOOKUP(B114,media!A:D,4,0),"0")</f>
        <v>67.726399999999998</v>
      </c>
      <c r="T114" s="16">
        <f>IFERROR(VLOOKUP(B114,media!A:B,2,0),"0")</f>
        <v>3</v>
      </c>
      <c r="U114" s="16">
        <f>IFERROR(_xlfn.XLOOKUP(B114,media!A:A,media!F:F),"-")</f>
        <v>0</v>
      </c>
      <c r="V114" s="18">
        <f>_xlfn.XLOOKUP(B114,media!A:A,media!E:E,"-")</f>
        <v>45658</v>
      </c>
    </row>
    <row r="115" spans="2:22" ht="15.75" thickBot="1">
      <c r="B115" s="16">
        <v>40083</v>
      </c>
      <c r="C115" s="16">
        <v>141</v>
      </c>
      <c r="D115" s="16">
        <v>5</v>
      </c>
      <c r="E115" s="16">
        <v>25</v>
      </c>
      <c r="F115" s="16">
        <v>2</v>
      </c>
      <c r="G115" s="16" t="s">
        <v>41</v>
      </c>
      <c r="H115" s="17">
        <v>250485</v>
      </c>
      <c r="I115" s="17">
        <v>500970</v>
      </c>
      <c r="J115" s="16">
        <f t="shared" si="14"/>
        <v>0.27</v>
      </c>
      <c r="K115" s="16">
        <f>VLOOKUP(B115,'COEF SEGURO imovel'!A:H,8,0)</f>
        <v>5.9900000000000002E-2</v>
      </c>
      <c r="L115" s="17">
        <f t="shared" si="15"/>
        <v>150.040515</v>
      </c>
      <c r="M115" s="17">
        <f t="shared" si="16"/>
        <v>300.08103</v>
      </c>
      <c r="N115" s="17">
        <f t="shared" si="17"/>
        <v>67630.950000000012</v>
      </c>
      <c r="O115" s="17">
        <f t="shared" si="18"/>
        <v>135261.90000000002</v>
      </c>
      <c r="P115" s="17">
        <f t="shared" si="19"/>
        <v>2406.1820043617022</v>
      </c>
      <c r="Q115" s="17">
        <f t="shared" si="20"/>
        <v>4812.3640087234044</v>
      </c>
      <c r="R115" s="16">
        <f>IFERROR(VLOOKUP(B115,media!A:C,3,0),"0")</f>
        <v>66.129900000000006</v>
      </c>
      <c r="S115" s="16">
        <f>IFERROR(VLOOKUP(B115,media!A:D,4,0),"0")</f>
        <v>68</v>
      </c>
      <c r="T115" s="16">
        <f>IFERROR(VLOOKUP(B115,media!A:B,2,0),"0")</f>
        <v>4</v>
      </c>
      <c r="U115" s="16">
        <f>IFERROR(_xlfn.XLOOKUP(B115,media!A:A,media!F:F),"-")</f>
        <v>0</v>
      </c>
      <c r="V115" s="18">
        <f>_xlfn.XLOOKUP(B115,media!A:A,media!E:E,"-")</f>
        <v>45658</v>
      </c>
    </row>
    <row r="116" spans="2:22" ht="15.75" thickBot="1">
      <c r="B116" s="16">
        <v>40101</v>
      </c>
      <c r="C116" s="16">
        <v>144</v>
      </c>
      <c r="D116" s="16">
        <v>5</v>
      </c>
      <c r="E116" s="16">
        <v>30</v>
      </c>
      <c r="F116" s="16">
        <v>2</v>
      </c>
      <c r="G116" s="16" t="s">
        <v>44</v>
      </c>
      <c r="H116" s="17">
        <v>63829</v>
      </c>
      <c r="I116" s="17">
        <v>114890</v>
      </c>
      <c r="J116" s="16">
        <f t="shared" si="14"/>
        <v>0.32</v>
      </c>
      <c r="K116" s="16">
        <f>VLOOKUP(B116,'COEF SEGURO imovel'!A:H,8,0)</f>
        <v>6.2300000000000001E-2</v>
      </c>
      <c r="L116" s="17">
        <f t="shared" si="15"/>
        <v>39.765467000000001</v>
      </c>
      <c r="M116" s="17">
        <f t="shared" si="16"/>
        <v>71.57647</v>
      </c>
      <c r="N116" s="17">
        <f t="shared" si="17"/>
        <v>20425.28</v>
      </c>
      <c r="O116" s="17">
        <f t="shared" si="18"/>
        <v>36764.800000000003</v>
      </c>
      <c r="P116" s="17">
        <f t="shared" si="19"/>
        <v>624.86463366666658</v>
      </c>
      <c r="Q116" s="17">
        <f t="shared" si="20"/>
        <v>1124.7348033333333</v>
      </c>
      <c r="R116" s="16">
        <f>IFERROR(VLOOKUP(B116,media!A:C,3,0),"0")</f>
        <v>66.849199999999996</v>
      </c>
      <c r="S116" s="16">
        <f>IFERROR(VLOOKUP(B116,media!A:D,4,0),"0")</f>
        <v>66.849199999999996</v>
      </c>
      <c r="T116" s="16">
        <f>IFERROR(VLOOKUP(B116,media!A:B,2,0),"0")</f>
        <v>1</v>
      </c>
      <c r="U116" s="16">
        <f>IFERROR(_xlfn.XLOOKUP(B116,media!A:A,media!F:F),"-")</f>
        <v>0</v>
      </c>
      <c r="V116" s="18">
        <f>_xlfn.XLOOKUP(B116,media!A:A,media!E:E,"-")</f>
        <v>45658</v>
      </c>
    </row>
    <row r="117" spans="2:22" ht="15.75" thickBot="1">
      <c r="B117" s="16">
        <v>40089</v>
      </c>
      <c r="C117" s="16">
        <v>143</v>
      </c>
      <c r="D117" s="16">
        <v>5</v>
      </c>
      <c r="E117" s="16">
        <v>30</v>
      </c>
      <c r="F117" s="16">
        <v>2</v>
      </c>
      <c r="G117" s="16" t="s">
        <v>49</v>
      </c>
      <c r="H117" s="17">
        <v>64184</v>
      </c>
      <c r="I117" s="17">
        <v>115530</v>
      </c>
      <c r="J117" s="16">
        <f t="shared" si="14"/>
        <v>0.32</v>
      </c>
      <c r="K117" s="16">
        <f>VLOOKUP(B117,'COEF SEGURO imovel'!A:H,8,0)</f>
        <v>6.2300000000000001E-2</v>
      </c>
      <c r="L117" s="17">
        <f t="shared" si="15"/>
        <v>39.986632</v>
      </c>
      <c r="M117" s="17">
        <f t="shared" si="16"/>
        <v>71.975189999999998</v>
      </c>
      <c r="N117" s="17">
        <f t="shared" si="17"/>
        <v>20538.88</v>
      </c>
      <c r="O117" s="17">
        <f t="shared" si="18"/>
        <v>36969.599999999999</v>
      </c>
      <c r="P117" s="17">
        <f t="shared" si="19"/>
        <v>632.45432430769233</v>
      </c>
      <c r="Q117" s="17">
        <f t="shared" si="20"/>
        <v>1138.4059592307694</v>
      </c>
      <c r="R117" s="16">
        <f>IFERROR(VLOOKUP(B117,media!A:C,3,0),"0")</f>
        <v>67.3</v>
      </c>
      <c r="S117" s="16">
        <f>IFERROR(VLOOKUP(B117,media!A:D,4,0),"0")</f>
        <v>67.999899999999997</v>
      </c>
      <c r="T117" s="16">
        <f>IFERROR(VLOOKUP(B117,media!A:B,2,0),"0")</f>
        <v>2</v>
      </c>
      <c r="U117" s="16">
        <f>IFERROR(_xlfn.XLOOKUP(B117,media!A:A,media!F:F),"-")</f>
        <v>0</v>
      </c>
      <c r="V117" s="18">
        <f>_xlfn.XLOOKUP(B117,media!A:A,media!E:E,"-")</f>
        <v>45658</v>
      </c>
    </row>
    <row r="118" spans="2:22" ht="15.75" thickBot="1">
      <c r="B118" s="16">
        <v>40070</v>
      </c>
      <c r="C118" s="16">
        <v>132</v>
      </c>
      <c r="D118" s="16">
        <v>5</v>
      </c>
      <c r="E118" s="16">
        <v>30</v>
      </c>
      <c r="F118" s="16">
        <v>2</v>
      </c>
      <c r="G118" s="16" t="s">
        <v>42</v>
      </c>
      <c r="H118" s="17">
        <v>69822</v>
      </c>
      <c r="I118" s="17">
        <v>97750</v>
      </c>
      <c r="J118" s="16">
        <f t="shared" si="14"/>
        <v>0.32</v>
      </c>
      <c r="K118" s="16">
        <f>VLOOKUP(B118,'COEF SEGURO imovel'!A:H,8,0)</f>
        <v>6.2300000000000001E-2</v>
      </c>
      <c r="L118" s="17">
        <f t="shared" si="15"/>
        <v>43.499105999999998</v>
      </c>
      <c r="M118" s="17">
        <f t="shared" si="16"/>
        <v>60.898249999999997</v>
      </c>
      <c r="N118" s="17">
        <f t="shared" si="17"/>
        <v>22343.040000000001</v>
      </c>
      <c r="O118" s="17">
        <f t="shared" si="18"/>
        <v>31280</v>
      </c>
      <c r="P118" s="17">
        <f t="shared" si="19"/>
        <v>741.71910600000001</v>
      </c>
      <c r="Q118" s="17">
        <f t="shared" si="20"/>
        <v>1038.39825</v>
      </c>
      <c r="R118" s="16">
        <f>IFERROR(VLOOKUP(B118,media!A:C,3,0),"0")</f>
        <v>67.340199999999996</v>
      </c>
      <c r="S118" s="16">
        <f>IFERROR(VLOOKUP(B118,media!A:D,4,0),"0")</f>
        <v>78.030100000000004</v>
      </c>
      <c r="T118" s="16">
        <f>IFERROR(VLOOKUP(B118,media!A:B,2,0),"0")</f>
        <v>3</v>
      </c>
      <c r="U118" s="16">
        <f>IFERROR(_xlfn.XLOOKUP(B118,media!A:A,media!F:F),"-")</f>
        <v>0</v>
      </c>
      <c r="V118" s="18">
        <f>_xlfn.XLOOKUP(B118,media!A:A,media!E:E,"-")</f>
        <v>45658</v>
      </c>
    </row>
    <row r="119" spans="2:22" ht="15.75" thickBot="1">
      <c r="B119" s="16">
        <v>40087</v>
      </c>
      <c r="C119" s="16">
        <v>142</v>
      </c>
      <c r="D119" s="16">
        <v>5</v>
      </c>
      <c r="E119" s="16">
        <v>25</v>
      </c>
      <c r="F119" s="16">
        <v>2</v>
      </c>
      <c r="G119" s="16" t="s">
        <v>49</v>
      </c>
      <c r="H119" s="17">
        <v>124072</v>
      </c>
      <c r="I119" s="17">
        <v>248142</v>
      </c>
      <c r="J119" s="16">
        <f t="shared" si="14"/>
        <v>0.27</v>
      </c>
      <c r="K119" s="16">
        <f>VLOOKUP(B119,'COEF SEGURO imovel'!A:H,8,0)</f>
        <v>5.9900000000000002E-2</v>
      </c>
      <c r="L119" s="17">
        <f t="shared" si="15"/>
        <v>74.319128000000006</v>
      </c>
      <c r="M119" s="17">
        <f t="shared" si="16"/>
        <v>148.637058</v>
      </c>
      <c r="N119" s="17">
        <f t="shared" si="17"/>
        <v>33499.440000000002</v>
      </c>
      <c r="O119" s="17">
        <f t="shared" si="18"/>
        <v>66998.340000000011</v>
      </c>
      <c r="P119" s="17">
        <f t="shared" si="19"/>
        <v>1183.9771561690143</v>
      </c>
      <c r="Q119" s="17">
        <f t="shared" si="20"/>
        <v>2367.9352270140844</v>
      </c>
      <c r="R119" s="16">
        <f>IFERROR(VLOOKUP(B119,media!A:C,3,0),"0")</f>
        <v>67.901600000000002</v>
      </c>
      <c r="S119" s="16">
        <f>IFERROR(VLOOKUP(B119,media!A:D,4,0),"0")</f>
        <v>67.901600000000002</v>
      </c>
      <c r="T119" s="16">
        <f>IFERROR(VLOOKUP(B119,media!A:B,2,0),"0")</f>
        <v>3</v>
      </c>
      <c r="U119" s="16">
        <f>IFERROR(_xlfn.XLOOKUP(B119,media!A:A,media!F:F),"-")</f>
        <v>1</v>
      </c>
      <c r="V119" s="18">
        <f>_xlfn.XLOOKUP(B119,media!A:A,media!E:E,"-")</f>
        <v>45658</v>
      </c>
    </row>
    <row r="120" spans="2:22" ht="15.75" thickBot="1">
      <c r="B120" s="16">
        <v>40114</v>
      </c>
      <c r="C120" s="16">
        <v>147</v>
      </c>
      <c r="D120" s="16">
        <v>5</v>
      </c>
      <c r="E120" s="16">
        <v>30</v>
      </c>
      <c r="F120" s="16">
        <v>2</v>
      </c>
      <c r="G120" s="16" t="s">
        <v>43</v>
      </c>
      <c r="H120" s="17">
        <v>61478</v>
      </c>
      <c r="I120" s="17">
        <v>110659</v>
      </c>
      <c r="J120" s="16">
        <f t="shared" si="14"/>
        <v>0.32</v>
      </c>
      <c r="K120" s="16">
        <f>VLOOKUP(B120,'COEF SEGURO imovel'!A:H,8,0)</f>
        <v>6.2300000000000001E-2</v>
      </c>
      <c r="L120" s="17">
        <f t="shared" si="15"/>
        <v>38.300793999999996</v>
      </c>
      <c r="M120" s="17">
        <f t="shared" si="16"/>
        <v>68.940556999999998</v>
      </c>
      <c r="N120" s="17">
        <f t="shared" si="17"/>
        <v>19672.96</v>
      </c>
      <c r="O120" s="17">
        <f t="shared" si="18"/>
        <v>35410.879999999997</v>
      </c>
      <c r="P120" s="17">
        <f t="shared" si="19"/>
        <v>590.34814093877549</v>
      </c>
      <c r="Q120" s="17">
        <f t="shared" si="20"/>
        <v>1062.6132100612244</v>
      </c>
      <c r="R120" s="16">
        <f>IFERROR(VLOOKUP(B120,media!A:C,3,0),"0")</f>
        <v>67.999700000000004</v>
      </c>
      <c r="S120" s="16">
        <f>IFERROR(VLOOKUP(B120,media!A:D,4,0),"0")</f>
        <v>69.232600000000005</v>
      </c>
      <c r="T120" s="16">
        <f>IFERROR(VLOOKUP(B120,media!A:B,2,0),"0")</f>
        <v>5</v>
      </c>
      <c r="U120" s="16">
        <f>IFERROR(_xlfn.XLOOKUP(B120,media!A:A,media!F:F),"-")</f>
        <v>0</v>
      </c>
      <c r="V120" s="18">
        <f>_xlfn.XLOOKUP(B120,media!A:A,media!E:E,"-")</f>
        <v>45627</v>
      </c>
    </row>
    <row r="121" spans="2:22" ht="15.75" thickBot="1">
      <c r="B121" s="16">
        <v>40146</v>
      </c>
      <c r="C121" s="16">
        <v>202</v>
      </c>
      <c r="D121" s="16">
        <v>15</v>
      </c>
      <c r="E121" s="16">
        <v>15</v>
      </c>
      <c r="F121" s="16">
        <v>2</v>
      </c>
      <c r="G121" s="16" t="s">
        <v>49</v>
      </c>
      <c r="H121" s="17">
        <v>480794</v>
      </c>
      <c r="I121" s="17">
        <v>961587</v>
      </c>
      <c r="J121" s="16">
        <f t="shared" si="14"/>
        <v>0.17</v>
      </c>
      <c r="K121" s="16">
        <f>VLOOKUP(B121,'COEF SEGURO imovel'!A:H,8,0)</f>
        <v>5.8999999999999997E-2</v>
      </c>
      <c r="L121" s="17">
        <f t="shared" si="15"/>
        <v>283.66845999999998</v>
      </c>
      <c r="M121" s="17">
        <f t="shared" si="16"/>
        <v>567.33632999999998</v>
      </c>
      <c r="N121" s="17">
        <f t="shared" si="17"/>
        <v>81734.98000000001</v>
      </c>
      <c r="O121" s="17">
        <f t="shared" si="18"/>
        <v>163469.79</v>
      </c>
      <c r="P121" s="17">
        <f t="shared" si="19"/>
        <v>3068.4653906930689</v>
      </c>
      <c r="Q121" s="17">
        <f t="shared" si="20"/>
        <v>6136.9243993069313</v>
      </c>
      <c r="R121" s="16" t="str">
        <f>IFERROR(VLOOKUP(B121,media!A:C,3,0),"0")</f>
        <v>0</v>
      </c>
      <c r="S121" s="16" t="str">
        <f>IFERROR(VLOOKUP(B121,media!A:D,4,0),"0")</f>
        <v>0</v>
      </c>
      <c r="T121" s="16" t="str">
        <f>IFERROR(VLOOKUP(B121,media!A:B,2,0),"0")</f>
        <v>0</v>
      </c>
      <c r="U121" s="16" t="str">
        <f>IFERROR(_xlfn.XLOOKUP(B121,media!A:A,media!F:F),"-")</f>
        <v>-</v>
      </c>
      <c r="V121" s="18" t="str">
        <f>_xlfn.XLOOKUP(B121,media!A:A,media!E:E,"-")</f>
        <v>-</v>
      </c>
    </row>
    <row r="122" spans="2:22" ht="15.75" thickBot="1">
      <c r="B122" s="16">
        <v>40103</v>
      </c>
      <c r="C122" s="16">
        <v>145</v>
      </c>
      <c r="D122" s="16">
        <v>5</v>
      </c>
      <c r="E122" s="16">
        <v>30</v>
      </c>
      <c r="F122" s="16">
        <v>2</v>
      </c>
      <c r="G122" s="16" t="s">
        <v>44</v>
      </c>
      <c r="H122" s="17">
        <v>113669</v>
      </c>
      <c r="I122" s="17">
        <v>227338</v>
      </c>
      <c r="J122" s="16">
        <f t="shared" si="14"/>
        <v>0.32</v>
      </c>
      <c r="K122" s="16">
        <f>VLOOKUP(B122,'COEF SEGURO imovel'!A:H,8,0)</f>
        <v>6.2300000000000001E-2</v>
      </c>
      <c r="L122" s="17">
        <f t="shared" si="15"/>
        <v>70.815787</v>
      </c>
      <c r="M122" s="17">
        <f t="shared" si="16"/>
        <v>141.631574</v>
      </c>
      <c r="N122" s="17">
        <f t="shared" si="17"/>
        <v>36374.080000000002</v>
      </c>
      <c r="O122" s="17">
        <f t="shared" si="18"/>
        <v>72748.160000000003</v>
      </c>
      <c r="P122" s="17">
        <f t="shared" si="19"/>
        <v>1105.5956490689657</v>
      </c>
      <c r="Q122" s="17">
        <f t="shared" si="20"/>
        <v>2211.1912981379314</v>
      </c>
      <c r="R122" s="16">
        <f>IFERROR(VLOOKUP(B122,media!A:C,3,0),"0")</f>
        <v>68.268900000000002</v>
      </c>
      <c r="S122" s="16">
        <f>IFERROR(VLOOKUP(B122,media!A:D,4,0),"0")</f>
        <v>68.433899999999994</v>
      </c>
      <c r="T122" s="16">
        <f>IFERROR(VLOOKUP(B122,media!A:B,2,0),"0")</f>
        <v>3</v>
      </c>
      <c r="U122" s="16">
        <f>IFERROR(_xlfn.XLOOKUP(B122,media!A:A,media!F:F),"-")</f>
        <v>0</v>
      </c>
      <c r="V122" s="18">
        <f>_xlfn.XLOOKUP(B122,media!A:A,media!E:E,"-")</f>
        <v>45658</v>
      </c>
    </row>
    <row r="123" spans="2:22" ht="15.75" thickBot="1">
      <c r="B123" s="16">
        <v>40130</v>
      </c>
      <c r="C123" s="16">
        <v>150</v>
      </c>
      <c r="D123" s="16">
        <v>5</v>
      </c>
      <c r="E123" s="16">
        <v>30</v>
      </c>
      <c r="F123" s="16">
        <v>2</v>
      </c>
      <c r="G123" s="16" t="s">
        <v>47</v>
      </c>
      <c r="H123" s="17">
        <v>60324</v>
      </c>
      <c r="I123" s="17">
        <v>108583</v>
      </c>
      <c r="J123" s="16">
        <f t="shared" si="14"/>
        <v>0.32</v>
      </c>
      <c r="K123" s="16">
        <f>VLOOKUP(B123,'COEF SEGURO imovel'!A:H,8,0)</f>
        <v>6.2300000000000001E-2</v>
      </c>
      <c r="L123" s="17">
        <f t="shared" si="15"/>
        <v>37.581851999999998</v>
      </c>
      <c r="M123" s="17">
        <f t="shared" si="16"/>
        <v>67.647208999999989</v>
      </c>
      <c r="N123" s="17">
        <f t="shared" si="17"/>
        <v>19303.68</v>
      </c>
      <c r="O123" s="17">
        <f t="shared" si="18"/>
        <v>34746.559999999998</v>
      </c>
      <c r="P123" s="17">
        <f t="shared" si="19"/>
        <v>568.43305199999998</v>
      </c>
      <c r="Q123" s="17">
        <f t="shared" si="20"/>
        <v>1023.177609</v>
      </c>
      <c r="R123" s="16">
        <f>IFERROR(VLOOKUP(B123,media!A:C,3,0),"0")</f>
        <v>68.293199999999999</v>
      </c>
      <c r="S123" s="16">
        <f>IFERROR(VLOOKUP(B123,media!A:D,4,0),"0")</f>
        <v>68.956299999999999</v>
      </c>
      <c r="T123" s="16">
        <f>IFERROR(VLOOKUP(B123,media!A:B,2,0),"0")</f>
        <v>2</v>
      </c>
      <c r="U123" s="16">
        <f>IFERROR(_xlfn.XLOOKUP(B123,media!A:A,media!F:F),"-")</f>
        <v>0</v>
      </c>
      <c r="V123" s="18">
        <f>_xlfn.XLOOKUP(B123,media!A:A,media!E:E,"-")</f>
        <v>45658</v>
      </c>
    </row>
    <row r="124" spans="2:22" ht="15.75" thickBot="1">
      <c r="B124" s="16">
        <v>40064</v>
      </c>
      <c r="C124" s="16">
        <v>130</v>
      </c>
      <c r="D124" s="16">
        <v>5</v>
      </c>
      <c r="E124" s="16">
        <v>30</v>
      </c>
      <c r="F124" s="16">
        <v>2</v>
      </c>
      <c r="G124" s="16" t="s">
        <v>49</v>
      </c>
      <c r="H124" s="17">
        <v>111520</v>
      </c>
      <c r="I124" s="17">
        <v>118955</v>
      </c>
      <c r="J124" s="16">
        <f t="shared" si="14"/>
        <v>0.32</v>
      </c>
      <c r="K124" s="16">
        <f>VLOOKUP(B124,'COEF SEGURO imovel'!A:H,8,0)</f>
        <v>6.2300000000000001E-2</v>
      </c>
      <c r="L124" s="17">
        <f t="shared" si="15"/>
        <v>69.476959999999991</v>
      </c>
      <c r="M124" s="17">
        <f t="shared" si="16"/>
        <v>74.108964999999998</v>
      </c>
      <c r="N124" s="17">
        <f t="shared" si="17"/>
        <v>35686.400000000001</v>
      </c>
      <c r="O124" s="17">
        <f t="shared" si="18"/>
        <v>38065.599999999999</v>
      </c>
      <c r="P124" s="17">
        <f t="shared" si="19"/>
        <v>1201.833883076923</v>
      </c>
      <c r="Q124" s="17">
        <f t="shared" si="20"/>
        <v>1281.9597342307691</v>
      </c>
      <c r="R124" s="16">
        <f>IFERROR(VLOOKUP(B124,media!A:C,3,0),"0")</f>
        <v>68.3</v>
      </c>
      <c r="S124" s="16">
        <f>IFERROR(VLOOKUP(B124,media!A:D,4,0),"0")</f>
        <v>80</v>
      </c>
      <c r="T124" s="16">
        <f>IFERROR(VLOOKUP(B124,media!A:B,2,0),"0")</f>
        <v>6</v>
      </c>
      <c r="U124" s="16">
        <f>IFERROR(_xlfn.XLOOKUP(B124,media!A:A,media!F:F),"-")</f>
        <v>0</v>
      </c>
      <c r="V124" s="18">
        <f>_xlfn.XLOOKUP(B124,media!A:A,media!E:E,"-")</f>
        <v>45658</v>
      </c>
    </row>
    <row r="125" spans="2:22" ht="15.75" thickBot="1">
      <c r="B125" s="16">
        <v>40174</v>
      </c>
      <c r="C125" s="16">
        <v>211</v>
      </c>
      <c r="D125" s="16">
        <v>15</v>
      </c>
      <c r="E125" s="16">
        <v>23</v>
      </c>
      <c r="F125" s="16">
        <v>2</v>
      </c>
      <c r="G125" s="16" t="s">
        <v>47</v>
      </c>
      <c r="H125" s="17">
        <v>434432</v>
      </c>
      <c r="I125" s="17">
        <v>868864</v>
      </c>
      <c r="J125" s="16">
        <f t="shared" ref="J125:J156" si="21">(E125+F125)/100</f>
        <v>0.25</v>
      </c>
      <c r="K125" s="16">
        <f>VLOOKUP(B125,'COEF SEGURO imovel'!A:H,8,0)</f>
        <v>5.8999999999999997E-2</v>
      </c>
      <c r="L125" s="17">
        <f t="shared" ref="L125:L156" si="22">H125*(K125/100)</f>
        <v>256.31487999999996</v>
      </c>
      <c r="M125" s="17">
        <f t="shared" ref="M125:M156" si="23">I125*(K125/100)</f>
        <v>512.62975999999992</v>
      </c>
      <c r="N125" s="17">
        <f t="shared" ref="N125:N156" si="24">H125*J125</f>
        <v>108608</v>
      </c>
      <c r="O125" s="17">
        <f t="shared" ref="O125:O156" si="25">I125*J125</f>
        <v>217216</v>
      </c>
      <c r="P125" s="17">
        <f t="shared" ref="P125:P156" si="26">SUM(H125+N125)/C125+L125</f>
        <v>2829.9641690995259</v>
      </c>
      <c r="Q125" s="17">
        <f t="shared" ref="Q125:Q156" si="27">SUM(I125+O125)/C125+M125</f>
        <v>5659.9283381990517</v>
      </c>
      <c r="R125" s="16" t="str">
        <f>IFERROR(VLOOKUP(B125,media!A:C,3,0),"0")</f>
        <v>0</v>
      </c>
      <c r="S125" s="16" t="str">
        <f>IFERROR(VLOOKUP(B125,media!A:D,4,0),"0")</f>
        <v>0</v>
      </c>
      <c r="T125" s="16" t="str">
        <f>IFERROR(VLOOKUP(B125,media!A:B,2,0),"0")</f>
        <v>0</v>
      </c>
      <c r="U125" s="16" t="str">
        <f>IFERROR(_xlfn.XLOOKUP(B125,media!A:A,media!F:F),"-")</f>
        <v>-</v>
      </c>
      <c r="V125" s="18" t="str">
        <f>_xlfn.XLOOKUP(B125,media!A:A,media!E:E,"-")</f>
        <v>-</v>
      </c>
    </row>
    <row r="126" spans="2:22" ht="15.75" thickBot="1">
      <c r="B126" s="16">
        <v>40084</v>
      </c>
      <c r="C126" s="16">
        <v>142</v>
      </c>
      <c r="D126" s="16">
        <v>5</v>
      </c>
      <c r="E126" s="16">
        <v>30</v>
      </c>
      <c r="F126" s="16">
        <v>2</v>
      </c>
      <c r="G126" s="16" t="s">
        <v>41</v>
      </c>
      <c r="H126" s="17">
        <v>68929</v>
      </c>
      <c r="I126" s="17">
        <v>124072</v>
      </c>
      <c r="J126" s="16">
        <f t="shared" si="21"/>
        <v>0.32</v>
      </c>
      <c r="K126" s="16">
        <f>VLOOKUP(B126,'COEF SEGURO imovel'!A:H,8,0)</f>
        <v>6.2300000000000001E-2</v>
      </c>
      <c r="L126" s="17">
        <f t="shared" si="22"/>
        <v>42.942766999999996</v>
      </c>
      <c r="M126" s="17">
        <f t="shared" si="23"/>
        <v>77.296855999999991</v>
      </c>
      <c r="N126" s="17">
        <f t="shared" si="24"/>
        <v>22057.279999999999</v>
      </c>
      <c r="O126" s="17">
        <f t="shared" si="25"/>
        <v>39703.040000000001</v>
      </c>
      <c r="P126" s="17">
        <f t="shared" si="26"/>
        <v>683.69121770422532</v>
      </c>
      <c r="Q126" s="17">
        <f t="shared" si="27"/>
        <v>1230.6422081126761</v>
      </c>
      <c r="R126" s="16">
        <f>IFERROR(VLOOKUP(B126,media!A:C,3,0),"0")</f>
        <v>68.560100000000006</v>
      </c>
      <c r="S126" s="16">
        <f>IFERROR(VLOOKUP(B126,media!A:D,4,0),"0")</f>
        <v>76.000399999999999</v>
      </c>
      <c r="T126" s="16">
        <f>IFERROR(VLOOKUP(B126,media!A:B,2,0),"0")</f>
        <v>6</v>
      </c>
      <c r="U126" s="16">
        <f>IFERROR(_xlfn.XLOOKUP(B126,media!A:A,media!F:F),"-")</f>
        <v>0</v>
      </c>
      <c r="V126" s="18">
        <f>_xlfn.XLOOKUP(B126,media!A:A,media!E:E,"-")</f>
        <v>45627</v>
      </c>
    </row>
    <row r="127" spans="2:22" ht="15.75" thickBot="1">
      <c r="B127" s="16">
        <v>40069</v>
      </c>
      <c r="C127" s="16">
        <v>132</v>
      </c>
      <c r="D127" s="16">
        <v>5</v>
      </c>
      <c r="E127" s="16">
        <v>25</v>
      </c>
      <c r="F127" s="16">
        <v>2</v>
      </c>
      <c r="G127" s="16" t="s">
        <v>42</v>
      </c>
      <c r="H127" s="17">
        <v>125678</v>
      </c>
      <c r="I127" s="17">
        <v>251355</v>
      </c>
      <c r="J127" s="16">
        <f t="shared" si="21"/>
        <v>0.27</v>
      </c>
      <c r="K127" s="16">
        <f>VLOOKUP(B127,'COEF SEGURO imovel'!A:H,8,0)</f>
        <v>5.9900000000000002E-2</v>
      </c>
      <c r="L127" s="17">
        <f t="shared" si="22"/>
        <v>75.281122000000011</v>
      </c>
      <c r="M127" s="17">
        <f t="shared" si="23"/>
        <v>150.561645</v>
      </c>
      <c r="N127" s="17">
        <f t="shared" si="24"/>
        <v>33933.060000000005</v>
      </c>
      <c r="O127" s="17">
        <f t="shared" si="25"/>
        <v>67865.850000000006</v>
      </c>
      <c r="P127" s="17">
        <f t="shared" si="26"/>
        <v>1284.455818969697</v>
      </c>
      <c r="Q127" s="17">
        <f t="shared" si="27"/>
        <v>2568.9014177272729</v>
      </c>
      <c r="R127" s="16">
        <f>IFERROR(VLOOKUP(B127,media!A:C,3,0),"0")</f>
        <v>69.141900000000007</v>
      </c>
      <c r="S127" s="16">
        <f>IFERROR(VLOOKUP(B127,media!A:D,4,0),"0")</f>
        <v>69.141900000000007</v>
      </c>
      <c r="T127" s="16">
        <f>IFERROR(VLOOKUP(B127,media!A:B,2,0),"0")</f>
        <v>2</v>
      </c>
      <c r="U127" s="16">
        <f>IFERROR(_xlfn.XLOOKUP(B127,media!A:A,media!F:F),"-")</f>
        <v>0</v>
      </c>
      <c r="V127" s="18">
        <f>_xlfn.XLOOKUP(B127,media!A:A,media!E:E,"-")</f>
        <v>45658</v>
      </c>
    </row>
    <row r="128" spans="2:22" ht="15.75" thickBot="1">
      <c r="B128" s="16">
        <v>40088</v>
      </c>
      <c r="C128" s="16">
        <v>142</v>
      </c>
      <c r="D128" s="16">
        <v>5</v>
      </c>
      <c r="E128" s="16">
        <v>30</v>
      </c>
      <c r="F128" s="16">
        <v>2</v>
      </c>
      <c r="G128" s="16" t="s">
        <v>49</v>
      </c>
      <c r="H128" s="17">
        <v>68929</v>
      </c>
      <c r="I128" s="17">
        <v>124072</v>
      </c>
      <c r="J128" s="16">
        <f t="shared" si="21"/>
        <v>0.32</v>
      </c>
      <c r="K128" s="16">
        <f>VLOOKUP(B128,'COEF SEGURO imovel'!A:H,8,0)</f>
        <v>6.2300000000000001E-2</v>
      </c>
      <c r="L128" s="17">
        <f t="shared" si="22"/>
        <v>42.942766999999996</v>
      </c>
      <c r="M128" s="17">
        <f t="shared" si="23"/>
        <v>77.296855999999991</v>
      </c>
      <c r="N128" s="17">
        <f t="shared" si="24"/>
        <v>22057.279999999999</v>
      </c>
      <c r="O128" s="17">
        <f t="shared" si="25"/>
        <v>39703.040000000001</v>
      </c>
      <c r="P128" s="17">
        <f t="shared" si="26"/>
        <v>683.69121770422532</v>
      </c>
      <c r="Q128" s="17">
        <f t="shared" si="27"/>
        <v>1230.6422081126761</v>
      </c>
      <c r="R128" s="16">
        <f>IFERROR(VLOOKUP(B128,media!A:C,3,0),"0")</f>
        <v>69.3399</v>
      </c>
      <c r="S128" s="16">
        <f>IFERROR(VLOOKUP(B128,media!A:D,4,0),"0")</f>
        <v>69.3399</v>
      </c>
      <c r="T128" s="16">
        <f>IFERROR(VLOOKUP(B128,media!A:B,2,0),"0")</f>
        <v>1</v>
      </c>
      <c r="U128" s="16">
        <f>IFERROR(_xlfn.XLOOKUP(B128,media!A:A,media!F:F),"-")</f>
        <v>0</v>
      </c>
      <c r="V128" s="18">
        <f>_xlfn.XLOOKUP(B128,media!A:A,media!E:E,"-")</f>
        <v>45627</v>
      </c>
    </row>
    <row r="129" spans="2:22" ht="15.75" thickBot="1">
      <c r="B129" s="16">
        <v>40201</v>
      </c>
      <c r="C129" s="16">
        <v>234</v>
      </c>
      <c r="D129" s="16">
        <v>5</v>
      </c>
      <c r="E129" s="16">
        <v>20</v>
      </c>
      <c r="F129" s="16">
        <v>3</v>
      </c>
      <c r="G129" s="16" t="s">
        <v>38</v>
      </c>
      <c r="H129" s="17">
        <v>300000</v>
      </c>
      <c r="I129" s="17">
        <v>300000</v>
      </c>
      <c r="J129" s="16">
        <f t="shared" si="21"/>
        <v>0.23</v>
      </c>
      <c r="K129" s="16">
        <f>VLOOKUP(B129,'COEF SEGURO imovel'!A:H,8,0)</f>
        <v>5.8000000000000003E-2</v>
      </c>
      <c r="L129" s="17">
        <f t="shared" si="22"/>
        <v>174</v>
      </c>
      <c r="M129" s="17">
        <f t="shared" si="23"/>
        <v>174</v>
      </c>
      <c r="N129" s="17">
        <f t="shared" si="24"/>
        <v>69000</v>
      </c>
      <c r="O129" s="17">
        <f t="shared" si="25"/>
        <v>69000</v>
      </c>
      <c r="P129" s="17">
        <f t="shared" si="26"/>
        <v>1750.9230769230769</v>
      </c>
      <c r="Q129" s="17">
        <f t="shared" si="27"/>
        <v>1750.9230769230769</v>
      </c>
      <c r="R129" s="16">
        <f>IFERROR(VLOOKUP(B129,media!A:C,3,0),"0")</f>
        <v>73.166700000000006</v>
      </c>
      <c r="S129" s="16">
        <f>IFERROR(VLOOKUP(B129,media!A:D,4,0),"0")</f>
        <v>80.687299999999993</v>
      </c>
      <c r="T129" s="16">
        <f>IFERROR(VLOOKUP(B129,media!A:B,2,0),"0")</f>
        <v>40</v>
      </c>
      <c r="U129" s="16">
        <f>IFERROR(_xlfn.XLOOKUP(B129,media!A:A,media!F:F),"-")</f>
        <v>13</v>
      </c>
      <c r="V129" s="18">
        <f>_xlfn.XLOOKUP(B129,media!A:A,media!E:E,"-")</f>
        <v>45658</v>
      </c>
    </row>
    <row r="130" spans="2:22" ht="15.75" thickBot="1">
      <c r="B130" s="16">
        <v>40102</v>
      </c>
      <c r="C130" s="16">
        <v>144</v>
      </c>
      <c r="D130" s="16">
        <v>5</v>
      </c>
      <c r="E130" s="16">
        <v>30</v>
      </c>
      <c r="F130" s="16">
        <v>2</v>
      </c>
      <c r="G130" s="16" t="s">
        <v>44</v>
      </c>
      <c r="H130" s="17">
        <v>114890</v>
      </c>
      <c r="I130" s="17">
        <v>229779</v>
      </c>
      <c r="J130" s="16">
        <f t="shared" si="21"/>
        <v>0.32</v>
      </c>
      <c r="K130" s="16">
        <f>VLOOKUP(B130,'COEF SEGURO imovel'!A:H,8,0)</f>
        <v>6.2300000000000001E-2</v>
      </c>
      <c r="L130" s="17">
        <f t="shared" si="22"/>
        <v>71.57647</v>
      </c>
      <c r="M130" s="17">
        <f t="shared" si="23"/>
        <v>143.15231699999998</v>
      </c>
      <c r="N130" s="17">
        <f t="shared" si="24"/>
        <v>36764.800000000003</v>
      </c>
      <c r="O130" s="17">
        <f t="shared" si="25"/>
        <v>73529.279999999999</v>
      </c>
      <c r="P130" s="17">
        <f t="shared" si="26"/>
        <v>1124.7348033333333</v>
      </c>
      <c r="Q130" s="17">
        <f t="shared" si="27"/>
        <v>2249.4598170000004</v>
      </c>
      <c r="R130" s="16">
        <f>IFERROR(VLOOKUP(B130,media!A:C,3,0),"0")</f>
        <v>70.089799999999997</v>
      </c>
      <c r="S130" s="16">
        <f>IFERROR(VLOOKUP(B130,media!A:D,4,0),"0")</f>
        <v>70.089799999999997</v>
      </c>
      <c r="T130" s="16">
        <f>IFERROR(VLOOKUP(B130,media!A:B,2,0),"0")</f>
        <v>1</v>
      </c>
      <c r="U130" s="16">
        <f>IFERROR(_xlfn.XLOOKUP(B130,media!A:A,media!F:F),"-")</f>
        <v>0</v>
      </c>
      <c r="V130" s="18">
        <f>_xlfn.XLOOKUP(B130,media!A:A,media!E:E,"-")</f>
        <v>45627</v>
      </c>
    </row>
    <row r="131" spans="2:22" ht="15.75" thickBot="1">
      <c r="B131" s="16">
        <v>40118</v>
      </c>
      <c r="C131" s="16">
        <v>148</v>
      </c>
      <c r="D131" s="16">
        <v>5</v>
      </c>
      <c r="E131" s="16">
        <v>30</v>
      </c>
      <c r="F131" s="16">
        <v>2</v>
      </c>
      <c r="G131" s="16" t="s">
        <v>45</v>
      </c>
      <c r="H131" s="17">
        <v>108309</v>
      </c>
      <c r="I131" s="17">
        <v>216617</v>
      </c>
      <c r="J131" s="16">
        <f t="shared" si="21"/>
        <v>0.32</v>
      </c>
      <c r="K131" s="16">
        <f>VLOOKUP(B131,'COEF SEGURO imovel'!A:H,8,0)</f>
        <v>6.2300000000000001E-2</v>
      </c>
      <c r="L131" s="17">
        <f t="shared" si="22"/>
        <v>67.476506999999998</v>
      </c>
      <c r="M131" s="17">
        <f t="shared" si="23"/>
        <v>134.95239100000001</v>
      </c>
      <c r="N131" s="17">
        <f t="shared" si="24"/>
        <v>34658.879999999997</v>
      </c>
      <c r="O131" s="17">
        <f t="shared" si="25"/>
        <v>69317.440000000002</v>
      </c>
      <c r="P131" s="17">
        <f t="shared" si="26"/>
        <v>1033.4756961891892</v>
      </c>
      <c r="Q131" s="17">
        <f t="shared" si="27"/>
        <v>2066.9418504594596</v>
      </c>
      <c r="R131" s="16">
        <f>IFERROR(VLOOKUP(B131,media!A:C,3,0),"0")</f>
        <v>70.115099999999998</v>
      </c>
      <c r="S131" s="16">
        <f>IFERROR(VLOOKUP(B131,media!A:D,4,0),"0")</f>
        <v>70.115099999999998</v>
      </c>
      <c r="T131" s="16">
        <f>IFERROR(VLOOKUP(B131,media!A:B,2,0),"0")</f>
        <v>2</v>
      </c>
      <c r="U131" s="16">
        <f>IFERROR(_xlfn.XLOOKUP(B131,media!A:A,media!F:F),"-")</f>
        <v>0</v>
      </c>
      <c r="V131" s="18">
        <f>_xlfn.XLOOKUP(B131,media!A:A,media!E:E,"-")</f>
        <v>45658</v>
      </c>
    </row>
    <row r="132" spans="2:22" ht="15.75" thickBot="1">
      <c r="B132" s="16">
        <v>40127</v>
      </c>
      <c r="C132" s="16">
        <v>150</v>
      </c>
      <c r="D132" s="16">
        <v>5</v>
      </c>
      <c r="E132" s="16">
        <v>30</v>
      </c>
      <c r="F132" s="16">
        <v>2</v>
      </c>
      <c r="G132" s="16" t="s">
        <v>46</v>
      </c>
      <c r="H132" s="17">
        <v>108583</v>
      </c>
      <c r="I132" s="17">
        <v>217165</v>
      </c>
      <c r="J132" s="16">
        <f t="shared" si="21"/>
        <v>0.32</v>
      </c>
      <c r="K132" s="16">
        <f>VLOOKUP(B132,'COEF SEGURO imovel'!A:H,8,0)</f>
        <v>6.2300000000000001E-2</v>
      </c>
      <c r="L132" s="17">
        <f t="shared" si="22"/>
        <v>67.647208999999989</v>
      </c>
      <c r="M132" s="17">
        <f t="shared" si="23"/>
        <v>135.29379499999999</v>
      </c>
      <c r="N132" s="17">
        <f t="shared" si="24"/>
        <v>34746.559999999998</v>
      </c>
      <c r="O132" s="17">
        <f t="shared" si="25"/>
        <v>69492.800000000003</v>
      </c>
      <c r="P132" s="17">
        <f t="shared" si="26"/>
        <v>1023.177609</v>
      </c>
      <c r="Q132" s="17">
        <f t="shared" si="27"/>
        <v>2046.345795</v>
      </c>
      <c r="R132" s="16">
        <f>IFERROR(VLOOKUP(B132,media!A:C,3,0),"0")</f>
        <v>70.1233</v>
      </c>
      <c r="S132" s="16">
        <f>IFERROR(VLOOKUP(B132,media!A:D,4,0),"0")</f>
        <v>70.123400000000004</v>
      </c>
      <c r="T132" s="16">
        <f>IFERROR(VLOOKUP(B132,media!A:B,2,0),"0")</f>
        <v>2</v>
      </c>
      <c r="U132" s="16">
        <f>IFERROR(_xlfn.XLOOKUP(B132,media!A:A,media!F:F),"-")</f>
        <v>0</v>
      </c>
      <c r="V132" s="18">
        <f>_xlfn.XLOOKUP(B132,media!A:A,media!E:E,"-")</f>
        <v>45658</v>
      </c>
    </row>
    <row r="133" spans="2:22" ht="15.75" thickBot="1">
      <c r="B133" s="16">
        <v>40206</v>
      </c>
      <c r="C133" s="16">
        <v>239</v>
      </c>
      <c r="D133" s="16">
        <v>5</v>
      </c>
      <c r="E133" s="16">
        <v>20</v>
      </c>
      <c r="F133" s="16">
        <v>3</v>
      </c>
      <c r="G133" s="16" t="s">
        <v>38</v>
      </c>
      <c r="H133" s="17">
        <v>300000</v>
      </c>
      <c r="I133" s="17">
        <v>300000</v>
      </c>
      <c r="J133" s="16">
        <f t="shared" si="21"/>
        <v>0.23</v>
      </c>
      <c r="K133" s="16">
        <f>VLOOKUP(B133,'COEF SEGURO imovel'!A:H,8,0)</f>
        <v>5.8000000000000003E-2</v>
      </c>
      <c r="L133" s="17">
        <f t="shared" si="22"/>
        <v>174</v>
      </c>
      <c r="M133" s="17">
        <f t="shared" si="23"/>
        <v>174</v>
      </c>
      <c r="N133" s="17">
        <f t="shared" si="24"/>
        <v>69000</v>
      </c>
      <c r="O133" s="17">
        <f t="shared" si="25"/>
        <v>69000</v>
      </c>
      <c r="P133" s="17">
        <f t="shared" si="26"/>
        <v>1717.9330543933054</v>
      </c>
      <c r="Q133" s="17">
        <f t="shared" si="27"/>
        <v>1717.9330543933054</v>
      </c>
      <c r="R133" s="16">
        <f>IFERROR(VLOOKUP(B133,media!A:C,3,0),"0")</f>
        <v>70.283299999999997</v>
      </c>
      <c r="S133" s="16">
        <f>IFERROR(VLOOKUP(B133,media!A:D,4,0),"0")</f>
        <v>75</v>
      </c>
      <c r="T133" s="16">
        <f>IFERROR(VLOOKUP(B133,media!A:B,2,0),"0")</f>
        <v>21</v>
      </c>
      <c r="U133" s="16">
        <f>IFERROR(_xlfn.XLOOKUP(B133,media!A:A,media!F:F),"-")</f>
        <v>0</v>
      </c>
      <c r="V133" s="18">
        <f>_xlfn.XLOOKUP(B133,media!A:A,media!E:E,"-")</f>
        <v>45658</v>
      </c>
    </row>
    <row r="134" spans="2:22" ht="15.75" thickBot="1">
      <c r="B134" s="16">
        <v>40099</v>
      </c>
      <c r="C134" s="16">
        <v>145</v>
      </c>
      <c r="D134" s="16">
        <v>5</v>
      </c>
      <c r="E134" s="16">
        <v>25</v>
      </c>
      <c r="F134" s="16">
        <v>2</v>
      </c>
      <c r="G134" s="16" t="s">
        <v>44</v>
      </c>
      <c r="H134" s="17">
        <v>227338</v>
      </c>
      <c r="I134" s="17">
        <v>454675</v>
      </c>
      <c r="J134" s="16">
        <f t="shared" si="21"/>
        <v>0.27</v>
      </c>
      <c r="K134" s="16">
        <f>VLOOKUP(B134,'COEF SEGURO imovel'!A:H,8,0)</f>
        <v>5.9900000000000002E-2</v>
      </c>
      <c r="L134" s="17">
        <f t="shared" si="22"/>
        <v>136.17546200000001</v>
      </c>
      <c r="M134" s="17">
        <f t="shared" si="23"/>
        <v>272.350325</v>
      </c>
      <c r="N134" s="17">
        <f t="shared" si="24"/>
        <v>61381.26</v>
      </c>
      <c r="O134" s="17">
        <f t="shared" si="25"/>
        <v>122762.25000000001</v>
      </c>
      <c r="P134" s="17">
        <f t="shared" si="26"/>
        <v>2127.3427723448276</v>
      </c>
      <c r="Q134" s="17">
        <f t="shared" si="27"/>
        <v>4254.6761870689652</v>
      </c>
      <c r="R134" s="16">
        <f>IFERROR(VLOOKUP(B134,media!A:C,3,0),"0")</f>
        <v>70.953800000000001</v>
      </c>
      <c r="S134" s="16">
        <f>IFERROR(VLOOKUP(B134,media!A:D,4,0),"0")</f>
        <v>93.693299999999994</v>
      </c>
      <c r="T134" s="16">
        <f>IFERROR(VLOOKUP(B134,media!A:B,2,0),"0")</f>
        <v>3</v>
      </c>
      <c r="U134" s="16">
        <f>IFERROR(_xlfn.XLOOKUP(B134,media!A:A,media!F:F),"-")</f>
        <v>2</v>
      </c>
      <c r="V134" s="18">
        <f>_xlfn.XLOOKUP(B134,media!A:A,media!E:E,"-")</f>
        <v>45658</v>
      </c>
    </row>
    <row r="135" spans="2:22" ht="15.75" thickBot="1">
      <c r="B135" s="16">
        <v>40097</v>
      </c>
      <c r="C135" s="16">
        <v>144</v>
      </c>
      <c r="D135" s="16">
        <v>5</v>
      </c>
      <c r="E135" s="16">
        <v>30</v>
      </c>
      <c r="F135" s="16">
        <v>2</v>
      </c>
      <c r="G135" s="16" t="s">
        <v>42</v>
      </c>
      <c r="H135" s="17">
        <v>114890</v>
      </c>
      <c r="I135" s="17">
        <v>229779</v>
      </c>
      <c r="J135" s="16">
        <f t="shared" si="21"/>
        <v>0.32</v>
      </c>
      <c r="K135" s="16">
        <f>VLOOKUP(B135,'COEF SEGURO imovel'!A:H,8,0)</f>
        <v>6.2300000000000001E-2</v>
      </c>
      <c r="L135" s="17">
        <f t="shared" si="22"/>
        <v>71.57647</v>
      </c>
      <c r="M135" s="17">
        <f t="shared" si="23"/>
        <v>143.15231699999998</v>
      </c>
      <c r="N135" s="17">
        <f t="shared" si="24"/>
        <v>36764.800000000003</v>
      </c>
      <c r="O135" s="17">
        <f t="shared" si="25"/>
        <v>73529.279999999999</v>
      </c>
      <c r="P135" s="17">
        <f t="shared" si="26"/>
        <v>1124.7348033333333</v>
      </c>
      <c r="Q135" s="17">
        <f t="shared" si="27"/>
        <v>2249.4598170000004</v>
      </c>
      <c r="R135" s="16">
        <f>IFERROR(VLOOKUP(B135,media!A:C,3,0),"0")</f>
        <v>70.975099999999998</v>
      </c>
      <c r="S135" s="16">
        <f>IFERROR(VLOOKUP(B135,media!A:D,4,0),"0")</f>
        <v>70.975099999999998</v>
      </c>
      <c r="T135" s="16">
        <f>IFERROR(VLOOKUP(B135,media!A:B,2,0),"0")</f>
        <v>2</v>
      </c>
      <c r="U135" s="16">
        <f>IFERROR(_xlfn.XLOOKUP(B135,media!A:A,media!F:F),"-")</f>
        <v>1</v>
      </c>
      <c r="V135" s="18">
        <f>_xlfn.XLOOKUP(B135,media!A:A,media!E:E,"-")</f>
        <v>45658</v>
      </c>
    </row>
    <row r="136" spans="2:22" ht="15.75" thickBot="1">
      <c r="B136" s="16">
        <v>40111</v>
      </c>
      <c r="C136" s="16">
        <v>146</v>
      </c>
      <c r="D136" s="16">
        <v>5</v>
      </c>
      <c r="E136" s="16">
        <v>30</v>
      </c>
      <c r="F136" s="16">
        <v>2</v>
      </c>
      <c r="G136" s="16" t="s">
        <v>43</v>
      </c>
      <c r="H136" s="17">
        <v>111740</v>
      </c>
      <c r="I136" s="17">
        <v>223480</v>
      </c>
      <c r="J136" s="16">
        <f t="shared" si="21"/>
        <v>0.32</v>
      </c>
      <c r="K136" s="16">
        <f>VLOOKUP(B136,'COEF SEGURO imovel'!A:H,8,0)</f>
        <v>6.2300000000000001E-2</v>
      </c>
      <c r="L136" s="17">
        <f t="shared" si="22"/>
        <v>69.614019999999996</v>
      </c>
      <c r="M136" s="17">
        <f t="shared" si="23"/>
        <v>139.22803999999999</v>
      </c>
      <c r="N136" s="17">
        <f t="shared" si="24"/>
        <v>35756.800000000003</v>
      </c>
      <c r="O136" s="17">
        <f t="shared" si="25"/>
        <v>71513.600000000006</v>
      </c>
      <c r="P136" s="17">
        <f t="shared" si="26"/>
        <v>1079.8660747945205</v>
      </c>
      <c r="Q136" s="17">
        <f t="shared" si="27"/>
        <v>2159.732149589041</v>
      </c>
      <c r="R136" s="16">
        <f>IFERROR(VLOOKUP(B136,media!A:C,3,0),"0")</f>
        <v>71.160499999999999</v>
      </c>
      <c r="S136" s="16">
        <f>IFERROR(VLOOKUP(B136,media!A:D,4,0),"0")</f>
        <v>71.160499999999999</v>
      </c>
      <c r="T136" s="16">
        <f>IFERROR(VLOOKUP(B136,media!A:B,2,0),"0")</f>
        <v>1</v>
      </c>
      <c r="U136" s="16">
        <f>IFERROR(_xlfn.XLOOKUP(B136,media!A:A,media!F:F),"-")</f>
        <v>0</v>
      </c>
      <c r="V136" s="18">
        <f>_xlfn.XLOOKUP(B136,media!A:A,media!E:E,"-")</f>
        <v>45658</v>
      </c>
    </row>
    <row r="137" spans="2:22" ht="15.75" thickBot="1">
      <c r="B137" s="16">
        <v>40091</v>
      </c>
      <c r="C137" s="16">
        <v>144</v>
      </c>
      <c r="D137" s="16">
        <v>5</v>
      </c>
      <c r="E137" s="16">
        <v>25</v>
      </c>
      <c r="F137" s="16">
        <v>2</v>
      </c>
      <c r="G137" s="16" t="s">
        <v>42</v>
      </c>
      <c r="H137" s="17">
        <v>229779</v>
      </c>
      <c r="I137" s="17">
        <v>459557</v>
      </c>
      <c r="J137" s="16">
        <f t="shared" si="21"/>
        <v>0.27</v>
      </c>
      <c r="K137" s="16">
        <f>VLOOKUP(B137,'COEF SEGURO imovel'!A:H,8,0)</f>
        <v>5.9900000000000002E-2</v>
      </c>
      <c r="L137" s="17">
        <f t="shared" si="22"/>
        <v>137.637621</v>
      </c>
      <c r="M137" s="17">
        <f t="shared" si="23"/>
        <v>275.27464300000003</v>
      </c>
      <c r="N137" s="17">
        <f t="shared" si="24"/>
        <v>62040.33</v>
      </c>
      <c r="O137" s="17">
        <f t="shared" si="25"/>
        <v>124080.39000000001</v>
      </c>
      <c r="P137" s="17">
        <f t="shared" si="26"/>
        <v>2164.160746</v>
      </c>
      <c r="Q137" s="17">
        <f t="shared" si="27"/>
        <v>4328.3120735555558</v>
      </c>
      <c r="R137" s="16">
        <f>IFERROR(VLOOKUP(B137,media!A:C,3,0),"0")</f>
        <v>72.069500000000005</v>
      </c>
      <c r="S137" s="16">
        <f>IFERROR(VLOOKUP(B137,media!A:D,4,0),"0")</f>
        <v>81.948499999999996</v>
      </c>
      <c r="T137" s="16">
        <f>IFERROR(VLOOKUP(B137,media!A:B,2,0),"0")</f>
        <v>3</v>
      </c>
      <c r="U137" s="16">
        <f>IFERROR(_xlfn.XLOOKUP(B137,media!A:A,media!F:F),"-")</f>
        <v>0</v>
      </c>
      <c r="V137" s="18">
        <f>_xlfn.XLOOKUP(B137,media!A:A,media!E:E,"-")</f>
        <v>45658</v>
      </c>
    </row>
    <row r="138" spans="2:22" ht="15.75" thickBot="1">
      <c r="B138" s="16">
        <v>40068</v>
      </c>
      <c r="C138" s="16">
        <v>131</v>
      </c>
      <c r="D138" s="16">
        <v>5</v>
      </c>
      <c r="E138" s="16">
        <v>30</v>
      </c>
      <c r="F138" s="16">
        <v>2</v>
      </c>
      <c r="G138" s="16" t="s">
        <v>42</v>
      </c>
      <c r="H138" s="17">
        <v>69760</v>
      </c>
      <c r="I138" s="17">
        <v>97663</v>
      </c>
      <c r="J138" s="16">
        <f t="shared" si="21"/>
        <v>0.32</v>
      </c>
      <c r="K138" s="16">
        <f>VLOOKUP(B138,'COEF SEGURO imovel'!A:H,8,0)</f>
        <v>6.2300000000000001E-2</v>
      </c>
      <c r="L138" s="17">
        <f t="shared" si="22"/>
        <v>43.460479999999997</v>
      </c>
      <c r="M138" s="17">
        <f t="shared" si="23"/>
        <v>60.844048999999998</v>
      </c>
      <c r="N138" s="17">
        <f t="shared" si="24"/>
        <v>22323.200000000001</v>
      </c>
      <c r="O138" s="17">
        <f t="shared" si="25"/>
        <v>31252.16</v>
      </c>
      <c r="P138" s="17">
        <f t="shared" si="26"/>
        <v>746.38567083969463</v>
      </c>
      <c r="Q138" s="17">
        <f t="shared" si="27"/>
        <v>1044.9292398396947</v>
      </c>
      <c r="R138" s="16">
        <f>IFERROR(VLOOKUP(B138,media!A:C,3,0),"0")</f>
        <v>72.445700000000002</v>
      </c>
      <c r="S138" s="16">
        <f>IFERROR(VLOOKUP(B138,media!A:D,4,0),"0")</f>
        <v>81.6066</v>
      </c>
      <c r="T138" s="16">
        <f>IFERROR(VLOOKUP(B138,media!A:B,2,0),"0")</f>
        <v>4</v>
      </c>
      <c r="U138" s="16">
        <f>IFERROR(_xlfn.XLOOKUP(B138,media!A:A,media!F:F),"-")</f>
        <v>3</v>
      </c>
      <c r="V138" s="18">
        <f>_xlfn.XLOOKUP(B138,media!A:A,media!E:E,"-")</f>
        <v>45658</v>
      </c>
    </row>
    <row r="139" spans="2:22" ht="15.75" thickBot="1">
      <c r="B139" s="16">
        <v>40205</v>
      </c>
      <c r="C139" s="16">
        <v>238</v>
      </c>
      <c r="D139" s="16">
        <v>5</v>
      </c>
      <c r="E139" s="16">
        <v>20</v>
      </c>
      <c r="F139" s="16">
        <v>3</v>
      </c>
      <c r="G139" s="16" t="s">
        <v>38</v>
      </c>
      <c r="H139" s="17">
        <v>300000</v>
      </c>
      <c r="I139" s="17">
        <v>300000</v>
      </c>
      <c r="J139" s="16">
        <f t="shared" si="21"/>
        <v>0.23</v>
      </c>
      <c r="K139" s="16">
        <f>VLOOKUP(B139,'COEF SEGURO imovel'!A:H,8,0)</f>
        <v>5.8000000000000003E-2</v>
      </c>
      <c r="L139" s="17">
        <f t="shared" si="22"/>
        <v>174</v>
      </c>
      <c r="M139" s="17">
        <f t="shared" si="23"/>
        <v>174</v>
      </c>
      <c r="N139" s="17">
        <f t="shared" si="24"/>
        <v>69000</v>
      </c>
      <c r="O139" s="17">
        <f t="shared" si="25"/>
        <v>69000</v>
      </c>
      <c r="P139" s="17">
        <f t="shared" si="26"/>
        <v>1724.420168067227</v>
      </c>
      <c r="Q139" s="17">
        <f t="shared" si="27"/>
        <v>1724.420168067227</v>
      </c>
      <c r="R139" s="16">
        <f>IFERROR(VLOOKUP(B139,media!A:C,3,0),"0")</f>
        <v>63.333300000000001</v>
      </c>
      <c r="S139" s="16">
        <f>IFERROR(VLOOKUP(B139,media!A:D,4,0),"0")</f>
        <v>70</v>
      </c>
      <c r="T139" s="16">
        <f>IFERROR(VLOOKUP(B139,media!A:B,2,0),"0")</f>
        <v>16</v>
      </c>
      <c r="U139" s="16">
        <f>IFERROR(_xlfn.XLOOKUP(B139,media!A:A,media!F:F),"-")</f>
        <v>2</v>
      </c>
      <c r="V139" s="18">
        <f>_xlfn.XLOOKUP(B139,media!A:A,media!E:E,"-")</f>
        <v>45658</v>
      </c>
    </row>
    <row r="140" spans="2:22" ht="15.75" thickBot="1">
      <c r="B140" s="16">
        <v>40126</v>
      </c>
      <c r="C140" s="16">
        <v>150</v>
      </c>
      <c r="D140" s="16">
        <v>5</v>
      </c>
      <c r="E140" s="16">
        <v>30</v>
      </c>
      <c r="F140" s="16">
        <v>2</v>
      </c>
      <c r="G140" s="16" t="s">
        <v>46</v>
      </c>
      <c r="H140" s="17">
        <v>60324</v>
      </c>
      <c r="I140" s="17">
        <v>108583</v>
      </c>
      <c r="J140" s="16">
        <f t="shared" si="21"/>
        <v>0.32</v>
      </c>
      <c r="K140" s="16">
        <f>VLOOKUP(B140,'COEF SEGURO imovel'!A:H,8,0)</f>
        <v>6.2300000000000001E-2</v>
      </c>
      <c r="L140" s="17">
        <f t="shared" si="22"/>
        <v>37.581851999999998</v>
      </c>
      <c r="M140" s="17">
        <f t="shared" si="23"/>
        <v>67.647208999999989</v>
      </c>
      <c r="N140" s="17">
        <f t="shared" si="24"/>
        <v>19303.68</v>
      </c>
      <c r="O140" s="17">
        <f t="shared" si="25"/>
        <v>34746.559999999998</v>
      </c>
      <c r="P140" s="17">
        <f t="shared" si="26"/>
        <v>568.43305199999998</v>
      </c>
      <c r="Q140" s="17">
        <f t="shared" si="27"/>
        <v>1023.177609</v>
      </c>
      <c r="R140" s="16">
        <f>IFERROR(VLOOKUP(B140,media!A:C,3,0),"0")</f>
        <v>73.037899999999993</v>
      </c>
      <c r="S140" s="16">
        <f>IFERROR(VLOOKUP(B140,media!A:D,4,0),"0")</f>
        <v>73.037899999999993</v>
      </c>
      <c r="T140" s="16">
        <f>IFERROR(VLOOKUP(B140,media!A:B,2,0),"0")</f>
        <v>1</v>
      </c>
      <c r="U140" s="16">
        <f>IFERROR(_xlfn.XLOOKUP(B140,media!A:A,media!F:F),"-")</f>
        <v>0</v>
      </c>
      <c r="V140" s="18">
        <f>_xlfn.XLOOKUP(B140,media!A:A,media!E:E,"-")</f>
        <v>45658</v>
      </c>
    </row>
    <row r="141" spans="2:22" ht="15.75" thickBot="1">
      <c r="B141" s="16">
        <v>40117</v>
      </c>
      <c r="C141" s="16">
        <v>148</v>
      </c>
      <c r="D141" s="16">
        <v>5</v>
      </c>
      <c r="E141" s="16">
        <v>30</v>
      </c>
      <c r="F141" s="16">
        <v>2</v>
      </c>
      <c r="G141" s="16" t="s">
        <v>45</v>
      </c>
      <c r="H141" s="17">
        <v>60173</v>
      </c>
      <c r="I141" s="17">
        <v>108309</v>
      </c>
      <c r="J141" s="16">
        <f t="shared" si="21"/>
        <v>0.32</v>
      </c>
      <c r="K141" s="16">
        <f>VLOOKUP(B141,'COEF SEGURO imovel'!A:H,8,0)</f>
        <v>6.2300000000000001E-2</v>
      </c>
      <c r="L141" s="17">
        <f t="shared" si="22"/>
        <v>37.487778999999996</v>
      </c>
      <c r="M141" s="17">
        <f t="shared" si="23"/>
        <v>67.476506999999998</v>
      </c>
      <c r="N141" s="17">
        <f t="shared" si="24"/>
        <v>19255.36</v>
      </c>
      <c r="O141" s="17">
        <f t="shared" si="25"/>
        <v>34658.879999999997</v>
      </c>
      <c r="P141" s="17">
        <f t="shared" si="26"/>
        <v>574.16588710810811</v>
      </c>
      <c r="Q141" s="17">
        <f t="shared" si="27"/>
        <v>1033.4756961891892</v>
      </c>
      <c r="R141" s="16">
        <f>IFERROR(VLOOKUP(B141,media!A:C,3,0),"0")</f>
        <v>73.122500000000002</v>
      </c>
      <c r="S141" s="16">
        <f>IFERROR(VLOOKUP(B141,media!A:D,4,0),"0")</f>
        <v>73.122500000000002</v>
      </c>
      <c r="T141" s="16">
        <f>IFERROR(VLOOKUP(B141,media!A:B,2,0),"0")</f>
        <v>1</v>
      </c>
      <c r="U141" s="16">
        <f>IFERROR(_xlfn.XLOOKUP(B141,media!A:A,media!F:F),"-")</f>
        <v>0</v>
      </c>
      <c r="V141" s="18">
        <f>_xlfn.XLOOKUP(B141,media!A:A,media!E:E,"-")</f>
        <v>45658</v>
      </c>
    </row>
    <row r="142" spans="2:22" ht="15.75" thickBot="1">
      <c r="B142" s="16">
        <v>40115</v>
      </c>
      <c r="C142" s="16">
        <v>147</v>
      </c>
      <c r="D142" s="16">
        <v>5</v>
      </c>
      <c r="E142" s="16">
        <v>30</v>
      </c>
      <c r="F142" s="16">
        <v>2</v>
      </c>
      <c r="G142" s="16" t="s">
        <v>43</v>
      </c>
      <c r="H142" s="17">
        <v>110659</v>
      </c>
      <c r="I142" s="17">
        <v>221317</v>
      </c>
      <c r="J142" s="16">
        <f t="shared" si="21"/>
        <v>0.32</v>
      </c>
      <c r="K142" s="16">
        <f>VLOOKUP(B142,'COEF SEGURO imovel'!A:H,8,0)</f>
        <v>6.2300000000000001E-2</v>
      </c>
      <c r="L142" s="17">
        <f t="shared" si="22"/>
        <v>68.940556999999998</v>
      </c>
      <c r="M142" s="17">
        <f t="shared" si="23"/>
        <v>137.88049099999998</v>
      </c>
      <c r="N142" s="17">
        <f t="shared" si="24"/>
        <v>35410.879999999997</v>
      </c>
      <c r="O142" s="17">
        <f t="shared" si="25"/>
        <v>70821.440000000002</v>
      </c>
      <c r="P142" s="17">
        <f t="shared" si="26"/>
        <v>1062.6132100612244</v>
      </c>
      <c r="Q142" s="17">
        <f t="shared" si="27"/>
        <v>2125.2168175306124</v>
      </c>
      <c r="R142" s="16">
        <f>IFERROR(VLOOKUP(B142,media!A:C,3,0),"0")</f>
        <v>73.201099999999997</v>
      </c>
      <c r="S142" s="16">
        <f>IFERROR(VLOOKUP(B142,media!A:D,4,0),"0")</f>
        <v>73.201099999999997</v>
      </c>
      <c r="T142" s="16">
        <f>IFERROR(VLOOKUP(B142,media!A:B,2,0),"0")</f>
        <v>1</v>
      </c>
      <c r="U142" s="16">
        <f>IFERROR(_xlfn.XLOOKUP(B142,media!A:A,media!F:F),"-")</f>
        <v>0</v>
      </c>
      <c r="V142" s="18">
        <f>_xlfn.XLOOKUP(B142,media!A:A,media!E:E,"-")</f>
        <v>45627</v>
      </c>
    </row>
    <row r="143" spans="2:22" ht="15.75" thickBot="1">
      <c r="B143" s="16">
        <v>40092</v>
      </c>
      <c r="C143" s="16">
        <v>143</v>
      </c>
      <c r="D143" s="16">
        <v>5</v>
      </c>
      <c r="E143" s="16">
        <v>25</v>
      </c>
      <c r="F143" s="16">
        <v>2</v>
      </c>
      <c r="G143" s="16" t="s">
        <v>49</v>
      </c>
      <c r="H143" s="17">
        <v>115530</v>
      </c>
      <c r="I143" s="17">
        <v>231060</v>
      </c>
      <c r="J143" s="16">
        <f t="shared" si="21"/>
        <v>0.27</v>
      </c>
      <c r="K143" s="16">
        <f>VLOOKUP(B143,'COEF SEGURO imovel'!A:H,8,0)</f>
        <v>5.9900000000000002E-2</v>
      </c>
      <c r="L143" s="17">
        <f t="shared" si="22"/>
        <v>69.202470000000005</v>
      </c>
      <c r="M143" s="17">
        <f t="shared" si="23"/>
        <v>138.40494000000001</v>
      </c>
      <c r="N143" s="17">
        <f t="shared" si="24"/>
        <v>31193.100000000002</v>
      </c>
      <c r="O143" s="17">
        <f t="shared" si="25"/>
        <v>62386.200000000004</v>
      </c>
      <c r="P143" s="17">
        <f t="shared" si="26"/>
        <v>1095.2381343356644</v>
      </c>
      <c r="Q143" s="17">
        <f t="shared" si="27"/>
        <v>2190.4762686713289</v>
      </c>
      <c r="R143" s="16">
        <f>IFERROR(VLOOKUP(B143,media!A:C,3,0),"0")</f>
        <v>73.278800000000004</v>
      </c>
      <c r="S143" s="16">
        <f>IFERROR(VLOOKUP(B143,media!A:D,4,0),"0")</f>
        <v>73.278800000000004</v>
      </c>
      <c r="T143" s="16">
        <f>IFERROR(VLOOKUP(B143,media!A:B,2,0),"0")</f>
        <v>1</v>
      </c>
      <c r="U143" s="16">
        <f>IFERROR(_xlfn.XLOOKUP(B143,media!A:A,media!F:F),"-")</f>
        <v>0</v>
      </c>
      <c r="V143" s="18">
        <f>_xlfn.XLOOKUP(B143,media!A:A,media!E:E,"-")</f>
        <v>45658</v>
      </c>
    </row>
    <row r="144" spans="2:22" ht="15.75" thickBot="1">
      <c r="B144" s="16">
        <v>40065</v>
      </c>
      <c r="C144" s="16">
        <v>131</v>
      </c>
      <c r="D144" s="16">
        <v>5</v>
      </c>
      <c r="E144" s="16">
        <v>25</v>
      </c>
      <c r="F144" s="16">
        <v>2</v>
      </c>
      <c r="G144" s="16" t="s">
        <v>49</v>
      </c>
      <c r="H144" s="17">
        <v>125564</v>
      </c>
      <c r="I144" s="17">
        <v>251127</v>
      </c>
      <c r="J144" s="16">
        <f t="shared" si="21"/>
        <v>0.27</v>
      </c>
      <c r="K144" s="16">
        <f>VLOOKUP(B144,'COEF SEGURO imovel'!A:H,8,0)</f>
        <v>5.9900000000000002E-2</v>
      </c>
      <c r="L144" s="17">
        <f t="shared" si="22"/>
        <v>75.21283600000001</v>
      </c>
      <c r="M144" s="17">
        <f t="shared" si="23"/>
        <v>150.425073</v>
      </c>
      <c r="N144" s="17">
        <f t="shared" si="24"/>
        <v>33902.28</v>
      </c>
      <c r="O144" s="17">
        <f t="shared" si="25"/>
        <v>67804.290000000008</v>
      </c>
      <c r="P144" s="17">
        <f t="shared" si="26"/>
        <v>1292.5126833282443</v>
      </c>
      <c r="Q144" s="17">
        <f t="shared" si="27"/>
        <v>2585.015073</v>
      </c>
      <c r="R144" s="16">
        <f>IFERROR(VLOOKUP(B144,media!A:C,3,0),"0")</f>
        <v>73.518699999999995</v>
      </c>
      <c r="S144" s="16">
        <f>IFERROR(VLOOKUP(B144,media!A:D,4,0),"0")</f>
        <v>73.518699999999995</v>
      </c>
      <c r="T144" s="16">
        <f>IFERROR(VLOOKUP(B144,media!A:B,2,0),"0")</f>
        <v>1</v>
      </c>
      <c r="U144" s="16">
        <f>IFERROR(_xlfn.XLOOKUP(B144,media!A:A,media!F:F),"-")</f>
        <v>0</v>
      </c>
      <c r="V144" s="18">
        <f>_xlfn.XLOOKUP(B144,media!A:A,media!E:E,"-")</f>
        <v>45658</v>
      </c>
    </row>
    <row r="145" spans="2:22" ht="15.75" thickBot="1">
      <c r="B145" s="16">
        <v>40112</v>
      </c>
      <c r="C145" s="16">
        <v>196</v>
      </c>
      <c r="D145" s="16">
        <v>15</v>
      </c>
      <c r="E145" s="16">
        <v>20</v>
      </c>
      <c r="F145" s="16">
        <v>2</v>
      </c>
      <c r="G145" s="16" t="s">
        <v>45</v>
      </c>
      <c r="H145" s="17">
        <v>481371</v>
      </c>
      <c r="I145" s="17">
        <v>962741</v>
      </c>
      <c r="J145" s="16">
        <f t="shared" si="21"/>
        <v>0.22</v>
      </c>
      <c r="K145" s="16">
        <f>VLOOKUP(B145,'COEF SEGURO imovel'!A:H,8,0)</f>
        <v>5.7599999999999998E-2</v>
      </c>
      <c r="L145" s="17">
        <f t="shared" si="22"/>
        <v>277.26969600000001</v>
      </c>
      <c r="M145" s="17">
        <f t="shared" si="23"/>
        <v>554.538816</v>
      </c>
      <c r="N145" s="17">
        <f t="shared" si="24"/>
        <v>105901.62</v>
      </c>
      <c r="O145" s="17">
        <f t="shared" si="25"/>
        <v>211803.02</v>
      </c>
      <c r="P145" s="17">
        <f t="shared" si="26"/>
        <v>3273.5585735510203</v>
      </c>
      <c r="Q145" s="17">
        <f t="shared" si="27"/>
        <v>6547.1103466122449</v>
      </c>
      <c r="R145" s="16">
        <f>IFERROR(VLOOKUP(B145,media!A:C,3,0),"0")</f>
        <v>74.028099999999995</v>
      </c>
      <c r="S145" s="16">
        <f>IFERROR(VLOOKUP(B145,media!A:D,4,0),"0")</f>
        <v>81.325100000000006</v>
      </c>
      <c r="T145" s="16">
        <f>IFERROR(VLOOKUP(B145,media!A:B,2,0),"0")</f>
        <v>7</v>
      </c>
      <c r="U145" s="16">
        <f>IFERROR(_xlfn.XLOOKUP(B145,media!A:A,media!F:F),"-")</f>
        <v>0</v>
      </c>
      <c r="V145" s="18">
        <f>_xlfn.XLOOKUP(B145,media!A:A,media!E:E,"-")</f>
        <v>45658</v>
      </c>
    </row>
    <row r="146" spans="2:22" ht="15.75" thickBot="1">
      <c r="B146" s="16">
        <v>40107</v>
      </c>
      <c r="C146" s="16">
        <v>146</v>
      </c>
      <c r="D146" s="16">
        <v>5</v>
      </c>
      <c r="E146" s="16">
        <v>25</v>
      </c>
      <c r="F146" s="16">
        <v>2</v>
      </c>
      <c r="G146" s="16" t="s">
        <v>50</v>
      </c>
      <c r="H146" s="17">
        <v>223480</v>
      </c>
      <c r="I146" s="17">
        <v>446960</v>
      </c>
      <c r="J146" s="16">
        <f t="shared" si="21"/>
        <v>0.27</v>
      </c>
      <c r="K146" s="16">
        <f>VLOOKUP(B146,'COEF SEGURO imovel'!A:H,8,0)</f>
        <v>5.9900000000000002E-2</v>
      </c>
      <c r="L146" s="17">
        <f t="shared" si="22"/>
        <v>133.86452</v>
      </c>
      <c r="M146" s="17">
        <f t="shared" si="23"/>
        <v>267.72904</v>
      </c>
      <c r="N146" s="17">
        <f t="shared" si="24"/>
        <v>60339.600000000006</v>
      </c>
      <c r="O146" s="17">
        <f t="shared" si="25"/>
        <v>120679.20000000001</v>
      </c>
      <c r="P146" s="17">
        <f t="shared" si="26"/>
        <v>2077.8343830136982</v>
      </c>
      <c r="Q146" s="17">
        <f t="shared" si="27"/>
        <v>4155.6687660273965</v>
      </c>
      <c r="R146" s="16">
        <f>IFERROR(VLOOKUP(B146,media!A:C,3,0),"0")</f>
        <v>74</v>
      </c>
      <c r="S146" s="16">
        <f>IFERROR(VLOOKUP(B146,media!A:D,4,0),"0")</f>
        <v>74</v>
      </c>
      <c r="T146" s="16">
        <f>IFERROR(VLOOKUP(B146,media!A:B,2,0),"0")</f>
        <v>2</v>
      </c>
      <c r="U146" s="16">
        <f>IFERROR(_xlfn.XLOOKUP(B146,media!A:A,media!F:F),"-")</f>
        <v>0</v>
      </c>
      <c r="V146" s="18">
        <f>_xlfn.XLOOKUP(B146,media!A:A,media!E:E,"-")</f>
        <v>45658</v>
      </c>
    </row>
    <row r="147" spans="2:22" ht="15.75" thickBot="1">
      <c r="B147" s="16">
        <v>40123</v>
      </c>
      <c r="C147" s="16">
        <v>149</v>
      </c>
      <c r="D147" s="16">
        <v>5</v>
      </c>
      <c r="E147" s="16">
        <v>30</v>
      </c>
      <c r="F147" s="16">
        <v>2</v>
      </c>
      <c r="G147" s="16" t="s">
        <v>39</v>
      </c>
      <c r="H147" s="17">
        <v>60849</v>
      </c>
      <c r="I147" s="17">
        <v>109527</v>
      </c>
      <c r="J147" s="16">
        <f t="shared" si="21"/>
        <v>0.32</v>
      </c>
      <c r="K147" s="16">
        <f>VLOOKUP(B147,'COEF SEGURO imovel'!A:H,8,0)</f>
        <v>6.2300000000000001E-2</v>
      </c>
      <c r="L147" s="17">
        <f t="shared" si="22"/>
        <v>37.908926999999998</v>
      </c>
      <c r="M147" s="17">
        <f t="shared" si="23"/>
        <v>68.235320999999999</v>
      </c>
      <c r="N147" s="17">
        <f t="shared" si="24"/>
        <v>19471.68</v>
      </c>
      <c r="O147" s="17">
        <f t="shared" si="25"/>
        <v>35048.639999999999</v>
      </c>
      <c r="P147" s="17">
        <f t="shared" si="26"/>
        <v>576.97389344295289</v>
      </c>
      <c r="Q147" s="17">
        <f t="shared" si="27"/>
        <v>1038.5416297248323</v>
      </c>
      <c r="R147" s="16">
        <f>IFERROR(VLOOKUP(B147,media!A:C,3,0),"0")</f>
        <v>74.372100000000003</v>
      </c>
      <c r="S147" s="16">
        <f>IFERROR(VLOOKUP(B147,media!A:D,4,0),"0")</f>
        <v>74.372100000000003</v>
      </c>
      <c r="T147" s="16">
        <f>IFERROR(VLOOKUP(B147,media!A:B,2,0),"0")</f>
        <v>1</v>
      </c>
      <c r="U147" s="16">
        <f>IFERROR(_xlfn.XLOOKUP(B147,media!A:A,media!F:F),"-")</f>
        <v>0</v>
      </c>
      <c r="V147" s="18">
        <f>_xlfn.XLOOKUP(B147,media!A:A,media!E:E,"-")</f>
        <v>45627</v>
      </c>
    </row>
    <row r="148" spans="2:22" ht="15.75" thickBot="1">
      <c r="B148" s="16">
        <v>40096</v>
      </c>
      <c r="C148" s="16">
        <v>143</v>
      </c>
      <c r="D148" s="16">
        <v>5</v>
      </c>
      <c r="E148" s="16">
        <v>30</v>
      </c>
      <c r="F148" s="16">
        <v>2</v>
      </c>
      <c r="G148" s="16" t="s">
        <v>42</v>
      </c>
      <c r="H148" s="17">
        <v>115530</v>
      </c>
      <c r="I148" s="17">
        <v>231060</v>
      </c>
      <c r="J148" s="16">
        <f t="shared" si="21"/>
        <v>0.32</v>
      </c>
      <c r="K148" s="16">
        <f>VLOOKUP(B148,'COEF SEGURO imovel'!A:H,8,0)</f>
        <v>6.2300000000000001E-2</v>
      </c>
      <c r="L148" s="17">
        <f t="shared" si="22"/>
        <v>71.975189999999998</v>
      </c>
      <c r="M148" s="17">
        <f t="shared" si="23"/>
        <v>143.95038</v>
      </c>
      <c r="N148" s="17">
        <f t="shared" si="24"/>
        <v>36969.599999999999</v>
      </c>
      <c r="O148" s="17">
        <f t="shared" si="25"/>
        <v>73939.199999999997</v>
      </c>
      <c r="P148" s="17">
        <f t="shared" si="26"/>
        <v>1138.4059592307694</v>
      </c>
      <c r="Q148" s="17">
        <f t="shared" si="27"/>
        <v>2276.8119184615389</v>
      </c>
      <c r="R148" s="16">
        <f>IFERROR(VLOOKUP(B148,media!A:C,3,0),"0")</f>
        <v>74.503600000000006</v>
      </c>
      <c r="S148" s="16">
        <f>IFERROR(VLOOKUP(B148,media!A:D,4,0),"0")</f>
        <v>76.046000000000006</v>
      </c>
      <c r="T148" s="16">
        <f>IFERROR(VLOOKUP(B148,media!A:B,2,0),"0")</f>
        <v>2</v>
      </c>
      <c r="U148" s="16">
        <f>IFERROR(_xlfn.XLOOKUP(B148,media!A:A,media!F:F),"-")</f>
        <v>0</v>
      </c>
      <c r="V148" s="18">
        <f>_xlfn.XLOOKUP(B148,media!A:A,media!E:E,"-")</f>
        <v>45658</v>
      </c>
    </row>
    <row r="149" spans="2:22" ht="15.75" thickBot="1">
      <c r="B149" s="16">
        <v>40119</v>
      </c>
      <c r="C149" s="16">
        <v>149</v>
      </c>
      <c r="D149" s="16">
        <v>5</v>
      </c>
      <c r="E149" s="16">
        <v>25</v>
      </c>
      <c r="F149" s="16">
        <v>2</v>
      </c>
      <c r="G149" s="16" t="s">
        <v>39</v>
      </c>
      <c r="H149" s="17">
        <v>219053</v>
      </c>
      <c r="I149" s="17">
        <v>438104</v>
      </c>
      <c r="J149" s="16">
        <f t="shared" si="21"/>
        <v>0.27</v>
      </c>
      <c r="K149" s="16">
        <f>VLOOKUP(B149,'COEF SEGURO imovel'!A:H,8,0)</f>
        <v>5.9900000000000002E-2</v>
      </c>
      <c r="L149" s="17">
        <f t="shared" si="22"/>
        <v>131.21274700000001</v>
      </c>
      <c r="M149" s="17">
        <f t="shared" si="23"/>
        <v>262.42429600000003</v>
      </c>
      <c r="N149" s="17">
        <f t="shared" si="24"/>
        <v>59144.310000000005</v>
      </c>
      <c r="O149" s="17">
        <f t="shared" si="25"/>
        <v>118288.08</v>
      </c>
      <c r="P149" s="17">
        <f t="shared" si="26"/>
        <v>1998.3087872684564</v>
      </c>
      <c r="Q149" s="17">
        <f t="shared" si="27"/>
        <v>3996.599329557047</v>
      </c>
      <c r="R149" s="16">
        <f>IFERROR(VLOOKUP(B149,media!A:C,3,0),"0")</f>
        <v>74.6965</v>
      </c>
      <c r="S149" s="16">
        <f>IFERROR(VLOOKUP(B149,media!A:D,4,0),"0")</f>
        <v>74.6965</v>
      </c>
      <c r="T149" s="16">
        <f>IFERROR(VLOOKUP(B149,media!A:B,2,0),"0")</f>
        <v>1</v>
      </c>
      <c r="U149" s="16">
        <f>IFERROR(_xlfn.XLOOKUP(B149,media!A:A,media!F:F),"-")</f>
        <v>0</v>
      </c>
      <c r="V149" s="18">
        <f>_xlfn.XLOOKUP(B149,media!A:A,media!E:E,"-")</f>
        <v>45658</v>
      </c>
    </row>
    <row r="150" spans="2:22" ht="15.75" thickBot="1">
      <c r="B150" s="16">
        <v>40080</v>
      </c>
      <c r="C150" s="16">
        <v>140</v>
      </c>
      <c r="D150" s="16">
        <v>5</v>
      </c>
      <c r="E150" s="16">
        <v>30</v>
      </c>
      <c r="F150" s="16">
        <v>2</v>
      </c>
      <c r="G150" s="16" t="s">
        <v>40</v>
      </c>
      <c r="H150" s="17">
        <v>70513</v>
      </c>
      <c r="I150" s="17">
        <v>126921</v>
      </c>
      <c r="J150" s="16">
        <f t="shared" si="21"/>
        <v>0.32</v>
      </c>
      <c r="K150" s="16">
        <f>VLOOKUP(B150,'COEF SEGURO imovel'!A:H,8,0)</f>
        <v>6.2300000000000001E-2</v>
      </c>
      <c r="L150" s="17">
        <f t="shared" si="22"/>
        <v>43.929598999999996</v>
      </c>
      <c r="M150" s="17">
        <f t="shared" si="23"/>
        <v>79.071782999999996</v>
      </c>
      <c r="N150" s="17">
        <f t="shared" si="24"/>
        <v>22564.16</v>
      </c>
      <c r="O150" s="17">
        <f t="shared" si="25"/>
        <v>40614.720000000001</v>
      </c>
      <c r="P150" s="17">
        <f t="shared" si="26"/>
        <v>708.76645614285712</v>
      </c>
      <c r="Q150" s="17">
        <f t="shared" si="27"/>
        <v>1275.7554972857145</v>
      </c>
      <c r="R150" s="16">
        <f>IFERROR(VLOOKUP(B150,media!A:C,3,0),"0")</f>
        <v>75</v>
      </c>
      <c r="S150" s="16">
        <f>IFERROR(VLOOKUP(B150,media!A:D,4,0),"0")</f>
        <v>75</v>
      </c>
      <c r="T150" s="16">
        <f>IFERROR(VLOOKUP(B150,media!A:B,2,0),"0")</f>
        <v>2</v>
      </c>
      <c r="U150" s="16">
        <f>IFERROR(_xlfn.XLOOKUP(B150,media!A:A,media!F:F),"-")</f>
        <v>0</v>
      </c>
      <c r="V150" s="18">
        <f>_xlfn.XLOOKUP(B150,media!A:A,media!E:E,"-")</f>
        <v>45658</v>
      </c>
    </row>
    <row r="151" spans="2:22" ht="15.75" thickBot="1">
      <c r="B151" s="16">
        <v>40131</v>
      </c>
      <c r="C151" s="16">
        <v>150</v>
      </c>
      <c r="D151" s="16">
        <v>5</v>
      </c>
      <c r="E151" s="16">
        <v>30</v>
      </c>
      <c r="F151" s="16">
        <v>2</v>
      </c>
      <c r="G151" s="16" t="s">
        <v>47</v>
      </c>
      <c r="H151" s="17">
        <v>108583</v>
      </c>
      <c r="I151" s="17">
        <v>217165</v>
      </c>
      <c r="J151" s="16">
        <f t="shared" si="21"/>
        <v>0.32</v>
      </c>
      <c r="K151" s="16">
        <f>VLOOKUP(B151,'COEF SEGURO imovel'!A:H,8,0)</f>
        <v>6.2300000000000001E-2</v>
      </c>
      <c r="L151" s="17">
        <f t="shared" si="22"/>
        <v>67.647208999999989</v>
      </c>
      <c r="M151" s="17">
        <f t="shared" si="23"/>
        <v>135.29379499999999</v>
      </c>
      <c r="N151" s="17">
        <f t="shared" si="24"/>
        <v>34746.559999999998</v>
      </c>
      <c r="O151" s="17">
        <f t="shared" si="25"/>
        <v>69492.800000000003</v>
      </c>
      <c r="P151" s="17">
        <f t="shared" si="26"/>
        <v>1023.177609</v>
      </c>
      <c r="Q151" s="17">
        <f t="shared" si="27"/>
        <v>2046.345795</v>
      </c>
      <c r="R151" s="16">
        <f>IFERROR(VLOOKUP(B151,media!A:C,3,0),"0")</f>
        <v>75</v>
      </c>
      <c r="S151" s="16">
        <f>IFERROR(VLOOKUP(B151,media!A:D,4,0),"0")</f>
        <v>75</v>
      </c>
      <c r="T151" s="16">
        <f>IFERROR(VLOOKUP(B151,media!A:B,2,0),"0")</f>
        <v>1</v>
      </c>
      <c r="U151" s="16">
        <f>IFERROR(_xlfn.XLOOKUP(B151,media!A:A,media!F:F),"-")</f>
        <v>1</v>
      </c>
      <c r="V151" s="18">
        <f>_xlfn.XLOOKUP(B151,media!A:A,media!E:E,"-")</f>
        <v>45658</v>
      </c>
    </row>
    <row r="152" spans="2:22" ht="15.75" thickBot="1">
      <c r="B152" s="16">
        <v>40073</v>
      </c>
      <c r="C152" s="16">
        <v>133</v>
      </c>
      <c r="D152" s="16">
        <v>5</v>
      </c>
      <c r="E152" s="16">
        <v>25</v>
      </c>
      <c r="F152" s="16">
        <v>2</v>
      </c>
      <c r="G152" s="16" t="s">
        <v>44</v>
      </c>
      <c r="H152" s="17">
        <v>125241</v>
      </c>
      <c r="I152" s="17">
        <v>250481</v>
      </c>
      <c r="J152" s="16">
        <f t="shared" si="21"/>
        <v>0.27</v>
      </c>
      <c r="K152" s="16">
        <f>VLOOKUP(B152,'COEF SEGURO imovel'!A:H,8,0)</f>
        <v>5.9900000000000002E-2</v>
      </c>
      <c r="L152" s="17">
        <f t="shared" si="22"/>
        <v>75.019359000000009</v>
      </c>
      <c r="M152" s="17">
        <f t="shared" si="23"/>
        <v>150.03811899999999</v>
      </c>
      <c r="N152" s="17">
        <f t="shared" si="24"/>
        <v>33815.07</v>
      </c>
      <c r="O152" s="17">
        <f t="shared" si="25"/>
        <v>67629.87000000001</v>
      </c>
      <c r="P152" s="17">
        <f t="shared" si="26"/>
        <v>1270.9296597518796</v>
      </c>
      <c r="Q152" s="17">
        <f t="shared" si="27"/>
        <v>2541.8491716315789</v>
      </c>
      <c r="R152" s="16">
        <f>IFERROR(VLOOKUP(B152,media!A:C,3,0),"0")</f>
        <v>76.2</v>
      </c>
      <c r="S152" s="16">
        <f>IFERROR(VLOOKUP(B152,media!A:D,4,0),"0")</f>
        <v>77.099999999999994</v>
      </c>
      <c r="T152" s="16">
        <f>IFERROR(VLOOKUP(B152,media!A:B,2,0),"0")</f>
        <v>5</v>
      </c>
      <c r="U152" s="16">
        <f>IFERROR(_xlfn.XLOOKUP(B152,media!A:A,media!F:F),"-")</f>
        <v>0</v>
      </c>
      <c r="V152" s="18">
        <f>_xlfn.XLOOKUP(B152,media!A:A,media!E:E,"-")</f>
        <v>45658</v>
      </c>
    </row>
    <row r="153" spans="2:22" ht="15.75" thickBot="1">
      <c r="B153" s="16">
        <v>40199</v>
      </c>
      <c r="C153" s="16">
        <v>185</v>
      </c>
      <c r="D153" s="16">
        <v>5</v>
      </c>
      <c r="E153" s="16">
        <v>25</v>
      </c>
      <c r="F153" s="16">
        <v>3</v>
      </c>
      <c r="G153" s="16" t="s">
        <v>38</v>
      </c>
      <c r="H153" s="17">
        <v>90000</v>
      </c>
      <c r="I153" s="17">
        <v>130000</v>
      </c>
      <c r="J153" s="16">
        <f t="shared" si="21"/>
        <v>0.28000000000000003</v>
      </c>
      <c r="K153" s="16">
        <f>VLOOKUP(B153,'COEF SEGURO imovel'!A:H,8,0)</f>
        <v>6.0400000000000002E-2</v>
      </c>
      <c r="L153" s="17">
        <f t="shared" si="22"/>
        <v>54.360000000000007</v>
      </c>
      <c r="M153" s="17">
        <f t="shared" si="23"/>
        <v>78.52000000000001</v>
      </c>
      <c r="N153" s="17">
        <f t="shared" si="24"/>
        <v>25200.000000000004</v>
      </c>
      <c r="O153" s="17">
        <f t="shared" si="25"/>
        <v>36400</v>
      </c>
      <c r="P153" s="17">
        <f t="shared" si="26"/>
        <v>677.06270270270272</v>
      </c>
      <c r="Q153" s="17">
        <f t="shared" si="27"/>
        <v>977.97945945945946</v>
      </c>
      <c r="R153" s="16">
        <f>IFERROR(VLOOKUP(B153,media!A:C,3,0),"0")</f>
        <v>80.3</v>
      </c>
      <c r="S153" s="16">
        <f>IFERROR(VLOOKUP(B153,media!A:D,4,0),"0")</f>
        <v>80.3</v>
      </c>
      <c r="T153" s="16">
        <f>IFERROR(VLOOKUP(B153,media!A:B,2,0),"0")</f>
        <v>6</v>
      </c>
      <c r="U153" s="16">
        <f>IFERROR(_xlfn.XLOOKUP(B153,media!A:A,media!F:F),"-")</f>
        <v>5</v>
      </c>
      <c r="V153" s="18">
        <f>_xlfn.XLOOKUP(B153,media!A:A,media!E:E,"-")</f>
        <v>45658</v>
      </c>
    </row>
    <row r="154" spans="2:22" ht="15.75" thickBot="1">
      <c r="B154" s="16">
        <v>40075</v>
      </c>
      <c r="C154" s="16">
        <v>133</v>
      </c>
      <c r="D154" s="16">
        <v>5</v>
      </c>
      <c r="E154" s="16">
        <v>25</v>
      </c>
      <c r="F154" s="16">
        <v>2</v>
      </c>
      <c r="G154" s="16" t="s">
        <v>50</v>
      </c>
      <c r="H154" s="17">
        <v>125241</v>
      </c>
      <c r="I154" s="17">
        <v>250481</v>
      </c>
      <c r="J154" s="16">
        <f t="shared" si="21"/>
        <v>0.27</v>
      </c>
      <c r="K154" s="16">
        <f>VLOOKUP(B154,'COEF SEGURO imovel'!A:H,8,0)</f>
        <v>5.9900000000000002E-2</v>
      </c>
      <c r="L154" s="17">
        <f t="shared" si="22"/>
        <v>75.019359000000009</v>
      </c>
      <c r="M154" s="17">
        <f t="shared" si="23"/>
        <v>150.03811899999999</v>
      </c>
      <c r="N154" s="17">
        <f t="shared" si="24"/>
        <v>33815.07</v>
      </c>
      <c r="O154" s="17">
        <f t="shared" si="25"/>
        <v>67629.87000000001</v>
      </c>
      <c r="P154" s="17">
        <f t="shared" si="26"/>
        <v>1270.9296597518796</v>
      </c>
      <c r="Q154" s="17">
        <f t="shared" si="27"/>
        <v>2541.8491716315789</v>
      </c>
      <c r="R154" s="16">
        <f>IFERROR(VLOOKUP(B154,media!A:C,3,0),"0")</f>
        <v>76.2</v>
      </c>
      <c r="S154" s="16">
        <f>IFERROR(VLOOKUP(B154,media!A:D,4,0),"0")</f>
        <v>76.241100000000003</v>
      </c>
      <c r="T154" s="16">
        <f>IFERROR(VLOOKUP(B154,media!A:B,2,0),"0")</f>
        <v>2</v>
      </c>
      <c r="U154" s="16">
        <f>IFERROR(_xlfn.XLOOKUP(B154,media!A:A,media!F:F),"-")</f>
        <v>0</v>
      </c>
      <c r="V154" s="18">
        <f>_xlfn.XLOOKUP(B154,media!A:A,media!E:E,"-")</f>
        <v>45658</v>
      </c>
    </row>
    <row r="155" spans="2:22" ht="15.75" thickBot="1">
      <c r="B155" s="16">
        <v>40095</v>
      </c>
      <c r="C155" s="16">
        <v>144</v>
      </c>
      <c r="D155" s="16">
        <v>5</v>
      </c>
      <c r="E155" s="16">
        <v>30</v>
      </c>
      <c r="F155" s="16">
        <v>2</v>
      </c>
      <c r="G155" s="16" t="s">
        <v>42</v>
      </c>
      <c r="H155" s="17">
        <v>63829</v>
      </c>
      <c r="I155" s="17">
        <v>114890</v>
      </c>
      <c r="J155" s="16">
        <f t="shared" si="21"/>
        <v>0.32</v>
      </c>
      <c r="K155" s="16">
        <f>VLOOKUP(B155,'COEF SEGURO imovel'!A:H,8,0)</f>
        <v>6.2300000000000001E-2</v>
      </c>
      <c r="L155" s="17">
        <f t="shared" si="22"/>
        <v>39.765467000000001</v>
      </c>
      <c r="M155" s="17">
        <f t="shared" si="23"/>
        <v>71.57647</v>
      </c>
      <c r="N155" s="17">
        <f t="shared" si="24"/>
        <v>20425.28</v>
      </c>
      <c r="O155" s="17">
        <f t="shared" si="25"/>
        <v>36764.800000000003</v>
      </c>
      <c r="P155" s="17">
        <f t="shared" si="26"/>
        <v>624.86463366666658</v>
      </c>
      <c r="Q155" s="17">
        <f t="shared" si="27"/>
        <v>1124.7348033333333</v>
      </c>
      <c r="R155" s="16">
        <f>IFERROR(VLOOKUP(B155,media!A:C,3,0),"0")</f>
        <v>77.000600000000006</v>
      </c>
      <c r="S155" s="16">
        <f>IFERROR(VLOOKUP(B155,media!A:D,4,0),"0")</f>
        <v>77.000600000000006</v>
      </c>
      <c r="T155" s="16">
        <f>IFERROR(VLOOKUP(B155,media!A:B,2,0),"0")</f>
        <v>1</v>
      </c>
      <c r="U155" s="16">
        <f>IFERROR(_xlfn.XLOOKUP(B155,media!A:A,media!F:F),"-")</f>
        <v>0</v>
      </c>
      <c r="V155" s="18">
        <f>_xlfn.XLOOKUP(B155,media!A:A,media!E:E,"-")</f>
        <v>45658</v>
      </c>
    </row>
    <row r="156" spans="2:22" ht="15.75" thickBot="1">
      <c r="B156" s="16">
        <v>40093</v>
      </c>
      <c r="C156" s="16">
        <v>143</v>
      </c>
      <c r="D156" s="16">
        <v>5</v>
      </c>
      <c r="E156" s="16">
        <v>30</v>
      </c>
      <c r="F156" s="16">
        <v>2</v>
      </c>
      <c r="G156" s="16" t="s">
        <v>42</v>
      </c>
      <c r="H156" s="17">
        <v>64184</v>
      </c>
      <c r="I156" s="17">
        <v>64184</v>
      </c>
      <c r="J156" s="16">
        <f t="shared" si="21"/>
        <v>0.32</v>
      </c>
      <c r="K156" s="16">
        <f>VLOOKUP(B156,'COEF SEGURO imovel'!A:H,8,0)</f>
        <v>6.2300000000000001E-2</v>
      </c>
      <c r="L156" s="17">
        <f t="shared" si="22"/>
        <v>39.986632</v>
      </c>
      <c r="M156" s="17">
        <f t="shared" si="23"/>
        <v>39.986632</v>
      </c>
      <c r="N156" s="17">
        <f t="shared" si="24"/>
        <v>20538.88</v>
      </c>
      <c r="O156" s="17">
        <f t="shared" si="25"/>
        <v>20538.88</v>
      </c>
      <c r="P156" s="17">
        <f t="shared" si="26"/>
        <v>632.45432430769233</v>
      </c>
      <c r="Q156" s="17">
        <f t="shared" si="27"/>
        <v>632.45432430769233</v>
      </c>
      <c r="R156" s="16">
        <f>IFERROR(VLOOKUP(B156,media!A:C,3,0),"0")</f>
        <v>77.900999999999996</v>
      </c>
      <c r="S156" s="16">
        <f>IFERROR(VLOOKUP(B156,media!A:D,4,0),"0")</f>
        <v>77.900999999999996</v>
      </c>
      <c r="T156" s="16">
        <f>IFERROR(VLOOKUP(B156,media!A:B,2,0),"0")</f>
        <v>2</v>
      </c>
      <c r="U156" s="16">
        <f>IFERROR(_xlfn.XLOOKUP(B156,media!A:A,media!F:F),"-")</f>
        <v>1</v>
      </c>
      <c r="V156" s="18">
        <f>_xlfn.XLOOKUP(B156,media!A:A,media!E:E,"-")</f>
        <v>45627</v>
      </c>
    </row>
    <row r="157" spans="2:22" ht="15.75" thickBot="1">
      <c r="B157" s="16">
        <v>40109</v>
      </c>
      <c r="C157" s="16">
        <v>146</v>
      </c>
      <c r="D157" s="16">
        <v>5</v>
      </c>
      <c r="E157" s="16">
        <v>30</v>
      </c>
      <c r="F157" s="16">
        <v>2</v>
      </c>
      <c r="G157" s="16" t="s">
        <v>50</v>
      </c>
      <c r="H157" s="17">
        <v>111740</v>
      </c>
      <c r="I157" s="17">
        <v>223480</v>
      </c>
      <c r="J157" s="16">
        <f t="shared" ref="J157:J188" si="28">(E157+F157)/100</f>
        <v>0.32</v>
      </c>
      <c r="K157" s="16">
        <f>VLOOKUP(B157,'COEF SEGURO imovel'!A:H,8,0)</f>
        <v>6.2300000000000001E-2</v>
      </c>
      <c r="L157" s="17">
        <f t="shared" ref="L157:L188" si="29">H157*(K157/100)</f>
        <v>69.614019999999996</v>
      </c>
      <c r="M157" s="17">
        <f t="shared" ref="M157:M188" si="30">I157*(K157/100)</f>
        <v>139.22803999999999</v>
      </c>
      <c r="N157" s="17">
        <f t="shared" ref="N157:N188" si="31">H157*J157</f>
        <v>35756.800000000003</v>
      </c>
      <c r="O157" s="17">
        <f t="shared" ref="O157:O188" si="32">I157*J157</f>
        <v>71513.600000000006</v>
      </c>
      <c r="P157" s="17">
        <f t="shared" ref="P157:P188" si="33">SUM(H157+N157)/C157+L157</f>
        <v>1079.8660747945205</v>
      </c>
      <c r="Q157" s="17">
        <f t="shared" ref="Q157:Q188" si="34">SUM(I157+O157)/C157+M157</f>
        <v>2159.732149589041</v>
      </c>
      <c r="R157" s="16">
        <f>IFERROR(VLOOKUP(B157,media!A:C,3,0),"0")</f>
        <v>80</v>
      </c>
      <c r="S157" s="16">
        <f>IFERROR(VLOOKUP(B157,media!A:D,4,0),"0")</f>
        <v>80</v>
      </c>
      <c r="T157" s="16">
        <f>IFERROR(VLOOKUP(B157,media!A:B,2,0),"0")</f>
        <v>1</v>
      </c>
      <c r="U157" s="16">
        <f>IFERROR(_xlfn.XLOOKUP(B157,media!A:A,media!F:F),"-")</f>
        <v>0</v>
      </c>
      <c r="V157" s="18">
        <f>_xlfn.XLOOKUP(B157,media!A:A,media!E:E,"-")</f>
        <v>45658</v>
      </c>
    </row>
    <row r="158" spans="2:22" ht="15.75" thickBot="1">
      <c r="B158" s="16">
        <v>40120</v>
      </c>
      <c r="C158" s="16">
        <v>197</v>
      </c>
      <c r="D158" s="16">
        <v>15</v>
      </c>
      <c r="E158" s="16">
        <v>23</v>
      </c>
      <c r="F158" s="16">
        <v>2</v>
      </c>
      <c r="G158" s="16" t="s">
        <v>46</v>
      </c>
      <c r="H158" s="17">
        <v>486783</v>
      </c>
      <c r="I158" s="17">
        <v>973563</v>
      </c>
      <c r="J158" s="16">
        <f t="shared" si="28"/>
        <v>0.25</v>
      </c>
      <c r="K158" s="16">
        <f>VLOOKUP(B158,'COEF SEGURO imovel'!A:H,8,0)</f>
        <v>5.8999999999999997E-2</v>
      </c>
      <c r="L158" s="17">
        <f t="shared" si="29"/>
        <v>287.20196999999996</v>
      </c>
      <c r="M158" s="17">
        <f t="shared" si="30"/>
        <v>574.40216999999996</v>
      </c>
      <c r="N158" s="17">
        <f t="shared" si="31"/>
        <v>121695.75</v>
      </c>
      <c r="O158" s="17">
        <f t="shared" si="32"/>
        <v>243390.75</v>
      </c>
      <c r="P158" s="17">
        <f t="shared" si="33"/>
        <v>3375.92658928934</v>
      </c>
      <c r="Q158" s="17">
        <f t="shared" si="34"/>
        <v>6751.8323730456859</v>
      </c>
      <c r="R158" s="16">
        <f>IFERROR(VLOOKUP(B158,media!A:C,3,0),"0")</f>
        <v>60.005600000000001</v>
      </c>
      <c r="S158" s="16">
        <f>IFERROR(VLOOKUP(B158,media!A:D,4,0),"0")</f>
        <v>74.178600000000003</v>
      </c>
      <c r="T158" s="16">
        <f>IFERROR(VLOOKUP(B158,media!A:B,2,0),"0")</f>
        <v>5</v>
      </c>
      <c r="U158" s="16">
        <f>IFERROR(_xlfn.XLOOKUP(B158,media!A:A,media!F:F),"-")</f>
        <v>0</v>
      </c>
      <c r="V158" s="18">
        <f>_xlfn.XLOOKUP(B158,media!A:A,media!E:E,"-")</f>
        <v>45658</v>
      </c>
    </row>
    <row r="159" spans="2:22" ht="15.75" thickBot="1">
      <c r="B159" s="16">
        <v>40175</v>
      </c>
      <c r="C159" s="16">
        <v>163</v>
      </c>
      <c r="D159" s="16">
        <v>5</v>
      </c>
      <c r="E159" s="16">
        <v>30</v>
      </c>
      <c r="F159" s="16">
        <v>2</v>
      </c>
      <c r="G159" s="16" t="s">
        <v>40</v>
      </c>
      <c r="H159" s="17">
        <v>97748</v>
      </c>
      <c r="I159" s="17">
        <v>195495</v>
      </c>
      <c r="J159" s="16">
        <f t="shared" si="28"/>
        <v>0.32</v>
      </c>
      <c r="K159" s="16">
        <f>VLOOKUP(B159,'COEF SEGURO imovel'!A:H,8,0)</f>
        <v>6.2300000000000001E-2</v>
      </c>
      <c r="L159" s="17">
        <f t="shared" si="29"/>
        <v>60.897003999999995</v>
      </c>
      <c r="M159" s="17">
        <f t="shared" si="30"/>
        <v>121.79338499999999</v>
      </c>
      <c r="N159" s="17">
        <f t="shared" si="31"/>
        <v>31279.360000000001</v>
      </c>
      <c r="O159" s="17">
        <f t="shared" si="32"/>
        <v>62558.400000000001</v>
      </c>
      <c r="P159" s="17">
        <f t="shared" si="33"/>
        <v>852.47589970552156</v>
      </c>
      <c r="Q159" s="17">
        <f t="shared" si="34"/>
        <v>1704.9430782515337</v>
      </c>
      <c r="R159" s="16">
        <f>IFERROR(VLOOKUP(B159,media!A:C,3,0),"0")</f>
        <v>67.5</v>
      </c>
      <c r="S159" s="16">
        <f>IFERROR(VLOOKUP(B159,media!A:D,4,0),"0")</f>
        <v>70</v>
      </c>
      <c r="T159" s="16">
        <f>IFERROR(VLOOKUP(B159,media!A:B,2,0),"0")</f>
        <v>5</v>
      </c>
      <c r="U159" s="16">
        <f>IFERROR(_xlfn.XLOOKUP(B159,media!A:A,media!F:F),"-")</f>
        <v>1</v>
      </c>
      <c r="V159" s="18">
        <f>_xlfn.XLOOKUP(B159,media!A:A,media!E:E,"-")</f>
        <v>45658</v>
      </c>
    </row>
    <row r="160" spans="2:22" ht="15.75" thickBot="1">
      <c r="B160" s="16">
        <v>40184</v>
      </c>
      <c r="C160" s="16">
        <v>166</v>
      </c>
      <c r="D160" s="16">
        <v>5</v>
      </c>
      <c r="E160" s="16">
        <v>30</v>
      </c>
      <c r="F160" s="16">
        <v>2</v>
      </c>
      <c r="G160" s="16" t="s">
        <v>38</v>
      </c>
      <c r="H160" s="17">
        <v>54936</v>
      </c>
      <c r="I160" s="17">
        <v>98884</v>
      </c>
      <c r="J160" s="16">
        <f t="shared" si="28"/>
        <v>0.32</v>
      </c>
      <c r="K160" s="16">
        <f>VLOOKUP(B160,'COEF SEGURO imovel'!A:H,8,0)</f>
        <v>6.2300000000000001E-2</v>
      </c>
      <c r="L160" s="17">
        <f t="shared" si="29"/>
        <v>34.225127999999998</v>
      </c>
      <c r="M160" s="17">
        <f t="shared" si="30"/>
        <v>61.604731999999998</v>
      </c>
      <c r="N160" s="17">
        <f t="shared" si="31"/>
        <v>17579.52</v>
      </c>
      <c r="O160" s="17">
        <f t="shared" si="32"/>
        <v>31642.880000000001</v>
      </c>
      <c r="P160" s="17">
        <f t="shared" si="33"/>
        <v>471.06560992771085</v>
      </c>
      <c r="Q160" s="17">
        <f t="shared" si="34"/>
        <v>847.91123802409641</v>
      </c>
      <c r="R160" s="16">
        <f>IFERROR(VLOOKUP(B160,media!A:C,3,0),"0")</f>
        <v>69.3</v>
      </c>
      <c r="S160" s="16">
        <f>IFERROR(VLOOKUP(B160,media!A:D,4,0),"0")</f>
        <v>72</v>
      </c>
      <c r="T160" s="16">
        <f>IFERROR(VLOOKUP(B160,media!A:B,2,0),"0")</f>
        <v>5</v>
      </c>
      <c r="U160" s="16">
        <f>IFERROR(_xlfn.XLOOKUP(B160,media!A:A,media!F:F),"-")</f>
        <v>1</v>
      </c>
      <c r="V160" s="18">
        <f>_xlfn.XLOOKUP(B160,media!A:A,media!E:E,"-")</f>
        <v>45658</v>
      </c>
    </row>
    <row r="161" spans="2:22" ht="15.75" thickBot="1">
      <c r="B161" s="16">
        <v>40196</v>
      </c>
      <c r="C161" s="16">
        <v>179</v>
      </c>
      <c r="D161" s="16">
        <v>5</v>
      </c>
      <c r="E161" s="16">
        <v>25</v>
      </c>
      <c r="F161" s="16">
        <v>2</v>
      </c>
      <c r="G161" s="16" t="s">
        <v>38</v>
      </c>
      <c r="H161" s="17">
        <v>90000</v>
      </c>
      <c r="I161" s="17">
        <v>150000</v>
      </c>
      <c r="J161" s="16">
        <f t="shared" si="28"/>
        <v>0.27</v>
      </c>
      <c r="K161" s="16">
        <f>VLOOKUP(B161,'COEF SEGURO imovel'!A:H,8,0)</f>
        <v>5.9900000000000002E-2</v>
      </c>
      <c r="L161" s="17">
        <f t="shared" si="29"/>
        <v>53.910000000000004</v>
      </c>
      <c r="M161" s="17">
        <f t="shared" si="30"/>
        <v>89.850000000000009</v>
      </c>
      <c r="N161" s="17">
        <f t="shared" si="31"/>
        <v>24300</v>
      </c>
      <c r="O161" s="17">
        <f t="shared" si="32"/>
        <v>40500</v>
      </c>
      <c r="P161" s="17">
        <f t="shared" si="33"/>
        <v>692.45748603351956</v>
      </c>
      <c r="Q161" s="17">
        <f t="shared" si="34"/>
        <v>1154.0958100558657</v>
      </c>
      <c r="R161" s="16">
        <f>IFERROR(VLOOKUP(B161,media!A:C,3,0),"0")</f>
        <v>70</v>
      </c>
      <c r="S161" s="16">
        <f>IFERROR(VLOOKUP(B161,media!A:D,4,0),"0")</f>
        <v>76.701099999999997</v>
      </c>
      <c r="T161" s="16">
        <f>IFERROR(VLOOKUP(B161,media!A:B,2,0),"0")</f>
        <v>5</v>
      </c>
      <c r="U161" s="16">
        <f>IFERROR(_xlfn.XLOOKUP(B161,media!A:A,media!F:F),"-")</f>
        <v>0</v>
      </c>
      <c r="V161" s="18">
        <f>_xlfn.XLOOKUP(B161,media!A:A,media!E:E,"-")</f>
        <v>45658</v>
      </c>
    </row>
    <row r="162" spans="2:22" ht="15.75" thickBot="1">
      <c r="B162" s="16">
        <v>40138</v>
      </c>
      <c r="C162" s="16">
        <v>152</v>
      </c>
      <c r="D162" s="16">
        <v>5</v>
      </c>
      <c r="E162" s="16">
        <v>30</v>
      </c>
      <c r="F162" s="16">
        <v>2</v>
      </c>
      <c r="G162" s="16" t="s">
        <v>48</v>
      </c>
      <c r="H162" s="17">
        <v>60593</v>
      </c>
      <c r="I162" s="17">
        <v>109067</v>
      </c>
      <c r="J162" s="16">
        <f t="shared" si="28"/>
        <v>0.32</v>
      </c>
      <c r="K162" s="16">
        <f>VLOOKUP(B162,'COEF SEGURO imovel'!A:H,8,0)</f>
        <v>6.2300000000000001E-2</v>
      </c>
      <c r="L162" s="17">
        <f t="shared" si="29"/>
        <v>37.749438999999995</v>
      </c>
      <c r="M162" s="17">
        <f t="shared" si="30"/>
        <v>67.948740999999998</v>
      </c>
      <c r="N162" s="17">
        <f t="shared" si="31"/>
        <v>19389.760000000002</v>
      </c>
      <c r="O162" s="17">
        <f t="shared" si="32"/>
        <v>34901.440000000002</v>
      </c>
      <c r="P162" s="17">
        <f t="shared" si="33"/>
        <v>563.95180742105276</v>
      </c>
      <c r="Q162" s="17">
        <f t="shared" si="34"/>
        <v>1015.1095304736842</v>
      </c>
      <c r="R162" s="16">
        <f>IFERROR(VLOOKUP(B162,media!A:C,3,0),"0")</f>
        <v>70</v>
      </c>
      <c r="S162" s="16">
        <f>IFERROR(VLOOKUP(B162,media!A:D,4,0),"0")</f>
        <v>95</v>
      </c>
      <c r="T162" s="16">
        <f>IFERROR(VLOOKUP(B162,media!A:B,2,0),"0")</f>
        <v>5</v>
      </c>
      <c r="U162" s="16">
        <f>IFERROR(_xlfn.XLOOKUP(B162,media!A:A,media!F:F),"-")</f>
        <v>0</v>
      </c>
      <c r="V162" s="18">
        <f>_xlfn.XLOOKUP(B162,media!A:A,media!E:E,"-")</f>
        <v>45658</v>
      </c>
    </row>
    <row r="163" spans="2:22" ht="15.75" thickBot="1">
      <c r="B163" s="16">
        <v>40183</v>
      </c>
      <c r="C163" s="16">
        <v>166</v>
      </c>
      <c r="D163" s="16">
        <v>5</v>
      </c>
      <c r="E163" s="16">
        <v>25</v>
      </c>
      <c r="F163" s="16">
        <v>2</v>
      </c>
      <c r="G163" s="16" t="s">
        <v>38</v>
      </c>
      <c r="H163" s="17">
        <v>98884</v>
      </c>
      <c r="I163" s="17">
        <v>197767</v>
      </c>
      <c r="J163" s="16">
        <f t="shared" si="28"/>
        <v>0.27</v>
      </c>
      <c r="K163" s="16">
        <f>VLOOKUP(B163,'COEF SEGURO imovel'!A:H,8,0)</f>
        <v>5.9900000000000002E-2</v>
      </c>
      <c r="L163" s="17">
        <f t="shared" si="29"/>
        <v>59.231516000000006</v>
      </c>
      <c r="M163" s="17">
        <f t="shared" si="30"/>
        <v>118.462433</v>
      </c>
      <c r="N163" s="17">
        <f t="shared" si="31"/>
        <v>26698.68</v>
      </c>
      <c r="O163" s="17">
        <f t="shared" si="32"/>
        <v>53397.090000000004</v>
      </c>
      <c r="P163" s="17">
        <f t="shared" si="33"/>
        <v>815.75368467469877</v>
      </c>
      <c r="Q163" s="17">
        <f t="shared" si="34"/>
        <v>1631.4991197469878</v>
      </c>
      <c r="R163" s="16">
        <f>IFERROR(VLOOKUP(B163,media!A:C,3,0),"0")</f>
        <v>74.706400000000002</v>
      </c>
      <c r="S163" s="16">
        <f>IFERROR(VLOOKUP(B163,media!A:D,4,0),"0")</f>
        <v>75.903999999999996</v>
      </c>
      <c r="T163" s="16">
        <f>IFERROR(VLOOKUP(B163,media!A:B,2,0),"0")</f>
        <v>5</v>
      </c>
      <c r="U163" s="16">
        <f>IFERROR(_xlfn.XLOOKUP(B163,media!A:A,media!F:F),"-")</f>
        <v>2</v>
      </c>
      <c r="V163" s="18">
        <f>_xlfn.XLOOKUP(B163,media!A:A,media!E:E,"-")</f>
        <v>45658</v>
      </c>
    </row>
    <row r="164" spans="2:22" ht="15.75" thickBot="1">
      <c r="B164" s="16">
        <v>40200</v>
      </c>
      <c r="C164" s="16">
        <v>186</v>
      </c>
      <c r="D164" s="16">
        <v>5</v>
      </c>
      <c r="E164" s="16">
        <v>25</v>
      </c>
      <c r="F164" s="16">
        <v>3</v>
      </c>
      <c r="G164" s="16" t="s">
        <v>38</v>
      </c>
      <c r="H164" s="17">
        <v>90000</v>
      </c>
      <c r="I164" s="17">
        <v>130000</v>
      </c>
      <c r="J164" s="16">
        <f t="shared" si="28"/>
        <v>0.28000000000000003</v>
      </c>
      <c r="K164" s="16">
        <f>VLOOKUP(B164,'COEF SEGURO imovel'!A:H,8,0)</f>
        <v>6.0400000000000002E-2</v>
      </c>
      <c r="L164" s="17">
        <f t="shared" si="29"/>
        <v>54.360000000000007</v>
      </c>
      <c r="M164" s="17">
        <f t="shared" si="30"/>
        <v>78.52000000000001</v>
      </c>
      <c r="N164" s="17">
        <f t="shared" si="31"/>
        <v>25200.000000000004</v>
      </c>
      <c r="O164" s="17">
        <f t="shared" si="32"/>
        <v>36400</v>
      </c>
      <c r="P164" s="17">
        <f t="shared" si="33"/>
        <v>673.71483870967745</v>
      </c>
      <c r="Q164" s="17">
        <f t="shared" si="34"/>
        <v>973.14365591397848</v>
      </c>
      <c r="R164" s="16">
        <f>IFERROR(VLOOKUP(B164,media!A:C,3,0),"0")</f>
        <v>74.846199999999996</v>
      </c>
      <c r="S164" s="16">
        <f>IFERROR(VLOOKUP(B164,media!A:D,4,0),"0")</f>
        <v>80.3</v>
      </c>
      <c r="T164" s="16">
        <f>IFERROR(VLOOKUP(B164,media!A:B,2,0),"0")</f>
        <v>5</v>
      </c>
      <c r="U164" s="16">
        <f>IFERROR(_xlfn.XLOOKUP(B164,media!A:A,media!F:F),"-")</f>
        <v>3</v>
      </c>
      <c r="V164" s="18">
        <f>_xlfn.XLOOKUP(B164,media!A:A,media!E:E,"-")</f>
        <v>45658</v>
      </c>
    </row>
    <row r="165" spans="2:22" ht="15.75" thickBot="1">
      <c r="B165" s="16">
        <v>40086</v>
      </c>
      <c r="C165" s="16">
        <v>190</v>
      </c>
      <c r="D165" s="16">
        <v>15</v>
      </c>
      <c r="E165" s="16">
        <v>20</v>
      </c>
      <c r="F165" s="16">
        <v>2</v>
      </c>
      <c r="G165" s="16" t="s">
        <v>49</v>
      </c>
      <c r="H165" s="17">
        <v>551423</v>
      </c>
      <c r="I165" s="17">
        <v>1102845</v>
      </c>
      <c r="J165" s="16">
        <f t="shared" si="28"/>
        <v>0.22</v>
      </c>
      <c r="K165" s="16">
        <f>VLOOKUP(B165,'COEF SEGURO imovel'!A:H,8,0)</f>
        <v>5.7599999999999998E-2</v>
      </c>
      <c r="L165" s="17">
        <f t="shared" si="29"/>
        <v>317.61964799999998</v>
      </c>
      <c r="M165" s="17">
        <f t="shared" si="30"/>
        <v>635.23872000000006</v>
      </c>
      <c r="N165" s="17">
        <f t="shared" si="31"/>
        <v>121313.06</v>
      </c>
      <c r="O165" s="17">
        <f t="shared" si="32"/>
        <v>242625.9</v>
      </c>
      <c r="P165" s="17">
        <f t="shared" si="33"/>
        <v>3858.335753263158</v>
      </c>
      <c r="Q165" s="17">
        <f t="shared" si="34"/>
        <v>7716.6645094736841</v>
      </c>
      <c r="R165" s="16">
        <f>IFERROR(VLOOKUP(B165,media!A:C,3,0),"0")</f>
        <v>75.202299999999994</v>
      </c>
      <c r="S165" s="16">
        <f>IFERROR(VLOOKUP(B165,media!A:D,4,0),"0")</f>
        <v>80.568700000000007</v>
      </c>
      <c r="T165" s="16">
        <f>IFERROR(VLOOKUP(B165,media!A:B,2,0),"0")</f>
        <v>5</v>
      </c>
      <c r="U165" s="16">
        <f>IFERROR(_xlfn.XLOOKUP(B165,media!A:A,media!F:F),"-")</f>
        <v>0</v>
      </c>
      <c r="V165" s="18">
        <f>_xlfn.XLOOKUP(B165,media!A:A,media!E:E,"-")</f>
        <v>45658</v>
      </c>
    </row>
    <row r="166" spans="2:22" ht="15.75" thickBot="1">
      <c r="B166" s="16">
        <v>40193</v>
      </c>
      <c r="C166" s="16">
        <v>178</v>
      </c>
      <c r="D166" s="16">
        <v>5</v>
      </c>
      <c r="E166" s="16">
        <v>30</v>
      </c>
      <c r="F166" s="16">
        <v>2</v>
      </c>
      <c r="G166" s="16" t="s">
        <v>38</v>
      </c>
      <c r="H166" s="17">
        <v>53170</v>
      </c>
      <c r="I166" s="17">
        <v>95706</v>
      </c>
      <c r="J166" s="16">
        <f t="shared" si="28"/>
        <v>0.32</v>
      </c>
      <c r="K166" s="16">
        <f>VLOOKUP(B166,'COEF SEGURO imovel'!A:H,8,0)</f>
        <v>6.2300000000000001E-2</v>
      </c>
      <c r="L166" s="17">
        <f t="shared" si="29"/>
        <v>33.12491</v>
      </c>
      <c r="M166" s="17">
        <f t="shared" si="30"/>
        <v>59.624837999999997</v>
      </c>
      <c r="N166" s="17">
        <f t="shared" si="31"/>
        <v>17014.400000000001</v>
      </c>
      <c r="O166" s="17">
        <f t="shared" si="32"/>
        <v>30625.920000000002</v>
      </c>
      <c r="P166" s="17">
        <f t="shared" si="33"/>
        <v>427.41929202247189</v>
      </c>
      <c r="Q166" s="17">
        <f t="shared" si="34"/>
        <v>769.35472564044937</v>
      </c>
      <c r="R166" s="16">
        <f>IFERROR(VLOOKUP(B166,media!A:C,3,0),"0")</f>
        <v>60.144399999999997</v>
      </c>
      <c r="S166" s="16">
        <f>IFERROR(VLOOKUP(B166,media!A:D,4,0),"0")</f>
        <v>61.1111</v>
      </c>
      <c r="T166" s="16">
        <f>IFERROR(VLOOKUP(B166,media!A:B,2,0),"0")</f>
        <v>4</v>
      </c>
      <c r="U166" s="16">
        <f>IFERROR(_xlfn.XLOOKUP(B166,media!A:A,media!F:F),"-")</f>
        <v>0</v>
      </c>
      <c r="V166" s="18">
        <f>_xlfn.XLOOKUP(B166,media!A:A,media!E:E,"-")</f>
        <v>45658</v>
      </c>
    </row>
    <row r="167" spans="2:22" ht="15.75" thickBot="1">
      <c r="B167" s="16">
        <v>40163</v>
      </c>
      <c r="C167" s="16">
        <v>159</v>
      </c>
      <c r="D167" s="16">
        <v>5</v>
      </c>
      <c r="E167" s="16">
        <v>30</v>
      </c>
      <c r="F167" s="16">
        <v>2</v>
      </c>
      <c r="G167" s="16" t="s">
        <v>45</v>
      </c>
      <c r="H167" s="17">
        <v>55117</v>
      </c>
      <c r="I167" s="17">
        <v>99210</v>
      </c>
      <c r="J167" s="16">
        <f t="shared" si="28"/>
        <v>0.32</v>
      </c>
      <c r="K167" s="16">
        <f>VLOOKUP(B167,'COEF SEGURO imovel'!A:H,8,0)</f>
        <v>6.2300000000000001E-2</v>
      </c>
      <c r="L167" s="17">
        <f t="shared" si="29"/>
        <v>34.337890999999999</v>
      </c>
      <c r="M167" s="17">
        <f t="shared" si="30"/>
        <v>61.807829999999996</v>
      </c>
      <c r="N167" s="17">
        <f t="shared" si="31"/>
        <v>17637.439999999999</v>
      </c>
      <c r="O167" s="17">
        <f t="shared" si="32"/>
        <v>31747.200000000001</v>
      </c>
      <c r="P167" s="17">
        <f t="shared" si="33"/>
        <v>491.91298533962265</v>
      </c>
      <c r="Q167" s="17">
        <f t="shared" si="34"/>
        <v>885.43801867924526</v>
      </c>
      <c r="R167" s="16">
        <f>IFERROR(VLOOKUP(B167,media!A:C,3,0),"0")</f>
        <v>67.606700000000004</v>
      </c>
      <c r="S167" s="16">
        <f>IFERROR(VLOOKUP(B167,media!A:D,4,0),"0")</f>
        <v>67.606700000000004</v>
      </c>
      <c r="T167" s="16">
        <f>IFERROR(VLOOKUP(B167,media!A:B,2,0),"0")</f>
        <v>4</v>
      </c>
      <c r="U167" s="16">
        <f>IFERROR(_xlfn.XLOOKUP(B167,media!A:A,media!F:F),"-")</f>
        <v>1</v>
      </c>
      <c r="V167" s="18">
        <f>_xlfn.XLOOKUP(B167,media!A:A,media!E:E,"-")</f>
        <v>45658</v>
      </c>
    </row>
    <row r="168" spans="2:22" ht="15.75" thickBot="1">
      <c r="B168" s="16">
        <v>40176</v>
      </c>
      <c r="C168" s="16">
        <v>164</v>
      </c>
      <c r="D168" s="16">
        <v>5</v>
      </c>
      <c r="E168" s="16">
        <v>30</v>
      </c>
      <c r="F168" s="16">
        <v>2</v>
      </c>
      <c r="G168" s="16" t="s">
        <v>47</v>
      </c>
      <c r="H168" s="17">
        <v>98355</v>
      </c>
      <c r="I168" s="17">
        <v>196709</v>
      </c>
      <c r="J168" s="16">
        <f t="shared" si="28"/>
        <v>0.32</v>
      </c>
      <c r="K168" s="16">
        <f>VLOOKUP(B168,'COEF SEGURO imovel'!A:H,8,0)</f>
        <v>6.2300000000000001E-2</v>
      </c>
      <c r="L168" s="17">
        <f t="shared" si="29"/>
        <v>61.275164999999994</v>
      </c>
      <c r="M168" s="17">
        <f t="shared" si="30"/>
        <v>122.549707</v>
      </c>
      <c r="N168" s="17">
        <f t="shared" si="31"/>
        <v>31473.600000000002</v>
      </c>
      <c r="O168" s="17">
        <f t="shared" si="32"/>
        <v>62946.880000000005</v>
      </c>
      <c r="P168" s="17">
        <f t="shared" si="33"/>
        <v>852.91296987804878</v>
      </c>
      <c r="Q168" s="17">
        <f t="shared" si="34"/>
        <v>1705.8172679756096</v>
      </c>
      <c r="R168" s="16">
        <f>IFERROR(VLOOKUP(B168,media!A:C,3,0),"0")</f>
        <v>68.628900000000002</v>
      </c>
      <c r="S168" s="16">
        <f>IFERROR(VLOOKUP(B168,media!A:D,4,0),"0")</f>
        <v>86.014899999999997</v>
      </c>
      <c r="T168" s="16">
        <f>IFERROR(VLOOKUP(B168,media!A:B,2,0),"0")</f>
        <v>4</v>
      </c>
      <c r="U168" s="16">
        <f>IFERROR(_xlfn.XLOOKUP(B168,media!A:A,media!F:F),"-")</f>
        <v>2</v>
      </c>
      <c r="V168" s="18">
        <f>_xlfn.XLOOKUP(B168,media!A:A,media!E:E,"-")</f>
        <v>45658</v>
      </c>
    </row>
    <row r="169" spans="2:22" ht="15.75" thickBot="1">
      <c r="B169" s="16">
        <v>40182</v>
      </c>
      <c r="C169" s="16">
        <v>166</v>
      </c>
      <c r="D169" s="16">
        <v>5</v>
      </c>
      <c r="E169" s="16">
        <v>25</v>
      </c>
      <c r="F169" s="16">
        <v>2</v>
      </c>
      <c r="G169" s="16" t="s">
        <v>38</v>
      </c>
      <c r="H169" s="17">
        <v>197767</v>
      </c>
      <c r="I169" s="17">
        <v>395534</v>
      </c>
      <c r="J169" s="16">
        <f t="shared" si="28"/>
        <v>0.27</v>
      </c>
      <c r="K169" s="16">
        <f>VLOOKUP(B169,'COEF SEGURO imovel'!A:H,8,0)</f>
        <v>5.9900000000000002E-2</v>
      </c>
      <c r="L169" s="17">
        <f t="shared" si="29"/>
        <v>118.462433</v>
      </c>
      <c r="M169" s="17">
        <f t="shared" si="30"/>
        <v>236.92486600000001</v>
      </c>
      <c r="N169" s="17">
        <f t="shared" si="31"/>
        <v>53397.090000000004</v>
      </c>
      <c r="O169" s="17">
        <f t="shared" si="32"/>
        <v>106794.18000000001</v>
      </c>
      <c r="P169" s="17">
        <f t="shared" si="33"/>
        <v>1631.4991197469878</v>
      </c>
      <c r="Q169" s="17">
        <f t="shared" si="34"/>
        <v>3262.9982394939757</v>
      </c>
      <c r="R169" s="16">
        <f>IFERROR(VLOOKUP(B169,media!A:C,3,0),"0")</f>
        <v>70.422700000000006</v>
      </c>
      <c r="S169" s="16">
        <f>IFERROR(VLOOKUP(B169,media!A:D,4,0),"0")</f>
        <v>94.338999999999999</v>
      </c>
      <c r="T169" s="16">
        <f>IFERROR(VLOOKUP(B169,media!A:B,2,0),"0")</f>
        <v>4</v>
      </c>
      <c r="U169" s="16">
        <f>IFERROR(_xlfn.XLOOKUP(B169,media!A:A,media!F:F),"-")</f>
        <v>0</v>
      </c>
      <c r="V169" s="18">
        <f>_xlfn.XLOOKUP(B169,media!A:A,media!E:E,"-")</f>
        <v>45658</v>
      </c>
    </row>
    <row r="170" spans="2:22" ht="15.75" thickBot="1">
      <c r="B170" s="16">
        <v>40158</v>
      </c>
      <c r="C170" s="16">
        <v>159</v>
      </c>
      <c r="D170" s="16">
        <v>5</v>
      </c>
      <c r="E170" s="16">
        <v>25</v>
      </c>
      <c r="F170" s="16">
        <v>2</v>
      </c>
      <c r="G170" s="16" t="s">
        <v>45</v>
      </c>
      <c r="H170" s="17">
        <v>198419</v>
      </c>
      <c r="I170" s="17">
        <v>396838</v>
      </c>
      <c r="J170" s="16">
        <f t="shared" si="28"/>
        <v>0.27</v>
      </c>
      <c r="K170" s="16">
        <f>VLOOKUP(B170,'COEF SEGURO imovel'!A:H,8,0)</f>
        <v>5.9900000000000002E-2</v>
      </c>
      <c r="L170" s="17">
        <f t="shared" si="29"/>
        <v>118.852981</v>
      </c>
      <c r="M170" s="17">
        <f t="shared" si="30"/>
        <v>237.705962</v>
      </c>
      <c r="N170" s="17">
        <f t="shared" si="31"/>
        <v>53573.130000000005</v>
      </c>
      <c r="O170" s="17">
        <f t="shared" si="32"/>
        <v>107146.26000000001</v>
      </c>
      <c r="P170" s="17">
        <f t="shared" si="33"/>
        <v>1703.7091445220126</v>
      </c>
      <c r="Q170" s="17">
        <f t="shared" si="34"/>
        <v>3407.4182890440252</v>
      </c>
      <c r="R170" s="16">
        <f>IFERROR(VLOOKUP(B170,media!A:C,3,0),"0")</f>
        <v>71.081800000000001</v>
      </c>
      <c r="S170" s="16">
        <f>IFERROR(VLOOKUP(B170,media!A:D,4,0),"0")</f>
        <v>76.922700000000006</v>
      </c>
      <c r="T170" s="16">
        <f>IFERROR(VLOOKUP(B170,media!A:B,2,0),"0")</f>
        <v>4</v>
      </c>
      <c r="U170" s="16">
        <f>IFERROR(_xlfn.XLOOKUP(B170,media!A:A,media!F:F),"-")</f>
        <v>0</v>
      </c>
      <c r="V170" s="18">
        <f>_xlfn.XLOOKUP(B170,media!A:A,media!E:E,"-")</f>
        <v>45658</v>
      </c>
    </row>
    <row r="171" spans="2:22" ht="15.75" thickBot="1">
      <c r="B171" s="16">
        <v>40058</v>
      </c>
      <c r="C171" s="16">
        <v>175</v>
      </c>
      <c r="D171" s="16">
        <v>15</v>
      </c>
      <c r="E171" s="16">
        <v>30</v>
      </c>
      <c r="F171" s="16">
        <v>2</v>
      </c>
      <c r="G171" s="16" t="s">
        <v>47</v>
      </c>
      <c r="H171" s="17">
        <v>133136</v>
      </c>
      <c r="I171" s="17">
        <v>221894</v>
      </c>
      <c r="J171" s="16">
        <f t="shared" si="28"/>
        <v>0.32</v>
      </c>
      <c r="K171" s="16">
        <f>VLOOKUP(B171,'COEF SEGURO imovel'!A:H,8,0)</f>
        <v>6.2E-2</v>
      </c>
      <c r="L171" s="17">
        <f t="shared" si="29"/>
        <v>82.544319999999999</v>
      </c>
      <c r="M171" s="17">
        <f t="shared" si="30"/>
        <v>137.57427999999999</v>
      </c>
      <c r="N171" s="17">
        <f t="shared" si="31"/>
        <v>42603.520000000004</v>
      </c>
      <c r="O171" s="17">
        <f t="shared" si="32"/>
        <v>71006.080000000002</v>
      </c>
      <c r="P171" s="17">
        <f t="shared" si="33"/>
        <v>1086.7701485714288</v>
      </c>
      <c r="Q171" s="17">
        <f t="shared" si="34"/>
        <v>1811.289022857143</v>
      </c>
      <c r="R171" s="16">
        <f>IFERROR(VLOOKUP(B171,media!A:C,3,0),"0")</f>
        <v>75</v>
      </c>
      <c r="S171" s="16">
        <f>IFERROR(VLOOKUP(B171,media!A:D,4,0),"0")</f>
        <v>75.688500000000005</v>
      </c>
      <c r="T171" s="16">
        <f>IFERROR(VLOOKUP(B171,media!A:B,2,0),"0")</f>
        <v>4</v>
      </c>
      <c r="U171" s="16">
        <f>IFERROR(_xlfn.XLOOKUP(B171,media!A:A,media!F:F),"-")</f>
        <v>0</v>
      </c>
      <c r="V171" s="18">
        <f>_xlfn.XLOOKUP(B171,media!A:A,media!E:E,"-")</f>
        <v>45658</v>
      </c>
    </row>
    <row r="172" spans="2:22" ht="15.75" thickBot="1">
      <c r="B172" s="16">
        <v>40090</v>
      </c>
      <c r="C172" s="16">
        <v>191</v>
      </c>
      <c r="D172" s="16">
        <v>15</v>
      </c>
      <c r="E172" s="16">
        <v>20</v>
      </c>
      <c r="F172" s="16">
        <v>2</v>
      </c>
      <c r="G172" s="16" t="s">
        <v>49</v>
      </c>
      <c r="H172" s="17">
        <v>513465</v>
      </c>
      <c r="I172" s="17">
        <v>1026930</v>
      </c>
      <c r="J172" s="16">
        <f t="shared" si="28"/>
        <v>0.22</v>
      </c>
      <c r="K172" s="16">
        <f>VLOOKUP(B172,'COEF SEGURO imovel'!A:H,8,0)</f>
        <v>5.7599999999999998E-2</v>
      </c>
      <c r="L172" s="17">
        <f t="shared" si="29"/>
        <v>295.75584000000003</v>
      </c>
      <c r="M172" s="17">
        <f t="shared" si="30"/>
        <v>591.51168000000007</v>
      </c>
      <c r="N172" s="17">
        <f t="shared" si="31"/>
        <v>112962.3</v>
      </c>
      <c r="O172" s="17">
        <f t="shared" si="32"/>
        <v>225924.6</v>
      </c>
      <c r="P172" s="17">
        <f t="shared" si="33"/>
        <v>3575.4799237696334</v>
      </c>
      <c r="Q172" s="17">
        <f t="shared" si="34"/>
        <v>7150.9598475392668</v>
      </c>
      <c r="R172" s="16">
        <f>IFERROR(VLOOKUP(B172,media!A:C,3,0),"0")</f>
        <v>77.902000000000001</v>
      </c>
      <c r="S172" s="16">
        <f>IFERROR(VLOOKUP(B172,media!A:D,4,0),"0")</f>
        <v>82.576099999999997</v>
      </c>
      <c r="T172" s="16">
        <f>IFERROR(VLOOKUP(B172,media!A:B,2,0),"0")</f>
        <v>4</v>
      </c>
      <c r="U172" s="16">
        <f>IFERROR(_xlfn.XLOOKUP(B172,media!A:A,media!F:F),"-")</f>
        <v>0</v>
      </c>
      <c r="V172" s="18">
        <f>_xlfn.XLOOKUP(B172,media!A:A,media!E:E,"-")</f>
        <v>45658</v>
      </c>
    </row>
    <row r="173" spans="2:22" ht="15.75" thickBot="1">
      <c r="B173" s="16">
        <v>40168</v>
      </c>
      <c r="C173" s="16">
        <v>161</v>
      </c>
      <c r="D173" s="16">
        <v>5</v>
      </c>
      <c r="E173" s="16">
        <v>30</v>
      </c>
      <c r="F173" s="16">
        <v>2</v>
      </c>
      <c r="G173" s="16" t="s">
        <v>39</v>
      </c>
      <c r="H173" s="17">
        <v>98010</v>
      </c>
      <c r="I173" s="17">
        <v>196020</v>
      </c>
      <c r="J173" s="16">
        <f t="shared" si="28"/>
        <v>0.32</v>
      </c>
      <c r="K173" s="16">
        <f>VLOOKUP(B173,'COEF SEGURO imovel'!A:H,8,0)</f>
        <v>6.2300000000000001E-2</v>
      </c>
      <c r="L173" s="17">
        <f t="shared" si="29"/>
        <v>61.060229999999997</v>
      </c>
      <c r="M173" s="17">
        <f t="shared" si="30"/>
        <v>122.12045999999999</v>
      </c>
      <c r="N173" s="17">
        <f t="shared" si="31"/>
        <v>31363.200000000001</v>
      </c>
      <c r="O173" s="17">
        <f t="shared" si="32"/>
        <v>62726.400000000001</v>
      </c>
      <c r="P173" s="17">
        <f t="shared" si="33"/>
        <v>864.62047844720496</v>
      </c>
      <c r="Q173" s="17">
        <f t="shared" si="34"/>
        <v>1729.2409568944099</v>
      </c>
      <c r="R173" s="16">
        <f>IFERROR(VLOOKUP(B173,media!A:C,3,0),"0")</f>
        <v>67</v>
      </c>
      <c r="S173" s="16">
        <f>IFERROR(VLOOKUP(B173,media!A:D,4,0),"0")</f>
        <v>67.585899999999995</v>
      </c>
      <c r="T173" s="16">
        <f>IFERROR(VLOOKUP(B173,media!A:B,2,0),"0")</f>
        <v>3</v>
      </c>
      <c r="U173" s="16">
        <f>IFERROR(_xlfn.XLOOKUP(B173,media!A:A,media!F:F),"-")</f>
        <v>0</v>
      </c>
      <c r="V173" s="18">
        <f>_xlfn.XLOOKUP(B173,media!A:A,media!E:E,"-")</f>
        <v>45627</v>
      </c>
    </row>
    <row r="174" spans="2:22" ht="15.75" thickBot="1">
      <c r="B174" s="16">
        <v>40180</v>
      </c>
      <c r="C174" s="16">
        <v>164</v>
      </c>
      <c r="D174" s="16">
        <v>5</v>
      </c>
      <c r="E174" s="16">
        <v>25</v>
      </c>
      <c r="F174" s="16">
        <v>2</v>
      </c>
      <c r="G174" s="16" t="s">
        <v>47</v>
      </c>
      <c r="H174" s="17">
        <v>196709</v>
      </c>
      <c r="I174" s="17">
        <v>393418</v>
      </c>
      <c r="J174" s="16">
        <f t="shared" si="28"/>
        <v>0.27</v>
      </c>
      <c r="K174" s="16">
        <f>VLOOKUP(B174,'COEF SEGURO imovel'!A:H,8,0)</f>
        <v>5.9900000000000002E-2</v>
      </c>
      <c r="L174" s="17">
        <f t="shared" si="29"/>
        <v>117.82869100000001</v>
      </c>
      <c r="M174" s="17">
        <f t="shared" si="30"/>
        <v>235.65738200000001</v>
      </c>
      <c r="N174" s="17">
        <f t="shared" si="31"/>
        <v>53111.43</v>
      </c>
      <c r="O174" s="17">
        <f t="shared" si="32"/>
        <v>106222.86</v>
      </c>
      <c r="P174" s="17">
        <f t="shared" si="33"/>
        <v>1641.1239958780486</v>
      </c>
      <c r="Q174" s="17">
        <f t="shared" si="34"/>
        <v>3282.2479917560972</v>
      </c>
      <c r="R174" s="16">
        <f>IFERROR(VLOOKUP(B174,media!A:C,3,0),"0")</f>
        <v>67.634500000000003</v>
      </c>
      <c r="S174" s="16">
        <f>IFERROR(VLOOKUP(B174,media!A:D,4,0),"0")</f>
        <v>69.3</v>
      </c>
      <c r="T174" s="16">
        <f>IFERROR(VLOOKUP(B174,media!A:B,2,0),"0")</f>
        <v>3</v>
      </c>
      <c r="U174" s="16">
        <f>IFERROR(_xlfn.XLOOKUP(B174,media!A:A,media!F:F),"-")</f>
        <v>0</v>
      </c>
      <c r="V174" s="18">
        <f>_xlfn.XLOOKUP(B174,media!A:A,media!E:E,"-")</f>
        <v>45658</v>
      </c>
    </row>
    <row r="175" spans="2:22" ht="15.75" thickBot="1">
      <c r="B175" s="16">
        <v>40159</v>
      </c>
      <c r="C175" s="16">
        <v>158</v>
      </c>
      <c r="D175" s="16">
        <v>5</v>
      </c>
      <c r="E175" s="16">
        <v>25</v>
      </c>
      <c r="F175" s="16">
        <v>2</v>
      </c>
      <c r="G175" s="16" t="s">
        <v>43</v>
      </c>
      <c r="H175" s="17">
        <v>100099</v>
      </c>
      <c r="I175" s="17">
        <v>200197</v>
      </c>
      <c r="J175" s="16">
        <f t="shared" si="28"/>
        <v>0.27</v>
      </c>
      <c r="K175" s="16">
        <f>VLOOKUP(B175,'COEF SEGURO imovel'!A:H,8,0)</f>
        <v>5.9900000000000002E-2</v>
      </c>
      <c r="L175" s="17">
        <f t="shared" si="29"/>
        <v>59.959301000000004</v>
      </c>
      <c r="M175" s="17">
        <f t="shared" si="30"/>
        <v>119.91800300000001</v>
      </c>
      <c r="N175" s="17">
        <f t="shared" si="31"/>
        <v>27026.730000000003</v>
      </c>
      <c r="O175" s="17">
        <f t="shared" si="32"/>
        <v>54053.19</v>
      </c>
      <c r="P175" s="17">
        <f t="shared" si="33"/>
        <v>864.55252884810136</v>
      </c>
      <c r="Q175" s="17">
        <f t="shared" si="34"/>
        <v>1729.0964207215191</v>
      </c>
      <c r="R175" s="16">
        <f>IFERROR(VLOOKUP(B175,media!A:C,3,0),"0")</f>
        <v>69.261300000000006</v>
      </c>
      <c r="S175" s="16">
        <f>IFERROR(VLOOKUP(B175,media!A:D,4,0),"0")</f>
        <v>71.929100000000005</v>
      </c>
      <c r="T175" s="16">
        <f>IFERROR(VLOOKUP(B175,media!A:B,2,0),"0")</f>
        <v>3</v>
      </c>
      <c r="U175" s="16">
        <f>IFERROR(_xlfn.XLOOKUP(B175,media!A:A,media!F:F),"-")</f>
        <v>0</v>
      </c>
      <c r="V175" s="18">
        <f>_xlfn.XLOOKUP(B175,media!A:A,media!E:E,"-")</f>
        <v>45658</v>
      </c>
    </row>
    <row r="176" spans="2:22" ht="15.75" thickBot="1">
      <c r="B176" s="16">
        <v>40056</v>
      </c>
      <c r="C176" s="16">
        <v>173</v>
      </c>
      <c r="D176" s="16">
        <v>15</v>
      </c>
      <c r="E176" s="16">
        <v>30</v>
      </c>
      <c r="F176" s="16">
        <v>2</v>
      </c>
      <c r="G176" s="16" t="s">
        <v>46</v>
      </c>
      <c r="H176" s="17">
        <v>133176</v>
      </c>
      <c r="I176" s="17">
        <v>221957</v>
      </c>
      <c r="J176" s="16">
        <f t="shared" si="28"/>
        <v>0.32</v>
      </c>
      <c r="K176" s="16">
        <f>VLOOKUP(B176,'COEF SEGURO imovel'!A:H,8,0)</f>
        <v>6.2E-2</v>
      </c>
      <c r="L176" s="17">
        <f t="shared" si="29"/>
        <v>82.569119999999998</v>
      </c>
      <c r="M176" s="17">
        <f t="shared" si="30"/>
        <v>137.61333999999999</v>
      </c>
      <c r="N176" s="17">
        <f t="shared" si="31"/>
        <v>42616.32</v>
      </c>
      <c r="O176" s="17">
        <f t="shared" si="32"/>
        <v>71026.240000000005</v>
      </c>
      <c r="P176" s="17">
        <f t="shared" si="33"/>
        <v>1098.7096980346821</v>
      </c>
      <c r="Q176" s="17">
        <f t="shared" si="34"/>
        <v>1831.1580798843929</v>
      </c>
      <c r="R176" s="16">
        <f>IFERROR(VLOOKUP(B176,media!A:C,3,0),"0")</f>
        <v>70</v>
      </c>
      <c r="S176" s="16">
        <f>IFERROR(VLOOKUP(B176,media!A:D,4,0),"0")</f>
        <v>81.096400000000003</v>
      </c>
      <c r="T176" s="16">
        <f>IFERROR(VLOOKUP(B176,media!A:B,2,0),"0")</f>
        <v>3</v>
      </c>
      <c r="U176" s="16">
        <f>IFERROR(_xlfn.XLOOKUP(B176,media!A:A,media!F:F),"-")</f>
        <v>0</v>
      </c>
      <c r="V176" s="18">
        <f>_xlfn.XLOOKUP(B176,media!A:A,media!E:E,"-")</f>
        <v>45658</v>
      </c>
    </row>
    <row r="177" spans="2:22" ht="15.75" thickBot="1">
      <c r="B177" s="16">
        <v>40157</v>
      </c>
      <c r="C177" s="16">
        <v>206</v>
      </c>
      <c r="D177" s="16">
        <v>15</v>
      </c>
      <c r="E177" s="16">
        <v>23</v>
      </c>
      <c r="F177" s="16">
        <v>2</v>
      </c>
      <c r="G177" s="16" t="s">
        <v>43</v>
      </c>
      <c r="H177" s="17">
        <v>444882</v>
      </c>
      <c r="I177" s="17">
        <v>889763</v>
      </c>
      <c r="J177" s="16">
        <f t="shared" si="28"/>
        <v>0.25</v>
      </c>
      <c r="K177" s="16">
        <f>VLOOKUP(B177,'COEF SEGURO imovel'!A:H,8,0)</f>
        <v>5.8999999999999997E-2</v>
      </c>
      <c r="L177" s="17">
        <f t="shared" si="29"/>
        <v>262.48037999999997</v>
      </c>
      <c r="M177" s="17">
        <f t="shared" si="30"/>
        <v>524.96016999999995</v>
      </c>
      <c r="N177" s="17">
        <f t="shared" si="31"/>
        <v>111220.5</v>
      </c>
      <c r="O177" s="17">
        <f t="shared" si="32"/>
        <v>222440.75</v>
      </c>
      <c r="P177" s="17">
        <f t="shared" si="33"/>
        <v>2962.0070790291261</v>
      </c>
      <c r="Q177" s="17">
        <f t="shared" si="34"/>
        <v>5924.0075000970874</v>
      </c>
      <c r="R177" s="16">
        <f>IFERROR(VLOOKUP(B177,media!A:C,3,0),"0")</f>
        <v>70.412599999999998</v>
      </c>
      <c r="S177" s="16">
        <f>IFERROR(VLOOKUP(B177,media!A:D,4,0),"0")</f>
        <v>73.043199999999999</v>
      </c>
      <c r="T177" s="16">
        <f>IFERROR(VLOOKUP(B177,media!A:B,2,0),"0")</f>
        <v>3</v>
      </c>
      <c r="U177" s="16">
        <f>IFERROR(_xlfn.XLOOKUP(B177,media!A:A,media!F:F),"-")</f>
        <v>0</v>
      </c>
      <c r="V177" s="18">
        <f>_xlfn.XLOOKUP(B177,media!A:A,media!E:E,"-")</f>
        <v>45658</v>
      </c>
    </row>
    <row r="178" spans="2:22" ht="15.75" thickBot="1">
      <c r="B178" s="16">
        <v>40128</v>
      </c>
      <c r="C178" s="16">
        <v>199</v>
      </c>
      <c r="D178" s="16">
        <v>15</v>
      </c>
      <c r="E178" s="16">
        <v>23</v>
      </c>
      <c r="F178" s="16">
        <v>2</v>
      </c>
      <c r="G178" s="16" t="s">
        <v>47</v>
      </c>
      <c r="H178" s="17">
        <v>483957</v>
      </c>
      <c r="I178" s="17">
        <v>967914</v>
      </c>
      <c r="J178" s="16">
        <f t="shared" si="28"/>
        <v>0.25</v>
      </c>
      <c r="K178" s="16">
        <f>VLOOKUP(B178,'COEF SEGURO imovel'!A:H,8,0)</f>
        <v>5.8999999999999997E-2</v>
      </c>
      <c r="L178" s="17">
        <f t="shared" si="29"/>
        <v>285.53462999999994</v>
      </c>
      <c r="M178" s="17">
        <f t="shared" si="30"/>
        <v>571.06925999999987</v>
      </c>
      <c r="N178" s="17">
        <f t="shared" si="31"/>
        <v>120989.25</v>
      </c>
      <c r="O178" s="17">
        <f t="shared" si="32"/>
        <v>241978.5</v>
      </c>
      <c r="P178" s="17">
        <f t="shared" si="33"/>
        <v>3325.4655345226133</v>
      </c>
      <c r="Q178" s="17">
        <f t="shared" si="34"/>
        <v>6650.9310690452266</v>
      </c>
      <c r="R178" s="16">
        <f>IFERROR(VLOOKUP(B178,media!A:C,3,0),"0")</f>
        <v>72.4846</v>
      </c>
      <c r="S178" s="16">
        <f>IFERROR(VLOOKUP(B178,media!A:D,4,0),"0")</f>
        <v>73.780699999999996</v>
      </c>
      <c r="T178" s="16">
        <f>IFERROR(VLOOKUP(B178,media!A:B,2,0),"0")</f>
        <v>3</v>
      </c>
      <c r="U178" s="16">
        <f>IFERROR(_xlfn.XLOOKUP(B178,media!A:A,media!F:F),"-")</f>
        <v>0</v>
      </c>
      <c r="V178" s="18">
        <f>_xlfn.XLOOKUP(B178,media!A:A,media!E:E,"-")</f>
        <v>45658</v>
      </c>
    </row>
    <row r="179" spans="2:22" ht="15.75" thickBot="1">
      <c r="B179" s="16">
        <v>40186</v>
      </c>
      <c r="C179" s="16">
        <v>176</v>
      </c>
      <c r="D179" s="16">
        <v>5</v>
      </c>
      <c r="E179" s="16">
        <v>25</v>
      </c>
      <c r="F179" s="16">
        <v>2</v>
      </c>
      <c r="G179" s="16" t="s">
        <v>38</v>
      </c>
      <c r="H179" s="17">
        <v>95148</v>
      </c>
      <c r="I179" s="17">
        <v>158580</v>
      </c>
      <c r="J179" s="16">
        <f t="shared" si="28"/>
        <v>0.27</v>
      </c>
      <c r="K179" s="16">
        <f>VLOOKUP(B179,'COEF SEGURO imovel'!A:H,8,0)</f>
        <v>5.9900000000000002E-2</v>
      </c>
      <c r="L179" s="17">
        <f t="shared" si="29"/>
        <v>56.993652000000004</v>
      </c>
      <c r="M179" s="17">
        <f t="shared" si="30"/>
        <v>94.98942000000001</v>
      </c>
      <c r="N179" s="17">
        <f t="shared" si="31"/>
        <v>25689.960000000003</v>
      </c>
      <c r="O179" s="17">
        <f t="shared" si="32"/>
        <v>42816.600000000006</v>
      </c>
      <c r="P179" s="17">
        <f t="shared" si="33"/>
        <v>743.57297018181816</v>
      </c>
      <c r="Q179" s="17">
        <f t="shared" si="34"/>
        <v>1239.2882836363638</v>
      </c>
      <c r="R179" s="16">
        <f>IFERROR(VLOOKUP(B179,media!A:C,3,0),"0")</f>
        <v>74.222200000000001</v>
      </c>
      <c r="S179" s="16">
        <f>IFERROR(VLOOKUP(B179,media!A:D,4,0),"0")</f>
        <v>81.498699999999999</v>
      </c>
      <c r="T179" s="16">
        <f>IFERROR(VLOOKUP(B179,media!A:B,2,0),"0")</f>
        <v>3</v>
      </c>
      <c r="U179" s="16">
        <f>IFERROR(_xlfn.XLOOKUP(B179,media!A:A,media!F:F),"-")</f>
        <v>2</v>
      </c>
      <c r="V179" s="18">
        <f>_xlfn.XLOOKUP(B179,media!A:A,media!E:E,"-")</f>
        <v>45658</v>
      </c>
    </row>
    <row r="180" spans="2:22" ht="15.75" thickBot="1">
      <c r="B180" s="16">
        <v>40203</v>
      </c>
      <c r="C180" s="16">
        <v>187</v>
      </c>
      <c r="D180" s="16">
        <v>5</v>
      </c>
      <c r="E180" s="16">
        <v>25</v>
      </c>
      <c r="F180" s="16">
        <v>3</v>
      </c>
      <c r="G180" s="16" t="s">
        <v>38</v>
      </c>
      <c r="H180" s="17">
        <v>90000</v>
      </c>
      <c r="I180" s="17">
        <v>130000</v>
      </c>
      <c r="J180" s="16">
        <f t="shared" si="28"/>
        <v>0.28000000000000003</v>
      </c>
      <c r="K180" s="16">
        <f>VLOOKUP(B180,'COEF SEGURO imovel'!A:H,8,0)</f>
        <v>6.0400000000000002E-2</v>
      </c>
      <c r="L180" s="17">
        <f t="shared" si="29"/>
        <v>54.360000000000007</v>
      </c>
      <c r="M180" s="17">
        <f t="shared" si="30"/>
        <v>78.52000000000001</v>
      </c>
      <c r="N180" s="17">
        <f t="shared" si="31"/>
        <v>25200.000000000004</v>
      </c>
      <c r="O180" s="17">
        <f t="shared" si="32"/>
        <v>36400</v>
      </c>
      <c r="P180" s="17">
        <f t="shared" si="33"/>
        <v>670.40278074866308</v>
      </c>
      <c r="Q180" s="17">
        <f t="shared" si="34"/>
        <v>968.35957219251338</v>
      </c>
      <c r="R180" s="16">
        <f>IFERROR(VLOOKUP(B180,media!A:C,3,0),"0")</f>
        <v>76.333299999999994</v>
      </c>
      <c r="S180" s="16">
        <f>IFERROR(VLOOKUP(B180,media!A:D,4,0),"0")</f>
        <v>76.333299999999994</v>
      </c>
      <c r="T180" s="16">
        <f>IFERROR(VLOOKUP(B180,media!A:B,2,0),"0")</f>
        <v>3</v>
      </c>
      <c r="U180" s="16">
        <f>IFERROR(_xlfn.XLOOKUP(B180,media!A:A,media!F:F),"-")</f>
        <v>2</v>
      </c>
      <c r="V180" s="18">
        <f>_xlfn.XLOOKUP(B180,media!A:A,media!E:E,"-")</f>
        <v>45658</v>
      </c>
    </row>
    <row r="181" spans="2:22" ht="15.75" thickBot="1">
      <c r="B181" s="16">
        <v>40156</v>
      </c>
      <c r="C181" s="16">
        <v>157</v>
      </c>
      <c r="D181" s="16">
        <v>5</v>
      </c>
      <c r="E181" s="16">
        <v>30</v>
      </c>
      <c r="F181" s="16">
        <v>2</v>
      </c>
      <c r="G181" s="16" t="s">
        <v>50</v>
      </c>
      <c r="H181" s="17">
        <v>100556</v>
      </c>
      <c r="I181" s="17">
        <v>201112</v>
      </c>
      <c r="J181" s="16">
        <f t="shared" si="28"/>
        <v>0.32</v>
      </c>
      <c r="K181" s="16">
        <f>VLOOKUP(B181,'COEF SEGURO imovel'!A:H,8,0)</f>
        <v>6.2300000000000001E-2</v>
      </c>
      <c r="L181" s="17">
        <f t="shared" si="29"/>
        <v>62.646387999999995</v>
      </c>
      <c r="M181" s="17">
        <f t="shared" si="30"/>
        <v>125.29277599999999</v>
      </c>
      <c r="N181" s="17">
        <f t="shared" si="31"/>
        <v>32177.920000000002</v>
      </c>
      <c r="O181" s="17">
        <f t="shared" si="32"/>
        <v>64355.840000000004</v>
      </c>
      <c r="P181" s="17">
        <f t="shared" si="33"/>
        <v>908.08536889171978</v>
      </c>
      <c r="Q181" s="17">
        <f t="shared" si="34"/>
        <v>1816.1707377834396</v>
      </c>
      <c r="R181" s="16">
        <f>IFERROR(VLOOKUP(B181,media!A:C,3,0),"0")</f>
        <v>60.314700000000002</v>
      </c>
      <c r="S181" s="16">
        <f>IFERROR(VLOOKUP(B181,media!A:D,4,0),"0")</f>
        <v>65.635099999999994</v>
      </c>
      <c r="T181" s="16">
        <f>IFERROR(VLOOKUP(B181,media!A:B,2,0),"0")</f>
        <v>2</v>
      </c>
      <c r="U181" s="16">
        <f>IFERROR(_xlfn.XLOOKUP(B181,media!A:A,media!F:F),"-")</f>
        <v>2</v>
      </c>
      <c r="V181" s="18">
        <f>_xlfn.XLOOKUP(B181,media!A:A,media!E:E,"-")</f>
        <v>45658</v>
      </c>
    </row>
    <row r="182" spans="2:22" ht="15.75" thickBot="1">
      <c r="B182" s="16">
        <v>40167</v>
      </c>
      <c r="C182" s="16">
        <v>162</v>
      </c>
      <c r="D182" s="16">
        <v>5</v>
      </c>
      <c r="E182" s="16">
        <v>30</v>
      </c>
      <c r="F182" s="16">
        <v>2</v>
      </c>
      <c r="G182" s="16" t="s">
        <v>47</v>
      </c>
      <c r="H182" s="17">
        <v>54025</v>
      </c>
      <c r="I182" s="17">
        <v>97244</v>
      </c>
      <c r="J182" s="16">
        <f t="shared" si="28"/>
        <v>0.32</v>
      </c>
      <c r="K182" s="16">
        <f>VLOOKUP(B182,'COEF SEGURO imovel'!A:H,8,0)</f>
        <v>6.2300000000000001E-2</v>
      </c>
      <c r="L182" s="17">
        <f t="shared" si="29"/>
        <v>33.657575000000001</v>
      </c>
      <c r="M182" s="17">
        <f t="shared" si="30"/>
        <v>60.583011999999997</v>
      </c>
      <c r="N182" s="17">
        <f t="shared" si="31"/>
        <v>17288</v>
      </c>
      <c r="O182" s="17">
        <f t="shared" si="32"/>
        <v>31118.080000000002</v>
      </c>
      <c r="P182" s="17">
        <f t="shared" si="33"/>
        <v>473.8612787037037</v>
      </c>
      <c r="Q182" s="17">
        <f t="shared" si="34"/>
        <v>852.94153051851845</v>
      </c>
      <c r="R182" s="16">
        <f>IFERROR(VLOOKUP(B182,media!A:C,3,0),"0")</f>
        <v>64.119900000000001</v>
      </c>
      <c r="S182" s="16">
        <f>IFERROR(VLOOKUP(B182,media!A:D,4,0),"0")</f>
        <v>64.119900000000001</v>
      </c>
      <c r="T182" s="16">
        <f>IFERROR(VLOOKUP(B182,media!A:B,2,0),"0")</f>
        <v>2</v>
      </c>
      <c r="U182" s="16">
        <f>IFERROR(_xlfn.XLOOKUP(B182,media!A:A,media!F:F),"-")</f>
        <v>1</v>
      </c>
      <c r="V182" s="18">
        <f>_xlfn.XLOOKUP(B182,media!A:A,media!E:E,"-")</f>
        <v>45658</v>
      </c>
    </row>
    <row r="183" spans="2:22" ht="15.75" thickBot="1">
      <c r="B183" s="16">
        <v>40135</v>
      </c>
      <c r="C183" s="16">
        <v>152</v>
      </c>
      <c r="D183" s="16">
        <v>5</v>
      </c>
      <c r="E183" s="16">
        <v>30</v>
      </c>
      <c r="F183" s="16">
        <v>2</v>
      </c>
      <c r="G183" s="16" t="s">
        <v>40</v>
      </c>
      <c r="H183" s="17">
        <v>60593</v>
      </c>
      <c r="I183" s="17">
        <v>109067</v>
      </c>
      <c r="J183" s="16">
        <f t="shared" si="28"/>
        <v>0.32</v>
      </c>
      <c r="K183" s="16">
        <f>VLOOKUP(B183,'COEF SEGURO imovel'!A:H,8,0)</f>
        <v>6.2300000000000001E-2</v>
      </c>
      <c r="L183" s="17">
        <f t="shared" si="29"/>
        <v>37.749438999999995</v>
      </c>
      <c r="M183" s="17">
        <f t="shared" si="30"/>
        <v>67.948740999999998</v>
      </c>
      <c r="N183" s="17">
        <f t="shared" si="31"/>
        <v>19389.760000000002</v>
      </c>
      <c r="O183" s="17">
        <f t="shared" si="32"/>
        <v>34901.440000000002</v>
      </c>
      <c r="P183" s="17">
        <f t="shared" si="33"/>
        <v>563.95180742105276</v>
      </c>
      <c r="Q183" s="17">
        <f t="shared" si="34"/>
        <v>1015.1095304736842</v>
      </c>
      <c r="R183" s="16">
        <f>IFERROR(VLOOKUP(B183,media!A:C,3,0),"0")</f>
        <v>66</v>
      </c>
      <c r="S183" s="16">
        <f>IFERROR(VLOOKUP(B183,media!A:D,4,0),"0")</f>
        <v>66</v>
      </c>
      <c r="T183" s="16">
        <f>IFERROR(VLOOKUP(B183,media!A:B,2,0),"0")</f>
        <v>2</v>
      </c>
      <c r="U183" s="16">
        <f>IFERROR(_xlfn.XLOOKUP(B183,media!A:A,media!F:F),"-")</f>
        <v>1</v>
      </c>
      <c r="V183" s="18">
        <f>_xlfn.XLOOKUP(B183,media!A:A,media!E:E,"-")</f>
        <v>45658</v>
      </c>
    </row>
    <row r="184" spans="2:22" ht="15.75" thickBot="1">
      <c r="B184" s="16">
        <v>40066</v>
      </c>
      <c r="C184" s="16">
        <v>131</v>
      </c>
      <c r="D184" s="16">
        <v>5</v>
      </c>
      <c r="E184" s="16">
        <v>30</v>
      </c>
      <c r="F184" s="16">
        <v>2</v>
      </c>
      <c r="G184" s="16" t="s">
        <v>49</v>
      </c>
      <c r="H184" s="17">
        <v>76734</v>
      </c>
      <c r="I184" s="17">
        <v>111613</v>
      </c>
      <c r="J184" s="16">
        <f t="shared" si="28"/>
        <v>0.32</v>
      </c>
      <c r="K184" s="16">
        <f>VLOOKUP(B184,'COEF SEGURO imovel'!A:H,8,0)</f>
        <v>6.2300000000000001E-2</v>
      </c>
      <c r="L184" s="17">
        <f t="shared" si="29"/>
        <v>47.805281999999998</v>
      </c>
      <c r="M184" s="17">
        <f t="shared" si="30"/>
        <v>69.534898999999996</v>
      </c>
      <c r="N184" s="17">
        <f t="shared" si="31"/>
        <v>24554.880000000001</v>
      </c>
      <c r="O184" s="17">
        <f t="shared" si="32"/>
        <v>35716.160000000003</v>
      </c>
      <c r="P184" s="17">
        <f t="shared" si="33"/>
        <v>821.00283925190843</v>
      </c>
      <c r="Q184" s="17">
        <f t="shared" si="34"/>
        <v>1194.1849753358779</v>
      </c>
      <c r="R184" s="16">
        <f>IFERROR(VLOOKUP(B184,media!A:C,3,0),"0")</f>
        <v>82.323400000000007</v>
      </c>
      <c r="S184" s="16">
        <f>IFERROR(VLOOKUP(B184,media!A:D,4,0),"0")</f>
        <v>82.323400000000007</v>
      </c>
      <c r="T184" s="16">
        <f>IFERROR(VLOOKUP(B184,media!A:B,2,0),"0")</f>
        <v>2</v>
      </c>
      <c r="U184" s="16">
        <f>IFERROR(_xlfn.XLOOKUP(B184,media!A:A,media!F:F),"-")</f>
        <v>0</v>
      </c>
      <c r="V184" s="18">
        <f>_xlfn.XLOOKUP(B184,media!A:A,media!E:E,"-")</f>
        <v>45658</v>
      </c>
    </row>
    <row r="185" spans="2:22" ht="15.75" thickBot="1">
      <c r="B185" s="16">
        <v>40148</v>
      </c>
      <c r="C185" s="16">
        <v>155</v>
      </c>
      <c r="D185" s="16">
        <v>5</v>
      </c>
      <c r="E185" s="16">
        <v>30</v>
      </c>
      <c r="F185" s="16">
        <v>2</v>
      </c>
      <c r="G185" s="16" t="s">
        <v>42</v>
      </c>
      <c r="H185" s="17">
        <v>56287</v>
      </c>
      <c r="I185" s="17">
        <v>101316</v>
      </c>
      <c r="J185" s="16">
        <f t="shared" si="28"/>
        <v>0.32</v>
      </c>
      <c r="K185" s="16">
        <f>VLOOKUP(B185,'COEF SEGURO imovel'!A:H,8,0)</f>
        <v>6.2300000000000001E-2</v>
      </c>
      <c r="L185" s="17">
        <f t="shared" si="29"/>
        <v>35.066800999999998</v>
      </c>
      <c r="M185" s="17">
        <f t="shared" si="30"/>
        <v>63.119867999999997</v>
      </c>
      <c r="N185" s="17">
        <f t="shared" si="31"/>
        <v>18011.84</v>
      </c>
      <c r="O185" s="17">
        <f t="shared" si="32"/>
        <v>32421.119999999999</v>
      </c>
      <c r="P185" s="17">
        <f t="shared" si="33"/>
        <v>514.41415583870958</v>
      </c>
      <c r="Q185" s="17">
        <f t="shared" si="34"/>
        <v>925.93999703225802</v>
      </c>
      <c r="R185" s="16">
        <f>IFERROR(VLOOKUP(B185,media!A:C,3,0),"0")</f>
        <v>69.222200000000001</v>
      </c>
      <c r="S185" s="16">
        <f>IFERROR(VLOOKUP(B185,media!A:D,4,0),"0")</f>
        <v>69.4422</v>
      </c>
      <c r="T185" s="16">
        <f>IFERROR(VLOOKUP(B185,media!A:B,2,0),"0")</f>
        <v>2</v>
      </c>
      <c r="U185" s="16">
        <f>IFERROR(_xlfn.XLOOKUP(B185,media!A:A,media!F:F),"-")</f>
        <v>0</v>
      </c>
      <c r="V185" s="18">
        <f>_xlfn.XLOOKUP(B185,media!A:A,media!E:E,"-")</f>
        <v>45658</v>
      </c>
    </row>
    <row r="186" spans="2:22" ht="15.75" thickBot="1">
      <c r="B186" s="16">
        <v>40141</v>
      </c>
      <c r="C186" s="16">
        <v>153</v>
      </c>
      <c r="D186" s="16">
        <v>5</v>
      </c>
      <c r="E186" s="16">
        <v>30</v>
      </c>
      <c r="F186" s="16">
        <v>2</v>
      </c>
      <c r="G186" s="16" t="s">
        <v>41</v>
      </c>
      <c r="H186" s="17">
        <v>60321</v>
      </c>
      <c r="I186" s="17">
        <v>108577</v>
      </c>
      <c r="J186" s="16">
        <f t="shared" si="28"/>
        <v>0.32</v>
      </c>
      <c r="K186" s="16">
        <f>VLOOKUP(B186,'COEF SEGURO imovel'!A:H,8,0)</f>
        <v>6.2300000000000001E-2</v>
      </c>
      <c r="L186" s="17">
        <f t="shared" si="29"/>
        <v>37.579982999999999</v>
      </c>
      <c r="M186" s="17">
        <f t="shared" si="30"/>
        <v>67.643470999999991</v>
      </c>
      <c r="N186" s="17">
        <f t="shared" si="31"/>
        <v>19302.72</v>
      </c>
      <c r="O186" s="17">
        <f t="shared" si="32"/>
        <v>34744.639999999999</v>
      </c>
      <c r="P186" s="17">
        <f t="shared" si="33"/>
        <v>557.99645358823523</v>
      </c>
      <c r="Q186" s="17">
        <f t="shared" si="34"/>
        <v>1004.3862160980393</v>
      </c>
      <c r="R186" s="16">
        <f>IFERROR(VLOOKUP(B186,media!A:C,3,0),"0")</f>
        <v>69.570499999999996</v>
      </c>
      <c r="S186" s="16">
        <f>IFERROR(VLOOKUP(B186,media!A:D,4,0),"0")</f>
        <v>69.570499999999996</v>
      </c>
      <c r="T186" s="16">
        <f>IFERROR(VLOOKUP(B186,media!A:B,2,0),"0")</f>
        <v>2</v>
      </c>
      <c r="U186" s="16">
        <f>IFERROR(_xlfn.XLOOKUP(B186,media!A:A,media!F:F),"-")</f>
        <v>0</v>
      </c>
      <c r="V186" s="18">
        <f>_xlfn.XLOOKUP(B186,media!A:A,media!E:E,"-")</f>
        <v>45627</v>
      </c>
    </row>
    <row r="187" spans="2:22" ht="15.75" thickBot="1">
      <c r="B187" s="16">
        <v>40173</v>
      </c>
      <c r="C187" s="16">
        <v>162</v>
      </c>
      <c r="D187" s="16">
        <v>5</v>
      </c>
      <c r="E187" s="16">
        <v>25</v>
      </c>
      <c r="F187" s="16">
        <v>2</v>
      </c>
      <c r="G187" s="16" t="s">
        <v>47</v>
      </c>
      <c r="H187" s="17">
        <v>97244</v>
      </c>
      <c r="I187" s="17">
        <v>194487</v>
      </c>
      <c r="J187" s="16">
        <f t="shared" si="28"/>
        <v>0.27</v>
      </c>
      <c r="K187" s="16">
        <f>VLOOKUP(B187,'COEF SEGURO imovel'!A:H,8,0)</f>
        <v>5.9900000000000002E-2</v>
      </c>
      <c r="L187" s="17">
        <f t="shared" si="29"/>
        <v>58.249156000000006</v>
      </c>
      <c r="M187" s="17">
        <f t="shared" si="30"/>
        <v>116.497713</v>
      </c>
      <c r="N187" s="17">
        <f t="shared" si="31"/>
        <v>26255.88</v>
      </c>
      <c r="O187" s="17">
        <f t="shared" si="32"/>
        <v>52511.490000000005</v>
      </c>
      <c r="P187" s="17">
        <f t="shared" si="33"/>
        <v>820.59409427160494</v>
      </c>
      <c r="Q187" s="17">
        <f t="shared" si="34"/>
        <v>1641.1797500370369</v>
      </c>
      <c r="R187" s="16">
        <f>IFERROR(VLOOKUP(B187,media!A:C,3,0),"0")</f>
        <v>69.999899999999997</v>
      </c>
      <c r="S187" s="16">
        <f>IFERROR(VLOOKUP(B187,media!A:D,4,0),"0")</f>
        <v>70.722300000000004</v>
      </c>
      <c r="T187" s="16">
        <f>IFERROR(VLOOKUP(B187,media!A:B,2,0),"0")</f>
        <v>2</v>
      </c>
      <c r="U187" s="16">
        <f>IFERROR(_xlfn.XLOOKUP(B187,media!A:A,media!F:F),"-")</f>
        <v>0</v>
      </c>
      <c r="V187" s="18">
        <f>_xlfn.XLOOKUP(B187,media!A:A,media!E:E,"-")</f>
        <v>45658</v>
      </c>
    </row>
    <row r="188" spans="2:22" ht="15.75" thickBot="1">
      <c r="B188" s="16">
        <v>40181</v>
      </c>
      <c r="C188" s="16">
        <v>165</v>
      </c>
      <c r="D188" s="16">
        <v>5</v>
      </c>
      <c r="E188" s="16">
        <v>25</v>
      </c>
      <c r="F188" s="16">
        <v>2</v>
      </c>
      <c r="G188" s="16" t="s">
        <v>40</v>
      </c>
      <c r="H188" s="17">
        <v>98652</v>
      </c>
      <c r="I188" s="17">
        <v>197303</v>
      </c>
      <c r="J188" s="16">
        <f t="shared" si="28"/>
        <v>0.27</v>
      </c>
      <c r="K188" s="16">
        <f>VLOOKUP(B188,'COEF SEGURO imovel'!A:H,8,0)</f>
        <v>5.9900000000000002E-2</v>
      </c>
      <c r="L188" s="17">
        <f t="shared" si="29"/>
        <v>59.092548000000001</v>
      </c>
      <c r="M188" s="17">
        <f t="shared" si="30"/>
        <v>118.18449700000001</v>
      </c>
      <c r="N188" s="17">
        <f t="shared" si="31"/>
        <v>26636.04</v>
      </c>
      <c r="O188" s="17">
        <f t="shared" si="32"/>
        <v>53271.810000000005</v>
      </c>
      <c r="P188" s="17">
        <f t="shared" si="33"/>
        <v>818.41400254545454</v>
      </c>
      <c r="Q188" s="17">
        <f t="shared" si="34"/>
        <v>1636.8197091212121</v>
      </c>
      <c r="R188" s="16">
        <f>IFERROR(VLOOKUP(B188,media!A:C,3,0),"0")</f>
        <v>70.006699999999995</v>
      </c>
      <c r="S188" s="16">
        <f>IFERROR(VLOOKUP(B188,media!A:D,4,0),"0")</f>
        <v>70.006699999999995</v>
      </c>
      <c r="T188" s="16">
        <f>IFERROR(VLOOKUP(B188,media!A:B,2,0),"0")</f>
        <v>2</v>
      </c>
      <c r="U188" s="16">
        <f>IFERROR(_xlfn.XLOOKUP(B188,media!A:A,media!F:F),"-")</f>
        <v>1</v>
      </c>
      <c r="V188" s="18">
        <f>_xlfn.XLOOKUP(B188,media!A:A,media!E:E,"-")</f>
        <v>45658</v>
      </c>
    </row>
    <row r="189" spans="2:22" ht="15.75" thickBot="1">
      <c r="B189" s="16">
        <v>40085</v>
      </c>
      <c r="C189" s="16">
        <v>142</v>
      </c>
      <c r="D189" s="16">
        <v>5</v>
      </c>
      <c r="E189" s="16">
        <v>25</v>
      </c>
      <c r="F189" s="16">
        <v>2</v>
      </c>
      <c r="G189" s="16" t="s">
        <v>49</v>
      </c>
      <c r="H189" s="17">
        <v>248142</v>
      </c>
      <c r="I189" s="17">
        <v>496282</v>
      </c>
      <c r="J189" s="16">
        <f t="shared" ref="J189:J220" si="35">(E189+F189)/100</f>
        <v>0.27</v>
      </c>
      <c r="K189" s="16">
        <f>VLOOKUP(B189,'COEF SEGURO imovel'!A:H,8,0)</f>
        <v>5.9900000000000002E-2</v>
      </c>
      <c r="L189" s="17">
        <f t="shared" ref="L189:L220" si="36">H189*(K189/100)</f>
        <v>148.637058</v>
      </c>
      <c r="M189" s="17">
        <f t="shared" ref="M189:M220" si="37">I189*(K189/100)</f>
        <v>297.272918</v>
      </c>
      <c r="N189" s="17">
        <f t="shared" ref="N189:N220" si="38">H189*J189</f>
        <v>66998.340000000011</v>
      </c>
      <c r="O189" s="17">
        <f t="shared" ref="O189:O220" si="39">I189*J189</f>
        <v>133996.14000000001</v>
      </c>
      <c r="P189" s="17">
        <f t="shared" ref="P189:P220" si="40">SUM(H189+N189)/C189+L189</f>
        <v>2367.9352270140844</v>
      </c>
      <c r="Q189" s="17">
        <f t="shared" ref="Q189:Q220" si="41">SUM(I189+O189)/C189+M189</f>
        <v>4735.851368704225</v>
      </c>
      <c r="R189" s="16">
        <f>IFERROR(VLOOKUP(B189,media!A:C,3,0),"0")</f>
        <v>82.570599999999999</v>
      </c>
      <c r="S189" s="16">
        <f>IFERROR(VLOOKUP(B189,media!A:D,4,0),"0")</f>
        <v>82.570599999999999</v>
      </c>
      <c r="T189" s="16">
        <f>IFERROR(VLOOKUP(B189,media!A:B,2,0),"0")</f>
        <v>2</v>
      </c>
      <c r="U189" s="16">
        <f>IFERROR(_xlfn.XLOOKUP(B189,media!A:A,media!F:F),"-")</f>
        <v>0</v>
      </c>
      <c r="V189" s="18">
        <f>_xlfn.XLOOKUP(B189,media!A:A,media!E:E,"-")</f>
        <v>45658</v>
      </c>
    </row>
    <row r="190" spans="2:22" ht="15.75" thickBot="1">
      <c r="B190" s="16">
        <v>40132</v>
      </c>
      <c r="C190" s="16">
        <v>151</v>
      </c>
      <c r="D190" s="16">
        <v>5</v>
      </c>
      <c r="E190" s="16">
        <v>30</v>
      </c>
      <c r="F190" s="16">
        <v>2</v>
      </c>
      <c r="G190" s="16" t="s">
        <v>47</v>
      </c>
      <c r="H190" s="17">
        <v>60495</v>
      </c>
      <c r="I190" s="17">
        <v>108891</v>
      </c>
      <c r="J190" s="16">
        <f t="shared" si="35"/>
        <v>0.32</v>
      </c>
      <c r="K190" s="16">
        <f>VLOOKUP(B190,'COEF SEGURO imovel'!A:H,8,0)</f>
        <v>6.2300000000000001E-2</v>
      </c>
      <c r="L190" s="17">
        <f t="shared" si="36"/>
        <v>37.688384999999997</v>
      </c>
      <c r="M190" s="17">
        <f t="shared" si="37"/>
        <v>67.839092999999991</v>
      </c>
      <c r="N190" s="17">
        <f t="shared" si="38"/>
        <v>19358.400000000001</v>
      </c>
      <c r="O190" s="17">
        <f t="shared" si="39"/>
        <v>34845.120000000003</v>
      </c>
      <c r="P190" s="17">
        <f t="shared" si="40"/>
        <v>566.51884857615892</v>
      </c>
      <c r="Q190" s="17">
        <f t="shared" si="41"/>
        <v>1019.7339274370861</v>
      </c>
      <c r="R190" s="16">
        <f>IFERROR(VLOOKUP(B190,media!A:C,3,0),"0")</f>
        <v>70.5</v>
      </c>
      <c r="S190" s="16">
        <f>IFERROR(VLOOKUP(B190,media!A:D,4,0),"0")</f>
        <v>70.5</v>
      </c>
      <c r="T190" s="16">
        <f>IFERROR(VLOOKUP(B190,media!A:B,2,0),"0")</f>
        <v>2</v>
      </c>
      <c r="U190" s="16">
        <f>IFERROR(_xlfn.XLOOKUP(B190,media!A:A,media!F:F),"-")</f>
        <v>0</v>
      </c>
      <c r="V190" s="18">
        <f>_xlfn.XLOOKUP(B190,media!A:A,media!E:E,"-")</f>
        <v>45658</v>
      </c>
    </row>
    <row r="191" spans="2:22" ht="15.75" thickBot="1">
      <c r="B191" s="16">
        <v>40170</v>
      </c>
      <c r="C191" s="16">
        <v>161</v>
      </c>
      <c r="D191" s="16">
        <v>5</v>
      </c>
      <c r="E191" s="16">
        <v>25</v>
      </c>
      <c r="F191" s="16">
        <v>2</v>
      </c>
      <c r="G191" s="16" t="s">
        <v>46</v>
      </c>
      <c r="H191" s="17">
        <v>98010</v>
      </c>
      <c r="I191" s="17">
        <v>163350</v>
      </c>
      <c r="J191" s="16">
        <f t="shared" si="35"/>
        <v>0.27</v>
      </c>
      <c r="K191" s="16">
        <f>VLOOKUP(B191,'COEF SEGURO imovel'!A:H,8,0)</f>
        <v>5.9900000000000002E-2</v>
      </c>
      <c r="L191" s="17">
        <f t="shared" si="36"/>
        <v>58.707990000000002</v>
      </c>
      <c r="M191" s="17">
        <f t="shared" si="37"/>
        <v>97.846650000000011</v>
      </c>
      <c r="N191" s="17">
        <f t="shared" si="38"/>
        <v>26462.7</v>
      </c>
      <c r="O191" s="17">
        <f t="shared" si="39"/>
        <v>44104.5</v>
      </c>
      <c r="P191" s="17">
        <f t="shared" si="40"/>
        <v>831.83035024844719</v>
      </c>
      <c r="Q191" s="17">
        <f t="shared" si="41"/>
        <v>1386.3839170807453</v>
      </c>
      <c r="R191" s="16">
        <f>IFERROR(VLOOKUP(B191,media!A:C,3,0),"0")</f>
        <v>70.5</v>
      </c>
      <c r="S191" s="16">
        <f>IFERROR(VLOOKUP(B191,media!A:D,4,0),"0")</f>
        <v>70.5</v>
      </c>
      <c r="T191" s="16">
        <f>IFERROR(VLOOKUP(B191,media!A:B,2,0),"0")</f>
        <v>2</v>
      </c>
      <c r="U191" s="16">
        <f>IFERROR(_xlfn.XLOOKUP(B191,media!A:A,media!F:F),"-")</f>
        <v>0</v>
      </c>
      <c r="V191" s="18">
        <f>_xlfn.XLOOKUP(B191,media!A:A,media!E:E,"-")</f>
        <v>45658</v>
      </c>
    </row>
    <row r="192" spans="2:22" ht="15.75" thickBot="1">
      <c r="B192" s="16">
        <v>40143</v>
      </c>
      <c r="C192" s="16">
        <v>155</v>
      </c>
      <c r="D192" s="16">
        <v>5</v>
      </c>
      <c r="E192" s="16">
        <v>25</v>
      </c>
      <c r="F192" s="16">
        <v>2</v>
      </c>
      <c r="G192" s="16" t="s">
        <v>49</v>
      </c>
      <c r="H192" s="17">
        <v>202631</v>
      </c>
      <c r="I192" s="17">
        <v>405261</v>
      </c>
      <c r="J192" s="16">
        <f t="shared" si="35"/>
        <v>0.27</v>
      </c>
      <c r="K192" s="16">
        <f>VLOOKUP(B192,'COEF SEGURO imovel'!A:H,8,0)</f>
        <v>5.9900000000000002E-2</v>
      </c>
      <c r="L192" s="17">
        <f t="shared" si="36"/>
        <v>121.37596900000001</v>
      </c>
      <c r="M192" s="17">
        <f t="shared" si="37"/>
        <v>242.751339</v>
      </c>
      <c r="N192" s="17">
        <f t="shared" si="38"/>
        <v>54710.37</v>
      </c>
      <c r="O192" s="17">
        <f t="shared" si="39"/>
        <v>109420.47</v>
      </c>
      <c r="P192" s="17">
        <f t="shared" si="40"/>
        <v>1781.6428722258063</v>
      </c>
      <c r="Q192" s="17">
        <f t="shared" si="41"/>
        <v>3563.2769519032254</v>
      </c>
      <c r="R192" s="16">
        <f>IFERROR(VLOOKUP(B192,media!A:C,3,0),"0")</f>
        <v>70.571799999999996</v>
      </c>
      <c r="S192" s="16">
        <f>IFERROR(VLOOKUP(B192,media!A:D,4,0),"0")</f>
        <v>73.922200000000004</v>
      </c>
      <c r="T192" s="16">
        <f>IFERROR(VLOOKUP(B192,media!A:B,2,0),"0")</f>
        <v>2</v>
      </c>
      <c r="U192" s="16">
        <f>IFERROR(_xlfn.XLOOKUP(B192,media!A:A,media!F:F),"-")</f>
        <v>0</v>
      </c>
      <c r="V192" s="18">
        <f>_xlfn.XLOOKUP(B192,media!A:A,media!E:E,"-")</f>
        <v>45658</v>
      </c>
    </row>
    <row r="193" spans="2:22" ht="15.75" thickBot="1">
      <c r="B193" s="16">
        <v>40149</v>
      </c>
      <c r="C193" s="16">
        <v>204</v>
      </c>
      <c r="D193" s="16">
        <v>15</v>
      </c>
      <c r="E193" s="16">
        <v>23</v>
      </c>
      <c r="F193" s="16">
        <v>2</v>
      </c>
      <c r="G193" s="16" t="s">
        <v>44</v>
      </c>
      <c r="H193" s="17">
        <v>449092</v>
      </c>
      <c r="I193" s="17">
        <v>898184</v>
      </c>
      <c r="J193" s="16">
        <f t="shared" si="35"/>
        <v>0.25</v>
      </c>
      <c r="K193" s="16">
        <f>VLOOKUP(B193,'COEF SEGURO imovel'!A:H,8,0)</f>
        <v>5.8999999999999997E-2</v>
      </c>
      <c r="L193" s="17">
        <f t="shared" si="36"/>
        <v>264.96427999999997</v>
      </c>
      <c r="M193" s="17">
        <f t="shared" si="37"/>
        <v>529.92855999999995</v>
      </c>
      <c r="N193" s="17">
        <f t="shared" si="38"/>
        <v>112273</v>
      </c>
      <c r="O193" s="17">
        <f t="shared" si="39"/>
        <v>224546</v>
      </c>
      <c r="P193" s="17">
        <f t="shared" si="40"/>
        <v>3016.7534956862746</v>
      </c>
      <c r="Q193" s="17">
        <f t="shared" si="41"/>
        <v>6033.5069913725492</v>
      </c>
      <c r="R193" s="16">
        <f>IFERROR(VLOOKUP(B193,media!A:C,3,0),"0")</f>
        <v>70.891900000000007</v>
      </c>
      <c r="S193" s="16">
        <f>IFERROR(VLOOKUP(B193,media!A:D,4,0),"0")</f>
        <v>84.203699999999998</v>
      </c>
      <c r="T193" s="16">
        <f>IFERROR(VLOOKUP(B193,media!A:B,2,0),"0")</f>
        <v>2</v>
      </c>
      <c r="U193" s="16">
        <f>IFERROR(_xlfn.XLOOKUP(B193,media!A:A,media!F:F),"-")</f>
        <v>2</v>
      </c>
      <c r="V193" s="18">
        <f>_xlfn.XLOOKUP(B193,media!A:A,media!E:E,"-")</f>
        <v>45627</v>
      </c>
    </row>
    <row r="194" spans="2:22" ht="15.75" thickBot="1">
      <c r="B194" s="16">
        <v>40166</v>
      </c>
      <c r="C194" s="16">
        <v>161</v>
      </c>
      <c r="D194" s="16">
        <v>5</v>
      </c>
      <c r="E194" s="16">
        <v>30</v>
      </c>
      <c r="F194" s="16">
        <v>2</v>
      </c>
      <c r="G194" s="16" t="s">
        <v>39</v>
      </c>
      <c r="H194" s="17">
        <v>54450</v>
      </c>
      <c r="I194" s="17">
        <v>98010</v>
      </c>
      <c r="J194" s="16">
        <f t="shared" si="35"/>
        <v>0.32</v>
      </c>
      <c r="K194" s="16">
        <f>VLOOKUP(B194,'COEF SEGURO imovel'!A:H,8,0)</f>
        <v>6.2300000000000001E-2</v>
      </c>
      <c r="L194" s="17">
        <f t="shared" si="36"/>
        <v>33.922350000000002</v>
      </c>
      <c r="M194" s="17">
        <f t="shared" si="37"/>
        <v>61.060229999999997</v>
      </c>
      <c r="N194" s="17">
        <f t="shared" si="38"/>
        <v>17424</v>
      </c>
      <c r="O194" s="17">
        <f t="shared" si="39"/>
        <v>31363.200000000001</v>
      </c>
      <c r="P194" s="17">
        <f t="shared" si="40"/>
        <v>480.3447102484472</v>
      </c>
      <c r="Q194" s="17">
        <f t="shared" si="41"/>
        <v>864.62047844720496</v>
      </c>
      <c r="R194" s="16">
        <f>IFERROR(VLOOKUP(B194,media!A:C,3,0),"0")</f>
        <v>71.099999999999994</v>
      </c>
      <c r="S194" s="16">
        <f>IFERROR(VLOOKUP(B194,media!A:D,4,0),"0")</f>
        <v>71.099999999999994</v>
      </c>
      <c r="T194" s="16">
        <f>IFERROR(VLOOKUP(B194,media!A:B,2,0),"0")</f>
        <v>2</v>
      </c>
      <c r="U194" s="16">
        <f>IFERROR(_xlfn.XLOOKUP(B194,media!A:A,media!F:F),"-")</f>
        <v>0</v>
      </c>
      <c r="V194" s="18">
        <f>_xlfn.XLOOKUP(B194,media!A:A,media!E:E,"-")</f>
        <v>45658</v>
      </c>
    </row>
    <row r="195" spans="2:22" ht="15.75" thickBot="1">
      <c r="B195" s="16">
        <v>40129</v>
      </c>
      <c r="C195" s="16">
        <v>151</v>
      </c>
      <c r="D195" s="16">
        <v>5</v>
      </c>
      <c r="E195" s="16">
        <v>25</v>
      </c>
      <c r="F195" s="16">
        <v>2</v>
      </c>
      <c r="G195" s="16" t="s">
        <v>40</v>
      </c>
      <c r="H195" s="17">
        <v>217781</v>
      </c>
      <c r="I195" s="17">
        <v>435562</v>
      </c>
      <c r="J195" s="16">
        <f t="shared" si="35"/>
        <v>0.27</v>
      </c>
      <c r="K195" s="16">
        <f>VLOOKUP(B195,'COEF SEGURO imovel'!A:H,8,0)</f>
        <v>5.9900000000000002E-2</v>
      </c>
      <c r="L195" s="17">
        <f t="shared" si="36"/>
        <v>130.450819</v>
      </c>
      <c r="M195" s="17">
        <f t="shared" si="37"/>
        <v>260.90163799999999</v>
      </c>
      <c r="N195" s="17">
        <f t="shared" si="38"/>
        <v>58800.87</v>
      </c>
      <c r="O195" s="17">
        <f t="shared" si="39"/>
        <v>117601.74</v>
      </c>
      <c r="P195" s="17">
        <f t="shared" si="40"/>
        <v>1962.118832245033</v>
      </c>
      <c r="Q195" s="17">
        <f t="shared" si="41"/>
        <v>3924.237664490066</v>
      </c>
      <c r="R195" s="16">
        <f>IFERROR(VLOOKUP(B195,media!A:C,3,0),"0")</f>
        <v>72.400400000000005</v>
      </c>
      <c r="S195" s="16">
        <f>IFERROR(VLOOKUP(B195,media!A:D,4,0),"0")</f>
        <v>72.506</v>
      </c>
      <c r="T195" s="16">
        <f>IFERROR(VLOOKUP(B195,media!A:B,2,0),"0")</f>
        <v>2</v>
      </c>
      <c r="U195" s="16">
        <f>IFERROR(_xlfn.XLOOKUP(B195,media!A:A,media!F:F),"-")</f>
        <v>0</v>
      </c>
      <c r="V195" s="18">
        <f>_xlfn.XLOOKUP(B195,media!A:A,media!E:E,"-")</f>
        <v>45658</v>
      </c>
    </row>
    <row r="196" spans="2:22" ht="15.75" thickBot="1">
      <c r="B196" s="16">
        <v>40134</v>
      </c>
      <c r="C196" s="16">
        <v>200</v>
      </c>
      <c r="D196" s="16">
        <v>15</v>
      </c>
      <c r="E196" s="16">
        <v>23</v>
      </c>
      <c r="F196" s="16">
        <v>2</v>
      </c>
      <c r="G196" s="16" t="s">
        <v>48</v>
      </c>
      <c r="H196" s="17">
        <v>484735</v>
      </c>
      <c r="I196" s="17">
        <v>969470</v>
      </c>
      <c r="J196" s="16">
        <f t="shared" si="35"/>
        <v>0.25</v>
      </c>
      <c r="K196" s="16">
        <f>VLOOKUP(B196,'COEF SEGURO imovel'!A:H,8,0)</f>
        <v>5.8999999999999997E-2</v>
      </c>
      <c r="L196" s="17">
        <f t="shared" si="36"/>
        <v>285.99364999999995</v>
      </c>
      <c r="M196" s="17">
        <f t="shared" si="37"/>
        <v>571.98729999999989</v>
      </c>
      <c r="N196" s="17">
        <f t="shared" si="38"/>
        <v>121183.75</v>
      </c>
      <c r="O196" s="17">
        <f t="shared" si="39"/>
        <v>242367.5</v>
      </c>
      <c r="P196" s="17">
        <f t="shared" si="40"/>
        <v>3315.5873999999999</v>
      </c>
      <c r="Q196" s="17">
        <f t="shared" si="41"/>
        <v>6631.1747999999998</v>
      </c>
      <c r="R196" s="16">
        <f>IFERROR(VLOOKUP(B196,media!A:C,3,0),"0")</f>
        <v>73.012200000000007</v>
      </c>
      <c r="S196" s="16">
        <f>IFERROR(VLOOKUP(B196,media!A:D,4,0),"0")</f>
        <v>74.355900000000005</v>
      </c>
      <c r="T196" s="16">
        <f>IFERROR(VLOOKUP(B196,media!A:B,2,0),"0")</f>
        <v>2</v>
      </c>
      <c r="U196" s="16">
        <f>IFERROR(_xlfn.XLOOKUP(B196,media!A:A,media!F:F),"-")</f>
        <v>0</v>
      </c>
      <c r="V196" s="18">
        <f>_xlfn.XLOOKUP(B196,media!A:A,media!E:E,"-")</f>
        <v>45658</v>
      </c>
    </row>
    <row r="197" spans="2:22" ht="15.75" thickBot="1">
      <c r="B197" s="16">
        <v>40195</v>
      </c>
      <c r="C197" s="16">
        <v>227</v>
      </c>
      <c r="D197" s="16">
        <v>5</v>
      </c>
      <c r="E197" s="16">
        <v>30</v>
      </c>
      <c r="F197" s="16">
        <v>2</v>
      </c>
      <c r="G197" s="16" t="s">
        <v>38</v>
      </c>
      <c r="H197" s="17">
        <v>400000</v>
      </c>
      <c r="I197" s="17">
        <v>800000</v>
      </c>
      <c r="J197" s="16">
        <f t="shared" si="35"/>
        <v>0.32</v>
      </c>
      <c r="K197" s="16">
        <f>VLOOKUP(B197,'COEF SEGURO imovel'!A:H,8,0)</f>
        <v>6.2300000000000001E-2</v>
      </c>
      <c r="L197" s="17">
        <f t="shared" si="36"/>
        <v>249.2</v>
      </c>
      <c r="M197" s="17">
        <f t="shared" si="37"/>
        <v>498.4</v>
      </c>
      <c r="N197" s="17">
        <f t="shared" si="38"/>
        <v>128000</v>
      </c>
      <c r="O197" s="17">
        <f t="shared" si="39"/>
        <v>256000</v>
      </c>
      <c r="P197" s="17">
        <f t="shared" si="40"/>
        <v>2575.1911894273126</v>
      </c>
      <c r="Q197" s="17">
        <f t="shared" si="41"/>
        <v>5150.3823788546251</v>
      </c>
      <c r="R197" s="16">
        <f>IFERROR(VLOOKUP(B197,media!A:C,3,0),"0")</f>
        <v>73.75</v>
      </c>
      <c r="S197" s="16">
        <f>IFERROR(VLOOKUP(B197,media!A:D,4,0),"0")</f>
        <v>73.75</v>
      </c>
      <c r="T197" s="16">
        <f>IFERROR(VLOOKUP(B197,media!A:B,2,0),"0")</f>
        <v>2</v>
      </c>
      <c r="U197" s="16">
        <f>IFERROR(_xlfn.XLOOKUP(B197,media!A:A,media!F:F),"-")</f>
        <v>1</v>
      </c>
      <c r="V197" s="18">
        <f>_xlfn.XLOOKUP(B197,media!A:A,media!E:E,"-")</f>
        <v>45658</v>
      </c>
    </row>
    <row r="198" spans="2:22" ht="15.75" thickBot="1">
      <c r="B198" s="16">
        <v>40154</v>
      </c>
      <c r="C198" s="16">
        <v>157</v>
      </c>
      <c r="D198" s="16">
        <v>5</v>
      </c>
      <c r="E198" s="16">
        <v>25</v>
      </c>
      <c r="F198" s="16">
        <v>2</v>
      </c>
      <c r="G198" s="16" t="s">
        <v>44</v>
      </c>
      <c r="H198" s="17">
        <v>100556</v>
      </c>
      <c r="I198" s="17">
        <v>201112</v>
      </c>
      <c r="J198" s="16">
        <f t="shared" si="35"/>
        <v>0.27</v>
      </c>
      <c r="K198" s="16">
        <f>VLOOKUP(B198,'COEF SEGURO imovel'!A:H,8,0)</f>
        <v>5.9900000000000002E-2</v>
      </c>
      <c r="L198" s="17">
        <f t="shared" si="36"/>
        <v>60.233044000000007</v>
      </c>
      <c r="M198" s="17">
        <f t="shared" si="37"/>
        <v>120.46608800000001</v>
      </c>
      <c r="N198" s="17">
        <f t="shared" si="38"/>
        <v>27150.120000000003</v>
      </c>
      <c r="O198" s="17">
        <f t="shared" si="39"/>
        <v>54300.240000000005</v>
      </c>
      <c r="P198" s="17">
        <f t="shared" si="40"/>
        <v>873.64782107006363</v>
      </c>
      <c r="Q198" s="17">
        <f t="shared" si="41"/>
        <v>1747.2956421401273</v>
      </c>
      <c r="R198" s="16">
        <f>IFERROR(VLOOKUP(B198,media!A:C,3,0),"0")</f>
        <v>73.785899999999998</v>
      </c>
      <c r="S198" s="16">
        <f>IFERROR(VLOOKUP(B198,media!A:D,4,0),"0")</f>
        <v>73.785899999999998</v>
      </c>
      <c r="T198" s="16">
        <f>IFERROR(VLOOKUP(B198,media!A:B,2,0),"0")</f>
        <v>2</v>
      </c>
      <c r="U198" s="16">
        <f>IFERROR(_xlfn.XLOOKUP(B198,media!A:A,media!F:F),"-")</f>
        <v>0</v>
      </c>
      <c r="V198" s="18">
        <f>_xlfn.XLOOKUP(B198,media!A:A,media!E:E,"-")</f>
        <v>45658</v>
      </c>
    </row>
    <row r="199" spans="2:22" ht="15.75" thickBot="1">
      <c r="B199" s="16">
        <v>40187</v>
      </c>
      <c r="C199" s="16">
        <v>177</v>
      </c>
      <c r="D199" s="16">
        <v>5</v>
      </c>
      <c r="E199" s="16">
        <v>24</v>
      </c>
      <c r="F199" s="16">
        <v>2</v>
      </c>
      <c r="G199" s="16" t="s">
        <v>38</v>
      </c>
      <c r="H199" s="17">
        <v>190944</v>
      </c>
      <c r="I199" s="17">
        <v>318240</v>
      </c>
      <c r="J199" s="16">
        <f t="shared" si="35"/>
        <v>0.26</v>
      </c>
      <c r="K199" s="16">
        <f>VLOOKUP(B199,'COEF SEGURO imovel'!A:H,8,0)</f>
        <v>5.9499999999999997E-2</v>
      </c>
      <c r="L199" s="17">
        <f t="shared" si="36"/>
        <v>113.61167999999999</v>
      </c>
      <c r="M199" s="17">
        <f t="shared" si="37"/>
        <v>189.35279999999997</v>
      </c>
      <c r="N199" s="17">
        <f t="shared" si="38"/>
        <v>49645.440000000002</v>
      </c>
      <c r="O199" s="17">
        <f t="shared" si="39"/>
        <v>82742.400000000009</v>
      </c>
      <c r="P199" s="17">
        <f t="shared" si="40"/>
        <v>1472.874052881356</v>
      </c>
      <c r="Q199" s="17">
        <f t="shared" si="41"/>
        <v>2454.7900881355936</v>
      </c>
      <c r="R199" s="16">
        <f>IFERROR(VLOOKUP(B199,media!A:C,3,0),"0")</f>
        <v>74.515699999999995</v>
      </c>
      <c r="S199" s="16">
        <f>IFERROR(VLOOKUP(B199,media!A:D,4,0),"0")</f>
        <v>92.845699999999994</v>
      </c>
      <c r="T199" s="16">
        <f>IFERROR(VLOOKUP(B199,media!A:B,2,0),"0")</f>
        <v>2</v>
      </c>
      <c r="U199" s="16">
        <f>IFERROR(_xlfn.XLOOKUP(B199,media!A:A,media!F:F),"-")</f>
        <v>0</v>
      </c>
      <c r="V199" s="18">
        <f>_xlfn.XLOOKUP(B199,media!A:A,media!E:E,"-")</f>
        <v>45658</v>
      </c>
    </row>
    <row r="200" spans="2:22" ht="15.75" thickBot="1">
      <c r="B200" s="16">
        <v>40190</v>
      </c>
      <c r="C200" s="16">
        <v>178</v>
      </c>
      <c r="D200" s="16">
        <v>5</v>
      </c>
      <c r="E200" s="16">
        <v>25</v>
      </c>
      <c r="F200" s="16">
        <v>2</v>
      </c>
      <c r="G200" s="16" t="s">
        <v>38</v>
      </c>
      <c r="H200" s="17">
        <v>95706</v>
      </c>
      <c r="I200" s="17">
        <v>159510</v>
      </c>
      <c r="J200" s="16">
        <f t="shared" si="35"/>
        <v>0.27</v>
      </c>
      <c r="K200" s="16">
        <f>VLOOKUP(B200,'COEF SEGURO imovel'!A:H,8,0)</f>
        <v>6.0400000000000002E-2</v>
      </c>
      <c r="L200" s="17">
        <f t="shared" si="36"/>
        <v>57.806424000000007</v>
      </c>
      <c r="M200" s="17">
        <f t="shared" si="37"/>
        <v>96.344040000000007</v>
      </c>
      <c r="N200" s="17">
        <f t="shared" si="38"/>
        <v>25840.620000000003</v>
      </c>
      <c r="O200" s="17">
        <f t="shared" si="39"/>
        <v>43067.700000000004</v>
      </c>
      <c r="P200" s="17">
        <f t="shared" si="40"/>
        <v>740.65260377528091</v>
      </c>
      <c r="Q200" s="17">
        <f t="shared" si="41"/>
        <v>1234.4210062921347</v>
      </c>
      <c r="R200" s="16">
        <f>IFERROR(VLOOKUP(B200,media!A:C,3,0),"0")</f>
        <v>75</v>
      </c>
      <c r="S200" s="16">
        <f>IFERROR(VLOOKUP(B200,media!A:D,4,0),"0")</f>
        <v>90</v>
      </c>
      <c r="T200" s="16">
        <f>IFERROR(VLOOKUP(B200,media!A:B,2,0),"0")</f>
        <v>2</v>
      </c>
      <c r="U200" s="16">
        <f>IFERROR(_xlfn.XLOOKUP(B200,media!A:A,media!F:F),"-")</f>
        <v>0</v>
      </c>
      <c r="V200" s="18">
        <f>_xlfn.XLOOKUP(B200,media!A:A,media!E:E,"-")</f>
        <v>45658</v>
      </c>
    </row>
    <row r="201" spans="2:22" ht="15.75" thickBot="1">
      <c r="B201" s="16">
        <v>40098</v>
      </c>
      <c r="C201" s="16">
        <v>192</v>
      </c>
      <c r="D201" s="16">
        <v>15</v>
      </c>
      <c r="E201" s="16">
        <v>14</v>
      </c>
      <c r="F201" s="16">
        <v>2</v>
      </c>
      <c r="G201" s="16" t="s">
        <v>44</v>
      </c>
      <c r="H201" s="17">
        <v>510618</v>
      </c>
      <c r="I201" s="17">
        <v>1021235</v>
      </c>
      <c r="J201" s="16">
        <f t="shared" si="35"/>
        <v>0.16</v>
      </c>
      <c r="K201" s="16">
        <f>VLOOKUP(B201,'COEF SEGURO imovel'!A:H,8,0)</f>
        <v>5.7599999999999998E-2</v>
      </c>
      <c r="L201" s="17">
        <f t="shared" si="36"/>
        <v>294.11596800000001</v>
      </c>
      <c r="M201" s="17">
        <f t="shared" si="37"/>
        <v>588.23136</v>
      </c>
      <c r="N201" s="17">
        <f t="shared" si="38"/>
        <v>81698.880000000005</v>
      </c>
      <c r="O201" s="17">
        <f t="shared" si="39"/>
        <v>163397.6</v>
      </c>
      <c r="P201" s="17">
        <f t="shared" si="40"/>
        <v>3379.0997179999999</v>
      </c>
      <c r="Q201" s="17">
        <f t="shared" si="41"/>
        <v>6758.1928183333339</v>
      </c>
      <c r="R201" s="16">
        <f>IFERROR(VLOOKUP(B201,media!A:C,3,0),"0")</f>
        <v>75.528899999999993</v>
      </c>
      <c r="S201" s="16">
        <f>IFERROR(VLOOKUP(B201,media!A:D,4,0),"0")</f>
        <v>76</v>
      </c>
      <c r="T201" s="16">
        <f>IFERROR(VLOOKUP(B201,media!A:B,2,0),"0")</f>
        <v>2</v>
      </c>
      <c r="U201" s="16">
        <f>IFERROR(_xlfn.XLOOKUP(B201,media!A:A,media!F:F),"-")</f>
        <v>0</v>
      </c>
      <c r="V201" s="18">
        <f>_xlfn.XLOOKUP(B201,media!A:A,media!E:E,"-")</f>
        <v>45658</v>
      </c>
    </row>
    <row r="202" spans="2:22" ht="15.75" thickBot="1">
      <c r="B202" s="16">
        <v>40105</v>
      </c>
      <c r="C202" s="16">
        <v>194</v>
      </c>
      <c r="D202" s="16">
        <v>15</v>
      </c>
      <c r="E202" s="16">
        <v>20</v>
      </c>
      <c r="F202" s="16">
        <v>2</v>
      </c>
      <c r="G202" s="16" t="s">
        <v>43</v>
      </c>
      <c r="H202" s="17">
        <v>496622</v>
      </c>
      <c r="I202" s="17">
        <v>993243</v>
      </c>
      <c r="J202" s="16">
        <f t="shared" si="35"/>
        <v>0.22</v>
      </c>
      <c r="K202" s="16">
        <f>VLOOKUP(B202,'COEF SEGURO imovel'!A:H,8,0)</f>
        <v>5.7599999999999998E-2</v>
      </c>
      <c r="L202" s="17">
        <f t="shared" si="36"/>
        <v>286.05427200000003</v>
      </c>
      <c r="M202" s="17">
        <f t="shared" si="37"/>
        <v>572.10796800000003</v>
      </c>
      <c r="N202" s="17">
        <f t="shared" si="38"/>
        <v>109256.84</v>
      </c>
      <c r="O202" s="17">
        <f t="shared" si="39"/>
        <v>218513.46</v>
      </c>
      <c r="P202" s="17">
        <f t="shared" si="40"/>
        <v>3409.1410761237112</v>
      </c>
      <c r="Q202" s="17">
        <f t="shared" si="41"/>
        <v>6818.2752875876286</v>
      </c>
      <c r="R202" s="16">
        <f>IFERROR(VLOOKUP(B202,media!A:C,3,0),"0")</f>
        <v>79.031300000000002</v>
      </c>
      <c r="S202" s="16">
        <f>IFERROR(VLOOKUP(B202,media!A:D,4,0),"0")</f>
        <v>81.778400000000005</v>
      </c>
      <c r="T202" s="16">
        <f>IFERROR(VLOOKUP(B202,media!A:B,2,0),"0")</f>
        <v>2</v>
      </c>
      <c r="U202" s="16">
        <f>IFERROR(_xlfn.XLOOKUP(B202,media!A:A,media!F:F),"-")</f>
        <v>0</v>
      </c>
      <c r="V202" s="18">
        <f>_xlfn.XLOOKUP(B202,media!A:A,media!E:E,"-")</f>
        <v>45658</v>
      </c>
    </row>
    <row r="203" spans="2:22" ht="15.75" thickBot="1">
      <c r="B203" s="16">
        <v>40188</v>
      </c>
      <c r="C203" s="16">
        <v>225</v>
      </c>
      <c r="D203" s="16">
        <v>15</v>
      </c>
      <c r="E203" s="16">
        <v>30</v>
      </c>
      <c r="F203" s="16">
        <v>2</v>
      </c>
      <c r="G203" s="16" t="s">
        <v>38</v>
      </c>
      <c r="H203" s="17">
        <v>424320</v>
      </c>
      <c r="I203" s="17">
        <v>848640</v>
      </c>
      <c r="J203" s="16">
        <f t="shared" si="35"/>
        <v>0.32</v>
      </c>
      <c r="K203" s="16">
        <f>VLOOKUP(B203,'COEF SEGURO imovel'!A:H,8,0)</f>
        <v>6.2300000000000001E-2</v>
      </c>
      <c r="L203" s="17">
        <f t="shared" si="36"/>
        <v>264.35136</v>
      </c>
      <c r="M203" s="17">
        <f t="shared" si="37"/>
        <v>528.70272</v>
      </c>
      <c r="N203" s="17">
        <f t="shared" si="38"/>
        <v>135782.39999999999</v>
      </c>
      <c r="O203" s="17">
        <f t="shared" si="39"/>
        <v>271564.79999999999</v>
      </c>
      <c r="P203" s="17">
        <f t="shared" si="40"/>
        <v>2753.6953600000002</v>
      </c>
      <c r="Q203" s="17">
        <f t="shared" si="41"/>
        <v>5507.3907200000003</v>
      </c>
      <c r="R203" s="16">
        <f>IFERROR(VLOOKUP(B203,media!A:C,3,0),"0")</f>
        <v>82.614999999999995</v>
      </c>
      <c r="S203" s="16">
        <f>IFERROR(VLOOKUP(B203,media!A:D,4,0),"0")</f>
        <v>82.614999999999995</v>
      </c>
      <c r="T203" s="16">
        <f>IFERROR(VLOOKUP(B203,media!A:B,2,0),"0")</f>
        <v>2</v>
      </c>
      <c r="U203" s="16">
        <f>IFERROR(_xlfn.XLOOKUP(B203,media!A:A,media!F:F),"-")</f>
        <v>0</v>
      </c>
      <c r="V203" s="18">
        <f>_xlfn.XLOOKUP(B203,media!A:A,media!E:E,"-")</f>
        <v>45658</v>
      </c>
    </row>
    <row r="204" spans="2:22" ht="15.75" thickBot="1">
      <c r="B204" s="16">
        <v>40153</v>
      </c>
      <c r="C204" s="16">
        <v>205</v>
      </c>
      <c r="D204" s="16">
        <v>15</v>
      </c>
      <c r="E204" s="16">
        <v>23</v>
      </c>
      <c r="F204" s="16">
        <v>2</v>
      </c>
      <c r="G204" s="16" t="s">
        <v>50</v>
      </c>
      <c r="H204" s="17">
        <v>446916</v>
      </c>
      <c r="I204" s="17">
        <v>893831</v>
      </c>
      <c r="J204" s="16">
        <f t="shared" si="35"/>
        <v>0.25</v>
      </c>
      <c r="K204" s="16">
        <f>VLOOKUP(B204,'COEF SEGURO imovel'!A:H,8,0)</f>
        <v>5.8999999999999997E-2</v>
      </c>
      <c r="L204" s="17">
        <f t="shared" si="36"/>
        <v>263.68043999999998</v>
      </c>
      <c r="M204" s="17">
        <f t="shared" si="37"/>
        <v>527.36028999999996</v>
      </c>
      <c r="N204" s="17">
        <f t="shared" si="38"/>
        <v>111729</v>
      </c>
      <c r="O204" s="17">
        <f t="shared" si="39"/>
        <v>223457.75</v>
      </c>
      <c r="P204" s="17">
        <f t="shared" si="40"/>
        <v>2988.7780009756098</v>
      </c>
      <c r="Q204" s="17">
        <f t="shared" si="41"/>
        <v>5977.5493143902431</v>
      </c>
      <c r="R204" s="16">
        <f>IFERROR(VLOOKUP(B204,media!A:C,3,0),"0")</f>
        <v>83.7</v>
      </c>
      <c r="S204" s="16">
        <f>IFERROR(VLOOKUP(B204,media!A:D,4,0),"0")</f>
        <v>83.8</v>
      </c>
      <c r="T204" s="16">
        <f>IFERROR(VLOOKUP(B204,media!A:B,2,0),"0")</f>
        <v>2</v>
      </c>
      <c r="U204" s="16">
        <f>IFERROR(_xlfn.XLOOKUP(B204,media!A:A,media!F:F),"-")</f>
        <v>0</v>
      </c>
      <c r="V204" s="18">
        <f>_xlfn.XLOOKUP(B204,media!A:A,media!E:E,"-")</f>
        <v>45658</v>
      </c>
    </row>
    <row r="205" spans="2:22" ht="15.75" thickBot="1">
      <c r="B205" s="16">
        <v>40139</v>
      </c>
      <c r="C205" s="16">
        <v>152</v>
      </c>
      <c r="D205" s="16">
        <v>5</v>
      </c>
      <c r="E205" s="16">
        <v>30</v>
      </c>
      <c r="F205" s="16">
        <v>2</v>
      </c>
      <c r="G205" s="16" t="s">
        <v>48</v>
      </c>
      <c r="H205" s="17">
        <v>109067</v>
      </c>
      <c r="I205" s="17">
        <v>218132</v>
      </c>
      <c r="J205" s="16">
        <f t="shared" si="35"/>
        <v>0.32</v>
      </c>
      <c r="K205" s="16">
        <f>VLOOKUP(B205,'COEF SEGURO imovel'!A:H,8,0)</f>
        <v>6.2300000000000001E-2</v>
      </c>
      <c r="L205" s="17">
        <f t="shared" si="36"/>
        <v>67.948740999999998</v>
      </c>
      <c r="M205" s="17">
        <f t="shared" si="37"/>
        <v>135.89623599999999</v>
      </c>
      <c r="N205" s="17">
        <f t="shared" si="38"/>
        <v>34901.440000000002</v>
      </c>
      <c r="O205" s="17">
        <f t="shared" si="39"/>
        <v>69802.240000000005</v>
      </c>
      <c r="P205" s="17">
        <f t="shared" si="40"/>
        <v>1015.1095304736842</v>
      </c>
      <c r="Q205" s="17">
        <f t="shared" si="41"/>
        <v>2030.2004465263158</v>
      </c>
      <c r="R205" s="16">
        <f>IFERROR(VLOOKUP(B205,media!A:C,3,0),"0")</f>
        <v>62.0383</v>
      </c>
      <c r="S205" s="16">
        <f>IFERROR(VLOOKUP(B205,media!A:D,4,0),"0")</f>
        <v>62.0383</v>
      </c>
      <c r="T205" s="16">
        <f>IFERROR(VLOOKUP(B205,media!A:B,2,0),"0")</f>
        <v>1</v>
      </c>
      <c r="U205" s="16">
        <f>IFERROR(_xlfn.XLOOKUP(B205,media!A:A,media!F:F),"-")</f>
        <v>0</v>
      </c>
      <c r="V205" s="18">
        <f>_xlfn.XLOOKUP(B205,media!A:A,media!E:E,"-")</f>
        <v>45658</v>
      </c>
    </row>
    <row r="206" spans="2:22" ht="15.75" thickBot="1">
      <c r="B206" s="16">
        <v>40150</v>
      </c>
      <c r="C206" s="16">
        <v>156</v>
      </c>
      <c r="D206" s="16">
        <v>5</v>
      </c>
      <c r="E206" s="16">
        <v>30</v>
      </c>
      <c r="F206" s="16">
        <v>2</v>
      </c>
      <c r="G206" s="16" t="s">
        <v>44</v>
      </c>
      <c r="H206" s="17">
        <v>101046</v>
      </c>
      <c r="I206" s="17">
        <v>202092</v>
      </c>
      <c r="J206" s="16">
        <f t="shared" si="35"/>
        <v>0.32</v>
      </c>
      <c r="K206" s="16">
        <f>VLOOKUP(B206,'COEF SEGURO imovel'!A:H,8,0)</f>
        <v>6.2300000000000001E-2</v>
      </c>
      <c r="L206" s="17">
        <f t="shared" si="36"/>
        <v>62.951657999999995</v>
      </c>
      <c r="M206" s="17">
        <f t="shared" si="37"/>
        <v>125.90331599999999</v>
      </c>
      <c r="N206" s="17">
        <f t="shared" si="38"/>
        <v>32334.720000000001</v>
      </c>
      <c r="O206" s="17">
        <f t="shared" si="39"/>
        <v>64669.440000000002</v>
      </c>
      <c r="P206" s="17">
        <f t="shared" si="40"/>
        <v>917.95627338461532</v>
      </c>
      <c r="Q206" s="17">
        <f t="shared" si="41"/>
        <v>1835.9125467692306</v>
      </c>
      <c r="R206" s="16">
        <f>IFERROR(VLOOKUP(B206,media!A:C,3,0),"0")</f>
        <v>65</v>
      </c>
      <c r="S206" s="16">
        <f>IFERROR(VLOOKUP(B206,media!A:D,4,0),"0")</f>
        <v>65</v>
      </c>
      <c r="T206" s="16">
        <f>IFERROR(VLOOKUP(B206,media!A:B,2,0),"0")</f>
        <v>1</v>
      </c>
      <c r="U206" s="16">
        <f>IFERROR(_xlfn.XLOOKUP(B206,media!A:A,media!F:F),"-")</f>
        <v>0</v>
      </c>
      <c r="V206" s="18">
        <f>_xlfn.XLOOKUP(B206,media!A:A,media!E:E,"-")</f>
        <v>45658</v>
      </c>
    </row>
    <row r="207" spans="2:22" ht="15.75" thickBot="1">
      <c r="B207" s="16">
        <v>40179</v>
      </c>
      <c r="C207" s="16">
        <v>164</v>
      </c>
      <c r="D207" s="16">
        <v>5</v>
      </c>
      <c r="E207" s="16">
        <v>30</v>
      </c>
      <c r="F207" s="16">
        <v>2</v>
      </c>
      <c r="G207" s="16" t="s">
        <v>47</v>
      </c>
      <c r="H207" s="17">
        <v>54642</v>
      </c>
      <c r="I207" s="17">
        <v>98355</v>
      </c>
      <c r="J207" s="16">
        <f t="shared" si="35"/>
        <v>0.32</v>
      </c>
      <c r="K207" s="16">
        <f>VLOOKUP(B207,'COEF SEGURO imovel'!A:H,8,0)</f>
        <v>6.2300000000000001E-2</v>
      </c>
      <c r="L207" s="17">
        <f t="shared" si="36"/>
        <v>34.041965999999995</v>
      </c>
      <c r="M207" s="17">
        <f t="shared" si="37"/>
        <v>61.275164999999994</v>
      </c>
      <c r="N207" s="17">
        <f t="shared" si="38"/>
        <v>17485.439999999999</v>
      </c>
      <c r="O207" s="17">
        <f t="shared" si="39"/>
        <v>31473.600000000002</v>
      </c>
      <c r="P207" s="17">
        <f t="shared" si="40"/>
        <v>473.84342941463416</v>
      </c>
      <c r="Q207" s="17">
        <f t="shared" si="41"/>
        <v>852.91296987804878</v>
      </c>
      <c r="R207" s="16">
        <f>IFERROR(VLOOKUP(B207,media!A:C,3,0),"0")</f>
        <v>67.073099999999997</v>
      </c>
      <c r="S207" s="16">
        <f>IFERROR(VLOOKUP(B207,media!A:D,4,0),"0")</f>
        <v>67.085999999999999</v>
      </c>
      <c r="T207" s="16">
        <f>IFERROR(VLOOKUP(B207,media!A:B,2,0),"0")</f>
        <v>1</v>
      </c>
      <c r="U207" s="16">
        <f>IFERROR(_xlfn.XLOOKUP(B207,media!A:A,media!F:F),"-")</f>
        <v>1</v>
      </c>
      <c r="V207" s="18">
        <f>_xlfn.XLOOKUP(B207,media!A:A,media!E:E,"-")</f>
        <v>45658</v>
      </c>
    </row>
    <row r="208" spans="2:22" ht="15.75" thickBot="1">
      <c r="B208" s="16">
        <v>40142</v>
      </c>
      <c r="C208" s="16">
        <v>153</v>
      </c>
      <c r="D208" s="16">
        <v>5</v>
      </c>
      <c r="E208" s="16">
        <v>30</v>
      </c>
      <c r="F208" s="16">
        <v>2</v>
      </c>
      <c r="G208" s="16" t="s">
        <v>41</v>
      </c>
      <c r="H208" s="17">
        <v>108577</v>
      </c>
      <c r="I208" s="17">
        <v>217152</v>
      </c>
      <c r="J208" s="16">
        <f t="shared" si="35"/>
        <v>0.32</v>
      </c>
      <c r="K208" s="16">
        <f>VLOOKUP(B208,'COEF SEGURO imovel'!A:H,8,0)</f>
        <v>6.2300000000000001E-2</v>
      </c>
      <c r="L208" s="17">
        <f t="shared" si="36"/>
        <v>67.643470999999991</v>
      </c>
      <c r="M208" s="17">
        <f t="shared" si="37"/>
        <v>135.285696</v>
      </c>
      <c r="N208" s="17">
        <f t="shared" si="38"/>
        <v>34744.639999999999</v>
      </c>
      <c r="O208" s="17">
        <f t="shared" si="39"/>
        <v>69488.639999999999</v>
      </c>
      <c r="P208" s="17">
        <f t="shared" si="40"/>
        <v>1004.3862160980393</v>
      </c>
      <c r="Q208" s="17">
        <f t="shared" si="41"/>
        <v>2008.7539312941176</v>
      </c>
      <c r="R208" s="16">
        <f>IFERROR(VLOOKUP(B208,media!A:C,3,0),"0")</f>
        <v>68.000100000000003</v>
      </c>
      <c r="S208" s="16">
        <f>IFERROR(VLOOKUP(B208,media!A:D,4,0),"0")</f>
        <v>68.000100000000003</v>
      </c>
      <c r="T208" s="16">
        <f>IFERROR(VLOOKUP(B208,media!A:B,2,0),"0")</f>
        <v>1</v>
      </c>
      <c r="U208" s="16">
        <f>IFERROR(_xlfn.XLOOKUP(B208,media!A:A,media!F:F),"-")</f>
        <v>0</v>
      </c>
      <c r="V208" s="18">
        <f>_xlfn.XLOOKUP(B208,media!A:A,media!E:E,"-")</f>
        <v>45627</v>
      </c>
    </row>
    <row r="209" spans="2:22" ht="15.75" thickBot="1">
      <c r="B209" s="16">
        <v>40169</v>
      </c>
      <c r="C209" s="16">
        <v>209</v>
      </c>
      <c r="D209" s="16">
        <v>15</v>
      </c>
      <c r="E209" s="16">
        <v>23</v>
      </c>
      <c r="F209" s="16">
        <v>2</v>
      </c>
      <c r="G209" s="16" t="s">
        <v>46</v>
      </c>
      <c r="H209" s="17">
        <v>435599</v>
      </c>
      <c r="I209" s="17">
        <v>871197</v>
      </c>
      <c r="J209" s="16">
        <f t="shared" si="35"/>
        <v>0.25</v>
      </c>
      <c r="K209" s="16">
        <f>VLOOKUP(B209,'COEF SEGURO imovel'!A:H,8,0)</f>
        <v>5.8999999999999997E-2</v>
      </c>
      <c r="L209" s="17">
        <f t="shared" si="36"/>
        <v>257.00340999999997</v>
      </c>
      <c r="M209" s="17">
        <f t="shared" si="37"/>
        <v>514.00622999999996</v>
      </c>
      <c r="N209" s="17">
        <f t="shared" si="38"/>
        <v>108899.75</v>
      </c>
      <c r="O209" s="17">
        <f t="shared" si="39"/>
        <v>217799.25</v>
      </c>
      <c r="P209" s="17">
        <f t="shared" si="40"/>
        <v>2862.2605870334928</v>
      </c>
      <c r="Q209" s="17">
        <f t="shared" si="41"/>
        <v>5724.5146032057419</v>
      </c>
      <c r="R209" s="16">
        <f>IFERROR(VLOOKUP(B209,media!A:C,3,0),"0")</f>
        <v>68.567599999999999</v>
      </c>
      <c r="S209" s="16">
        <f>IFERROR(VLOOKUP(B209,media!A:D,4,0),"0")</f>
        <v>68.567599999999999</v>
      </c>
      <c r="T209" s="16">
        <f>IFERROR(VLOOKUP(B209,media!A:B,2,0),"0")</f>
        <v>1</v>
      </c>
      <c r="U209" s="16">
        <f>IFERROR(_xlfn.XLOOKUP(B209,media!A:A,media!F:F),"-")</f>
        <v>0</v>
      </c>
      <c r="V209" s="18">
        <f>_xlfn.XLOOKUP(B209,media!A:A,media!E:E,"-")</f>
        <v>45658</v>
      </c>
    </row>
    <row r="210" spans="2:22" ht="15.75" thickBot="1">
      <c r="B210" s="16">
        <v>40160</v>
      </c>
      <c r="C210" s="16">
        <v>158</v>
      </c>
      <c r="D210" s="16">
        <v>5</v>
      </c>
      <c r="E210" s="16">
        <v>30</v>
      </c>
      <c r="F210" s="16">
        <v>2</v>
      </c>
      <c r="G210" s="16" t="s">
        <v>43</v>
      </c>
      <c r="H210" s="17">
        <v>55611</v>
      </c>
      <c r="I210" s="17">
        <v>100099</v>
      </c>
      <c r="J210" s="16">
        <f t="shared" si="35"/>
        <v>0.32</v>
      </c>
      <c r="K210" s="16">
        <f>VLOOKUP(B210,'COEF SEGURO imovel'!A:H,8,0)</f>
        <v>6.2300000000000001E-2</v>
      </c>
      <c r="L210" s="17">
        <f t="shared" si="36"/>
        <v>34.645652999999996</v>
      </c>
      <c r="M210" s="17">
        <f t="shared" si="37"/>
        <v>62.361676999999993</v>
      </c>
      <c r="N210" s="17">
        <f t="shared" si="38"/>
        <v>17795.52</v>
      </c>
      <c r="O210" s="17">
        <f t="shared" si="39"/>
        <v>32031.68</v>
      </c>
      <c r="P210" s="17">
        <f t="shared" si="40"/>
        <v>499.2438808481013</v>
      </c>
      <c r="Q210" s="17">
        <f t="shared" si="41"/>
        <v>898.63180358227839</v>
      </c>
      <c r="R210" s="16">
        <f>IFERROR(VLOOKUP(B210,media!A:C,3,0),"0")</f>
        <v>68.590199999999996</v>
      </c>
      <c r="S210" s="16">
        <f>IFERROR(VLOOKUP(B210,media!A:D,4,0),"0")</f>
        <v>68.590199999999996</v>
      </c>
      <c r="T210" s="16">
        <f>IFERROR(VLOOKUP(B210,media!A:B,2,0),"0")</f>
        <v>1</v>
      </c>
      <c r="U210" s="16">
        <f>IFERROR(_xlfn.XLOOKUP(B210,media!A:A,media!F:F),"-")</f>
        <v>0</v>
      </c>
      <c r="V210" s="18">
        <f>_xlfn.XLOOKUP(B210,media!A:A,media!E:E,"-")</f>
        <v>45658</v>
      </c>
    </row>
    <row r="211" spans="2:22" ht="15.75" thickBot="1">
      <c r="B211" s="16">
        <v>40162</v>
      </c>
      <c r="C211" s="16">
        <v>159</v>
      </c>
      <c r="D211" s="16">
        <v>5</v>
      </c>
      <c r="E211" s="16">
        <v>30</v>
      </c>
      <c r="F211" s="16">
        <v>2</v>
      </c>
      <c r="G211" s="16" t="s">
        <v>45</v>
      </c>
      <c r="H211" s="17">
        <v>99210</v>
      </c>
      <c r="I211" s="17">
        <v>198419</v>
      </c>
      <c r="J211" s="16">
        <f t="shared" si="35"/>
        <v>0.32</v>
      </c>
      <c r="K211" s="16">
        <f>VLOOKUP(B211,'COEF SEGURO imovel'!A:H,8,0)</f>
        <v>6.2300000000000001E-2</v>
      </c>
      <c r="L211" s="17">
        <f t="shared" si="36"/>
        <v>61.807829999999996</v>
      </c>
      <c r="M211" s="17">
        <f t="shared" si="37"/>
        <v>123.61503699999999</v>
      </c>
      <c r="N211" s="17">
        <f t="shared" si="38"/>
        <v>31747.200000000001</v>
      </c>
      <c r="O211" s="17">
        <f t="shared" si="39"/>
        <v>63494.080000000002</v>
      </c>
      <c r="P211" s="17">
        <f t="shared" si="40"/>
        <v>885.43801867924526</v>
      </c>
      <c r="Q211" s="17">
        <f t="shared" si="41"/>
        <v>1770.8671124716982</v>
      </c>
      <c r="R211" s="16">
        <f>IFERROR(VLOOKUP(B211,media!A:C,3,0),"0")</f>
        <v>69.3108</v>
      </c>
      <c r="S211" s="16">
        <f>IFERROR(VLOOKUP(B211,media!A:D,4,0),"0")</f>
        <v>69.3108</v>
      </c>
      <c r="T211" s="16">
        <f>IFERROR(VLOOKUP(B211,media!A:B,2,0),"0")</f>
        <v>1</v>
      </c>
      <c r="U211" s="16">
        <f>IFERROR(_xlfn.XLOOKUP(B211,media!A:A,media!F:F),"-")</f>
        <v>0</v>
      </c>
      <c r="V211" s="18">
        <f>_xlfn.XLOOKUP(B211,media!A:A,media!E:E,"-")</f>
        <v>45658</v>
      </c>
    </row>
    <row r="212" spans="2:22" ht="15.75" thickBot="1">
      <c r="B212" s="16">
        <v>40164</v>
      </c>
      <c r="C212" s="16">
        <v>160</v>
      </c>
      <c r="D212" s="16">
        <v>5</v>
      </c>
      <c r="E212" s="16">
        <v>30</v>
      </c>
      <c r="F212" s="16">
        <v>2</v>
      </c>
      <c r="G212" s="16" t="s">
        <v>39</v>
      </c>
      <c r="H212" s="17">
        <v>97400</v>
      </c>
      <c r="I212" s="17">
        <v>194800</v>
      </c>
      <c r="J212" s="16">
        <f t="shared" si="35"/>
        <v>0.32</v>
      </c>
      <c r="K212" s="16">
        <f>VLOOKUP(B212,'COEF SEGURO imovel'!A:H,8,0)</f>
        <v>6.2300000000000001E-2</v>
      </c>
      <c r="L212" s="17">
        <f t="shared" si="36"/>
        <v>60.680199999999999</v>
      </c>
      <c r="M212" s="17">
        <f t="shared" si="37"/>
        <v>121.3604</v>
      </c>
      <c r="N212" s="17">
        <f t="shared" si="38"/>
        <v>31168</v>
      </c>
      <c r="O212" s="17">
        <f t="shared" si="39"/>
        <v>62336</v>
      </c>
      <c r="P212" s="17">
        <f t="shared" si="40"/>
        <v>864.23019999999997</v>
      </c>
      <c r="Q212" s="17">
        <f t="shared" si="41"/>
        <v>1728.4603999999999</v>
      </c>
      <c r="R212" s="16">
        <f>IFERROR(VLOOKUP(B212,media!A:C,3,0),"0")</f>
        <v>69.441100000000006</v>
      </c>
      <c r="S212" s="16">
        <f>IFERROR(VLOOKUP(B212,media!A:D,4,0),"0")</f>
        <v>69.441100000000006</v>
      </c>
      <c r="T212" s="16">
        <f>IFERROR(VLOOKUP(B212,media!A:B,2,0),"0")</f>
        <v>1</v>
      </c>
      <c r="U212" s="16">
        <f>IFERROR(_xlfn.XLOOKUP(B212,media!A:A,media!F:F),"-")</f>
        <v>0</v>
      </c>
      <c r="V212" s="18">
        <f>_xlfn.XLOOKUP(B212,media!A:A,media!E:E,"-")</f>
        <v>45658</v>
      </c>
    </row>
    <row r="213" spans="2:22" ht="15.75" thickBot="1">
      <c r="B213" s="16">
        <v>40133</v>
      </c>
      <c r="C213" s="16">
        <v>151</v>
      </c>
      <c r="D213" s="16">
        <v>5</v>
      </c>
      <c r="E213" s="16">
        <v>30</v>
      </c>
      <c r="F213" s="16">
        <v>2</v>
      </c>
      <c r="G213" s="16" t="s">
        <v>47</v>
      </c>
      <c r="H213" s="17">
        <v>108891</v>
      </c>
      <c r="I213" s="17">
        <v>217781</v>
      </c>
      <c r="J213" s="16">
        <f t="shared" si="35"/>
        <v>0.32</v>
      </c>
      <c r="K213" s="16">
        <f>VLOOKUP(B213,'COEF SEGURO imovel'!A:H,8,0)</f>
        <v>6.2300000000000001E-2</v>
      </c>
      <c r="L213" s="17">
        <f t="shared" si="36"/>
        <v>67.839092999999991</v>
      </c>
      <c r="M213" s="17">
        <f t="shared" si="37"/>
        <v>135.67756299999999</v>
      </c>
      <c r="N213" s="17">
        <f t="shared" si="38"/>
        <v>34845.120000000003</v>
      </c>
      <c r="O213" s="17">
        <f t="shared" si="39"/>
        <v>69689.919999999998</v>
      </c>
      <c r="P213" s="17">
        <f t="shared" si="40"/>
        <v>1019.7339274370861</v>
      </c>
      <c r="Q213" s="17">
        <f t="shared" si="41"/>
        <v>2039.4584901523178</v>
      </c>
      <c r="R213" s="16">
        <f>IFERROR(VLOOKUP(B213,media!A:C,3,0),"0")</f>
        <v>70.5</v>
      </c>
      <c r="S213" s="16">
        <f>IFERROR(VLOOKUP(B213,media!A:D,4,0),"0")</f>
        <v>70.5</v>
      </c>
      <c r="T213" s="16">
        <f>IFERROR(VLOOKUP(B213,media!A:B,2,0),"0")</f>
        <v>1</v>
      </c>
      <c r="U213" s="16">
        <f>IFERROR(_xlfn.XLOOKUP(B213,media!A:A,media!F:F),"-")</f>
        <v>0</v>
      </c>
      <c r="V213" s="18">
        <f>_xlfn.XLOOKUP(B213,media!A:A,media!E:E,"-")</f>
        <v>45658</v>
      </c>
    </row>
    <row r="214" spans="2:22" ht="15.75" thickBot="1">
      <c r="B214" s="16">
        <v>40137</v>
      </c>
      <c r="C214" s="16">
        <v>153</v>
      </c>
      <c r="D214" s="16">
        <v>5</v>
      </c>
      <c r="E214" s="16">
        <v>25</v>
      </c>
      <c r="F214" s="16">
        <v>2</v>
      </c>
      <c r="G214" s="16" t="s">
        <v>41</v>
      </c>
      <c r="H214" s="17">
        <v>217152</v>
      </c>
      <c r="I214" s="17">
        <v>434303</v>
      </c>
      <c r="J214" s="16">
        <f t="shared" si="35"/>
        <v>0.27</v>
      </c>
      <c r="K214" s="16">
        <f>VLOOKUP(B214,'COEF SEGURO imovel'!A:H,8,0)</f>
        <v>5.9900000000000002E-2</v>
      </c>
      <c r="L214" s="17">
        <f t="shared" si="36"/>
        <v>130.074048</v>
      </c>
      <c r="M214" s="17">
        <f t="shared" si="37"/>
        <v>260.14749699999999</v>
      </c>
      <c r="N214" s="17">
        <f t="shared" si="38"/>
        <v>58631.040000000001</v>
      </c>
      <c r="O214" s="17">
        <f t="shared" si="39"/>
        <v>117261.81000000001</v>
      </c>
      <c r="P214" s="17">
        <f t="shared" si="40"/>
        <v>1932.5775774117644</v>
      </c>
      <c r="Q214" s="17">
        <f t="shared" si="41"/>
        <v>3865.1462551699351</v>
      </c>
      <c r="R214" s="16">
        <f>IFERROR(VLOOKUP(B214,media!A:C,3,0),"0")</f>
        <v>71.445300000000003</v>
      </c>
      <c r="S214" s="16">
        <f>IFERROR(VLOOKUP(B214,media!A:D,4,0),"0")</f>
        <v>71.445300000000003</v>
      </c>
      <c r="T214" s="16">
        <f>IFERROR(VLOOKUP(B214,media!A:B,2,0),"0")</f>
        <v>1</v>
      </c>
      <c r="U214" s="16">
        <f>IFERROR(_xlfn.XLOOKUP(B214,media!A:A,media!F:F),"-")</f>
        <v>0</v>
      </c>
      <c r="V214" s="18">
        <f>_xlfn.XLOOKUP(B214,media!A:A,media!E:E,"-")</f>
        <v>45658</v>
      </c>
    </row>
    <row r="215" spans="2:22" ht="15.75" thickBot="1">
      <c r="B215" s="16">
        <v>40144</v>
      </c>
      <c r="C215" s="16">
        <v>154</v>
      </c>
      <c r="D215" s="16">
        <v>5</v>
      </c>
      <c r="E215" s="16">
        <v>30</v>
      </c>
      <c r="F215" s="16">
        <v>2</v>
      </c>
      <c r="G215" s="16" t="s">
        <v>49</v>
      </c>
      <c r="H215" s="17">
        <v>108179</v>
      </c>
      <c r="I215" s="17">
        <v>216358</v>
      </c>
      <c r="J215" s="16">
        <f t="shared" si="35"/>
        <v>0.32</v>
      </c>
      <c r="K215" s="16">
        <f>VLOOKUP(B215,'COEF SEGURO imovel'!A:H,8,0)</f>
        <v>6.2300000000000001E-2</v>
      </c>
      <c r="L215" s="17">
        <f t="shared" si="36"/>
        <v>67.395516999999998</v>
      </c>
      <c r="M215" s="17">
        <f t="shared" si="37"/>
        <v>134.791034</v>
      </c>
      <c r="N215" s="17">
        <f t="shared" si="38"/>
        <v>34617.279999999999</v>
      </c>
      <c r="O215" s="17">
        <f t="shared" si="39"/>
        <v>69234.559999999998</v>
      </c>
      <c r="P215" s="17">
        <f t="shared" si="40"/>
        <v>994.64408842857142</v>
      </c>
      <c r="Q215" s="17">
        <f t="shared" si="41"/>
        <v>1989.2881768571428</v>
      </c>
      <c r="R215" s="16">
        <f>IFERROR(VLOOKUP(B215,media!A:C,3,0),"0")</f>
        <v>72</v>
      </c>
      <c r="S215" s="16">
        <f>IFERROR(VLOOKUP(B215,media!A:D,4,0),"0")</f>
        <v>72</v>
      </c>
      <c r="T215" s="16">
        <f>IFERROR(VLOOKUP(B215,media!A:B,2,0),"0")</f>
        <v>1</v>
      </c>
      <c r="U215" s="16">
        <f>IFERROR(_xlfn.XLOOKUP(B215,media!A:A,media!F:F),"-")</f>
        <v>0</v>
      </c>
      <c r="V215" s="18">
        <f>_xlfn.XLOOKUP(B215,media!A:A,media!E:E,"-")</f>
        <v>45658</v>
      </c>
    </row>
    <row r="216" spans="2:22" ht="15.75" thickBot="1">
      <c r="B216" s="16">
        <v>40104</v>
      </c>
      <c r="C216" s="16">
        <v>145</v>
      </c>
      <c r="D216" s="16">
        <v>5</v>
      </c>
      <c r="E216" s="16">
        <v>30</v>
      </c>
      <c r="F216" s="16">
        <v>2</v>
      </c>
      <c r="G216" s="16" t="s">
        <v>44</v>
      </c>
      <c r="H216" s="17">
        <v>63150</v>
      </c>
      <c r="I216" s="17">
        <v>113669</v>
      </c>
      <c r="J216" s="16">
        <f t="shared" si="35"/>
        <v>0.32</v>
      </c>
      <c r="K216" s="16">
        <f>VLOOKUP(B216,'COEF SEGURO imovel'!A:H,8,0)</f>
        <v>6.2300000000000001E-2</v>
      </c>
      <c r="L216" s="17">
        <f t="shared" si="36"/>
        <v>39.342449999999999</v>
      </c>
      <c r="M216" s="17">
        <f t="shared" si="37"/>
        <v>70.815787</v>
      </c>
      <c r="N216" s="17">
        <f t="shared" si="38"/>
        <v>20208</v>
      </c>
      <c r="O216" s="17">
        <f t="shared" si="39"/>
        <v>36374.080000000002</v>
      </c>
      <c r="P216" s="17">
        <f t="shared" si="40"/>
        <v>614.22520862068961</v>
      </c>
      <c r="Q216" s="17">
        <f t="shared" si="41"/>
        <v>1105.5956490689657</v>
      </c>
      <c r="R216" s="16" t="str">
        <f>IFERROR(VLOOKUP(B216,media!A:C,3,0),"0")</f>
        <v>0</v>
      </c>
      <c r="S216" s="16" t="str">
        <f>IFERROR(VLOOKUP(B216,media!A:D,4,0),"0")</f>
        <v>0</v>
      </c>
      <c r="T216" s="16" t="str">
        <f>IFERROR(VLOOKUP(B216,media!A:B,2,0),"0")</f>
        <v>0</v>
      </c>
      <c r="U216" s="16" t="str">
        <f>IFERROR(_xlfn.XLOOKUP(B216,media!A:A,media!F:F),"-")</f>
        <v>-</v>
      </c>
      <c r="V216" s="18" t="str">
        <f>_xlfn.XLOOKUP(B216,media!A:A,media!E:E,"-")</f>
        <v>-</v>
      </c>
    </row>
    <row r="217" spans="2:22" ht="15.75" thickBot="1">
      <c r="B217" s="16">
        <v>40172</v>
      </c>
      <c r="C217" s="16">
        <v>163</v>
      </c>
      <c r="D217" s="16">
        <v>5</v>
      </c>
      <c r="E217" s="16">
        <v>30</v>
      </c>
      <c r="F217" s="16">
        <v>2</v>
      </c>
      <c r="G217" s="16" t="s">
        <v>40</v>
      </c>
      <c r="H217" s="17">
        <v>54304</v>
      </c>
      <c r="I217" s="17">
        <v>97748</v>
      </c>
      <c r="J217" s="16">
        <f t="shared" si="35"/>
        <v>0.32</v>
      </c>
      <c r="K217" s="16">
        <f>VLOOKUP(B217,'COEF SEGURO imovel'!A:H,8,0)</f>
        <v>6.2300000000000001E-2</v>
      </c>
      <c r="L217" s="17">
        <f t="shared" si="36"/>
        <v>33.831392000000001</v>
      </c>
      <c r="M217" s="17">
        <f t="shared" si="37"/>
        <v>60.897003999999995</v>
      </c>
      <c r="N217" s="17">
        <f t="shared" si="38"/>
        <v>17377.28</v>
      </c>
      <c r="O217" s="17">
        <f t="shared" si="39"/>
        <v>31279.360000000001</v>
      </c>
      <c r="P217" s="17">
        <f t="shared" si="40"/>
        <v>473.59384598773005</v>
      </c>
      <c r="Q217" s="17">
        <f t="shared" si="41"/>
        <v>852.47589970552156</v>
      </c>
      <c r="R217" s="16">
        <f>IFERROR(VLOOKUP(B217,media!A:C,3,0),"0")</f>
        <v>73.659400000000005</v>
      </c>
      <c r="S217" s="16">
        <f>IFERROR(VLOOKUP(B217,media!A:D,4,0),"0")</f>
        <v>73.659400000000005</v>
      </c>
      <c r="T217" s="16">
        <f>IFERROR(VLOOKUP(B217,media!A:B,2,0),"0")</f>
        <v>1</v>
      </c>
      <c r="U217" s="16">
        <f>IFERROR(_xlfn.XLOOKUP(B217,media!A:A,media!F:F),"-")</f>
        <v>0</v>
      </c>
      <c r="V217" s="18">
        <f>_xlfn.XLOOKUP(B217,media!A:A,media!E:E,"-")</f>
        <v>45658</v>
      </c>
    </row>
    <row r="218" spans="2:22" ht="15.75" thickBot="1">
      <c r="B218" s="16">
        <v>40124</v>
      </c>
      <c r="C218" s="16">
        <v>149</v>
      </c>
      <c r="D218" s="16">
        <v>5</v>
      </c>
      <c r="E218" s="16">
        <v>30</v>
      </c>
      <c r="F218" s="16">
        <v>2</v>
      </c>
      <c r="G218" s="16" t="s">
        <v>39</v>
      </c>
      <c r="H218" s="17">
        <v>109527</v>
      </c>
      <c r="I218" s="17">
        <v>219053</v>
      </c>
      <c r="J218" s="16">
        <f t="shared" si="35"/>
        <v>0.32</v>
      </c>
      <c r="K218" s="16">
        <f>VLOOKUP(B218,'COEF SEGURO imovel'!A:H,8,0)</f>
        <v>6.2300000000000001E-2</v>
      </c>
      <c r="L218" s="17">
        <f t="shared" si="36"/>
        <v>68.235320999999999</v>
      </c>
      <c r="M218" s="17">
        <f t="shared" si="37"/>
        <v>136.47001899999998</v>
      </c>
      <c r="N218" s="17">
        <f t="shared" si="38"/>
        <v>35048.639999999999</v>
      </c>
      <c r="O218" s="17">
        <f t="shared" si="39"/>
        <v>70096.960000000006</v>
      </c>
      <c r="P218" s="17">
        <f t="shared" si="40"/>
        <v>1038.5416297248323</v>
      </c>
      <c r="Q218" s="17">
        <f t="shared" si="41"/>
        <v>2077.073777389262</v>
      </c>
      <c r="R218" s="16" t="str">
        <f>IFERROR(VLOOKUP(B218,media!A:C,3,0),"0")</f>
        <v>0</v>
      </c>
      <c r="S218" s="16" t="str">
        <f>IFERROR(VLOOKUP(B218,media!A:D,4,0),"0")</f>
        <v>0</v>
      </c>
      <c r="T218" s="16" t="str">
        <f>IFERROR(VLOOKUP(B218,media!A:B,2,0),"0")</f>
        <v>0</v>
      </c>
      <c r="U218" s="16" t="str">
        <f>IFERROR(_xlfn.XLOOKUP(B218,media!A:A,media!F:F),"-")</f>
        <v>-</v>
      </c>
      <c r="V218" s="18" t="str">
        <f>_xlfn.XLOOKUP(B218,media!A:A,media!E:E,"-")</f>
        <v>-</v>
      </c>
    </row>
    <row r="219" spans="2:22" ht="15.75" thickBot="1">
      <c r="B219" s="16">
        <v>40194</v>
      </c>
      <c r="C219" s="16">
        <v>179</v>
      </c>
      <c r="D219" s="16">
        <v>5</v>
      </c>
      <c r="E219" s="16">
        <v>24</v>
      </c>
      <c r="F219" s="16">
        <v>2</v>
      </c>
      <c r="G219" s="16" t="s">
        <v>38</v>
      </c>
      <c r="H219" s="17">
        <v>180000</v>
      </c>
      <c r="I219" s="17">
        <v>180000</v>
      </c>
      <c r="J219" s="16">
        <f t="shared" si="35"/>
        <v>0.26</v>
      </c>
      <c r="K219" s="16">
        <f>VLOOKUP(B219,'COEF SEGURO imovel'!A:H,8,0)</f>
        <v>5.9499999999999997E-2</v>
      </c>
      <c r="L219" s="17">
        <f t="shared" si="36"/>
        <v>107.1</v>
      </c>
      <c r="M219" s="17">
        <f t="shared" si="37"/>
        <v>107.1</v>
      </c>
      <c r="N219" s="17">
        <f t="shared" si="38"/>
        <v>46800</v>
      </c>
      <c r="O219" s="17">
        <f t="shared" si="39"/>
        <v>46800</v>
      </c>
      <c r="P219" s="17">
        <f t="shared" si="40"/>
        <v>1374.1391061452514</v>
      </c>
      <c r="Q219" s="17">
        <f t="shared" si="41"/>
        <v>1374.1391061452514</v>
      </c>
      <c r="R219" s="16">
        <f>IFERROR(VLOOKUP(B219,media!A:C,3,0),"0")</f>
        <v>75</v>
      </c>
      <c r="S219" s="16">
        <f>IFERROR(VLOOKUP(B219,media!A:D,4,0),"0")</f>
        <v>75</v>
      </c>
      <c r="T219" s="16">
        <f>IFERROR(VLOOKUP(B219,media!A:B,2,0),"0")</f>
        <v>1</v>
      </c>
      <c r="U219" s="16">
        <f>IFERROR(_xlfn.XLOOKUP(B219,media!A:A,media!F:F),"-")</f>
        <v>0</v>
      </c>
      <c r="V219" s="18">
        <f>_xlfn.XLOOKUP(B219,media!A:A,media!E:E,"-")</f>
        <v>45658</v>
      </c>
    </row>
    <row r="220" spans="2:22" ht="15.75" thickBot="1">
      <c r="B220" s="16">
        <v>40155</v>
      </c>
      <c r="C220" s="16">
        <v>157</v>
      </c>
      <c r="D220" s="16">
        <v>5</v>
      </c>
      <c r="E220" s="16">
        <v>30</v>
      </c>
      <c r="F220" s="16">
        <v>2</v>
      </c>
      <c r="G220" s="16" t="s">
        <v>50</v>
      </c>
      <c r="H220" s="17">
        <v>55865</v>
      </c>
      <c r="I220" s="17">
        <v>100556</v>
      </c>
      <c r="J220" s="16">
        <f t="shared" si="35"/>
        <v>0.32</v>
      </c>
      <c r="K220" s="16">
        <f>VLOOKUP(B220,'COEF SEGURO imovel'!A:H,8,0)</f>
        <v>6.2300000000000001E-2</v>
      </c>
      <c r="L220" s="17">
        <f t="shared" si="36"/>
        <v>34.803894999999997</v>
      </c>
      <c r="M220" s="17">
        <f t="shared" si="37"/>
        <v>62.646387999999995</v>
      </c>
      <c r="N220" s="17">
        <f t="shared" si="38"/>
        <v>17876.8</v>
      </c>
      <c r="O220" s="17">
        <f t="shared" si="39"/>
        <v>32177.920000000002</v>
      </c>
      <c r="P220" s="17">
        <f t="shared" si="40"/>
        <v>504.49688863057327</v>
      </c>
      <c r="Q220" s="17">
        <f t="shared" si="41"/>
        <v>908.08536889171978</v>
      </c>
      <c r="R220" s="16">
        <f>IFERROR(VLOOKUP(B220,media!A:C,3,0),"0")</f>
        <v>75.1982</v>
      </c>
      <c r="S220" s="16">
        <f>IFERROR(VLOOKUP(B220,media!A:D,4,0),"0")</f>
        <v>75.1982</v>
      </c>
      <c r="T220" s="16">
        <f>IFERROR(VLOOKUP(B220,media!A:B,2,0),"0")</f>
        <v>1</v>
      </c>
      <c r="U220" s="16">
        <f>IFERROR(_xlfn.XLOOKUP(B220,media!A:A,media!F:F),"-")</f>
        <v>0</v>
      </c>
      <c r="V220" s="18">
        <f>_xlfn.XLOOKUP(B220,media!A:A,media!E:E,"-")</f>
        <v>45658</v>
      </c>
    </row>
    <row r="221" spans="2:22" ht="15.75" thickBot="1">
      <c r="B221" s="16">
        <v>40177</v>
      </c>
      <c r="C221" s="16">
        <v>212</v>
      </c>
      <c r="D221" s="16">
        <v>15</v>
      </c>
      <c r="E221" s="16">
        <v>23</v>
      </c>
      <c r="F221" s="16">
        <v>2</v>
      </c>
      <c r="G221" s="16" t="s">
        <v>47</v>
      </c>
      <c r="H221" s="17">
        <v>437132</v>
      </c>
      <c r="I221" s="17">
        <v>874263</v>
      </c>
      <c r="J221" s="16">
        <f t="shared" ref="J221:J227" si="42">(E221+F221)/100</f>
        <v>0.25</v>
      </c>
      <c r="K221" s="16">
        <f>VLOOKUP(B221,'COEF SEGURO imovel'!A:H,8,0)</f>
        <v>5.8999999999999997E-2</v>
      </c>
      <c r="L221" s="17">
        <f t="shared" ref="L221:L227" si="43">H221*(K221/100)</f>
        <v>257.90787999999998</v>
      </c>
      <c r="M221" s="17">
        <f t="shared" ref="M221:M227" si="44">I221*(K221/100)</f>
        <v>515.81516999999997</v>
      </c>
      <c r="N221" s="17">
        <f t="shared" ref="N221:N227" si="45">H221*J221</f>
        <v>109283</v>
      </c>
      <c r="O221" s="17">
        <f t="shared" ref="O221:O227" si="46">I221*J221</f>
        <v>218565.75</v>
      </c>
      <c r="P221" s="17">
        <f t="shared" ref="P221:P227" si="47">SUM(H221+N221)/C221+L221</f>
        <v>2835.3371252830184</v>
      </c>
      <c r="Q221" s="17">
        <f t="shared" ref="Q221:Q227" si="48">SUM(I221+O221)/C221+M221</f>
        <v>5670.6677643396224</v>
      </c>
      <c r="R221" s="16">
        <f>IFERROR(VLOOKUP(B221,media!A:C,3,0),"0")</f>
        <v>75.752799999999993</v>
      </c>
      <c r="S221" s="16">
        <f>IFERROR(VLOOKUP(B221,media!A:D,4,0),"0")</f>
        <v>75.752799999999993</v>
      </c>
      <c r="T221" s="16">
        <f>IFERROR(VLOOKUP(B221,media!A:B,2,0),"0")</f>
        <v>1</v>
      </c>
      <c r="U221" s="16">
        <f>IFERROR(_xlfn.XLOOKUP(B221,media!A:A,media!F:F),"-")</f>
        <v>0</v>
      </c>
      <c r="V221" s="18">
        <f>_xlfn.XLOOKUP(B221,media!A:A,media!E:E,"-")</f>
        <v>45658</v>
      </c>
    </row>
    <row r="222" spans="2:22" ht="15.75" thickBot="1">
      <c r="B222" s="16">
        <v>40147</v>
      </c>
      <c r="C222" s="16">
        <v>155</v>
      </c>
      <c r="D222" s="16">
        <v>5</v>
      </c>
      <c r="E222" s="16">
        <v>25</v>
      </c>
      <c r="F222" s="16">
        <v>2</v>
      </c>
      <c r="G222" s="16" t="s">
        <v>49</v>
      </c>
      <c r="H222" s="17">
        <v>101316</v>
      </c>
      <c r="I222" s="17">
        <v>202631</v>
      </c>
      <c r="J222" s="16">
        <f t="shared" si="42"/>
        <v>0.27</v>
      </c>
      <c r="K222" s="16">
        <f>VLOOKUP(B222,'COEF SEGURO imovel'!A:H,8,0)</f>
        <v>5.9900000000000002E-2</v>
      </c>
      <c r="L222" s="17">
        <f t="shared" si="43"/>
        <v>60.688284000000003</v>
      </c>
      <c r="M222" s="17">
        <f t="shared" si="44"/>
        <v>121.37596900000001</v>
      </c>
      <c r="N222" s="17">
        <f t="shared" si="45"/>
        <v>27355.320000000003</v>
      </c>
      <c r="O222" s="17">
        <f t="shared" si="46"/>
        <v>54710.37</v>
      </c>
      <c r="P222" s="17">
        <f t="shared" si="47"/>
        <v>890.82583238709674</v>
      </c>
      <c r="Q222" s="17">
        <f t="shared" si="48"/>
        <v>1781.6428722258063</v>
      </c>
      <c r="R222" s="16">
        <f>IFERROR(VLOOKUP(B222,media!A:C,3,0),"0")</f>
        <v>77.376800000000003</v>
      </c>
      <c r="S222" s="16">
        <f>IFERROR(VLOOKUP(B222,media!A:D,4,0),"0")</f>
        <v>77.376800000000003</v>
      </c>
      <c r="T222" s="16">
        <f>IFERROR(VLOOKUP(B222,media!A:B,2,0),"0")</f>
        <v>1</v>
      </c>
      <c r="U222" s="16">
        <f>IFERROR(_xlfn.XLOOKUP(B222,media!A:A,media!F:F),"-")</f>
        <v>0</v>
      </c>
      <c r="V222" s="18">
        <f>_xlfn.XLOOKUP(B222,media!A:A,media!E:E,"-")</f>
        <v>45658</v>
      </c>
    </row>
    <row r="223" spans="2:22" ht="15.75" thickBot="1">
      <c r="B223" s="16">
        <v>40145</v>
      </c>
      <c r="C223" s="16">
        <v>154</v>
      </c>
      <c r="D223" s="16">
        <v>5</v>
      </c>
      <c r="E223" s="16">
        <v>30</v>
      </c>
      <c r="F223" s="16">
        <v>2</v>
      </c>
      <c r="G223" s="16" t="s">
        <v>49</v>
      </c>
      <c r="H223" s="17">
        <v>60101</v>
      </c>
      <c r="I223" s="17">
        <v>108179</v>
      </c>
      <c r="J223" s="16">
        <f t="shared" si="42"/>
        <v>0.32</v>
      </c>
      <c r="K223" s="16">
        <f>VLOOKUP(B223,'COEF SEGURO imovel'!A:H,8,0)</f>
        <v>6.2300000000000001E-2</v>
      </c>
      <c r="L223" s="17">
        <f t="shared" si="43"/>
        <v>37.442923</v>
      </c>
      <c r="M223" s="17">
        <f t="shared" si="44"/>
        <v>67.395516999999998</v>
      </c>
      <c r="N223" s="17">
        <f t="shared" si="45"/>
        <v>19232.32</v>
      </c>
      <c r="O223" s="17">
        <f t="shared" si="46"/>
        <v>34617.279999999999</v>
      </c>
      <c r="P223" s="17">
        <f t="shared" si="47"/>
        <v>552.59435157142855</v>
      </c>
      <c r="Q223" s="17">
        <f t="shared" si="48"/>
        <v>994.64408842857142</v>
      </c>
      <c r="R223" s="16">
        <f>IFERROR(VLOOKUP(B223,media!A:C,3,0),"0")</f>
        <v>78.256299999999996</v>
      </c>
      <c r="S223" s="16">
        <f>IFERROR(VLOOKUP(B223,media!A:D,4,0),"0")</f>
        <v>78.256299999999996</v>
      </c>
      <c r="T223" s="16">
        <f>IFERROR(VLOOKUP(B223,media!A:B,2,0),"0")</f>
        <v>1</v>
      </c>
      <c r="U223" s="16">
        <f>IFERROR(_xlfn.XLOOKUP(B223,media!A:A,media!F:F),"-")</f>
        <v>0</v>
      </c>
      <c r="V223" s="18">
        <f>_xlfn.XLOOKUP(B223,media!A:A,media!E:E,"-")</f>
        <v>45658</v>
      </c>
    </row>
    <row r="224" spans="2:22" ht="15.75" thickBot="1">
      <c r="B224" s="16">
        <v>40161</v>
      </c>
      <c r="C224" s="16">
        <v>207</v>
      </c>
      <c r="D224" s="16">
        <v>15</v>
      </c>
      <c r="E224" s="16">
        <v>23</v>
      </c>
      <c r="F224" s="16">
        <v>2</v>
      </c>
      <c r="G224" s="16" t="s">
        <v>45</v>
      </c>
      <c r="H224" s="17">
        <v>440931</v>
      </c>
      <c r="I224" s="17">
        <v>881861</v>
      </c>
      <c r="J224" s="16">
        <f t="shared" si="42"/>
        <v>0.25</v>
      </c>
      <c r="K224" s="16">
        <f>VLOOKUP(B224,'COEF SEGURO imovel'!A:H,8,0)</f>
        <v>5.8999999999999997E-2</v>
      </c>
      <c r="L224" s="17">
        <f t="shared" si="43"/>
        <v>260.14928999999995</v>
      </c>
      <c r="M224" s="17">
        <f t="shared" si="44"/>
        <v>520.29798999999991</v>
      </c>
      <c r="N224" s="17">
        <f t="shared" si="45"/>
        <v>110232.75</v>
      </c>
      <c r="O224" s="17">
        <f t="shared" si="46"/>
        <v>220465.25</v>
      </c>
      <c r="P224" s="17">
        <f t="shared" si="47"/>
        <v>2922.7761015942028</v>
      </c>
      <c r="Q224" s="17">
        <f t="shared" si="48"/>
        <v>5845.5455745410627</v>
      </c>
      <c r="R224" s="16">
        <f>IFERROR(VLOOKUP(B224,media!A:C,3,0),"0")</f>
        <v>79.377499999999998</v>
      </c>
      <c r="S224" s="16">
        <f>IFERROR(VLOOKUP(B224,media!A:D,4,0),"0")</f>
        <v>79.377499999999998</v>
      </c>
      <c r="T224" s="16">
        <f>IFERROR(VLOOKUP(B224,media!A:B,2,0),"0")</f>
        <v>1</v>
      </c>
      <c r="U224" s="16">
        <f>IFERROR(_xlfn.XLOOKUP(B224,media!A:A,media!F:F),"-")</f>
        <v>0</v>
      </c>
      <c r="V224" s="18">
        <f>_xlfn.XLOOKUP(B224,media!A:A,media!E:E,"-")</f>
        <v>45658</v>
      </c>
    </row>
    <row r="225" spans="2:22" ht="15.75" thickBot="1">
      <c r="B225" s="16">
        <v>40152</v>
      </c>
      <c r="C225" s="16">
        <v>157</v>
      </c>
      <c r="D225" s="16">
        <v>5</v>
      </c>
      <c r="E225" s="16">
        <v>23</v>
      </c>
      <c r="F225" s="16">
        <v>2</v>
      </c>
      <c r="G225" s="16" t="s">
        <v>50</v>
      </c>
      <c r="H225" s="17">
        <v>201112</v>
      </c>
      <c r="I225" s="17">
        <v>391051</v>
      </c>
      <c r="J225" s="16">
        <f t="shared" si="42"/>
        <v>0.25</v>
      </c>
      <c r="K225" s="16">
        <f>VLOOKUP(B225,'COEF SEGURO imovel'!A:H,8,0)</f>
        <v>5.8999999999999997E-2</v>
      </c>
      <c r="L225" s="17">
        <f t="shared" si="43"/>
        <v>118.65607999999999</v>
      </c>
      <c r="M225" s="17">
        <f t="shared" si="44"/>
        <v>230.72008999999997</v>
      </c>
      <c r="N225" s="17">
        <f t="shared" si="45"/>
        <v>50278</v>
      </c>
      <c r="O225" s="17">
        <f t="shared" si="46"/>
        <v>97762.75</v>
      </c>
      <c r="P225" s="17">
        <f t="shared" si="47"/>
        <v>1719.8662710828025</v>
      </c>
      <c r="Q225" s="17">
        <f t="shared" si="48"/>
        <v>3344.1834657961781</v>
      </c>
      <c r="R225" s="16">
        <f>IFERROR(VLOOKUP(B225,media!A:C,3,0),"0")</f>
        <v>81.635999999999996</v>
      </c>
      <c r="S225" s="16">
        <f>IFERROR(VLOOKUP(B225,media!A:D,4,0),"0")</f>
        <v>81.635999999999996</v>
      </c>
      <c r="T225" s="16">
        <f>IFERROR(VLOOKUP(B225,media!A:B,2,0),"0")</f>
        <v>1</v>
      </c>
      <c r="U225" s="16">
        <f>IFERROR(_xlfn.XLOOKUP(B225,media!A:A,media!F:F),"-")</f>
        <v>0</v>
      </c>
      <c r="V225" s="18">
        <f>_xlfn.XLOOKUP(B225,media!A:A,media!E:E,"-")</f>
        <v>45658</v>
      </c>
    </row>
    <row r="226" spans="2:22" ht="15.75" thickBot="1">
      <c r="B226" s="16">
        <v>40094</v>
      </c>
      <c r="C226" s="16">
        <v>191</v>
      </c>
      <c r="D226" s="16">
        <v>15</v>
      </c>
      <c r="E226" s="16">
        <v>20</v>
      </c>
      <c r="F226" s="16">
        <v>2</v>
      </c>
      <c r="G226" s="16" t="s">
        <v>42</v>
      </c>
      <c r="H226" s="17">
        <v>513465</v>
      </c>
      <c r="I226" s="17">
        <v>1026930</v>
      </c>
      <c r="J226" s="16">
        <f t="shared" si="42"/>
        <v>0.22</v>
      </c>
      <c r="K226" s="16">
        <f>VLOOKUP(B226,'COEF SEGURO imovel'!A:H,8,0)</f>
        <v>5.7599999999999998E-2</v>
      </c>
      <c r="L226" s="17">
        <f t="shared" si="43"/>
        <v>295.75584000000003</v>
      </c>
      <c r="M226" s="17">
        <f t="shared" si="44"/>
        <v>591.51168000000007</v>
      </c>
      <c r="N226" s="17">
        <f t="shared" si="45"/>
        <v>112962.3</v>
      </c>
      <c r="O226" s="17">
        <f t="shared" si="46"/>
        <v>225924.6</v>
      </c>
      <c r="P226" s="17">
        <f t="shared" si="47"/>
        <v>3575.4799237696334</v>
      </c>
      <c r="Q226" s="17">
        <f t="shared" si="48"/>
        <v>7150.9598475392668</v>
      </c>
      <c r="R226" s="16">
        <f>IFERROR(VLOOKUP(B226,media!A:C,3,0),"0")</f>
        <v>90.062399999999997</v>
      </c>
      <c r="S226" s="16">
        <f>IFERROR(VLOOKUP(B226,media!A:D,4,0),"0")</f>
        <v>90.062399999999997</v>
      </c>
      <c r="T226" s="16">
        <f>IFERROR(VLOOKUP(B226,media!A:B,2,0),"0")</f>
        <v>1</v>
      </c>
      <c r="U226" s="16">
        <f>IFERROR(_xlfn.XLOOKUP(B226,media!A:A,media!F:F),"-")</f>
        <v>0</v>
      </c>
      <c r="V226" s="18">
        <f>_xlfn.XLOOKUP(B226,media!A:A,media!E:E,"-")</f>
        <v>45658</v>
      </c>
    </row>
    <row r="227" spans="2:22" ht="15.75" thickBot="1">
      <c r="B227" s="16">
        <v>40171</v>
      </c>
      <c r="C227" s="16">
        <v>210</v>
      </c>
      <c r="D227" s="16">
        <v>15</v>
      </c>
      <c r="E227" s="16">
        <v>23</v>
      </c>
      <c r="F227" s="16">
        <v>2</v>
      </c>
      <c r="G227" s="16" t="s">
        <v>47</v>
      </c>
      <c r="H227" s="17">
        <v>432193</v>
      </c>
      <c r="I227" s="17">
        <v>864385</v>
      </c>
      <c r="J227" s="16">
        <f t="shared" si="42"/>
        <v>0.25</v>
      </c>
      <c r="K227" s="16">
        <f>VLOOKUP(B227,'COEF SEGURO imovel'!A:H,8,0)</f>
        <v>5.8999999999999997E-2</v>
      </c>
      <c r="L227" s="17">
        <f t="shared" si="43"/>
        <v>254.99386999999996</v>
      </c>
      <c r="M227" s="17">
        <f t="shared" si="44"/>
        <v>509.98714999999993</v>
      </c>
      <c r="N227" s="17">
        <f t="shared" si="45"/>
        <v>108048.25</v>
      </c>
      <c r="O227" s="17">
        <f t="shared" si="46"/>
        <v>216096.25</v>
      </c>
      <c r="P227" s="17">
        <f t="shared" si="47"/>
        <v>2827.5712509523805</v>
      </c>
      <c r="Q227" s="17">
        <f t="shared" si="48"/>
        <v>5655.1359595238091</v>
      </c>
      <c r="R227" s="16">
        <f>IFERROR(VLOOKUP(B227,media!A:C,3,0),"0")</f>
        <v>92.608500000000006</v>
      </c>
      <c r="S227" s="16">
        <f>IFERROR(VLOOKUP(B227,media!A:D,4,0),"0")</f>
        <v>92.608500000000006</v>
      </c>
      <c r="T227" s="16">
        <f>IFERROR(VLOOKUP(B227,media!A:B,2,0),"0")</f>
        <v>1</v>
      </c>
      <c r="U227" s="16">
        <f>IFERROR(_xlfn.XLOOKUP(B227,media!A:A,media!F:F),"-")</f>
        <v>0</v>
      </c>
      <c r="V227" s="18">
        <f>_xlfn.XLOOKUP(B227,media!A:A,media!E:E,"-")</f>
        <v>45658</v>
      </c>
    </row>
  </sheetData>
  <sheetProtection sort="0" autoFilter="0"/>
  <autoFilter ref="B5:V227" xr:uid="{4C403832-56C4-4A9E-869C-2DCC8055B4E2}"/>
  <mergeCells count="2">
    <mergeCell ref="P2:Q2"/>
    <mergeCell ref="R4:V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334F-F02A-4C2E-B882-EC4FC2129A18}">
  <dimension ref="A1:H323"/>
  <sheetViews>
    <sheetView topLeftCell="A291" workbookViewId="0">
      <selection activeCell="E311" sqref="E311"/>
    </sheetView>
  </sheetViews>
  <sheetFormatPr defaultRowHeight="15"/>
  <cols>
    <col min="1" max="1" width="9.85546875" bestFit="1" customWidth="1"/>
    <col min="2" max="2" width="9.5703125" bestFit="1" customWidth="1"/>
    <col min="3" max="3" width="13.140625" bestFit="1" customWidth="1"/>
    <col min="4" max="4" width="13.28515625" bestFit="1" customWidth="1"/>
    <col min="5" max="5" width="11.85546875" bestFit="1" customWidth="1"/>
    <col min="6" max="6" width="15.5703125" bestFit="1" customWidth="1"/>
    <col min="7" max="7" width="15.85546875" bestFit="1" customWidth="1"/>
    <col min="8" max="8" width="7.42578125" style="26" bestFit="1" customWidth="1"/>
  </cols>
  <sheetData>
    <row r="1" spans="1:8" ht="16.5" thickTop="1" thickBo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5" t="s">
        <v>19</v>
      </c>
    </row>
    <row r="2" spans="1:8" ht="15.75" thickBot="1">
      <c r="A2" s="11">
        <v>20363</v>
      </c>
      <c r="B2" s="11">
        <v>54</v>
      </c>
      <c r="C2" s="11">
        <v>15</v>
      </c>
      <c r="D2" s="11">
        <v>24</v>
      </c>
      <c r="E2" s="11">
        <v>2</v>
      </c>
      <c r="F2" s="28">
        <v>36937.440000000002</v>
      </c>
      <c r="G2" s="28">
        <v>57740.2</v>
      </c>
      <c r="H2" s="32">
        <v>7.0599999999999996E-2</v>
      </c>
    </row>
    <row r="3" spans="1:8" ht="15.75" thickBot="1">
      <c r="A3" s="11">
        <v>20383</v>
      </c>
      <c r="B3" s="11">
        <v>56</v>
      </c>
      <c r="C3" s="11">
        <v>15</v>
      </c>
      <c r="D3" s="11">
        <v>24</v>
      </c>
      <c r="E3" s="11">
        <v>2</v>
      </c>
      <c r="F3" s="28">
        <v>33669.120000000003</v>
      </c>
      <c r="G3" s="28">
        <v>57932</v>
      </c>
      <c r="H3" s="32">
        <v>7.0599999999999996E-2</v>
      </c>
    </row>
    <row r="4" spans="1:8" ht="15.75" thickBot="1">
      <c r="A4" s="11">
        <v>20422</v>
      </c>
      <c r="B4" s="11">
        <v>60</v>
      </c>
      <c r="C4" s="11">
        <v>15</v>
      </c>
      <c r="D4" s="11">
        <v>30</v>
      </c>
      <c r="E4" s="11">
        <v>2</v>
      </c>
      <c r="F4" s="28">
        <v>26080</v>
      </c>
      <c r="G4" s="28">
        <v>26080</v>
      </c>
      <c r="H4" s="32">
        <v>7.3899999999999993E-2</v>
      </c>
    </row>
    <row r="5" spans="1:8" ht="15.75" thickBot="1">
      <c r="A5" s="11">
        <v>20441</v>
      </c>
      <c r="B5" s="11">
        <v>62</v>
      </c>
      <c r="C5" s="11">
        <v>15</v>
      </c>
      <c r="D5" s="11">
        <v>30</v>
      </c>
      <c r="E5" s="11">
        <v>2</v>
      </c>
      <c r="F5" s="28">
        <v>26580.799999999999</v>
      </c>
      <c r="G5" s="28">
        <v>26580.799999999999</v>
      </c>
      <c r="H5" s="32">
        <v>7.3899999999999993E-2</v>
      </c>
    </row>
    <row r="6" spans="1:8" ht="15.75" thickBot="1">
      <c r="A6" s="11">
        <v>20454</v>
      </c>
      <c r="B6" s="11">
        <v>62</v>
      </c>
      <c r="C6" s="11">
        <v>15</v>
      </c>
      <c r="D6" s="11">
        <v>30</v>
      </c>
      <c r="E6" s="11">
        <v>2</v>
      </c>
      <c r="F6" s="28">
        <v>26580.799999999999</v>
      </c>
      <c r="G6" s="28">
        <v>26580.799999999999</v>
      </c>
      <c r="H6" s="32">
        <v>7.3899999999999993E-2</v>
      </c>
    </row>
    <row r="7" spans="1:8" ht="15.75" thickBot="1">
      <c r="A7" s="11">
        <v>20520</v>
      </c>
      <c r="B7" s="11">
        <v>69</v>
      </c>
      <c r="C7" s="11">
        <v>15</v>
      </c>
      <c r="D7" s="11">
        <v>30</v>
      </c>
      <c r="E7" s="11">
        <v>2</v>
      </c>
      <c r="F7" s="28">
        <v>26564</v>
      </c>
      <c r="G7" s="28">
        <v>26564</v>
      </c>
      <c r="H7" s="32">
        <v>7.3899999999999993E-2</v>
      </c>
    </row>
    <row r="8" spans="1:8" ht="15.75" thickBot="1">
      <c r="A8" s="11">
        <v>20603</v>
      </c>
      <c r="B8" s="11">
        <v>37</v>
      </c>
      <c r="C8" s="11">
        <v>15</v>
      </c>
      <c r="D8" s="11">
        <v>15</v>
      </c>
      <c r="E8" s="11">
        <v>2</v>
      </c>
      <c r="F8" s="28">
        <v>32168.5</v>
      </c>
      <c r="G8" s="28">
        <v>52492.5</v>
      </c>
      <c r="H8" s="32">
        <v>6.5500000000000003E-2</v>
      </c>
    </row>
    <row r="9" spans="1:8" ht="15.75" thickBot="1">
      <c r="A9" s="11">
        <v>20638</v>
      </c>
      <c r="B9" s="11">
        <v>61</v>
      </c>
      <c r="C9" s="11">
        <v>5</v>
      </c>
      <c r="D9" s="11">
        <v>18</v>
      </c>
      <c r="E9" s="11">
        <v>2</v>
      </c>
      <c r="F9" s="28">
        <v>66410</v>
      </c>
      <c r="G9" s="28">
        <v>96746</v>
      </c>
      <c r="H9" s="32">
        <v>6.7199999999999996E-2</v>
      </c>
    </row>
    <row r="10" spans="1:8" ht="15.75" thickBot="1">
      <c r="A10" s="11">
        <v>20640</v>
      </c>
      <c r="B10" s="11">
        <v>41</v>
      </c>
      <c r="C10" s="11">
        <v>15</v>
      </c>
      <c r="D10" s="11">
        <v>15</v>
      </c>
      <c r="E10" s="11">
        <v>2</v>
      </c>
      <c r="F10" s="28">
        <v>32540.9</v>
      </c>
      <c r="G10" s="28">
        <v>52492.5</v>
      </c>
      <c r="H10" s="32">
        <v>6.5500000000000003E-2</v>
      </c>
    </row>
    <row r="11" spans="1:8" ht="15.75" thickBot="1">
      <c r="A11" s="11">
        <v>50012</v>
      </c>
      <c r="B11" s="11">
        <v>83</v>
      </c>
      <c r="C11" s="11">
        <v>15</v>
      </c>
      <c r="D11" s="11">
        <v>17</v>
      </c>
      <c r="E11" s="11">
        <v>2</v>
      </c>
      <c r="F11" s="28">
        <v>103690</v>
      </c>
      <c r="G11" s="28">
        <v>207380</v>
      </c>
      <c r="H11" s="32">
        <v>6.6600000000000006E-2</v>
      </c>
    </row>
    <row r="12" spans="1:8" ht="15.75" thickBot="1">
      <c r="A12" s="11">
        <v>50021</v>
      </c>
      <c r="B12" s="11">
        <v>64</v>
      </c>
      <c r="C12" s="11">
        <v>5</v>
      </c>
      <c r="D12" s="11">
        <v>18</v>
      </c>
      <c r="E12" s="11">
        <v>2</v>
      </c>
      <c r="F12" s="28">
        <v>57161.5</v>
      </c>
      <c r="G12" s="28">
        <v>98733.5</v>
      </c>
      <c r="H12" s="32">
        <v>6.7199999999999996E-2</v>
      </c>
    </row>
    <row r="13" spans="1:8" ht="15.75" thickBot="1">
      <c r="A13" s="11">
        <v>50067</v>
      </c>
      <c r="B13" s="11">
        <v>89</v>
      </c>
      <c r="C13" s="11">
        <v>15</v>
      </c>
      <c r="D13" s="11">
        <v>30</v>
      </c>
      <c r="E13" s="11">
        <v>3</v>
      </c>
      <c r="F13" s="28">
        <v>30000</v>
      </c>
      <c r="G13" s="28">
        <v>50000</v>
      </c>
      <c r="H13" s="32">
        <v>7.4499999999999997E-2</v>
      </c>
    </row>
    <row r="14" spans="1:8" ht="15.75" thickBot="1">
      <c r="A14" s="11">
        <v>50083</v>
      </c>
      <c r="B14" s="11">
        <v>90</v>
      </c>
      <c r="C14" s="11">
        <v>5</v>
      </c>
      <c r="D14" s="11">
        <v>30</v>
      </c>
      <c r="E14" s="11">
        <v>3</v>
      </c>
      <c r="F14" s="28">
        <v>30000</v>
      </c>
      <c r="G14" s="28">
        <v>50000</v>
      </c>
      <c r="H14" s="32">
        <v>7.4499999999999997E-2</v>
      </c>
    </row>
    <row r="15" spans="1:8" ht="15.75" thickBot="1">
      <c r="A15" s="11">
        <v>50101</v>
      </c>
      <c r="B15" s="11">
        <v>93</v>
      </c>
      <c r="C15" s="11">
        <v>15</v>
      </c>
      <c r="D15" s="11">
        <v>17</v>
      </c>
      <c r="E15" s="11">
        <v>3</v>
      </c>
      <c r="F15" s="28">
        <v>100000</v>
      </c>
      <c r="G15" s="28">
        <v>200000</v>
      </c>
      <c r="H15" s="32">
        <v>6.7199999999999996E-2</v>
      </c>
    </row>
    <row r="16" spans="1:8" ht="15.75" thickBot="1">
      <c r="A16" s="11">
        <v>50117</v>
      </c>
      <c r="B16" s="11">
        <v>100</v>
      </c>
      <c r="C16" s="11">
        <v>5</v>
      </c>
      <c r="D16" s="11">
        <v>17</v>
      </c>
      <c r="E16" s="11">
        <v>3</v>
      </c>
      <c r="F16" s="28">
        <v>130000</v>
      </c>
      <c r="G16" s="28">
        <v>200000</v>
      </c>
      <c r="H16" s="32">
        <v>6.7199999999999996E-2</v>
      </c>
    </row>
    <row r="17" spans="1:8" ht="15.75" thickBot="1">
      <c r="A17" s="11">
        <v>20218</v>
      </c>
      <c r="B17" s="11">
        <v>9</v>
      </c>
      <c r="C17" s="11">
        <v>5</v>
      </c>
      <c r="D17" s="11">
        <v>18</v>
      </c>
      <c r="E17" s="11">
        <v>2</v>
      </c>
      <c r="F17" s="28">
        <v>27548.81</v>
      </c>
      <c r="G17" s="28">
        <v>52492.5</v>
      </c>
      <c r="H17" s="32">
        <v>6.7199999999999996E-2</v>
      </c>
    </row>
    <row r="18" spans="1:8" ht="15.75" thickBot="1">
      <c r="A18" s="11">
        <v>20419</v>
      </c>
      <c r="B18" s="11">
        <v>59</v>
      </c>
      <c r="C18" s="11">
        <v>15</v>
      </c>
      <c r="D18" s="11">
        <v>30</v>
      </c>
      <c r="E18" s="11">
        <v>2</v>
      </c>
      <c r="F18" s="28">
        <v>26080</v>
      </c>
      <c r="G18" s="28">
        <v>26080</v>
      </c>
      <c r="H18" s="32">
        <v>7.3899999999999993E-2</v>
      </c>
    </row>
    <row r="19" spans="1:8" ht="15.75" thickBot="1">
      <c r="A19" s="11">
        <v>20434</v>
      </c>
      <c r="B19" s="11">
        <v>60</v>
      </c>
      <c r="C19" s="11">
        <v>15</v>
      </c>
      <c r="D19" s="11">
        <v>30</v>
      </c>
      <c r="E19" s="11">
        <v>2</v>
      </c>
      <c r="F19" s="28">
        <v>26284</v>
      </c>
      <c r="G19" s="28">
        <v>26284</v>
      </c>
      <c r="H19" s="32">
        <v>7.3899999999999993E-2</v>
      </c>
    </row>
    <row r="20" spans="1:8" ht="15.75" thickBot="1">
      <c r="A20" s="11">
        <v>20438</v>
      </c>
      <c r="B20" s="11">
        <v>60</v>
      </c>
      <c r="C20" s="11">
        <v>15</v>
      </c>
      <c r="D20" s="11">
        <v>30</v>
      </c>
      <c r="E20" s="11">
        <v>2</v>
      </c>
      <c r="F20" s="28">
        <v>26284</v>
      </c>
      <c r="G20" s="28">
        <v>26284</v>
      </c>
      <c r="H20" s="32">
        <v>7.3899999999999993E-2</v>
      </c>
    </row>
    <row r="21" spans="1:8" ht="15.75" thickBot="1">
      <c r="A21" s="11">
        <v>20424</v>
      </c>
      <c r="B21" s="11">
        <v>60</v>
      </c>
      <c r="C21" s="11">
        <v>15</v>
      </c>
      <c r="D21" s="11">
        <v>24</v>
      </c>
      <c r="E21" s="11">
        <v>2</v>
      </c>
      <c r="F21" s="28">
        <v>32197.9</v>
      </c>
      <c r="G21" s="28">
        <v>55758.5</v>
      </c>
      <c r="H21" s="32">
        <v>7.0599999999999996E-2</v>
      </c>
    </row>
    <row r="22" spans="1:8" ht="15.75" thickBot="1">
      <c r="A22" s="11">
        <v>20426</v>
      </c>
      <c r="B22" s="11">
        <v>59</v>
      </c>
      <c r="C22" s="11">
        <v>15</v>
      </c>
      <c r="D22" s="11">
        <v>30</v>
      </c>
      <c r="E22" s="11">
        <v>2</v>
      </c>
      <c r="F22" s="28">
        <v>26284</v>
      </c>
      <c r="G22" s="28">
        <v>26284</v>
      </c>
      <c r="H22" s="32">
        <v>7.3899999999999993E-2</v>
      </c>
    </row>
    <row r="23" spans="1:8" ht="15.75" thickBot="1">
      <c r="A23" s="11">
        <v>50094</v>
      </c>
      <c r="B23" s="11">
        <v>90</v>
      </c>
      <c r="C23" s="11">
        <v>15</v>
      </c>
      <c r="D23" s="11">
        <v>17</v>
      </c>
      <c r="E23" s="11">
        <v>3</v>
      </c>
      <c r="F23" s="28">
        <v>100000</v>
      </c>
      <c r="G23" s="28">
        <v>200000</v>
      </c>
      <c r="H23" s="32">
        <v>6.7199999999999996E-2</v>
      </c>
    </row>
    <row r="24" spans="1:8" ht="15.75" thickBot="1">
      <c r="A24" s="11">
        <v>20130</v>
      </c>
      <c r="B24" s="11">
        <v>1</v>
      </c>
      <c r="C24" s="11">
        <v>10</v>
      </c>
      <c r="D24" s="11">
        <v>16</v>
      </c>
      <c r="E24" s="11">
        <v>2</v>
      </c>
      <c r="F24" s="28">
        <v>110157</v>
      </c>
      <c r="G24" s="28">
        <v>167653</v>
      </c>
      <c r="H24" s="32">
        <v>6.6100000000000006E-2</v>
      </c>
    </row>
    <row r="25" spans="1:8" ht="15.75" thickBot="1">
      <c r="A25" s="11">
        <v>20135</v>
      </c>
      <c r="B25" s="11">
        <v>1</v>
      </c>
      <c r="C25" s="11">
        <v>15</v>
      </c>
      <c r="D25" s="11">
        <v>18</v>
      </c>
      <c r="E25" s="11">
        <v>2</v>
      </c>
      <c r="F25" s="28">
        <v>53128</v>
      </c>
      <c r="G25" s="28">
        <v>96746</v>
      </c>
      <c r="H25" s="32">
        <v>6.7199999999999996E-2</v>
      </c>
    </row>
    <row r="26" spans="1:8" ht="15.75" thickBot="1">
      <c r="A26" s="11">
        <v>20138</v>
      </c>
      <c r="B26" s="11">
        <v>1</v>
      </c>
      <c r="C26" s="11">
        <v>15</v>
      </c>
      <c r="D26" s="11">
        <v>18</v>
      </c>
      <c r="E26" s="11">
        <v>2</v>
      </c>
      <c r="F26" s="28">
        <v>51494</v>
      </c>
      <c r="G26" s="28">
        <v>72506</v>
      </c>
      <c r="H26" s="32">
        <v>6.7199999999999996E-2</v>
      </c>
    </row>
    <row r="27" spans="1:8" ht="15.75" thickBot="1">
      <c r="A27" s="11">
        <v>20148</v>
      </c>
      <c r="B27" s="11">
        <v>2</v>
      </c>
      <c r="C27" s="11">
        <v>15</v>
      </c>
      <c r="D27" s="11">
        <v>18</v>
      </c>
      <c r="E27" s="11">
        <v>2</v>
      </c>
      <c r="F27" s="28">
        <v>51992</v>
      </c>
      <c r="G27" s="28">
        <v>95461</v>
      </c>
      <c r="H27" s="32">
        <v>6.7199999999999996E-2</v>
      </c>
    </row>
    <row r="28" spans="1:8" ht="15.75" thickBot="1">
      <c r="A28" s="11">
        <v>20157</v>
      </c>
      <c r="B28" s="11">
        <v>3</v>
      </c>
      <c r="C28" s="11">
        <v>10</v>
      </c>
      <c r="D28" s="11">
        <v>18</v>
      </c>
      <c r="E28" s="11">
        <v>2</v>
      </c>
      <c r="F28" s="28">
        <v>27445.5</v>
      </c>
      <c r="G28" s="28">
        <v>52492.5</v>
      </c>
      <c r="H28" s="32">
        <v>6.7199999999999996E-2</v>
      </c>
    </row>
    <row r="29" spans="1:8" ht="15.75" thickBot="1">
      <c r="A29" s="11">
        <v>20181</v>
      </c>
      <c r="B29" s="11">
        <v>5</v>
      </c>
      <c r="C29" s="11">
        <v>20</v>
      </c>
      <c r="D29" s="11">
        <v>18</v>
      </c>
      <c r="E29" s="11">
        <v>2</v>
      </c>
      <c r="F29" s="28">
        <v>28255.3</v>
      </c>
      <c r="G29" s="28">
        <v>52492.5</v>
      </c>
      <c r="H29" s="32">
        <v>6.7199999999999996E-2</v>
      </c>
    </row>
    <row r="30" spans="1:8" ht="15.75" thickBot="1">
      <c r="A30" s="11">
        <v>20183</v>
      </c>
      <c r="B30" s="11">
        <v>7</v>
      </c>
      <c r="C30" s="11">
        <v>5</v>
      </c>
      <c r="D30" s="11">
        <v>18</v>
      </c>
      <c r="E30" s="11">
        <v>2</v>
      </c>
      <c r="F30" s="28">
        <v>27445.5</v>
      </c>
      <c r="G30" s="28">
        <v>52492.5</v>
      </c>
      <c r="H30" s="32">
        <v>6.7199999999999996E-2</v>
      </c>
    </row>
    <row r="31" spans="1:8" ht="15.75" thickBot="1">
      <c r="A31" s="11">
        <v>20184</v>
      </c>
      <c r="B31" s="11">
        <v>5</v>
      </c>
      <c r="C31" s="11">
        <v>20</v>
      </c>
      <c r="D31" s="11">
        <v>18</v>
      </c>
      <c r="E31" s="11">
        <v>2</v>
      </c>
      <c r="F31" s="28">
        <v>28574.36</v>
      </c>
      <c r="G31" s="28">
        <v>52492.5</v>
      </c>
      <c r="H31" s="32">
        <v>6.7199999999999996E-2</v>
      </c>
    </row>
    <row r="32" spans="1:8" ht="15.75" thickBot="1">
      <c r="A32" s="11">
        <v>20190</v>
      </c>
      <c r="B32" s="11">
        <v>6</v>
      </c>
      <c r="C32" s="11">
        <v>20</v>
      </c>
      <c r="D32" s="11">
        <v>18</v>
      </c>
      <c r="E32" s="11">
        <v>2</v>
      </c>
      <c r="F32" s="28">
        <v>28574.36</v>
      </c>
      <c r="G32" s="28">
        <v>52492.5</v>
      </c>
      <c r="H32" s="32">
        <v>6.7199999999999996E-2</v>
      </c>
    </row>
    <row r="33" spans="1:8" ht="15.75" thickBot="1">
      <c r="A33" s="11">
        <v>20192</v>
      </c>
      <c r="B33" s="11">
        <v>6</v>
      </c>
      <c r="C33" s="11">
        <v>20</v>
      </c>
      <c r="D33" s="11">
        <v>18</v>
      </c>
      <c r="E33" s="11">
        <v>2</v>
      </c>
      <c r="F33" s="28">
        <v>28574.36</v>
      </c>
      <c r="G33" s="28">
        <v>52492.5</v>
      </c>
      <c r="H33" s="32">
        <v>6.7199999999999996E-2</v>
      </c>
    </row>
    <row r="34" spans="1:8" ht="15.75" thickBot="1">
      <c r="A34" s="11">
        <v>20211</v>
      </c>
      <c r="B34" s="11">
        <v>9</v>
      </c>
      <c r="C34" s="11">
        <v>5</v>
      </c>
      <c r="D34" s="11">
        <v>20</v>
      </c>
      <c r="E34" s="11">
        <v>2</v>
      </c>
      <c r="F34" s="28">
        <v>27548.81</v>
      </c>
      <c r="G34" s="28">
        <v>52492.5</v>
      </c>
      <c r="H34" s="32">
        <v>6.83E-2</v>
      </c>
    </row>
    <row r="35" spans="1:8" ht="15.75" thickBot="1">
      <c r="A35" s="11">
        <v>20217</v>
      </c>
      <c r="B35" s="11">
        <v>1</v>
      </c>
      <c r="C35" s="11">
        <v>20</v>
      </c>
      <c r="D35" s="11">
        <v>19</v>
      </c>
      <c r="E35" s="11">
        <v>2</v>
      </c>
      <c r="F35" s="28">
        <v>31392.83</v>
      </c>
      <c r="G35" s="28">
        <v>57740.2</v>
      </c>
      <c r="H35" s="32">
        <v>6.7799999999999999E-2</v>
      </c>
    </row>
    <row r="36" spans="1:8" ht="15.75" thickBot="1">
      <c r="A36" s="11">
        <v>20220</v>
      </c>
      <c r="B36" s="11">
        <v>2</v>
      </c>
      <c r="C36" s="11">
        <v>5</v>
      </c>
      <c r="D36" s="11">
        <v>19</v>
      </c>
      <c r="E36" s="11">
        <v>2</v>
      </c>
      <c r="F36" s="28">
        <v>31392.83</v>
      </c>
      <c r="G36" s="28">
        <v>57740.2</v>
      </c>
      <c r="H36" s="32">
        <v>6.7799999999999999E-2</v>
      </c>
    </row>
    <row r="37" spans="1:8" ht="15.75" thickBot="1">
      <c r="A37" s="11">
        <v>20222</v>
      </c>
      <c r="B37" s="11">
        <v>10</v>
      </c>
      <c r="C37" s="11">
        <v>5</v>
      </c>
      <c r="D37" s="11">
        <v>18</v>
      </c>
      <c r="E37" s="11">
        <v>2</v>
      </c>
      <c r="F37" s="28">
        <v>27548.81</v>
      </c>
      <c r="G37" s="28">
        <v>52492.5</v>
      </c>
      <c r="H37" s="32">
        <v>6.7199999999999996E-2</v>
      </c>
    </row>
    <row r="38" spans="1:8" ht="15.75" thickBot="1">
      <c r="A38" s="11">
        <v>20224</v>
      </c>
      <c r="B38" s="11">
        <v>10</v>
      </c>
      <c r="C38" s="11">
        <v>5</v>
      </c>
      <c r="D38" s="11">
        <v>20</v>
      </c>
      <c r="E38" s="11">
        <v>2</v>
      </c>
      <c r="F38" s="28">
        <v>27548.81</v>
      </c>
      <c r="G38" s="28">
        <v>52492.5</v>
      </c>
      <c r="H38" s="32">
        <v>6.83E-2</v>
      </c>
    </row>
    <row r="39" spans="1:8" ht="15.75" thickBot="1">
      <c r="A39" s="11">
        <v>20227</v>
      </c>
      <c r="B39" s="11">
        <v>11</v>
      </c>
      <c r="C39" s="11">
        <v>5</v>
      </c>
      <c r="D39" s="11">
        <v>18</v>
      </c>
      <c r="E39" s="11">
        <v>2</v>
      </c>
      <c r="F39" s="28">
        <v>27433.57</v>
      </c>
      <c r="G39" s="28">
        <v>52492.5</v>
      </c>
      <c r="H39" s="32">
        <v>6.7199999999999996E-2</v>
      </c>
    </row>
    <row r="40" spans="1:8" ht="15.75" thickBot="1">
      <c r="A40" s="11">
        <v>20231</v>
      </c>
      <c r="B40" s="11">
        <v>11</v>
      </c>
      <c r="C40" s="11">
        <v>5</v>
      </c>
      <c r="D40" s="11">
        <v>18</v>
      </c>
      <c r="E40" s="11">
        <v>2</v>
      </c>
      <c r="F40" s="28">
        <v>27433.57</v>
      </c>
      <c r="G40" s="28">
        <v>52492.5</v>
      </c>
      <c r="H40" s="32">
        <v>6.7199999999999996E-2</v>
      </c>
    </row>
    <row r="41" spans="1:8" ht="15.75" thickBot="1">
      <c r="A41" s="11">
        <v>20233</v>
      </c>
      <c r="B41" s="11">
        <v>11</v>
      </c>
      <c r="C41" s="11">
        <v>5</v>
      </c>
      <c r="D41" s="11">
        <v>18</v>
      </c>
      <c r="E41" s="11">
        <v>2</v>
      </c>
      <c r="F41" s="28">
        <v>27433.57</v>
      </c>
      <c r="G41" s="28">
        <v>52492.5</v>
      </c>
      <c r="H41" s="32">
        <v>6.7199999999999996E-2</v>
      </c>
    </row>
    <row r="42" spans="1:8" ht="15.75" thickBot="1">
      <c r="A42" s="11">
        <v>20234</v>
      </c>
      <c r="B42" s="11">
        <v>12</v>
      </c>
      <c r="C42" s="11">
        <v>5</v>
      </c>
      <c r="D42" s="11">
        <v>18</v>
      </c>
      <c r="E42" s="11">
        <v>2</v>
      </c>
      <c r="F42" s="28">
        <v>27445.5</v>
      </c>
      <c r="G42" s="28">
        <v>52492.5</v>
      </c>
      <c r="H42" s="32">
        <v>6.7199999999999996E-2</v>
      </c>
    </row>
    <row r="43" spans="1:8" ht="15.75" thickBot="1">
      <c r="A43" s="11">
        <v>20235</v>
      </c>
      <c r="B43" s="11">
        <v>12</v>
      </c>
      <c r="C43" s="11">
        <v>5</v>
      </c>
      <c r="D43" s="11">
        <v>18</v>
      </c>
      <c r="E43" s="11">
        <v>2</v>
      </c>
      <c r="F43" s="28">
        <v>51270.400000000001</v>
      </c>
      <c r="G43" s="28">
        <v>99600</v>
      </c>
      <c r="H43" s="32">
        <v>6.7199999999999996E-2</v>
      </c>
    </row>
    <row r="44" spans="1:8" ht="15.75" thickBot="1">
      <c r="A44" s="11">
        <v>20236</v>
      </c>
      <c r="B44" s="11">
        <v>4</v>
      </c>
      <c r="C44" s="11">
        <v>5</v>
      </c>
      <c r="D44" s="11">
        <v>19</v>
      </c>
      <c r="E44" s="11">
        <v>2</v>
      </c>
      <c r="F44" s="28">
        <v>31403.119999999999</v>
      </c>
      <c r="G44" s="28">
        <v>57932</v>
      </c>
      <c r="H44" s="32">
        <v>6.7799999999999999E-2</v>
      </c>
    </row>
    <row r="45" spans="1:8" ht="15.75" thickBot="1">
      <c r="A45" s="11">
        <v>20237</v>
      </c>
      <c r="B45" s="11">
        <v>12</v>
      </c>
      <c r="C45" s="11">
        <v>5</v>
      </c>
      <c r="D45" s="11">
        <v>18</v>
      </c>
      <c r="E45" s="11">
        <v>2</v>
      </c>
      <c r="F45" s="28">
        <v>27557.84</v>
      </c>
      <c r="G45" s="28">
        <v>52492.5</v>
      </c>
      <c r="H45" s="32">
        <v>6.7199999999999996E-2</v>
      </c>
    </row>
    <row r="46" spans="1:8" ht="15.75" thickBot="1">
      <c r="A46" s="11">
        <v>20238</v>
      </c>
      <c r="B46" s="11">
        <v>4</v>
      </c>
      <c r="C46" s="11">
        <v>5</v>
      </c>
      <c r="D46" s="11">
        <v>19</v>
      </c>
      <c r="E46" s="11">
        <v>2</v>
      </c>
      <c r="F46" s="28">
        <v>31261.51</v>
      </c>
      <c r="G46" s="28">
        <v>58118.9</v>
      </c>
      <c r="H46" s="32">
        <v>6.7799999999999999E-2</v>
      </c>
    </row>
    <row r="47" spans="1:8" ht="15.75" thickBot="1">
      <c r="A47" s="11">
        <v>20239</v>
      </c>
      <c r="B47" s="11">
        <v>12</v>
      </c>
      <c r="C47" s="11">
        <v>5</v>
      </c>
      <c r="D47" s="11">
        <v>18</v>
      </c>
      <c r="E47" s="11">
        <v>2</v>
      </c>
      <c r="F47" s="28">
        <v>27557.84</v>
      </c>
      <c r="G47" s="28">
        <v>52492.5</v>
      </c>
      <c r="H47" s="32">
        <v>6.7199999999999996E-2</v>
      </c>
    </row>
    <row r="48" spans="1:8" ht="15.75" thickBot="1">
      <c r="A48" s="11">
        <v>20240</v>
      </c>
      <c r="B48" s="11">
        <v>13</v>
      </c>
      <c r="C48" s="11">
        <v>5</v>
      </c>
      <c r="D48" s="11">
        <v>18</v>
      </c>
      <c r="E48" s="11">
        <v>2</v>
      </c>
      <c r="F48" s="28">
        <v>53128</v>
      </c>
      <c r="G48" s="28">
        <v>100366</v>
      </c>
      <c r="H48" s="32">
        <v>6.7199999999999996E-2</v>
      </c>
    </row>
    <row r="49" spans="1:8" ht="15.75" thickBot="1">
      <c r="A49" s="11">
        <v>20241</v>
      </c>
      <c r="B49" s="11">
        <v>13</v>
      </c>
      <c r="C49" s="11">
        <v>5</v>
      </c>
      <c r="D49" s="11">
        <v>18</v>
      </c>
      <c r="E49" s="11">
        <v>2</v>
      </c>
      <c r="F49" s="28">
        <v>28556.3</v>
      </c>
      <c r="G49" s="28">
        <v>52492.5</v>
      </c>
      <c r="H49" s="32">
        <v>6.7199999999999996E-2</v>
      </c>
    </row>
    <row r="50" spans="1:8" ht="15.75" thickBot="1">
      <c r="A50" s="11">
        <v>20242</v>
      </c>
      <c r="B50" s="11">
        <v>5</v>
      </c>
      <c r="C50" s="11">
        <v>5</v>
      </c>
      <c r="D50" s="11">
        <v>19</v>
      </c>
      <c r="E50" s="11">
        <v>2</v>
      </c>
      <c r="F50" s="28">
        <v>31995</v>
      </c>
      <c r="G50" s="28">
        <v>57791.3</v>
      </c>
      <c r="H50" s="32">
        <v>6.7799999999999999E-2</v>
      </c>
    </row>
    <row r="51" spans="1:8" ht="15.75" thickBot="1">
      <c r="A51" s="11">
        <v>20243</v>
      </c>
      <c r="B51" s="11">
        <v>13</v>
      </c>
      <c r="C51" s="11">
        <v>5</v>
      </c>
      <c r="D51" s="11">
        <v>18</v>
      </c>
      <c r="E51" s="11">
        <v>2</v>
      </c>
      <c r="F51" s="28">
        <v>28556.3</v>
      </c>
      <c r="G51" s="28">
        <v>52492.5</v>
      </c>
      <c r="H51" s="32">
        <v>6.7199999999999996E-2</v>
      </c>
    </row>
    <row r="52" spans="1:8" ht="15.75" thickBot="1">
      <c r="A52" s="11">
        <v>20244</v>
      </c>
      <c r="B52" s="11">
        <v>5</v>
      </c>
      <c r="C52" s="11">
        <v>5</v>
      </c>
      <c r="D52" s="11">
        <v>19</v>
      </c>
      <c r="E52" s="11">
        <v>2</v>
      </c>
      <c r="F52" s="28">
        <v>31995</v>
      </c>
      <c r="G52" s="28">
        <v>57791.3</v>
      </c>
      <c r="H52" s="32">
        <v>6.7799999999999999E-2</v>
      </c>
    </row>
    <row r="53" spans="1:8" ht="15.75" thickBot="1">
      <c r="A53" s="11">
        <v>20246</v>
      </c>
      <c r="B53" s="11">
        <v>13</v>
      </c>
      <c r="C53" s="11">
        <v>5</v>
      </c>
      <c r="D53" s="11">
        <v>18</v>
      </c>
      <c r="E53" s="11">
        <v>2</v>
      </c>
      <c r="F53" s="28">
        <v>28556.3</v>
      </c>
      <c r="G53" s="28">
        <v>52492.5</v>
      </c>
      <c r="H53" s="32">
        <v>6.7199999999999996E-2</v>
      </c>
    </row>
    <row r="54" spans="1:8" ht="15.75" thickBot="1">
      <c r="A54" s="11">
        <v>20247</v>
      </c>
      <c r="B54" s="11">
        <v>14</v>
      </c>
      <c r="C54" s="11">
        <v>5</v>
      </c>
      <c r="D54" s="11">
        <v>18</v>
      </c>
      <c r="E54" s="11">
        <v>2</v>
      </c>
      <c r="F54" s="28">
        <v>51992</v>
      </c>
      <c r="G54" s="28">
        <v>99793</v>
      </c>
      <c r="H54" s="32">
        <v>6.7199999999999996E-2</v>
      </c>
    </row>
    <row r="55" spans="1:8" ht="15.75" thickBot="1">
      <c r="A55" s="11">
        <v>20248</v>
      </c>
      <c r="B55" s="11">
        <v>13</v>
      </c>
      <c r="C55" s="11">
        <v>5</v>
      </c>
      <c r="D55" s="11">
        <v>18</v>
      </c>
      <c r="E55" s="11">
        <v>2</v>
      </c>
      <c r="F55" s="28">
        <v>28556.3</v>
      </c>
      <c r="G55" s="28">
        <v>52492.5</v>
      </c>
      <c r="H55" s="32">
        <v>6.7199999999999996E-2</v>
      </c>
    </row>
    <row r="56" spans="1:8" ht="15.75" thickBot="1">
      <c r="A56" s="11">
        <v>20249</v>
      </c>
      <c r="B56" s="11">
        <v>6</v>
      </c>
      <c r="C56" s="11">
        <v>5</v>
      </c>
      <c r="D56" s="11">
        <v>19</v>
      </c>
      <c r="E56" s="11">
        <v>2</v>
      </c>
      <c r="F56" s="28">
        <v>31845.1</v>
      </c>
      <c r="G56" s="28">
        <v>55307</v>
      </c>
      <c r="H56" s="32">
        <v>6.7799999999999999E-2</v>
      </c>
    </row>
    <row r="57" spans="1:8" ht="15.75" thickBot="1">
      <c r="A57" s="11">
        <v>20250</v>
      </c>
      <c r="B57" s="11">
        <v>14</v>
      </c>
      <c r="C57" s="11">
        <v>5</v>
      </c>
      <c r="D57" s="11">
        <v>18</v>
      </c>
      <c r="E57" s="11">
        <v>2</v>
      </c>
      <c r="F57" s="28">
        <v>27945.7</v>
      </c>
      <c r="G57" s="28">
        <v>52492.5</v>
      </c>
      <c r="H57" s="32">
        <v>6.7199999999999996E-2</v>
      </c>
    </row>
    <row r="58" spans="1:8" ht="15.75" thickBot="1">
      <c r="A58" s="11">
        <v>20252</v>
      </c>
      <c r="B58" s="11">
        <v>6</v>
      </c>
      <c r="C58" s="11">
        <v>5</v>
      </c>
      <c r="D58" s="11">
        <v>19</v>
      </c>
      <c r="E58" s="11">
        <v>2</v>
      </c>
      <c r="F58" s="28">
        <v>31845.1</v>
      </c>
      <c r="G58" s="28">
        <v>57445</v>
      </c>
      <c r="H58" s="32">
        <v>6.7799999999999999E-2</v>
      </c>
    </row>
    <row r="59" spans="1:8" ht="15.75" thickBot="1">
      <c r="A59" s="11">
        <v>20253</v>
      </c>
      <c r="B59" s="11">
        <v>14</v>
      </c>
      <c r="C59" s="11">
        <v>5</v>
      </c>
      <c r="D59" s="11">
        <v>18</v>
      </c>
      <c r="E59" s="11">
        <v>2</v>
      </c>
      <c r="F59" s="28">
        <v>27945.7</v>
      </c>
      <c r="G59" s="28">
        <v>52492.5</v>
      </c>
      <c r="H59" s="32">
        <v>6.7199999999999996E-2</v>
      </c>
    </row>
    <row r="60" spans="1:8" ht="15.75" thickBot="1">
      <c r="A60" s="11">
        <v>20254</v>
      </c>
      <c r="B60" s="11">
        <v>14</v>
      </c>
      <c r="C60" s="11">
        <v>5</v>
      </c>
      <c r="D60" s="11">
        <v>18</v>
      </c>
      <c r="E60" s="11">
        <v>2</v>
      </c>
      <c r="F60" s="28">
        <v>27945.7</v>
      </c>
      <c r="G60" s="28">
        <v>52492.5</v>
      </c>
      <c r="H60" s="32">
        <v>6.7199999999999996E-2</v>
      </c>
    </row>
    <row r="61" spans="1:8" ht="15.75" thickBot="1">
      <c r="A61" s="11">
        <v>20255</v>
      </c>
      <c r="B61" s="11">
        <v>14</v>
      </c>
      <c r="C61" s="11">
        <v>5</v>
      </c>
      <c r="D61" s="11">
        <v>18</v>
      </c>
      <c r="E61" s="11">
        <v>2</v>
      </c>
      <c r="F61" s="28">
        <v>27945.7</v>
      </c>
      <c r="G61" s="28">
        <v>52492.5</v>
      </c>
      <c r="H61" s="32">
        <v>6.7199999999999996E-2</v>
      </c>
    </row>
    <row r="62" spans="1:8" ht="15.75" thickBot="1">
      <c r="A62" s="11">
        <v>20256</v>
      </c>
      <c r="B62" s="11">
        <v>6</v>
      </c>
      <c r="C62" s="11">
        <v>5</v>
      </c>
      <c r="D62" s="11">
        <v>19</v>
      </c>
      <c r="E62" s="11">
        <v>2</v>
      </c>
      <c r="F62" s="28">
        <v>31845.1</v>
      </c>
      <c r="G62" s="28">
        <v>57445</v>
      </c>
      <c r="H62" s="32">
        <v>6.7799999999999999E-2</v>
      </c>
    </row>
    <row r="63" spans="1:8" ht="15.75" thickBot="1">
      <c r="A63" s="11">
        <v>20257</v>
      </c>
      <c r="B63" s="11">
        <v>15</v>
      </c>
      <c r="C63" s="11">
        <v>5</v>
      </c>
      <c r="D63" s="11">
        <v>18</v>
      </c>
      <c r="E63" s="11">
        <v>2</v>
      </c>
      <c r="F63" s="28">
        <v>32834.9</v>
      </c>
      <c r="G63" s="28">
        <v>49997</v>
      </c>
      <c r="H63" s="32">
        <v>6.7199999999999996E-2</v>
      </c>
    </row>
    <row r="64" spans="1:8" ht="15.75" thickBot="1">
      <c r="A64" s="11">
        <v>20258</v>
      </c>
      <c r="B64" s="11">
        <v>15</v>
      </c>
      <c r="C64" s="11">
        <v>5</v>
      </c>
      <c r="D64" s="11">
        <v>18</v>
      </c>
      <c r="E64" s="11">
        <v>2</v>
      </c>
      <c r="F64" s="28">
        <v>53608</v>
      </c>
      <c r="G64" s="28">
        <v>97050</v>
      </c>
      <c r="H64" s="32">
        <v>6.7199999999999996E-2</v>
      </c>
    </row>
    <row r="65" spans="1:8" ht="15.75" thickBot="1">
      <c r="A65" s="11">
        <v>20259</v>
      </c>
      <c r="B65" s="11">
        <v>7</v>
      </c>
      <c r="C65" s="11">
        <v>5</v>
      </c>
      <c r="D65" s="11">
        <v>19</v>
      </c>
      <c r="E65" s="11">
        <v>2</v>
      </c>
      <c r="F65" s="28">
        <v>31995</v>
      </c>
      <c r="G65" s="28">
        <v>55458.2</v>
      </c>
      <c r="H65" s="32">
        <v>6.7799999999999999E-2</v>
      </c>
    </row>
    <row r="66" spans="1:8" ht="15.75" thickBot="1">
      <c r="A66" s="11">
        <v>20263</v>
      </c>
      <c r="B66" s="11">
        <v>8</v>
      </c>
      <c r="C66" s="11">
        <v>5</v>
      </c>
      <c r="D66" s="11">
        <v>19</v>
      </c>
      <c r="E66" s="11">
        <v>2</v>
      </c>
      <c r="F66" s="28">
        <v>31948</v>
      </c>
      <c r="G66" s="28">
        <v>55622</v>
      </c>
      <c r="H66" s="32">
        <v>6.7799999999999999E-2</v>
      </c>
    </row>
    <row r="67" spans="1:8" ht="15.75" thickBot="1">
      <c r="A67" s="11">
        <v>20264</v>
      </c>
      <c r="B67" s="11">
        <v>16</v>
      </c>
      <c r="C67" s="11">
        <v>5</v>
      </c>
      <c r="D67" s="11">
        <v>18</v>
      </c>
      <c r="E67" s="11">
        <v>2</v>
      </c>
      <c r="F67" s="28">
        <v>28036</v>
      </c>
      <c r="G67" s="28">
        <v>52492.5</v>
      </c>
      <c r="H67" s="32">
        <v>6.7199999999999996E-2</v>
      </c>
    </row>
    <row r="68" spans="1:8" ht="15.75" thickBot="1">
      <c r="A68" s="11">
        <v>20265</v>
      </c>
      <c r="B68" s="11">
        <v>18</v>
      </c>
      <c r="C68" s="11">
        <v>5</v>
      </c>
      <c r="D68" s="11">
        <v>18</v>
      </c>
      <c r="E68" s="11">
        <v>2</v>
      </c>
      <c r="F68" s="28">
        <v>27445.5</v>
      </c>
      <c r="G68" s="28">
        <v>52492.5</v>
      </c>
      <c r="H68" s="32">
        <v>6.7199999999999996E-2</v>
      </c>
    </row>
    <row r="69" spans="1:8" ht="15.75" thickBot="1">
      <c r="A69" s="11">
        <v>20266</v>
      </c>
      <c r="B69" s="11">
        <v>8</v>
      </c>
      <c r="C69" s="11">
        <v>5</v>
      </c>
      <c r="D69" s="11">
        <v>19</v>
      </c>
      <c r="E69" s="11">
        <v>2</v>
      </c>
      <c r="F69" s="28">
        <v>31948</v>
      </c>
      <c r="G69" s="28">
        <v>55622</v>
      </c>
      <c r="H69" s="32">
        <v>6.7799999999999999E-2</v>
      </c>
    </row>
    <row r="70" spans="1:8" ht="15.75" thickBot="1">
      <c r="A70" s="11">
        <v>20271</v>
      </c>
      <c r="B70" s="11">
        <v>9</v>
      </c>
      <c r="C70" s="11">
        <v>5</v>
      </c>
      <c r="D70" s="11">
        <v>19</v>
      </c>
      <c r="E70" s="11">
        <v>2</v>
      </c>
      <c r="F70" s="28">
        <v>31995</v>
      </c>
      <c r="G70" s="28">
        <v>55758.5</v>
      </c>
      <c r="H70" s="32">
        <v>6.7799999999999999E-2</v>
      </c>
    </row>
    <row r="71" spans="1:8" ht="15.75" thickBot="1">
      <c r="A71" s="11">
        <v>20276</v>
      </c>
      <c r="B71" s="11">
        <v>10</v>
      </c>
      <c r="C71" s="11">
        <v>5</v>
      </c>
      <c r="D71" s="11">
        <v>19</v>
      </c>
      <c r="E71" s="11">
        <v>2</v>
      </c>
      <c r="F71" s="28">
        <v>32561.48</v>
      </c>
      <c r="G71" s="28">
        <v>55685</v>
      </c>
      <c r="H71" s="32">
        <v>6.7799999999999999E-2</v>
      </c>
    </row>
    <row r="72" spans="1:8" ht="15.75" thickBot="1">
      <c r="A72" s="11">
        <v>20277</v>
      </c>
      <c r="B72" s="11">
        <v>37</v>
      </c>
      <c r="C72" s="11">
        <v>15</v>
      </c>
      <c r="D72" s="11">
        <v>24</v>
      </c>
      <c r="E72" s="11">
        <v>2</v>
      </c>
      <c r="F72" s="28">
        <v>32197.9</v>
      </c>
      <c r="G72" s="28">
        <v>55758.5</v>
      </c>
      <c r="H72" s="32">
        <v>7.0599999999999996E-2</v>
      </c>
    </row>
    <row r="73" spans="1:8" ht="15.75" thickBot="1">
      <c r="A73" s="11">
        <v>20279</v>
      </c>
      <c r="B73" s="11">
        <v>38</v>
      </c>
      <c r="C73" s="11">
        <v>15</v>
      </c>
      <c r="D73" s="11">
        <v>24</v>
      </c>
      <c r="E73" s="11">
        <v>2</v>
      </c>
      <c r="F73" s="28">
        <v>32561.48</v>
      </c>
      <c r="G73" s="28">
        <v>49995</v>
      </c>
      <c r="H73" s="32">
        <v>7.0599999999999996E-2</v>
      </c>
    </row>
    <row r="74" spans="1:8" ht="15.75" thickBot="1">
      <c r="A74" s="11">
        <v>20286</v>
      </c>
      <c r="B74" s="11">
        <v>39</v>
      </c>
      <c r="C74" s="11">
        <v>15</v>
      </c>
      <c r="D74" s="11">
        <v>24</v>
      </c>
      <c r="E74" s="11">
        <v>2</v>
      </c>
      <c r="F74" s="28">
        <v>36937.440000000002</v>
      </c>
      <c r="G74" s="28">
        <v>50895</v>
      </c>
      <c r="H74" s="32">
        <v>7.0599999999999996E-2</v>
      </c>
    </row>
    <row r="75" spans="1:8" ht="15.75" thickBot="1">
      <c r="A75" s="11">
        <v>20288</v>
      </c>
      <c r="B75" s="11">
        <v>39</v>
      </c>
      <c r="C75" s="11">
        <v>15</v>
      </c>
      <c r="D75" s="11">
        <v>24</v>
      </c>
      <c r="E75" s="11">
        <v>2</v>
      </c>
      <c r="F75" s="28">
        <v>36937.440000000002</v>
      </c>
      <c r="G75" s="28">
        <v>50895</v>
      </c>
      <c r="H75" s="32">
        <v>7.0599999999999996E-2</v>
      </c>
    </row>
    <row r="76" spans="1:8" ht="15.75" thickBot="1">
      <c r="A76" s="11">
        <v>20289</v>
      </c>
      <c r="B76" s="11">
        <v>12</v>
      </c>
      <c r="C76" s="11">
        <v>5</v>
      </c>
      <c r="D76" s="11">
        <v>19</v>
      </c>
      <c r="E76" s="11">
        <v>2</v>
      </c>
      <c r="F76" s="28">
        <v>31392.83</v>
      </c>
      <c r="G76" s="28">
        <v>57740.2</v>
      </c>
      <c r="H76" s="32">
        <v>6.7799999999999999E-2</v>
      </c>
    </row>
    <row r="77" spans="1:8" ht="15.75" thickBot="1">
      <c r="A77" s="11">
        <v>20290</v>
      </c>
      <c r="B77" s="11">
        <v>39</v>
      </c>
      <c r="C77" s="11">
        <v>15</v>
      </c>
      <c r="D77" s="11">
        <v>24</v>
      </c>
      <c r="E77" s="11">
        <v>2</v>
      </c>
      <c r="F77" s="28">
        <v>36937.440000000002</v>
      </c>
      <c r="G77" s="28">
        <v>50895</v>
      </c>
      <c r="H77" s="32">
        <v>7.0599999999999996E-2</v>
      </c>
    </row>
    <row r="78" spans="1:8" ht="15.75" thickBot="1">
      <c r="A78" s="11">
        <v>20291</v>
      </c>
      <c r="B78" s="11">
        <v>40</v>
      </c>
      <c r="C78" s="11">
        <v>15</v>
      </c>
      <c r="D78" s="11">
        <v>24</v>
      </c>
      <c r="E78" s="11">
        <v>2</v>
      </c>
      <c r="F78" s="28">
        <v>36937.440000000002</v>
      </c>
      <c r="G78" s="28">
        <v>50895</v>
      </c>
      <c r="H78" s="32">
        <v>7.0599999999999996E-2</v>
      </c>
    </row>
    <row r="79" spans="1:8" ht="15.75" thickBot="1">
      <c r="A79" s="11">
        <v>20294</v>
      </c>
      <c r="B79" s="11">
        <v>40</v>
      </c>
      <c r="C79" s="11">
        <v>15</v>
      </c>
      <c r="D79" s="11">
        <v>24</v>
      </c>
      <c r="E79" s="11">
        <v>2</v>
      </c>
      <c r="F79" s="28">
        <v>36937.440000000002</v>
      </c>
      <c r="G79" s="28">
        <v>50895</v>
      </c>
      <c r="H79" s="32">
        <v>7.0599999999999996E-2</v>
      </c>
    </row>
    <row r="80" spans="1:8" ht="15.75" thickBot="1">
      <c r="A80" s="11">
        <v>20295</v>
      </c>
      <c r="B80" s="11">
        <v>40</v>
      </c>
      <c r="C80" s="11">
        <v>15</v>
      </c>
      <c r="D80" s="11">
        <v>24</v>
      </c>
      <c r="E80" s="11">
        <v>2</v>
      </c>
      <c r="F80" s="28">
        <v>36937.440000000002</v>
      </c>
      <c r="G80" s="28">
        <v>50895</v>
      </c>
      <c r="H80" s="32">
        <v>7.0599999999999996E-2</v>
      </c>
    </row>
    <row r="81" spans="1:8" ht="15.75" thickBot="1">
      <c r="A81" s="11">
        <v>20299</v>
      </c>
      <c r="B81" s="11">
        <v>13</v>
      </c>
      <c r="C81" s="11">
        <v>5</v>
      </c>
      <c r="D81" s="11">
        <v>19</v>
      </c>
      <c r="E81" s="11">
        <v>2</v>
      </c>
      <c r="F81" s="28">
        <v>31392.83</v>
      </c>
      <c r="G81" s="28">
        <v>57740.2</v>
      </c>
      <c r="H81" s="32">
        <v>6.7799999999999999E-2</v>
      </c>
    </row>
    <row r="82" spans="1:8" ht="15.75" thickBot="1">
      <c r="A82" s="11">
        <v>20300</v>
      </c>
      <c r="B82" s="11">
        <v>41</v>
      </c>
      <c r="C82" s="11">
        <v>15</v>
      </c>
      <c r="D82" s="11">
        <v>24</v>
      </c>
      <c r="E82" s="11">
        <v>2</v>
      </c>
      <c r="F82" s="28">
        <v>36937.440000000002</v>
      </c>
      <c r="G82" s="28">
        <v>50895</v>
      </c>
      <c r="H82" s="32">
        <v>7.0599999999999996E-2</v>
      </c>
    </row>
    <row r="83" spans="1:8" ht="15.75" thickBot="1">
      <c r="A83" s="11">
        <v>20301</v>
      </c>
      <c r="B83" s="11">
        <v>42</v>
      </c>
      <c r="C83" s="11">
        <v>15</v>
      </c>
      <c r="D83" s="11">
        <v>24</v>
      </c>
      <c r="E83" s="11">
        <v>2</v>
      </c>
      <c r="F83" s="28">
        <v>36937.440000000002</v>
      </c>
      <c r="G83" s="28">
        <v>50895</v>
      </c>
      <c r="H83" s="32">
        <v>7.0599999999999996E-2</v>
      </c>
    </row>
    <row r="84" spans="1:8" ht="15.75" thickBot="1">
      <c r="A84" s="11">
        <v>20305</v>
      </c>
      <c r="B84" s="11">
        <v>15</v>
      </c>
      <c r="C84" s="11">
        <v>5</v>
      </c>
      <c r="D84" s="11">
        <v>19</v>
      </c>
      <c r="E84" s="11">
        <v>2</v>
      </c>
      <c r="F84" s="28">
        <v>31261.51</v>
      </c>
      <c r="G84" s="28">
        <v>58118.9</v>
      </c>
      <c r="H84" s="32">
        <v>6.7799999999999999E-2</v>
      </c>
    </row>
    <row r="85" spans="1:8" ht="15.75" thickBot="1">
      <c r="A85" s="11">
        <v>20307</v>
      </c>
      <c r="B85" s="11">
        <v>42</v>
      </c>
      <c r="C85" s="11">
        <v>15</v>
      </c>
      <c r="D85" s="11">
        <v>24</v>
      </c>
      <c r="E85" s="11">
        <v>2</v>
      </c>
      <c r="F85" s="28">
        <v>36937.440000000002</v>
      </c>
      <c r="G85" s="28">
        <v>50895</v>
      </c>
      <c r="H85" s="32">
        <v>7.0599999999999996E-2</v>
      </c>
    </row>
    <row r="86" spans="1:8" ht="15.75" thickBot="1">
      <c r="A86" s="11">
        <v>20320</v>
      </c>
      <c r="B86" s="11">
        <v>16</v>
      </c>
      <c r="C86" s="11">
        <v>5</v>
      </c>
      <c r="D86" s="11">
        <v>19</v>
      </c>
      <c r="E86" s="11">
        <v>2</v>
      </c>
      <c r="F86" s="28">
        <v>31403.119999999999</v>
      </c>
      <c r="G86" s="28">
        <v>57932</v>
      </c>
      <c r="H86" s="32">
        <v>6.7799999999999999E-2</v>
      </c>
    </row>
    <row r="87" spans="1:8" ht="15.75" thickBot="1">
      <c r="A87" s="11">
        <v>20321</v>
      </c>
      <c r="B87" s="11">
        <v>43</v>
      </c>
      <c r="C87" s="11">
        <v>15</v>
      </c>
      <c r="D87" s="11">
        <v>24</v>
      </c>
      <c r="E87" s="11">
        <v>2</v>
      </c>
      <c r="F87" s="28">
        <v>31261.51</v>
      </c>
      <c r="G87" s="28">
        <v>49995</v>
      </c>
      <c r="H87" s="32">
        <v>7.0599999999999996E-2</v>
      </c>
    </row>
    <row r="88" spans="1:8" ht="15.75" thickBot="1">
      <c r="A88" s="11">
        <v>20335</v>
      </c>
      <c r="B88" s="11">
        <v>18</v>
      </c>
      <c r="C88" s="11">
        <v>5</v>
      </c>
      <c r="D88" s="11">
        <v>19</v>
      </c>
      <c r="E88" s="11">
        <v>2</v>
      </c>
      <c r="F88" s="28">
        <v>31845.1</v>
      </c>
      <c r="G88" s="28">
        <v>55307</v>
      </c>
      <c r="H88" s="32">
        <v>6.7799999999999999E-2</v>
      </c>
    </row>
    <row r="89" spans="1:8" ht="15.75" thickBot="1">
      <c r="A89" s="11">
        <v>20352</v>
      </c>
      <c r="B89" s="11">
        <v>52</v>
      </c>
      <c r="C89" s="11">
        <v>15</v>
      </c>
      <c r="D89" s="11">
        <v>24</v>
      </c>
      <c r="E89" s="11">
        <v>2</v>
      </c>
      <c r="F89" s="28">
        <v>36937.440000000002</v>
      </c>
      <c r="G89" s="28">
        <v>57740.2</v>
      </c>
      <c r="H89" s="32">
        <v>7.0599999999999996E-2</v>
      </c>
    </row>
    <row r="90" spans="1:8" ht="15.75" thickBot="1">
      <c r="A90" s="11">
        <v>20370</v>
      </c>
      <c r="B90" s="11">
        <v>54</v>
      </c>
      <c r="C90" s="11">
        <v>15</v>
      </c>
      <c r="D90" s="11">
        <v>24</v>
      </c>
      <c r="E90" s="11">
        <v>2</v>
      </c>
      <c r="F90" s="28">
        <v>36937.440000000002</v>
      </c>
      <c r="G90" s="28">
        <v>57740.2</v>
      </c>
      <c r="H90" s="32">
        <v>7.0599999999999996E-2</v>
      </c>
    </row>
    <row r="91" spans="1:8" ht="15.75" thickBot="1">
      <c r="A91" s="11">
        <v>20375</v>
      </c>
      <c r="B91" s="11">
        <v>55</v>
      </c>
      <c r="C91" s="11">
        <v>15</v>
      </c>
      <c r="D91" s="11">
        <v>24</v>
      </c>
      <c r="E91" s="11">
        <v>2</v>
      </c>
      <c r="F91" s="28">
        <v>32933.279999999999</v>
      </c>
      <c r="G91" s="28">
        <v>58118.9</v>
      </c>
      <c r="H91" s="32">
        <v>7.0599999999999996E-2</v>
      </c>
    </row>
    <row r="92" spans="1:8" ht="15.75" thickBot="1">
      <c r="A92" s="11">
        <v>20377</v>
      </c>
      <c r="B92" s="11">
        <v>35</v>
      </c>
      <c r="C92" s="11">
        <v>5</v>
      </c>
      <c r="D92" s="11">
        <v>18</v>
      </c>
      <c r="E92" s="11">
        <v>2</v>
      </c>
      <c r="F92" s="28">
        <v>51253.599999999999</v>
      </c>
      <c r="G92" s="28">
        <v>100366</v>
      </c>
      <c r="H92" s="32">
        <v>6.7199999999999996E-2</v>
      </c>
    </row>
    <row r="93" spans="1:8" ht="15.75" thickBot="1">
      <c r="A93" s="11">
        <v>20384</v>
      </c>
      <c r="B93" s="11">
        <v>36</v>
      </c>
      <c r="C93" s="11">
        <v>5</v>
      </c>
      <c r="D93" s="11">
        <v>18</v>
      </c>
      <c r="E93" s="11">
        <v>2</v>
      </c>
      <c r="F93" s="28">
        <v>51039.199999999997</v>
      </c>
      <c r="G93" s="28">
        <v>99793</v>
      </c>
      <c r="H93" s="32">
        <v>6.7199999999999996E-2</v>
      </c>
    </row>
    <row r="94" spans="1:8" ht="15.75" thickBot="1">
      <c r="A94" s="11">
        <v>20386</v>
      </c>
      <c r="B94" s="11">
        <v>36</v>
      </c>
      <c r="C94" s="11">
        <v>5</v>
      </c>
      <c r="D94" s="11">
        <v>18</v>
      </c>
      <c r="E94" s="11">
        <v>2</v>
      </c>
      <c r="F94" s="28">
        <v>51270.400000000001</v>
      </c>
      <c r="G94" s="28">
        <v>99600</v>
      </c>
      <c r="H94" s="32">
        <v>6.7199999999999996E-2</v>
      </c>
    </row>
    <row r="95" spans="1:8" ht="15.75" thickBot="1">
      <c r="A95" s="11">
        <v>20387</v>
      </c>
      <c r="B95" s="11">
        <v>56</v>
      </c>
      <c r="C95" s="11">
        <v>15</v>
      </c>
      <c r="D95" s="11">
        <v>24</v>
      </c>
      <c r="E95" s="11">
        <v>2</v>
      </c>
      <c r="F95" s="28">
        <v>33669.120000000003</v>
      </c>
      <c r="G95" s="28">
        <v>57932</v>
      </c>
      <c r="H95" s="32">
        <v>7.0599999999999996E-2</v>
      </c>
    </row>
    <row r="96" spans="1:8" ht="15.75" thickBot="1">
      <c r="A96" s="11">
        <v>20392</v>
      </c>
      <c r="B96" s="11">
        <v>37</v>
      </c>
      <c r="C96" s="11">
        <v>5</v>
      </c>
      <c r="D96" s="11">
        <v>18</v>
      </c>
      <c r="E96" s="11">
        <v>2</v>
      </c>
      <c r="F96" s="28">
        <v>51253.599999999999</v>
      </c>
      <c r="G96" s="28">
        <v>100366</v>
      </c>
      <c r="H96" s="32">
        <v>6.7199999999999996E-2</v>
      </c>
    </row>
    <row r="97" spans="1:8" ht="15.75" thickBot="1">
      <c r="A97" s="11">
        <v>20393</v>
      </c>
      <c r="B97" s="11">
        <v>57</v>
      </c>
      <c r="C97" s="11">
        <v>15</v>
      </c>
      <c r="D97" s="11">
        <v>24</v>
      </c>
      <c r="E97" s="11">
        <v>2</v>
      </c>
      <c r="F97" s="28">
        <v>33378.720000000001</v>
      </c>
      <c r="G97" s="28">
        <v>57791.3</v>
      </c>
      <c r="H97" s="32">
        <v>7.0599999999999996E-2</v>
      </c>
    </row>
    <row r="98" spans="1:8" ht="15.75" thickBot="1">
      <c r="A98" s="11">
        <v>20401</v>
      </c>
      <c r="B98" s="11">
        <v>58</v>
      </c>
      <c r="C98" s="11">
        <v>15</v>
      </c>
      <c r="D98" s="11">
        <v>24</v>
      </c>
      <c r="E98" s="11">
        <v>2</v>
      </c>
      <c r="F98" s="28">
        <v>33398.400000000001</v>
      </c>
      <c r="G98" s="28">
        <v>55307</v>
      </c>
      <c r="H98" s="32">
        <v>7.0599999999999996E-2</v>
      </c>
    </row>
    <row r="99" spans="1:8" ht="15.75" thickBot="1">
      <c r="A99" s="11">
        <v>20406</v>
      </c>
      <c r="B99" s="11">
        <v>59</v>
      </c>
      <c r="C99" s="11">
        <v>15</v>
      </c>
      <c r="D99" s="11">
        <v>24</v>
      </c>
      <c r="E99" s="11">
        <v>2</v>
      </c>
      <c r="F99" s="28">
        <v>34331.040000000001</v>
      </c>
      <c r="G99" s="28">
        <v>55458.2</v>
      </c>
      <c r="H99" s="32">
        <v>7.0599999999999996E-2</v>
      </c>
    </row>
    <row r="100" spans="1:8" ht="15.75" thickBot="1">
      <c r="A100" s="11">
        <v>20408</v>
      </c>
      <c r="B100" s="11">
        <v>39</v>
      </c>
      <c r="C100" s="11">
        <v>5</v>
      </c>
      <c r="D100" s="11">
        <v>18</v>
      </c>
      <c r="E100" s="11">
        <v>2</v>
      </c>
      <c r="F100" s="28">
        <v>32834.9</v>
      </c>
      <c r="G100" s="28">
        <v>49997</v>
      </c>
      <c r="H100" s="32">
        <v>6.7199999999999996E-2</v>
      </c>
    </row>
    <row r="101" spans="1:8" ht="15.75" thickBot="1">
      <c r="A101" s="11">
        <v>20409</v>
      </c>
      <c r="B101" s="11">
        <v>39</v>
      </c>
      <c r="C101" s="11">
        <v>5</v>
      </c>
      <c r="D101" s="11">
        <v>18</v>
      </c>
      <c r="E101" s="11">
        <v>2</v>
      </c>
      <c r="F101" s="28">
        <v>49997</v>
      </c>
      <c r="G101" s="28">
        <v>93271</v>
      </c>
      <c r="H101" s="32">
        <v>6.7199999999999996E-2</v>
      </c>
    </row>
    <row r="102" spans="1:8" ht="15.75" thickBot="1">
      <c r="A102" s="11">
        <v>20410</v>
      </c>
      <c r="B102" s="11">
        <v>58</v>
      </c>
      <c r="C102" s="11">
        <v>15</v>
      </c>
      <c r="D102" s="11">
        <v>30</v>
      </c>
      <c r="E102" s="11">
        <v>2</v>
      </c>
      <c r="F102" s="28">
        <v>25996</v>
      </c>
      <c r="G102" s="28">
        <v>25996</v>
      </c>
      <c r="H102" s="32">
        <v>7.3899999999999993E-2</v>
      </c>
    </row>
    <row r="103" spans="1:8" ht="15.75" thickBot="1">
      <c r="A103" s="11">
        <v>20418</v>
      </c>
      <c r="B103" s="11">
        <v>60</v>
      </c>
      <c r="C103" s="11">
        <v>15</v>
      </c>
      <c r="D103" s="11">
        <v>24</v>
      </c>
      <c r="E103" s="11">
        <v>2</v>
      </c>
      <c r="F103" s="28">
        <v>31948</v>
      </c>
      <c r="G103" s="28">
        <v>55622</v>
      </c>
      <c r="H103" s="32">
        <v>7.0599999999999996E-2</v>
      </c>
    </row>
    <row r="104" spans="1:8" ht="15.75" thickBot="1">
      <c r="A104" s="11">
        <v>20425</v>
      </c>
      <c r="B104" s="11">
        <v>41</v>
      </c>
      <c r="C104" s="11">
        <v>5</v>
      </c>
      <c r="D104" s="11">
        <v>18</v>
      </c>
      <c r="E104" s="11">
        <v>2</v>
      </c>
      <c r="F104" s="28">
        <v>50099</v>
      </c>
      <c r="G104" s="28">
        <v>97776</v>
      </c>
      <c r="H104" s="32">
        <v>6.7199999999999996E-2</v>
      </c>
    </row>
    <row r="105" spans="1:8" ht="15.75" thickBot="1">
      <c r="A105" s="11">
        <v>20427</v>
      </c>
      <c r="B105" s="11">
        <v>41</v>
      </c>
      <c r="C105" s="11">
        <v>5</v>
      </c>
      <c r="D105" s="11">
        <v>18</v>
      </c>
      <c r="E105" s="11">
        <v>2</v>
      </c>
      <c r="F105" s="28">
        <v>32197.9</v>
      </c>
      <c r="G105" s="28">
        <v>50099</v>
      </c>
      <c r="H105" s="32">
        <v>6.7199999999999996E-2</v>
      </c>
    </row>
    <row r="106" spans="1:8" ht="15.75" thickBot="1">
      <c r="A106" s="11">
        <v>20433</v>
      </c>
      <c r="B106" s="11">
        <v>42</v>
      </c>
      <c r="C106" s="11">
        <v>5</v>
      </c>
      <c r="D106" s="11">
        <v>18</v>
      </c>
      <c r="E106" s="11">
        <v>2</v>
      </c>
      <c r="F106" s="28">
        <v>50021</v>
      </c>
      <c r="G106" s="28">
        <v>97490</v>
      </c>
      <c r="H106" s="32">
        <v>6.7199999999999996E-2</v>
      </c>
    </row>
    <row r="107" spans="1:8" ht="15.75" thickBot="1">
      <c r="A107" s="11">
        <v>20435</v>
      </c>
      <c r="B107" s="11">
        <v>62</v>
      </c>
      <c r="C107" s="11">
        <v>15</v>
      </c>
      <c r="D107" s="11">
        <v>30</v>
      </c>
      <c r="E107" s="11">
        <v>2</v>
      </c>
      <c r="F107" s="28">
        <v>26580.799999999999</v>
      </c>
      <c r="G107" s="28">
        <v>26580.799999999999</v>
      </c>
      <c r="H107" s="32">
        <v>7.3899999999999993E-2</v>
      </c>
    </row>
    <row r="108" spans="1:8" ht="15.75" thickBot="1">
      <c r="A108" s="11">
        <v>20436</v>
      </c>
      <c r="B108" s="11">
        <v>42</v>
      </c>
      <c r="C108" s="11">
        <v>5</v>
      </c>
      <c r="D108" s="11">
        <v>18</v>
      </c>
      <c r="E108" s="11">
        <v>2</v>
      </c>
      <c r="F108" s="28">
        <v>32561.48</v>
      </c>
      <c r="G108" s="28">
        <v>50021</v>
      </c>
      <c r="H108" s="32">
        <v>6.7199999999999996E-2</v>
      </c>
    </row>
    <row r="109" spans="1:8" ht="15.75" thickBot="1">
      <c r="A109" s="11">
        <v>20437</v>
      </c>
      <c r="B109" s="11">
        <v>62</v>
      </c>
      <c r="C109" s="11">
        <v>15</v>
      </c>
      <c r="D109" s="11">
        <v>24</v>
      </c>
      <c r="E109" s="11">
        <v>2</v>
      </c>
      <c r="F109" s="28">
        <v>31995</v>
      </c>
      <c r="G109" s="28">
        <v>49995</v>
      </c>
      <c r="H109" s="32">
        <v>7.0599999999999996E-2</v>
      </c>
    </row>
    <row r="110" spans="1:8" ht="15.75" thickBot="1">
      <c r="A110" s="11">
        <v>20443</v>
      </c>
      <c r="B110" s="11">
        <v>62</v>
      </c>
      <c r="C110" s="11">
        <v>15</v>
      </c>
      <c r="D110" s="11">
        <v>24</v>
      </c>
      <c r="E110" s="11">
        <v>2</v>
      </c>
      <c r="F110" s="28">
        <v>32561.48</v>
      </c>
      <c r="G110" s="28">
        <v>55685</v>
      </c>
      <c r="H110" s="32">
        <v>7.0599999999999996E-2</v>
      </c>
    </row>
    <row r="111" spans="1:8" ht="15.75" thickBot="1">
      <c r="A111" s="11">
        <v>20444</v>
      </c>
      <c r="B111" s="11">
        <v>62</v>
      </c>
      <c r="C111" s="11">
        <v>15</v>
      </c>
      <c r="D111" s="11">
        <v>30</v>
      </c>
      <c r="E111" s="11">
        <v>2</v>
      </c>
      <c r="F111" s="28">
        <v>26580.799999999999</v>
      </c>
      <c r="G111" s="28">
        <v>26580.799999999999</v>
      </c>
      <c r="H111" s="32">
        <v>7.3899999999999993E-2</v>
      </c>
    </row>
    <row r="112" spans="1:8" ht="15.75" thickBot="1">
      <c r="A112" s="11">
        <v>20449</v>
      </c>
      <c r="B112" s="11">
        <v>10</v>
      </c>
      <c r="C112" s="11">
        <v>5</v>
      </c>
      <c r="D112" s="11">
        <v>14</v>
      </c>
      <c r="E112" s="11">
        <v>2</v>
      </c>
      <c r="F112" s="28">
        <v>39845</v>
      </c>
      <c r="G112" s="28">
        <v>69990</v>
      </c>
      <c r="H112" s="32">
        <v>6.5000000000000002E-2</v>
      </c>
    </row>
    <row r="113" spans="1:8" ht="15.75" thickBot="1">
      <c r="A113" s="11">
        <v>20450</v>
      </c>
      <c r="B113" s="11">
        <v>63</v>
      </c>
      <c r="C113" s="11">
        <v>15</v>
      </c>
      <c r="D113" s="11">
        <v>24</v>
      </c>
      <c r="E113" s="11">
        <v>2</v>
      </c>
      <c r="F113" s="28">
        <v>33761</v>
      </c>
      <c r="G113" s="28">
        <v>57560.3</v>
      </c>
      <c r="H113" s="32">
        <v>7.0599999999999996E-2</v>
      </c>
    </row>
    <row r="114" spans="1:8" ht="15.75" thickBot="1">
      <c r="A114" s="11">
        <v>20452</v>
      </c>
      <c r="B114" s="11">
        <v>43</v>
      </c>
      <c r="C114" s="11">
        <v>5</v>
      </c>
      <c r="D114" s="11">
        <v>18</v>
      </c>
      <c r="E114" s="11">
        <v>2</v>
      </c>
      <c r="F114" s="28">
        <v>29627</v>
      </c>
      <c r="G114" s="28">
        <v>52375</v>
      </c>
      <c r="H114" s="32">
        <v>6.7199999999999996E-2</v>
      </c>
    </row>
    <row r="115" spans="1:8" ht="15.75" thickBot="1">
      <c r="A115" s="11">
        <v>20453</v>
      </c>
      <c r="B115" s="11">
        <v>62</v>
      </c>
      <c r="C115" s="11">
        <v>15</v>
      </c>
      <c r="D115" s="11">
        <v>30</v>
      </c>
      <c r="E115" s="11">
        <v>2</v>
      </c>
      <c r="F115" s="28">
        <v>26580.799999999999</v>
      </c>
      <c r="G115" s="28">
        <v>26580.799999999999</v>
      </c>
      <c r="H115" s="32">
        <v>7.3899999999999993E-2</v>
      </c>
    </row>
    <row r="116" spans="1:8" ht="15.75" thickBot="1">
      <c r="A116" s="11">
        <v>20455</v>
      </c>
      <c r="B116" s="11">
        <v>11</v>
      </c>
      <c r="C116" s="11">
        <v>5</v>
      </c>
      <c r="D116" s="11">
        <v>14</v>
      </c>
      <c r="E116" s="11">
        <v>2</v>
      </c>
      <c r="F116" s="28">
        <v>36937.440000000002</v>
      </c>
      <c r="G116" s="28">
        <v>69990</v>
      </c>
      <c r="H116" s="32">
        <v>6.5000000000000002E-2</v>
      </c>
    </row>
    <row r="117" spans="1:8" ht="15.75" thickBot="1">
      <c r="A117" s="11">
        <v>20457</v>
      </c>
      <c r="B117" s="11">
        <v>43</v>
      </c>
      <c r="C117" s="11">
        <v>5</v>
      </c>
      <c r="D117" s="11">
        <v>18</v>
      </c>
      <c r="E117" s="11">
        <v>2</v>
      </c>
      <c r="F117" s="28">
        <v>52201.5</v>
      </c>
      <c r="G117" s="28">
        <v>93805</v>
      </c>
      <c r="H117" s="32">
        <v>6.7199999999999996E-2</v>
      </c>
    </row>
    <row r="118" spans="1:8" ht="15.75" thickBot="1">
      <c r="A118" s="11">
        <v>20458</v>
      </c>
      <c r="B118" s="11">
        <v>63</v>
      </c>
      <c r="C118" s="11">
        <v>15</v>
      </c>
      <c r="D118" s="11">
        <v>24</v>
      </c>
      <c r="E118" s="11">
        <v>2</v>
      </c>
      <c r="F118" s="28">
        <v>33761</v>
      </c>
      <c r="G118" s="28">
        <v>57560.3</v>
      </c>
      <c r="H118" s="32">
        <v>7.0599999999999996E-2</v>
      </c>
    </row>
    <row r="119" spans="1:8" ht="15.75" thickBot="1">
      <c r="A119" s="11">
        <v>20459</v>
      </c>
      <c r="B119" s="11">
        <v>11</v>
      </c>
      <c r="C119" s="11">
        <v>5</v>
      </c>
      <c r="D119" s="11">
        <v>14</v>
      </c>
      <c r="E119" s="11">
        <v>2</v>
      </c>
      <c r="F119" s="28">
        <v>36937.440000000002</v>
      </c>
      <c r="G119" s="28">
        <v>69990</v>
      </c>
      <c r="H119" s="32">
        <v>6.5000000000000002E-2</v>
      </c>
    </row>
    <row r="120" spans="1:8" ht="15.75" thickBot="1">
      <c r="A120" s="11">
        <v>20461</v>
      </c>
      <c r="B120" s="11">
        <v>45</v>
      </c>
      <c r="C120" s="11">
        <v>5</v>
      </c>
      <c r="D120" s="11">
        <v>15</v>
      </c>
      <c r="E120" s="11">
        <v>2</v>
      </c>
      <c r="F120" s="28">
        <v>109907</v>
      </c>
      <c r="G120" s="28">
        <v>176903</v>
      </c>
      <c r="H120" s="32">
        <v>6.5500000000000003E-2</v>
      </c>
    </row>
    <row r="121" spans="1:8" ht="15.75" thickBot="1">
      <c r="A121" s="11">
        <v>20462</v>
      </c>
      <c r="B121" s="11">
        <v>43</v>
      </c>
      <c r="C121" s="11">
        <v>5</v>
      </c>
      <c r="D121" s="11">
        <v>18</v>
      </c>
      <c r="E121" s="11">
        <v>2</v>
      </c>
      <c r="F121" s="28">
        <v>29627</v>
      </c>
      <c r="G121" s="28">
        <v>52375</v>
      </c>
      <c r="H121" s="32">
        <v>6.7199999999999996E-2</v>
      </c>
    </row>
    <row r="122" spans="1:8" ht="15.75" thickBot="1">
      <c r="A122" s="11">
        <v>20465</v>
      </c>
      <c r="B122" s="11">
        <v>12</v>
      </c>
      <c r="C122" s="11">
        <v>5</v>
      </c>
      <c r="D122" s="11">
        <v>14</v>
      </c>
      <c r="E122" s="11">
        <v>2</v>
      </c>
      <c r="F122" s="28">
        <v>36937.440000000002</v>
      </c>
      <c r="G122" s="28">
        <v>69990</v>
      </c>
      <c r="H122" s="32">
        <v>6.5000000000000002E-2</v>
      </c>
    </row>
    <row r="123" spans="1:8" ht="15.75" thickBot="1">
      <c r="A123" s="11">
        <v>20467</v>
      </c>
      <c r="B123" s="11">
        <v>44</v>
      </c>
      <c r="C123" s="11">
        <v>5</v>
      </c>
      <c r="D123" s="11">
        <v>18</v>
      </c>
      <c r="E123" s="11">
        <v>2</v>
      </c>
      <c r="F123" s="28">
        <v>52182</v>
      </c>
      <c r="G123" s="28">
        <v>94424</v>
      </c>
      <c r="H123" s="32">
        <v>6.7199999999999996E-2</v>
      </c>
    </row>
    <row r="124" spans="1:8" ht="15.75" thickBot="1">
      <c r="A124" s="11">
        <v>20468</v>
      </c>
      <c r="B124" s="11">
        <v>64</v>
      </c>
      <c r="C124" s="11">
        <v>15</v>
      </c>
      <c r="D124" s="11">
        <v>24</v>
      </c>
      <c r="E124" s="11">
        <v>2</v>
      </c>
      <c r="F124" s="28">
        <v>33792.85</v>
      </c>
      <c r="G124" s="28">
        <v>57028.3</v>
      </c>
      <c r="H124" s="32">
        <v>7.0599999999999996E-2</v>
      </c>
    </row>
    <row r="125" spans="1:8" ht="15.75" thickBot="1">
      <c r="A125" s="11">
        <v>20471</v>
      </c>
      <c r="B125" s="11">
        <v>44</v>
      </c>
      <c r="C125" s="11">
        <v>5</v>
      </c>
      <c r="D125" s="11">
        <v>18</v>
      </c>
      <c r="E125" s="11">
        <v>2</v>
      </c>
      <c r="F125" s="28">
        <v>29627</v>
      </c>
      <c r="G125" s="28">
        <v>52375</v>
      </c>
      <c r="H125" s="32">
        <v>6.7199999999999996E-2</v>
      </c>
    </row>
    <row r="126" spans="1:8" ht="15.75" thickBot="1">
      <c r="A126" s="11">
        <v>20472</v>
      </c>
      <c r="B126" s="11">
        <v>13</v>
      </c>
      <c r="C126" s="11">
        <v>5</v>
      </c>
      <c r="D126" s="11">
        <v>14</v>
      </c>
      <c r="E126" s="11">
        <v>2</v>
      </c>
      <c r="F126" s="28">
        <v>36937.440000000002</v>
      </c>
      <c r="G126" s="28">
        <v>69990</v>
      </c>
      <c r="H126" s="32">
        <v>6.5000000000000002E-2</v>
      </c>
    </row>
    <row r="127" spans="1:8" ht="15.75" thickBot="1">
      <c r="A127" s="11">
        <v>20474</v>
      </c>
      <c r="B127" s="11">
        <v>65</v>
      </c>
      <c r="C127" s="11">
        <v>15</v>
      </c>
      <c r="D127" s="11">
        <v>24</v>
      </c>
      <c r="E127" s="11">
        <v>2</v>
      </c>
      <c r="F127" s="28">
        <v>32168.5</v>
      </c>
      <c r="G127" s="28">
        <v>57719.199999999997</v>
      </c>
      <c r="H127" s="32">
        <v>7.0599999999999996E-2</v>
      </c>
    </row>
    <row r="128" spans="1:8" ht="15.75" thickBot="1">
      <c r="A128" s="11">
        <v>20477</v>
      </c>
      <c r="B128" s="11">
        <v>46</v>
      </c>
      <c r="C128" s="11">
        <v>5</v>
      </c>
      <c r="D128" s="11">
        <v>18</v>
      </c>
      <c r="E128" s="11">
        <v>2</v>
      </c>
      <c r="F128" s="28">
        <v>51577.5</v>
      </c>
      <c r="G128" s="28">
        <v>94874</v>
      </c>
      <c r="H128" s="32">
        <v>6.7199999999999996E-2</v>
      </c>
    </row>
    <row r="129" spans="1:8" ht="15.75" thickBot="1">
      <c r="A129" s="11">
        <v>20480</v>
      </c>
      <c r="B129" s="11">
        <v>13</v>
      </c>
      <c r="C129" s="11">
        <v>5</v>
      </c>
      <c r="D129" s="11">
        <v>14</v>
      </c>
      <c r="E129" s="11">
        <v>2</v>
      </c>
      <c r="F129" s="28">
        <v>36937.440000000002</v>
      </c>
      <c r="G129" s="28">
        <v>69990</v>
      </c>
      <c r="H129" s="32">
        <v>6.5000000000000002E-2</v>
      </c>
    </row>
    <row r="130" spans="1:8" ht="15.75" thickBot="1">
      <c r="A130" s="11">
        <v>20481</v>
      </c>
      <c r="B130" s="11">
        <v>65</v>
      </c>
      <c r="C130" s="11">
        <v>15</v>
      </c>
      <c r="D130" s="11">
        <v>24</v>
      </c>
      <c r="E130" s="11">
        <v>2</v>
      </c>
      <c r="F130" s="28">
        <v>32168.5</v>
      </c>
      <c r="G130" s="28">
        <v>57719.199999999997</v>
      </c>
      <c r="H130" s="32">
        <v>7.0599999999999996E-2</v>
      </c>
    </row>
    <row r="131" spans="1:8" ht="15.75" thickBot="1">
      <c r="A131" s="11">
        <v>20485</v>
      </c>
      <c r="B131" s="11">
        <v>46</v>
      </c>
      <c r="C131" s="11">
        <v>5</v>
      </c>
      <c r="D131" s="11">
        <v>15</v>
      </c>
      <c r="E131" s="11">
        <v>2</v>
      </c>
      <c r="F131" s="28">
        <v>108331</v>
      </c>
      <c r="G131" s="28">
        <v>177100</v>
      </c>
      <c r="H131" s="32">
        <v>6.5500000000000003E-2</v>
      </c>
    </row>
    <row r="132" spans="1:8" ht="15.75" thickBot="1">
      <c r="A132" s="11">
        <v>20486</v>
      </c>
      <c r="B132" s="11">
        <v>66</v>
      </c>
      <c r="C132" s="11">
        <v>15</v>
      </c>
      <c r="D132" s="11">
        <v>24</v>
      </c>
      <c r="E132" s="11">
        <v>2</v>
      </c>
      <c r="F132" s="28">
        <v>31392.83</v>
      </c>
      <c r="G132" s="28">
        <v>57740.2</v>
      </c>
      <c r="H132" s="32">
        <v>7.0599999999999996E-2</v>
      </c>
    </row>
    <row r="133" spans="1:8" ht="15.75" thickBot="1">
      <c r="A133" s="11">
        <v>20487</v>
      </c>
      <c r="B133" s="11">
        <v>66</v>
      </c>
      <c r="C133" s="11">
        <v>15</v>
      </c>
      <c r="D133" s="11">
        <v>24</v>
      </c>
      <c r="E133" s="11">
        <v>2</v>
      </c>
      <c r="F133" s="28">
        <v>31392.83</v>
      </c>
      <c r="G133" s="28">
        <v>57740.2</v>
      </c>
      <c r="H133" s="32">
        <v>7.0599999999999996E-2</v>
      </c>
    </row>
    <row r="134" spans="1:8" ht="15.75" thickBot="1">
      <c r="A134" s="11">
        <v>20490</v>
      </c>
      <c r="B134" s="11">
        <v>14</v>
      </c>
      <c r="C134" s="11">
        <v>5</v>
      </c>
      <c r="D134" s="11">
        <v>12</v>
      </c>
      <c r="E134" s="11">
        <v>2</v>
      </c>
      <c r="F134" s="28">
        <v>39782.5</v>
      </c>
      <c r="G134" s="28">
        <v>67769</v>
      </c>
      <c r="H134" s="32">
        <v>6.3799999999999996E-2</v>
      </c>
    </row>
    <row r="135" spans="1:8" ht="15.75" thickBot="1">
      <c r="A135" s="11">
        <v>20491</v>
      </c>
      <c r="B135" s="11">
        <v>46</v>
      </c>
      <c r="C135" s="11">
        <v>5</v>
      </c>
      <c r="D135" s="11">
        <v>18</v>
      </c>
      <c r="E135" s="11">
        <v>2</v>
      </c>
      <c r="F135" s="28">
        <v>31392.83</v>
      </c>
      <c r="G135" s="28">
        <v>51577.5</v>
      </c>
      <c r="H135" s="32">
        <v>6.7199999999999996E-2</v>
      </c>
    </row>
    <row r="136" spans="1:8" ht="15.75" thickBot="1">
      <c r="A136" s="11">
        <v>20493</v>
      </c>
      <c r="B136" s="11">
        <v>66</v>
      </c>
      <c r="C136" s="11">
        <v>15</v>
      </c>
      <c r="D136" s="11">
        <v>30</v>
      </c>
      <c r="E136" s="11">
        <v>2</v>
      </c>
      <c r="F136" s="28">
        <v>25626.799999999999</v>
      </c>
      <c r="G136" s="28">
        <v>25626.799999999999</v>
      </c>
      <c r="H136" s="32">
        <v>7.3899999999999993E-2</v>
      </c>
    </row>
    <row r="137" spans="1:8" ht="15.75" thickBot="1">
      <c r="A137" s="11">
        <v>20494</v>
      </c>
      <c r="B137" s="11">
        <v>48</v>
      </c>
      <c r="C137" s="11">
        <v>5</v>
      </c>
      <c r="D137" s="11">
        <v>18</v>
      </c>
      <c r="E137" s="11">
        <v>2</v>
      </c>
      <c r="F137" s="28">
        <v>51616.5</v>
      </c>
      <c r="G137" s="28">
        <v>96110</v>
      </c>
      <c r="H137" s="32">
        <v>6.7199999999999996E-2</v>
      </c>
    </row>
    <row r="138" spans="1:8" ht="15.75" thickBot="1">
      <c r="A138" s="11">
        <v>20496</v>
      </c>
      <c r="B138" s="11">
        <v>15</v>
      </c>
      <c r="C138" s="11">
        <v>5</v>
      </c>
      <c r="D138" s="11">
        <v>12</v>
      </c>
      <c r="E138" s="11">
        <v>2</v>
      </c>
      <c r="F138" s="28">
        <v>40666</v>
      </c>
      <c r="G138" s="28">
        <v>68611</v>
      </c>
      <c r="H138" s="32">
        <v>6.3799999999999996E-2</v>
      </c>
    </row>
    <row r="139" spans="1:8" ht="15.75" thickBot="1">
      <c r="A139" s="11">
        <v>20497</v>
      </c>
      <c r="B139" s="11">
        <v>47</v>
      </c>
      <c r="C139" s="11">
        <v>5</v>
      </c>
      <c r="D139" s="11">
        <v>18</v>
      </c>
      <c r="E139" s="11">
        <v>2</v>
      </c>
      <c r="F139" s="28">
        <v>31261.51</v>
      </c>
      <c r="G139" s="28">
        <v>51669.5</v>
      </c>
      <c r="H139" s="32">
        <v>6.7199999999999996E-2</v>
      </c>
    </row>
    <row r="140" spans="1:8" ht="15.75" thickBot="1">
      <c r="A140" s="11">
        <v>20498</v>
      </c>
      <c r="B140" s="11">
        <v>67</v>
      </c>
      <c r="C140" s="11">
        <v>15</v>
      </c>
      <c r="D140" s="11">
        <v>24</v>
      </c>
      <c r="E140" s="11">
        <v>2</v>
      </c>
      <c r="F140" s="28">
        <v>31261.51</v>
      </c>
      <c r="G140" s="28">
        <v>58118.9</v>
      </c>
      <c r="H140" s="32">
        <v>7.0599999999999996E-2</v>
      </c>
    </row>
    <row r="141" spans="1:8" ht="15.75" thickBot="1">
      <c r="A141" s="11">
        <v>20500</v>
      </c>
      <c r="B141" s="11">
        <v>48</v>
      </c>
      <c r="C141" s="11">
        <v>5</v>
      </c>
      <c r="D141" s="11">
        <v>15</v>
      </c>
      <c r="E141" s="11">
        <v>2</v>
      </c>
      <c r="F141" s="28">
        <v>109710</v>
      </c>
      <c r="G141" s="28">
        <v>179742</v>
      </c>
      <c r="H141" s="32">
        <v>6.5500000000000003E-2</v>
      </c>
    </row>
    <row r="142" spans="1:8" ht="15.75" thickBot="1">
      <c r="A142" s="11">
        <v>20503</v>
      </c>
      <c r="B142" s="11">
        <v>67</v>
      </c>
      <c r="C142" s="11">
        <v>15</v>
      </c>
      <c r="D142" s="11">
        <v>24</v>
      </c>
      <c r="E142" s="11">
        <v>2</v>
      </c>
      <c r="F142" s="28">
        <v>31261.51</v>
      </c>
      <c r="G142" s="28">
        <v>58118.9</v>
      </c>
      <c r="H142" s="32">
        <v>7.0599999999999996E-2</v>
      </c>
    </row>
    <row r="143" spans="1:8" ht="15.75" thickBot="1">
      <c r="A143" s="11">
        <v>20506</v>
      </c>
      <c r="B143" s="11">
        <v>48</v>
      </c>
      <c r="C143" s="11">
        <v>5</v>
      </c>
      <c r="D143" s="11">
        <v>18</v>
      </c>
      <c r="E143" s="11">
        <v>2</v>
      </c>
      <c r="F143" s="28">
        <v>31403.119999999999</v>
      </c>
      <c r="G143" s="28">
        <v>51616.5</v>
      </c>
      <c r="H143" s="32">
        <v>6.7199999999999996E-2</v>
      </c>
    </row>
    <row r="144" spans="1:8" ht="15.75" thickBot="1">
      <c r="A144" s="11">
        <v>20507</v>
      </c>
      <c r="B144" s="11">
        <v>49</v>
      </c>
      <c r="C144" s="11">
        <v>5</v>
      </c>
      <c r="D144" s="11">
        <v>18</v>
      </c>
      <c r="E144" s="11">
        <v>2</v>
      </c>
      <c r="F144" s="28">
        <v>51494</v>
      </c>
      <c r="G144" s="28">
        <v>96746</v>
      </c>
      <c r="H144" s="32">
        <v>6.7199999999999996E-2</v>
      </c>
    </row>
    <row r="145" spans="1:8" ht="15.75" thickBot="1">
      <c r="A145" s="11">
        <v>20508</v>
      </c>
      <c r="B145" s="11">
        <v>68</v>
      </c>
      <c r="C145" s="11">
        <v>15</v>
      </c>
      <c r="D145" s="11">
        <v>30</v>
      </c>
      <c r="E145" s="11">
        <v>2</v>
      </c>
      <c r="F145" s="28">
        <v>25635.200000000001</v>
      </c>
      <c r="G145" s="28">
        <v>25635.200000000001</v>
      </c>
      <c r="H145" s="32">
        <v>7.3899999999999993E-2</v>
      </c>
    </row>
    <row r="146" spans="1:8" ht="15.75" thickBot="1">
      <c r="A146" s="11">
        <v>20509</v>
      </c>
      <c r="B146" s="11">
        <v>68</v>
      </c>
      <c r="C146" s="11">
        <v>15</v>
      </c>
      <c r="D146" s="11">
        <v>24</v>
      </c>
      <c r="E146" s="11">
        <v>2</v>
      </c>
      <c r="F146" s="28">
        <v>31403.119999999999</v>
      </c>
      <c r="G146" s="28">
        <v>57932</v>
      </c>
      <c r="H146" s="32">
        <v>7.0599999999999996E-2</v>
      </c>
    </row>
    <row r="147" spans="1:8" ht="15.75" thickBot="1">
      <c r="A147" s="11">
        <v>20512</v>
      </c>
      <c r="B147" s="11">
        <v>17</v>
      </c>
      <c r="C147" s="11">
        <v>5</v>
      </c>
      <c r="D147" s="11">
        <v>12</v>
      </c>
      <c r="E147" s="11">
        <v>2</v>
      </c>
      <c r="F147" s="28">
        <v>40700.5</v>
      </c>
      <c r="G147" s="28">
        <v>69539</v>
      </c>
      <c r="H147" s="32">
        <v>6.3799999999999996E-2</v>
      </c>
    </row>
    <row r="148" spans="1:8" ht="15.75" thickBot="1">
      <c r="A148" s="11">
        <v>20513</v>
      </c>
      <c r="B148" s="11">
        <v>49</v>
      </c>
      <c r="C148" s="11">
        <v>5</v>
      </c>
      <c r="D148" s="11">
        <v>18</v>
      </c>
      <c r="E148" s="11">
        <v>2</v>
      </c>
      <c r="F148" s="28">
        <v>32540.9</v>
      </c>
      <c r="G148" s="28">
        <v>51494</v>
      </c>
      <c r="H148" s="32">
        <v>6.7199999999999996E-2</v>
      </c>
    </row>
    <row r="149" spans="1:8" ht="15.75" thickBot="1">
      <c r="A149" s="11">
        <v>20516</v>
      </c>
      <c r="B149" s="11">
        <v>69</v>
      </c>
      <c r="C149" s="11">
        <v>15</v>
      </c>
      <c r="D149" s="11">
        <v>30</v>
      </c>
      <c r="E149" s="11">
        <v>2</v>
      </c>
      <c r="F149" s="28">
        <v>26564</v>
      </c>
      <c r="G149" s="28">
        <v>26564</v>
      </c>
      <c r="H149" s="32">
        <v>7.3899999999999993E-2</v>
      </c>
    </row>
    <row r="150" spans="1:8" ht="15.75" thickBot="1">
      <c r="A150" s="11">
        <v>20517</v>
      </c>
      <c r="B150" s="11">
        <v>69</v>
      </c>
      <c r="C150" s="11">
        <v>15</v>
      </c>
      <c r="D150" s="11">
        <v>24</v>
      </c>
      <c r="E150" s="11">
        <v>2</v>
      </c>
      <c r="F150" s="28">
        <v>31995</v>
      </c>
      <c r="G150" s="28">
        <v>57791.3</v>
      </c>
      <c r="H150" s="32">
        <v>7.0599999999999996E-2</v>
      </c>
    </row>
    <row r="151" spans="1:8" ht="15.75" thickBot="1">
      <c r="A151" s="11">
        <v>20522</v>
      </c>
      <c r="B151" s="11">
        <v>18</v>
      </c>
      <c r="C151" s="11">
        <v>5</v>
      </c>
      <c r="D151" s="11">
        <v>12</v>
      </c>
      <c r="E151" s="11">
        <v>2</v>
      </c>
      <c r="F151" s="28">
        <v>40493</v>
      </c>
      <c r="G151" s="28">
        <v>69580</v>
      </c>
      <c r="H151" s="32">
        <v>6.3799999999999996E-2</v>
      </c>
    </row>
    <row r="152" spans="1:8" ht="15.75" thickBot="1">
      <c r="A152" s="11">
        <v>20523</v>
      </c>
      <c r="B152" s="11">
        <v>50</v>
      </c>
      <c r="C152" s="11">
        <v>5</v>
      </c>
      <c r="D152" s="11">
        <v>18</v>
      </c>
      <c r="E152" s="11">
        <v>2</v>
      </c>
      <c r="F152" s="28">
        <v>31845.1</v>
      </c>
      <c r="G152" s="28">
        <v>49927</v>
      </c>
      <c r="H152" s="32">
        <v>6.7199999999999996E-2</v>
      </c>
    </row>
    <row r="153" spans="1:8" ht="15.75" thickBot="1">
      <c r="A153" s="11">
        <v>20524</v>
      </c>
      <c r="B153" s="11">
        <v>70</v>
      </c>
      <c r="C153" s="11">
        <v>15</v>
      </c>
      <c r="D153" s="11">
        <v>17</v>
      </c>
      <c r="E153" s="11">
        <v>2</v>
      </c>
      <c r="F153" s="28">
        <v>31845.1</v>
      </c>
      <c r="G153" s="28">
        <v>55307</v>
      </c>
      <c r="H153" s="32">
        <v>6.6600000000000006E-2</v>
      </c>
    </row>
    <row r="154" spans="1:8" ht="15.75" thickBot="1">
      <c r="A154" s="11">
        <v>20525</v>
      </c>
      <c r="B154" s="11">
        <v>70</v>
      </c>
      <c r="C154" s="11">
        <v>15</v>
      </c>
      <c r="D154" s="11">
        <v>30</v>
      </c>
      <c r="E154" s="11">
        <v>2</v>
      </c>
      <c r="F154" s="28">
        <v>25996</v>
      </c>
      <c r="G154" s="28">
        <v>25996</v>
      </c>
      <c r="H154" s="32">
        <v>7.3899999999999993E-2</v>
      </c>
    </row>
    <row r="155" spans="1:8" ht="15.75" thickBot="1">
      <c r="A155" s="11">
        <v>20527</v>
      </c>
      <c r="B155" s="11">
        <v>70</v>
      </c>
      <c r="C155" s="11">
        <v>15</v>
      </c>
      <c r="D155" s="11">
        <v>24</v>
      </c>
      <c r="E155" s="11">
        <v>2</v>
      </c>
      <c r="F155" s="28">
        <v>31995</v>
      </c>
      <c r="G155" s="28">
        <v>55307</v>
      </c>
      <c r="H155" s="32">
        <v>7.0599999999999996E-2</v>
      </c>
    </row>
    <row r="156" spans="1:8" ht="15.75" thickBot="1">
      <c r="A156" s="11">
        <v>20528</v>
      </c>
      <c r="B156" s="11">
        <v>70</v>
      </c>
      <c r="C156" s="11">
        <v>15</v>
      </c>
      <c r="D156" s="11">
        <v>30</v>
      </c>
      <c r="E156" s="11">
        <v>2</v>
      </c>
      <c r="F156" s="28">
        <v>25996</v>
      </c>
      <c r="G156" s="28">
        <v>25996</v>
      </c>
      <c r="H156" s="32">
        <v>7.3899999999999993E-2</v>
      </c>
    </row>
    <row r="157" spans="1:8" ht="15.75" thickBot="1">
      <c r="A157" s="11">
        <v>20529</v>
      </c>
      <c r="B157" s="11">
        <v>51</v>
      </c>
      <c r="C157" s="11">
        <v>5</v>
      </c>
      <c r="D157" s="11">
        <v>18</v>
      </c>
      <c r="E157" s="11">
        <v>2</v>
      </c>
      <c r="F157" s="28">
        <v>32834.9</v>
      </c>
      <c r="G157" s="28">
        <v>49997</v>
      </c>
      <c r="H157" s="32">
        <v>6.7199999999999996E-2</v>
      </c>
    </row>
    <row r="158" spans="1:8" ht="15.75" thickBot="1">
      <c r="A158" s="11">
        <v>20530</v>
      </c>
      <c r="B158" s="11">
        <v>18</v>
      </c>
      <c r="C158" s="11">
        <v>5</v>
      </c>
      <c r="D158" s="11">
        <v>12</v>
      </c>
      <c r="E158" s="11">
        <v>2</v>
      </c>
      <c r="F158" s="28">
        <v>40493</v>
      </c>
      <c r="G158" s="28">
        <v>69580</v>
      </c>
      <c r="H158" s="32">
        <v>6.3799999999999996E-2</v>
      </c>
    </row>
    <row r="159" spans="1:8" ht="15.75" thickBot="1">
      <c r="A159" s="11">
        <v>20535</v>
      </c>
      <c r="B159" s="11">
        <v>71</v>
      </c>
      <c r="C159" s="11">
        <v>15</v>
      </c>
      <c r="D159" s="11">
        <v>24</v>
      </c>
      <c r="E159" s="11">
        <v>2</v>
      </c>
      <c r="F159" s="28">
        <v>32834.9</v>
      </c>
      <c r="G159" s="28">
        <v>55458.2</v>
      </c>
      <c r="H159" s="32">
        <v>7.0599999999999996E-2</v>
      </c>
    </row>
    <row r="160" spans="1:8" ht="15.75" thickBot="1">
      <c r="A160" s="11">
        <v>20541</v>
      </c>
      <c r="B160" s="11">
        <v>72</v>
      </c>
      <c r="C160" s="11">
        <v>15</v>
      </c>
      <c r="D160" s="11">
        <v>17</v>
      </c>
      <c r="E160" s="11">
        <v>2</v>
      </c>
      <c r="F160" s="28">
        <v>100106</v>
      </c>
      <c r="G160" s="28">
        <v>182306</v>
      </c>
      <c r="H160" s="32">
        <v>6.6600000000000006E-2</v>
      </c>
    </row>
    <row r="161" spans="1:8" ht="15.75" thickBot="1">
      <c r="A161" s="11">
        <v>20546</v>
      </c>
      <c r="B161" s="11">
        <v>72</v>
      </c>
      <c r="C161" s="11">
        <v>15</v>
      </c>
      <c r="D161" s="11">
        <v>24</v>
      </c>
      <c r="E161" s="11">
        <v>2</v>
      </c>
      <c r="F161" s="28">
        <v>40700.5</v>
      </c>
      <c r="G161" s="28">
        <v>55622</v>
      </c>
      <c r="H161" s="32">
        <v>7.0599999999999996E-2</v>
      </c>
    </row>
    <row r="162" spans="1:8" ht="15.75" thickBot="1">
      <c r="A162" s="11">
        <v>20550</v>
      </c>
      <c r="B162" s="11">
        <v>72</v>
      </c>
      <c r="C162" s="11">
        <v>15</v>
      </c>
      <c r="D162" s="11">
        <v>30</v>
      </c>
      <c r="E162" s="11">
        <v>2</v>
      </c>
      <c r="F162" s="28">
        <v>26080</v>
      </c>
      <c r="G162" s="28">
        <v>26080</v>
      </c>
      <c r="H162" s="32">
        <v>7.3899999999999993E-2</v>
      </c>
    </row>
    <row r="163" spans="1:8" ht="15.75" thickBot="1">
      <c r="A163" s="11">
        <v>20551</v>
      </c>
      <c r="B163" s="11">
        <v>73</v>
      </c>
      <c r="C163" s="11">
        <v>15</v>
      </c>
      <c r="D163" s="11">
        <v>30</v>
      </c>
      <c r="E163" s="11">
        <v>2</v>
      </c>
      <c r="F163" s="28">
        <v>26284</v>
      </c>
      <c r="G163" s="28">
        <v>26284</v>
      </c>
      <c r="H163" s="32">
        <v>7.3899999999999993E-2</v>
      </c>
    </row>
    <row r="164" spans="1:8" ht="15.75" thickBot="1">
      <c r="A164" s="11">
        <v>20554</v>
      </c>
      <c r="B164" s="11">
        <v>53</v>
      </c>
      <c r="C164" s="11">
        <v>5</v>
      </c>
      <c r="D164" s="11">
        <v>18</v>
      </c>
      <c r="E164" s="11">
        <v>2</v>
      </c>
      <c r="F164" s="28">
        <v>50099</v>
      </c>
      <c r="G164" s="28">
        <v>97776</v>
      </c>
      <c r="H164" s="32">
        <v>6.7199999999999996E-2</v>
      </c>
    </row>
    <row r="165" spans="1:8" ht="15.75" thickBot="1">
      <c r="A165" s="11">
        <v>20555</v>
      </c>
      <c r="B165" s="11">
        <v>72</v>
      </c>
      <c r="C165" s="11">
        <v>15</v>
      </c>
      <c r="D165" s="11">
        <v>24</v>
      </c>
      <c r="E165" s="11">
        <v>2</v>
      </c>
      <c r="F165" s="28">
        <v>31948</v>
      </c>
      <c r="G165" s="28">
        <v>55622</v>
      </c>
      <c r="H165" s="32">
        <v>7.0599999999999996E-2</v>
      </c>
    </row>
    <row r="166" spans="1:8" ht="15.75" thickBot="1">
      <c r="A166" s="11">
        <v>20557</v>
      </c>
      <c r="B166" s="11">
        <v>72</v>
      </c>
      <c r="C166" s="11">
        <v>15</v>
      </c>
      <c r="D166" s="11">
        <v>30</v>
      </c>
      <c r="E166" s="11">
        <v>2</v>
      </c>
      <c r="F166" s="28">
        <v>26080</v>
      </c>
      <c r="G166" s="28">
        <v>26080</v>
      </c>
      <c r="H166" s="32">
        <v>7.3899999999999993E-2</v>
      </c>
    </row>
    <row r="167" spans="1:8" ht="15.75" thickBot="1">
      <c r="A167" s="11">
        <v>20559</v>
      </c>
      <c r="B167" s="11">
        <v>54</v>
      </c>
      <c r="C167" s="11">
        <v>5</v>
      </c>
      <c r="D167" s="11">
        <v>18</v>
      </c>
      <c r="E167" s="11">
        <v>2</v>
      </c>
      <c r="F167" s="28">
        <v>32561.48</v>
      </c>
      <c r="G167" s="28">
        <v>50021</v>
      </c>
      <c r="H167" s="32">
        <v>6.7199999999999996E-2</v>
      </c>
    </row>
    <row r="168" spans="1:8" ht="15.75" thickBot="1">
      <c r="A168" s="11">
        <v>20563</v>
      </c>
      <c r="B168" s="11">
        <v>73</v>
      </c>
      <c r="C168" s="11">
        <v>15</v>
      </c>
      <c r="D168" s="11">
        <v>30</v>
      </c>
      <c r="E168" s="11">
        <v>2</v>
      </c>
      <c r="F168" s="28">
        <v>26284</v>
      </c>
      <c r="G168" s="28">
        <v>26284</v>
      </c>
      <c r="H168" s="32">
        <v>7.3899999999999993E-2</v>
      </c>
    </row>
    <row r="169" spans="1:8" ht="15.75" thickBot="1">
      <c r="A169" s="11">
        <v>20565</v>
      </c>
      <c r="B169" s="11">
        <v>73</v>
      </c>
      <c r="C169" s="11">
        <v>15</v>
      </c>
      <c r="D169" s="11">
        <v>24</v>
      </c>
      <c r="E169" s="11">
        <v>2</v>
      </c>
      <c r="F169" s="28">
        <v>32197.9</v>
      </c>
      <c r="G169" s="28">
        <v>55758.5</v>
      </c>
      <c r="H169" s="32">
        <v>7.0599999999999996E-2</v>
      </c>
    </row>
    <row r="170" spans="1:8" ht="15.75" thickBot="1">
      <c r="A170" s="11">
        <v>20568</v>
      </c>
      <c r="B170" s="11">
        <v>54</v>
      </c>
      <c r="C170" s="11">
        <v>5</v>
      </c>
      <c r="D170" s="11">
        <v>18</v>
      </c>
      <c r="E170" s="11">
        <v>2</v>
      </c>
      <c r="F170" s="28">
        <v>50021</v>
      </c>
      <c r="G170" s="28">
        <v>97490</v>
      </c>
      <c r="H170" s="32">
        <v>6.7199999999999996E-2</v>
      </c>
    </row>
    <row r="171" spans="1:8" ht="15.75" thickBot="1">
      <c r="A171" s="11">
        <v>20570</v>
      </c>
      <c r="B171" s="11">
        <v>74</v>
      </c>
      <c r="C171" s="11">
        <v>15</v>
      </c>
      <c r="D171" s="11">
        <v>17</v>
      </c>
      <c r="E171" s="11">
        <v>2</v>
      </c>
      <c r="F171" s="28">
        <v>101663</v>
      </c>
      <c r="G171" s="28">
        <v>187208</v>
      </c>
      <c r="H171" s="32">
        <v>6.6600000000000006E-2</v>
      </c>
    </row>
    <row r="172" spans="1:8" ht="15.75" thickBot="1">
      <c r="A172" s="11">
        <v>20574</v>
      </c>
      <c r="B172" s="11">
        <v>74</v>
      </c>
      <c r="C172" s="11">
        <v>15</v>
      </c>
      <c r="D172" s="11">
        <v>24</v>
      </c>
      <c r="E172" s="11">
        <v>2</v>
      </c>
      <c r="F172" s="28">
        <v>32561.48</v>
      </c>
      <c r="G172" s="28">
        <v>55685</v>
      </c>
      <c r="H172" s="32">
        <v>7.0599999999999996E-2</v>
      </c>
    </row>
    <row r="173" spans="1:8" ht="15.75" thickBot="1">
      <c r="A173" s="11">
        <v>20580</v>
      </c>
      <c r="B173" s="11">
        <v>55</v>
      </c>
      <c r="C173" s="11">
        <v>5</v>
      </c>
      <c r="D173" s="11">
        <v>18</v>
      </c>
      <c r="E173" s="11">
        <v>2</v>
      </c>
      <c r="F173" s="28">
        <v>29627</v>
      </c>
      <c r="G173" s="28">
        <v>52375</v>
      </c>
      <c r="H173" s="32">
        <v>6.7199999999999996E-2</v>
      </c>
    </row>
    <row r="174" spans="1:8" ht="15.75" thickBot="1">
      <c r="A174" s="11">
        <v>20583</v>
      </c>
      <c r="B174" s="11">
        <v>75</v>
      </c>
      <c r="C174" s="11">
        <v>15</v>
      </c>
      <c r="D174" s="11">
        <v>17</v>
      </c>
      <c r="E174" s="11">
        <v>2</v>
      </c>
      <c r="F174" s="28">
        <v>110373</v>
      </c>
      <c r="G174" s="28">
        <v>178282</v>
      </c>
      <c r="H174" s="32">
        <v>6.6600000000000006E-2</v>
      </c>
    </row>
    <row r="175" spans="1:8" ht="15.75" thickBot="1">
      <c r="A175" s="11">
        <v>20584</v>
      </c>
      <c r="B175" s="11">
        <v>75</v>
      </c>
      <c r="C175" s="11">
        <v>15</v>
      </c>
      <c r="D175" s="11">
        <v>24</v>
      </c>
      <c r="E175" s="11">
        <v>2</v>
      </c>
      <c r="F175" s="28">
        <v>33761</v>
      </c>
      <c r="G175" s="28">
        <v>57560.3</v>
      </c>
      <c r="H175" s="32">
        <v>7.0599999999999996E-2</v>
      </c>
    </row>
    <row r="176" spans="1:8" ht="15.75" thickBot="1">
      <c r="A176" s="11">
        <v>20594</v>
      </c>
      <c r="B176" s="11">
        <v>57</v>
      </c>
      <c r="C176" s="11">
        <v>5</v>
      </c>
      <c r="D176" s="11">
        <v>18</v>
      </c>
      <c r="E176" s="11">
        <v>2</v>
      </c>
      <c r="F176" s="28">
        <v>65650</v>
      </c>
      <c r="G176" s="28">
        <v>95063</v>
      </c>
      <c r="H176" s="32">
        <v>6.7199999999999996E-2</v>
      </c>
    </row>
    <row r="177" spans="1:8" ht="15.75" thickBot="1">
      <c r="A177" s="11">
        <v>20595</v>
      </c>
      <c r="B177" s="11">
        <v>76</v>
      </c>
      <c r="C177" s="11">
        <v>15</v>
      </c>
      <c r="D177" s="11">
        <v>24</v>
      </c>
      <c r="E177" s="11">
        <v>2</v>
      </c>
      <c r="F177" s="28">
        <v>33792.85</v>
      </c>
      <c r="G177" s="28">
        <v>57028.3</v>
      </c>
      <c r="H177" s="32">
        <v>7.0599999999999996E-2</v>
      </c>
    </row>
    <row r="178" spans="1:8" ht="15.75" thickBot="1">
      <c r="A178" s="11">
        <v>20596</v>
      </c>
      <c r="B178" s="11">
        <v>57</v>
      </c>
      <c r="C178" s="11">
        <v>5</v>
      </c>
      <c r="D178" s="11">
        <v>18</v>
      </c>
      <c r="E178" s="11">
        <v>2</v>
      </c>
      <c r="F178" s="28">
        <v>29627</v>
      </c>
      <c r="G178" s="28">
        <v>52375</v>
      </c>
      <c r="H178" s="32">
        <v>6.7199999999999996E-2</v>
      </c>
    </row>
    <row r="179" spans="1:8" ht="15.75" thickBot="1">
      <c r="A179" s="11">
        <v>20598</v>
      </c>
      <c r="B179" s="11">
        <v>77</v>
      </c>
      <c r="C179" s="11">
        <v>15</v>
      </c>
      <c r="D179" s="11">
        <v>17</v>
      </c>
      <c r="E179" s="11">
        <v>2</v>
      </c>
      <c r="F179" s="28">
        <v>109907</v>
      </c>
      <c r="G179" s="28">
        <v>176903</v>
      </c>
      <c r="H179" s="32">
        <v>6.6600000000000006E-2</v>
      </c>
    </row>
    <row r="180" spans="1:8" ht="15.75" thickBot="1">
      <c r="A180" s="11">
        <v>20606</v>
      </c>
      <c r="B180" s="11">
        <v>77</v>
      </c>
      <c r="C180" s="11">
        <v>15</v>
      </c>
      <c r="D180" s="11">
        <v>24</v>
      </c>
      <c r="E180" s="11">
        <v>2</v>
      </c>
      <c r="F180" s="28">
        <v>32168.5</v>
      </c>
      <c r="G180" s="28">
        <v>57719.199999999997</v>
      </c>
      <c r="H180" s="32">
        <v>7.0599999999999996E-2</v>
      </c>
    </row>
    <row r="181" spans="1:8" ht="15.75" thickBot="1">
      <c r="A181" s="11">
        <v>20608</v>
      </c>
      <c r="B181" s="11">
        <v>77</v>
      </c>
      <c r="C181" s="11">
        <v>15</v>
      </c>
      <c r="D181" s="11">
        <v>17</v>
      </c>
      <c r="E181" s="11">
        <v>2</v>
      </c>
      <c r="F181" s="28">
        <v>109907</v>
      </c>
      <c r="G181" s="28">
        <v>176903</v>
      </c>
      <c r="H181" s="32">
        <v>6.6600000000000006E-2</v>
      </c>
    </row>
    <row r="182" spans="1:8" ht="15.75" thickBot="1">
      <c r="A182" s="11">
        <v>20612</v>
      </c>
      <c r="B182" s="11">
        <v>58</v>
      </c>
      <c r="C182" s="11">
        <v>5</v>
      </c>
      <c r="D182" s="11">
        <v>18</v>
      </c>
      <c r="E182" s="11">
        <v>2</v>
      </c>
      <c r="F182" s="28">
        <v>31392.83</v>
      </c>
      <c r="G182" s="28">
        <v>51577.5</v>
      </c>
      <c r="H182" s="32">
        <v>6.7199999999999996E-2</v>
      </c>
    </row>
    <row r="183" spans="1:8" ht="15.75" thickBot="1">
      <c r="A183" s="11">
        <v>20613</v>
      </c>
      <c r="B183" s="11">
        <v>77</v>
      </c>
      <c r="C183" s="11">
        <v>15</v>
      </c>
      <c r="D183" s="11">
        <v>24</v>
      </c>
      <c r="E183" s="11">
        <v>2</v>
      </c>
      <c r="F183" s="28">
        <v>32168.5</v>
      </c>
      <c r="G183" s="28">
        <v>57719.199999999997</v>
      </c>
      <c r="H183" s="32">
        <v>7.0599999999999996E-2</v>
      </c>
    </row>
    <row r="184" spans="1:8" ht="15.75" thickBot="1">
      <c r="A184" s="11">
        <v>20616</v>
      </c>
      <c r="B184" s="11">
        <v>78</v>
      </c>
      <c r="C184" s="11">
        <v>15</v>
      </c>
      <c r="D184" s="11">
        <v>17</v>
      </c>
      <c r="E184" s="11">
        <v>2</v>
      </c>
      <c r="F184" s="28">
        <v>108331</v>
      </c>
      <c r="G184" s="28">
        <v>177100</v>
      </c>
      <c r="H184" s="32">
        <v>6.6600000000000006E-2</v>
      </c>
    </row>
    <row r="185" spans="1:8" ht="15.75" thickBot="1">
      <c r="A185" s="11">
        <v>20617</v>
      </c>
      <c r="B185" s="11">
        <v>78</v>
      </c>
      <c r="C185" s="11">
        <v>15</v>
      </c>
      <c r="D185" s="11">
        <v>24</v>
      </c>
      <c r="E185" s="11">
        <v>2</v>
      </c>
      <c r="F185" s="28">
        <v>31392.83</v>
      </c>
      <c r="G185" s="28">
        <v>57740.2</v>
      </c>
      <c r="H185" s="32">
        <v>7.0599999999999996E-2</v>
      </c>
    </row>
    <row r="186" spans="1:8" ht="15.75" thickBot="1">
      <c r="A186" s="11">
        <v>20618</v>
      </c>
      <c r="B186" s="11">
        <v>27</v>
      </c>
      <c r="C186" s="11">
        <v>5</v>
      </c>
      <c r="D186" s="11">
        <v>12</v>
      </c>
      <c r="E186" s="11">
        <v>2</v>
      </c>
      <c r="F186" s="28">
        <v>40666</v>
      </c>
      <c r="G186" s="28">
        <v>68611</v>
      </c>
      <c r="H186" s="32">
        <v>6.3799999999999996E-2</v>
      </c>
    </row>
    <row r="187" spans="1:8" ht="15.75" thickBot="1">
      <c r="A187" s="11">
        <v>20621</v>
      </c>
      <c r="B187" s="11">
        <v>78</v>
      </c>
      <c r="C187" s="11">
        <v>15</v>
      </c>
      <c r="D187" s="11">
        <v>17</v>
      </c>
      <c r="E187" s="11">
        <v>2</v>
      </c>
      <c r="F187" s="28">
        <v>108331</v>
      </c>
      <c r="G187" s="28">
        <v>177100</v>
      </c>
      <c r="H187" s="32">
        <v>6.6600000000000006E-2</v>
      </c>
    </row>
    <row r="188" spans="1:8" ht="15.75" thickBot="1">
      <c r="A188" s="11">
        <v>20624</v>
      </c>
      <c r="B188" s="11">
        <v>60</v>
      </c>
      <c r="C188" s="11">
        <v>5</v>
      </c>
      <c r="D188" s="11">
        <v>18</v>
      </c>
      <c r="E188" s="11">
        <v>2</v>
      </c>
      <c r="F188" s="28">
        <v>31403.119999999999</v>
      </c>
      <c r="G188" s="28">
        <v>51616.5</v>
      </c>
      <c r="H188" s="32">
        <v>6.7199999999999996E-2</v>
      </c>
    </row>
    <row r="189" spans="1:8" ht="15.75" thickBot="1">
      <c r="A189" s="11">
        <v>20625</v>
      </c>
      <c r="B189" s="11">
        <v>79</v>
      </c>
      <c r="C189" s="11">
        <v>15</v>
      </c>
      <c r="D189" s="11">
        <v>24</v>
      </c>
      <c r="E189" s="11">
        <v>2</v>
      </c>
      <c r="F189" s="28">
        <v>31261.51</v>
      </c>
      <c r="G189" s="28">
        <v>58118.9</v>
      </c>
      <c r="H189" s="32">
        <v>7.0599999999999996E-2</v>
      </c>
    </row>
    <row r="190" spans="1:8" ht="15.75" thickBot="1">
      <c r="A190" s="11">
        <v>20626</v>
      </c>
      <c r="B190" s="11">
        <v>59</v>
      </c>
      <c r="C190" s="11">
        <v>5</v>
      </c>
      <c r="D190" s="11">
        <v>18</v>
      </c>
      <c r="E190" s="11">
        <v>2</v>
      </c>
      <c r="F190" s="28">
        <v>63799</v>
      </c>
      <c r="G190" s="28">
        <v>95181</v>
      </c>
      <c r="H190" s="32">
        <v>6.7199999999999996E-2</v>
      </c>
    </row>
    <row r="191" spans="1:8" ht="15.75" thickBot="1">
      <c r="A191" s="11">
        <v>20628</v>
      </c>
      <c r="B191" s="11">
        <v>79</v>
      </c>
      <c r="C191" s="11">
        <v>15</v>
      </c>
      <c r="D191" s="11">
        <v>17</v>
      </c>
      <c r="E191" s="11">
        <v>2</v>
      </c>
      <c r="F191" s="28">
        <v>107635</v>
      </c>
      <c r="G191" s="28">
        <v>176783</v>
      </c>
      <c r="H191" s="32">
        <v>6.6600000000000006E-2</v>
      </c>
    </row>
    <row r="192" spans="1:8" ht="15.75" thickBot="1">
      <c r="A192" s="11">
        <v>20630</v>
      </c>
      <c r="B192" s="11">
        <v>40</v>
      </c>
      <c r="C192" s="11">
        <v>15</v>
      </c>
      <c r="D192" s="11">
        <v>15</v>
      </c>
      <c r="E192" s="11">
        <v>2</v>
      </c>
      <c r="F192" s="28">
        <v>31403.119999999999</v>
      </c>
      <c r="G192" s="28">
        <v>52492.5</v>
      </c>
      <c r="H192" s="32">
        <v>6.5500000000000003E-2</v>
      </c>
    </row>
    <row r="193" spans="1:8" ht="15.75" thickBot="1">
      <c r="A193" s="11">
        <v>20631</v>
      </c>
      <c r="B193" s="11">
        <v>79</v>
      </c>
      <c r="C193" s="11">
        <v>15</v>
      </c>
      <c r="D193" s="11">
        <v>24</v>
      </c>
      <c r="E193" s="11">
        <v>2</v>
      </c>
      <c r="F193" s="28">
        <v>40666</v>
      </c>
      <c r="G193" s="28">
        <v>58118.9</v>
      </c>
      <c r="H193" s="32">
        <v>7.0599999999999996E-2</v>
      </c>
    </row>
    <row r="194" spans="1:8" ht="15.75" thickBot="1">
      <c r="A194" s="11">
        <v>20633</v>
      </c>
      <c r="B194" s="11">
        <v>79</v>
      </c>
      <c r="C194" s="11">
        <v>15</v>
      </c>
      <c r="D194" s="11">
        <v>17</v>
      </c>
      <c r="E194" s="11">
        <v>2</v>
      </c>
      <c r="F194" s="28">
        <v>107635</v>
      </c>
      <c r="G194" s="28">
        <v>176783</v>
      </c>
      <c r="H194" s="32">
        <v>6.6600000000000006E-2</v>
      </c>
    </row>
    <row r="195" spans="1:8" ht="15.75" thickBot="1">
      <c r="A195" s="11">
        <v>20642</v>
      </c>
      <c r="B195" s="11">
        <v>80</v>
      </c>
      <c r="C195" s="11">
        <v>15</v>
      </c>
      <c r="D195" s="11">
        <v>17</v>
      </c>
      <c r="E195" s="11">
        <v>2</v>
      </c>
      <c r="F195" s="28">
        <v>109710</v>
      </c>
      <c r="G195" s="28">
        <v>179742</v>
      </c>
      <c r="H195" s="32">
        <v>6.6600000000000006E-2</v>
      </c>
    </row>
    <row r="196" spans="1:8" ht="15.75" thickBot="1">
      <c r="A196" s="11">
        <v>20646</v>
      </c>
      <c r="B196" s="11">
        <v>81</v>
      </c>
      <c r="C196" s="11">
        <v>15</v>
      </c>
      <c r="D196" s="11">
        <v>24</v>
      </c>
      <c r="E196" s="11">
        <v>2</v>
      </c>
      <c r="F196" s="28">
        <v>32540.9</v>
      </c>
      <c r="G196" s="28">
        <v>57791.3</v>
      </c>
      <c r="H196" s="32">
        <v>7.0599999999999996E-2</v>
      </c>
    </row>
    <row r="197" spans="1:8" ht="15.75" thickBot="1">
      <c r="A197" s="11">
        <v>20647</v>
      </c>
      <c r="B197" s="11">
        <v>81</v>
      </c>
      <c r="C197" s="11">
        <v>15</v>
      </c>
      <c r="D197" s="11">
        <v>17</v>
      </c>
      <c r="E197" s="11">
        <v>2</v>
      </c>
      <c r="F197" s="28">
        <v>110157</v>
      </c>
      <c r="G197" s="28">
        <v>179481</v>
      </c>
      <c r="H197" s="32">
        <v>6.6600000000000006E-2</v>
      </c>
    </row>
    <row r="198" spans="1:8" ht="15.75" thickBot="1">
      <c r="A198" s="11">
        <v>50000</v>
      </c>
      <c r="B198" s="11">
        <v>78</v>
      </c>
      <c r="C198" s="11">
        <v>15</v>
      </c>
      <c r="D198" s="11">
        <v>24</v>
      </c>
      <c r="E198" s="11">
        <v>2</v>
      </c>
      <c r="F198" s="28">
        <v>33237.93</v>
      </c>
      <c r="G198" s="28">
        <v>33237.93</v>
      </c>
      <c r="H198" s="32">
        <v>7.0599999999999996E-2</v>
      </c>
    </row>
    <row r="199" spans="1:8" ht="15.75" thickBot="1">
      <c r="A199" s="11">
        <v>50003</v>
      </c>
      <c r="B199" s="11">
        <v>63</v>
      </c>
      <c r="C199" s="11">
        <v>5</v>
      </c>
      <c r="D199" s="11">
        <v>18</v>
      </c>
      <c r="E199" s="11">
        <v>2</v>
      </c>
      <c r="F199" s="28">
        <v>33126.879999999997</v>
      </c>
      <c r="G199" s="28">
        <v>51899.96</v>
      </c>
      <c r="H199" s="32">
        <v>6.7199999999999996E-2</v>
      </c>
    </row>
    <row r="200" spans="1:8" ht="15.75" thickBot="1">
      <c r="A200" s="11">
        <v>50004</v>
      </c>
      <c r="B200" s="11">
        <v>83</v>
      </c>
      <c r="C200" s="11">
        <v>15</v>
      </c>
      <c r="D200" s="11">
        <v>24</v>
      </c>
      <c r="E200" s="11">
        <v>2</v>
      </c>
      <c r="F200" s="28">
        <v>33355.519999999997</v>
      </c>
      <c r="G200" s="28">
        <v>59849.04</v>
      </c>
      <c r="H200" s="32">
        <v>7.0599999999999996E-2</v>
      </c>
    </row>
    <row r="201" spans="1:8" ht="15.75" thickBot="1">
      <c r="A201" s="11">
        <v>50008</v>
      </c>
      <c r="B201" s="11">
        <v>82</v>
      </c>
      <c r="C201" s="11">
        <v>15</v>
      </c>
      <c r="D201" s="11">
        <v>17</v>
      </c>
      <c r="E201" s="11">
        <v>2</v>
      </c>
      <c r="F201" s="28">
        <v>103930</v>
      </c>
      <c r="G201" s="28">
        <v>207860</v>
      </c>
      <c r="H201" s="32">
        <v>6.6600000000000006E-2</v>
      </c>
    </row>
    <row r="202" spans="1:8" ht="15.75" thickBot="1">
      <c r="A202" s="11">
        <v>50014</v>
      </c>
      <c r="B202" s="11">
        <v>83</v>
      </c>
      <c r="C202" s="11">
        <v>15</v>
      </c>
      <c r="D202" s="11">
        <v>24</v>
      </c>
      <c r="E202" s="11">
        <v>2</v>
      </c>
      <c r="F202" s="28">
        <v>33355.519999999997</v>
      </c>
      <c r="G202" s="28">
        <v>59849.04</v>
      </c>
      <c r="H202" s="32">
        <v>7.0599999999999996E-2</v>
      </c>
    </row>
    <row r="203" spans="1:8" ht="15.75" thickBot="1">
      <c r="A203" s="11">
        <v>50025</v>
      </c>
      <c r="B203" s="11">
        <v>84</v>
      </c>
      <c r="C203" s="11">
        <v>15</v>
      </c>
      <c r="D203" s="11">
        <v>24</v>
      </c>
      <c r="E203" s="11">
        <v>2</v>
      </c>
      <c r="F203" s="28">
        <v>33432.720000000001</v>
      </c>
      <c r="G203" s="28">
        <v>59987.56</v>
      </c>
      <c r="H203" s="32">
        <v>7.0599999999999996E-2</v>
      </c>
    </row>
    <row r="204" spans="1:8" ht="15.75" thickBot="1">
      <c r="A204" s="11">
        <v>50028</v>
      </c>
      <c r="B204" s="11">
        <v>51</v>
      </c>
      <c r="C204" s="11">
        <v>15</v>
      </c>
      <c r="D204" s="11">
        <v>16</v>
      </c>
      <c r="E204" s="11">
        <v>3</v>
      </c>
      <c r="F204" s="28">
        <v>31269</v>
      </c>
      <c r="G204" s="28">
        <v>62538</v>
      </c>
      <c r="H204" s="32">
        <v>6.6600000000000006E-2</v>
      </c>
    </row>
    <row r="205" spans="1:8" ht="15.75" thickBot="1">
      <c r="A205" s="11">
        <v>50030</v>
      </c>
      <c r="B205" s="11">
        <v>35</v>
      </c>
      <c r="C205" s="11">
        <v>5</v>
      </c>
      <c r="D205" s="11">
        <v>15</v>
      </c>
      <c r="E205" s="11">
        <v>3</v>
      </c>
      <c r="F205" s="28">
        <v>40000</v>
      </c>
      <c r="G205" s="28">
        <v>50000</v>
      </c>
      <c r="H205" s="32">
        <v>6.6100000000000006E-2</v>
      </c>
    </row>
    <row r="206" spans="1:8" ht="15.75" thickBot="1">
      <c r="A206" s="11">
        <v>50033</v>
      </c>
      <c r="B206" s="11">
        <v>86</v>
      </c>
      <c r="C206" s="11">
        <v>15</v>
      </c>
      <c r="D206" s="11">
        <v>30</v>
      </c>
      <c r="E206" s="11">
        <v>3</v>
      </c>
      <c r="F206" s="28">
        <v>31350</v>
      </c>
      <c r="G206" s="28">
        <v>52250</v>
      </c>
      <c r="H206" s="32">
        <v>7.4499999999999997E-2</v>
      </c>
    </row>
    <row r="207" spans="1:8" ht="15.75" thickBot="1">
      <c r="A207" s="11">
        <v>50034</v>
      </c>
      <c r="B207" s="11">
        <v>34</v>
      </c>
      <c r="C207" s="11">
        <v>5</v>
      </c>
      <c r="D207" s="11">
        <v>15</v>
      </c>
      <c r="E207" s="11">
        <v>3</v>
      </c>
      <c r="F207" s="28">
        <v>57475</v>
      </c>
      <c r="G207" s="28">
        <v>104500</v>
      </c>
      <c r="H207" s="32">
        <v>6.6100000000000006E-2</v>
      </c>
    </row>
    <row r="208" spans="1:8" ht="15.75" thickBot="1">
      <c r="A208" s="11">
        <v>50035</v>
      </c>
      <c r="B208" s="11">
        <v>66</v>
      </c>
      <c r="C208" s="11">
        <v>5</v>
      </c>
      <c r="D208" s="11">
        <v>18</v>
      </c>
      <c r="E208" s="11">
        <v>3</v>
      </c>
      <c r="F208" s="28">
        <v>57475</v>
      </c>
      <c r="G208" s="28">
        <v>99275</v>
      </c>
      <c r="H208" s="32">
        <v>6.7799999999999999E-2</v>
      </c>
    </row>
    <row r="209" spans="1:8" ht="15.75" thickBot="1">
      <c r="A209" s="11">
        <v>50036</v>
      </c>
      <c r="B209" s="11">
        <v>86</v>
      </c>
      <c r="C209" s="11">
        <v>15</v>
      </c>
      <c r="D209" s="11">
        <v>17</v>
      </c>
      <c r="E209" s="11">
        <v>3</v>
      </c>
      <c r="F209" s="28">
        <v>104500</v>
      </c>
      <c r="G209" s="28">
        <v>209000</v>
      </c>
      <c r="H209" s="32">
        <v>6.7199999999999996E-2</v>
      </c>
    </row>
    <row r="210" spans="1:8" ht="15.75" thickBot="1">
      <c r="A210" s="11">
        <v>50038</v>
      </c>
      <c r="B210" s="11">
        <v>87</v>
      </c>
      <c r="C210" s="11">
        <v>15</v>
      </c>
      <c r="D210" s="11">
        <v>17</v>
      </c>
      <c r="E210" s="11">
        <v>3</v>
      </c>
      <c r="F210" s="28">
        <v>150000</v>
      </c>
      <c r="G210" s="28">
        <v>300000</v>
      </c>
      <c r="H210" s="32">
        <v>6.7199999999999996E-2</v>
      </c>
    </row>
    <row r="211" spans="1:8" ht="15.75" thickBot="1">
      <c r="A211" s="11">
        <v>50039</v>
      </c>
      <c r="B211" s="11">
        <v>35</v>
      </c>
      <c r="C211" s="11">
        <v>5</v>
      </c>
      <c r="D211" s="11">
        <v>15</v>
      </c>
      <c r="E211" s="11">
        <v>3</v>
      </c>
      <c r="F211" s="28">
        <v>40000</v>
      </c>
      <c r="G211" s="28">
        <v>50000</v>
      </c>
      <c r="H211" s="32">
        <v>6.6100000000000006E-2</v>
      </c>
    </row>
    <row r="212" spans="1:8" ht="15.75" thickBot="1">
      <c r="A212" s="11">
        <v>50041</v>
      </c>
      <c r="B212" s="11">
        <v>35</v>
      </c>
      <c r="C212" s="11">
        <v>5</v>
      </c>
      <c r="D212" s="11">
        <v>15</v>
      </c>
      <c r="E212" s="11">
        <v>3</v>
      </c>
      <c r="F212" s="28">
        <v>55000</v>
      </c>
      <c r="G212" s="28">
        <v>100000</v>
      </c>
      <c r="H212" s="32">
        <v>6.6100000000000006E-2</v>
      </c>
    </row>
    <row r="213" spans="1:8" ht="15.75" thickBot="1">
      <c r="A213" s="11">
        <v>50042</v>
      </c>
      <c r="B213" s="11">
        <v>67</v>
      </c>
      <c r="C213" s="11">
        <v>5</v>
      </c>
      <c r="D213" s="11">
        <v>18</v>
      </c>
      <c r="E213" s="11">
        <v>3</v>
      </c>
      <c r="F213" s="28">
        <v>55000</v>
      </c>
      <c r="G213" s="28">
        <v>95000</v>
      </c>
      <c r="H213" s="32">
        <v>6.7799999999999999E-2</v>
      </c>
    </row>
    <row r="214" spans="1:8" ht="15.75" thickBot="1">
      <c r="A214" s="11">
        <v>50043</v>
      </c>
      <c r="B214" s="11">
        <v>67</v>
      </c>
      <c r="C214" s="11">
        <v>5</v>
      </c>
      <c r="D214" s="11">
        <v>20</v>
      </c>
      <c r="E214" s="11">
        <v>3</v>
      </c>
      <c r="F214" s="28">
        <v>30000</v>
      </c>
      <c r="G214" s="28">
        <v>50000</v>
      </c>
      <c r="H214" s="32">
        <v>6.8900000000000003E-2</v>
      </c>
    </row>
    <row r="215" spans="1:8" ht="15.75" thickBot="1">
      <c r="A215" s="11">
        <v>50047</v>
      </c>
      <c r="B215" s="11">
        <v>87</v>
      </c>
      <c r="C215" s="11">
        <v>15</v>
      </c>
      <c r="D215" s="11">
        <v>30</v>
      </c>
      <c r="E215" s="11">
        <v>3</v>
      </c>
      <c r="F215" s="28">
        <v>30000</v>
      </c>
      <c r="G215" s="28">
        <v>50000</v>
      </c>
      <c r="H215" s="32">
        <v>7.4499999999999997E-2</v>
      </c>
    </row>
    <row r="216" spans="1:8" ht="15.75" thickBot="1">
      <c r="A216" s="11">
        <v>50048</v>
      </c>
      <c r="B216" s="11">
        <v>87</v>
      </c>
      <c r="C216" s="11">
        <v>15</v>
      </c>
      <c r="D216" s="11">
        <v>17</v>
      </c>
      <c r="E216" s="11">
        <v>3</v>
      </c>
      <c r="F216" s="28">
        <v>100000</v>
      </c>
      <c r="G216" s="28">
        <v>200000</v>
      </c>
      <c r="H216" s="32">
        <v>6.7199999999999996E-2</v>
      </c>
    </row>
    <row r="217" spans="1:8" ht="15.75" thickBot="1">
      <c r="A217" s="11">
        <v>50049</v>
      </c>
      <c r="B217" s="11">
        <v>87</v>
      </c>
      <c r="C217" s="11">
        <v>15</v>
      </c>
      <c r="D217" s="11">
        <v>30</v>
      </c>
      <c r="E217" s="11">
        <v>3</v>
      </c>
      <c r="F217" s="28">
        <v>30000</v>
      </c>
      <c r="G217" s="28">
        <v>50000</v>
      </c>
      <c r="H217" s="32">
        <v>7.4499999999999997E-2</v>
      </c>
    </row>
    <row r="218" spans="1:8" ht="15.75" thickBot="1">
      <c r="A218" s="11">
        <v>50050</v>
      </c>
      <c r="B218" s="11">
        <v>35</v>
      </c>
      <c r="C218" s="11">
        <v>5</v>
      </c>
      <c r="D218" s="11">
        <v>15</v>
      </c>
      <c r="E218" s="11">
        <v>3</v>
      </c>
      <c r="F218" s="28">
        <v>55000</v>
      </c>
      <c r="G218" s="28">
        <v>95000</v>
      </c>
      <c r="H218" s="32">
        <v>6.6100000000000006E-2</v>
      </c>
    </row>
    <row r="219" spans="1:8" ht="15.75" thickBot="1">
      <c r="A219" s="11">
        <v>50052</v>
      </c>
      <c r="B219" s="11">
        <v>68</v>
      </c>
      <c r="C219" s="11">
        <v>5</v>
      </c>
      <c r="D219" s="11">
        <v>18</v>
      </c>
      <c r="E219" s="11">
        <v>3</v>
      </c>
      <c r="F219" s="28">
        <v>55000</v>
      </c>
      <c r="G219" s="28">
        <v>95000</v>
      </c>
      <c r="H219" s="32">
        <v>6.7799999999999999E-2</v>
      </c>
    </row>
    <row r="220" spans="1:8" ht="15.75" thickBot="1">
      <c r="A220" s="11">
        <v>50053</v>
      </c>
      <c r="B220" s="11">
        <v>36</v>
      </c>
      <c r="C220" s="11">
        <v>5</v>
      </c>
      <c r="D220" s="11">
        <v>15</v>
      </c>
      <c r="E220" s="11">
        <v>3</v>
      </c>
      <c r="F220" s="28">
        <v>40000</v>
      </c>
      <c r="G220" s="28">
        <v>50000</v>
      </c>
      <c r="H220" s="32">
        <v>6.6100000000000006E-2</v>
      </c>
    </row>
    <row r="221" spans="1:8" ht="15.75" thickBot="1">
      <c r="A221" s="11">
        <v>50055</v>
      </c>
      <c r="B221" s="11">
        <v>88</v>
      </c>
      <c r="C221" s="11">
        <v>15</v>
      </c>
      <c r="D221" s="11">
        <v>17</v>
      </c>
      <c r="E221" s="11">
        <v>3</v>
      </c>
      <c r="F221" s="28">
        <v>150000</v>
      </c>
      <c r="G221" s="28">
        <v>300000</v>
      </c>
      <c r="H221" s="32">
        <v>6.7199999999999996E-2</v>
      </c>
    </row>
    <row r="222" spans="1:8" ht="15.75" thickBot="1">
      <c r="A222" s="11">
        <v>50056</v>
      </c>
      <c r="B222" s="11">
        <v>48</v>
      </c>
      <c r="C222" s="11">
        <v>15</v>
      </c>
      <c r="D222" s="11">
        <v>16</v>
      </c>
      <c r="E222" s="11">
        <v>3</v>
      </c>
      <c r="F222" s="28">
        <v>30000</v>
      </c>
      <c r="G222" s="28">
        <v>60000</v>
      </c>
      <c r="H222" s="32">
        <v>6.6600000000000006E-2</v>
      </c>
    </row>
    <row r="223" spans="1:8" ht="15.75" thickBot="1">
      <c r="A223" s="11">
        <v>50057</v>
      </c>
      <c r="B223" s="11">
        <v>88</v>
      </c>
      <c r="C223" s="11">
        <v>15</v>
      </c>
      <c r="D223" s="11">
        <v>30</v>
      </c>
      <c r="E223" s="11">
        <v>3</v>
      </c>
      <c r="F223" s="28">
        <v>30000</v>
      </c>
      <c r="G223" s="28">
        <v>50000</v>
      </c>
      <c r="H223" s="32">
        <v>7.4499999999999997E-2</v>
      </c>
    </row>
    <row r="224" spans="1:8" ht="15.75" thickBot="1">
      <c r="A224" s="11">
        <v>50058</v>
      </c>
      <c r="B224" s="11">
        <v>36</v>
      </c>
      <c r="C224" s="11">
        <v>5</v>
      </c>
      <c r="D224" s="11">
        <v>15</v>
      </c>
      <c r="E224" s="11">
        <v>3</v>
      </c>
      <c r="F224" s="28">
        <v>55000</v>
      </c>
      <c r="G224" s="28">
        <v>95000</v>
      </c>
      <c r="H224" s="32">
        <v>6.6100000000000006E-2</v>
      </c>
    </row>
    <row r="225" spans="1:8" ht="15.75" thickBot="1">
      <c r="A225" s="11">
        <v>50059</v>
      </c>
      <c r="B225" s="11">
        <v>68</v>
      </c>
      <c r="C225" s="11">
        <v>5</v>
      </c>
      <c r="D225" s="11">
        <v>20</v>
      </c>
      <c r="E225" s="11">
        <v>3</v>
      </c>
      <c r="F225" s="28">
        <v>40000</v>
      </c>
      <c r="G225" s="28">
        <v>50000</v>
      </c>
      <c r="H225" s="32">
        <v>6.8900000000000003E-2</v>
      </c>
    </row>
    <row r="226" spans="1:8" ht="15.75" thickBot="1">
      <c r="A226" s="11">
        <v>50061</v>
      </c>
      <c r="B226" s="11">
        <v>88</v>
      </c>
      <c r="C226" s="11">
        <v>15</v>
      </c>
      <c r="D226" s="11">
        <v>30</v>
      </c>
      <c r="E226" s="11">
        <v>3</v>
      </c>
      <c r="F226" s="28">
        <v>30000</v>
      </c>
      <c r="G226" s="28">
        <v>50000</v>
      </c>
      <c r="H226" s="32">
        <v>7.4499999999999997E-2</v>
      </c>
    </row>
    <row r="227" spans="1:8" ht="15.75" thickBot="1">
      <c r="A227" s="11">
        <v>50063</v>
      </c>
      <c r="B227" s="11">
        <v>37</v>
      </c>
      <c r="C227" s="11">
        <v>5</v>
      </c>
      <c r="D227" s="11">
        <v>15</v>
      </c>
      <c r="E227" s="11">
        <v>3</v>
      </c>
      <c r="F227" s="28">
        <v>40000</v>
      </c>
      <c r="G227" s="28">
        <v>50000</v>
      </c>
      <c r="H227" s="32">
        <v>6.6100000000000006E-2</v>
      </c>
    </row>
    <row r="228" spans="1:8" ht="15.75" thickBot="1">
      <c r="A228" s="11">
        <v>50064</v>
      </c>
      <c r="B228" s="11">
        <v>36</v>
      </c>
      <c r="C228" s="11">
        <v>5</v>
      </c>
      <c r="D228" s="11">
        <v>15</v>
      </c>
      <c r="E228" s="11">
        <v>3</v>
      </c>
      <c r="F228" s="28">
        <v>55000</v>
      </c>
      <c r="G228" s="28">
        <v>95000</v>
      </c>
      <c r="H228" s="32">
        <v>6.6100000000000006E-2</v>
      </c>
    </row>
    <row r="229" spans="1:8" ht="15.75" thickBot="1">
      <c r="A229" s="11">
        <v>50065</v>
      </c>
      <c r="B229" s="11">
        <v>69</v>
      </c>
      <c r="C229" s="11">
        <v>5</v>
      </c>
      <c r="D229" s="11">
        <v>18</v>
      </c>
      <c r="E229" s="11">
        <v>3</v>
      </c>
      <c r="F229" s="28">
        <v>55000</v>
      </c>
      <c r="G229" s="28">
        <v>95000</v>
      </c>
      <c r="H229" s="32">
        <v>6.7799999999999999E-2</v>
      </c>
    </row>
    <row r="230" spans="1:8" ht="15.75" thickBot="1">
      <c r="A230" s="11">
        <v>50066</v>
      </c>
      <c r="B230" s="11">
        <v>89</v>
      </c>
      <c r="C230" s="11">
        <v>15</v>
      </c>
      <c r="D230" s="11">
        <v>17</v>
      </c>
      <c r="E230" s="11">
        <v>3</v>
      </c>
      <c r="F230" s="28">
        <v>150000</v>
      </c>
      <c r="G230" s="28">
        <v>300000</v>
      </c>
      <c r="H230" s="32">
        <v>6.7199999999999996E-2</v>
      </c>
    </row>
    <row r="231" spans="1:8" ht="15.75" thickBot="1">
      <c r="A231" s="11">
        <v>50068</v>
      </c>
      <c r="B231" s="11">
        <v>89</v>
      </c>
      <c r="C231" s="11">
        <v>15</v>
      </c>
      <c r="D231" s="11">
        <v>17</v>
      </c>
      <c r="E231" s="11">
        <v>3</v>
      </c>
      <c r="F231" s="28">
        <v>100000</v>
      </c>
      <c r="G231" s="28">
        <v>200000</v>
      </c>
      <c r="H231" s="32">
        <v>6.7199999999999996E-2</v>
      </c>
    </row>
    <row r="232" spans="1:8" ht="15.75" thickBot="1">
      <c r="A232" s="11">
        <v>50069</v>
      </c>
      <c r="B232" s="11">
        <v>38</v>
      </c>
      <c r="C232" s="11">
        <v>5</v>
      </c>
      <c r="D232" s="11">
        <v>15</v>
      </c>
      <c r="E232" s="11">
        <v>3</v>
      </c>
      <c r="F232" s="28">
        <v>55000</v>
      </c>
      <c r="G232" s="28">
        <v>95000</v>
      </c>
      <c r="H232" s="32">
        <v>6.6100000000000006E-2</v>
      </c>
    </row>
    <row r="233" spans="1:8" ht="15.75" thickBot="1">
      <c r="A233" s="11">
        <v>50070</v>
      </c>
      <c r="B233" s="11">
        <v>69</v>
      </c>
      <c r="C233" s="11">
        <v>5</v>
      </c>
      <c r="D233" s="11">
        <v>20</v>
      </c>
      <c r="E233" s="11">
        <v>3</v>
      </c>
      <c r="F233" s="28">
        <v>30000</v>
      </c>
      <c r="G233" s="28">
        <v>50000</v>
      </c>
      <c r="H233" s="32">
        <v>6.8900000000000003E-2</v>
      </c>
    </row>
    <row r="234" spans="1:8" ht="15.75" thickBot="1">
      <c r="A234" s="11">
        <v>50072</v>
      </c>
      <c r="B234" s="11">
        <v>38</v>
      </c>
      <c r="C234" s="11">
        <v>5</v>
      </c>
      <c r="D234" s="11">
        <v>15</v>
      </c>
      <c r="E234" s="11">
        <v>3</v>
      </c>
      <c r="F234" s="28">
        <v>60000</v>
      </c>
      <c r="G234" s="28">
        <v>100000</v>
      </c>
      <c r="H234" s="32">
        <v>6.6100000000000006E-2</v>
      </c>
    </row>
    <row r="235" spans="1:8" ht="15.75" thickBot="1">
      <c r="A235" s="11">
        <v>50073</v>
      </c>
      <c r="B235" s="11">
        <v>38</v>
      </c>
      <c r="C235" s="11">
        <v>5</v>
      </c>
      <c r="D235" s="11">
        <v>15</v>
      </c>
      <c r="E235" s="11">
        <v>3</v>
      </c>
      <c r="F235" s="28">
        <v>40000</v>
      </c>
      <c r="G235" s="28">
        <v>50000</v>
      </c>
      <c r="H235" s="32">
        <v>6.6100000000000006E-2</v>
      </c>
    </row>
    <row r="236" spans="1:8" ht="15.75" thickBot="1">
      <c r="A236" s="11">
        <v>50080</v>
      </c>
      <c r="B236" s="11">
        <v>71</v>
      </c>
      <c r="C236" s="11">
        <v>5</v>
      </c>
      <c r="D236" s="11">
        <v>18</v>
      </c>
      <c r="E236" s="11">
        <v>3</v>
      </c>
      <c r="F236" s="28">
        <v>55000</v>
      </c>
      <c r="G236" s="28">
        <v>95000</v>
      </c>
      <c r="H236" s="32">
        <v>6.7799999999999999E-2</v>
      </c>
    </row>
    <row r="237" spans="1:8" ht="15.75" thickBot="1">
      <c r="A237" s="11">
        <v>50081</v>
      </c>
      <c r="B237" s="11">
        <v>91</v>
      </c>
      <c r="C237" s="11">
        <v>5</v>
      </c>
      <c r="D237" s="11">
        <v>17</v>
      </c>
      <c r="E237" s="11">
        <v>3</v>
      </c>
      <c r="F237" s="28">
        <v>100000</v>
      </c>
      <c r="G237" s="28">
        <v>200000</v>
      </c>
      <c r="H237" s="32">
        <v>6.7199999999999996E-2</v>
      </c>
    </row>
    <row r="238" spans="1:8" ht="15.75" thickBot="1">
      <c r="A238" s="11">
        <v>50082</v>
      </c>
      <c r="B238" s="11">
        <v>71</v>
      </c>
      <c r="C238" s="11">
        <v>5</v>
      </c>
      <c r="D238" s="11">
        <v>20</v>
      </c>
      <c r="E238" s="11">
        <v>3</v>
      </c>
      <c r="F238" s="28">
        <v>30000</v>
      </c>
      <c r="G238" s="28">
        <v>50000</v>
      </c>
      <c r="H238" s="32">
        <v>6.8900000000000003E-2</v>
      </c>
    </row>
    <row r="239" spans="1:8" ht="15.75" thickBot="1">
      <c r="A239" s="11">
        <v>50084</v>
      </c>
      <c r="B239" s="11">
        <v>51</v>
      </c>
      <c r="C239" s="11">
        <v>5</v>
      </c>
      <c r="D239" s="11">
        <v>16</v>
      </c>
      <c r="E239" s="11">
        <v>3</v>
      </c>
      <c r="F239" s="28">
        <v>30000</v>
      </c>
      <c r="G239" s="28">
        <v>60000</v>
      </c>
      <c r="H239" s="32">
        <v>6.6600000000000006E-2</v>
      </c>
    </row>
    <row r="240" spans="1:8" ht="15.75" thickBot="1">
      <c r="A240" s="11">
        <v>50085</v>
      </c>
      <c r="B240" s="11">
        <v>39</v>
      </c>
      <c r="C240" s="11">
        <v>5</v>
      </c>
      <c r="D240" s="11">
        <v>15</v>
      </c>
      <c r="E240" s="11">
        <v>3</v>
      </c>
      <c r="F240" s="28">
        <v>40000</v>
      </c>
      <c r="G240" s="28">
        <v>50000</v>
      </c>
      <c r="H240" s="32">
        <v>6.6100000000000006E-2</v>
      </c>
    </row>
    <row r="241" spans="1:8" ht="15.75" thickBot="1">
      <c r="A241" s="11">
        <v>50087</v>
      </c>
      <c r="B241" s="11">
        <v>91</v>
      </c>
      <c r="C241" s="11">
        <v>5</v>
      </c>
      <c r="D241" s="11">
        <v>15</v>
      </c>
      <c r="E241" s="11">
        <v>3</v>
      </c>
      <c r="F241" s="28">
        <v>200000</v>
      </c>
      <c r="G241" s="28">
        <v>300000</v>
      </c>
      <c r="H241" s="32">
        <v>6.6100000000000006E-2</v>
      </c>
    </row>
    <row r="242" spans="1:8" ht="15.75" thickBot="1">
      <c r="A242" s="11">
        <v>50090</v>
      </c>
      <c r="B242" s="11">
        <v>91</v>
      </c>
      <c r="C242" s="11">
        <v>5</v>
      </c>
      <c r="D242" s="11">
        <v>30</v>
      </c>
      <c r="E242" s="11">
        <v>3</v>
      </c>
      <c r="F242" s="28">
        <v>30000</v>
      </c>
      <c r="G242" s="28">
        <v>50000</v>
      </c>
      <c r="H242" s="32">
        <v>7.4499999999999997E-2</v>
      </c>
    </row>
    <row r="243" spans="1:8" ht="15.75" thickBot="1">
      <c r="A243" s="11">
        <v>50091</v>
      </c>
      <c r="B243" s="11">
        <v>71</v>
      </c>
      <c r="C243" s="11">
        <v>5</v>
      </c>
      <c r="D243" s="11">
        <v>20</v>
      </c>
      <c r="E243" s="11">
        <v>3</v>
      </c>
      <c r="F243" s="28">
        <v>30000</v>
      </c>
      <c r="G243" s="28">
        <v>50000</v>
      </c>
      <c r="H243" s="32">
        <v>6.8900000000000003E-2</v>
      </c>
    </row>
    <row r="244" spans="1:8" ht="15.75" thickBot="1">
      <c r="A244" s="11">
        <v>50092</v>
      </c>
      <c r="B244" s="11">
        <v>91</v>
      </c>
      <c r="C244" s="11">
        <v>5</v>
      </c>
      <c r="D244" s="11">
        <v>17</v>
      </c>
      <c r="E244" s="11">
        <v>3</v>
      </c>
      <c r="F244" s="28">
        <v>100000</v>
      </c>
      <c r="G244" s="28">
        <v>200000</v>
      </c>
      <c r="H244" s="32">
        <v>6.7199999999999996E-2</v>
      </c>
    </row>
    <row r="245" spans="1:8" ht="15.75" thickBot="1">
      <c r="A245" s="11">
        <v>50100</v>
      </c>
      <c r="B245" s="11">
        <v>74</v>
      </c>
      <c r="C245" s="11">
        <v>5</v>
      </c>
      <c r="D245" s="11">
        <v>18</v>
      </c>
      <c r="E245" s="11">
        <v>3</v>
      </c>
      <c r="F245" s="28">
        <v>55000</v>
      </c>
      <c r="G245" s="28">
        <v>95000</v>
      </c>
      <c r="H245" s="32">
        <v>6.7799999999999999E-2</v>
      </c>
    </row>
    <row r="246" spans="1:8" ht="15.75" thickBot="1">
      <c r="A246" s="11">
        <v>50102</v>
      </c>
      <c r="B246" s="11">
        <v>54</v>
      </c>
      <c r="C246" s="11">
        <v>15</v>
      </c>
      <c r="D246" s="11">
        <v>16</v>
      </c>
      <c r="E246" s="11">
        <v>3</v>
      </c>
      <c r="F246" s="28">
        <v>40000</v>
      </c>
      <c r="G246" s="28">
        <v>60000</v>
      </c>
      <c r="H246" s="32">
        <v>6.6600000000000006E-2</v>
      </c>
    </row>
    <row r="247" spans="1:8" ht="15.75" thickBot="1">
      <c r="A247" s="11">
        <v>50103</v>
      </c>
      <c r="B247" s="11">
        <v>43</v>
      </c>
      <c r="C247" s="11">
        <v>5</v>
      </c>
      <c r="D247" s="11">
        <v>15</v>
      </c>
      <c r="E247" s="11">
        <v>3</v>
      </c>
      <c r="F247" s="28">
        <v>40000</v>
      </c>
      <c r="G247" s="28">
        <v>50000</v>
      </c>
      <c r="H247" s="32">
        <v>6.6100000000000006E-2</v>
      </c>
    </row>
    <row r="248" spans="1:8" ht="15.75" thickBot="1">
      <c r="A248" s="11">
        <v>50107</v>
      </c>
      <c r="B248" s="11">
        <v>96</v>
      </c>
      <c r="C248" s="11">
        <v>15</v>
      </c>
      <c r="D248" s="11">
        <v>20</v>
      </c>
      <c r="E248" s="11">
        <v>3</v>
      </c>
      <c r="F248" s="28">
        <v>100000</v>
      </c>
      <c r="G248" s="28">
        <v>200000</v>
      </c>
      <c r="H248" s="32">
        <v>6.8900000000000003E-2</v>
      </c>
    </row>
    <row r="249" spans="1:8" ht="15.75" thickBot="1">
      <c r="A249" s="11">
        <v>50108</v>
      </c>
      <c r="B249" s="11">
        <v>96</v>
      </c>
      <c r="C249" s="11">
        <v>15</v>
      </c>
      <c r="D249" s="11">
        <v>30</v>
      </c>
      <c r="E249" s="11">
        <v>3</v>
      </c>
      <c r="F249" s="28">
        <v>30000</v>
      </c>
      <c r="G249" s="28">
        <v>50000</v>
      </c>
      <c r="H249" s="32">
        <v>7.4499999999999997E-2</v>
      </c>
    </row>
    <row r="250" spans="1:8" ht="15.75" thickBot="1">
      <c r="A250" s="11">
        <v>50109</v>
      </c>
      <c r="B250" s="11">
        <v>99</v>
      </c>
      <c r="C250" s="11">
        <v>5</v>
      </c>
      <c r="D250" s="11">
        <v>15</v>
      </c>
      <c r="E250" s="11">
        <v>3</v>
      </c>
      <c r="F250" s="28">
        <v>300000</v>
      </c>
      <c r="G250" s="28">
        <v>300000</v>
      </c>
      <c r="H250" s="32">
        <v>6.6100000000000006E-2</v>
      </c>
    </row>
    <row r="251" spans="1:8" ht="15.75" thickBot="1">
      <c r="A251" s="11">
        <v>50110</v>
      </c>
      <c r="B251" s="11">
        <v>78</v>
      </c>
      <c r="C251" s="11">
        <v>5</v>
      </c>
      <c r="D251" s="11">
        <v>18</v>
      </c>
      <c r="E251" s="11">
        <v>3</v>
      </c>
      <c r="F251" s="28">
        <v>55000</v>
      </c>
      <c r="G251" s="28">
        <v>95000</v>
      </c>
      <c r="H251" s="32">
        <v>6.7799999999999999E-2</v>
      </c>
    </row>
    <row r="252" spans="1:8" ht="15.75" thickBot="1">
      <c r="A252" s="11">
        <v>50111</v>
      </c>
      <c r="B252" s="11">
        <v>98</v>
      </c>
      <c r="C252" s="11">
        <v>5</v>
      </c>
      <c r="D252" s="11">
        <v>17</v>
      </c>
      <c r="E252" s="11">
        <v>3</v>
      </c>
      <c r="F252" s="28">
        <v>100000</v>
      </c>
      <c r="G252" s="28">
        <v>200000</v>
      </c>
      <c r="H252" s="32">
        <v>6.7199999999999996E-2</v>
      </c>
    </row>
    <row r="253" spans="1:8" ht="15.75" thickBot="1">
      <c r="A253" s="11">
        <v>50112</v>
      </c>
      <c r="B253" s="11">
        <v>98</v>
      </c>
      <c r="C253" s="11">
        <v>5</v>
      </c>
      <c r="D253" s="11">
        <v>30</v>
      </c>
      <c r="E253" s="11">
        <v>3</v>
      </c>
      <c r="F253" s="28">
        <v>30000</v>
      </c>
      <c r="G253" s="28">
        <v>50000</v>
      </c>
      <c r="H253" s="32">
        <v>7.4499999999999997E-2</v>
      </c>
    </row>
    <row r="254" spans="1:8" ht="15.75" thickBot="1">
      <c r="A254" s="11">
        <v>50114</v>
      </c>
      <c r="B254" s="11">
        <v>98</v>
      </c>
      <c r="C254" s="11">
        <v>5</v>
      </c>
      <c r="D254" s="11">
        <v>20</v>
      </c>
      <c r="E254" s="11">
        <v>3</v>
      </c>
      <c r="F254" s="28">
        <v>100000</v>
      </c>
      <c r="G254" s="28">
        <v>200000</v>
      </c>
      <c r="H254" s="32">
        <v>6.8900000000000003E-2</v>
      </c>
    </row>
    <row r="255" spans="1:8" ht="15.75" thickBot="1">
      <c r="A255" s="11">
        <v>50116</v>
      </c>
      <c r="B255" s="11">
        <v>48</v>
      </c>
      <c r="C255" s="11">
        <v>5</v>
      </c>
      <c r="D255" s="11">
        <v>15</v>
      </c>
      <c r="E255" s="11">
        <v>3</v>
      </c>
      <c r="F255" s="28">
        <v>50000</v>
      </c>
      <c r="G255" s="28">
        <v>100000</v>
      </c>
      <c r="H255" s="32">
        <v>6.6100000000000006E-2</v>
      </c>
    </row>
    <row r="256" spans="1:8" ht="15.75" thickBot="1">
      <c r="A256" s="11">
        <v>20489</v>
      </c>
      <c r="B256" s="11">
        <v>47</v>
      </c>
      <c r="C256" s="11">
        <v>5</v>
      </c>
      <c r="D256" s="11">
        <v>22</v>
      </c>
      <c r="E256" s="11">
        <v>2</v>
      </c>
      <c r="F256" s="28">
        <v>20123</v>
      </c>
      <c r="G256" s="28">
        <v>27745</v>
      </c>
      <c r="H256" s="32">
        <v>0.1037</v>
      </c>
    </row>
    <row r="257" spans="1:8" ht="15.75" thickBot="1">
      <c r="A257" s="11">
        <v>20501</v>
      </c>
      <c r="B257" s="11">
        <v>48</v>
      </c>
      <c r="C257" s="11">
        <v>5</v>
      </c>
      <c r="D257" s="11">
        <v>22</v>
      </c>
      <c r="E257" s="11">
        <v>2</v>
      </c>
      <c r="F257" s="28">
        <v>20227</v>
      </c>
      <c r="G257" s="28">
        <v>27633</v>
      </c>
      <c r="H257" s="32">
        <v>0.1037</v>
      </c>
    </row>
    <row r="258" spans="1:8" ht="15.75" thickBot="1">
      <c r="A258" s="11">
        <v>20518</v>
      </c>
      <c r="B258" s="11">
        <v>49</v>
      </c>
      <c r="C258" s="11">
        <v>5</v>
      </c>
      <c r="D258" s="11">
        <v>22</v>
      </c>
      <c r="E258" s="11">
        <v>2</v>
      </c>
      <c r="F258" s="28">
        <v>20190</v>
      </c>
      <c r="G258" s="28">
        <v>27365</v>
      </c>
      <c r="H258" s="32">
        <v>0.1037</v>
      </c>
    </row>
    <row r="259" spans="1:8" ht="15.75" thickBot="1">
      <c r="A259" s="11">
        <v>20533</v>
      </c>
      <c r="B259" s="11">
        <v>72</v>
      </c>
      <c r="C259" s="11">
        <v>15</v>
      </c>
      <c r="D259" s="11">
        <v>20</v>
      </c>
      <c r="E259" s="11">
        <v>2</v>
      </c>
      <c r="F259" s="28">
        <v>45147.9</v>
      </c>
      <c r="G259" s="28">
        <v>85996</v>
      </c>
      <c r="H259" s="32">
        <v>6.83E-2</v>
      </c>
    </row>
    <row r="260" spans="1:8" ht="15.75" thickBot="1">
      <c r="A260" s="11">
        <v>20562</v>
      </c>
      <c r="B260" s="11">
        <v>74</v>
      </c>
      <c r="C260" s="11">
        <v>15</v>
      </c>
      <c r="D260" s="11">
        <v>20</v>
      </c>
      <c r="E260" s="11">
        <v>2</v>
      </c>
      <c r="F260" s="28">
        <v>45147.9</v>
      </c>
      <c r="G260" s="28">
        <v>85996</v>
      </c>
      <c r="H260" s="32">
        <v>6.83E-2</v>
      </c>
    </row>
    <row r="261" spans="1:8" ht="15.75" thickBot="1">
      <c r="A261" s="11">
        <v>20601</v>
      </c>
      <c r="B261" s="11">
        <v>77</v>
      </c>
      <c r="C261" s="11">
        <v>15</v>
      </c>
      <c r="D261" s="11">
        <v>20</v>
      </c>
      <c r="E261" s="11">
        <v>2</v>
      </c>
      <c r="F261" s="28">
        <v>44507.76</v>
      </c>
      <c r="G261" s="28">
        <v>70807.8</v>
      </c>
      <c r="H261" s="32">
        <v>6.83E-2</v>
      </c>
    </row>
    <row r="262" spans="1:8" ht="15.75" thickBot="1">
      <c r="A262" s="11">
        <v>50098</v>
      </c>
      <c r="B262" s="11">
        <v>114</v>
      </c>
      <c r="C262" s="11">
        <v>5</v>
      </c>
      <c r="D262" s="11">
        <v>15</v>
      </c>
      <c r="E262" s="11">
        <v>3</v>
      </c>
      <c r="F262" s="28">
        <v>300000</v>
      </c>
      <c r="G262" s="28">
        <v>300000</v>
      </c>
      <c r="H262" s="32">
        <v>6.6100000000000006E-2</v>
      </c>
    </row>
    <row r="263" spans="1:8" ht="15.75" thickBot="1">
      <c r="A263" s="11">
        <v>20230</v>
      </c>
      <c r="B263" s="11">
        <v>10</v>
      </c>
      <c r="C263" s="11">
        <v>5</v>
      </c>
      <c r="D263" s="11">
        <v>18</v>
      </c>
      <c r="E263" s="11">
        <v>2</v>
      </c>
      <c r="F263" s="28">
        <v>51039.199999999997</v>
      </c>
      <c r="G263" s="28">
        <v>95181</v>
      </c>
      <c r="H263" s="32">
        <v>6.7199999999999996E-2</v>
      </c>
    </row>
    <row r="264" spans="1:8" ht="15.75" thickBot="1">
      <c r="A264" s="11">
        <v>20278</v>
      </c>
      <c r="B264" s="11">
        <v>17</v>
      </c>
      <c r="C264" s="11">
        <v>5</v>
      </c>
      <c r="D264" s="11">
        <v>18</v>
      </c>
      <c r="E264" s="11">
        <v>2</v>
      </c>
      <c r="F264" s="28">
        <v>28574.36</v>
      </c>
      <c r="G264" s="28">
        <v>52492.5</v>
      </c>
      <c r="H264" s="32">
        <v>6.7199999999999996E-2</v>
      </c>
    </row>
    <row r="265" spans="1:8" ht="15.75" thickBot="1">
      <c r="A265" s="11">
        <v>20296</v>
      </c>
      <c r="B265" s="11">
        <v>40</v>
      </c>
      <c r="C265" s="11">
        <v>15</v>
      </c>
      <c r="D265" s="11">
        <v>24</v>
      </c>
      <c r="E265" s="11">
        <v>2</v>
      </c>
      <c r="F265" s="28">
        <v>36937.440000000002</v>
      </c>
      <c r="G265" s="28">
        <v>50895</v>
      </c>
      <c r="H265" s="32">
        <v>7.0599999999999996E-2</v>
      </c>
    </row>
    <row r="266" spans="1:8" ht="15.75" thickBot="1">
      <c r="A266" s="11">
        <v>20324</v>
      </c>
      <c r="B266" s="11">
        <v>43</v>
      </c>
      <c r="C266" s="11">
        <v>15</v>
      </c>
      <c r="D266" s="11">
        <v>24</v>
      </c>
      <c r="E266" s="11">
        <v>2</v>
      </c>
      <c r="F266" s="28">
        <v>31403.119999999999</v>
      </c>
      <c r="G266" s="28">
        <v>49995</v>
      </c>
      <c r="H266" s="32">
        <v>7.0599999999999996E-2</v>
      </c>
    </row>
    <row r="267" spans="1:8" ht="15.75" thickBot="1">
      <c r="A267" s="11">
        <v>20502</v>
      </c>
      <c r="B267" s="11">
        <v>66</v>
      </c>
      <c r="C267" s="11">
        <v>15</v>
      </c>
      <c r="D267" s="11">
        <v>30</v>
      </c>
      <c r="E267" s="11">
        <v>2</v>
      </c>
      <c r="F267" s="28">
        <v>25519.599999999999</v>
      </c>
      <c r="G267" s="28">
        <v>25519.599999999999</v>
      </c>
      <c r="H267" s="32">
        <v>7.3899999999999993E-2</v>
      </c>
    </row>
    <row r="268" spans="1:8" ht="15.75" thickBot="1">
      <c r="A268" s="11">
        <v>20504</v>
      </c>
      <c r="B268" s="11">
        <v>66</v>
      </c>
      <c r="C268" s="11">
        <v>15</v>
      </c>
      <c r="D268" s="11">
        <v>30</v>
      </c>
      <c r="E268" s="11">
        <v>2</v>
      </c>
      <c r="F268" s="28">
        <v>25519.599999999999</v>
      </c>
      <c r="G268" s="28">
        <v>25519.599999999999</v>
      </c>
      <c r="H268" s="32">
        <v>7.3899999999999993E-2</v>
      </c>
    </row>
    <row r="269" spans="1:8" ht="15.75" thickBot="1">
      <c r="A269" s="11">
        <v>20639</v>
      </c>
      <c r="B269" s="11">
        <v>79</v>
      </c>
      <c r="C269" s="11">
        <v>15</v>
      </c>
      <c r="D269" s="11">
        <v>30</v>
      </c>
      <c r="E269" s="11">
        <v>2</v>
      </c>
      <c r="F269" s="28">
        <v>40947</v>
      </c>
      <c r="G269" s="28">
        <v>57932</v>
      </c>
      <c r="H269" s="32">
        <v>7.3899999999999993E-2</v>
      </c>
    </row>
    <row r="270" spans="1:8" ht="15.75" thickBot="1">
      <c r="A270" s="11">
        <v>50022</v>
      </c>
      <c r="B270" s="11">
        <v>83</v>
      </c>
      <c r="C270" s="11">
        <v>15</v>
      </c>
      <c r="D270" s="11">
        <v>17</v>
      </c>
      <c r="E270" s="11">
        <v>2</v>
      </c>
      <c r="F270" s="28">
        <v>103930</v>
      </c>
      <c r="G270" s="28">
        <v>207860</v>
      </c>
      <c r="H270" s="32">
        <v>6.6600000000000006E-2</v>
      </c>
    </row>
    <row r="271" spans="1:8" ht="15.75" thickBot="1">
      <c r="A271" s="11">
        <v>50027</v>
      </c>
      <c r="B271" s="11">
        <v>65</v>
      </c>
      <c r="C271" s="11">
        <v>5</v>
      </c>
      <c r="D271" s="11">
        <v>18</v>
      </c>
      <c r="E271" s="11">
        <v>2</v>
      </c>
      <c r="F271" s="28">
        <v>31350</v>
      </c>
      <c r="G271" s="28">
        <v>62700</v>
      </c>
      <c r="H271" s="32">
        <v>6.7199999999999996E-2</v>
      </c>
    </row>
    <row r="272" spans="1:8" ht="15.75" thickBot="1">
      <c r="A272" s="11">
        <v>50086</v>
      </c>
      <c r="B272" s="11">
        <v>50</v>
      </c>
      <c r="C272" s="11">
        <v>5</v>
      </c>
      <c r="D272" s="11">
        <v>16</v>
      </c>
      <c r="E272" s="11">
        <v>3</v>
      </c>
      <c r="F272" s="28">
        <v>55000</v>
      </c>
      <c r="G272" s="28">
        <v>110000</v>
      </c>
      <c r="H272" s="32">
        <v>6.6600000000000006E-2</v>
      </c>
    </row>
    <row r="273" spans="1:8" ht="15.75" thickBot="1">
      <c r="A273" s="11">
        <v>20515</v>
      </c>
      <c r="B273" s="11">
        <v>69</v>
      </c>
      <c r="C273" s="11">
        <v>15</v>
      </c>
      <c r="D273" s="11">
        <v>15</v>
      </c>
      <c r="E273" s="11">
        <v>2</v>
      </c>
      <c r="F273" s="28">
        <v>112808.02</v>
      </c>
      <c r="G273" s="28">
        <v>168694.5</v>
      </c>
      <c r="H273" s="32">
        <v>6.5500000000000003E-2</v>
      </c>
    </row>
    <row r="274" spans="1:8" ht="15.75" thickBot="1">
      <c r="A274" s="11">
        <v>20395</v>
      </c>
      <c r="B274" s="11">
        <v>38</v>
      </c>
      <c r="C274" s="11">
        <v>5</v>
      </c>
      <c r="D274" s="11">
        <v>22</v>
      </c>
      <c r="E274" s="11">
        <v>2</v>
      </c>
      <c r="F274" s="28">
        <v>26652</v>
      </c>
      <c r="G274" s="28">
        <v>49192</v>
      </c>
      <c r="H274" s="32">
        <v>0.1037</v>
      </c>
    </row>
    <row r="275" spans="1:8" ht="15.75" thickBot="1">
      <c r="A275" s="11">
        <v>20260</v>
      </c>
      <c r="B275" s="11">
        <v>13</v>
      </c>
      <c r="C275" s="11">
        <v>5</v>
      </c>
      <c r="D275" s="11">
        <v>18</v>
      </c>
      <c r="E275" s="11">
        <v>2</v>
      </c>
      <c r="F275" s="28">
        <v>28814.3</v>
      </c>
      <c r="G275" s="28">
        <v>52492.5</v>
      </c>
      <c r="H275" s="32">
        <v>6.7199999999999996E-2</v>
      </c>
    </row>
    <row r="276" spans="1:8" ht="15.75" thickBot="1">
      <c r="A276" s="11">
        <v>20261</v>
      </c>
      <c r="B276" s="11">
        <v>14</v>
      </c>
      <c r="C276" s="11">
        <v>5</v>
      </c>
      <c r="D276" s="11">
        <v>18</v>
      </c>
      <c r="E276" s="11">
        <v>2</v>
      </c>
      <c r="F276" s="28">
        <v>27445.5</v>
      </c>
      <c r="G276" s="28">
        <v>52492.5</v>
      </c>
      <c r="H276" s="32">
        <v>6.7199999999999996E-2</v>
      </c>
    </row>
    <row r="277" spans="1:8" ht="15.75" thickBot="1">
      <c r="A277" s="11">
        <v>20292</v>
      </c>
      <c r="B277" s="11">
        <v>19</v>
      </c>
      <c r="C277" s="11">
        <v>5</v>
      </c>
      <c r="D277" s="11">
        <v>18</v>
      </c>
      <c r="E277" s="11">
        <v>2</v>
      </c>
      <c r="F277" s="28">
        <v>27445.5</v>
      </c>
      <c r="G277" s="28">
        <v>52492.5</v>
      </c>
      <c r="H277" s="32">
        <v>6.7199999999999996E-2</v>
      </c>
    </row>
    <row r="278" spans="1:8" ht="15.75" thickBot="1">
      <c r="A278" s="11">
        <v>50020</v>
      </c>
      <c r="B278" s="11">
        <v>62</v>
      </c>
      <c r="C278" s="11">
        <v>5</v>
      </c>
      <c r="D278" s="11">
        <v>18</v>
      </c>
      <c r="E278" s="11">
        <v>2</v>
      </c>
      <c r="F278" s="28">
        <v>33204</v>
      </c>
      <c r="G278" s="28">
        <v>52021</v>
      </c>
      <c r="H278" s="32">
        <v>6.7199999999999996E-2</v>
      </c>
    </row>
    <row r="279" spans="1:8" ht="15.75" thickBot="1">
      <c r="A279" s="11">
        <v>50032</v>
      </c>
      <c r="B279" s="11">
        <v>64</v>
      </c>
      <c r="C279" s="11">
        <v>5</v>
      </c>
      <c r="D279" s="11">
        <v>20</v>
      </c>
      <c r="E279" s="11">
        <v>3</v>
      </c>
      <c r="F279" s="28">
        <v>31350</v>
      </c>
      <c r="G279" s="28">
        <v>52250</v>
      </c>
      <c r="H279" s="32">
        <v>6.8900000000000003E-2</v>
      </c>
    </row>
    <row r="280" spans="1:8" ht="15.75" thickBot="1">
      <c r="A280" s="11">
        <v>50115</v>
      </c>
      <c r="B280" s="11">
        <v>97</v>
      </c>
      <c r="C280" s="11">
        <v>5</v>
      </c>
      <c r="D280" s="11">
        <v>14</v>
      </c>
      <c r="E280" s="11">
        <v>3</v>
      </c>
      <c r="F280" s="28">
        <v>100000</v>
      </c>
      <c r="G280" s="28">
        <v>200000</v>
      </c>
      <c r="H280" s="32">
        <v>6.5500000000000003E-2</v>
      </c>
    </row>
    <row r="281" spans="1:8" ht="15.75" thickBot="1">
      <c r="A281" s="11">
        <v>20590</v>
      </c>
      <c r="B281" s="11">
        <v>54</v>
      </c>
      <c r="C281" s="11">
        <v>5</v>
      </c>
      <c r="D281" s="11">
        <v>30</v>
      </c>
      <c r="E281" s="11">
        <v>2</v>
      </c>
      <c r="F281" s="28">
        <v>17020</v>
      </c>
      <c r="G281" s="28">
        <v>27591</v>
      </c>
      <c r="H281" s="32">
        <v>0.1104</v>
      </c>
    </row>
    <row r="282" spans="1:8" ht="15.75" thickBot="1">
      <c r="A282" s="11">
        <v>20219</v>
      </c>
      <c r="B282" s="11">
        <v>8</v>
      </c>
      <c r="C282" s="11">
        <v>5</v>
      </c>
      <c r="D282" s="11">
        <v>18</v>
      </c>
      <c r="E282" s="11">
        <v>2</v>
      </c>
      <c r="F282" s="28">
        <v>27548.81</v>
      </c>
      <c r="G282" s="28">
        <v>52492.5</v>
      </c>
      <c r="H282" s="32">
        <v>6.7199999999999996E-2</v>
      </c>
    </row>
    <row r="283" spans="1:8" ht="15.75" thickBot="1">
      <c r="A283" s="11">
        <v>20262</v>
      </c>
      <c r="B283" s="11">
        <v>14</v>
      </c>
      <c r="C283" s="11">
        <v>5</v>
      </c>
      <c r="D283" s="11">
        <v>18</v>
      </c>
      <c r="E283" s="11">
        <v>2</v>
      </c>
      <c r="F283" s="28">
        <v>52160</v>
      </c>
      <c r="G283" s="28">
        <v>99722</v>
      </c>
      <c r="H283" s="32">
        <v>6.7199999999999996E-2</v>
      </c>
    </row>
    <row r="284" spans="1:8" ht="15.75" thickBot="1">
      <c r="A284" s="11">
        <v>20272</v>
      </c>
      <c r="B284" s="11">
        <v>15</v>
      </c>
      <c r="C284" s="11">
        <v>5</v>
      </c>
      <c r="D284" s="11">
        <v>18</v>
      </c>
      <c r="E284" s="11">
        <v>2</v>
      </c>
      <c r="F284" s="28">
        <v>28255.3</v>
      </c>
      <c r="G284" s="28">
        <v>52492.5</v>
      </c>
      <c r="H284" s="32">
        <v>6.7199999999999996E-2</v>
      </c>
    </row>
    <row r="285" spans="1:8" ht="15.75" thickBot="1">
      <c r="A285" s="11">
        <v>20285</v>
      </c>
      <c r="B285" s="11">
        <v>17</v>
      </c>
      <c r="C285" s="11">
        <v>5</v>
      </c>
      <c r="D285" s="11">
        <v>18</v>
      </c>
      <c r="E285" s="11">
        <v>2</v>
      </c>
      <c r="F285" s="28">
        <v>28717</v>
      </c>
      <c r="G285" s="28">
        <v>54719</v>
      </c>
      <c r="H285" s="32">
        <v>6.7199999999999996E-2</v>
      </c>
    </row>
    <row r="286" spans="1:8" ht="15.75" thickBot="1">
      <c r="A286" s="11">
        <v>50040</v>
      </c>
      <c r="B286" s="11">
        <v>85</v>
      </c>
      <c r="C286" s="11">
        <v>15</v>
      </c>
      <c r="D286" s="11">
        <v>30</v>
      </c>
      <c r="E286" s="11">
        <v>3</v>
      </c>
      <c r="F286" s="28">
        <v>31272</v>
      </c>
      <c r="G286" s="28">
        <v>52120</v>
      </c>
      <c r="H286" s="32">
        <v>7.4499999999999997E-2</v>
      </c>
    </row>
    <row r="287" spans="1:8" ht="15.75" thickBot="1">
      <c r="A287" s="11">
        <v>50044</v>
      </c>
      <c r="B287" s="11">
        <v>65</v>
      </c>
      <c r="C287" s="11">
        <v>5</v>
      </c>
      <c r="D287" s="11">
        <v>20</v>
      </c>
      <c r="E287" s="11">
        <v>3</v>
      </c>
      <c r="F287" s="28">
        <v>31272</v>
      </c>
      <c r="G287" s="28">
        <v>52120</v>
      </c>
      <c r="H287" s="32">
        <v>6.8900000000000003E-2</v>
      </c>
    </row>
    <row r="288" spans="1:8" ht="15.75" thickBot="1">
      <c r="A288" s="11">
        <v>20269</v>
      </c>
      <c r="B288" s="11">
        <v>14</v>
      </c>
      <c r="C288" s="11">
        <v>5</v>
      </c>
      <c r="D288" s="11">
        <v>18</v>
      </c>
      <c r="E288" s="11">
        <v>2</v>
      </c>
      <c r="F288" s="28">
        <v>52568</v>
      </c>
      <c r="G288" s="28">
        <v>101115</v>
      </c>
      <c r="H288" s="32">
        <v>6.7199999999999996E-2</v>
      </c>
    </row>
    <row r="289" spans="1:8" ht="15.75" thickBot="1">
      <c r="A289" s="11">
        <v>20287</v>
      </c>
      <c r="B289" s="11">
        <v>17</v>
      </c>
      <c r="C289" s="11">
        <v>5</v>
      </c>
      <c r="D289" s="11">
        <v>18</v>
      </c>
      <c r="E289" s="11">
        <v>2</v>
      </c>
      <c r="F289" s="28">
        <v>56828</v>
      </c>
      <c r="G289" s="28">
        <v>100072</v>
      </c>
      <c r="H289" s="32">
        <v>6.7199999999999996E-2</v>
      </c>
    </row>
    <row r="290" spans="1:8" ht="15.75" thickBot="1">
      <c r="A290" s="11">
        <v>20293</v>
      </c>
      <c r="B290" s="11">
        <v>17</v>
      </c>
      <c r="C290" s="11">
        <v>5</v>
      </c>
      <c r="D290" s="11">
        <v>18</v>
      </c>
      <c r="E290" s="11">
        <v>2</v>
      </c>
      <c r="F290" s="28">
        <v>56828</v>
      </c>
      <c r="G290" s="28">
        <v>100072</v>
      </c>
      <c r="H290" s="32">
        <v>6.7199999999999996E-2</v>
      </c>
    </row>
    <row r="291" spans="1:8" ht="15.75" thickBot="1">
      <c r="A291" s="11">
        <v>20303</v>
      </c>
      <c r="B291" s="11">
        <v>19</v>
      </c>
      <c r="C291" s="11">
        <v>5</v>
      </c>
      <c r="D291" s="11">
        <v>18</v>
      </c>
      <c r="E291" s="11">
        <v>2</v>
      </c>
      <c r="F291" s="28">
        <v>51253.599999999999</v>
      </c>
      <c r="G291" s="28">
        <v>98304</v>
      </c>
      <c r="H291" s="32">
        <v>6.7199999999999996E-2</v>
      </c>
    </row>
    <row r="292" spans="1:8" ht="15.75" thickBot="1">
      <c r="A292" s="11">
        <v>20314</v>
      </c>
      <c r="B292" s="11">
        <v>20</v>
      </c>
      <c r="C292" s="11">
        <v>5</v>
      </c>
      <c r="D292" s="11">
        <v>18</v>
      </c>
      <c r="E292" s="11">
        <v>2</v>
      </c>
      <c r="F292" s="28">
        <v>51039.199999999997</v>
      </c>
      <c r="G292" s="28">
        <v>98674</v>
      </c>
      <c r="H292" s="32">
        <v>6.7199999999999996E-2</v>
      </c>
    </row>
    <row r="293" spans="1:8" ht="15.75" thickBot="1">
      <c r="A293" s="11">
        <v>20403</v>
      </c>
      <c r="B293" s="11">
        <v>35</v>
      </c>
      <c r="C293" s="11">
        <v>5</v>
      </c>
      <c r="D293" s="11">
        <v>18</v>
      </c>
      <c r="E293" s="11">
        <v>2</v>
      </c>
      <c r="F293" s="28">
        <v>51992</v>
      </c>
      <c r="G293" s="28">
        <v>99793</v>
      </c>
      <c r="H293" s="32">
        <v>6.7199999999999996E-2</v>
      </c>
    </row>
    <row r="294" spans="1:8" ht="15.75" thickBot="1">
      <c r="A294" s="11">
        <v>20576</v>
      </c>
      <c r="B294" s="11">
        <v>71</v>
      </c>
      <c r="C294" s="11">
        <v>15</v>
      </c>
      <c r="D294" s="11">
        <v>30</v>
      </c>
      <c r="E294" s="11">
        <v>2</v>
      </c>
      <c r="F294" s="28">
        <v>26580.799999999999</v>
      </c>
      <c r="G294" s="28">
        <v>26580.799999999999</v>
      </c>
      <c r="H294" s="32">
        <v>7.3899999999999993E-2</v>
      </c>
    </row>
    <row r="295" spans="1:8" ht="15.75" thickBot="1">
      <c r="A295" s="11">
        <v>20430</v>
      </c>
      <c r="B295" s="11">
        <v>38</v>
      </c>
      <c r="C295" s="11">
        <v>5</v>
      </c>
      <c r="D295" s="11">
        <v>22</v>
      </c>
      <c r="E295" s="11">
        <v>2</v>
      </c>
      <c r="F295" s="28">
        <v>20048.5</v>
      </c>
      <c r="G295" s="28">
        <v>27597</v>
      </c>
      <c r="H295" s="32">
        <v>0.1037</v>
      </c>
    </row>
    <row r="296" spans="1:8" ht="15.75" thickBot="1">
      <c r="A296" s="11">
        <v>20476</v>
      </c>
      <c r="B296" s="11">
        <v>42</v>
      </c>
      <c r="C296" s="11">
        <v>5</v>
      </c>
      <c r="D296" s="11">
        <v>22</v>
      </c>
      <c r="E296" s="11">
        <v>2</v>
      </c>
      <c r="F296" s="28">
        <v>18156</v>
      </c>
      <c r="G296" s="28">
        <v>28051</v>
      </c>
      <c r="H296" s="32">
        <v>0.1037</v>
      </c>
    </row>
    <row r="297" spans="1:8" ht="15.75" thickBot="1">
      <c r="A297" s="11">
        <v>20511</v>
      </c>
      <c r="B297" s="11">
        <v>46</v>
      </c>
      <c r="C297" s="11">
        <v>5</v>
      </c>
      <c r="D297" s="11">
        <v>22</v>
      </c>
      <c r="E297" s="11">
        <v>2</v>
      </c>
      <c r="F297" s="28">
        <v>20190</v>
      </c>
      <c r="G297" s="28">
        <v>27365</v>
      </c>
      <c r="H297" s="32">
        <v>0.1037</v>
      </c>
    </row>
    <row r="298" spans="1:8" ht="15.75" thickBot="1">
      <c r="A298" s="11">
        <v>20267</v>
      </c>
      <c r="B298" s="11">
        <v>13</v>
      </c>
      <c r="C298" s="11">
        <v>5</v>
      </c>
      <c r="D298" s="11">
        <v>18</v>
      </c>
      <c r="E298" s="11">
        <v>2</v>
      </c>
      <c r="F298" s="28">
        <v>28036</v>
      </c>
      <c r="G298" s="28">
        <v>52492.5</v>
      </c>
      <c r="H298" s="32">
        <v>6.7000000000000004E-2</v>
      </c>
    </row>
    <row r="299" spans="1:8" ht="15.75" thickBot="1">
      <c r="A299" s="11">
        <v>20421</v>
      </c>
      <c r="B299" s="11">
        <v>57</v>
      </c>
      <c r="C299" s="11">
        <v>15</v>
      </c>
      <c r="D299" s="11">
        <v>30</v>
      </c>
      <c r="E299" s="11">
        <v>2</v>
      </c>
      <c r="F299" s="28">
        <v>26080</v>
      </c>
      <c r="G299" s="28">
        <v>26080</v>
      </c>
      <c r="H299" s="32">
        <v>7.3999999999999996E-2</v>
      </c>
    </row>
    <row r="300" spans="1:8" ht="15.75" thickBot="1">
      <c r="A300" s="11">
        <v>20431</v>
      </c>
      <c r="B300" s="11">
        <v>58</v>
      </c>
      <c r="C300" s="11">
        <v>15</v>
      </c>
      <c r="D300" s="11">
        <v>30</v>
      </c>
      <c r="E300" s="11">
        <v>2</v>
      </c>
      <c r="F300" s="28">
        <v>26284</v>
      </c>
      <c r="G300" s="28">
        <v>26284</v>
      </c>
      <c r="H300" s="32">
        <v>7.3999999999999996E-2</v>
      </c>
    </row>
    <row r="301" spans="1:8" ht="15.75" thickBot="1">
      <c r="A301" s="11">
        <v>50060</v>
      </c>
      <c r="B301" s="11">
        <v>85</v>
      </c>
      <c r="C301" s="11">
        <v>15</v>
      </c>
      <c r="D301" s="11">
        <v>15</v>
      </c>
      <c r="E301" s="11">
        <v>3</v>
      </c>
      <c r="F301" s="28">
        <v>208840</v>
      </c>
      <c r="G301" s="28">
        <v>208840</v>
      </c>
      <c r="H301" s="32">
        <v>6.6000000000000003E-2</v>
      </c>
    </row>
    <row r="302" spans="1:8" ht="15.75" thickBot="1">
      <c r="A302" s="11">
        <v>20280</v>
      </c>
      <c r="B302" s="11">
        <v>14</v>
      </c>
      <c r="C302" s="11">
        <v>5</v>
      </c>
      <c r="D302" s="11">
        <v>18</v>
      </c>
      <c r="E302" s="11">
        <v>2</v>
      </c>
      <c r="F302" s="28">
        <v>50021</v>
      </c>
      <c r="G302" s="28">
        <v>60163</v>
      </c>
      <c r="H302" s="32">
        <v>6.7199999999999996E-2</v>
      </c>
    </row>
    <row r="303" spans="1:8" ht="15.75" thickBot="1">
      <c r="A303" s="11">
        <v>20298</v>
      </c>
      <c r="B303" s="11">
        <v>17</v>
      </c>
      <c r="C303" s="11">
        <v>5</v>
      </c>
      <c r="D303" s="11">
        <v>18</v>
      </c>
      <c r="E303" s="11">
        <v>2</v>
      </c>
      <c r="F303" s="28">
        <v>55020</v>
      </c>
      <c r="G303" s="28">
        <v>103104</v>
      </c>
      <c r="H303" s="32">
        <v>6.7199999999999996E-2</v>
      </c>
    </row>
    <row r="304" spans="1:8" ht="15.75" thickBot="1">
      <c r="A304" s="11">
        <v>20319</v>
      </c>
      <c r="B304" s="11">
        <v>20</v>
      </c>
      <c r="C304" s="11">
        <v>5</v>
      </c>
      <c r="D304" s="11">
        <v>18</v>
      </c>
      <c r="E304" s="11">
        <v>2</v>
      </c>
      <c r="F304" s="28">
        <v>27557.84</v>
      </c>
      <c r="G304" s="28">
        <v>52492.5</v>
      </c>
      <c r="H304" s="32">
        <v>6.7199999999999996E-2</v>
      </c>
    </row>
    <row r="305" spans="1:8" ht="15.75" thickBot="1">
      <c r="A305" s="11">
        <v>20323</v>
      </c>
      <c r="B305" s="11">
        <v>20</v>
      </c>
      <c r="C305" s="11">
        <v>5</v>
      </c>
      <c r="D305" s="11">
        <v>18</v>
      </c>
      <c r="E305" s="11">
        <v>2</v>
      </c>
      <c r="F305" s="28">
        <v>51270.400000000001</v>
      </c>
      <c r="G305" s="28">
        <v>99600</v>
      </c>
      <c r="H305" s="32">
        <v>6.7199999999999996E-2</v>
      </c>
    </row>
    <row r="306" spans="1:8" ht="15.75" thickBot="1">
      <c r="A306" s="11">
        <v>20327</v>
      </c>
      <c r="B306" s="11">
        <v>20</v>
      </c>
      <c r="C306" s="11">
        <v>10</v>
      </c>
      <c r="D306" s="11">
        <v>15</v>
      </c>
      <c r="E306" s="11">
        <v>2</v>
      </c>
      <c r="F306" s="28">
        <v>127024</v>
      </c>
      <c r="G306" s="28">
        <v>180860</v>
      </c>
      <c r="H306" s="32">
        <v>6.5500000000000003E-2</v>
      </c>
    </row>
    <row r="307" spans="1:8" ht="15.75" thickBot="1">
      <c r="A307" s="11">
        <v>20432</v>
      </c>
      <c r="B307" s="11">
        <v>57</v>
      </c>
      <c r="C307" s="11">
        <v>15</v>
      </c>
      <c r="D307" s="11">
        <v>24</v>
      </c>
      <c r="E307" s="11">
        <v>2</v>
      </c>
      <c r="F307" s="28">
        <v>32197.9</v>
      </c>
      <c r="G307" s="28">
        <v>55758.5</v>
      </c>
      <c r="H307" s="32">
        <v>7.0599999999999996E-2</v>
      </c>
    </row>
    <row r="308" spans="1:8" ht="15.75" thickBot="1">
      <c r="A308" s="11">
        <v>50054</v>
      </c>
      <c r="B308" s="11">
        <v>84</v>
      </c>
      <c r="C308" s="11">
        <v>15</v>
      </c>
      <c r="D308" s="11">
        <v>17</v>
      </c>
      <c r="E308" s="11">
        <v>3</v>
      </c>
      <c r="F308" s="28">
        <v>104420</v>
      </c>
      <c r="G308" s="28">
        <v>208840</v>
      </c>
      <c r="H308" s="32">
        <v>6.7199999999999996E-2</v>
      </c>
    </row>
    <row r="309" spans="1:8" ht="15.75" thickBot="1">
      <c r="A309" s="11">
        <v>50071</v>
      </c>
      <c r="B309" s="11">
        <v>34</v>
      </c>
      <c r="C309" s="11">
        <v>5</v>
      </c>
      <c r="D309" s="11">
        <v>11</v>
      </c>
      <c r="E309" s="11">
        <v>3</v>
      </c>
      <c r="F309" s="28">
        <v>47174</v>
      </c>
      <c r="G309" s="28">
        <v>57657</v>
      </c>
      <c r="H309" s="32">
        <v>6.3799999999999996E-2</v>
      </c>
    </row>
    <row r="310" spans="1:8">
      <c r="H310"/>
    </row>
    <row r="311" spans="1:8">
      <c r="H311"/>
    </row>
    <row r="312" spans="1:8">
      <c r="H312"/>
    </row>
    <row r="313" spans="1:8">
      <c r="H313"/>
    </row>
    <row r="314" spans="1:8">
      <c r="H314"/>
    </row>
    <row r="315" spans="1:8">
      <c r="H315"/>
    </row>
    <row r="316" spans="1:8">
      <c r="H316"/>
    </row>
    <row r="317" spans="1:8">
      <c r="H317"/>
    </row>
    <row r="318" spans="1:8">
      <c r="H318"/>
    </row>
    <row r="319" spans="1:8">
      <c r="H319"/>
    </row>
    <row r="320" spans="1:8">
      <c r="H320"/>
    </row>
    <row r="321" spans="8:8">
      <c r="H321"/>
    </row>
    <row r="322" spans="8:8">
      <c r="H322"/>
    </row>
    <row r="323" spans="8:8">
      <c r="H323"/>
    </row>
  </sheetData>
  <autoFilter ref="A1:H301" xr:uid="{7F34334F-F02A-4C2E-B882-EC4FC2129A18}">
    <sortState xmlns:xlrd2="http://schemas.microsoft.com/office/spreadsheetml/2017/richdata2" ref="A2:H301">
      <sortCondition sortBy="cellColor" ref="A1" dxfId="7"/>
    </sortState>
  </autoFilter>
  <sortState xmlns:xlrd2="http://schemas.microsoft.com/office/spreadsheetml/2017/richdata2" ref="A2:H418">
    <sortCondition ref="A2:A418"/>
    <sortCondition ref="H2:H418"/>
  </sortState>
  <conditionalFormatting sqref="A324:A1048576 A1:A309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D7A1-328C-471B-880F-0F54692328CE}">
  <dimension ref="A1:I486"/>
  <sheetViews>
    <sheetView topLeftCell="A232" workbookViewId="0">
      <selection activeCell="A243" sqref="A243:H243"/>
    </sheetView>
  </sheetViews>
  <sheetFormatPr defaultRowHeight="15"/>
  <cols>
    <col min="6" max="7" width="12.7109375" bestFit="1" customWidth="1"/>
    <col min="8" max="8" width="9.5703125" bestFit="1" customWidth="1"/>
  </cols>
  <sheetData>
    <row r="1" spans="1:8" ht="25.5" thickTop="1" thickBo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5" t="s">
        <v>19</v>
      </c>
    </row>
    <row r="2" spans="1:8" ht="15.75" thickBot="1">
      <c r="A2" s="11">
        <v>57</v>
      </c>
      <c r="B2" s="11">
        <v>31</v>
      </c>
      <c r="C2" s="11">
        <v>10</v>
      </c>
      <c r="D2" s="11">
        <v>22</v>
      </c>
      <c r="E2" s="11">
        <v>3</v>
      </c>
      <c r="F2" s="27">
        <v>219311.22</v>
      </c>
      <c r="G2" s="27">
        <v>389886.58</v>
      </c>
      <c r="H2" s="11">
        <v>5.8999999999999997E-2</v>
      </c>
    </row>
    <row r="3" spans="1:8" ht="15.75" thickBot="1">
      <c r="A3" s="11">
        <v>58</v>
      </c>
      <c r="B3" s="11">
        <v>34</v>
      </c>
      <c r="C3" s="11">
        <v>10</v>
      </c>
      <c r="D3" s="11">
        <v>17.5</v>
      </c>
      <c r="E3" s="11">
        <v>3</v>
      </c>
      <c r="F3" s="27">
        <v>408689.08</v>
      </c>
      <c r="G3" s="27">
        <v>758517.19</v>
      </c>
      <c r="H3" s="11">
        <v>5.6899999999999999E-2</v>
      </c>
    </row>
    <row r="4" spans="1:8" ht="15.75" thickBot="1">
      <c r="A4" s="11">
        <v>62</v>
      </c>
      <c r="B4" s="11">
        <v>36</v>
      </c>
      <c r="C4" s="11">
        <v>10</v>
      </c>
      <c r="D4" s="11">
        <v>22</v>
      </c>
      <c r="E4" s="11">
        <v>3</v>
      </c>
      <c r="F4" s="27">
        <v>216212.03</v>
      </c>
      <c r="G4" s="27">
        <v>384376.96</v>
      </c>
      <c r="H4" s="11">
        <v>5.8999999999999997E-2</v>
      </c>
    </row>
    <row r="5" spans="1:8" ht="15.75" thickBot="1">
      <c r="A5" s="11">
        <v>66</v>
      </c>
      <c r="B5" s="11">
        <v>38</v>
      </c>
      <c r="C5" s="11">
        <v>10</v>
      </c>
      <c r="D5" s="11">
        <v>22</v>
      </c>
      <c r="E5" s="11">
        <v>3</v>
      </c>
      <c r="F5" s="27">
        <v>204309.94</v>
      </c>
      <c r="G5" s="27">
        <v>255387.47</v>
      </c>
      <c r="H5" s="11">
        <v>5.8999999999999997E-2</v>
      </c>
    </row>
    <row r="6" spans="1:8" ht="15.75" thickBot="1">
      <c r="A6" s="11">
        <v>67</v>
      </c>
      <c r="B6" s="11">
        <v>41</v>
      </c>
      <c r="C6" s="11">
        <v>10</v>
      </c>
      <c r="D6" s="11">
        <v>22</v>
      </c>
      <c r="E6" s="11">
        <v>3</v>
      </c>
      <c r="F6" s="27">
        <v>213668.31</v>
      </c>
      <c r="G6" s="27">
        <v>379854.82</v>
      </c>
      <c r="H6" s="11">
        <v>5.8999999999999997E-2</v>
      </c>
    </row>
    <row r="7" spans="1:8" ht="15.75" thickBot="1">
      <c r="A7" s="11">
        <v>69</v>
      </c>
      <c r="B7" s="11">
        <v>39</v>
      </c>
      <c r="C7" s="11">
        <v>10</v>
      </c>
      <c r="D7" s="11">
        <v>22</v>
      </c>
      <c r="E7" s="11">
        <v>3</v>
      </c>
      <c r="F7" s="27">
        <v>214081.23</v>
      </c>
      <c r="G7" s="27">
        <v>380588.87</v>
      </c>
      <c r="H7" s="11">
        <v>5.8999999999999997E-2</v>
      </c>
    </row>
    <row r="8" spans="1:8" ht="15.75" thickBot="1">
      <c r="A8" s="11">
        <v>70</v>
      </c>
      <c r="B8" s="11">
        <v>41</v>
      </c>
      <c r="C8" s="11">
        <v>10</v>
      </c>
      <c r="D8" s="11">
        <v>22</v>
      </c>
      <c r="E8" s="11">
        <v>3</v>
      </c>
      <c r="F8" s="27">
        <v>189927.39</v>
      </c>
      <c r="G8" s="27">
        <v>237409.27</v>
      </c>
      <c r="H8" s="11">
        <v>5.8999999999999997E-2</v>
      </c>
    </row>
    <row r="9" spans="1:8" ht="15.75" thickBot="1">
      <c r="A9" s="11">
        <v>71</v>
      </c>
      <c r="B9" s="11">
        <v>42</v>
      </c>
      <c r="C9" s="11">
        <v>10</v>
      </c>
      <c r="D9" s="11">
        <v>22</v>
      </c>
      <c r="E9" s="11">
        <v>3</v>
      </c>
      <c r="F9" s="27">
        <v>189724.73</v>
      </c>
      <c r="G9" s="27">
        <v>237155.93</v>
      </c>
      <c r="H9" s="11">
        <v>5.8999999999999997E-2</v>
      </c>
    </row>
    <row r="10" spans="1:8" ht="15.75" thickBot="1">
      <c r="A10" s="11">
        <v>74</v>
      </c>
      <c r="B10" s="11">
        <v>44</v>
      </c>
      <c r="C10" s="11">
        <v>10</v>
      </c>
      <c r="D10" s="11">
        <v>22</v>
      </c>
      <c r="E10" s="11">
        <v>3</v>
      </c>
      <c r="F10" s="27">
        <v>202723.17</v>
      </c>
      <c r="G10" s="27">
        <v>360396.74</v>
      </c>
      <c r="H10" s="11">
        <v>5.8999999999999997E-2</v>
      </c>
    </row>
    <row r="11" spans="1:8" ht="15.75" thickBot="1">
      <c r="A11" s="11">
        <v>75</v>
      </c>
      <c r="B11" s="11">
        <v>23</v>
      </c>
      <c r="C11" s="11">
        <v>10</v>
      </c>
      <c r="D11" s="11">
        <v>17.5</v>
      </c>
      <c r="E11" s="11">
        <v>3</v>
      </c>
      <c r="F11" s="27">
        <v>283796.63</v>
      </c>
      <c r="G11" s="27">
        <v>567593.19999999995</v>
      </c>
      <c r="H11" s="11">
        <v>5.6899999999999999E-2</v>
      </c>
    </row>
    <row r="12" spans="1:8" ht="15.75" thickBot="1">
      <c r="A12" s="11">
        <v>77</v>
      </c>
      <c r="B12" s="11">
        <v>24</v>
      </c>
      <c r="C12" s="11">
        <v>10</v>
      </c>
      <c r="D12" s="11">
        <v>17.5</v>
      </c>
      <c r="E12" s="11">
        <v>3</v>
      </c>
      <c r="F12" s="27">
        <v>281559.95</v>
      </c>
      <c r="G12" s="27">
        <v>563119.94999999995</v>
      </c>
      <c r="H12" s="11">
        <v>5.6899999999999999E-2</v>
      </c>
    </row>
    <row r="13" spans="1:8" ht="15.75" thickBot="1">
      <c r="A13" s="11">
        <v>78</v>
      </c>
      <c r="B13" s="11">
        <v>45</v>
      </c>
      <c r="C13" s="11">
        <v>10</v>
      </c>
      <c r="D13" s="11">
        <v>22</v>
      </c>
      <c r="E13" s="11">
        <v>3</v>
      </c>
      <c r="F13" s="27">
        <v>203727.57</v>
      </c>
      <c r="G13" s="27">
        <v>362182.35</v>
      </c>
      <c r="H13" s="11">
        <v>5.8999999999999997E-2</v>
      </c>
    </row>
    <row r="14" spans="1:8" ht="15.75" thickBot="1">
      <c r="A14" s="11">
        <v>79</v>
      </c>
      <c r="B14" s="11">
        <v>46</v>
      </c>
      <c r="C14" s="11">
        <v>27</v>
      </c>
      <c r="D14" s="11">
        <v>17.5</v>
      </c>
      <c r="E14" s="11">
        <v>3</v>
      </c>
      <c r="F14" s="27">
        <v>378124.92</v>
      </c>
      <c r="G14" s="27">
        <v>556066.09</v>
      </c>
      <c r="H14" s="11">
        <v>5.6899999999999999E-2</v>
      </c>
    </row>
    <row r="15" spans="1:8" ht="15.75" thickBot="1">
      <c r="A15" s="11">
        <v>81</v>
      </c>
      <c r="B15" s="11">
        <v>47</v>
      </c>
      <c r="C15" s="11">
        <v>10</v>
      </c>
      <c r="D15" s="11">
        <v>22</v>
      </c>
      <c r="E15" s="11">
        <v>3</v>
      </c>
      <c r="F15" s="27">
        <v>200606.11</v>
      </c>
      <c r="G15" s="27">
        <v>356633.1</v>
      </c>
      <c r="H15" s="11">
        <v>5.8999999999999997E-2</v>
      </c>
    </row>
    <row r="16" spans="1:8" ht="15.75" thickBot="1">
      <c r="A16" s="11">
        <v>83</v>
      </c>
      <c r="B16" s="11">
        <v>48</v>
      </c>
      <c r="C16" s="11">
        <v>10</v>
      </c>
      <c r="D16" s="11">
        <v>17.5</v>
      </c>
      <c r="E16" s="11">
        <v>3</v>
      </c>
      <c r="F16" s="27">
        <v>379272.38</v>
      </c>
      <c r="G16" s="27">
        <v>758544.77</v>
      </c>
      <c r="H16" s="11">
        <v>5.6899999999999999E-2</v>
      </c>
    </row>
    <row r="17" spans="1:8" ht="15.75" thickBot="1">
      <c r="A17" s="11">
        <v>84</v>
      </c>
      <c r="B17" s="11">
        <v>48</v>
      </c>
      <c r="C17" s="11">
        <v>10</v>
      </c>
      <c r="D17" s="11">
        <v>22</v>
      </c>
      <c r="E17" s="11">
        <v>3</v>
      </c>
      <c r="F17" s="27">
        <v>200791.29</v>
      </c>
      <c r="G17" s="27">
        <v>356962.26</v>
      </c>
      <c r="H17" s="11">
        <v>5.8999999999999997E-2</v>
      </c>
    </row>
    <row r="18" spans="1:8" ht="15.75" thickBot="1">
      <c r="A18" s="11">
        <v>86</v>
      </c>
      <c r="B18" s="11">
        <v>49</v>
      </c>
      <c r="C18" s="11">
        <v>10</v>
      </c>
      <c r="D18" s="11">
        <v>17.5</v>
      </c>
      <c r="E18" s="11">
        <v>3</v>
      </c>
      <c r="F18" s="27">
        <v>404190.59</v>
      </c>
      <c r="G18" s="27">
        <v>808381.23</v>
      </c>
      <c r="H18" s="11">
        <v>5.6899999999999999E-2</v>
      </c>
    </row>
    <row r="19" spans="1:8" ht="15.75" thickBot="1">
      <c r="A19" s="11">
        <v>87</v>
      </c>
      <c r="B19" s="11">
        <v>48</v>
      </c>
      <c r="C19" s="11">
        <v>10</v>
      </c>
      <c r="D19" s="11">
        <v>22</v>
      </c>
      <c r="E19" s="11">
        <v>3</v>
      </c>
      <c r="F19" s="27">
        <v>200791.29</v>
      </c>
      <c r="G19" s="27">
        <v>356962.26</v>
      </c>
      <c r="H19" s="11">
        <v>5.8999999999999997E-2</v>
      </c>
    </row>
    <row r="20" spans="1:8" ht="15.75" thickBot="1">
      <c r="A20" s="11">
        <v>88</v>
      </c>
      <c r="B20" s="11">
        <v>49</v>
      </c>
      <c r="C20" s="11">
        <v>10</v>
      </c>
      <c r="D20" s="11">
        <v>22</v>
      </c>
      <c r="E20" s="11">
        <v>3</v>
      </c>
      <c r="F20" s="27">
        <v>200591.52</v>
      </c>
      <c r="G20" s="27">
        <v>356607.16</v>
      </c>
      <c r="H20" s="11">
        <v>5.8999999999999997E-2</v>
      </c>
    </row>
    <row r="21" spans="1:8" ht="15.75" thickBot="1">
      <c r="A21" s="11">
        <v>94</v>
      </c>
      <c r="B21" s="11">
        <v>44</v>
      </c>
      <c r="C21" s="11">
        <v>15</v>
      </c>
      <c r="D21" s="11">
        <v>25</v>
      </c>
      <c r="E21" s="11">
        <v>3</v>
      </c>
      <c r="F21" s="27">
        <v>376610.9</v>
      </c>
      <c r="G21" s="27">
        <v>398764.5</v>
      </c>
      <c r="H21" s="11">
        <v>6.0400000000000002E-2</v>
      </c>
    </row>
    <row r="22" spans="1:8" ht="15.75" thickBot="1">
      <c r="A22" s="11">
        <v>95</v>
      </c>
      <c r="B22" s="11">
        <v>44</v>
      </c>
      <c r="C22" s="11">
        <v>15</v>
      </c>
      <c r="D22" s="11">
        <v>24</v>
      </c>
      <c r="E22" s="11">
        <v>3</v>
      </c>
      <c r="F22" s="27">
        <v>199382.27</v>
      </c>
      <c r="G22" s="27">
        <v>354457.32</v>
      </c>
      <c r="H22" s="11">
        <v>5.9900000000000002E-2</v>
      </c>
    </row>
    <row r="23" spans="1:8" ht="15.75" thickBot="1">
      <c r="A23" s="11">
        <v>100</v>
      </c>
      <c r="B23" s="11">
        <v>59</v>
      </c>
      <c r="C23" s="11">
        <v>15</v>
      </c>
      <c r="D23" s="11">
        <v>24</v>
      </c>
      <c r="E23" s="11">
        <v>3</v>
      </c>
      <c r="F23" s="27">
        <v>184220.12</v>
      </c>
      <c r="G23" s="27">
        <v>327502.40999999997</v>
      </c>
      <c r="H23" s="11">
        <v>5.9900000000000002E-2</v>
      </c>
    </row>
    <row r="24" spans="1:8" ht="15.75" thickBot="1">
      <c r="A24" s="11">
        <v>101</v>
      </c>
      <c r="B24" s="11">
        <v>59</v>
      </c>
      <c r="C24" s="11">
        <v>15</v>
      </c>
      <c r="D24" s="11">
        <v>24</v>
      </c>
      <c r="E24" s="11">
        <v>3</v>
      </c>
      <c r="F24" s="27">
        <v>173985.68</v>
      </c>
      <c r="G24" s="27">
        <v>327502.40999999997</v>
      </c>
      <c r="H24" s="11">
        <v>5.9900000000000002E-2</v>
      </c>
    </row>
    <row r="25" spans="1:8" ht="15.75" thickBot="1">
      <c r="A25" s="11">
        <v>103</v>
      </c>
      <c r="B25" s="11">
        <v>59</v>
      </c>
      <c r="C25" s="11">
        <v>15</v>
      </c>
      <c r="D25" s="11">
        <v>24</v>
      </c>
      <c r="E25" s="11">
        <v>3</v>
      </c>
      <c r="F25" s="27">
        <v>184220.12</v>
      </c>
      <c r="G25" s="27">
        <v>327502.40999999997</v>
      </c>
      <c r="H25" s="11">
        <v>5.9900000000000002E-2</v>
      </c>
    </row>
    <row r="26" spans="1:8" ht="15.75" thickBot="1">
      <c r="A26" s="11">
        <v>104</v>
      </c>
      <c r="B26" s="11">
        <v>60</v>
      </c>
      <c r="C26" s="11">
        <v>15</v>
      </c>
      <c r="D26" s="11">
        <v>24</v>
      </c>
      <c r="E26" s="11">
        <v>3</v>
      </c>
      <c r="F26" s="27">
        <v>174055.73</v>
      </c>
      <c r="G26" s="27">
        <v>309432.40000000002</v>
      </c>
      <c r="H26" s="11">
        <v>5.9900000000000002E-2</v>
      </c>
    </row>
    <row r="27" spans="1:8" ht="15.75" thickBot="1">
      <c r="A27" s="11">
        <v>105</v>
      </c>
      <c r="B27" s="11">
        <v>60</v>
      </c>
      <c r="C27" s="11">
        <v>15</v>
      </c>
      <c r="D27" s="11">
        <v>24</v>
      </c>
      <c r="E27" s="11">
        <v>3</v>
      </c>
      <c r="F27" s="27">
        <v>174055.73</v>
      </c>
      <c r="G27" s="27">
        <v>309432.40000000002</v>
      </c>
      <c r="H27" s="11">
        <v>5.9900000000000002E-2</v>
      </c>
    </row>
    <row r="28" spans="1:8" ht="15.75" thickBot="1">
      <c r="A28" s="11">
        <v>106</v>
      </c>
      <c r="B28" s="11">
        <v>61</v>
      </c>
      <c r="C28" s="11">
        <v>15</v>
      </c>
      <c r="D28" s="11">
        <v>24</v>
      </c>
      <c r="E28" s="11">
        <v>3</v>
      </c>
      <c r="F28" s="27">
        <v>176705.87</v>
      </c>
      <c r="G28" s="27">
        <v>314143.8</v>
      </c>
      <c r="H28" s="11">
        <v>5.9900000000000002E-2</v>
      </c>
    </row>
    <row r="29" spans="1:8" ht="15.75" thickBot="1">
      <c r="A29" s="11">
        <v>108</v>
      </c>
      <c r="B29" s="11">
        <v>62</v>
      </c>
      <c r="C29" s="11">
        <v>15</v>
      </c>
      <c r="D29" s="11">
        <v>24</v>
      </c>
      <c r="E29" s="11">
        <v>3</v>
      </c>
      <c r="F29" s="27">
        <v>173597.49</v>
      </c>
      <c r="G29" s="27">
        <v>308617.75</v>
      </c>
      <c r="H29" s="11">
        <v>5.9900000000000002E-2</v>
      </c>
    </row>
    <row r="30" spans="1:8" ht="15.75" thickBot="1">
      <c r="A30" s="11">
        <v>109</v>
      </c>
      <c r="B30" s="11">
        <v>62</v>
      </c>
      <c r="C30" s="11">
        <v>15</v>
      </c>
      <c r="D30" s="11">
        <v>24</v>
      </c>
      <c r="E30" s="11">
        <v>3</v>
      </c>
      <c r="F30" s="27">
        <v>173597.49</v>
      </c>
      <c r="G30" s="27">
        <v>308617.75</v>
      </c>
      <c r="H30" s="11">
        <v>5.9900000000000002E-2</v>
      </c>
    </row>
    <row r="31" spans="1:8" ht="15.75" thickBot="1">
      <c r="A31" s="11">
        <v>110</v>
      </c>
      <c r="B31" s="11">
        <v>63</v>
      </c>
      <c r="C31" s="11">
        <v>15</v>
      </c>
      <c r="D31" s="11">
        <v>24</v>
      </c>
      <c r="E31" s="11">
        <v>3</v>
      </c>
      <c r="F31" s="27">
        <v>173632.87</v>
      </c>
      <c r="G31" s="27">
        <v>308680.71000000002</v>
      </c>
      <c r="H31" s="11">
        <v>5.9900000000000002E-2</v>
      </c>
    </row>
    <row r="32" spans="1:8" ht="15.75" thickBot="1">
      <c r="A32" s="11">
        <v>111</v>
      </c>
      <c r="B32" s="11">
        <v>63</v>
      </c>
      <c r="C32" s="11">
        <v>20</v>
      </c>
      <c r="D32" s="11">
        <v>24</v>
      </c>
      <c r="E32" s="11">
        <v>3</v>
      </c>
      <c r="F32" s="27">
        <v>173632.87</v>
      </c>
      <c r="G32" s="27">
        <v>308680.71000000002</v>
      </c>
      <c r="H32" s="11">
        <v>5.9900000000000002E-2</v>
      </c>
    </row>
    <row r="33" spans="1:8" ht="15.75" thickBot="1">
      <c r="A33" s="11">
        <v>113</v>
      </c>
      <c r="B33" s="11">
        <v>63</v>
      </c>
      <c r="C33" s="11">
        <v>20</v>
      </c>
      <c r="D33" s="11">
        <v>24</v>
      </c>
      <c r="E33" s="11">
        <v>3</v>
      </c>
      <c r="F33" s="27">
        <v>173632.87</v>
      </c>
      <c r="G33" s="27">
        <v>308680.71000000002</v>
      </c>
      <c r="H33" s="11">
        <v>5.9900000000000002E-2</v>
      </c>
    </row>
    <row r="34" spans="1:8" ht="15.75" thickBot="1">
      <c r="A34" s="11">
        <v>114</v>
      </c>
      <c r="B34" s="11">
        <v>63</v>
      </c>
      <c r="C34" s="11">
        <v>20</v>
      </c>
      <c r="D34" s="11">
        <v>24</v>
      </c>
      <c r="E34" s="11">
        <v>3</v>
      </c>
      <c r="F34" s="27">
        <v>173632.87</v>
      </c>
      <c r="G34" s="27">
        <v>308680.71000000002</v>
      </c>
      <c r="H34" s="11">
        <v>5.9900000000000002E-2</v>
      </c>
    </row>
    <row r="35" spans="1:8" ht="15.75" thickBot="1">
      <c r="A35" s="11">
        <v>115</v>
      </c>
      <c r="B35" s="11">
        <v>63</v>
      </c>
      <c r="C35" s="11">
        <v>20</v>
      </c>
      <c r="D35" s="11">
        <v>24</v>
      </c>
      <c r="E35" s="11">
        <v>3</v>
      </c>
      <c r="F35" s="27">
        <v>173632.87</v>
      </c>
      <c r="G35" s="27">
        <v>308680.71000000002</v>
      </c>
      <c r="H35" s="11">
        <v>5.9900000000000002E-2</v>
      </c>
    </row>
    <row r="36" spans="1:8" ht="15.75" thickBot="1">
      <c r="A36" s="11">
        <v>116</v>
      </c>
      <c r="B36" s="11">
        <v>64</v>
      </c>
      <c r="C36" s="11">
        <v>20</v>
      </c>
      <c r="D36" s="11">
        <v>24</v>
      </c>
      <c r="E36" s="11">
        <v>3</v>
      </c>
      <c r="F36" s="27">
        <v>163667.45000000001</v>
      </c>
      <c r="G36" s="27">
        <v>308079.88</v>
      </c>
      <c r="H36" s="11">
        <v>5.9900000000000002E-2</v>
      </c>
    </row>
    <row r="37" spans="1:8" ht="15.75" thickBot="1">
      <c r="A37" s="11">
        <v>117</v>
      </c>
      <c r="B37" s="11">
        <v>65</v>
      </c>
      <c r="C37" s="11">
        <v>20</v>
      </c>
      <c r="D37" s="11">
        <v>22</v>
      </c>
      <c r="E37" s="11">
        <v>3</v>
      </c>
      <c r="F37" s="27">
        <v>172956.87</v>
      </c>
      <c r="G37" s="27">
        <v>307478.82</v>
      </c>
      <c r="H37" s="11">
        <v>5.8999999999999997E-2</v>
      </c>
    </row>
    <row r="38" spans="1:8" ht="15.75" thickBot="1">
      <c r="A38" s="11">
        <v>118</v>
      </c>
      <c r="B38" s="11">
        <v>66</v>
      </c>
      <c r="C38" s="11">
        <v>20</v>
      </c>
      <c r="D38" s="11">
        <v>24</v>
      </c>
      <c r="E38" s="11">
        <v>3</v>
      </c>
      <c r="F38" s="27">
        <v>172668.06</v>
      </c>
      <c r="G38" s="27">
        <v>306965.44</v>
      </c>
      <c r="H38" s="11">
        <v>5.9900000000000002E-2</v>
      </c>
    </row>
    <row r="39" spans="1:8" ht="15.75" thickBot="1">
      <c r="A39" s="11">
        <v>119</v>
      </c>
      <c r="B39" s="11">
        <v>67</v>
      </c>
      <c r="C39" s="11">
        <v>20</v>
      </c>
      <c r="D39" s="11">
        <v>24</v>
      </c>
      <c r="E39" s="11">
        <v>3</v>
      </c>
      <c r="F39" s="27">
        <v>172093.79</v>
      </c>
      <c r="G39" s="27">
        <v>305944.53000000003</v>
      </c>
      <c r="H39" s="11">
        <v>5.9900000000000002E-2</v>
      </c>
    </row>
    <row r="40" spans="1:8" ht="15.75" thickBot="1">
      <c r="A40" s="11">
        <v>121</v>
      </c>
      <c r="B40" s="11">
        <v>70</v>
      </c>
      <c r="C40" s="11">
        <v>20</v>
      </c>
      <c r="D40" s="11">
        <v>24</v>
      </c>
      <c r="E40" s="11">
        <v>3</v>
      </c>
      <c r="F40" s="27">
        <v>170785.78</v>
      </c>
      <c r="G40" s="27">
        <v>303619.19</v>
      </c>
      <c r="H40" s="11">
        <v>5.9900000000000002E-2</v>
      </c>
    </row>
    <row r="41" spans="1:8" ht="15.75" thickBot="1">
      <c r="A41" s="11">
        <v>122</v>
      </c>
      <c r="B41" s="11">
        <v>70</v>
      </c>
      <c r="C41" s="11">
        <v>20</v>
      </c>
      <c r="D41" s="11">
        <v>24</v>
      </c>
      <c r="E41" s="11">
        <v>3</v>
      </c>
      <c r="F41" s="27">
        <v>170785.78</v>
      </c>
      <c r="G41" s="27">
        <v>303619.19</v>
      </c>
      <c r="H41" s="11">
        <v>5.9900000000000002E-2</v>
      </c>
    </row>
    <row r="42" spans="1:8" ht="15.75" thickBot="1">
      <c r="A42" s="11">
        <v>123</v>
      </c>
      <c r="B42" s="11">
        <v>71</v>
      </c>
      <c r="C42" s="11">
        <v>20</v>
      </c>
      <c r="D42" s="11">
        <v>24</v>
      </c>
      <c r="E42" s="11">
        <v>3</v>
      </c>
      <c r="F42" s="27">
        <v>168111.52</v>
      </c>
      <c r="G42" s="27">
        <v>298864.96999999997</v>
      </c>
      <c r="H42" s="11">
        <v>5.9900000000000002E-2</v>
      </c>
    </row>
    <row r="43" spans="1:8" ht="15.75" thickBot="1">
      <c r="A43" s="11">
        <v>124</v>
      </c>
      <c r="B43" s="11">
        <v>71</v>
      </c>
      <c r="C43" s="11">
        <v>20</v>
      </c>
      <c r="D43" s="11">
        <v>24</v>
      </c>
      <c r="E43" s="11">
        <v>3</v>
      </c>
      <c r="F43" s="27">
        <v>168111.52</v>
      </c>
      <c r="G43" s="27">
        <v>298864.96999999997</v>
      </c>
      <c r="H43" s="11">
        <v>5.9900000000000002E-2</v>
      </c>
    </row>
    <row r="44" spans="1:8" ht="15.75" thickBot="1">
      <c r="A44" s="11">
        <v>125</v>
      </c>
      <c r="B44" s="11">
        <v>71</v>
      </c>
      <c r="C44" s="11">
        <v>20</v>
      </c>
      <c r="D44" s="11">
        <v>24</v>
      </c>
      <c r="E44" s="11">
        <v>3</v>
      </c>
      <c r="F44" s="27">
        <v>168111.52</v>
      </c>
      <c r="G44" s="27">
        <v>298864.96999999997</v>
      </c>
      <c r="H44" s="11">
        <v>5.9900000000000002E-2</v>
      </c>
    </row>
    <row r="45" spans="1:8" ht="15.75" thickBot="1">
      <c r="A45" s="11">
        <v>126</v>
      </c>
      <c r="B45" s="11">
        <v>72</v>
      </c>
      <c r="C45" s="11">
        <v>20</v>
      </c>
      <c r="D45" s="11">
        <v>24</v>
      </c>
      <c r="E45" s="11">
        <v>3</v>
      </c>
      <c r="F45" s="27">
        <v>161692.76</v>
      </c>
      <c r="G45" s="27">
        <v>287453.76</v>
      </c>
      <c r="H45" s="11">
        <v>5.9900000000000002E-2</v>
      </c>
    </row>
    <row r="46" spans="1:8" ht="15.75" thickBot="1">
      <c r="A46" s="11">
        <v>127</v>
      </c>
      <c r="B46" s="11">
        <v>72</v>
      </c>
      <c r="C46" s="11">
        <v>20</v>
      </c>
      <c r="D46" s="11">
        <v>24</v>
      </c>
      <c r="E46" s="11">
        <v>3</v>
      </c>
      <c r="F46" s="27">
        <v>161692.76</v>
      </c>
      <c r="G46" s="27">
        <v>287453.76</v>
      </c>
      <c r="H46" s="11">
        <v>5.9900000000000002E-2</v>
      </c>
    </row>
    <row r="47" spans="1:8" ht="15.75" thickBot="1">
      <c r="A47" s="11">
        <v>128</v>
      </c>
      <c r="B47" s="11">
        <v>72</v>
      </c>
      <c r="C47" s="11">
        <v>20</v>
      </c>
      <c r="D47" s="11">
        <v>24</v>
      </c>
      <c r="E47" s="11">
        <v>3</v>
      </c>
      <c r="F47" s="27">
        <v>161692.76</v>
      </c>
      <c r="G47" s="27">
        <v>287453.76</v>
      </c>
      <c r="H47" s="11">
        <v>5.9900000000000002E-2</v>
      </c>
    </row>
    <row r="48" spans="1:8" ht="15.75" thickBot="1">
      <c r="A48" s="11">
        <v>40001</v>
      </c>
      <c r="B48" s="11">
        <v>83</v>
      </c>
      <c r="C48" s="11">
        <v>20</v>
      </c>
      <c r="D48" s="11">
        <v>24</v>
      </c>
      <c r="E48" s="11">
        <v>3</v>
      </c>
      <c r="F48" s="27">
        <v>158653.73000000001</v>
      </c>
      <c r="G48" s="27">
        <v>282051.07</v>
      </c>
      <c r="H48" s="11">
        <v>5.9900000000000002E-2</v>
      </c>
    </row>
    <row r="49" spans="1:8" ht="15.75" thickBot="1">
      <c r="A49" s="11">
        <v>40004</v>
      </c>
      <c r="B49" s="11">
        <v>84</v>
      </c>
      <c r="C49" s="11">
        <v>20</v>
      </c>
      <c r="D49" s="11">
        <v>24</v>
      </c>
      <c r="E49" s="11">
        <v>3</v>
      </c>
      <c r="F49" s="27">
        <v>151667.39000000001</v>
      </c>
      <c r="G49" s="27">
        <v>269630.92</v>
      </c>
      <c r="H49" s="11">
        <v>5.9900000000000002E-2</v>
      </c>
    </row>
    <row r="50" spans="1:8" ht="15.75" thickBot="1">
      <c r="A50" s="11">
        <v>40005</v>
      </c>
      <c r="B50" s="11">
        <v>84</v>
      </c>
      <c r="C50" s="11">
        <v>20</v>
      </c>
      <c r="D50" s="11">
        <v>24</v>
      </c>
      <c r="E50" s="11">
        <v>3</v>
      </c>
      <c r="F50" s="27">
        <v>151667.39000000001</v>
      </c>
      <c r="G50" s="27">
        <v>269630.92</v>
      </c>
      <c r="H50" s="11">
        <v>5.9900000000000002E-2</v>
      </c>
    </row>
    <row r="51" spans="1:8" ht="15.75" thickBot="1">
      <c r="A51" s="11">
        <v>40006</v>
      </c>
      <c r="B51" s="11">
        <v>85</v>
      </c>
      <c r="C51" s="11">
        <v>20</v>
      </c>
      <c r="D51" s="11">
        <v>24</v>
      </c>
      <c r="E51" s="11">
        <v>3</v>
      </c>
      <c r="F51" s="27">
        <v>153057.9</v>
      </c>
      <c r="G51" s="27">
        <v>272102.96000000002</v>
      </c>
      <c r="H51" s="11">
        <v>5.9900000000000002E-2</v>
      </c>
    </row>
    <row r="52" spans="1:8" ht="15.75" thickBot="1">
      <c r="A52" s="11">
        <v>40007</v>
      </c>
      <c r="B52" s="11">
        <v>85</v>
      </c>
      <c r="C52" s="11">
        <v>20</v>
      </c>
      <c r="D52" s="11">
        <v>24</v>
      </c>
      <c r="E52" s="11">
        <v>3</v>
      </c>
      <c r="F52" s="27">
        <v>153057.9</v>
      </c>
      <c r="G52" s="27">
        <v>272102.96000000002</v>
      </c>
      <c r="H52" s="11">
        <v>5.9900000000000002E-2</v>
      </c>
    </row>
    <row r="53" spans="1:8" ht="15.75" thickBot="1">
      <c r="A53" s="11">
        <v>40008</v>
      </c>
      <c r="B53" s="11">
        <v>86</v>
      </c>
      <c r="C53" s="11">
        <v>20</v>
      </c>
      <c r="D53" s="11">
        <v>24</v>
      </c>
      <c r="E53" s="11">
        <v>3</v>
      </c>
      <c r="F53" s="27">
        <v>152715.62</v>
      </c>
      <c r="G53" s="27">
        <v>271494.40999999997</v>
      </c>
      <c r="H53" s="11">
        <v>5.9900000000000002E-2</v>
      </c>
    </row>
    <row r="54" spans="1:8" ht="15.75" thickBot="1">
      <c r="A54" s="11">
        <v>40009</v>
      </c>
      <c r="B54" s="11">
        <v>87</v>
      </c>
      <c r="C54" s="11">
        <v>20</v>
      </c>
      <c r="D54" s="11">
        <v>24</v>
      </c>
      <c r="E54" s="11">
        <v>3</v>
      </c>
      <c r="F54" s="27">
        <v>151518.68</v>
      </c>
      <c r="G54" s="27">
        <v>269366.53000000003</v>
      </c>
      <c r="H54" s="11">
        <v>5.9900000000000002E-2</v>
      </c>
    </row>
    <row r="55" spans="1:8" ht="15.75" thickBot="1">
      <c r="A55" s="11">
        <v>40010</v>
      </c>
      <c r="B55" s="11">
        <v>88</v>
      </c>
      <c r="C55" s="11">
        <v>20</v>
      </c>
      <c r="D55" s="11">
        <v>24</v>
      </c>
      <c r="E55" s="11">
        <v>3</v>
      </c>
      <c r="F55" s="27">
        <v>151574.89000000001</v>
      </c>
      <c r="G55" s="27">
        <v>269466.48</v>
      </c>
      <c r="H55" s="11">
        <v>5.9900000000000002E-2</v>
      </c>
    </row>
    <row r="56" spans="1:8" ht="15.75" thickBot="1">
      <c r="A56" s="11">
        <v>40011</v>
      </c>
      <c r="B56" s="11">
        <v>89</v>
      </c>
      <c r="C56" s="11">
        <v>5</v>
      </c>
      <c r="D56" s="11">
        <v>24</v>
      </c>
      <c r="E56" s="11">
        <v>3</v>
      </c>
      <c r="F56" s="27">
        <v>150680.73000000001</v>
      </c>
      <c r="G56" s="27">
        <v>267876.82</v>
      </c>
      <c r="H56" s="11">
        <v>5.9900000000000002E-2</v>
      </c>
    </row>
    <row r="57" spans="1:8" ht="15.75" thickBot="1">
      <c r="A57" s="11">
        <v>40021</v>
      </c>
      <c r="B57" s="11">
        <v>107</v>
      </c>
      <c r="C57" s="11">
        <v>5</v>
      </c>
      <c r="D57" s="11">
        <v>30</v>
      </c>
      <c r="E57" s="11">
        <v>2</v>
      </c>
      <c r="F57" s="27">
        <v>179916.33</v>
      </c>
      <c r="G57" s="27">
        <v>224895.43</v>
      </c>
      <c r="H57" s="11">
        <v>6.2300000000000001E-2</v>
      </c>
    </row>
    <row r="58" spans="1:8" ht="15.75" thickBot="1">
      <c r="A58" s="11">
        <v>40022</v>
      </c>
      <c r="B58" s="11">
        <v>110</v>
      </c>
      <c r="C58" s="11">
        <v>5</v>
      </c>
      <c r="D58" s="11">
        <v>24</v>
      </c>
      <c r="E58" s="11">
        <v>3</v>
      </c>
      <c r="F58" s="27">
        <v>136620.12</v>
      </c>
      <c r="G58" s="27">
        <v>242880.19</v>
      </c>
      <c r="H58" s="11">
        <v>5.9900000000000002E-2</v>
      </c>
    </row>
    <row r="59" spans="1:8" ht="15.75" thickBot="1">
      <c r="A59" s="11">
        <v>40023</v>
      </c>
      <c r="B59" s="11">
        <v>111</v>
      </c>
      <c r="C59" s="11">
        <v>5</v>
      </c>
      <c r="D59" s="11">
        <v>24</v>
      </c>
      <c r="E59" s="11">
        <v>3</v>
      </c>
      <c r="F59" s="27">
        <v>136780.01</v>
      </c>
      <c r="G59" s="27">
        <v>243164.47</v>
      </c>
      <c r="H59" s="11">
        <v>5.9900000000000002E-2</v>
      </c>
    </row>
    <row r="60" spans="1:8" ht="15.75" thickBot="1">
      <c r="A60" s="11">
        <v>40024</v>
      </c>
      <c r="B60" s="11">
        <v>112</v>
      </c>
      <c r="C60" s="11">
        <v>5</v>
      </c>
      <c r="D60" s="11">
        <v>24</v>
      </c>
      <c r="E60" s="11">
        <v>3</v>
      </c>
      <c r="F60" s="27">
        <v>136485.98000000001</v>
      </c>
      <c r="G60" s="27">
        <v>242641.77</v>
      </c>
      <c r="H60" s="11">
        <v>5.9900000000000002E-2</v>
      </c>
    </row>
    <row r="61" spans="1:8" ht="15.75" thickBot="1">
      <c r="A61" s="11">
        <v>40025</v>
      </c>
      <c r="B61" s="11">
        <v>117</v>
      </c>
      <c r="C61" s="11">
        <v>15</v>
      </c>
      <c r="D61" s="11">
        <v>25</v>
      </c>
      <c r="E61" s="11">
        <v>2</v>
      </c>
      <c r="F61" s="27">
        <v>135843.28</v>
      </c>
      <c r="G61" s="27">
        <v>226405.46</v>
      </c>
      <c r="H61" s="11">
        <v>5.9900000000000002E-2</v>
      </c>
    </row>
    <row r="62" spans="1:8" ht="15.75" thickBot="1">
      <c r="A62" s="11">
        <v>40026</v>
      </c>
      <c r="B62" s="11">
        <v>117</v>
      </c>
      <c r="C62" s="11">
        <v>15</v>
      </c>
      <c r="D62" s="11">
        <v>25</v>
      </c>
      <c r="E62" s="11">
        <v>2</v>
      </c>
      <c r="F62" s="27">
        <v>135843.28</v>
      </c>
      <c r="G62" s="27">
        <v>226405.46</v>
      </c>
      <c r="H62" s="11">
        <v>5.9900000000000002E-2</v>
      </c>
    </row>
    <row r="63" spans="1:8" ht="15.75" thickBot="1">
      <c r="A63" s="11">
        <v>40027</v>
      </c>
      <c r="B63" s="11">
        <v>117</v>
      </c>
      <c r="C63" s="11">
        <v>15</v>
      </c>
      <c r="D63" s="11">
        <v>25</v>
      </c>
      <c r="E63" s="11">
        <v>2</v>
      </c>
      <c r="F63" s="27">
        <v>135843.28</v>
      </c>
      <c r="G63" s="27">
        <v>226405.46</v>
      </c>
      <c r="H63" s="11">
        <v>5.9900000000000002E-2</v>
      </c>
    </row>
    <row r="64" spans="1:8" ht="15.75" thickBot="1">
      <c r="A64" s="11">
        <v>40028</v>
      </c>
      <c r="B64" s="11">
        <v>117</v>
      </c>
      <c r="C64" s="11">
        <v>15</v>
      </c>
      <c r="D64" s="11">
        <v>25</v>
      </c>
      <c r="E64" s="11">
        <v>2</v>
      </c>
      <c r="F64" s="27">
        <v>135891.63</v>
      </c>
      <c r="G64" s="27">
        <v>226486.06</v>
      </c>
      <c r="H64" s="11">
        <v>5.9900000000000002E-2</v>
      </c>
    </row>
    <row r="65" spans="1:8" ht="15.75" thickBot="1">
      <c r="A65" s="11">
        <v>40029</v>
      </c>
      <c r="B65" s="11">
        <v>119</v>
      </c>
      <c r="C65" s="11">
        <v>15</v>
      </c>
      <c r="D65" s="11">
        <v>25</v>
      </c>
      <c r="E65" s="11">
        <v>2</v>
      </c>
      <c r="F65" s="27">
        <v>135486.82</v>
      </c>
      <c r="G65" s="27">
        <v>225811.37</v>
      </c>
      <c r="H65" s="11">
        <v>5.9900000000000002E-2</v>
      </c>
    </row>
    <row r="66" spans="1:8" ht="15.75" thickBot="1">
      <c r="A66" s="11">
        <v>40030</v>
      </c>
      <c r="B66" s="11">
        <v>121</v>
      </c>
      <c r="C66" s="11">
        <v>15</v>
      </c>
      <c r="D66" s="11">
        <v>25</v>
      </c>
      <c r="E66" s="11">
        <v>2</v>
      </c>
      <c r="F66" s="27">
        <v>132345.76</v>
      </c>
      <c r="G66" s="27">
        <v>220576.26</v>
      </c>
      <c r="H66" s="11">
        <v>5.9900000000000002E-2</v>
      </c>
    </row>
    <row r="67" spans="1:8" ht="15.75" thickBot="1">
      <c r="A67" s="11">
        <v>40031</v>
      </c>
      <c r="B67" s="11">
        <v>122</v>
      </c>
      <c r="C67" s="11">
        <v>15</v>
      </c>
      <c r="D67" s="11">
        <v>25</v>
      </c>
      <c r="E67" s="11">
        <v>2</v>
      </c>
      <c r="F67" s="27">
        <v>131971.04999999999</v>
      </c>
      <c r="G67" s="27">
        <v>219951.74</v>
      </c>
      <c r="H67" s="11">
        <v>5.9900000000000002E-2</v>
      </c>
    </row>
    <row r="68" spans="1:8" ht="15.75" thickBot="1">
      <c r="A68" s="11">
        <v>40032</v>
      </c>
      <c r="B68" s="11">
        <v>123</v>
      </c>
      <c r="C68" s="11">
        <v>15</v>
      </c>
      <c r="D68" s="11">
        <v>25</v>
      </c>
      <c r="E68" s="11">
        <v>2</v>
      </c>
      <c r="F68" s="27">
        <v>131589.45000000001</v>
      </c>
      <c r="G68" s="27">
        <v>219315.73</v>
      </c>
      <c r="H68" s="11">
        <v>5.9900000000000002E-2</v>
      </c>
    </row>
    <row r="69" spans="1:8" ht="15.75" thickBot="1">
      <c r="A69" s="11">
        <v>40033</v>
      </c>
      <c r="B69" s="11">
        <v>123</v>
      </c>
      <c r="C69" s="11">
        <v>15</v>
      </c>
      <c r="D69" s="11">
        <v>25</v>
      </c>
      <c r="E69" s="11">
        <v>2</v>
      </c>
      <c r="F69" s="27">
        <v>131589.45000000001</v>
      </c>
      <c r="G69" s="27">
        <v>219315.73</v>
      </c>
      <c r="H69" s="11">
        <v>5.9900000000000002E-2</v>
      </c>
    </row>
    <row r="70" spans="1:8" ht="15.75" thickBot="1">
      <c r="A70" s="11">
        <v>40034</v>
      </c>
      <c r="B70" s="11">
        <v>124</v>
      </c>
      <c r="C70" s="11">
        <v>15</v>
      </c>
      <c r="D70" s="11">
        <v>25</v>
      </c>
      <c r="E70" s="11">
        <v>2</v>
      </c>
      <c r="F70" s="27">
        <v>131704.01</v>
      </c>
      <c r="G70" s="27">
        <v>219506.69</v>
      </c>
      <c r="H70" s="11">
        <v>5.9900000000000002E-2</v>
      </c>
    </row>
    <row r="71" spans="1:8" ht="15.75" thickBot="1">
      <c r="A71" s="11">
        <v>40035</v>
      </c>
      <c r="B71" s="11">
        <v>124</v>
      </c>
      <c r="C71" s="11">
        <v>15</v>
      </c>
      <c r="D71" s="11">
        <v>25</v>
      </c>
      <c r="E71" s="11">
        <v>2</v>
      </c>
      <c r="F71" s="27">
        <v>131237.53</v>
      </c>
      <c r="G71" s="27">
        <v>218729.24</v>
      </c>
      <c r="H71" s="11">
        <v>5.9900000000000002E-2</v>
      </c>
    </row>
    <row r="72" spans="1:8" ht="15.75" thickBot="1">
      <c r="A72" s="11">
        <v>40036</v>
      </c>
      <c r="B72" s="11">
        <v>124</v>
      </c>
      <c r="C72" s="11">
        <v>5</v>
      </c>
      <c r="D72" s="11">
        <v>30</v>
      </c>
      <c r="E72" s="11">
        <v>2</v>
      </c>
      <c r="F72" s="27">
        <v>131237.53</v>
      </c>
      <c r="G72" s="27">
        <v>218729.24</v>
      </c>
      <c r="H72" s="11">
        <v>6.2300000000000001E-2</v>
      </c>
    </row>
    <row r="73" spans="1:8" ht="15.75" thickBot="1">
      <c r="A73" s="11">
        <v>40037</v>
      </c>
      <c r="B73" s="11">
        <v>124</v>
      </c>
      <c r="C73" s="11">
        <v>5</v>
      </c>
      <c r="D73" s="11">
        <v>25</v>
      </c>
      <c r="E73" s="11">
        <v>2</v>
      </c>
      <c r="F73" s="27">
        <v>131237.53</v>
      </c>
      <c r="G73" s="27">
        <v>218729.24</v>
      </c>
      <c r="H73" s="11">
        <v>5.9900000000000002E-2</v>
      </c>
    </row>
    <row r="74" spans="1:8" ht="15.75" thickBot="1">
      <c r="A74" s="11">
        <v>40038</v>
      </c>
      <c r="B74" s="11">
        <v>126</v>
      </c>
      <c r="C74" s="11">
        <v>5</v>
      </c>
      <c r="D74" s="11">
        <v>25</v>
      </c>
      <c r="E74" s="11">
        <v>2</v>
      </c>
      <c r="F74" s="27">
        <v>261504.29</v>
      </c>
      <c r="G74" s="27">
        <v>406784.45</v>
      </c>
      <c r="H74" s="11">
        <v>5.9900000000000002E-2</v>
      </c>
    </row>
    <row r="75" spans="1:8" ht="15.75" thickBot="1">
      <c r="A75" s="11">
        <v>40039</v>
      </c>
      <c r="B75" s="11">
        <v>125</v>
      </c>
      <c r="C75" s="11">
        <v>5</v>
      </c>
      <c r="D75" s="11">
        <v>25</v>
      </c>
      <c r="E75" s="11">
        <v>2</v>
      </c>
      <c r="F75" s="27">
        <v>131031.34</v>
      </c>
      <c r="G75" s="27">
        <v>218385.57</v>
      </c>
      <c r="H75" s="11">
        <v>5.9900000000000002E-2</v>
      </c>
    </row>
    <row r="76" spans="1:8" ht="15.75" thickBot="1">
      <c r="A76" s="11">
        <v>40041</v>
      </c>
      <c r="B76" s="11">
        <v>126</v>
      </c>
      <c r="C76" s="11">
        <v>5</v>
      </c>
      <c r="D76" s="11">
        <v>25</v>
      </c>
      <c r="E76" s="11">
        <v>2</v>
      </c>
      <c r="F76" s="27">
        <v>130752.14</v>
      </c>
      <c r="G76" s="27">
        <v>217920.24</v>
      </c>
      <c r="H76" s="11">
        <v>5.9900000000000002E-2</v>
      </c>
    </row>
    <row r="77" spans="1:8" ht="15.75" thickBot="1">
      <c r="A77" s="11">
        <v>40042</v>
      </c>
      <c r="B77" s="11">
        <v>126</v>
      </c>
      <c r="C77" s="11">
        <v>5</v>
      </c>
      <c r="D77" s="11">
        <v>30</v>
      </c>
      <c r="E77" s="11">
        <v>2</v>
      </c>
      <c r="F77" s="27">
        <v>130752.14</v>
      </c>
      <c r="G77" s="27">
        <v>217920.24</v>
      </c>
      <c r="H77" s="11">
        <v>6.2300000000000001E-2</v>
      </c>
    </row>
    <row r="78" spans="1:8" ht="15.75" thickBot="1">
      <c r="A78" s="11">
        <v>40043</v>
      </c>
      <c r="B78" s="11">
        <v>126</v>
      </c>
      <c r="C78" s="11">
        <v>5</v>
      </c>
      <c r="D78" s="11">
        <v>25</v>
      </c>
      <c r="E78" s="11">
        <v>2</v>
      </c>
      <c r="F78" s="27">
        <v>130752.14</v>
      </c>
      <c r="G78" s="27">
        <v>217920.24</v>
      </c>
      <c r="H78" s="11">
        <v>5.9900000000000002E-2</v>
      </c>
    </row>
    <row r="79" spans="1:8" ht="15.75" thickBot="1">
      <c r="A79" s="11">
        <v>40044</v>
      </c>
      <c r="B79" s="11">
        <v>127</v>
      </c>
      <c r="C79" s="11">
        <v>5</v>
      </c>
      <c r="D79" s="11">
        <v>30</v>
      </c>
      <c r="E79" s="11">
        <v>2</v>
      </c>
      <c r="F79" s="27">
        <v>130688.72</v>
      </c>
      <c r="G79" s="27">
        <v>217814.54</v>
      </c>
      <c r="H79" s="11">
        <v>6.2300000000000001E-2</v>
      </c>
    </row>
    <row r="80" spans="1:8" ht="15.75" thickBot="1">
      <c r="A80" s="11">
        <v>40045</v>
      </c>
      <c r="B80" s="11">
        <v>127</v>
      </c>
      <c r="C80" s="11">
        <v>5</v>
      </c>
      <c r="D80" s="11">
        <v>25</v>
      </c>
      <c r="E80" s="11">
        <v>2</v>
      </c>
      <c r="F80" s="27">
        <v>130688.72</v>
      </c>
      <c r="G80" s="27">
        <v>217814.54</v>
      </c>
      <c r="H80" s="11">
        <v>5.9900000000000002E-2</v>
      </c>
    </row>
    <row r="81" spans="1:8" ht="15.75" thickBot="1">
      <c r="A81" s="11">
        <v>40046</v>
      </c>
      <c r="B81" s="11">
        <v>128</v>
      </c>
      <c r="C81" s="11">
        <v>5</v>
      </c>
      <c r="D81" s="11">
        <v>25</v>
      </c>
      <c r="E81" s="11">
        <v>2</v>
      </c>
      <c r="F81" s="27">
        <v>130437.3</v>
      </c>
      <c r="G81" s="27">
        <v>217395.51</v>
      </c>
      <c r="H81" s="11">
        <v>5.9900000000000002E-2</v>
      </c>
    </row>
    <row r="82" spans="1:8" ht="15.75" thickBot="1">
      <c r="A82" s="11">
        <v>40047</v>
      </c>
      <c r="B82" s="11">
        <v>128</v>
      </c>
      <c r="C82" s="11">
        <v>5</v>
      </c>
      <c r="D82" s="11">
        <v>25</v>
      </c>
      <c r="E82" s="11">
        <v>2</v>
      </c>
      <c r="F82" s="27">
        <v>130437.3</v>
      </c>
      <c r="G82" s="27">
        <v>217395.51</v>
      </c>
      <c r="H82" s="11">
        <v>5.9900000000000002E-2</v>
      </c>
    </row>
    <row r="83" spans="1:8" ht="15.75" thickBot="1">
      <c r="A83" s="11">
        <v>40048</v>
      </c>
      <c r="B83" s="11">
        <v>129</v>
      </c>
      <c r="C83" s="11">
        <v>5</v>
      </c>
      <c r="D83" s="11">
        <v>25</v>
      </c>
      <c r="E83" s="11">
        <v>2</v>
      </c>
      <c r="F83" s="27">
        <v>130535.87</v>
      </c>
      <c r="G83" s="27">
        <v>217559.8</v>
      </c>
      <c r="H83" s="11">
        <v>5.9900000000000002E-2</v>
      </c>
    </row>
    <row r="84" spans="1:8" ht="15.75" thickBot="1">
      <c r="A84" s="11">
        <v>40049</v>
      </c>
      <c r="B84" s="11">
        <v>129</v>
      </c>
      <c r="C84" s="11">
        <v>5</v>
      </c>
      <c r="D84" s="11">
        <v>30</v>
      </c>
      <c r="E84" s="11">
        <v>2</v>
      </c>
      <c r="F84" s="27">
        <v>130535.87</v>
      </c>
      <c r="G84" s="27">
        <v>217559.8</v>
      </c>
      <c r="H84" s="11">
        <v>6.2300000000000001E-2</v>
      </c>
    </row>
    <row r="85" spans="1:8" ht="15.75" thickBot="1">
      <c r="A85" s="11">
        <v>40050</v>
      </c>
      <c r="B85" s="11">
        <v>129</v>
      </c>
      <c r="C85" s="11">
        <v>5</v>
      </c>
      <c r="D85" s="11">
        <v>25</v>
      </c>
      <c r="E85" s="11">
        <v>2</v>
      </c>
      <c r="F85" s="27">
        <v>130535.87</v>
      </c>
      <c r="G85" s="27">
        <v>217559.8</v>
      </c>
      <c r="H85" s="11">
        <v>5.9900000000000002E-2</v>
      </c>
    </row>
    <row r="86" spans="1:8" ht="15.75" thickBot="1">
      <c r="A86" s="11">
        <v>40051</v>
      </c>
      <c r="B86" s="11">
        <v>130</v>
      </c>
      <c r="C86" s="11">
        <v>5</v>
      </c>
      <c r="D86" s="11">
        <v>25</v>
      </c>
      <c r="E86" s="11">
        <v>2</v>
      </c>
      <c r="F86" s="27">
        <v>129875.04</v>
      </c>
      <c r="G86" s="27">
        <v>216458.41</v>
      </c>
      <c r="H86" s="11">
        <v>5.9900000000000002E-2</v>
      </c>
    </row>
    <row r="87" spans="1:8" ht="15.75" thickBot="1">
      <c r="A87" s="11">
        <v>40052</v>
      </c>
      <c r="B87" s="11">
        <v>130</v>
      </c>
      <c r="C87" s="11">
        <v>5</v>
      </c>
      <c r="D87" s="11">
        <v>30</v>
      </c>
      <c r="E87" s="11">
        <v>2</v>
      </c>
      <c r="F87" s="27">
        <v>129875.04</v>
      </c>
      <c r="G87" s="27">
        <v>216458.41</v>
      </c>
      <c r="H87" s="11">
        <v>6.2300000000000001E-2</v>
      </c>
    </row>
    <row r="88" spans="1:8" ht="15.75" thickBot="1">
      <c r="A88" s="11">
        <v>40053</v>
      </c>
      <c r="B88" s="11">
        <v>131</v>
      </c>
      <c r="C88" s="11">
        <v>5</v>
      </c>
      <c r="D88" s="11">
        <v>25</v>
      </c>
      <c r="E88" s="11">
        <v>2</v>
      </c>
      <c r="F88" s="27">
        <v>124602.62</v>
      </c>
      <c r="G88" s="27">
        <v>207671.03</v>
      </c>
      <c r="H88" s="11">
        <v>5.9900000000000002E-2</v>
      </c>
    </row>
    <row r="89" spans="1:8" ht="15.75" thickBot="1">
      <c r="A89" s="11">
        <v>40055</v>
      </c>
      <c r="B89" s="11">
        <v>132</v>
      </c>
      <c r="C89" s="11">
        <v>5</v>
      </c>
      <c r="D89" s="11">
        <v>25</v>
      </c>
      <c r="E89" s="11">
        <v>2</v>
      </c>
      <c r="F89" s="27">
        <v>127535.25</v>
      </c>
      <c r="G89" s="27">
        <v>212558.76</v>
      </c>
      <c r="H89" s="11">
        <v>5.9900000000000002E-2</v>
      </c>
    </row>
    <row r="90" spans="1:8" ht="15.75" thickBot="1">
      <c r="A90" s="11">
        <v>40056</v>
      </c>
      <c r="B90" s="11">
        <v>181</v>
      </c>
      <c r="C90" s="11">
        <v>15</v>
      </c>
      <c r="D90" s="11">
        <v>30</v>
      </c>
      <c r="E90" s="11">
        <v>2</v>
      </c>
      <c r="F90" s="27">
        <v>127535.25</v>
      </c>
      <c r="G90" s="27">
        <v>212558.76</v>
      </c>
      <c r="H90" s="11">
        <v>6.2E-2</v>
      </c>
    </row>
    <row r="91" spans="1:8" ht="15.75" thickBot="1">
      <c r="A91" s="11">
        <v>40057</v>
      </c>
      <c r="B91" s="11">
        <v>133</v>
      </c>
      <c r="C91" s="11">
        <v>5</v>
      </c>
      <c r="D91" s="11">
        <v>25</v>
      </c>
      <c r="E91" s="11">
        <v>2</v>
      </c>
      <c r="F91" s="27">
        <v>126934.66</v>
      </c>
      <c r="G91" s="27">
        <v>211557.77</v>
      </c>
      <c r="H91" s="11">
        <v>5.9900000000000002E-2</v>
      </c>
    </row>
    <row r="92" spans="1:8" ht="15.75" thickBot="1">
      <c r="A92" s="11">
        <v>40058</v>
      </c>
      <c r="B92" s="11">
        <v>183</v>
      </c>
      <c r="C92" s="11">
        <v>15</v>
      </c>
      <c r="D92" s="11">
        <v>30</v>
      </c>
      <c r="E92" s="11">
        <v>2</v>
      </c>
      <c r="F92" s="27">
        <v>126517.23</v>
      </c>
      <c r="G92" s="27">
        <v>210862.07</v>
      </c>
      <c r="H92" s="11">
        <v>6.2E-2</v>
      </c>
    </row>
    <row r="93" spans="1:8" ht="15.75" thickBot="1">
      <c r="A93" s="11">
        <v>40059</v>
      </c>
      <c r="B93" s="11">
        <v>134</v>
      </c>
      <c r="C93" s="11">
        <v>5</v>
      </c>
      <c r="D93" s="11">
        <v>30</v>
      </c>
      <c r="E93" s="11">
        <v>2</v>
      </c>
      <c r="F93" s="27">
        <v>126517.23</v>
      </c>
      <c r="G93" s="27">
        <v>210862.07</v>
      </c>
      <c r="H93" s="11">
        <v>6.2300000000000001E-2</v>
      </c>
    </row>
    <row r="94" spans="1:8" ht="15.75" thickBot="1">
      <c r="A94" s="11">
        <v>40060</v>
      </c>
      <c r="B94" s="11">
        <v>135</v>
      </c>
      <c r="C94" s="11">
        <v>5</v>
      </c>
      <c r="D94" s="11">
        <v>30</v>
      </c>
      <c r="E94" s="11">
        <v>2</v>
      </c>
      <c r="F94" s="27">
        <v>126086.12</v>
      </c>
      <c r="G94" s="27">
        <v>210143.52</v>
      </c>
      <c r="H94" s="11">
        <v>6.2300000000000001E-2</v>
      </c>
    </row>
    <row r="95" spans="1:8" ht="15.75" thickBot="1">
      <c r="A95" s="11">
        <v>40061</v>
      </c>
      <c r="B95" s="11">
        <v>135</v>
      </c>
      <c r="C95" s="11">
        <v>5</v>
      </c>
      <c r="D95" s="11">
        <v>25</v>
      </c>
      <c r="E95" s="11">
        <v>2</v>
      </c>
      <c r="F95" s="27">
        <v>126086.12</v>
      </c>
      <c r="G95" s="27">
        <v>210143.52</v>
      </c>
      <c r="H95" s="11">
        <v>5.9900000000000002E-2</v>
      </c>
    </row>
    <row r="96" spans="1:8" ht="15.75" thickBot="1">
      <c r="A96" s="11">
        <v>40062</v>
      </c>
      <c r="B96" s="11">
        <v>136</v>
      </c>
      <c r="C96" s="11">
        <v>5</v>
      </c>
      <c r="D96" s="11">
        <v>30</v>
      </c>
      <c r="E96" s="11">
        <v>2</v>
      </c>
      <c r="F96" s="27">
        <v>125903.03999999999</v>
      </c>
      <c r="G96" s="27">
        <v>209838.38</v>
      </c>
      <c r="H96" s="11">
        <v>6.2300000000000001E-2</v>
      </c>
    </row>
    <row r="97" spans="1:8" ht="15.75" thickBot="1">
      <c r="A97" s="11">
        <v>40063</v>
      </c>
      <c r="B97" s="11">
        <v>137</v>
      </c>
      <c r="C97" s="11">
        <v>5</v>
      </c>
      <c r="D97" s="11">
        <v>25</v>
      </c>
      <c r="E97" s="11">
        <v>2</v>
      </c>
      <c r="F97" s="27">
        <v>125843.33</v>
      </c>
      <c r="G97" s="27">
        <v>209738.88</v>
      </c>
      <c r="H97" s="11">
        <v>5.9900000000000002E-2</v>
      </c>
    </row>
    <row r="98" spans="1:8" ht="15.75" thickBot="1">
      <c r="A98" s="11">
        <v>40064</v>
      </c>
      <c r="B98" s="11">
        <v>137</v>
      </c>
      <c r="C98" s="11">
        <v>5</v>
      </c>
      <c r="D98" s="11">
        <v>30</v>
      </c>
      <c r="E98" s="11">
        <v>2</v>
      </c>
      <c r="F98" s="27">
        <v>104869.45</v>
      </c>
      <c r="G98" s="27">
        <v>111860.74</v>
      </c>
      <c r="H98" s="11">
        <v>6.2300000000000001E-2</v>
      </c>
    </row>
    <row r="99" spans="1:8" ht="15.75" thickBot="1">
      <c r="A99" s="11">
        <v>40065</v>
      </c>
      <c r="B99" s="11">
        <v>138</v>
      </c>
      <c r="C99" s="11">
        <v>5</v>
      </c>
      <c r="D99" s="11">
        <v>25</v>
      </c>
      <c r="E99" s="11">
        <v>2</v>
      </c>
      <c r="F99" s="27">
        <v>125562.64</v>
      </c>
      <c r="G99" s="27">
        <v>209271.07</v>
      </c>
      <c r="H99" s="11">
        <v>5.9900000000000002E-2</v>
      </c>
    </row>
    <row r="100" spans="1:8" ht="15.75" thickBot="1">
      <c r="A100" s="11">
        <v>40066</v>
      </c>
      <c r="B100" s="11">
        <v>138</v>
      </c>
      <c r="C100" s="11">
        <v>5</v>
      </c>
      <c r="D100" s="11">
        <v>30</v>
      </c>
      <c r="E100" s="11">
        <v>2</v>
      </c>
      <c r="F100" s="27">
        <v>76732.73</v>
      </c>
      <c r="G100" s="27">
        <v>111611.24</v>
      </c>
      <c r="H100" s="11">
        <v>6.2300000000000001E-2</v>
      </c>
    </row>
    <row r="101" spans="1:8" ht="15.75" thickBot="1">
      <c r="A101" s="11">
        <v>40067</v>
      </c>
      <c r="B101" s="11">
        <v>138</v>
      </c>
      <c r="C101" s="11">
        <v>5</v>
      </c>
      <c r="D101" s="11">
        <v>25</v>
      </c>
      <c r="E101" s="11">
        <v>2</v>
      </c>
      <c r="F101" s="27">
        <v>125562.64</v>
      </c>
      <c r="G101" s="27">
        <v>209271.07</v>
      </c>
      <c r="H101" s="11">
        <v>5.9900000000000002E-2</v>
      </c>
    </row>
    <row r="102" spans="1:8" ht="15.75" thickBot="1">
      <c r="A102" s="11">
        <v>40068</v>
      </c>
      <c r="B102" s="11">
        <v>138</v>
      </c>
      <c r="C102" s="11">
        <v>5</v>
      </c>
      <c r="D102" s="11">
        <v>30</v>
      </c>
      <c r="E102" s="11">
        <v>2</v>
      </c>
      <c r="F102" s="27">
        <v>69757.02</v>
      </c>
      <c r="G102" s="27">
        <v>97659.82</v>
      </c>
      <c r="H102" s="11">
        <v>6.2300000000000001E-2</v>
      </c>
    </row>
    <row r="103" spans="1:8" ht="15.75" thickBot="1">
      <c r="A103" s="11">
        <v>40069</v>
      </c>
      <c r="B103" s="11">
        <v>139</v>
      </c>
      <c r="C103" s="11">
        <v>5</v>
      </c>
      <c r="D103" s="11">
        <v>25</v>
      </c>
      <c r="E103" s="11">
        <v>2</v>
      </c>
      <c r="F103" s="27">
        <v>125676.98</v>
      </c>
      <c r="G103" s="27">
        <v>209461.63</v>
      </c>
      <c r="H103" s="11">
        <v>5.9900000000000002E-2</v>
      </c>
    </row>
    <row r="104" spans="1:8" ht="15.75" thickBot="1">
      <c r="A104" s="11">
        <v>40070</v>
      </c>
      <c r="B104" s="11">
        <v>139</v>
      </c>
      <c r="C104" s="11">
        <v>5</v>
      </c>
      <c r="D104" s="11">
        <v>30</v>
      </c>
      <c r="E104" s="11">
        <v>2</v>
      </c>
      <c r="F104" s="27">
        <v>69820.55</v>
      </c>
      <c r="G104" s="27">
        <v>97748.76</v>
      </c>
      <c r="H104" s="11">
        <v>6.2300000000000001E-2</v>
      </c>
    </row>
    <row r="105" spans="1:8" ht="15.75" thickBot="1">
      <c r="A105" s="11">
        <v>40071</v>
      </c>
      <c r="B105" s="11">
        <v>139</v>
      </c>
      <c r="C105" s="11">
        <v>5</v>
      </c>
      <c r="D105" s="11">
        <v>25</v>
      </c>
      <c r="E105" s="11">
        <v>2</v>
      </c>
      <c r="F105" s="27">
        <v>125676.98</v>
      </c>
      <c r="G105" s="27">
        <v>209461.63</v>
      </c>
      <c r="H105" s="11">
        <v>5.9900000000000002E-2</v>
      </c>
    </row>
    <row r="106" spans="1:8" ht="15.75" thickBot="1">
      <c r="A106" s="11">
        <v>40072</v>
      </c>
      <c r="B106" s="11">
        <v>140</v>
      </c>
      <c r="C106" s="11">
        <v>5</v>
      </c>
      <c r="D106" s="11">
        <v>30</v>
      </c>
      <c r="E106" s="11">
        <v>2</v>
      </c>
      <c r="F106" s="27">
        <v>69577.69</v>
      </c>
      <c r="G106" s="27">
        <v>83493.23</v>
      </c>
      <c r="H106" s="11">
        <v>6.2300000000000001E-2</v>
      </c>
    </row>
    <row r="107" spans="1:8" ht="15.75" thickBot="1">
      <c r="A107" s="11">
        <v>40073</v>
      </c>
      <c r="B107" s="11">
        <v>140</v>
      </c>
      <c r="C107" s="11">
        <v>5</v>
      </c>
      <c r="D107" s="11">
        <v>25</v>
      </c>
      <c r="E107" s="11">
        <v>2</v>
      </c>
      <c r="F107" s="27">
        <v>125239.85</v>
      </c>
      <c r="G107" s="27">
        <v>208733.08</v>
      </c>
      <c r="H107" s="11">
        <v>5.9900000000000002E-2</v>
      </c>
    </row>
    <row r="108" spans="1:8" ht="15.75" thickBot="1">
      <c r="A108" s="11">
        <v>40074</v>
      </c>
      <c r="B108" s="11">
        <v>141</v>
      </c>
      <c r="C108" s="11">
        <v>5</v>
      </c>
      <c r="D108" s="11">
        <v>30</v>
      </c>
      <c r="E108" s="11">
        <v>2</v>
      </c>
      <c r="F108" s="27">
        <v>69495.88</v>
      </c>
      <c r="G108" s="27">
        <v>97294.24</v>
      </c>
      <c r="H108" s="11">
        <v>6.2300000000000001E-2</v>
      </c>
    </row>
    <row r="109" spans="1:8" ht="15.75" thickBot="1">
      <c r="A109" s="11">
        <v>40075</v>
      </c>
      <c r="B109" s="11">
        <v>140</v>
      </c>
      <c r="C109" s="11">
        <v>5</v>
      </c>
      <c r="D109" s="11">
        <v>25</v>
      </c>
      <c r="E109" s="11">
        <v>2</v>
      </c>
      <c r="F109" s="27">
        <v>125239.85</v>
      </c>
      <c r="G109" s="27">
        <v>208733.08</v>
      </c>
      <c r="H109" s="11">
        <v>5.9900000000000002E-2</v>
      </c>
    </row>
    <row r="110" spans="1:8" ht="15.75" thickBot="1">
      <c r="A110" s="11">
        <v>40076</v>
      </c>
      <c r="B110" s="11">
        <v>142</v>
      </c>
      <c r="C110" s="11">
        <v>5</v>
      </c>
      <c r="D110" s="11">
        <v>25</v>
      </c>
      <c r="E110" s="11">
        <v>2</v>
      </c>
      <c r="F110" s="27">
        <v>119632.83</v>
      </c>
      <c r="G110" s="27">
        <v>199388.05</v>
      </c>
      <c r="H110" s="11">
        <v>5.9900000000000002E-2</v>
      </c>
    </row>
    <row r="111" spans="1:8" ht="15.75" thickBot="1">
      <c r="A111" s="11">
        <v>40079</v>
      </c>
      <c r="B111" s="11">
        <v>146</v>
      </c>
      <c r="C111" s="11">
        <v>5</v>
      </c>
      <c r="D111" s="11">
        <v>23</v>
      </c>
      <c r="E111" s="11">
        <v>2</v>
      </c>
      <c r="F111" s="27">
        <v>242242.81</v>
      </c>
      <c r="G111" s="27">
        <v>484485.62</v>
      </c>
      <c r="H111" s="11">
        <v>5.8999999999999997E-2</v>
      </c>
    </row>
    <row r="112" spans="1:8" ht="15.75" thickBot="1">
      <c r="A112" s="11">
        <v>40080</v>
      </c>
      <c r="B112" s="11">
        <v>147</v>
      </c>
      <c r="C112" s="11">
        <v>5</v>
      </c>
      <c r="D112" s="11">
        <v>30</v>
      </c>
      <c r="E112" s="11">
        <v>2</v>
      </c>
      <c r="F112" s="27">
        <v>66695.72</v>
      </c>
      <c r="G112" s="27">
        <v>106713.14</v>
      </c>
      <c r="H112" s="11">
        <v>6.2300000000000001E-2</v>
      </c>
    </row>
    <row r="113" spans="1:8" ht="15.75" thickBot="1">
      <c r="A113" s="11">
        <v>40081</v>
      </c>
      <c r="B113" s="11">
        <v>148</v>
      </c>
      <c r="C113" s="11">
        <v>5</v>
      </c>
      <c r="D113" s="11">
        <v>30</v>
      </c>
      <c r="E113" s="11">
        <v>2</v>
      </c>
      <c r="F113" s="27">
        <v>65590.899999999994</v>
      </c>
      <c r="G113" s="27">
        <v>78709.08</v>
      </c>
      <c r="H113" s="11">
        <v>6.2300000000000001E-2</v>
      </c>
    </row>
    <row r="114" spans="1:8" ht="15.75" thickBot="1">
      <c r="A114" s="11">
        <v>40082</v>
      </c>
      <c r="B114" s="11">
        <v>148</v>
      </c>
      <c r="C114" s="11">
        <v>5</v>
      </c>
      <c r="D114" s="11">
        <v>30</v>
      </c>
      <c r="E114" s="11">
        <v>2</v>
      </c>
      <c r="F114" s="27">
        <v>65590.899999999994</v>
      </c>
      <c r="G114" s="27">
        <v>65590.899999999994</v>
      </c>
      <c r="H114" s="11">
        <v>6.2300000000000001E-2</v>
      </c>
    </row>
    <row r="115" spans="1:8" ht="15.75" thickBot="1">
      <c r="A115" s="11">
        <v>40083</v>
      </c>
      <c r="B115" s="11">
        <v>148</v>
      </c>
      <c r="C115" s="11">
        <v>5</v>
      </c>
      <c r="D115" s="11">
        <v>25</v>
      </c>
      <c r="E115" s="11">
        <v>2</v>
      </c>
      <c r="F115" s="27">
        <v>236127.22</v>
      </c>
      <c r="G115" s="27">
        <v>472254.43</v>
      </c>
      <c r="H115" s="11">
        <v>5.9900000000000002E-2</v>
      </c>
    </row>
    <row r="116" spans="1:8" ht="15.75" thickBot="1">
      <c r="A116" s="11">
        <v>40084</v>
      </c>
      <c r="B116" s="11">
        <v>149</v>
      </c>
      <c r="C116" s="11">
        <v>5</v>
      </c>
      <c r="D116" s="11">
        <v>30</v>
      </c>
      <c r="E116" s="11">
        <v>2</v>
      </c>
      <c r="F116" s="27">
        <v>64818.25</v>
      </c>
      <c r="G116" s="27">
        <v>64818.25</v>
      </c>
      <c r="H116" s="11">
        <v>6.2300000000000001E-2</v>
      </c>
    </row>
    <row r="117" spans="1:8" ht="15.75" thickBot="1">
      <c r="A117" s="11">
        <v>40085</v>
      </c>
      <c r="B117" s="11">
        <v>149</v>
      </c>
      <c r="C117" s="11">
        <v>5</v>
      </c>
      <c r="D117" s="11">
        <v>25</v>
      </c>
      <c r="E117" s="11">
        <v>2</v>
      </c>
      <c r="F117" s="27">
        <v>233345.69</v>
      </c>
      <c r="G117" s="27">
        <v>466691.38</v>
      </c>
      <c r="H117" s="11">
        <v>5.9900000000000002E-2</v>
      </c>
    </row>
    <row r="118" spans="1:8" ht="15.75" thickBot="1">
      <c r="A118" s="11">
        <v>40087</v>
      </c>
      <c r="B118" s="11">
        <v>149</v>
      </c>
      <c r="C118" s="11">
        <v>5</v>
      </c>
      <c r="D118" s="11">
        <v>25</v>
      </c>
      <c r="E118" s="11">
        <v>2</v>
      </c>
      <c r="F118" s="27">
        <v>116672.84</v>
      </c>
      <c r="G118" s="27">
        <v>194454.74</v>
      </c>
      <c r="H118" s="11">
        <v>5.9900000000000002E-2</v>
      </c>
    </row>
    <row r="119" spans="1:8" ht="15.75" thickBot="1">
      <c r="A119" s="11">
        <v>40088</v>
      </c>
      <c r="B119" s="11">
        <v>149</v>
      </c>
      <c r="C119" s="11">
        <v>5</v>
      </c>
      <c r="D119" s="11">
        <v>30</v>
      </c>
      <c r="E119" s="11">
        <v>2</v>
      </c>
      <c r="F119" s="27">
        <v>64818.25</v>
      </c>
      <c r="G119" s="27">
        <v>103709.2</v>
      </c>
      <c r="H119" s="11">
        <v>6.2300000000000001E-2</v>
      </c>
    </row>
    <row r="120" spans="1:8" ht="15.75" thickBot="1">
      <c r="A120" s="11">
        <v>40089</v>
      </c>
      <c r="B120" s="11">
        <v>150</v>
      </c>
      <c r="C120" s="11">
        <v>5</v>
      </c>
      <c r="D120" s="11">
        <v>30</v>
      </c>
      <c r="E120" s="11">
        <v>2</v>
      </c>
      <c r="F120" s="27">
        <v>64183.11</v>
      </c>
      <c r="G120" s="27">
        <v>64183.11</v>
      </c>
      <c r="H120" s="11">
        <v>6.2300000000000001E-2</v>
      </c>
    </row>
    <row r="121" spans="1:8" ht="15.75" thickBot="1">
      <c r="A121" s="11">
        <v>40090</v>
      </c>
      <c r="B121" s="11">
        <v>199</v>
      </c>
      <c r="C121" s="11">
        <v>15</v>
      </c>
      <c r="D121" s="11">
        <v>20</v>
      </c>
      <c r="E121" s="11">
        <v>2</v>
      </c>
      <c r="F121" s="27">
        <v>513464.84</v>
      </c>
      <c r="G121" s="27">
        <v>1026929.69</v>
      </c>
      <c r="H121" s="11">
        <v>5.7599999999999998E-2</v>
      </c>
    </row>
    <row r="122" spans="1:8" ht="15.75" thickBot="1">
      <c r="A122" s="11">
        <v>40091</v>
      </c>
      <c r="B122" s="11">
        <v>151</v>
      </c>
      <c r="C122" s="11">
        <v>5</v>
      </c>
      <c r="D122" s="11">
        <v>25</v>
      </c>
      <c r="E122" s="11">
        <v>2</v>
      </c>
      <c r="F122" s="27">
        <v>229777.82</v>
      </c>
      <c r="G122" s="27">
        <v>459555.63</v>
      </c>
      <c r="H122" s="11">
        <v>5.9900000000000002E-2</v>
      </c>
    </row>
    <row r="123" spans="1:8" ht="15.75" thickBot="1">
      <c r="A123" s="11">
        <v>40092</v>
      </c>
      <c r="B123" s="11">
        <v>150</v>
      </c>
      <c r="C123" s="11">
        <v>5</v>
      </c>
      <c r="D123" s="11">
        <v>25</v>
      </c>
      <c r="E123" s="11">
        <v>2</v>
      </c>
      <c r="F123" s="27">
        <v>115529.59</v>
      </c>
      <c r="G123" s="27">
        <v>192549.31</v>
      </c>
      <c r="H123" s="11">
        <v>5.9900000000000002E-2</v>
      </c>
    </row>
    <row r="124" spans="1:8" ht="15.75" thickBot="1">
      <c r="A124" s="11">
        <v>40093</v>
      </c>
      <c r="B124" s="11">
        <v>150</v>
      </c>
      <c r="C124" s="11">
        <v>5</v>
      </c>
      <c r="D124" s="11">
        <v>30</v>
      </c>
      <c r="E124" s="11">
        <v>2</v>
      </c>
      <c r="F124" s="27">
        <v>64183.11</v>
      </c>
      <c r="G124" s="27">
        <v>64183.11</v>
      </c>
      <c r="H124" s="11">
        <v>6.2300000000000001E-2</v>
      </c>
    </row>
    <row r="125" spans="1:8" ht="15.75" thickBot="1">
      <c r="A125" s="11">
        <v>40094</v>
      </c>
      <c r="B125" s="11">
        <v>199</v>
      </c>
      <c r="C125" s="11">
        <v>15</v>
      </c>
      <c r="D125" s="11">
        <v>20</v>
      </c>
      <c r="E125" s="11">
        <v>2</v>
      </c>
      <c r="F125" s="27">
        <v>513464.84</v>
      </c>
      <c r="G125" s="27">
        <v>1026929.69</v>
      </c>
      <c r="H125" s="11">
        <v>5.7599999999999998E-2</v>
      </c>
    </row>
    <row r="126" spans="1:8" ht="15.75" thickBot="1">
      <c r="A126" s="11">
        <v>40095</v>
      </c>
      <c r="B126" s="11">
        <v>151</v>
      </c>
      <c r="C126" s="11">
        <v>5</v>
      </c>
      <c r="D126" s="11">
        <v>30</v>
      </c>
      <c r="E126" s="11">
        <v>2</v>
      </c>
      <c r="F126" s="27">
        <v>63827.17</v>
      </c>
      <c r="G126" s="27">
        <v>102123.48</v>
      </c>
      <c r="H126" s="11">
        <v>6.2300000000000001E-2</v>
      </c>
    </row>
    <row r="127" spans="1:8" ht="15.75" thickBot="1">
      <c r="A127" s="11">
        <v>40096</v>
      </c>
      <c r="B127" s="11">
        <v>150</v>
      </c>
      <c r="C127" s="11">
        <v>5</v>
      </c>
      <c r="D127" s="11">
        <v>30</v>
      </c>
      <c r="E127" s="11">
        <v>2</v>
      </c>
      <c r="F127" s="27">
        <v>115529.59</v>
      </c>
      <c r="G127" s="27">
        <v>192549.31</v>
      </c>
      <c r="H127" s="11">
        <v>6.2300000000000001E-2</v>
      </c>
    </row>
    <row r="128" spans="1:8" ht="15.75" thickBot="1">
      <c r="A128" s="11">
        <v>40097</v>
      </c>
      <c r="B128" s="11">
        <v>151</v>
      </c>
      <c r="C128" s="11">
        <v>5</v>
      </c>
      <c r="D128" s="11">
        <v>30</v>
      </c>
      <c r="E128" s="11">
        <v>2</v>
      </c>
      <c r="F128" s="27">
        <v>114888.91</v>
      </c>
      <c r="G128" s="27">
        <v>191481.51</v>
      </c>
      <c r="H128" s="11">
        <v>6.2300000000000001E-2</v>
      </c>
    </row>
    <row r="129" spans="1:8" ht="15.75" thickBot="1">
      <c r="A129" s="11">
        <v>40098</v>
      </c>
      <c r="B129" s="11">
        <v>200</v>
      </c>
      <c r="C129" s="11">
        <v>15</v>
      </c>
      <c r="D129" s="11">
        <v>20</v>
      </c>
      <c r="E129" s="11">
        <v>2</v>
      </c>
      <c r="F129" s="27">
        <v>510617.37</v>
      </c>
      <c r="G129" s="27">
        <v>1021234.74</v>
      </c>
      <c r="H129" s="11">
        <v>5.7599999999999998E-2</v>
      </c>
    </row>
    <row r="130" spans="1:8" ht="15.75" thickBot="1">
      <c r="A130" s="11">
        <v>40099</v>
      </c>
      <c r="B130" s="11">
        <v>152</v>
      </c>
      <c r="C130" s="11">
        <v>5</v>
      </c>
      <c r="D130" s="11">
        <v>25</v>
      </c>
      <c r="E130" s="11">
        <v>2</v>
      </c>
      <c r="F130" s="27">
        <v>227336.81</v>
      </c>
      <c r="G130" s="27">
        <v>454673.61</v>
      </c>
      <c r="H130" s="11">
        <v>5.9900000000000002E-2</v>
      </c>
    </row>
    <row r="131" spans="1:8" ht="15.75" thickBot="1">
      <c r="A131" s="11">
        <v>40100</v>
      </c>
      <c r="B131" s="11">
        <v>151</v>
      </c>
      <c r="C131" s="11">
        <v>5</v>
      </c>
      <c r="D131" s="11">
        <v>30</v>
      </c>
      <c r="E131" s="11">
        <v>2</v>
      </c>
      <c r="F131" s="27">
        <v>114888.91</v>
      </c>
      <c r="G131" s="27">
        <v>191481.51</v>
      </c>
      <c r="H131" s="11">
        <v>6.2300000000000001E-2</v>
      </c>
    </row>
    <row r="132" spans="1:8" ht="15.75" thickBot="1">
      <c r="A132" s="11">
        <v>40101</v>
      </c>
      <c r="B132" s="11">
        <v>151</v>
      </c>
      <c r="C132" s="11">
        <v>5</v>
      </c>
      <c r="D132" s="11">
        <v>30</v>
      </c>
      <c r="E132" s="11">
        <v>2</v>
      </c>
      <c r="F132" s="27">
        <v>63827.17</v>
      </c>
      <c r="G132" s="27">
        <v>102123.48</v>
      </c>
      <c r="H132" s="11">
        <v>6.2300000000000001E-2</v>
      </c>
    </row>
    <row r="133" spans="1:8" ht="15.75" thickBot="1">
      <c r="A133" s="11">
        <v>40102</v>
      </c>
      <c r="B133" s="11">
        <v>151</v>
      </c>
      <c r="C133" s="11">
        <v>5</v>
      </c>
      <c r="D133" s="11">
        <v>30</v>
      </c>
      <c r="E133" s="11">
        <v>2</v>
      </c>
      <c r="F133" s="27">
        <v>114888.91</v>
      </c>
      <c r="G133" s="27">
        <v>191481.51</v>
      </c>
      <c r="H133" s="11">
        <v>6.2300000000000001E-2</v>
      </c>
    </row>
    <row r="134" spans="1:8" ht="15.75" thickBot="1">
      <c r="A134" s="11">
        <v>40103</v>
      </c>
      <c r="B134" s="11">
        <v>152</v>
      </c>
      <c r="C134" s="11">
        <v>5</v>
      </c>
      <c r="D134" s="11">
        <v>30</v>
      </c>
      <c r="E134" s="11">
        <v>2</v>
      </c>
      <c r="F134" s="27">
        <v>113668.4</v>
      </c>
      <c r="G134" s="27">
        <v>189447.34</v>
      </c>
      <c r="H134" s="11">
        <v>6.2300000000000001E-2</v>
      </c>
    </row>
    <row r="135" spans="1:8" ht="15.75" thickBot="1">
      <c r="A135" s="11">
        <v>40104</v>
      </c>
      <c r="B135" s="11">
        <v>152</v>
      </c>
      <c r="C135" s="11">
        <v>5</v>
      </c>
      <c r="D135" s="11">
        <v>30</v>
      </c>
      <c r="E135" s="11">
        <v>2</v>
      </c>
      <c r="F135" s="27">
        <v>63149.11</v>
      </c>
      <c r="G135" s="27">
        <v>63149.11</v>
      </c>
      <c r="H135" s="11">
        <v>6.2300000000000001E-2</v>
      </c>
    </row>
    <row r="136" spans="1:8" ht="15.75" thickBot="1">
      <c r="A136" s="11">
        <v>40105</v>
      </c>
      <c r="B136" s="11">
        <v>202</v>
      </c>
      <c r="C136" s="11">
        <v>15</v>
      </c>
      <c r="D136" s="11">
        <v>20</v>
      </c>
      <c r="E136" s="11">
        <v>2</v>
      </c>
      <c r="F136" s="27">
        <v>496620.91</v>
      </c>
      <c r="G136" s="27">
        <v>993241.8</v>
      </c>
      <c r="H136" s="11">
        <v>5.7599999999999998E-2</v>
      </c>
    </row>
    <row r="137" spans="1:8" ht="15.75" thickBot="1">
      <c r="A137" s="11">
        <v>40106</v>
      </c>
      <c r="B137" s="11">
        <v>152</v>
      </c>
      <c r="C137" s="11">
        <v>5</v>
      </c>
      <c r="D137" s="11">
        <v>30</v>
      </c>
      <c r="E137" s="11">
        <v>2</v>
      </c>
      <c r="F137" s="27">
        <v>113668.4</v>
      </c>
      <c r="G137" s="27">
        <v>189447.34</v>
      </c>
      <c r="H137" s="11">
        <v>6.2300000000000001E-2</v>
      </c>
    </row>
    <row r="138" spans="1:8" ht="15.75" thickBot="1">
      <c r="A138" s="11">
        <v>40107</v>
      </c>
      <c r="B138" s="11">
        <v>153</v>
      </c>
      <c r="C138" s="11">
        <v>5</v>
      </c>
      <c r="D138" s="11">
        <v>25</v>
      </c>
      <c r="E138" s="11">
        <v>2</v>
      </c>
      <c r="F138" s="27">
        <v>223479.4</v>
      </c>
      <c r="G138" s="27">
        <v>372465.67</v>
      </c>
      <c r="H138" s="11">
        <v>5.9900000000000002E-2</v>
      </c>
    </row>
    <row r="139" spans="1:8" ht="15.75" thickBot="1">
      <c r="A139" s="11">
        <v>40109</v>
      </c>
      <c r="B139" s="11">
        <v>153</v>
      </c>
      <c r="C139" s="11">
        <v>5</v>
      </c>
      <c r="D139" s="11">
        <v>30</v>
      </c>
      <c r="E139" s="11">
        <v>2</v>
      </c>
      <c r="F139" s="27">
        <v>111739.7</v>
      </c>
      <c r="G139" s="27">
        <v>186232.84</v>
      </c>
      <c r="H139" s="11">
        <v>6.2300000000000001E-2</v>
      </c>
    </row>
    <row r="140" spans="1:8" ht="15.75" thickBot="1">
      <c r="A140" s="11">
        <v>40110</v>
      </c>
      <c r="B140" s="11">
        <v>153</v>
      </c>
      <c r="C140" s="11">
        <v>5</v>
      </c>
      <c r="D140" s="11">
        <v>30</v>
      </c>
      <c r="E140" s="11">
        <v>2</v>
      </c>
      <c r="F140" s="27">
        <v>62077.61</v>
      </c>
      <c r="G140" s="27">
        <v>62077.61</v>
      </c>
      <c r="H140" s="11">
        <v>6.2300000000000001E-2</v>
      </c>
    </row>
    <row r="141" spans="1:8" ht="15.75" thickBot="1">
      <c r="A141" s="11">
        <v>40111</v>
      </c>
      <c r="B141" s="11">
        <v>153</v>
      </c>
      <c r="C141" s="11">
        <v>5</v>
      </c>
      <c r="D141" s="11">
        <v>30</v>
      </c>
      <c r="E141" s="11">
        <v>2</v>
      </c>
      <c r="F141" s="27">
        <v>111739.7</v>
      </c>
      <c r="G141" s="27">
        <v>186232.84</v>
      </c>
      <c r="H141" s="11">
        <v>6.2300000000000001E-2</v>
      </c>
    </row>
    <row r="142" spans="1:8" ht="15.75" thickBot="1">
      <c r="A142" s="11">
        <v>40112</v>
      </c>
      <c r="B142" s="11">
        <v>204</v>
      </c>
      <c r="C142" s="11">
        <v>15</v>
      </c>
      <c r="D142" s="11">
        <v>20</v>
      </c>
      <c r="E142" s="11">
        <v>2</v>
      </c>
      <c r="F142" s="27">
        <v>463881.92</v>
      </c>
      <c r="G142" s="27">
        <v>927763.84</v>
      </c>
      <c r="H142" s="11">
        <v>5.7599999999999998E-2</v>
      </c>
    </row>
    <row r="143" spans="1:8" ht="15.75" thickBot="1">
      <c r="A143" s="11">
        <v>40113</v>
      </c>
      <c r="B143" s="11">
        <v>154</v>
      </c>
      <c r="C143" s="11">
        <v>5</v>
      </c>
      <c r="D143" s="11">
        <v>25</v>
      </c>
      <c r="E143" s="11">
        <v>2</v>
      </c>
      <c r="F143" s="27">
        <v>221316.15</v>
      </c>
      <c r="G143" s="27">
        <v>344269.56</v>
      </c>
      <c r="H143" s="11">
        <v>5.9900000000000002E-2</v>
      </c>
    </row>
    <row r="144" spans="1:8" ht="15.75" thickBot="1">
      <c r="A144" s="11">
        <v>40114</v>
      </c>
      <c r="B144" s="11">
        <v>154</v>
      </c>
      <c r="C144" s="11">
        <v>5</v>
      </c>
      <c r="D144" s="11">
        <v>30</v>
      </c>
      <c r="E144" s="11">
        <v>2</v>
      </c>
      <c r="F144" s="27">
        <v>61476.7</v>
      </c>
      <c r="G144" s="27">
        <v>98362.73</v>
      </c>
      <c r="H144" s="11">
        <v>6.2300000000000001E-2</v>
      </c>
    </row>
    <row r="145" spans="1:8" ht="15.75" thickBot="1">
      <c r="A145" s="11">
        <v>40115</v>
      </c>
      <c r="B145" s="11">
        <v>154</v>
      </c>
      <c r="C145" s="11">
        <v>5</v>
      </c>
      <c r="D145" s="11">
        <v>30</v>
      </c>
      <c r="E145" s="11">
        <v>2</v>
      </c>
      <c r="F145" s="27">
        <v>110658.08</v>
      </c>
      <c r="G145" s="27">
        <v>184430.12</v>
      </c>
      <c r="H145" s="11">
        <v>6.2300000000000001E-2</v>
      </c>
    </row>
    <row r="146" spans="1:8" ht="15.75" thickBot="1">
      <c r="A146" s="11">
        <v>40116</v>
      </c>
      <c r="B146" s="11">
        <v>154</v>
      </c>
      <c r="C146" s="11">
        <v>5</v>
      </c>
      <c r="D146" s="11">
        <v>30</v>
      </c>
      <c r="E146" s="11">
        <v>2</v>
      </c>
      <c r="F146" s="27">
        <v>110658.08</v>
      </c>
      <c r="G146" s="27">
        <v>184430.12</v>
      </c>
      <c r="H146" s="11">
        <v>6.2300000000000001E-2</v>
      </c>
    </row>
    <row r="147" spans="1:8" ht="15.75" thickBot="1">
      <c r="A147" s="11">
        <v>40117</v>
      </c>
      <c r="B147" s="11">
        <v>155</v>
      </c>
      <c r="C147" s="11">
        <v>5</v>
      </c>
      <c r="D147" s="11">
        <v>30</v>
      </c>
      <c r="E147" s="11">
        <v>2</v>
      </c>
      <c r="F147" s="27">
        <v>57985.24</v>
      </c>
      <c r="G147" s="27">
        <v>57985.24</v>
      </c>
      <c r="H147" s="11">
        <v>6.2300000000000001E-2</v>
      </c>
    </row>
    <row r="148" spans="1:8" ht="15.75" thickBot="1">
      <c r="A148" s="11">
        <v>40118</v>
      </c>
      <c r="B148" s="11">
        <v>155</v>
      </c>
      <c r="C148" s="11">
        <v>5</v>
      </c>
      <c r="D148" s="11">
        <v>30</v>
      </c>
      <c r="E148" s="11">
        <v>2</v>
      </c>
      <c r="F148" s="27">
        <v>104373.43</v>
      </c>
      <c r="G148" s="27">
        <v>173955.72</v>
      </c>
      <c r="H148" s="11">
        <v>6.2300000000000001E-2</v>
      </c>
    </row>
    <row r="149" spans="1:8" ht="15.75" thickBot="1">
      <c r="A149" s="11">
        <v>40119</v>
      </c>
      <c r="B149" s="11">
        <v>156</v>
      </c>
      <c r="C149" s="11">
        <v>5</v>
      </c>
      <c r="D149" s="11">
        <v>25</v>
      </c>
      <c r="E149" s="11">
        <v>2</v>
      </c>
      <c r="F149" s="27">
        <v>209779.34</v>
      </c>
      <c r="G149" s="27">
        <v>326323.40999999997</v>
      </c>
      <c r="H149" s="11">
        <v>5.9900000000000002E-2</v>
      </c>
    </row>
    <row r="150" spans="1:8" ht="15.75" thickBot="1">
      <c r="A150" s="11">
        <v>40120</v>
      </c>
      <c r="B150" s="11">
        <v>205</v>
      </c>
      <c r="C150" s="11">
        <v>15</v>
      </c>
      <c r="D150" s="11">
        <v>23</v>
      </c>
      <c r="E150" s="11">
        <v>2</v>
      </c>
      <c r="F150" s="27">
        <v>466176.3</v>
      </c>
      <c r="G150" s="27">
        <v>932352.6</v>
      </c>
      <c r="H150" s="11">
        <v>5.8999999999999997E-2</v>
      </c>
    </row>
    <row r="151" spans="1:8" ht="15.75" thickBot="1">
      <c r="A151" s="11">
        <v>40121</v>
      </c>
      <c r="B151" s="11">
        <v>155</v>
      </c>
      <c r="C151" s="11">
        <v>5</v>
      </c>
      <c r="D151" s="11">
        <v>30</v>
      </c>
      <c r="E151" s="11">
        <v>2</v>
      </c>
      <c r="F151" s="27">
        <v>104373.43</v>
      </c>
      <c r="G151" s="27">
        <v>173955.72</v>
      </c>
      <c r="H151" s="11">
        <v>6.2300000000000001E-2</v>
      </c>
    </row>
    <row r="152" spans="1:8" ht="15.75" thickBot="1">
      <c r="A152" s="11">
        <v>40122</v>
      </c>
      <c r="B152" s="11">
        <v>155</v>
      </c>
      <c r="C152" s="11">
        <v>5</v>
      </c>
      <c r="D152" s="11">
        <v>30</v>
      </c>
      <c r="E152" s="11">
        <v>2</v>
      </c>
      <c r="F152" s="27">
        <v>57985.24</v>
      </c>
      <c r="G152" s="27">
        <v>92776.38</v>
      </c>
      <c r="H152" s="11">
        <v>6.2300000000000001E-2</v>
      </c>
    </row>
    <row r="153" spans="1:8" ht="15.75" thickBot="1">
      <c r="A153" s="11">
        <v>40123</v>
      </c>
      <c r="B153" s="11">
        <v>156</v>
      </c>
      <c r="C153" s="11">
        <v>5</v>
      </c>
      <c r="D153" s="11">
        <v>30</v>
      </c>
      <c r="E153" s="11">
        <v>2</v>
      </c>
      <c r="F153" s="27">
        <v>58272.04</v>
      </c>
      <c r="G153" s="27">
        <v>58272.04</v>
      </c>
      <c r="H153" s="11">
        <v>6.2300000000000001E-2</v>
      </c>
    </row>
    <row r="154" spans="1:8" ht="15.75" thickBot="1">
      <c r="A154" s="11">
        <v>40124</v>
      </c>
      <c r="B154" s="11">
        <v>156</v>
      </c>
      <c r="C154" s="11">
        <v>5</v>
      </c>
      <c r="D154" s="11">
        <v>30</v>
      </c>
      <c r="E154" s="11">
        <v>2</v>
      </c>
      <c r="F154" s="27">
        <v>104889.67</v>
      </c>
      <c r="G154" s="27">
        <v>174816.11</v>
      </c>
      <c r="H154" s="11">
        <v>6.2300000000000001E-2</v>
      </c>
    </row>
    <row r="155" spans="1:8" ht="15.75" thickBot="1">
      <c r="A155" s="11">
        <v>40125</v>
      </c>
      <c r="B155" s="11">
        <v>157</v>
      </c>
      <c r="C155" s="11">
        <v>5</v>
      </c>
      <c r="D155" s="11">
        <v>25</v>
      </c>
      <c r="E155" s="11">
        <v>2</v>
      </c>
      <c r="F155" s="27">
        <v>207138.23</v>
      </c>
      <c r="G155" s="27">
        <v>322215.03000000003</v>
      </c>
      <c r="H155" s="11">
        <v>5.9900000000000002E-2</v>
      </c>
    </row>
    <row r="156" spans="1:8" ht="15.75" thickBot="1">
      <c r="A156" s="11">
        <v>40126</v>
      </c>
      <c r="B156" s="11">
        <v>157</v>
      </c>
      <c r="C156" s="11">
        <v>5</v>
      </c>
      <c r="D156" s="11">
        <v>30</v>
      </c>
      <c r="E156" s="11">
        <v>2</v>
      </c>
      <c r="F156" s="27">
        <v>57538.400000000001</v>
      </c>
      <c r="G156" s="27">
        <v>57538.400000000001</v>
      </c>
      <c r="H156" s="11">
        <v>6.2300000000000001E-2</v>
      </c>
    </row>
    <row r="157" spans="1:8" ht="15.75" thickBot="1">
      <c r="A157" s="11">
        <v>40127</v>
      </c>
      <c r="B157" s="11">
        <v>157</v>
      </c>
      <c r="C157" s="11">
        <v>5</v>
      </c>
      <c r="D157" s="11">
        <v>30</v>
      </c>
      <c r="E157" s="11">
        <v>2</v>
      </c>
      <c r="F157" s="27">
        <v>103569.12</v>
      </c>
      <c r="G157" s="27">
        <v>172615.19</v>
      </c>
      <c r="H157" s="11">
        <v>6.2300000000000001E-2</v>
      </c>
    </row>
    <row r="158" spans="1:8" ht="15.75" thickBot="1">
      <c r="A158" s="11">
        <v>40128</v>
      </c>
      <c r="B158" s="11">
        <v>207</v>
      </c>
      <c r="C158" s="11">
        <v>15</v>
      </c>
      <c r="D158" s="11">
        <v>23</v>
      </c>
      <c r="E158" s="11">
        <v>2</v>
      </c>
      <c r="F158" s="27">
        <v>459903.76</v>
      </c>
      <c r="G158" s="27">
        <v>919807.52</v>
      </c>
      <c r="H158" s="11">
        <v>5.8999999999999997E-2</v>
      </c>
    </row>
    <row r="159" spans="1:8" ht="15.75" thickBot="1">
      <c r="A159" s="11">
        <v>40129</v>
      </c>
      <c r="B159" s="11">
        <v>158</v>
      </c>
      <c r="C159" s="11">
        <v>5</v>
      </c>
      <c r="D159" s="11">
        <v>25</v>
      </c>
      <c r="E159" s="11">
        <v>2</v>
      </c>
      <c r="F159" s="27">
        <v>206956.69</v>
      </c>
      <c r="G159" s="27">
        <v>413913.38</v>
      </c>
      <c r="H159" s="11">
        <v>5.9900000000000002E-2</v>
      </c>
    </row>
    <row r="160" spans="1:8" ht="15.75" thickBot="1">
      <c r="A160" s="11">
        <v>40130</v>
      </c>
      <c r="B160" s="11">
        <v>157</v>
      </c>
      <c r="C160" s="11">
        <v>5</v>
      </c>
      <c r="D160" s="11">
        <v>30</v>
      </c>
      <c r="E160" s="11">
        <v>2</v>
      </c>
      <c r="F160" s="27">
        <v>57538.400000000001</v>
      </c>
      <c r="G160" s="27">
        <v>57538.400000000001</v>
      </c>
      <c r="H160" s="11">
        <v>6.2300000000000001E-2</v>
      </c>
    </row>
    <row r="161" spans="1:8" ht="15.75" thickBot="1">
      <c r="A161" s="11">
        <v>40131</v>
      </c>
      <c r="B161" s="11">
        <v>157</v>
      </c>
      <c r="C161" s="11">
        <v>5</v>
      </c>
      <c r="D161" s="11">
        <v>30</v>
      </c>
      <c r="E161" s="11">
        <v>2</v>
      </c>
      <c r="F161" s="27">
        <v>103569.12</v>
      </c>
      <c r="G161" s="27">
        <v>172615.19</v>
      </c>
      <c r="H161" s="11">
        <v>6.2300000000000001E-2</v>
      </c>
    </row>
    <row r="162" spans="1:8" ht="15.75" thickBot="1">
      <c r="A162" s="11">
        <v>40132</v>
      </c>
      <c r="B162" s="11">
        <v>158</v>
      </c>
      <c r="C162" s="11">
        <v>5</v>
      </c>
      <c r="D162" s="11">
        <v>30</v>
      </c>
      <c r="E162" s="11">
        <v>2</v>
      </c>
      <c r="F162" s="27">
        <v>57487.97</v>
      </c>
      <c r="G162" s="27">
        <v>57487.97</v>
      </c>
      <c r="H162" s="11">
        <v>6.2300000000000001E-2</v>
      </c>
    </row>
    <row r="163" spans="1:8" ht="15.75" thickBot="1">
      <c r="A163" s="11">
        <v>40133</v>
      </c>
      <c r="B163" s="11">
        <v>158</v>
      </c>
      <c r="C163" s="11">
        <v>5</v>
      </c>
      <c r="D163" s="11">
        <v>30</v>
      </c>
      <c r="E163" s="11">
        <v>2</v>
      </c>
      <c r="F163" s="27">
        <v>103478.35</v>
      </c>
      <c r="G163" s="27">
        <v>172463.91</v>
      </c>
      <c r="H163" s="11">
        <v>6.2300000000000001E-2</v>
      </c>
    </row>
    <row r="164" spans="1:8" ht="15.75" thickBot="1">
      <c r="A164" s="11">
        <v>40134</v>
      </c>
      <c r="B164" s="11">
        <v>208</v>
      </c>
      <c r="C164" s="11">
        <v>15</v>
      </c>
      <c r="D164" s="11">
        <v>23</v>
      </c>
      <c r="E164" s="11">
        <v>2</v>
      </c>
      <c r="F164" s="27">
        <v>458507.97</v>
      </c>
      <c r="G164" s="27">
        <v>917015.94</v>
      </c>
      <c r="H164" s="11">
        <v>5.8999999999999997E-2</v>
      </c>
    </row>
    <row r="165" spans="1:8" ht="15.75" thickBot="1">
      <c r="A165" s="11">
        <v>40135</v>
      </c>
      <c r="B165" s="11">
        <v>159</v>
      </c>
      <c r="C165" s="11">
        <v>5</v>
      </c>
      <c r="D165" s="11">
        <v>30</v>
      </c>
      <c r="E165" s="11">
        <v>2</v>
      </c>
      <c r="F165" s="27">
        <v>57313.5</v>
      </c>
      <c r="G165" s="27">
        <v>91701.59</v>
      </c>
      <c r="H165" s="11">
        <v>6.2300000000000001E-2</v>
      </c>
    </row>
    <row r="166" spans="1:8" ht="15.75" thickBot="1">
      <c r="A166" s="11">
        <v>40136</v>
      </c>
      <c r="B166" s="11">
        <v>159</v>
      </c>
      <c r="C166" s="11">
        <v>5</v>
      </c>
      <c r="D166" s="11">
        <v>30</v>
      </c>
      <c r="E166" s="11">
        <v>2</v>
      </c>
      <c r="F166" s="27">
        <v>103164.29</v>
      </c>
      <c r="G166" s="27">
        <v>171940.49</v>
      </c>
      <c r="H166" s="11">
        <v>6.2300000000000001E-2</v>
      </c>
    </row>
    <row r="167" spans="1:8" ht="15.75" thickBot="1">
      <c r="A167" s="11">
        <v>40137</v>
      </c>
      <c r="B167" s="11">
        <v>160</v>
      </c>
      <c r="C167" s="11">
        <v>5</v>
      </c>
      <c r="D167" s="11">
        <v>25</v>
      </c>
      <c r="E167" s="11">
        <v>2</v>
      </c>
      <c r="F167" s="27">
        <v>204705</v>
      </c>
      <c r="G167" s="27">
        <v>318429.99</v>
      </c>
      <c r="H167" s="11">
        <v>5.9900000000000002E-2</v>
      </c>
    </row>
    <row r="168" spans="1:8" ht="15.75" thickBot="1">
      <c r="A168" s="11">
        <v>40138</v>
      </c>
      <c r="B168" s="11">
        <v>159</v>
      </c>
      <c r="C168" s="11">
        <v>5</v>
      </c>
      <c r="D168" s="11">
        <v>30</v>
      </c>
      <c r="E168" s="11">
        <v>2</v>
      </c>
      <c r="F168" s="27">
        <v>57313.5</v>
      </c>
      <c r="G168" s="27">
        <v>68776.2</v>
      </c>
      <c r="H168" s="11">
        <v>6.2300000000000001E-2</v>
      </c>
    </row>
    <row r="169" spans="1:8" ht="15.75" thickBot="1">
      <c r="A169" s="11">
        <v>40139</v>
      </c>
      <c r="B169" s="11">
        <v>159</v>
      </c>
      <c r="C169" s="11">
        <v>5</v>
      </c>
      <c r="D169" s="11">
        <v>30</v>
      </c>
      <c r="E169" s="11">
        <v>2</v>
      </c>
      <c r="F169" s="27">
        <v>103164.29</v>
      </c>
      <c r="G169" s="27">
        <v>171940.49</v>
      </c>
      <c r="H169" s="11">
        <v>6.2300000000000001E-2</v>
      </c>
    </row>
    <row r="170" spans="1:8" ht="15.75" thickBot="1">
      <c r="A170" s="11">
        <v>40140</v>
      </c>
      <c r="B170" s="11">
        <v>209</v>
      </c>
      <c r="C170" s="11">
        <v>15</v>
      </c>
      <c r="D170" s="11">
        <v>25</v>
      </c>
      <c r="E170" s="11">
        <v>2</v>
      </c>
      <c r="F170" s="27">
        <v>454899.99</v>
      </c>
      <c r="G170" s="27">
        <v>909799.98</v>
      </c>
      <c r="H170" s="11">
        <v>5.9900000000000002E-2</v>
      </c>
    </row>
    <row r="171" spans="1:8" ht="15.75" thickBot="1">
      <c r="A171" s="11">
        <v>40141</v>
      </c>
      <c r="B171" s="11">
        <v>160</v>
      </c>
      <c r="C171" s="11">
        <v>5</v>
      </c>
      <c r="D171" s="11">
        <v>30</v>
      </c>
      <c r="E171" s="11">
        <v>2</v>
      </c>
      <c r="F171" s="27">
        <v>56862.5</v>
      </c>
      <c r="G171" s="27">
        <v>90980</v>
      </c>
      <c r="H171" s="11">
        <v>6.2300000000000001E-2</v>
      </c>
    </row>
    <row r="172" spans="1:8" ht="15.75" thickBot="1">
      <c r="A172" s="11">
        <v>40142</v>
      </c>
      <c r="B172" s="11">
        <v>160</v>
      </c>
      <c r="C172" s="11">
        <v>5</v>
      </c>
      <c r="D172" s="11">
        <v>30</v>
      </c>
      <c r="E172" s="11">
        <v>2</v>
      </c>
      <c r="F172" s="27">
        <v>102352.5</v>
      </c>
      <c r="G172" s="27">
        <v>170587.5</v>
      </c>
      <c r="H172" s="11">
        <v>6.2300000000000001E-2</v>
      </c>
    </row>
    <row r="173" spans="1:8" ht="15.75" thickBot="1">
      <c r="A173" s="11">
        <v>40143</v>
      </c>
      <c r="B173" s="11">
        <v>162</v>
      </c>
      <c r="C173" s="11">
        <v>5</v>
      </c>
      <c r="D173" s="11">
        <v>25</v>
      </c>
      <c r="E173" s="11">
        <v>2</v>
      </c>
      <c r="F173" s="27">
        <v>202630.17</v>
      </c>
      <c r="G173" s="27">
        <v>315202.48</v>
      </c>
      <c r="H173" s="11">
        <v>5.9900000000000002E-2</v>
      </c>
    </row>
    <row r="174" spans="1:8" ht="15.75" thickBot="1">
      <c r="A174" s="11">
        <v>40144</v>
      </c>
      <c r="B174" s="11">
        <v>161</v>
      </c>
      <c r="C174" s="11">
        <v>5</v>
      </c>
      <c r="D174" s="11">
        <v>30</v>
      </c>
      <c r="E174" s="11">
        <v>2</v>
      </c>
      <c r="F174" s="27">
        <v>101728.87</v>
      </c>
      <c r="G174" s="27">
        <v>169548.12</v>
      </c>
      <c r="H174" s="11">
        <v>6.2300000000000001E-2</v>
      </c>
    </row>
    <row r="175" spans="1:8" ht="15.75" thickBot="1">
      <c r="A175" s="11">
        <v>40145</v>
      </c>
      <c r="B175" s="11">
        <v>161</v>
      </c>
      <c r="C175" s="11">
        <v>5</v>
      </c>
      <c r="D175" s="11">
        <v>30</v>
      </c>
      <c r="E175" s="11">
        <v>2</v>
      </c>
      <c r="F175" s="27">
        <v>56516.04</v>
      </c>
      <c r="G175" s="27">
        <v>90425.66</v>
      </c>
      <c r="H175" s="11">
        <v>6.2300000000000001E-2</v>
      </c>
    </row>
    <row r="176" spans="1:8" ht="15.75" thickBot="1">
      <c r="A176" s="11">
        <v>40146</v>
      </c>
      <c r="B176" s="11">
        <v>210</v>
      </c>
      <c r="C176" s="11">
        <v>15</v>
      </c>
      <c r="D176" s="11">
        <v>23</v>
      </c>
      <c r="E176" s="11">
        <v>2</v>
      </c>
      <c r="F176" s="27">
        <v>452128.32</v>
      </c>
      <c r="G176" s="27">
        <v>904256.64</v>
      </c>
      <c r="H176" s="11">
        <v>5.8999999999999997E-2</v>
      </c>
    </row>
    <row r="177" spans="1:8" ht="15.75" thickBot="1">
      <c r="A177" s="11">
        <v>40147</v>
      </c>
      <c r="B177" s="11">
        <v>162</v>
      </c>
      <c r="C177" s="11">
        <v>5</v>
      </c>
      <c r="D177" s="11">
        <v>25</v>
      </c>
      <c r="E177" s="11">
        <v>2</v>
      </c>
      <c r="F177" s="27">
        <v>101315.08</v>
      </c>
      <c r="G177" s="27">
        <v>168858.47</v>
      </c>
      <c r="H177" s="11">
        <v>5.9900000000000002E-2</v>
      </c>
    </row>
    <row r="178" spans="1:8" ht="15.75" thickBot="1">
      <c r="A178" s="11">
        <v>40148</v>
      </c>
      <c r="B178" s="11">
        <v>162</v>
      </c>
      <c r="C178" s="11">
        <v>5</v>
      </c>
      <c r="D178" s="11">
        <v>30</v>
      </c>
      <c r="E178" s="11">
        <v>2</v>
      </c>
      <c r="F178" s="27">
        <v>56286.16</v>
      </c>
      <c r="G178" s="27">
        <v>90057.85</v>
      </c>
      <c r="H178" s="11">
        <v>6.2300000000000001E-2</v>
      </c>
    </row>
    <row r="179" spans="1:8" ht="15.75" thickBot="1">
      <c r="A179" s="11">
        <v>40149</v>
      </c>
      <c r="B179" s="11">
        <v>212</v>
      </c>
      <c r="C179" s="11">
        <v>15</v>
      </c>
      <c r="D179" s="11">
        <v>23</v>
      </c>
      <c r="E179" s="11">
        <v>2</v>
      </c>
      <c r="F179" s="27">
        <v>449091.79</v>
      </c>
      <c r="G179" s="27">
        <v>898183.58</v>
      </c>
      <c r="H179" s="11">
        <v>5.8999999999999997E-2</v>
      </c>
    </row>
    <row r="180" spans="1:8" ht="15.75" thickBot="1">
      <c r="A180" s="11">
        <v>40150</v>
      </c>
      <c r="B180" s="11">
        <v>163</v>
      </c>
      <c r="C180" s="11">
        <v>5</v>
      </c>
      <c r="D180" s="11">
        <v>30</v>
      </c>
      <c r="E180" s="11">
        <v>2</v>
      </c>
      <c r="F180" s="27">
        <v>101045.65</v>
      </c>
      <c r="G180" s="27">
        <v>168409.42</v>
      </c>
      <c r="H180" s="11">
        <v>6.2300000000000001E-2</v>
      </c>
    </row>
    <row r="181" spans="1:8" ht="15.75" thickBot="1">
      <c r="A181" s="11">
        <v>40151</v>
      </c>
      <c r="B181" s="11">
        <v>164</v>
      </c>
      <c r="C181" s="11">
        <v>5</v>
      </c>
      <c r="D181" s="11">
        <v>30</v>
      </c>
      <c r="E181" s="11">
        <v>2</v>
      </c>
      <c r="F181" s="27">
        <v>55864.4</v>
      </c>
      <c r="G181" s="27">
        <v>55864.4</v>
      </c>
      <c r="H181" s="11">
        <v>6.2300000000000001E-2</v>
      </c>
    </row>
    <row r="182" spans="1:8" ht="15.75" thickBot="1">
      <c r="A182" s="11">
        <v>40153</v>
      </c>
      <c r="B182" s="11">
        <v>213</v>
      </c>
      <c r="C182" s="11">
        <v>15</v>
      </c>
      <c r="D182" s="11">
        <v>23</v>
      </c>
      <c r="E182" s="11">
        <v>2</v>
      </c>
      <c r="F182" s="27">
        <v>446915.17</v>
      </c>
      <c r="G182" s="27">
        <v>893830.34</v>
      </c>
      <c r="H182" s="11">
        <v>5.8999999999999997E-2</v>
      </c>
    </row>
    <row r="183" spans="1:8" ht="15.75" thickBot="1">
      <c r="A183" s="11">
        <v>40154</v>
      </c>
      <c r="B183" s="11">
        <v>164</v>
      </c>
      <c r="C183" s="11">
        <v>5</v>
      </c>
      <c r="D183" s="11">
        <v>25</v>
      </c>
      <c r="E183" s="11">
        <v>2</v>
      </c>
      <c r="F183" s="27">
        <v>100555.91</v>
      </c>
      <c r="G183" s="27">
        <v>167593.19</v>
      </c>
      <c r="H183" s="11">
        <v>5.9900000000000002E-2</v>
      </c>
    </row>
    <row r="184" spans="1:8" ht="15.75" thickBot="1">
      <c r="A184" s="11">
        <v>40155</v>
      </c>
      <c r="B184" s="11">
        <v>164</v>
      </c>
      <c r="C184" s="11">
        <v>5</v>
      </c>
      <c r="D184" s="11">
        <v>30</v>
      </c>
      <c r="E184" s="11">
        <v>2</v>
      </c>
      <c r="F184" s="27">
        <v>55864.4</v>
      </c>
      <c r="G184" s="27">
        <v>89383.03</v>
      </c>
      <c r="H184" s="11">
        <v>6.2300000000000001E-2</v>
      </c>
    </row>
    <row r="185" spans="1:8" ht="15.75" thickBot="1">
      <c r="A185" s="11">
        <v>40156</v>
      </c>
      <c r="B185" s="11">
        <v>164</v>
      </c>
      <c r="C185" s="11">
        <v>5</v>
      </c>
      <c r="D185" s="11">
        <v>30</v>
      </c>
      <c r="E185" s="11">
        <v>2</v>
      </c>
      <c r="F185" s="27">
        <v>100555.91</v>
      </c>
      <c r="G185" s="27">
        <v>167593.19</v>
      </c>
      <c r="H185" s="11">
        <v>6.2300000000000001E-2</v>
      </c>
    </row>
    <row r="186" spans="1:8" ht="15.75" thickBot="1">
      <c r="A186" s="11">
        <v>40157</v>
      </c>
      <c r="B186" s="11">
        <v>214</v>
      </c>
      <c r="C186" s="11">
        <v>15</v>
      </c>
      <c r="D186" s="11">
        <v>23</v>
      </c>
      <c r="E186" s="11">
        <v>2</v>
      </c>
      <c r="F186" s="27">
        <v>444881.22</v>
      </c>
      <c r="G186" s="27">
        <v>889762.43</v>
      </c>
      <c r="H186" s="11">
        <v>5.8999999999999997E-2</v>
      </c>
    </row>
    <row r="187" spans="1:8" ht="15.75" thickBot="1">
      <c r="A187" s="11">
        <v>40158</v>
      </c>
      <c r="B187" s="11">
        <v>166</v>
      </c>
      <c r="C187" s="11">
        <v>5</v>
      </c>
      <c r="D187" s="11">
        <v>25</v>
      </c>
      <c r="E187" s="11">
        <v>2</v>
      </c>
      <c r="F187" s="27">
        <v>198418.64</v>
      </c>
      <c r="G187" s="27">
        <v>396837.27</v>
      </c>
      <c r="H187" s="11">
        <v>5.9900000000000002E-2</v>
      </c>
    </row>
    <row r="188" spans="1:8" ht="15.75" thickBot="1">
      <c r="A188" s="11">
        <v>40159</v>
      </c>
      <c r="B188" s="11">
        <v>165</v>
      </c>
      <c r="C188" s="11">
        <v>5</v>
      </c>
      <c r="D188" s="11">
        <v>25</v>
      </c>
      <c r="E188" s="11">
        <v>2</v>
      </c>
      <c r="F188" s="27">
        <v>100098.27</v>
      </c>
      <c r="G188" s="27">
        <v>166830.46</v>
      </c>
      <c r="H188" s="11">
        <v>5.9900000000000002E-2</v>
      </c>
    </row>
    <row r="189" spans="1:8" ht="15.75" thickBot="1">
      <c r="A189" s="11">
        <v>40160</v>
      </c>
      <c r="B189" s="11">
        <v>165</v>
      </c>
      <c r="C189" s="11">
        <v>5</v>
      </c>
      <c r="D189" s="11">
        <v>30</v>
      </c>
      <c r="E189" s="11">
        <v>2</v>
      </c>
      <c r="F189" s="27">
        <v>55610.15</v>
      </c>
      <c r="G189" s="27">
        <v>77854.210000000006</v>
      </c>
      <c r="H189" s="11">
        <v>6.2300000000000001E-2</v>
      </c>
    </row>
    <row r="190" spans="1:8" ht="15.75" thickBot="1">
      <c r="A190" s="11">
        <v>40161</v>
      </c>
      <c r="B190" s="11">
        <v>215</v>
      </c>
      <c r="C190" s="11">
        <v>15</v>
      </c>
      <c r="D190" s="11">
        <v>23</v>
      </c>
      <c r="E190" s="11">
        <v>2</v>
      </c>
      <c r="F190" s="27">
        <v>440930.3</v>
      </c>
      <c r="G190" s="27">
        <v>881860.61</v>
      </c>
      <c r="H190" s="11">
        <v>5.8999999999999997E-2</v>
      </c>
    </row>
    <row r="191" spans="1:8" ht="15.75" thickBot="1">
      <c r="A191" s="11">
        <v>40162</v>
      </c>
      <c r="B191" s="11">
        <v>166</v>
      </c>
      <c r="C191" s="11">
        <v>5</v>
      </c>
      <c r="D191" s="11">
        <v>30</v>
      </c>
      <c r="E191" s="11">
        <v>2</v>
      </c>
      <c r="F191" s="27">
        <v>99209.32</v>
      </c>
      <c r="G191" s="27">
        <v>165348.85999999999</v>
      </c>
      <c r="H191" s="11">
        <v>6.2300000000000001E-2</v>
      </c>
    </row>
    <row r="192" spans="1:8" ht="15.75" thickBot="1">
      <c r="A192" s="11">
        <v>40163</v>
      </c>
      <c r="B192" s="11">
        <v>166</v>
      </c>
      <c r="C192" s="11">
        <v>5</v>
      </c>
      <c r="D192" s="11">
        <v>30</v>
      </c>
      <c r="E192" s="11">
        <v>2</v>
      </c>
      <c r="F192" s="27">
        <v>55116.29</v>
      </c>
      <c r="G192" s="27">
        <v>66139.55</v>
      </c>
      <c r="H192" s="11">
        <v>6.2300000000000001E-2</v>
      </c>
    </row>
    <row r="193" spans="1:8" ht="15.75" thickBot="1">
      <c r="A193" s="11">
        <v>40164</v>
      </c>
      <c r="B193" s="11">
        <v>167</v>
      </c>
      <c r="C193" s="11">
        <v>5</v>
      </c>
      <c r="D193" s="11">
        <v>30</v>
      </c>
      <c r="E193" s="11">
        <v>2</v>
      </c>
      <c r="F193" s="27">
        <v>93861</v>
      </c>
      <c r="G193" s="27">
        <v>156435</v>
      </c>
      <c r="H193" s="11">
        <v>6.2300000000000001E-2</v>
      </c>
    </row>
    <row r="194" spans="1:8" ht="15.75" thickBot="1">
      <c r="A194" s="11">
        <v>40165</v>
      </c>
      <c r="B194" s="11">
        <v>216</v>
      </c>
      <c r="C194" s="11">
        <v>15</v>
      </c>
      <c r="D194" s="11">
        <v>23</v>
      </c>
      <c r="E194" s="11">
        <v>2</v>
      </c>
      <c r="F194" s="27">
        <v>417160</v>
      </c>
      <c r="G194" s="27">
        <v>834320</v>
      </c>
      <c r="H194" s="11">
        <v>5.8999999999999997E-2</v>
      </c>
    </row>
    <row r="195" spans="1:8" ht="15.75" thickBot="1">
      <c r="A195" s="11">
        <v>40167</v>
      </c>
      <c r="B195" s="11">
        <v>169</v>
      </c>
      <c r="C195" s="11">
        <v>5</v>
      </c>
      <c r="D195" s="11">
        <v>30</v>
      </c>
      <c r="E195" s="11">
        <v>2</v>
      </c>
      <c r="F195" s="27">
        <v>51530</v>
      </c>
      <c r="G195" s="27">
        <v>61836</v>
      </c>
      <c r="H195" s="11">
        <v>6.2300000000000001E-2</v>
      </c>
    </row>
    <row r="196" spans="1:8" ht="15.75" thickBot="1">
      <c r="A196" s="11">
        <v>40168</v>
      </c>
      <c r="B196" s="11">
        <v>168</v>
      </c>
      <c r="C196" s="11">
        <v>5</v>
      </c>
      <c r="D196" s="11">
        <v>30</v>
      </c>
      <c r="E196" s="11">
        <v>2</v>
      </c>
      <c r="F196" s="27">
        <v>93861</v>
      </c>
      <c r="G196" s="27">
        <v>156435</v>
      </c>
      <c r="H196" s="11">
        <v>6.2300000000000001E-2</v>
      </c>
    </row>
    <row r="197" spans="1:8" ht="15.75" thickBot="1">
      <c r="A197" s="11">
        <v>40169</v>
      </c>
      <c r="B197" s="11">
        <v>217</v>
      </c>
      <c r="C197" s="11">
        <v>15</v>
      </c>
      <c r="D197" s="11">
        <v>23</v>
      </c>
      <c r="E197" s="11">
        <v>2</v>
      </c>
      <c r="F197" s="27">
        <v>417160</v>
      </c>
      <c r="G197" s="27">
        <v>834320</v>
      </c>
      <c r="H197" s="11">
        <v>5.8999999999999997E-2</v>
      </c>
    </row>
    <row r="198" spans="1:8" ht="15.75" thickBot="1">
      <c r="A198" s="11">
        <v>40170</v>
      </c>
      <c r="B198" s="11">
        <v>168</v>
      </c>
      <c r="C198" s="11">
        <v>5</v>
      </c>
      <c r="D198" s="11">
        <v>25</v>
      </c>
      <c r="E198" s="11">
        <v>2</v>
      </c>
      <c r="F198" s="27">
        <v>93861</v>
      </c>
      <c r="G198" s="27">
        <v>156435</v>
      </c>
      <c r="H198" s="11">
        <v>5.9900000000000002E-2</v>
      </c>
    </row>
    <row r="199" spans="1:8" ht="15.75" thickBot="1">
      <c r="A199" s="11">
        <v>40171</v>
      </c>
      <c r="B199" s="11">
        <v>218</v>
      </c>
      <c r="C199" s="11">
        <v>15</v>
      </c>
      <c r="D199" s="11">
        <v>23</v>
      </c>
      <c r="E199" s="11">
        <v>2</v>
      </c>
      <c r="F199" s="27">
        <v>412240</v>
      </c>
      <c r="G199" s="27">
        <v>824480</v>
      </c>
      <c r="H199" s="11">
        <v>5.8999999999999997E-2</v>
      </c>
    </row>
    <row r="200" spans="1:8" ht="15.75" thickBot="1">
      <c r="A200" s="11">
        <v>40172</v>
      </c>
      <c r="B200" s="11">
        <v>170</v>
      </c>
      <c r="C200" s="11">
        <v>5</v>
      </c>
      <c r="D200" s="11">
        <v>30</v>
      </c>
      <c r="E200" s="11">
        <v>2</v>
      </c>
      <c r="F200" s="27">
        <v>51605</v>
      </c>
      <c r="G200" s="27">
        <v>61926</v>
      </c>
      <c r="H200" s="11">
        <v>6.2300000000000001E-2</v>
      </c>
    </row>
    <row r="201" spans="1:8" ht="15.75" thickBot="1">
      <c r="A201" s="11">
        <v>40173</v>
      </c>
      <c r="B201" s="11">
        <v>169</v>
      </c>
      <c r="C201" s="11">
        <v>5</v>
      </c>
      <c r="D201" s="11">
        <v>25</v>
      </c>
      <c r="E201" s="11">
        <v>2</v>
      </c>
      <c r="F201" s="27">
        <v>92754</v>
      </c>
      <c r="G201" s="27">
        <v>154590</v>
      </c>
      <c r="H201" s="11">
        <v>5.9900000000000002E-2</v>
      </c>
    </row>
    <row r="202" spans="1:8" ht="15.75" thickBot="1">
      <c r="A202" s="11">
        <v>40174</v>
      </c>
      <c r="B202" s="11">
        <v>219</v>
      </c>
      <c r="C202" s="11">
        <v>15</v>
      </c>
      <c r="D202" s="11">
        <v>23</v>
      </c>
      <c r="E202" s="11">
        <v>2</v>
      </c>
      <c r="F202" s="27">
        <v>412840</v>
      </c>
      <c r="G202" s="27">
        <v>825680</v>
      </c>
      <c r="H202" s="11">
        <v>5.8999999999999997E-2</v>
      </c>
    </row>
    <row r="203" spans="1:8" ht="15.75" thickBot="1">
      <c r="A203" s="11">
        <v>40175</v>
      </c>
      <c r="B203" s="11">
        <v>170</v>
      </c>
      <c r="C203" s="11">
        <v>5</v>
      </c>
      <c r="D203" s="11">
        <v>30</v>
      </c>
      <c r="E203" s="11">
        <v>2</v>
      </c>
      <c r="F203" s="27">
        <v>92889</v>
      </c>
      <c r="G203" s="27">
        <v>154815</v>
      </c>
      <c r="H203" s="11">
        <v>6.2300000000000001E-2</v>
      </c>
    </row>
    <row r="204" spans="1:8" ht="15.75" thickBot="1">
      <c r="A204" s="11">
        <v>40176</v>
      </c>
      <c r="B204" s="11">
        <v>171</v>
      </c>
      <c r="C204" s="11">
        <v>5</v>
      </c>
      <c r="D204" s="11">
        <v>30</v>
      </c>
      <c r="E204" s="11">
        <v>2</v>
      </c>
      <c r="F204" s="27">
        <v>93033</v>
      </c>
      <c r="G204" s="27">
        <v>155055</v>
      </c>
      <c r="H204" s="11">
        <v>6.2300000000000001E-2</v>
      </c>
    </row>
    <row r="205" spans="1:8" ht="15.75" thickBot="1">
      <c r="A205" s="11">
        <v>40177</v>
      </c>
      <c r="B205" s="11">
        <v>220</v>
      </c>
      <c r="C205" s="11">
        <v>15</v>
      </c>
      <c r="D205" s="11">
        <v>23</v>
      </c>
      <c r="E205" s="11">
        <v>2</v>
      </c>
      <c r="F205" s="27">
        <v>413480</v>
      </c>
      <c r="G205" s="27">
        <v>826960</v>
      </c>
      <c r="H205" s="11">
        <v>5.8999999999999997E-2</v>
      </c>
    </row>
    <row r="206" spans="1:8" ht="15.75" thickBot="1">
      <c r="A206" s="11">
        <v>40178</v>
      </c>
      <c r="B206" s="11">
        <v>180</v>
      </c>
      <c r="C206" s="11">
        <v>5</v>
      </c>
      <c r="D206" s="11">
        <v>32</v>
      </c>
      <c r="E206" s="11">
        <v>2</v>
      </c>
      <c r="F206" s="27">
        <v>36165.5</v>
      </c>
      <c r="G206" s="27">
        <v>36165.5</v>
      </c>
      <c r="H206" s="11">
        <v>6.3200000000000006E-2</v>
      </c>
    </row>
    <row r="207" spans="1:8" ht="15.75" thickBot="1">
      <c r="A207" s="11">
        <v>40179</v>
      </c>
      <c r="B207" s="11">
        <v>171</v>
      </c>
      <c r="C207" s="11">
        <v>5</v>
      </c>
      <c r="D207" s="11">
        <v>30</v>
      </c>
      <c r="E207" s="11">
        <v>2</v>
      </c>
      <c r="F207" s="27">
        <v>51685</v>
      </c>
      <c r="G207" s="27">
        <v>72359</v>
      </c>
      <c r="H207" s="11">
        <v>6.2300000000000001E-2</v>
      </c>
    </row>
    <row r="208" spans="1:8" ht="15.75" thickBot="1">
      <c r="A208" s="11">
        <v>40180</v>
      </c>
      <c r="B208" s="11">
        <v>171</v>
      </c>
      <c r="C208" s="11">
        <v>5</v>
      </c>
      <c r="D208" s="11">
        <v>25</v>
      </c>
      <c r="E208" s="11">
        <v>2</v>
      </c>
      <c r="F208" s="27">
        <v>186066</v>
      </c>
      <c r="G208" s="27">
        <v>372132</v>
      </c>
      <c r="H208" s="11">
        <v>5.9900000000000002E-2</v>
      </c>
    </row>
    <row r="209" spans="1:8" ht="15.75" thickBot="1">
      <c r="A209" s="11">
        <v>40181</v>
      </c>
      <c r="B209" s="11">
        <v>172</v>
      </c>
      <c r="C209" s="11">
        <v>5</v>
      </c>
      <c r="D209" s="11">
        <v>25</v>
      </c>
      <c r="E209" s="11">
        <v>2</v>
      </c>
      <c r="F209" s="27">
        <v>92997</v>
      </c>
      <c r="G209" s="27">
        <v>154995</v>
      </c>
      <c r="H209" s="11">
        <v>5.9900000000000002E-2</v>
      </c>
    </row>
    <row r="210" spans="1:8" ht="15.75" thickBot="1">
      <c r="A210" s="11">
        <v>40182</v>
      </c>
      <c r="B210" s="11">
        <v>173</v>
      </c>
      <c r="C210" s="11">
        <v>5</v>
      </c>
      <c r="D210" s="11">
        <v>25</v>
      </c>
      <c r="E210" s="11">
        <v>2</v>
      </c>
      <c r="F210" s="27">
        <v>185976</v>
      </c>
      <c r="G210" s="27">
        <v>371952</v>
      </c>
      <c r="H210" s="11">
        <v>5.9900000000000002E-2</v>
      </c>
    </row>
    <row r="211" spans="1:8" ht="15.75" thickBot="1">
      <c r="A211" s="11">
        <v>40183</v>
      </c>
      <c r="B211" s="11">
        <v>173</v>
      </c>
      <c r="C211" s="11">
        <v>5</v>
      </c>
      <c r="D211" s="11">
        <v>25</v>
      </c>
      <c r="E211" s="11">
        <v>2</v>
      </c>
      <c r="F211" s="27">
        <v>92988</v>
      </c>
      <c r="G211" s="27">
        <v>154980</v>
      </c>
      <c r="H211" s="11">
        <v>5.9900000000000002E-2</v>
      </c>
    </row>
    <row r="212" spans="1:8" ht="15.75" thickBot="1">
      <c r="A212" s="11">
        <v>40184</v>
      </c>
      <c r="B212" s="11">
        <v>173</v>
      </c>
      <c r="C212" s="11">
        <v>5</v>
      </c>
      <c r="D212" s="11">
        <v>30</v>
      </c>
      <c r="E212" s="11">
        <v>2</v>
      </c>
      <c r="F212" s="27">
        <v>51660</v>
      </c>
      <c r="G212" s="27">
        <v>51660</v>
      </c>
      <c r="H212" s="11">
        <v>6.2300000000000001E-2</v>
      </c>
    </row>
    <row r="213" spans="1:8" ht="15.75" thickBot="1">
      <c r="A213" s="11">
        <v>40186</v>
      </c>
      <c r="B213" s="11">
        <v>183</v>
      </c>
      <c r="C213" s="11">
        <v>5</v>
      </c>
      <c r="D213" s="11">
        <v>25</v>
      </c>
      <c r="E213" s="11">
        <v>2</v>
      </c>
      <c r="F213" s="27">
        <v>90000</v>
      </c>
      <c r="G213" s="27">
        <v>150000</v>
      </c>
      <c r="H213" s="11">
        <v>5.9900000000000002E-2</v>
      </c>
    </row>
    <row r="214" spans="1:8" ht="15.75" thickBot="1">
      <c r="A214" s="11">
        <v>40187</v>
      </c>
      <c r="B214" s="11">
        <v>184</v>
      </c>
      <c r="C214" s="11">
        <v>5</v>
      </c>
      <c r="D214" s="11">
        <v>24</v>
      </c>
      <c r="E214" s="11">
        <v>2</v>
      </c>
      <c r="F214" s="27">
        <v>180000</v>
      </c>
      <c r="G214" s="27">
        <v>300000</v>
      </c>
      <c r="H214" s="11">
        <v>5.9499999999999997E-2</v>
      </c>
    </row>
    <row r="215" spans="1:8" ht="15.75" thickBot="1">
      <c r="A215" s="11">
        <v>40188</v>
      </c>
      <c r="B215" s="11">
        <v>233</v>
      </c>
      <c r="C215" s="11">
        <v>15</v>
      </c>
      <c r="D215" s="11">
        <v>30</v>
      </c>
      <c r="E215" s="11">
        <v>2</v>
      </c>
      <c r="F215" s="27">
        <v>400000</v>
      </c>
      <c r="G215" s="27">
        <v>500000</v>
      </c>
      <c r="H215" s="11">
        <v>6.2300000000000001E-2</v>
      </c>
    </row>
    <row r="216" spans="1:8" ht="15.75" thickBot="1">
      <c r="A216" s="11">
        <v>40190</v>
      </c>
      <c r="B216" s="11">
        <v>185</v>
      </c>
      <c r="C216" s="11">
        <v>5</v>
      </c>
      <c r="D216" s="11">
        <v>25</v>
      </c>
      <c r="E216" s="11">
        <v>3</v>
      </c>
      <c r="F216" s="27">
        <v>90000</v>
      </c>
      <c r="G216" s="27">
        <v>150000</v>
      </c>
      <c r="H216" s="11">
        <v>6.0400000000000002E-2</v>
      </c>
    </row>
    <row r="217" spans="1:8" ht="15.75" thickBot="1">
      <c r="A217" s="11">
        <v>40194</v>
      </c>
      <c r="B217" s="11">
        <v>186</v>
      </c>
      <c r="C217" s="11">
        <v>5</v>
      </c>
      <c r="D217" s="11">
        <v>24</v>
      </c>
      <c r="E217" s="11">
        <v>2</v>
      </c>
      <c r="F217" s="27">
        <v>180000</v>
      </c>
      <c r="G217" s="27">
        <v>360000</v>
      </c>
      <c r="H217" s="11">
        <v>5.9499999999999997E-2</v>
      </c>
    </row>
    <row r="218" spans="1:8" ht="15.75" thickBot="1">
      <c r="A218" s="11">
        <v>40054</v>
      </c>
      <c r="B218" s="11">
        <v>133</v>
      </c>
      <c r="C218" s="11">
        <v>5</v>
      </c>
      <c r="D218" s="11">
        <v>25</v>
      </c>
      <c r="E218" s="11">
        <v>2</v>
      </c>
      <c r="F218" s="27">
        <v>253869.32</v>
      </c>
      <c r="G218" s="27">
        <v>394907.83</v>
      </c>
      <c r="H218" s="11">
        <v>5.9900000000000002E-2</v>
      </c>
    </row>
    <row r="219" spans="1:8" ht="15.75" thickBot="1">
      <c r="A219" s="11">
        <v>40086</v>
      </c>
      <c r="B219" s="11">
        <v>197</v>
      </c>
      <c r="C219" s="11">
        <v>15</v>
      </c>
      <c r="D219" s="11">
        <v>20</v>
      </c>
      <c r="E219" s="11">
        <v>2</v>
      </c>
      <c r="F219" s="27">
        <v>518545.97</v>
      </c>
      <c r="G219" s="27">
        <v>1037091.94</v>
      </c>
      <c r="H219" s="11">
        <v>5.7599999999999998E-2</v>
      </c>
    </row>
    <row r="220" spans="1:8" ht="15.75" thickBot="1">
      <c r="A220" s="11">
        <v>40012</v>
      </c>
      <c r="B220" s="11">
        <v>95</v>
      </c>
      <c r="C220" s="11">
        <v>5</v>
      </c>
      <c r="D220" s="11">
        <v>24</v>
      </c>
      <c r="E220" s="11">
        <v>3</v>
      </c>
      <c r="F220" s="27">
        <v>142065.87</v>
      </c>
      <c r="G220" s="27">
        <v>252561.53</v>
      </c>
      <c r="H220" s="11">
        <v>5.9900000000000002E-2</v>
      </c>
    </row>
    <row r="221" spans="1:8" ht="15.75" thickBot="1">
      <c r="A221" s="11">
        <v>40195</v>
      </c>
      <c r="B221" s="11">
        <v>234</v>
      </c>
      <c r="C221" s="11">
        <v>5</v>
      </c>
      <c r="D221" s="11">
        <v>30</v>
      </c>
      <c r="E221" s="11">
        <v>2</v>
      </c>
      <c r="F221" s="28">
        <v>400000</v>
      </c>
      <c r="G221" s="28">
        <v>500000</v>
      </c>
      <c r="H221" s="11">
        <v>6.2300000000000001E-2</v>
      </c>
    </row>
    <row r="222" spans="1:8" ht="15.75" thickBot="1">
      <c r="A222" s="11">
        <v>40166</v>
      </c>
      <c r="B222" s="11">
        <v>168</v>
      </c>
      <c r="C222" s="11">
        <v>5</v>
      </c>
      <c r="D222" s="11">
        <v>30</v>
      </c>
      <c r="E222" s="11">
        <v>2</v>
      </c>
      <c r="F222" s="28">
        <v>52145</v>
      </c>
      <c r="G222" s="28">
        <v>62574</v>
      </c>
      <c r="H222" s="11">
        <v>6.2300000000000001E-2</v>
      </c>
    </row>
    <row r="223" spans="1:8" ht="15.75" thickBot="1">
      <c r="A223" s="11">
        <v>40185</v>
      </c>
      <c r="B223" s="11">
        <v>183</v>
      </c>
      <c r="C223" s="11">
        <v>5</v>
      </c>
      <c r="D223" s="11">
        <v>30</v>
      </c>
      <c r="E223" s="11">
        <v>2</v>
      </c>
      <c r="F223" s="28">
        <v>50000</v>
      </c>
      <c r="G223" s="28">
        <v>90000</v>
      </c>
      <c r="H223" s="11">
        <v>6.2300000000000001E-2</v>
      </c>
    </row>
    <row r="224" spans="1:8" ht="15.75" thickBot="1">
      <c r="A224" s="11">
        <v>40189</v>
      </c>
      <c r="B224" s="11">
        <v>184</v>
      </c>
      <c r="C224" s="11">
        <v>5</v>
      </c>
      <c r="D224" s="11">
        <v>30</v>
      </c>
      <c r="E224" s="11">
        <v>2</v>
      </c>
      <c r="F224" s="28">
        <v>55000</v>
      </c>
      <c r="G224" s="28">
        <v>90000</v>
      </c>
      <c r="H224" s="11">
        <v>6.2300000000000001E-2</v>
      </c>
    </row>
    <row r="225" spans="1:8" ht="15.75" thickBot="1">
      <c r="A225" s="11">
        <v>40193</v>
      </c>
      <c r="B225" s="11">
        <v>185</v>
      </c>
      <c r="C225" s="11">
        <v>5</v>
      </c>
      <c r="D225" s="11">
        <v>30</v>
      </c>
      <c r="E225" s="11">
        <v>2</v>
      </c>
      <c r="F225" s="28">
        <v>50000</v>
      </c>
      <c r="G225" s="28">
        <v>90000</v>
      </c>
      <c r="H225" s="11">
        <v>6.2300000000000001E-2</v>
      </c>
    </row>
    <row r="226" spans="1:8" ht="15.75" thickBot="1">
      <c r="A226" s="11">
        <v>40200</v>
      </c>
      <c r="B226" s="11">
        <v>192</v>
      </c>
      <c r="C226" s="11">
        <v>5</v>
      </c>
      <c r="D226" s="11">
        <v>25</v>
      </c>
      <c r="E226" s="11">
        <v>3</v>
      </c>
      <c r="F226" s="28">
        <v>90000</v>
      </c>
      <c r="G226" s="28">
        <v>130000</v>
      </c>
      <c r="H226" s="11">
        <v>6.0400000000000002E-2</v>
      </c>
    </row>
    <row r="227" spans="1:8" ht="15.75" thickBot="1">
      <c r="A227" s="11">
        <v>40196</v>
      </c>
      <c r="B227" s="11">
        <v>185</v>
      </c>
      <c r="C227" s="11">
        <v>5</v>
      </c>
      <c r="D227" s="11">
        <v>25</v>
      </c>
      <c r="E227" s="11">
        <v>2</v>
      </c>
      <c r="F227" s="28">
        <v>90000</v>
      </c>
      <c r="G227" s="28">
        <v>150000</v>
      </c>
      <c r="H227" s="11">
        <v>5.9900000000000002E-2</v>
      </c>
    </row>
    <row r="228" spans="1:8" ht="15.75" thickBot="1">
      <c r="A228" s="11">
        <v>40199</v>
      </c>
      <c r="B228" s="11">
        <v>191</v>
      </c>
      <c r="C228" s="11">
        <v>5</v>
      </c>
      <c r="D228" s="11">
        <v>25</v>
      </c>
      <c r="E228" s="11">
        <v>3</v>
      </c>
      <c r="F228" s="28">
        <v>90000</v>
      </c>
      <c r="G228" s="28">
        <v>130000</v>
      </c>
      <c r="H228" s="11">
        <v>6.0400000000000002E-2</v>
      </c>
    </row>
    <row r="229" spans="1:8" ht="15.75" thickBot="1">
      <c r="A229" s="11">
        <v>40201</v>
      </c>
      <c r="B229" s="11">
        <v>240</v>
      </c>
      <c r="C229" s="11">
        <v>5</v>
      </c>
      <c r="D229" s="11">
        <v>20</v>
      </c>
      <c r="E229" s="11">
        <v>3</v>
      </c>
      <c r="F229" s="28">
        <v>300000</v>
      </c>
      <c r="G229" s="28">
        <v>300000</v>
      </c>
      <c r="H229" s="11">
        <v>5.8000000000000003E-2</v>
      </c>
    </row>
    <row r="230" spans="1:8" ht="15.75" thickBot="1">
      <c r="A230" s="11">
        <v>40040</v>
      </c>
      <c r="B230" s="11">
        <v>123</v>
      </c>
      <c r="C230" s="11">
        <v>5</v>
      </c>
      <c r="D230" s="11">
        <v>25</v>
      </c>
      <c r="E230" s="11">
        <v>2</v>
      </c>
      <c r="F230" s="28">
        <v>131031.34</v>
      </c>
      <c r="G230" s="28">
        <v>218385.57</v>
      </c>
      <c r="H230" s="11">
        <v>5.9900000000000002E-2</v>
      </c>
    </row>
    <row r="231" spans="1:8" ht="15.75" thickBot="1">
      <c r="A231" s="11">
        <v>40152</v>
      </c>
      <c r="B231" s="11">
        <v>162</v>
      </c>
      <c r="C231" s="11">
        <v>5</v>
      </c>
      <c r="D231" s="11">
        <v>23</v>
      </c>
      <c r="E231" s="11">
        <v>2</v>
      </c>
      <c r="F231" s="28">
        <v>201111.83</v>
      </c>
      <c r="G231" s="28">
        <v>391050.78</v>
      </c>
      <c r="H231" s="11">
        <v>5.8999999999999997E-2</v>
      </c>
    </row>
    <row r="232" spans="1:8" ht="15.75" thickBot="1">
      <c r="A232" s="11">
        <v>65</v>
      </c>
      <c r="B232" s="11">
        <v>34</v>
      </c>
      <c r="C232" s="11">
        <v>27</v>
      </c>
      <c r="D232" s="11">
        <v>22</v>
      </c>
      <c r="E232" s="11">
        <v>3</v>
      </c>
      <c r="F232" s="28">
        <v>240265.65</v>
      </c>
      <c r="G232" s="28">
        <v>288318.77</v>
      </c>
      <c r="H232" s="11">
        <v>5.8999999999999997E-2</v>
      </c>
    </row>
    <row r="233" spans="1:8" ht="15.75" thickBot="1">
      <c r="A233" s="11">
        <v>76</v>
      </c>
      <c r="B233" s="11">
        <v>23</v>
      </c>
      <c r="C233" s="11">
        <v>10</v>
      </c>
      <c r="D233" s="11">
        <v>17.5</v>
      </c>
      <c r="E233" s="11">
        <v>3</v>
      </c>
      <c r="F233" s="28">
        <v>792273.85</v>
      </c>
      <c r="G233" s="28">
        <v>1584547.68</v>
      </c>
      <c r="H233" s="11">
        <v>5.6899999999999999E-2</v>
      </c>
    </row>
    <row r="234" spans="1:8" ht="15.75" thickBot="1">
      <c r="A234" s="11">
        <v>40203</v>
      </c>
      <c r="B234" s="11">
        <v>190</v>
      </c>
      <c r="C234" s="11">
        <v>5</v>
      </c>
      <c r="D234" s="11">
        <v>25</v>
      </c>
      <c r="E234" s="11">
        <v>3</v>
      </c>
      <c r="F234" s="28">
        <v>90000</v>
      </c>
      <c r="G234" s="28">
        <v>130000</v>
      </c>
      <c r="H234" s="11">
        <v>6.0400000000000002E-2</v>
      </c>
    </row>
    <row r="235" spans="1:8" ht="15.75" thickBot="1">
      <c r="A235" s="11">
        <v>40206</v>
      </c>
      <c r="B235" s="11">
        <v>240</v>
      </c>
      <c r="C235" s="11">
        <v>5</v>
      </c>
      <c r="D235" s="11">
        <v>20</v>
      </c>
      <c r="E235" s="11">
        <v>3</v>
      </c>
      <c r="F235" s="28">
        <v>300000</v>
      </c>
      <c r="G235" s="28">
        <v>300000</v>
      </c>
      <c r="H235" s="11">
        <v>5.8000000000000003E-2</v>
      </c>
    </row>
    <row r="236" spans="1:8" ht="15.75" thickBot="1">
      <c r="A236" s="11">
        <v>40205</v>
      </c>
      <c r="B236" s="11">
        <v>240</v>
      </c>
      <c r="C236" s="11">
        <v>5</v>
      </c>
      <c r="D236" s="11">
        <v>20</v>
      </c>
      <c r="E236" s="11">
        <v>3</v>
      </c>
      <c r="F236" s="28">
        <v>300000</v>
      </c>
      <c r="G236" s="28">
        <v>300000</v>
      </c>
      <c r="H236" s="11">
        <v>5.8000000000000003E-2</v>
      </c>
    </row>
    <row r="237" spans="1:8" ht="15.75" thickBot="1">
      <c r="A237" s="11">
        <v>40086</v>
      </c>
      <c r="B237" s="11">
        <v>191</v>
      </c>
      <c r="C237" s="11">
        <v>15</v>
      </c>
      <c r="D237" s="11">
        <v>20</v>
      </c>
      <c r="E237" s="11">
        <v>2</v>
      </c>
      <c r="F237" s="28">
        <v>551423</v>
      </c>
      <c r="G237" s="28">
        <v>1102845</v>
      </c>
      <c r="H237" s="11">
        <v>5.8000000000000003E-2</v>
      </c>
    </row>
    <row r="238" spans="1:8" ht="15.75" thickBot="1">
      <c r="A238" s="11">
        <v>40189</v>
      </c>
      <c r="B238" s="11">
        <v>178</v>
      </c>
      <c r="C238" s="11">
        <v>5</v>
      </c>
      <c r="D238" s="11">
        <v>30</v>
      </c>
      <c r="E238" s="11">
        <v>2</v>
      </c>
      <c r="F238" s="28">
        <v>58344</v>
      </c>
      <c r="G238" s="28">
        <v>95472</v>
      </c>
      <c r="H238" s="11">
        <v>6.2E-2</v>
      </c>
    </row>
    <row r="239" spans="1:8" ht="15.75" thickBot="1">
      <c r="A239" s="11">
        <v>40184</v>
      </c>
      <c r="B239" s="11">
        <v>167</v>
      </c>
      <c r="C239" s="11">
        <v>5</v>
      </c>
      <c r="D239" s="11">
        <v>30</v>
      </c>
      <c r="E239" s="11">
        <v>2</v>
      </c>
      <c r="F239" s="28">
        <v>54936</v>
      </c>
      <c r="G239" s="28">
        <v>54936</v>
      </c>
      <c r="H239" s="11">
        <v>6.2E-2</v>
      </c>
    </row>
    <row r="240" spans="1:8" ht="15.75" thickBot="1">
      <c r="A240" s="11">
        <v>40203</v>
      </c>
      <c r="B240" s="11">
        <v>188</v>
      </c>
      <c r="C240" s="11">
        <v>5</v>
      </c>
      <c r="D240" s="11">
        <v>25</v>
      </c>
      <c r="E240" s="11">
        <v>3</v>
      </c>
      <c r="F240" s="28">
        <v>90000</v>
      </c>
      <c r="G240" s="28">
        <v>130000</v>
      </c>
      <c r="H240" s="11">
        <v>0.06</v>
      </c>
    </row>
    <row r="241" spans="1:8" ht="15.75" thickBot="1">
      <c r="A241" s="11">
        <v>40207</v>
      </c>
      <c r="B241" s="11">
        <v>12</v>
      </c>
      <c r="C241" s="11">
        <v>5</v>
      </c>
      <c r="D241" s="11">
        <v>1</v>
      </c>
      <c r="E241" s="11">
        <v>0</v>
      </c>
      <c r="F241" s="28">
        <v>120</v>
      </c>
      <c r="G241" s="28">
        <v>120</v>
      </c>
      <c r="H241" s="11">
        <v>4.7699999999999999E-2</v>
      </c>
    </row>
    <row r="242" spans="1:8" ht="15.75" thickBot="1">
      <c r="A242" s="11">
        <v>64</v>
      </c>
      <c r="B242" s="11">
        <v>29</v>
      </c>
      <c r="C242" s="11">
        <v>10</v>
      </c>
      <c r="D242" s="11">
        <v>22</v>
      </c>
      <c r="E242" s="11">
        <v>3</v>
      </c>
      <c r="F242" s="28">
        <v>217954</v>
      </c>
      <c r="G242" s="28">
        <v>272435</v>
      </c>
      <c r="H242" s="11">
        <v>5.8999999999999997E-2</v>
      </c>
    </row>
    <row r="243" spans="1:8" ht="15.75" thickBot="1">
      <c r="A243" s="11">
        <v>40208</v>
      </c>
      <c r="B243" s="11">
        <v>12</v>
      </c>
      <c r="C243" s="11">
        <v>5</v>
      </c>
      <c r="D243" s="11">
        <v>1</v>
      </c>
      <c r="E243" s="11">
        <v>0</v>
      </c>
      <c r="F243" s="28">
        <v>120</v>
      </c>
      <c r="G243" s="28">
        <v>120</v>
      </c>
      <c r="H243" s="11">
        <v>4.7699999999999999E-2</v>
      </c>
    </row>
    <row r="277" spans="8:8" ht="15.75" thickBot="1"/>
    <row r="278" spans="8:8" ht="15.75" thickBot="1">
      <c r="H278" s="9"/>
    </row>
    <row r="279" spans="8:8" ht="15.75" thickBot="1">
      <c r="H279" s="9"/>
    </row>
    <row r="280" spans="8:8" ht="15.75" thickBot="1">
      <c r="H280" s="9"/>
    </row>
    <row r="281" spans="8:8" ht="15.75" thickBot="1">
      <c r="H281" s="9"/>
    </row>
    <row r="282" spans="8:8" ht="15.75" thickBot="1">
      <c r="H282" s="9"/>
    </row>
    <row r="283" spans="8:8" ht="15.75" thickBot="1">
      <c r="H283" s="9"/>
    </row>
    <row r="284" spans="8:8" ht="15.75" thickBot="1">
      <c r="H284" s="9"/>
    </row>
    <row r="285" spans="8:8" ht="15.75" thickBot="1">
      <c r="H285" s="9"/>
    </row>
    <row r="286" spans="8:8" ht="15.75" thickBot="1">
      <c r="H286" s="9"/>
    </row>
    <row r="287" spans="8:8" ht="15.75" thickBot="1">
      <c r="H287" s="9"/>
    </row>
    <row r="288" spans="8:8" ht="15.75" thickBot="1">
      <c r="H288" s="9"/>
    </row>
    <row r="289" spans="8:8" ht="15.75" thickBot="1">
      <c r="H289" s="9"/>
    </row>
    <row r="290" spans="8:8" ht="15.75" thickBot="1">
      <c r="H290" s="9"/>
    </row>
    <row r="291" spans="8:8" ht="15.75" thickBot="1">
      <c r="H291" s="9"/>
    </row>
    <row r="292" spans="8:8" ht="15.75" thickBot="1">
      <c r="H292" s="9"/>
    </row>
    <row r="293" spans="8:8" ht="15.75" thickBot="1">
      <c r="H293" s="9"/>
    </row>
    <row r="294" spans="8:8" ht="15.75" thickBot="1">
      <c r="H294" s="9"/>
    </row>
    <row r="295" spans="8:8" ht="15.75" thickBot="1">
      <c r="H295" s="9"/>
    </row>
    <row r="296" spans="8:8" ht="15.75" thickBot="1">
      <c r="H296" s="9"/>
    </row>
    <row r="297" spans="8:8" ht="15.75" thickBot="1">
      <c r="H297" s="9"/>
    </row>
    <row r="298" spans="8:8" ht="15.75" thickBot="1">
      <c r="H298" s="9"/>
    </row>
    <row r="299" spans="8:8" ht="15.75" thickBot="1">
      <c r="H299" s="9"/>
    </row>
    <row r="300" spans="8:8" ht="15.75" thickBot="1">
      <c r="H300" s="9"/>
    </row>
    <row r="301" spans="8:8" ht="15.75" thickBot="1">
      <c r="H301" s="9"/>
    </row>
    <row r="302" spans="8:8" ht="15.75" thickBot="1">
      <c r="H302" s="9"/>
    </row>
    <row r="303" spans="8:8" ht="15.75" thickBot="1">
      <c r="H303" s="9"/>
    </row>
    <row r="304" spans="8:8" ht="15.75" thickBot="1">
      <c r="H304" s="9"/>
    </row>
    <row r="305" spans="8:8" ht="15.75" thickBot="1">
      <c r="H305" s="9"/>
    </row>
    <row r="306" spans="8:8" ht="15.75" thickBot="1">
      <c r="H306" s="9"/>
    </row>
    <row r="307" spans="8:8" ht="15.75" thickBot="1">
      <c r="H307" s="9"/>
    </row>
    <row r="308" spans="8:8" ht="15.75" thickBot="1">
      <c r="H308" s="9"/>
    </row>
    <row r="309" spans="8:8" ht="15.75" thickBot="1">
      <c r="H309" s="9"/>
    </row>
    <row r="310" spans="8:8" ht="15.75" thickBot="1">
      <c r="H310" s="9"/>
    </row>
    <row r="311" spans="8:8" ht="15.75" thickBot="1">
      <c r="H311" s="9"/>
    </row>
    <row r="312" spans="8:8" ht="15.75" thickBot="1">
      <c r="H312" s="9"/>
    </row>
    <row r="313" spans="8:8" ht="15.75" thickBot="1">
      <c r="H313" s="9"/>
    </row>
    <row r="314" spans="8:8" ht="15.75" thickBot="1">
      <c r="H314" s="9"/>
    </row>
    <row r="315" spans="8:8" ht="15.75" thickBot="1">
      <c r="H315" s="9"/>
    </row>
    <row r="316" spans="8:8" ht="15.75" thickBot="1">
      <c r="H316" s="9"/>
    </row>
    <row r="317" spans="8:8" ht="15.75" thickBot="1">
      <c r="H317" s="9"/>
    </row>
    <row r="318" spans="8:8" ht="15.75" thickBot="1">
      <c r="H318" s="9"/>
    </row>
    <row r="319" spans="8:8" ht="15.75" thickBot="1">
      <c r="H319" s="9"/>
    </row>
    <row r="320" spans="8:8" ht="15.75" thickBot="1">
      <c r="H320" s="9"/>
    </row>
    <row r="321" spans="8:8" ht="15.75" thickBot="1">
      <c r="H321" s="9"/>
    </row>
    <row r="322" spans="8:8" ht="15.75" thickBot="1">
      <c r="H322" s="9"/>
    </row>
    <row r="323" spans="8:8" ht="15.75" thickBot="1">
      <c r="H323" s="9"/>
    </row>
    <row r="324" spans="8:8" ht="15.75" thickBot="1">
      <c r="H324" s="9"/>
    </row>
    <row r="325" spans="8:8" ht="15.75" thickBot="1">
      <c r="H325" s="9"/>
    </row>
    <row r="326" spans="8:8" ht="15.75" thickBot="1">
      <c r="H326" s="9"/>
    </row>
    <row r="327" spans="8:8" ht="15.75" thickBot="1">
      <c r="H327" s="9"/>
    </row>
    <row r="328" spans="8:8" ht="15.75" thickBot="1">
      <c r="H328" s="9"/>
    </row>
    <row r="329" spans="8:8" ht="15.75" thickBot="1">
      <c r="H329" s="9"/>
    </row>
    <row r="330" spans="8:8" ht="15.75" thickBot="1">
      <c r="H330" s="9"/>
    </row>
    <row r="331" spans="8:8" ht="15.75" thickBot="1">
      <c r="H331" s="9"/>
    </row>
    <row r="332" spans="8:8" ht="15.75" thickBot="1">
      <c r="H332" s="9"/>
    </row>
    <row r="333" spans="8:8" ht="15.75" thickBot="1">
      <c r="H333" s="9"/>
    </row>
    <row r="334" spans="8:8" ht="15.75" thickBot="1">
      <c r="H334" s="9"/>
    </row>
    <row r="335" spans="8:8" ht="15.75" thickBot="1">
      <c r="H335" s="9"/>
    </row>
    <row r="336" spans="8:8" ht="15.75" thickBot="1">
      <c r="H336" s="9"/>
    </row>
    <row r="337" spans="8:8" ht="15.75" thickBot="1">
      <c r="H337" s="9"/>
    </row>
    <row r="338" spans="8:8" ht="15.75" thickBot="1">
      <c r="H338" s="9"/>
    </row>
    <row r="339" spans="8:8" ht="15.75" thickBot="1">
      <c r="H339" s="9"/>
    </row>
    <row r="340" spans="8:8" ht="15.75" thickBot="1">
      <c r="H340" s="9"/>
    </row>
    <row r="341" spans="8:8" ht="15.75" thickBot="1">
      <c r="H341" s="9"/>
    </row>
    <row r="342" spans="8:8" ht="15.75" thickBot="1">
      <c r="H342" s="9"/>
    </row>
    <row r="343" spans="8:8" ht="15.75" thickBot="1">
      <c r="H343" s="9"/>
    </row>
    <row r="344" spans="8:8" ht="15.75" thickBot="1">
      <c r="H344" s="9"/>
    </row>
    <row r="345" spans="8:8" ht="15.75" thickBot="1">
      <c r="H345" s="9"/>
    </row>
    <row r="346" spans="8:8" ht="15.75" thickBot="1">
      <c r="H346" s="9"/>
    </row>
    <row r="347" spans="8:8" ht="15.75" thickBot="1">
      <c r="H347" s="9"/>
    </row>
    <row r="348" spans="8:8" ht="15.75" thickBot="1">
      <c r="H348" s="9"/>
    </row>
    <row r="349" spans="8:8" ht="15.75" thickBot="1">
      <c r="H349" s="9"/>
    </row>
    <row r="350" spans="8:8" ht="15.75" thickBot="1">
      <c r="H350" s="9"/>
    </row>
    <row r="351" spans="8:8" ht="15.75" thickBot="1">
      <c r="H351" s="9"/>
    </row>
    <row r="352" spans="8:8" ht="15.75" thickBot="1">
      <c r="H352" s="9"/>
    </row>
    <row r="353" spans="8:8" ht="15.75" thickBot="1">
      <c r="H353" s="9"/>
    </row>
    <row r="354" spans="8:8" ht="15.75" thickBot="1">
      <c r="H354" s="9"/>
    </row>
    <row r="355" spans="8:8" ht="15.75" thickBot="1">
      <c r="H355" s="9"/>
    </row>
    <row r="356" spans="8:8" ht="15.75" thickBot="1">
      <c r="H356" s="9"/>
    </row>
    <row r="357" spans="8:8" ht="15.75" thickBot="1">
      <c r="H357" s="9"/>
    </row>
    <row r="358" spans="8:8" ht="15.75" thickBot="1">
      <c r="H358" s="9"/>
    </row>
    <row r="359" spans="8:8" ht="15.75" thickBot="1">
      <c r="H359" s="9"/>
    </row>
    <row r="360" spans="8:8" ht="15.75" thickBot="1">
      <c r="H360" s="9"/>
    </row>
    <row r="361" spans="8:8" ht="15.75" thickBot="1">
      <c r="H361" s="9"/>
    </row>
    <row r="362" spans="8:8" ht="15.75" thickBot="1">
      <c r="H362" s="9"/>
    </row>
    <row r="363" spans="8:8" ht="15.75" thickBot="1">
      <c r="H363" s="9"/>
    </row>
    <row r="364" spans="8:8" ht="15.75" thickBot="1">
      <c r="H364" s="9"/>
    </row>
    <row r="365" spans="8:8" ht="15.75" thickBot="1">
      <c r="H365" s="9"/>
    </row>
    <row r="366" spans="8:8" ht="15.75" thickBot="1">
      <c r="H366" s="9"/>
    </row>
    <row r="367" spans="8:8" ht="15.75" thickBot="1">
      <c r="H367" s="9"/>
    </row>
    <row r="368" spans="8:8" ht="15.75" thickBot="1">
      <c r="H368" s="9"/>
    </row>
    <row r="369" spans="8:8" ht="15.75" thickBot="1">
      <c r="H369" s="9"/>
    </row>
    <row r="370" spans="8:8" ht="15.75" thickBot="1">
      <c r="H370" s="9"/>
    </row>
    <row r="371" spans="8:8" ht="15.75" thickBot="1">
      <c r="H371" s="9"/>
    </row>
    <row r="372" spans="8:8" ht="15.75" thickBot="1">
      <c r="H372" s="9"/>
    </row>
    <row r="373" spans="8:8" ht="15.75" thickBot="1">
      <c r="H373" s="9"/>
    </row>
    <row r="374" spans="8:8" ht="15.75" thickBot="1">
      <c r="H374" s="9"/>
    </row>
    <row r="375" spans="8:8" ht="15.75" thickBot="1">
      <c r="H375" s="9"/>
    </row>
    <row r="376" spans="8:8" ht="15.75" thickBot="1">
      <c r="H376" s="9"/>
    </row>
    <row r="377" spans="8:8" ht="15.75" thickBot="1">
      <c r="H377" s="9"/>
    </row>
    <row r="378" spans="8:8" ht="15.75" thickBot="1">
      <c r="H378" s="9"/>
    </row>
    <row r="379" spans="8:8" ht="15.75" thickBot="1">
      <c r="H379" s="9"/>
    </row>
    <row r="380" spans="8:8" ht="15.75" thickBot="1">
      <c r="H380" s="9"/>
    </row>
    <row r="381" spans="8:8" ht="15.75" thickBot="1">
      <c r="H381" s="9"/>
    </row>
    <row r="382" spans="8:8" ht="15.75" thickBot="1">
      <c r="H382" s="9"/>
    </row>
    <row r="383" spans="8:8" ht="15.75" thickBot="1">
      <c r="H383" s="9"/>
    </row>
    <row r="384" spans="8:8" ht="15.75" thickBot="1">
      <c r="H384" s="9"/>
    </row>
    <row r="385" spans="8:8" ht="15.75" thickBot="1">
      <c r="H385" s="9"/>
    </row>
    <row r="386" spans="8:8" ht="15.75" thickBot="1">
      <c r="H386" s="9"/>
    </row>
    <row r="387" spans="8:8" ht="15.75" thickBot="1">
      <c r="H387" s="9"/>
    </row>
    <row r="388" spans="8:8" ht="15.75" thickBot="1">
      <c r="H388" s="9"/>
    </row>
    <row r="389" spans="8:8" ht="15.75" thickBot="1">
      <c r="H389" s="9"/>
    </row>
    <row r="390" spans="8:8" ht="15.75" thickBot="1">
      <c r="H390" s="9"/>
    </row>
    <row r="391" spans="8:8" ht="15.75" thickBot="1">
      <c r="H391" s="9"/>
    </row>
    <row r="392" spans="8:8" ht="15.75" thickBot="1">
      <c r="H392" s="9"/>
    </row>
    <row r="393" spans="8:8" ht="15.75" thickBot="1">
      <c r="H393" s="9"/>
    </row>
    <row r="394" spans="8:8" ht="15.75" thickBot="1">
      <c r="H394" s="9"/>
    </row>
    <row r="395" spans="8:8" ht="15.75" thickBot="1">
      <c r="H395" s="9"/>
    </row>
    <row r="396" spans="8:8" ht="15.75" thickBot="1">
      <c r="H396" s="9"/>
    </row>
    <row r="397" spans="8:8" ht="15.75" thickBot="1">
      <c r="H397" s="9"/>
    </row>
    <row r="398" spans="8:8" ht="15.75" thickBot="1">
      <c r="H398" s="9"/>
    </row>
    <row r="399" spans="8:8" ht="15.75" thickBot="1">
      <c r="H399" s="9"/>
    </row>
    <row r="400" spans="8:8" ht="15.75" thickBot="1">
      <c r="H400" s="9"/>
    </row>
    <row r="401" spans="8:8" ht="15.75" thickBot="1">
      <c r="H401" s="9"/>
    </row>
    <row r="402" spans="8:8" ht="15.75" thickBot="1">
      <c r="H402" s="9"/>
    </row>
    <row r="403" spans="8:8" ht="15.75" thickBot="1">
      <c r="H403" s="9"/>
    </row>
    <row r="404" spans="8:8" ht="15.75" thickBot="1">
      <c r="H404" s="9"/>
    </row>
    <row r="405" spans="8:8" ht="15.75" thickBot="1">
      <c r="H405" s="9"/>
    </row>
    <row r="406" spans="8:8" ht="15.75" thickBot="1">
      <c r="H406" s="9"/>
    </row>
    <row r="407" spans="8:8" ht="15.75" thickBot="1">
      <c r="H407" s="9"/>
    </row>
    <row r="408" spans="8:8" ht="15.75" thickBot="1">
      <c r="H408" s="9"/>
    </row>
    <row r="409" spans="8:8" ht="15.75" thickBot="1">
      <c r="H409" s="9"/>
    </row>
    <row r="410" spans="8:8" ht="15.75" thickBot="1">
      <c r="H410" s="9"/>
    </row>
    <row r="411" spans="8:8" ht="15.75" thickBot="1">
      <c r="H411" s="9"/>
    </row>
    <row r="412" spans="8:8" ht="15.75" thickBot="1">
      <c r="H412" s="9"/>
    </row>
    <row r="413" spans="8:8" ht="15.75" thickBot="1">
      <c r="H413" s="9"/>
    </row>
    <row r="414" spans="8:8" ht="15.75" thickBot="1">
      <c r="H414" s="9"/>
    </row>
    <row r="415" spans="8:8" ht="15.75" thickBot="1">
      <c r="H415" s="9"/>
    </row>
    <row r="416" spans="8:8" ht="15.75" thickBot="1">
      <c r="H416" s="9"/>
    </row>
    <row r="417" spans="8:8" ht="15.75" thickBot="1">
      <c r="H417" s="9"/>
    </row>
    <row r="418" spans="8:8" ht="15.75" thickBot="1">
      <c r="H418" s="9"/>
    </row>
    <row r="419" spans="8:8" ht="15.75" thickBot="1">
      <c r="H419" s="9"/>
    </row>
    <row r="420" spans="8:8" ht="15.75" thickBot="1">
      <c r="H420" s="9"/>
    </row>
    <row r="421" spans="8:8" ht="15.75" thickBot="1">
      <c r="H421" s="9"/>
    </row>
    <row r="422" spans="8:8" ht="15.75" thickBot="1">
      <c r="H422" s="9"/>
    </row>
    <row r="423" spans="8:8" ht="15.75" thickBot="1">
      <c r="H423" s="9"/>
    </row>
    <row r="424" spans="8:8" ht="15.75" thickBot="1">
      <c r="H424" s="9"/>
    </row>
    <row r="425" spans="8:8" ht="15.75" thickBot="1">
      <c r="H425" s="9"/>
    </row>
    <row r="426" spans="8:8" ht="15.75" thickBot="1">
      <c r="H426" s="9"/>
    </row>
    <row r="427" spans="8:8" ht="15.75" thickBot="1">
      <c r="H427" s="9"/>
    </row>
    <row r="428" spans="8:8" ht="15.75" thickBot="1">
      <c r="H428" s="9"/>
    </row>
    <row r="429" spans="8:8" ht="15.75" thickBot="1">
      <c r="H429" s="9"/>
    </row>
    <row r="430" spans="8:8" ht="15.75" thickBot="1">
      <c r="H430" s="9"/>
    </row>
    <row r="431" spans="8:8" ht="15.75" thickBot="1">
      <c r="H431" s="9"/>
    </row>
    <row r="432" spans="8:8" ht="15.75" thickBot="1">
      <c r="H432" s="9"/>
    </row>
    <row r="433" spans="8:8" ht="15.75" thickBot="1">
      <c r="H433" s="9"/>
    </row>
    <row r="434" spans="8:8" ht="15.75" thickBot="1">
      <c r="H434" s="9"/>
    </row>
    <row r="435" spans="8:8" ht="15.75" thickBot="1">
      <c r="H435" s="9"/>
    </row>
    <row r="436" spans="8:8" ht="15.75" thickBot="1">
      <c r="H436" s="9"/>
    </row>
    <row r="437" spans="8:8" ht="15.75" thickBot="1">
      <c r="H437" s="9"/>
    </row>
    <row r="438" spans="8:8" ht="15.75" thickBot="1">
      <c r="H438" s="9"/>
    </row>
    <row r="439" spans="8:8" ht="15.75" thickBot="1">
      <c r="H439" s="9"/>
    </row>
    <row r="440" spans="8:8" ht="15.75" thickBot="1">
      <c r="H440" s="9"/>
    </row>
    <row r="441" spans="8:8" ht="15.75" thickBot="1">
      <c r="H441" s="9"/>
    </row>
    <row r="442" spans="8:8" ht="15.75" thickBot="1">
      <c r="H442" s="9"/>
    </row>
    <row r="443" spans="8:8" ht="15.75" thickBot="1">
      <c r="H443" s="9"/>
    </row>
    <row r="444" spans="8:8" ht="15.75" thickBot="1">
      <c r="H444" s="9"/>
    </row>
    <row r="445" spans="8:8" ht="15.75" thickBot="1">
      <c r="H445" s="9"/>
    </row>
    <row r="446" spans="8:8" ht="15.75" thickBot="1">
      <c r="H446" s="9"/>
    </row>
    <row r="447" spans="8:8" ht="15.75" thickBot="1">
      <c r="H447" s="9"/>
    </row>
    <row r="448" spans="8:8" ht="15.75" thickBot="1">
      <c r="H448" s="9"/>
    </row>
    <row r="449" spans="8:8" ht="15.75" thickBot="1">
      <c r="H449" s="9"/>
    </row>
    <row r="450" spans="8:8" ht="15.75" thickBot="1">
      <c r="H450" s="9"/>
    </row>
    <row r="451" spans="8:8" ht="15.75" thickBot="1">
      <c r="H451" s="9"/>
    </row>
    <row r="452" spans="8:8" ht="15.75" thickBot="1">
      <c r="H452" s="9"/>
    </row>
    <row r="453" spans="8:8" ht="15.75" thickBot="1">
      <c r="H453" s="9"/>
    </row>
    <row r="454" spans="8:8" ht="15.75" thickBot="1">
      <c r="H454" s="9"/>
    </row>
    <row r="455" spans="8:8" ht="15.75" thickBot="1">
      <c r="H455" s="9"/>
    </row>
    <row r="456" spans="8:8" ht="15.75" thickBot="1">
      <c r="H456" s="9"/>
    </row>
    <row r="457" spans="8:8" ht="15.75" thickBot="1">
      <c r="H457" s="9"/>
    </row>
    <row r="458" spans="8:8" ht="15.75" thickBot="1">
      <c r="H458" s="9"/>
    </row>
    <row r="459" spans="8:8" ht="15.75" thickBot="1">
      <c r="H459" s="9"/>
    </row>
    <row r="460" spans="8:8" ht="15.75" thickBot="1">
      <c r="H460" s="9"/>
    </row>
    <row r="461" spans="8:8" ht="15.75" thickBot="1">
      <c r="H461" s="9"/>
    </row>
    <row r="462" spans="8:8" ht="15.75" thickBot="1">
      <c r="H462" s="9"/>
    </row>
    <row r="463" spans="8:8" ht="15.75" thickBot="1">
      <c r="H463" s="9"/>
    </row>
    <row r="464" spans="8:8" ht="15.75" thickBot="1">
      <c r="H464" s="9"/>
    </row>
    <row r="465" spans="8:8" ht="15.75" thickBot="1">
      <c r="H465" s="9"/>
    </row>
    <row r="466" spans="8:8" ht="15.75" thickBot="1">
      <c r="H466" s="9"/>
    </row>
    <row r="467" spans="8:8" ht="15.75" thickBot="1">
      <c r="H467" s="9"/>
    </row>
    <row r="468" spans="8:8" ht="15.75" thickBot="1">
      <c r="H468" s="9"/>
    </row>
    <row r="469" spans="8:8" ht="15.75" thickBot="1">
      <c r="H469" s="9"/>
    </row>
    <row r="470" spans="8:8" ht="15.75" thickBot="1">
      <c r="H470" s="9"/>
    </row>
    <row r="471" spans="8:8" ht="15.75" thickBot="1">
      <c r="H471" s="9"/>
    </row>
    <row r="472" spans="8:8" ht="15.75" thickBot="1">
      <c r="H472" s="9"/>
    </row>
    <row r="473" spans="8:8" ht="15.75" thickBot="1">
      <c r="H473" s="9"/>
    </row>
    <row r="474" spans="8:8" ht="15.75" thickBot="1">
      <c r="H474" s="9"/>
    </row>
    <row r="475" spans="8:8" ht="15.75" thickBot="1">
      <c r="H475" s="9"/>
    </row>
    <row r="476" spans="8:8" ht="15.75" thickBot="1">
      <c r="H476" s="9"/>
    </row>
    <row r="477" spans="8:8" ht="15.75" thickBot="1">
      <c r="H477" s="9"/>
    </row>
    <row r="478" spans="8:8" ht="15.75" thickBot="1">
      <c r="H478" s="9"/>
    </row>
    <row r="479" spans="8:8" ht="15.75" thickBot="1">
      <c r="H479" s="9"/>
    </row>
    <row r="480" spans="8:8" ht="15.75" thickBot="1">
      <c r="H480" s="9"/>
    </row>
    <row r="481" spans="8:9" ht="15.75" thickBot="1">
      <c r="H481" s="9"/>
    </row>
    <row r="482" spans="8:9" ht="15.75" thickBot="1">
      <c r="H482" s="9"/>
    </row>
    <row r="483" spans="8:9" ht="15.75" thickBot="1">
      <c r="H483" s="9"/>
    </row>
    <row r="484" spans="8:9" ht="15.75" thickBot="1">
      <c r="H484" s="9"/>
    </row>
    <row r="485" spans="8:9" ht="15.75" thickBot="1">
      <c r="H485" s="9"/>
    </row>
    <row r="486" spans="8:9" ht="15.75" thickBot="1">
      <c r="H486" s="9"/>
      <c r="I486" s="11"/>
    </row>
  </sheetData>
  <autoFilter ref="A1:H485" xr:uid="{7A23B50F-4B45-4F3E-A344-64455BB3F855}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y k 6 n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y k 6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O p 1 i f A A C R D g E A A M Q B A A A T A B w A R m 9 y b X V s Y X M v U 2 V j d G l v b j E u b S C i G A A o o B Q A A A A A A A A A A A A A A A A A A A A A A A A A A A C F j 0 1 L x D A Q h u + F / o c h X l q o x Q X x s u x h L a 5 4 U E S L H p Y e 0 m R k w + a j J C m s W / r f T V N x Y V k w l 8 A z 8 8 4 8 4 5 B 5 Y T S 8 z / 9 i m S Z p 4 n b U I o e a t i j p A l Y g 0 a c J h L c x 2 m M A D w e G s q x 6 a 1 H 7 T 2 P 3 r T H 7 L B + 2 L 1 T h i v w m S T N u q y m h f V P M A 6 5 I L T o D a + n R U m 5 I m B W a J Z a 1 p d p 9 G a s q I 3 u l 6 + 8 O X R b X F c M Q Q 6 Q A H y h 4 P P i x g I E 8 2 j 7 S J + 3 v b s s p E f G r p c c L + A M 1 E y q o n N X G / E 9 t W q 0 p P K N j k n I a u h x a w e n J c s 3 5 7 J e d H 1 L A 7 A P M K D i i n Q h S t o M 6 6 J a V U a 3 Q m A 3 k J v C I N t a o b B s z T Q h 3 / v r + j e T B 5 n R l n i Z C / y u 3 / A F Q S w E C L Q A U A A I A C A D K T q d Y t z E v x a Q A A A D 2 A A A A E g A A A A A A A A A A A A A A A A A A A A A A Q 2 9 u Z m l n L 1 B h Y 2 t h Z 2 U u e G 1 s U E s B A i 0 A F A A C A A g A y k 6 n W A / K 6 a u k A A A A 6 Q A A A B M A A A A A A A A A A A A A A A A A 8 A A A A F t D b 2 5 0 Z W 5 0 X 1 R 5 c G V z X S 5 4 b W x Q S w E C L Q A U A A I A C A D K T q d Y n w A A k Q 4 B A A D E A Q A A E w A A A A A A A A A A A A A A A A D h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g A A A A A A A M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N T Q 3 Z D F k L T k y N 2 I t N D I y M i 1 i M 2 N m L T Y x M 2 R l M 2 U x O D B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1 Q x M j o 1 M j o z M C 4 y N z M 0 O D U 1 W i I g L z 4 8 R W 5 0 c n k g V H l w Z T 0 i R m l s b E N v b H V t b l R 5 c G V z I i B W Y W x 1 Z T 0 i c 0 J n T U R B d 1 k 9 I i A v P j x F b n R y e S B U e X B l P S J G a W x s Q 2 9 s d W 1 u T m F t Z X M i I F Z h b H V l P S J z W y Z x d W 9 0 O 1 R p c G 8 m c X V v d D s s J n F 1 b 3 Q 7 R 3 J 1 c G 8 m c X V v d D s s J n F 1 b 3 Q 7 U H J h e m 8 m c X V v d D s s J n F 1 b 3 Q 7 V m V u Y 2 l t Z W 5 0 b y Z x d W 9 0 O y w m c X V v d D t H c n V w b y B j b 2 0 g e m V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V G l w b y w w f S Z x d W 9 0 O y w m c X V v d D t T Z W N 0 a W 9 u M S 9 U Y W J l b G E x L 0 F 1 d G 9 S Z W 1 v d m V k Q 2 9 s d W 1 u c z E u e 0 d y d X B v L D F 9 J n F 1 b 3 Q 7 L C Z x d W 9 0 O 1 N l Y 3 R p b 2 4 x L 1 R h Y m V s Y T E v Q X V 0 b 1 J l b W 9 2 Z W R D b 2 x 1 b W 5 z M S 5 7 U H J h e m 8 s M n 0 m c X V v d D s s J n F 1 b 3 Q 7 U 2 V j d G l v b j E v V G F i Z W x h M S 9 B d X R v U m V t b 3 Z l Z E N v b H V t b n M x L n t W Z W 5 j a W 1 l b n R v L D N 9 J n F 1 b 3 Q 7 L C Z x d W 9 0 O 1 N l Y 3 R p b 2 4 x L 1 R h Y m V s Y T E v Q X V 0 b 1 J l b W 9 2 Z W R D b 2 x 1 b W 5 z M S 5 7 R 3 J 1 c G 8 g Y 2 9 t I H p l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U a X B v L D B 9 J n F 1 b 3 Q 7 L C Z x d W 9 0 O 1 N l Y 3 R p b 2 4 x L 1 R h Y m V s Y T E v Q X V 0 b 1 J l b W 9 2 Z W R D b 2 x 1 b W 5 z M S 5 7 R 3 J 1 c G 8 s M X 0 m c X V v d D s s J n F 1 b 3 Q 7 U 2 V j d G l v b j E v V G F i Z W x h M S 9 B d X R v U m V t b 3 Z l Z E N v b H V t b n M x L n t Q c m F 6 b y w y f S Z x d W 9 0 O y w m c X V v d D t T Z W N 0 a W 9 u M S 9 U Y W J l b G E x L 0 F 1 d G 9 S Z W 1 v d m V k Q 2 9 s d W 1 u c z E u e 1 Z l b m N p b W V u d G 8 s M 3 0 m c X V v d D s s J n F 1 b 3 Q 7 U 2 V j d G l v b j E v V G F i Z W x h M S 9 B d X R v U m V t b 3 Z l Z E N v b H V t b n M x L n t H c n V w b y B j b 2 0 g e m V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E l M j B N Z X N j b G F k Y S U y M E l u c 2 V y a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n K V D 1 y f N l E n A 2 w 0 E c 4 G j E A A A A A A g A A A A A A A 2 Y A A M A A A A A Q A A A A 9 7 z b 9 c 6 B 6 h 9 V O g 1 g e l R r D g A A A A A E g A A A o A A A A B A A A A D A O P W L 2 X n 1 D / q x q d + b z u P l U A A A A O o R e q E p L S 4 X / D h y 1 c 6 R v + + 8 N P 7 7 g x a U L y H m F Y V w u j x L j 2 + 3 6 A K U b 5 7 8 h h m C i I W g A E M M p 6 E m W D G Z a U P X m Y z q 3 K X S n z 9 / O n V J f A B h T L 7 k t C 2 Z F A A A A J R P m I 6 W Z Z K U I q V G + i y s a s 4 Z 6 P + J < / D a t a M a s h u p > 
</file>

<file path=customXml/itemProps1.xml><?xml version="1.0" encoding="utf-8"?>
<ds:datastoreItem xmlns:ds="http://schemas.openxmlformats.org/officeDocument/2006/customXml" ds:itemID="{6B1D0C96-0F69-4393-B8A1-CD3DD23100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AUTO</vt:lpstr>
      <vt:lpstr>media</vt:lpstr>
      <vt:lpstr>IMOVEL</vt:lpstr>
      <vt:lpstr>COEF SEGURO AUTO</vt:lpstr>
      <vt:lpstr>COEF SEGURO imovel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Isac Pitanga Silva</dc:creator>
  <cp:lastModifiedBy>Capitão TI</cp:lastModifiedBy>
  <dcterms:created xsi:type="dcterms:W3CDTF">2020-02-10T19:44:09Z</dcterms:created>
  <dcterms:modified xsi:type="dcterms:W3CDTF">2025-07-31T12:36:53Z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f6b450-b779-4ed9-b37e-4a5b0cc9de23_Enabled">
    <vt:lpwstr>true</vt:lpwstr>
  </property>
  <property fmtid="{D5CDD505-2E9C-101B-9397-08002B2CF9AE}" pid="3" name="MSIP_Label_59f6b450-b779-4ed9-b37e-4a5b0cc9de23_SetDate">
    <vt:lpwstr>2024-03-06T22:51:48Z</vt:lpwstr>
  </property>
  <property fmtid="{D5CDD505-2E9C-101B-9397-08002B2CF9AE}" pid="4" name="MSIP_Label_59f6b450-b779-4ed9-b37e-4a5b0cc9de23_Method">
    <vt:lpwstr>Privileged</vt:lpwstr>
  </property>
  <property fmtid="{D5CDD505-2E9C-101B-9397-08002B2CF9AE}" pid="5" name="MSIP_Label_59f6b450-b779-4ed9-b37e-4a5b0cc9de23_Name">
    <vt:lpwstr>Compartilhamento Externo</vt:lpwstr>
  </property>
  <property fmtid="{D5CDD505-2E9C-101B-9397-08002B2CF9AE}" pid="6" name="MSIP_Label_59f6b450-b779-4ed9-b37e-4a5b0cc9de23_SiteId">
    <vt:lpwstr>591669a0-183f-49a5-98f4-9aa0d0b63d81</vt:lpwstr>
  </property>
  <property fmtid="{D5CDD505-2E9C-101B-9397-08002B2CF9AE}" pid="7" name="MSIP_Label_59f6b450-b779-4ed9-b37e-4a5b0cc9de23_ActionId">
    <vt:lpwstr>4b34ccdd-88fb-40ab-bd07-6dbf023199f2</vt:lpwstr>
  </property>
  <property fmtid="{D5CDD505-2E9C-101B-9397-08002B2CF9AE}" pid="8" name="MSIP_Label_59f6b450-b779-4ed9-b37e-4a5b0cc9de23_ContentBits">
    <vt:lpwstr>0</vt:lpwstr>
  </property>
</Properties>
</file>