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апка Папы\ГБ\финансовая математика\"/>
    </mc:Choice>
  </mc:AlternateContent>
  <bookViews>
    <workbookView xWindow="0" yWindow="0" windowWidth="28800" windowHeight="13725" activeTab="4"/>
  </bookViews>
  <sheets>
    <sheet name="Задание №1" sheetId="1" r:id="rId1"/>
    <sheet name="Задание №2" sheetId="2" r:id="rId2"/>
    <sheet name="Задание №3" sheetId="3" r:id="rId3"/>
    <sheet name="Задание №4" sheetId="4" r:id="rId4"/>
    <sheet name="Задание №5" sheetId="5" r:id="rId5"/>
  </sheets>
  <calcPr calcId="152511"/>
</workbook>
</file>

<file path=xl/calcChain.xml><?xml version="1.0" encoding="utf-8"?>
<calcChain xmlns="http://schemas.openxmlformats.org/spreadsheetml/2006/main">
  <c r="T8" i="5" l="1"/>
  <c r="U8" i="5" s="1"/>
  <c r="V8" i="5" s="1"/>
  <c r="W8" i="5" s="1"/>
  <c r="X8" i="5" s="1"/>
  <c r="Y8" i="5" s="1"/>
  <c r="T7" i="5"/>
  <c r="U7" i="5" s="1"/>
  <c r="V7" i="5" s="1"/>
  <c r="W7" i="5" s="1"/>
  <c r="X7" i="5" s="1"/>
  <c r="Y7" i="5" s="1"/>
  <c r="Y6" i="5"/>
  <c r="X6" i="5"/>
  <c r="W6" i="5"/>
  <c r="V6" i="5"/>
  <c r="U6" i="5"/>
  <c r="T6" i="5"/>
  <c r="T10" i="5" s="1"/>
  <c r="U10" i="5" s="1"/>
  <c r="V10" i="5" s="1"/>
  <c r="W10" i="5" s="1"/>
  <c r="Y5" i="5"/>
  <c r="X5" i="5"/>
  <c r="W5" i="5"/>
  <c r="V5" i="5"/>
  <c r="U5" i="5"/>
  <c r="T5" i="5"/>
  <c r="T9" i="5" s="1"/>
  <c r="U9" i="5" s="1"/>
  <c r="V8" i="4"/>
  <c r="V7" i="4"/>
  <c r="Y6" i="4"/>
  <c r="X6" i="4"/>
  <c r="W6" i="4"/>
  <c r="V6" i="4"/>
  <c r="U6" i="4"/>
  <c r="T6" i="4"/>
  <c r="Y5" i="4"/>
  <c r="X5" i="4"/>
  <c r="W5" i="4"/>
  <c r="V5" i="4"/>
  <c r="U5" i="4"/>
  <c r="T5" i="4"/>
  <c r="T7" i="4" s="1"/>
  <c r="X7" i="4" s="1"/>
  <c r="K1" i="3"/>
  <c r="Q5" i="2"/>
  <c r="R4" i="2"/>
  <c r="R5" i="2" s="1"/>
  <c r="D6" i="1" a="1"/>
  <c r="D6" i="1" s="1"/>
  <c r="I3" i="1"/>
  <c r="I4" i="1" s="1"/>
  <c r="H3" i="1"/>
  <c r="H4" i="1" s="1"/>
  <c r="G3" i="1"/>
  <c r="G4" i="1" s="1"/>
  <c r="F3" i="1"/>
  <c r="F4" i="1" s="1"/>
  <c r="E3" i="1"/>
  <c r="E4" i="1" s="1"/>
  <c r="D3" i="1"/>
  <c r="D4" i="1" s="1"/>
  <c r="X10" i="5" l="1"/>
  <c r="Y10" i="5" s="1"/>
  <c r="T8" i="4"/>
  <c r="X8" i="4" s="1"/>
  <c r="V9" i="5"/>
  <c r="W9" i="5" s="1"/>
  <c r="X9" i="5" s="1"/>
  <c r="Y9" i="5" s="1"/>
  <c r="S4" i="2"/>
  <c r="D5" i="1"/>
  <c r="S5" i="2" l="1"/>
  <c r="T4" i="2"/>
  <c r="T5" i="2" l="1"/>
  <c r="U4" i="2"/>
  <c r="U5" i="2" l="1"/>
  <c r="V4" i="2"/>
  <c r="V5" i="2" l="1"/>
  <c r="W4" i="2"/>
  <c r="W5" i="2" s="1"/>
  <c r="Q6" i="2"/>
</calcChain>
</file>

<file path=xl/sharedStrings.xml><?xml version="1.0" encoding="utf-8"?>
<sst xmlns="http://schemas.openxmlformats.org/spreadsheetml/2006/main" count="68" uniqueCount="45">
  <si>
    <t>Задача 1. Есть инвестиционный проект с денежными потоками по кварталам:</t>
  </si>
  <si>
    <t>Квартал 0 1 2 3 4 5</t>
  </si>
  <si>
    <t>денежный поток -1200 100 200 300 400 500</t>
  </si>
  <si>
    <t>Необходимо принять решение, инвестируем в проект или нет, если ставка дисконтирования 15% годовых.</t>
  </si>
  <si>
    <t>Решение:</t>
  </si>
  <si>
    <r>
      <t>Задача 2.</t>
    </r>
    <r>
      <rPr>
        <sz val="11"/>
        <color rgb="FF2C2D30"/>
        <rFont val="Arial"/>
        <family val="2"/>
        <charset val="204"/>
      </rPr>
      <t> Для инвестиционного проекта с денежными потоками:</t>
    </r>
  </si>
  <si>
    <t>Год 0 1 2 3 4 5 6</t>
  </si>
  <si>
    <t>денежный поток -1500 100 200 300 400 500 600</t>
  </si>
  <si>
    <t>найти NPV, если первые два года ставка дисконтирования равна 20%, следующие два года она равна 15%, и затем становится 10%.</t>
  </si>
  <si>
    <r>
      <t>Задача 3.</t>
    </r>
    <r>
      <rPr>
        <sz val="11"/>
        <color rgb="FF2C2D30"/>
        <rFont val="Arial"/>
        <family val="2"/>
        <charset val="204"/>
      </rPr>
      <t> Для проекта из задачи 2 найти внутреннюю норму доходности.</t>
    </r>
  </si>
  <si>
    <r>
      <t>Задача 4.</t>
    </r>
    <r>
      <rPr>
        <sz val="11"/>
        <color rgb="FF2C2D30"/>
        <rFont val="Arial"/>
        <family val="2"/>
        <charset val="204"/>
      </rPr>
      <t> Есть два инвестиционных проекта со следующими денежными потоками:</t>
    </r>
  </si>
  <si>
    <t>Год 0 1 2 3 4 5</t>
  </si>
  <si>
    <t>Проект А -1000 100 250 450 500 550</t>
  </si>
  <si>
    <t>Проект Б -1000 200 300 400 450 500</t>
  </si>
  <si>
    <t>Если стоимость денег равна 10%, и инвестор хочет получить максимальную доходность на вложенный рубль инвестиций, то какой проект он должен выбрать?</t>
  </si>
  <si>
    <r>
      <t>Задача 5.</t>
    </r>
    <r>
      <rPr>
        <sz val="11"/>
        <color rgb="FF2C2D30"/>
        <rFont val="Arial"/>
        <family val="2"/>
        <charset val="204"/>
      </rPr>
      <t> Есть два инвестиционных проекта со следующими денежными потоками:</t>
    </r>
  </si>
  <si>
    <t>Инвестор хочет выбрать один из проектов по критерию ликвидности с учетом временной стоимости денег в размере 10% годовых. Какой он должен выбрать?</t>
  </si>
  <si>
    <t>Квартал</t>
  </si>
  <si>
    <t>Денежный поток</t>
  </si>
  <si>
    <t>Доходность</t>
  </si>
  <si>
    <t>Дисконтированный денежный поток</t>
  </si>
  <si>
    <t>NPV</t>
  </si>
  <si>
    <t>NPV (формула)</t>
  </si>
  <si>
    <t>Ответ:</t>
  </si>
  <si>
    <t>NPV &gt;0, это означает, что проект принесёт больше, чем заданная доходность, в такой проект стоит инвестировать</t>
  </si>
  <si>
    <t>Год</t>
  </si>
  <si>
    <t>Множитель дисконтирования</t>
  </si>
  <si>
    <t>IRR</t>
  </si>
  <si>
    <t>внутренняя норма доходности =</t>
  </si>
  <si>
    <t>Проект А</t>
  </si>
  <si>
    <t>Проект Б</t>
  </si>
  <si>
    <t>Дисконтированный денежный поток А</t>
  </si>
  <si>
    <t>Дисконтированный денежный поток Б</t>
  </si>
  <si>
    <t>NPV A</t>
  </si>
  <si>
    <t>IRR A</t>
  </si>
  <si>
    <t>PI A</t>
  </si>
  <si>
    <t>NPV B</t>
  </si>
  <si>
    <t>IRR B</t>
  </si>
  <si>
    <t>PI B</t>
  </si>
  <si>
    <t>Максимальную доходность на каждый вложенный рубль (PI) можно получить в проекте В</t>
  </si>
  <si>
    <t>Ликвидность А</t>
  </si>
  <si>
    <t>Ликвидность Б</t>
  </si>
  <si>
    <t>Ликвидность дисконтированная А</t>
  </si>
  <si>
    <t>Ликвидность дисконтированная Б</t>
  </si>
  <si>
    <t>Дисконтированная окупаемость (ликвидность) проекта Б лучше, потому что он окупается через 4 года, в отличие от проекта А, который окупится только через 5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</si>
</sst>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[$ ₽]"/>
  </numFmts>
  <fonts count="6" x14ac:knownFonts="1">
    <font>
      <sz val="11"/>
      <color theme="1"/>
      <name val="Calibri"/>
      <family val="2"/>
      <charset val="204"/>
      <scheme val="minor"/>
    </font>
    <font>
      <sz val="12"/>
      <color rgb="FF1F2328"/>
      <name val="Segoe UI"/>
      <family val="2"/>
      <charset val="204"/>
    </font>
    <font>
      <b/>
      <sz val="11"/>
      <color rgb="FF2C2D30"/>
      <name val="Arial"/>
      <family val="2"/>
      <charset val="204"/>
    </font>
    <font>
      <sz val="11"/>
      <color rgb="FF2C2D3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AD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27BA0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rgb="FFFFF2CC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6" borderId="0" xfId="0" applyFill="1"/>
    <xf numFmtId="0" fontId="0" fillId="3" borderId="0" xfId="0" applyFill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0" fontId="4" fillId="3" borderId="2" xfId="0" applyFont="1" applyFill="1" applyBorder="1"/>
    <xf numFmtId="0" fontId="0" fillId="6" borderId="0" xfId="0" applyFill="1" applyAlignment="1">
      <alignment horizontal="center" vertical="center"/>
    </xf>
    <xf numFmtId="0" fontId="4" fillId="3" borderId="0" xfId="0" applyFont="1" applyFill="1" applyBorder="1"/>
    <xf numFmtId="0" fontId="0" fillId="3" borderId="3" xfId="0" applyFill="1" applyBorder="1"/>
    <xf numFmtId="0" fontId="0" fillId="3" borderId="4" xfId="0" applyFill="1" applyBorder="1"/>
    <xf numFmtId="4" fontId="4" fillId="5" borderId="0" xfId="0" applyNumberFormat="1" applyFont="1" applyFill="1" applyBorder="1" applyAlignment="1">
      <alignment horizontal="center" vertical="center"/>
    </xf>
    <xf numFmtId="10" fontId="4" fillId="5" borderId="0" xfId="0" applyNumberFormat="1" applyFont="1" applyFill="1" applyBorder="1" applyAlignment="1">
      <alignment horizontal="center" vertical="center"/>
    </xf>
    <xf numFmtId="3" fontId="4" fillId="7" borderId="5" xfId="0" applyNumberFormat="1" applyFont="1" applyFill="1" applyBorder="1" applyAlignment="1">
      <alignment horizontal="center" vertical="center"/>
    </xf>
    <xf numFmtId="1" fontId="4" fillId="8" borderId="5" xfId="0" applyNumberFormat="1" applyFont="1" applyFill="1" applyBorder="1" applyAlignment="1">
      <alignment horizontal="center" vertical="center"/>
    </xf>
    <xf numFmtId="9" fontId="4" fillId="8" borderId="5" xfId="0" applyNumberFormat="1" applyFont="1" applyFill="1" applyBorder="1" applyAlignment="1">
      <alignment horizontal="center" vertical="center" wrapText="1"/>
    </xf>
    <xf numFmtId="9" fontId="4" fillId="8" borderId="5" xfId="0" applyNumberFormat="1" applyFont="1" applyFill="1" applyBorder="1" applyAlignment="1">
      <alignment horizontal="center" vertical="center"/>
    </xf>
    <xf numFmtId="4" fontId="4" fillId="9" borderId="5" xfId="0" applyNumberFormat="1" applyFont="1" applyFill="1" applyBorder="1" applyAlignment="1">
      <alignment horizontal="center" vertical="center" wrapText="1"/>
    </xf>
    <xf numFmtId="4" fontId="4" fillId="10" borderId="5" xfId="0" applyNumberFormat="1" applyFont="1" applyFill="1" applyBorder="1" applyAlignment="1">
      <alignment horizontal="center" vertical="center" wrapText="1"/>
    </xf>
    <xf numFmtId="4" fontId="4" fillId="4" borderId="5" xfId="0" applyNumberFormat="1" applyFont="1" applyFill="1" applyBorder="1" applyAlignment="1">
      <alignment horizontal="center" vertical="center"/>
    </xf>
    <xf numFmtId="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/>
    </xf>
    <xf numFmtId="0" fontId="4" fillId="0" borderId="5" xfId="0" applyFont="1" applyBorder="1"/>
    <xf numFmtId="10" fontId="4" fillId="8" borderId="5" xfId="0" applyNumberFormat="1" applyFont="1" applyFill="1" applyBorder="1" applyAlignment="1">
      <alignment horizontal="center" vertical="center"/>
    </xf>
    <xf numFmtId="4" fontId="4" fillId="10" borderId="5" xfId="0" applyNumberFormat="1" applyFont="1" applyFill="1" applyBorder="1" applyAlignment="1">
      <alignment horizontal="center" vertical="center"/>
    </xf>
    <xf numFmtId="4" fontId="4" fillId="5" borderId="5" xfId="0" applyNumberFormat="1" applyFont="1" applyFill="1" applyBorder="1" applyAlignment="1">
      <alignment horizontal="center" vertical="center"/>
    </xf>
    <xf numFmtId="4" fontId="4" fillId="7" borderId="5" xfId="0" applyNumberFormat="1" applyFont="1" applyFill="1" applyBorder="1" applyAlignment="1">
      <alignment horizontal="center" vertical="center" wrapText="1"/>
    </xf>
    <xf numFmtId="9" fontId="4" fillId="5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/>
    <xf numFmtId="4" fontId="4" fillId="3" borderId="5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/>
    <xf numFmtId="0" fontId="4" fillId="3" borderId="5" xfId="0" applyFont="1" applyFill="1" applyBorder="1"/>
    <xf numFmtId="164" fontId="4" fillId="3" borderId="5" xfId="0" applyNumberFormat="1" applyFont="1" applyFill="1" applyBorder="1" applyAlignment="1">
      <alignment horizontal="center" vertical="center"/>
    </xf>
    <xf numFmtId="1" fontId="4" fillId="10" borderId="5" xfId="0" applyNumberFormat="1" applyFont="1" applyFill="1" applyBorder="1" applyAlignment="1">
      <alignment horizontal="center" vertical="center"/>
    </xf>
    <xf numFmtId="1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 wrapText="1"/>
    </xf>
    <xf numFmtId="0" fontId="0" fillId="6" borderId="5" xfId="0" applyFont="1" applyFill="1" applyBorder="1" applyAlignment="1"/>
    <xf numFmtId="0" fontId="5" fillId="6" borderId="5" xfId="0" applyFont="1" applyFill="1" applyBorder="1"/>
    <xf numFmtId="0" fontId="4" fillId="4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6" sqref="D6"/>
    </sheetView>
  </sheetViews>
  <sheetFormatPr defaultRowHeight="15" x14ac:dyDescent="0.25"/>
  <cols>
    <col min="1" max="1" width="55" customWidth="1"/>
    <col min="2" max="2" width="9.85546875" customWidth="1"/>
    <col min="3" max="3" width="17" customWidth="1"/>
  </cols>
  <sheetData>
    <row r="1" spans="1:12" ht="34.5" x14ac:dyDescent="0.25">
      <c r="A1" s="1" t="s">
        <v>0</v>
      </c>
      <c r="B1" s="8" t="s">
        <v>4</v>
      </c>
      <c r="C1" s="18" t="s">
        <v>17</v>
      </c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</row>
    <row r="2" spans="1:12" ht="17.25" x14ac:dyDescent="0.25">
      <c r="A2" s="1" t="s">
        <v>1</v>
      </c>
      <c r="C2" s="18" t="s">
        <v>18</v>
      </c>
      <c r="D2" s="19">
        <v>-1200</v>
      </c>
      <c r="E2" s="19">
        <v>100</v>
      </c>
      <c r="F2" s="19">
        <v>200</v>
      </c>
      <c r="G2" s="19">
        <v>300</v>
      </c>
      <c r="H2" s="19">
        <v>400</v>
      </c>
      <c r="I2" s="19">
        <v>500</v>
      </c>
    </row>
    <row r="3" spans="1:12" ht="17.25" x14ac:dyDescent="0.25">
      <c r="A3" s="1" t="s">
        <v>2</v>
      </c>
      <c r="C3" s="18" t="s">
        <v>19</v>
      </c>
      <c r="D3" s="28">
        <f t="shared" ref="D3:I3" si="0">15%/4</f>
        <v>3.7499999999999999E-2</v>
      </c>
      <c r="E3" s="28">
        <f t="shared" si="0"/>
        <v>3.7499999999999999E-2</v>
      </c>
      <c r="F3" s="28">
        <f t="shared" si="0"/>
        <v>3.7499999999999999E-2</v>
      </c>
      <c r="G3" s="28">
        <f t="shared" si="0"/>
        <v>3.7499999999999999E-2</v>
      </c>
      <c r="H3" s="28">
        <f t="shared" si="0"/>
        <v>3.7499999999999999E-2</v>
      </c>
      <c r="I3" s="28">
        <f t="shared" si="0"/>
        <v>3.7499999999999999E-2</v>
      </c>
    </row>
    <row r="4" spans="1:12" ht="51.75" x14ac:dyDescent="0.25">
      <c r="A4" s="1" t="s">
        <v>3</v>
      </c>
      <c r="C4" s="22" t="s">
        <v>20</v>
      </c>
      <c r="D4" s="29">
        <f t="shared" ref="D4:I4" si="1">D2/((1+D3)^D1)</f>
        <v>-1200</v>
      </c>
      <c r="E4" s="29">
        <f t="shared" si="1"/>
        <v>96.385542168674689</v>
      </c>
      <c r="F4" s="29">
        <f t="shared" si="1"/>
        <v>185.80345478298733</v>
      </c>
      <c r="G4" s="29">
        <f t="shared" si="1"/>
        <v>268.63150089106603</v>
      </c>
      <c r="H4" s="29">
        <f t="shared" si="1"/>
        <v>345.22923809293616</v>
      </c>
      <c r="I4" s="29">
        <f t="shared" si="1"/>
        <v>415.93884107582664</v>
      </c>
    </row>
    <row r="5" spans="1:12" x14ac:dyDescent="0.25">
      <c r="C5" s="30" t="s">
        <v>21</v>
      </c>
      <c r="D5" s="30">
        <f>SUM(D4:I4)</f>
        <v>111.98857701149075</v>
      </c>
      <c r="E5" s="40"/>
      <c r="F5" s="41"/>
      <c r="G5" s="41"/>
      <c r="H5" s="41"/>
      <c r="I5" s="42"/>
    </row>
    <row r="6" spans="1:12" x14ac:dyDescent="0.25">
      <c r="C6" s="30" t="s">
        <v>22</v>
      </c>
      <c r="D6" s="30">
        <f t="array" ref="D6">NPV(D3,E2:I2)+D2</f>
        <v>111.98857701149109</v>
      </c>
      <c r="E6" s="42"/>
      <c r="F6" s="42"/>
      <c r="G6" s="42"/>
      <c r="H6" s="42"/>
      <c r="I6" s="42"/>
    </row>
    <row r="7" spans="1:12" ht="17.25" x14ac:dyDescent="0.25">
      <c r="A7" s="6" t="s">
        <v>23</v>
      </c>
      <c r="B7" s="7" t="s">
        <v>24</v>
      </c>
      <c r="C7" s="7"/>
      <c r="D7" s="7"/>
      <c r="E7" s="7"/>
      <c r="F7" s="7"/>
      <c r="G7" s="7"/>
      <c r="H7" s="7"/>
      <c r="I7" s="7"/>
      <c r="J7" s="7"/>
      <c r="K7" s="7"/>
      <c r="L7" s="7"/>
    </row>
  </sheetData>
  <mergeCells count="1">
    <mergeCell ref="E5:I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opLeftCell="F1" workbookViewId="0">
      <selection activeCell="Q6" sqref="Q6"/>
    </sheetView>
  </sheetViews>
  <sheetFormatPr defaultRowHeight="15" x14ac:dyDescent="0.25"/>
  <cols>
    <col min="14" max="14" width="11.85546875" customWidth="1"/>
    <col min="15" max="15" width="10.5703125" customWidth="1"/>
    <col min="16" max="16" width="18.140625" customWidth="1"/>
  </cols>
  <sheetData>
    <row r="1" spans="1:23" x14ac:dyDescent="0.25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8" t="s">
        <v>4</v>
      </c>
      <c r="P1" s="18" t="s">
        <v>25</v>
      </c>
      <c r="Q1" s="18">
        <v>0</v>
      </c>
      <c r="R1" s="18">
        <v>1</v>
      </c>
      <c r="S1" s="18">
        <v>2</v>
      </c>
      <c r="T1" s="18">
        <v>3</v>
      </c>
      <c r="U1" s="18">
        <v>4</v>
      </c>
      <c r="V1" s="18">
        <v>5</v>
      </c>
      <c r="W1" s="18">
        <v>6</v>
      </c>
    </row>
    <row r="2" spans="1:23" x14ac:dyDescent="0.25">
      <c r="A2" s="4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P2" s="18" t="s">
        <v>18</v>
      </c>
      <c r="Q2" s="19">
        <v>-1500</v>
      </c>
      <c r="R2" s="19">
        <v>100</v>
      </c>
      <c r="S2" s="19">
        <v>200</v>
      </c>
      <c r="T2" s="19">
        <v>300</v>
      </c>
      <c r="U2" s="19">
        <v>400</v>
      </c>
      <c r="V2" s="19">
        <v>500</v>
      </c>
      <c r="W2" s="19">
        <v>600</v>
      </c>
    </row>
    <row r="3" spans="1:23" x14ac:dyDescent="0.25">
      <c r="A3" s="4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P3" s="18" t="s">
        <v>19</v>
      </c>
      <c r="Q3" s="20"/>
      <c r="R3" s="20">
        <v>0.2</v>
      </c>
      <c r="S3" s="20">
        <v>0.2</v>
      </c>
      <c r="T3" s="21">
        <v>0.15</v>
      </c>
      <c r="U3" s="21">
        <v>0.15</v>
      </c>
      <c r="V3" s="21">
        <v>0.1</v>
      </c>
      <c r="W3" s="21">
        <v>0.1</v>
      </c>
    </row>
    <row r="4" spans="1:23" ht="25.5" x14ac:dyDescent="0.25">
      <c r="A4" s="4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P4" s="22" t="s">
        <v>26</v>
      </c>
      <c r="Q4" s="23">
        <v>1</v>
      </c>
      <c r="R4" s="23">
        <f t="shared" ref="R4:W4" si="0">Q4/(1+R3)</f>
        <v>0.83333333333333337</v>
      </c>
      <c r="S4" s="23">
        <f t="shared" si="0"/>
        <v>0.69444444444444453</v>
      </c>
      <c r="T4" s="23">
        <f t="shared" si="0"/>
        <v>0.60386473429951704</v>
      </c>
      <c r="U4" s="23">
        <f t="shared" si="0"/>
        <v>0.52509976895610178</v>
      </c>
      <c r="V4" s="23">
        <f t="shared" si="0"/>
        <v>0.47736342632372886</v>
      </c>
      <c r="W4" s="23">
        <f t="shared" si="0"/>
        <v>0.43396675120338984</v>
      </c>
    </row>
    <row r="5" spans="1:23" ht="25.5" x14ac:dyDescent="0.25">
      <c r="P5" s="22" t="s">
        <v>20</v>
      </c>
      <c r="Q5" s="23">
        <f t="shared" ref="Q5:W5" si="1">Q4*Q2</f>
        <v>-1500</v>
      </c>
      <c r="R5" s="23">
        <f t="shared" si="1"/>
        <v>83.333333333333343</v>
      </c>
      <c r="S5" s="23">
        <f t="shared" si="1"/>
        <v>138.88888888888891</v>
      </c>
      <c r="T5" s="23">
        <f t="shared" si="1"/>
        <v>181.15942028985512</v>
      </c>
      <c r="U5" s="23">
        <f t="shared" si="1"/>
        <v>210.03990758244072</v>
      </c>
      <c r="V5" s="23">
        <f t="shared" si="1"/>
        <v>238.68171316186442</v>
      </c>
      <c r="W5" s="23">
        <f t="shared" si="1"/>
        <v>260.3800507220339</v>
      </c>
    </row>
    <row r="6" spans="1:23" x14ac:dyDescent="0.25">
      <c r="N6" s="9" t="s">
        <v>23</v>
      </c>
      <c r="P6" s="24" t="s">
        <v>21</v>
      </c>
      <c r="Q6" s="24">
        <f>SUM(Q5:W5)</f>
        <v>-387.51668602158378</v>
      </c>
      <c r="R6" s="25"/>
      <c r="S6" s="26"/>
      <c r="T6" s="27"/>
      <c r="U6" s="27"/>
      <c r="V6" s="27"/>
      <c r="W6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1" sqref="K1"/>
    </sheetView>
  </sheetViews>
  <sheetFormatPr defaultRowHeight="15" x14ac:dyDescent="0.25"/>
  <cols>
    <col min="5" max="5" width="12.42578125" customWidth="1"/>
    <col min="9" max="9" width="11" customWidth="1"/>
    <col min="11" max="11" width="16.42578125" customWidth="1"/>
  </cols>
  <sheetData>
    <row r="1" spans="1:11" x14ac:dyDescent="0.25">
      <c r="A1" s="2" t="s">
        <v>9</v>
      </c>
      <c r="B1" s="3"/>
      <c r="C1" s="3"/>
      <c r="D1" s="3"/>
      <c r="E1" s="3"/>
      <c r="F1" s="3"/>
      <c r="G1" s="3"/>
      <c r="H1" s="3"/>
      <c r="I1" s="8" t="s">
        <v>4</v>
      </c>
      <c r="J1" s="16" t="s">
        <v>27</v>
      </c>
      <c r="K1" s="17">
        <f>IRR('Задание №2'!Q2:W2)</f>
        <v>8.2523831241376966E-2</v>
      </c>
    </row>
    <row r="3" spans="1:11" x14ac:dyDescent="0.25">
      <c r="B3" s="9" t="s">
        <v>23</v>
      </c>
      <c r="C3" s="7" t="s">
        <v>28</v>
      </c>
      <c r="D3" s="7"/>
      <c r="E3" s="7"/>
      <c r="F3" s="10">
        <v>8.2500000000000004E-2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opLeftCell="O1" workbookViewId="0">
      <selection activeCell="X8" sqref="X8"/>
    </sheetView>
  </sheetViews>
  <sheetFormatPr defaultRowHeight="15" x14ac:dyDescent="0.25"/>
  <cols>
    <col min="17" max="17" width="11.28515625" customWidth="1"/>
    <col min="18" max="18" width="11.140625" customWidth="1"/>
    <col min="21" max="21" width="28" customWidth="1"/>
  </cols>
  <sheetData>
    <row r="1" spans="1:25" x14ac:dyDescent="0.25">
      <c r="A1" s="5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8" t="s">
        <v>4</v>
      </c>
      <c r="S1" s="18" t="s">
        <v>25</v>
      </c>
      <c r="T1" s="18">
        <v>0</v>
      </c>
      <c r="U1" s="18">
        <v>1</v>
      </c>
      <c r="V1" s="18">
        <v>2</v>
      </c>
      <c r="W1" s="18">
        <v>3</v>
      </c>
      <c r="X1" s="18">
        <v>4</v>
      </c>
      <c r="Y1" s="18">
        <v>5</v>
      </c>
    </row>
    <row r="2" spans="1:25" x14ac:dyDescent="0.25">
      <c r="A2" s="4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S2" s="31" t="s">
        <v>29</v>
      </c>
      <c r="T2" s="19">
        <v>-1000</v>
      </c>
      <c r="U2" s="19">
        <v>100</v>
      </c>
      <c r="V2" s="19">
        <v>250</v>
      </c>
      <c r="W2" s="19">
        <v>450</v>
      </c>
      <c r="X2" s="19">
        <v>500</v>
      </c>
      <c r="Y2" s="19">
        <v>550</v>
      </c>
    </row>
    <row r="3" spans="1:25" x14ac:dyDescent="0.25">
      <c r="A3" s="4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S3" s="31" t="s">
        <v>30</v>
      </c>
      <c r="T3" s="19">
        <v>-1000</v>
      </c>
      <c r="U3" s="19">
        <v>200</v>
      </c>
      <c r="V3" s="19">
        <v>300</v>
      </c>
      <c r="W3" s="19">
        <v>400</v>
      </c>
      <c r="X3" s="19">
        <v>450</v>
      </c>
      <c r="Y3" s="19">
        <v>500</v>
      </c>
    </row>
    <row r="4" spans="1:25" x14ac:dyDescent="0.25">
      <c r="A4" s="4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S4" s="18" t="s">
        <v>19</v>
      </c>
      <c r="T4" s="20">
        <v>0.1</v>
      </c>
      <c r="U4" s="20">
        <v>0.1</v>
      </c>
      <c r="V4" s="20">
        <v>0.1</v>
      </c>
      <c r="W4" s="20">
        <v>0.1</v>
      </c>
      <c r="X4" s="20">
        <v>0.1</v>
      </c>
      <c r="Y4" s="20">
        <v>0.1</v>
      </c>
    </row>
    <row r="5" spans="1:25" ht="51" x14ac:dyDescent="0.25">
      <c r="A5" s="4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S5" s="22" t="s">
        <v>31</v>
      </c>
      <c r="T5" s="23">
        <f t="shared" ref="T5:Y5" si="0">T2/((1+T4)^T1)</f>
        <v>-1000</v>
      </c>
      <c r="U5" s="23">
        <f t="shared" si="0"/>
        <v>90.909090909090907</v>
      </c>
      <c r="V5" s="23">
        <f t="shared" si="0"/>
        <v>206.61157024793386</v>
      </c>
      <c r="W5" s="23">
        <f t="shared" si="0"/>
        <v>338.09166040570989</v>
      </c>
      <c r="X5" s="23">
        <f t="shared" si="0"/>
        <v>341.50672768253526</v>
      </c>
      <c r="Y5" s="23">
        <f t="shared" si="0"/>
        <v>341.50672768253526</v>
      </c>
    </row>
    <row r="6" spans="1:25" ht="51" x14ac:dyDescent="0.25">
      <c r="S6" s="22" t="s">
        <v>32</v>
      </c>
      <c r="T6" s="23">
        <f t="shared" ref="T6:Y6" si="1">T3/((1+T4)^T1)</f>
        <v>-1000</v>
      </c>
      <c r="U6" s="23">
        <f t="shared" si="1"/>
        <v>181.81818181818181</v>
      </c>
      <c r="V6" s="23">
        <f t="shared" si="1"/>
        <v>247.93388429752062</v>
      </c>
      <c r="W6" s="23">
        <f t="shared" si="1"/>
        <v>300.52592036063101</v>
      </c>
      <c r="X6" s="23">
        <f t="shared" si="1"/>
        <v>307.35605491428174</v>
      </c>
      <c r="Y6" s="23">
        <f t="shared" si="1"/>
        <v>310.46066152957746</v>
      </c>
    </row>
    <row r="7" spans="1:25" x14ac:dyDescent="0.25">
      <c r="S7" s="30" t="s">
        <v>33</v>
      </c>
      <c r="T7" s="30">
        <f t="shared" ref="T7:T8" si="2">SUM(T5:Y5)</f>
        <v>318.62577692780513</v>
      </c>
      <c r="U7" s="30" t="s">
        <v>34</v>
      </c>
      <c r="V7" s="32">
        <f t="shared" ref="V7:V8" si="3">IRR(T2:Y2)</f>
        <v>0.19262130953646639</v>
      </c>
      <c r="W7" s="30" t="s">
        <v>35</v>
      </c>
      <c r="X7" s="30">
        <f t="shared" ref="X7:X8" si="4">1+T7/-T2</f>
        <v>1.3186257769278051</v>
      </c>
      <c r="Y7" s="33"/>
    </row>
    <row r="8" spans="1:25" x14ac:dyDescent="0.25">
      <c r="S8" s="30" t="s">
        <v>36</v>
      </c>
      <c r="T8" s="30">
        <f t="shared" si="2"/>
        <v>348.09470292019262</v>
      </c>
      <c r="U8" s="30" t="s">
        <v>37</v>
      </c>
      <c r="V8" s="32">
        <f t="shared" si="3"/>
        <v>0.20947900669431885</v>
      </c>
      <c r="W8" s="30" t="s">
        <v>38</v>
      </c>
      <c r="X8" s="30">
        <f t="shared" si="4"/>
        <v>1.3480947029201926</v>
      </c>
      <c r="Y8" s="33"/>
    </row>
    <row r="9" spans="1:25" x14ac:dyDescent="0.25">
      <c r="R9" s="9" t="s">
        <v>23</v>
      </c>
      <c r="S9" s="43" t="s">
        <v>39</v>
      </c>
      <c r="T9" s="44"/>
      <c r="U9" s="44"/>
      <c r="V9" s="34"/>
      <c r="W9" s="35"/>
      <c r="X9" s="35"/>
      <c r="Y9" s="36"/>
    </row>
    <row r="10" spans="1:25" x14ac:dyDescent="0.25">
      <c r="S10" s="45"/>
      <c r="T10" s="45"/>
      <c r="U10" s="45"/>
      <c r="V10" s="37"/>
      <c r="W10" s="36"/>
      <c r="X10" s="36"/>
      <c r="Y10" s="36"/>
    </row>
  </sheetData>
  <mergeCells count="1">
    <mergeCell ref="S9:U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R1" workbookViewId="0">
      <selection activeCell="X10" sqref="X10"/>
    </sheetView>
  </sheetViews>
  <sheetFormatPr defaultRowHeight="15" x14ac:dyDescent="0.25"/>
  <cols>
    <col min="17" max="17" width="10.5703125" customWidth="1"/>
    <col min="18" max="18" width="11" customWidth="1"/>
    <col min="19" max="19" width="16.5703125" customWidth="1"/>
    <col min="20" max="20" width="11" customWidth="1"/>
    <col min="21" max="21" width="11.85546875" customWidth="1"/>
    <col min="22" max="22" width="12.28515625" customWidth="1"/>
    <col min="23" max="23" width="20.5703125" customWidth="1"/>
    <col min="24" max="24" width="12.28515625" customWidth="1"/>
    <col min="25" max="25" width="11.85546875" customWidth="1"/>
  </cols>
  <sheetData>
    <row r="1" spans="1:25" x14ac:dyDescent="0.25">
      <c r="A1" s="2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2" t="s">
        <v>4</v>
      </c>
      <c r="S1" s="18" t="s">
        <v>25</v>
      </c>
      <c r="T1" s="18">
        <v>0</v>
      </c>
      <c r="U1" s="18">
        <v>1</v>
      </c>
      <c r="V1" s="18">
        <v>2</v>
      </c>
      <c r="W1" s="18">
        <v>3</v>
      </c>
      <c r="X1" s="18">
        <v>4</v>
      </c>
      <c r="Y1" s="18">
        <v>5</v>
      </c>
    </row>
    <row r="2" spans="1:25" x14ac:dyDescent="0.25">
      <c r="A2" s="4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S2" s="31" t="s">
        <v>29</v>
      </c>
      <c r="T2" s="19">
        <v>-1000</v>
      </c>
      <c r="U2" s="19">
        <v>100</v>
      </c>
      <c r="V2" s="19">
        <v>250</v>
      </c>
      <c r="W2" s="19">
        <v>450</v>
      </c>
      <c r="X2" s="19">
        <v>500</v>
      </c>
      <c r="Y2" s="19">
        <v>550</v>
      </c>
    </row>
    <row r="3" spans="1:25" x14ac:dyDescent="0.25">
      <c r="A3" s="4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S3" s="31" t="s">
        <v>30</v>
      </c>
      <c r="T3" s="19">
        <v>-1000</v>
      </c>
      <c r="U3" s="19">
        <v>200</v>
      </c>
      <c r="V3" s="19">
        <v>300</v>
      </c>
      <c r="W3" s="19">
        <v>400</v>
      </c>
      <c r="X3" s="19">
        <v>450</v>
      </c>
      <c r="Y3" s="19">
        <v>500</v>
      </c>
    </row>
    <row r="4" spans="1:25" x14ac:dyDescent="0.25">
      <c r="A4" s="4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S4" s="18" t="s">
        <v>19</v>
      </c>
      <c r="T4" s="20">
        <v>0.1</v>
      </c>
      <c r="U4" s="20">
        <v>0.1</v>
      </c>
      <c r="V4" s="20">
        <v>0.1</v>
      </c>
      <c r="W4" s="20">
        <v>0.1</v>
      </c>
      <c r="X4" s="20">
        <v>0.1</v>
      </c>
      <c r="Y4" s="20">
        <v>0.1</v>
      </c>
    </row>
    <row r="5" spans="1:25" ht="38.25" x14ac:dyDescent="0.25">
      <c r="A5" s="4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S5" s="22" t="s">
        <v>31</v>
      </c>
      <c r="T5" s="23">
        <f t="shared" ref="T5:Y5" si="0">T2/((1+T4)^T1)</f>
        <v>-1000</v>
      </c>
      <c r="U5" s="23">
        <f t="shared" si="0"/>
        <v>90.909090909090907</v>
      </c>
      <c r="V5" s="23">
        <f t="shared" si="0"/>
        <v>206.61157024793386</v>
      </c>
      <c r="W5" s="23">
        <f t="shared" si="0"/>
        <v>338.09166040570989</v>
      </c>
      <c r="X5" s="23">
        <f t="shared" si="0"/>
        <v>341.50672768253526</v>
      </c>
      <c r="Y5" s="23">
        <f t="shared" si="0"/>
        <v>341.50672768253526</v>
      </c>
    </row>
    <row r="6" spans="1:25" ht="38.25" x14ac:dyDescent="0.25">
      <c r="S6" s="22" t="s">
        <v>32</v>
      </c>
      <c r="T6" s="23">
        <f t="shared" ref="T6:Y6" si="1">T3/((1+T4)^T1)</f>
        <v>-1000</v>
      </c>
      <c r="U6" s="23">
        <f t="shared" si="1"/>
        <v>181.81818181818181</v>
      </c>
      <c r="V6" s="23">
        <f t="shared" si="1"/>
        <v>247.93388429752062</v>
      </c>
      <c r="W6" s="23">
        <f t="shared" si="1"/>
        <v>300.52592036063101</v>
      </c>
      <c r="X6" s="23">
        <f t="shared" si="1"/>
        <v>307.35605491428174</v>
      </c>
      <c r="Y6" s="23">
        <f t="shared" si="1"/>
        <v>310.46066152957746</v>
      </c>
    </row>
    <row r="7" spans="1:25" x14ac:dyDescent="0.25">
      <c r="S7" s="22" t="s">
        <v>40</v>
      </c>
      <c r="T7" s="38">
        <f t="shared" ref="T7:T8" si="2">T2</f>
        <v>-1000</v>
      </c>
      <c r="U7" s="38">
        <f t="shared" ref="U7:Y8" si="3">T7+U2</f>
        <v>-900</v>
      </c>
      <c r="V7" s="38">
        <f t="shared" si="3"/>
        <v>-650</v>
      </c>
      <c r="W7" s="38">
        <f t="shared" si="3"/>
        <v>-200</v>
      </c>
      <c r="X7" s="39">
        <f t="shared" si="3"/>
        <v>300</v>
      </c>
      <c r="Y7" s="39">
        <f t="shared" si="3"/>
        <v>850</v>
      </c>
    </row>
    <row r="8" spans="1:25" x14ac:dyDescent="0.25">
      <c r="S8" s="22" t="s">
        <v>41</v>
      </c>
      <c r="T8" s="38">
        <f t="shared" si="2"/>
        <v>-1000</v>
      </c>
      <c r="U8" s="38">
        <f t="shared" si="3"/>
        <v>-800</v>
      </c>
      <c r="V8" s="38">
        <f t="shared" si="3"/>
        <v>-500</v>
      </c>
      <c r="W8" s="38">
        <f t="shared" si="3"/>
        <v>-100</v>
      </c>
      <c r="X8" s="39">
        <f t="shared" si="3"/>
        <v>350</v>
      </c>
      <c r="Y8" s="39">
        <f t="shared" si="3"/>
        <v>850</v>
      </c>
    </row>
    <row r="9" spans="1:25" ht="38.25" x14ac:dyDescent="0.25">
      <c r="S9" s="22" t="s">
        <v>42</v>
      </c>
      <c r="T9" s="29">
        <f t="shared" ref="T9:T10" si="4">T5</f>
        <v>-1000</v>
      </c>
      <c r="U9" s="29">
        <f t="shared" ref="U9:Y10" si="5">T9+U5</f>
        <v>-909.09090909090912</v>
      </c>
      <c r="V9" s="29">
        <f t="shared" si="5"/>
        <v>-702.47933884297527</v>
      </c>
      <c r="W9" s="29">
        <f t="shared" si="5"/>
        <v>-364.38767843726538</v>
      </c>
      <c r="X9" s="29">
        <f t="shared" si="5"/>
        <v>-22.880950754730122</v>
      </c>
      <c r="Y9" s="30">
        <f t="shared" si="5"/>
        <v>318.62577692780513</v>
      </c>
    </row>
    <row r="10" spans="1:25" ht="38.25" x14ac:dyDescent="0.25">
      <c r="S10" s="22" t="s">
        <v>43</v>
      </c>
      <c r="T10" s="29">
        <f t="shared" si="4"/>
        <v>-1000</v>
      </c>
      <c r="U10" s="29">
        <f t="shared" si="5"/>
        <v>-818.18181818181824</v>
      </c>
      <c r="V10" s="29">
        <f t="shared" si="5"/>
        <v>-570.24793388429759</v>
      </c>
      <c r="W10" s="29">
        <f t="shared" si="5"/>
        <v>-269.72201352366659</v>
      </c>
      <c r="X10" s="30">
        <f t="shared" si="5"/>
        <v>37.634041390615153</v>
      </c>
      <c r="Y10" s="30">
        <f t="shared" si="5"/>
        <v>348.09470292019262</v>
      </c>
    </row>
    <row r="11" spans="1:25" x14ac:dyDescent="0.25">
      <c r="R11" s="9" t="s">
        <v>23</v>
      </c>
      <c r="S11" s="46" t="s">
        <v>44</v>
      </c>
      <c r="T11" s="47"/>
      <c r="U11" s="47"/>
      <c r="V11" s="47"/>
      <c r="W11" s="47"/>
      <c r="X11" s="13"/>
      <c r="Y11" s="15"/>
    </row>
    <row r="12" spans="1:25" ht="15.75" thickBot="1" x14ac:dyDescent="0.3">
      <c r="S12" s="48"/>
      <c r="T12" s="48"/>
      <c r="U12" s="48"/>
      <c r="V12" s="48"/>
      <c r="W12" s="48"/>
      <c r="X12" s="14"/>
      <c r="Y12" s="11"/>
    </row>
  </sheetData>
  <mergeCells count="1">
    <mergeCell ref="S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№1</vt:lpstr>
      <vt:lpstr>Задание №2</vt:lpstr>
      <vt:lpstr>Задание №3</vt:lpstr>
      <vt:lpstr>Задание №4</vt:lpstr>
      <vt:lpstr>Задание №5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линар давлетбаев</dc:creator>
  <cp:lastModifiedBy>линар давлетбаев</cp:lastModifiedBy>
  <dcterms:created xsi:type="dcterms:W3CDTF">2023-08-03T13:42:08Z</dcterms:created>
  <dcterms:modified xsi:type="dcterms:W3CDTF">2023-10-02T11:07:06Z</dcterms:modified>
</cp:coreProperties>
</file>