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4BE15BC2-CAE6-48CE-9F94-F29FB408836C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Change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6" i="1" l="1"/>
  <c r="E2" i="2" s="1"/>
  <c r="C4" i="1"/>
  <c r="D4" i="1"/>
  <c r="E4" i="1"/>
  <c r="E3" i="2" s="1"/>
  <c r="E3" i="1"/>
  <c r="E5" i="1" s="1"/>
  <c r="E5" i="2" l="1"/>
  <c r="E6" i="2" s="1"/>
  <c r="E4" i="2"/>
  <c r="D6" i="1"/>
  <c r="D2" i="2" s="1"/>
  <c r="C6" i="1"/>
  <c r="C2" i="2" s="1"/>
  <c r="B3" i="2"/>
  <c r="B2" i="2"/>
  <c r="B5" i="2"/>
  <c r="D5" i="2"/>
  <c r="E7" i="2" l="1"/>
  <c r="E8" i="2" s="1"/>
  <c r="B6" i="2"/>
  <c r="C3" i="1"/>
  <c r="C5" i="2" s="1"/>
  <c r="B5" i="1"/>
  <c r="C3" i="2" l="1"/>
  <c r="C5" i="1"/>
  <c r="C6" i="2" l="1"/>
  <c r="C4" i="2"/>
  <c r="C7" i="2" s="1"/>
  <c r="C8" i="2" s="1"/>
  <c r="D5" i="1"/>
  <c r="D3" i="2"/>
  <c r="B4" i="2"/>
  <c r="B7" i="2" s="1"/>
  <c r="B8" i="2" l="1"/>
  <c r="B7" i="1" s="1"/>
  <c r="E7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D6" i="2"/>
  <c r="D4" i="2"/>
  <c r="D7" i="2" s="1"/>
  <c r="D8" i="2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</calcChain>
</file>

<file path=xl/sharedStrings.xml><?xml version="1.0" encoding="utf-8"?>
<sst xmlns="http://schemas.openxmlformats.org/spreadsheetml/2006/main" count="89" uniqueCount="82">
  <si>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</si>
  <si>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</si>
  <si>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</si>
  <si>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</si>
  <si>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</si>
  <si>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</si>
  <si>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</si>
  <si>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</si>
  <si>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</si>
  <si>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</si>
  <si>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</si>
  <si>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</si>
  <si>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</si>
  <si>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</si>
  <si>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</si>
  <si>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</si>
  <si>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</si>
  <si>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</si>
  <si>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</si>
  <si>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</si>
  <si>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</si>
  <si>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</si>
  <si>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</si>
  <si>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</si>
  <si>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</si>
  <si>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</si>
  <si>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</si>
  <si>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</si>
  <si>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</si>
  <si>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</si>
  <si>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</si>
  <si>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</si>
  <si>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</si>
  <si>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</si>
  <si>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</si>
  <si>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</si>
  <si>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</si>
  <si>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</si>
  <si>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</si>
  <si>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</si>
  <si>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</si>
  <si>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</si>
  <si>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</si>
  <si>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</si>
  <si>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</si>
  <si>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min: €5, max €100</t>
  </si>
  <si>
    <t>max: €150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</si>
  <si>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</si>
  <si>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</si>
  <si>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</si>
  <si>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</si>
  <si>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</si>
  <si>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</si>
  <si>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</si>
  <si>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</si>
  <si>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</si>
  <si>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</si>
  <si>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</si>
  <si>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</si>
  <si>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</si>
  <si>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</si>
  <si>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</si>
  <si>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</si>
  <si>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</si>
  <si>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</si>
  <si>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</si>
  <si>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</si>
  <si>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</si>
  <si>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</si>
  <si>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</si>
  <si>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</si>
  <si>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</si>
  <si>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</si>
  <si>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>LET OP: Eenmalige verkoopkosten worden niet meegenomen in de berekening</t>
  </si>
  <si>
    <t xml:space="preserve">V1.0 </t>
  </si>
  <si>
    <t>Initial release</t>
  </si>
  <si>
    <t>V1.1</t>
  </si>
  <si>
    <t>Forgot to add €5 component to Rabobank buy cost</t>
  </si>
  <si>
    <t>berekening houdt geen rekening met min en max bedragen bij aan en verkoop in € en rekent met vast % van 0,24% vaste kosten</t>
  </si>
  <si>
    <r>
      <rPr>
        <b/>
        <sz val="11"/>
        <color theme="1"/>
        <rFont val="Calibri"/>
        <family val="2"/>
        <scheme val="minor"/>
      </rPr>
      <t>tot 100k: 0,06%</t>
    </r>
    <r>
      <rPr>
        <sz val="11"/>
        <color theme="1"/>
        <rFont val="Calibri"/>
        <family val="2"/>
        <scheme val="minor"/>
      </rPr>
      <t>, vanaf 100k: 0,03% per kwartaal</t>
    </r>
  </si>
  <si>
    <t xml:space="preserve">V1.2 </t>
  </si>
  <si>
    <t xml:space="preserve">Fixed Rabobank -&gt; removed €5,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</si>
</sst>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€&quot;\ #,##0;[Red]&quot;€&quot;\ \-#,##0"/>
    <numFmt numFmtId="164" formatCode="0.0%"/>
    <numFmt numFmtId="165" formatCode="&quot;€&quot;\ #,##0.00"/>
    <numFmt numFmtId="166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38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0" fontId="6" fillId="3" borderId="15" xfId="2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6" fontId="4" fillId="0" borderId="0" xfId="0" applyNumberFormat="1" applyFont="1" applyBorder="1"/>
    <xf numFmtId="0" fontId="0" fillId="0" borderId="0" xfId="0" applyBorder="1" applyAlignment="1">
      <alignment wrapText="1"/>
    </xf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>
      <selection activeCell="A33" sqref="A33"/>
    </sheetView>
  </sheetViews>
  <sheetFormatPr defaultRowHeight="14.25" x14ac:dyDescent="0.45"/>
  <cols>
    <col min="1" max="1" width="33.59765625" bestFit="1" customWidth="1"/>
    <col min="2" max="31" width="12.59765625" customWidth="1"/>
  </cols>
  <sheetData>
    <row r="1" spans="1:32" ht="18.399999999999999" thickBot="1" x14ac:dyDescent="0.6">
      <c r="B1" s="18" t="s">
        <v>41</v>
      </c>
      <c r="N1" s="2" t="s">
        <v>64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71</v>
      </c>
      <c r="N2" s="29" t="s">
        <v>65</v>
      </c>
    </row>
    <row r="3" spans="1:32" ht="14.65" thickBot="1" x14ac:dyDescent="0.5">
      <c r="A3" t="s">
        <v>1</v>
      </c>
      <c r="B3" s="29">
        <v>500</v>
      </c>
      <c r="C3" s="30">
        <f>B3-(B3*B25)</f>
        <v>497.5</v>
      </c>
      <c r="D3" s="1">
        <f>(B3-(B3*B26))</f>
        <v>499.5</v>
      </c>
      <c r="E3" s="1">
        <f>B3-(B3*B30)</f>
        <v>498.75</v>
      </c>
      <c r="F3" s="19" t="s">
        <v>56</v>
      </c>
      <c r="N3" s="28" t="s">
        <v>66</v>
      </c>
    </row>
    <row r="4" spans="1:32" ht="14.65" thickBot="1" x14ac:dyDescent="0.5">
      <c r="A4" t="s">
        <v>0</v>
      </c>
      <c r="B4" s="29">
        <v>12</v>
      </c>
      <c r="C4" s="30">
        <f>B4</f>
        <v>12</v>
      </c>
      <c r="D4" s="1">
        <f>B4</f>
        <v>12</v>
      </c>
      <c r="E4" s="1">
        <f>B4</f>
        <v>12</v>
      </c>
      <c r="F4" s="19"/>
      <c r="N4" s="19" t="s">
        <v>67</v>
      </c>
    </row>
    <row r="5" spans="1:32" ht="14.65" thickBot="1" x14ac:dyDescent="0.5">
      <c r="A5" t="s">
        <v>2</v>
      </c>
      <c r="B5" s="32">
        <f>B3*B4</f>
        <v>6000</v>
      </c>
      <c r="C5" s="1">
        <f>C3*C4</f>
        <v>5970</v>
      </c>
      <c r="D5" s="1">
        <f>D3*D4</f>
        <v>5994</v>
      </c>
      <c r="E5" s="1">
        <f>E3*E4</f>
        <v>5985</v>
      </c>
      <c r="F5" s="19" t="s">
        <v>57</v>
      </c>
    </row>
    <row r="6" spans="1:32" ht="14.65" thickBot="1" x14ac:dyDescent="0.5">
      <c r="A6" t="s">
        <v>60</v>
      </c>
      <c r="B6" s="34">
        <v>0.05</v>
      </c>
      <c r="C6" s="31">
        <f>B6</f>
        <v>0.05</v>
      </c>
      <c r="D6" s="14">
        <f>B6</f>
        <v>0.05</v>
      </c>
      <c r="E6" s="14">
        <f>B6</f>
        <v>0.05</v>
      </c>
      <c r="F6" s="19" t="s">
        <v>61</v>
      </c>
    </row>
    <row r="7" spans="1:32" x14ac:dyDescent="0.45">
      <c r="A7" t="s">
        <v>63</v>
      </c>
      <c r="B7" s="33">
        <f>'Rendement berekening'!B8</f>
        <v>2.688146079978404E-2</v>
      </c>
      <c r="C7" s="5">
        <f>B7-(D25+E25)</f>
        <v>2.0981460799784041E-2</v>
      </c>
      <c r="D7" s="5">
        <f>B7-(D26+E26)</f>
        <v>2.2861460799784041E-2</v>
      </c>
      <c r="E7" s="5">
        <f>B7-(D30+E30)</f>
        <v>2.1881460799784039E-2</v>
      </c>
      <c r="F7" s="19" t="s">
        <v>58</v>
      </c>
    </row>
    <row r="10" spans="1:32" ht="18" x14ac:dyDescent="0.55000000000000004">
      <c r="B10" s="18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5" t="s">
        <v>3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>D12+(D12*$B$6)+$B$12</f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16" t="s">
        <v>42</v>
      </c>
      <c r="B13" s="6">
        <f>C$5+(C$5*C$7)</f>
        <v>6095.259320974711</v>
      </c>
      <c r="C13" s="6">
        <f t="shared" ref="C13:AE13" si="1">B13+(B13*($B$6-($D$25+$E$25)))+$B$13</f>
        <v>12459.319578004408</v>
      </c>
      <c r="D13" s="6">
        <f t="shared" si="1"/>
        <v>19104.034892369113</v>
      </c>
      <c r="E13" s="6">
        <f t="shared" si="1"/>
        <v>26041.782152097301</v>
      </c>
      <c r="F13" s="6">
        <f t="shared" si="1"/>
        <v>33285.484065979501</v>
      </c>
      <c r="G13" s="6">
        <f t="shared" si="1"/>
        <v>40848.633234263907</v>
      </c>
      <c r="H13" s="6">
        <f t="shared" si="1"/>
        <v>48745.317280869662</v>
      </c>
      <c r="I13" s="6">
        <f t="shared" si="1"/>
        <v>56990.245093930731</v>
      </c>
      <c r="J13" s="6">
        <f t="shared" si="1"/>
        <v>65598.774223547793</v>
      </c>
      <c r="K13" s="6">
        <f t="shared" si="1"/>
        <v>74586.939487780968</v>
      </c>
      <c r="L13" s="6">
        <f t="shared" si="1"/>
        <v>83971.48284016682</v>
      </c>
      <c r="M13" s="6">
        <f t="shared" si="1"/>
        <v>93769.884554392891</v>
      </c>
      <c r="N13" s="6">
        <f t="shared" si="1"/>
        <v>104000.39578421634</v>
      </c>
      <c r="O13" s="6">
        <f t="shared" si="1"/>
        <v>114682.072559275</v>
      </c>
      <c r="P13" s="6">
        <f t="shared" si="1"/>
        <v>125834.81128011373</v>
      </c>
      <c r="Q13" s="6">
        <f t="shared" si="1"/>
        <v>137479.38577854144</v>
      </c>
      <c r="R13" s="6">
        <f t="shared" si="1"/>
        <v>149637.48601234981</v>
      </c>
      <c r="S13" s="6">
        <f t="shared" si="1"/>
        <v>162331.75846646912</v>
      </c>
      <c r="T13" s="6">
        <f t="shared" si="1"/>
        <v>175585.8483358151</v>
      </c>
      <c r="U13" s="6">
        <f t="shared" si="1"/>
        <v>189424.44356839923</v>
      </c>
      <c r="V13" s="6">
        <f t="shared" si="1"/>
        <v>203873.32085074033</v>
      </c>
      <c r="W13" s="6">
        <f t="shared" si="1"/>
        <v>218959.39362123268</v>
      </c>
      <c r="X13" s="6">
        <f t="shared" si="1"/>
        <v>234710.76220090373</v>
      </c>
      <c r="Y13" s="6">
        <f t="shared" si="1"/>
        <v>251156.76613493828</v>
      </c>
      <c r="Z13" s="6">
        <f t="shared" si="1"/>
        <v>268328.03884246375</v>
      </c>
      <c r="AA13" s="6">
        <f t="shared" si="1"/>
        <v>286256.56467639108</v>
      </c>
      <c r="AB13" s="6">
        <f t="shared" si="1"/>
        <v>304975.73849959462</v>
      </c>
      <c r="AC13" s="6">
        <f t="shared" si="1"/>
        <v>324520.42788840143</v>
      </c>
      <c r="AD13" s="6">
        <f t="shared" si="1"/>
        <v>344927.03807925462</v>
      </c>
      <c r="AE13" s="6">
        <f t="shared" si="1"/>
        <v>366233.57977952447</v>
      </c>
    </row>
    <row r="14" spans="1:32" x14ac:dyDescent="0.45">
      <c r="A14" s="2" t="s">
        <v>47</v>
      </c>
      <c r="B14" s="6">
        <f>D$5+(D$5*D$7)</f>
        <v>6131.0315960339058</v>
      </c>
      <c r="C14" s="6">
        <f t="shared" ref="C14:AE14" si="2">B14+(B14*($B$6-($D$26+$E$26)))+$B$14</f>
        <v>12543.96802485345</v>
      </c>
      <c r="D14" s="6">
        <f t="shared" si="2"/>
        <v>19251.771270670117</v>
      </c>
      <c r="E14" s="6">
        <f t="shared" si="2"/>
        <v>26267.999309729435</v>
      </c>
      <c r="F14" s="6">
        <f t="shared" si="2"/>
        <v>33606.8335140247</v>
      </c>
      <c r="G14" s="6">
        <f t="shared" si="2"/>
        <v>41283.107315033463</v>
      </c>
      <c r="H14" s="6">
        <f t="shared" si="2"/>
        <v>49312.336185412612</v>
      </c>
      <c r="I14" s="6">
        <f t="shared" si="2"/>
        <v>57710.748999251795</v>
      </c>
      <c r="J14" s="6">
        <f t="shared" si="2"/>
        <v>66495.32083427129</v>
      </c>
      <c r="K14" s="6">
        <f t="shared" si="2"/>
        <v>75683.807282264985</v>
      </c>
      <c r="L14" s="6">
        <f t="shared" si="2"/>
        <v>85294.780337137432</v>
      </c>
      <c r="M14" s="6">
        <f t="shared" si="2"/>
        <v>95347.665933072916</v>
      </c>
      <c r="N14" s="6">
        <f t="shared" si="2"/>
        <v>105862.78320870952</v>
      </c>
      <c r="O14" s="6">
        <f t="shared" si="2"/>
        <v>116861.38557667988</v>
      </c>
      <c r="P14" s="6">
        <f t="shared" si="2"/>
        <v>128365.70368152953</v>
      </c>
      <c r="Q14" s="6">
        <f t="shared" si="2"/>
        <v>140398.99033284016</v>
      </c>
      <c r="R14" s="6">
        <f t="shared" si="2"/>
        <v>152985.56750437804</v>
      </c>
      <c r="S14" s="6">
        <f t="shared" si="2"/>
        <v>166150.87549426322</v>
      </c>
      <c r="T14" s="6">
        <f t="shared" si="2"/>
        <v>179921.52434552333</v>
      </c>
      <c r="U14" s="6">
        <f t="shared" si="2"/>
        <v>194325.34763096439</v>
      </c>
      <c r="V14" s="6">
        <f t="shared" si="2"/>
        <v>209391.45871107004</v>
      </c>
      <c r="W14" s="6">
        <f t="shared" si="2"/>
        <v>225150.30957863893</v>
      </c>
      <c r="X14" s="6">
        <f t="shared" si="2"/>
        <v>241633.75240909864</v>
      </c>
      <c r="Y14" s="6">
        <f t="shared" si="2"/>
        <v>258875.10394090289</v>
      </c>
      <c r="Z14" s="6">
        <f t="shared" si="2"/>
        <v>276909.21281613951</v>
      </c>
      <c r="AA14" s="6">
        <f t="shared" si="2"/>
        <v>295772.53001745947</v>
      </c>
      <c r="AB14" s="6">
        <f t="shared" si="2"/>
        <v>315503.18254369614</v>
      </c>
      <c r="AC14" s="6">
        <f t="shared" si="2"/>
        <v>336141.05047308916</v>
      </c>
      <c r="AD14" s="6">
        <f t="shared" si="2"/>
        <v>357727.84756987571</v>
      </c>
      <c r="AE14" s="6">
        <f t="shared" si="2"/>
        <v>380307.20559717249</v>
      </c>
      <c r="AF14" s="24"/>
    </row>
    <row r="15" spans="1:32" x14ac:dyDescent="0.45">
      <c r="A15" s="2" t="s">
        <v>72</v>
      </c>
      <c r="B15" s="6">
        <f>E$5+(E$5*E$7)</f>
        <v>6115.9605428867071</v>
      </c>
      <c r="C15" s="6">
        <f>B15+(B15*($B$6-($D$30+$E$30)))+$B$15</f>
        <v>12507.139310203316</v>
      </c>
      <c r="D15" s="6">
        <f t="shared" ref="D15:AE15" si="3">C15+(C15*($B$6-($D$30+$E$30)))+$B$15</f>
        <v>19185.921122049171</v>
      </c>
      <c r="E15" s="6">
        <f t="shared" si="3"/>
        <v>26165.24811542809</v>
      </c>
      <c r="F15" s="6">
        <f t="shared" si="3"/>
        <v>33458.644823509065</v>
      </c>
      <c r="G15" s="6">
        <f t="shared" si="3"/>
        <v>41080.244383453683</v>
      </c>
      <c r="H15" s="6">
        <f t="shared" si="3"/>
        <v>49044.815923595808</v>
      </c>
      <c r="I15" s="6">
        <f t="shared" si="3"/>
        <v>57367.793183044327</v>
      </c>
      <c r="J15" s="6">
        <f t="shared" si="3"/>
        <v>66065.304419168038</v>
      </c>
      <c r="K15" s="6">
        <f t="shared" si="3"/>
        <v>75154.203660917308</v>
      </c>
      <c r="L15" s="6">
        <f t="shared" si="3"/>
        <v>84652.1033685453</v>
      </c>
      <c r="M15" s="6">
        <f t="shared" si="3"/>
        <v>94577.40856301655</v>
      </c>
      <c r="N15" s="6">
        <f t="shared" si="3"/>
        <v>104949.352491239</v>
      </c>
      <c r="O15" s="6">
        <f t="shared" si="3"/>
        <v>115788.03389623146</v>
      </c>
      <c r="P15" s="6">
        <f t="shared" si="3"/>
        <v>127114.45596444859</v>
      </c>
      <c r="Q15" s="6">
        <f t="shared" si="3"/>
        <v>138950.56702573545</v>
      </c>
      <c r="R15" s="6">
        <f t="shared" si="3"/>
        <v>151319.30308478023</v>
      </c>
      <c r="S15" s="6">
        <f t="shared" si="3"/>
        <v>164244.63226648205</v>
      </c>
      <c r="T15" s="6">
        <f t="shared" si="3"/>
        <v>177751.60126136045</v>
      </c>
      <c r="U15" s="6">
        <f t="shared" si="3"/>
        <v>191866.38386100839</v>
      </c>
      <c r="V15" s="6">
        <f t="shared" si="3"/>
        <v>206616.3316776405</v>
      </c>
      <c r="W15" s="6">
        <f t="shared" si="3"/>
        <v>222030.02714602102</v>
      </c>
      <c r="X15" s="6">
        <f t="shared" si="3"/>
        <v>238137.33891047869</v>
      </c>
      <c r="Y15" s="6">
        <f t="shared" si="3"/>
        <v>254969.47970433696</v>
      </c>
      <c r="Z15" s="6">
        <f t="shared" si="3"/>
        <v>272559.0668339188</v>
      </c>
      <c r="AA15" s="6">
        <f t="shared" si="3"/>
        <v>290940.18538433185</v>
      </c>
      <c r="AB15" s="6">
        <f t="shared" si="3"/>
        <v>310148.45426951349</v>
      </c>
      <c r="AC15" s="6">
        <f t="shared" si="3"/>
        <v>330221.09525452828</v>
      </c>
      <c r="AD15" s="6">
        <f t="shared" si="3"/>
        <v>351197.00508386875</v>
      </c>
      <c r="AE15" s="6">
        <f t="shared" si="3"/>
        <v>373116.83085552952</v>
      </c>
      <c r="AF15" s="24"/>
    </row>
    <row r="23" spans="1:9" ht="18" x14ac:dyDescent="0.55000000000000004">
      <c r="B23" s="18" t="s">
        <v>34</v>
      </c>
    </row>
    <row r="24" spans="1:9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9" ht="14.65" thickBot="1" x14ac:dyDescent="0.5">
      <c r="A25" s="20" t="s">
        <v>39</v>
      </c>
      <c r="B25" s="35">
        <v>5.0000000000000001E-3</v>
      </c>
      <c r="C25" s="35">
        <v>0</v>
      </c>
      <c r="D25" s="35">
        <v>5.8999999999999999E-3</v>
      </c>
      <c r="E25" s="35">
        <v>0</v>
      </c>
      <c r="F25" s="21"/>
      <c r="G25" s="21"/>
      <c r="H25" s="22"/>
      <c r="I25" s="19"/>
    </row>
    <row r="26" spans="1:9" ht="14.65" thickBot="1" x14ac:dyDescent="0.5">
      <c r="A26" s="17" t="s">
        <v>44</v>
      </c>
      <c r="B26" s="35">
        <v>1E-3</v>
      </c>
      <c r="C26" s="35">
        <v>1E-3</v>
      </c>
      <c r="D26" s="35">
        <v>1.6199999999999999E-3</v>
      </c>
      <c r="E26" s="35">
        <v>2.3999999999999998E-3</v>
      </c>
      <c r="F26" s="7"/>
      <c r="G26" s="7"/>
      <c r="H26" s="8"/>
      <c r="I26" s="19"/>
    </row>
    <row r="27" spans="1:9" x14ac:dyDescent="0.45">
      <c r="A27" s="9"/>
      <c r="B27" s="37" t="s">
        <v>46</v>
      </c>
      <c r="C27" s="10" t="s">
        <v>46</v>
      </c>
      <c r="D27" s="10"/>
      <c r="E27" s="10" t="s">
        <v>45</v>
      </c>
      <c r="F27" s="10"/>
      <c r="G27" s="10"/>
      <c r="H27" s="11"/>
      <c r="I27" s="19"/>
    </row>
    <row r="28" spans="1:9" x14ac:dyDescent="0.45">
      <c r="A28" s="9"/>
      <c r="B28" s="36"/>
      <c r="C28" s="25"/>
      <c r="D28" s="10"/>
      <c r="E28" s="10" t="s">
        <v>79</v>
      </c>
      <c r="F28" s="10"/>
      <c r="G28" s="10"/>
      <c r="H28" s="11"/>
      <c r="I28" s="19"/>
    </row>
    <row r="29" spans="1:9" ht="14.65" thickBot="1" x14ac:dyDescent="0.5">
      <c r="A29" s="23" t="s">
        <v>78</v>
      </c>
      <c r="C29" s="12"/>
      <c r="D29" s="12"/>
      <c r="E29" s="23"/>
      <c r="F29" s="12"/>
      <c r="G29" s="12"/>
      <c r="H29" s="13"/>
      <c r="I29" s="19"/>
    </row>
    <row r="30" spans="1:9" ht="14.65" thickBot="1" x14ac:dyDescent="0.5">
      <c r="A30" s="20" t="s">
        <v>71</v>
      </c>
      <c r="B30" s="35">
        <v>2.5000000000000001E-3</v>
      </c>
      <c r="C30" s="35">
        <v>2.5000000000000001E-3</v>
      </c>
      <c r="D30" s="35">
        <v>5.0000000000000001E-3</v>
      </c>
      <c r="E30" s="35">
        <v>0</v>
      </c>
      <c r="F30" s="21"/>
      <c r="G30" s="21"/>
      <c r="H30" s="22"/>
      <c r="I30" s="19"/>
    </row>
    <row r="32" spans="1:9" x14ac:dyDescent="0.45">
      <c r="B32" s="27" t="s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8BE-4B67-4275-825E-F7120285456B}">
  <dimension ref="A1:E13"/>
  <sheetViews>
    <sheetView workbookViewId="0">
      <selection activeCell="A14" sqref="A14"/>
    </sheetView>
  </sheetViews>
  <sheetFormatPr defaultRowHeight="14.25" x14ac:dyDescent="0.45"/>
  <cols>
    <col min="1" max="1" width="41.19921875" customWidth="1"/>
    <col min="2" max="2" width="11.73046875" bestFit="1" customWidth="1"/>
    <col min="3" max="3" width="13.73046875" customWidth="1"/>
    <col min="4" max="4" width="9.1328125" bestFit="1" customWidth="1"/>
  </cols>
  <sheetData>
    <row r="1" spans="1:5" x14ac:dyDescent="0.45">
      <c r="B1" s="2" t="s">
        <v>43</v>
      </c>
      <c r="C1" s="2" t="s">
        <v>68</v>
      </c>
      <c r="D1" s="2" t="s">
        <v>44</v>
      </c>
      <c r="E1" s="2" t="s">
        <v>44</v>
      </c>
    </row>
    <row r="2" spans="1:5" x14ac:dyDescent="0.45">
      <c r="A2" t="s">
        <v>59</v>
      </c>
      <c r="B2" s="1">
        <f>'Invoer en totaal'!B6</f>
        <v>0.05</v>
      </c>
      <c r="C2" s="1">
        <f>'Invoer en totaal'!C6</f>
        <v>0.05</v>
      </c>
      <c r="D2" s="1">
        <f>'Invoer en totaal'!D6</f>
        <v>0.05</v>
      </c>
      <c r="E2" s="1">
        <f>'Invoer en totaal'!E6</f>
        <v>0.05</v>
      </c>
    </row>
    <row r="3" spans="1:5" x14ac:dyDescent="0.45">
      <c r="A3" t="s">
        <v>48</v>
      </c>
      <c r="B3" s="1">
        <f>'Invoer en totaal'!B4</f>
        <v>12</v>
      </c>
      <c r="C3" s="1">
        <f>'Invoer en totaal'!C4</f>
        <v>12</v>
      </c>
      <c r="D3" s="1">
        <f>'Invoer en totaal'!D4</f>
        <v>12</v>
      </c>
      <c r="E3" s="1">
        <f>'Invoer en totaal'!E4</f>
        <v>12</v>
      </c>
    </row>
    <row r="4" spans="1:5" x14ac:dyDescent="0.45">
      <c r="A4" t="s">
        <v>54</v>
      </c>
      <c r="B4" s="26">
        <f>(1+B2)^(1/B3)-1</f>
        <v>4.0741237836483535E-3</v>
      </c>
      <c r="C4" s="26">
        <f t="shared" ref="C4:E4" si="0">(1+C2)^(1/C3)-1</f>
        <v>4.0741237836483535E-3</v>
      </c>
      <c r="D4" s="26">
        <f t="shared" si="0"/>
        <v>4.0741237836483535E-3</v>
      </c>
      <c r="E4" s="26">
        <f t="shared" si="0"/>
        <v>4.0741237836483535E-3</v>
      </c>
    </row>
    <row r="5" spans="1:5" x14ac:dyDescent="0.45">
      <c r="A5" t="s">
        <v>49</v>
      </c>
      <c r="B5" s="6">
        <f>'Invoer en totaal'!B3</f>
        <v>500</v>
      </c>
      <c r="C5" s="6">
        <f>'Invoer en totaal'!C3</f>
        <v>497.5</v>
      </c>
      <c r="D5" s="6">
        <f>'Invoer en totaal'!D3</f>
        <v>499.5</v>
      </c>
      <c r="E5" s="6">
        <f>'Invoer en totaal'!E3</f>
        <v>498.75</v>
      </c>
    </row>
    <row r="6" spans="1:5" x14ac:dyDescent="0.45">
      <c r="A6" t="s">
        <v>69</v>
      </c>
      <c r="B6" s="6">
        <f>B3*B5</f>
        <v>6000</v>
      </c>
      <c r="C6" s="6">
        <f t="shared" ref="C6" si="1">C3*C5</f>
        <v>5970</v>
      </c>
      <c r="D6" s="6">
        <f>D3*D5</f>
        <v>5994</v>
      </c>
      <c r="E6" s="6">
        <f>E3*E5</f>
        <v>5985</v>
      </c>
    </row>
    <row r="7" spans="1:5" x14ac:dyDescent="0.45">
      <c r="A7" t="s">
        <v>55</v>
      </c>
      <c r="B7" s="6">
        <f>B5*((1+B4)^B3-1)*(1+B4)/B4</f>
        <v>6161.2887647987036</v>
      </c>
      <c r="C7" s="6">
        <f t="shared" ref="C7" si="2">C5*((1+C4)^C3-1)*(1+C4)/C4</f>
        <v>6130.4823209747119</v>
      </c>
      <c r="D7" s="6">
        <f>D5*((1+D4)^D3-1)*(1+D4)/D4</f>
        <v>6155.1274760339056</v>
      </c>
      <c r="E7" s="6">
        <f>E5*((1+E4)^E3-1)*(1+E4)/E4</f>
        <v>6145.8855428867073</v>
      </c>
    </row>
    <row r="8" spans="1:5" x14ac:dyDescent="0.45">
      <c r="A8" t="s">
        <v>70</v>
      </c>
      <c r="B8" s="5">
        <f>(B7/B6)-1</f>
        <v>2.688146079978404E-2</v>
      </c>
      <c r="C8" s="5">
        <f t="shared" ref="C8:E8" si="3">(C7/C6)-1</f>
        <v>2.6881460799784263E-2</v>
      </c>
      <c r="D8" s="5">
        <f t="shared" si="3"/>
        <v>2.688146079978404E-2</v>
      </c>
      <c r="E8" s="5">
        <f t="shared" si="3"/>
        <v>2.688146079978404E-2</v>
      </c>
    </row>
    <row r="9" spans="1:5" x14ac:dyDescent="0.45">
      <c r="A9" t="s">
        <v>62</v>
      </c>
    </row>
    <row r="10" spans="1:5" x14ac:dyDescent="0.45">
      <c r="A10" t="s">
        <v>50</v>
      </c>
    </row>
    <row r="11" spans="1:5" x14ac:dyDescent="0.45">
      <c r="A11" t="s">
        <v>51</v>
      </c>
    </row>
    <row r="12" spans="1:5" x14ac:dyDescent="0.45">
      <c r="A12" t="s">
        <v>52</v>
      </c>
    </row>
    <row r="13" spans="1:5" x14ac:dyDescent="0.45">
      <c r="A13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7AE-1FE0-4436-A117-113B6812330D}">
  <dimension ref="A1:B3"/>
  <sheetViews>
    <sheetView workbookViewId="0">
      <selection activeCell="B4" sqref="B4"/>
    </sheetView>
  </sheetViews>
  <sheetFormatPr defaultRowHeight="14.25" x14ac:dyDescent="0.45"/>
  <sheetData>
    <row r="1" spans="1:2" x14ac:dyDescent="0.45">
      <c r="A1" t="s">
        <v>74</v>
      </c>
      <c r="B1" t="s">
        <v>75</v>
      </c>
    </row>
    <row r="2" spans="1:2" x14ac:dyDescent="0.45">
      <c r="A2" t="s">
        <v>76</v>
      </c>
      <c r="B2" t="s">
        <v>77</v>
      </c>
    </row>
    <row r="3" spans="1:2" x14ac:dyDescent="0.45">
      <c r="A3" t="s">
        <v>80</v>
      </c>
      <c r="B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Invoer en totaal</vt:lpstr>
      <vt:lpstr>Rendement berekening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2020-01-10T16:16:49Z</dcterms:modified>
</cp:coreProperties>
</file>