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ert\Mijn documenten\BrandNewDay\"/>
    </mc:Choice>
  </mc:AlternateContent>
  <xr:revisionPtr revIDLastSave="0" documentId="8_{4AEC55C5-8FF1-4839-94E3-6B8F5EA5C519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Invoer en totaal" sheetId="1" r:id="rId1"/>
    <sheet name="Rendement berekening" sheetId="2" r:id="rId2"/>
    <sheet name="Changelo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" i="1" l="1"/>
  <c r="E15" i="1" s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Z15" i="1" s="1"/>
  <c r="AA15" i="1" s="1"/>
  <c r="AB15" i="1" s="1"/>
  <c r="AC15" i="1" s="1"/>
  <c r="AD15" i="1" s="1"/>
  <c r="AE15" i="1" s="1"/>
  <c r="C15" i="1"/>
  <c r="B15" i="1" l="1"/>
  <c r="E5" i="2"/>
  <c r="E2" i="2"/>
  <c r="E6" i="1"/>
  <c r="C4" i="1"/>
  <c r="D4" i="1"/>
  <c r="E4" i="1"/>
  <c r="E3" i="2" s="1"/>
  <c r="E3" i="1"/>
  <c r="E5" i="1" s="1"/>
  <c r="E4" i="2" l="1"/>
  <c r="E7" i="2" s="1"/>
  <c r="E8" i="2" s="1"/>
  <c r="E6" i="2"/>
  <c r="D6" i="1"/>
  <c r="D2" i="2" s="1"/>
  <c r="C6" i="1"/>
  <c r="C2" i="2" s="1"/>
  <c r="B3" i="2"/>
  <c r="B2" i="2"/>
  <c r="B5" i="2"/>
  <c r="D3" i="1"/>
  <c r="D5" i="2" s="1"/>
  <c r="B6" i="2" l="1"/>
  <c r="C3" i="1"/>
  <c r="C5" i="2" s="1"/>
  <c r="B5" i="1"/>
  <c r="C3" i="2" l="1"/>
  <c r="C5" i="1"/>
  <c r="C6" i="2" l="1"/>
  <c r="C4" i="2"/>
  <c r="C7" i="2" s="1"/>
  <c r="C8" i="2" s="1"/>
  <c r="D5" i="1"/>
  <c r="D3" i="2"/>
  <c r="B4" i="2"/>
  <c r="B7" i="2" s="1"/>
  <c r="B8" i="2" l="1"/>
  <c r="B7" i="1" s="1"/>
  <c r="E7" i="1" s="1"/>
  <c r="D6" i="2"/>
  <c r="D4" i="2"/>
  <c r="D7" i="2" s="1"/>
  <c r="D8" i="2" l="1"/>
  <c r="B12" i="1"/>
  <c r="C12" i="1" s="1"/>
  <c r="D12" i="1" s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E12" i="1" s="1"/>
  <c r="C7" i="1"/>
  <c r="B13" i="1" s="1"/>
  <c r="C13" i="1" s="1"/>
  <c r="D13" i="1" s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D7" i="1"/>
  <c r="B14" i="1" s="1"/>
  <c r="C14" i="1" s="1"/>
  <c r="D14" i="1" s="1"/>
  <c r="E14" i="1" s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AD14" i="1" s="1"/>
  <c r="AE14" i="1" s="1"/>
</calcChain>
</file>

<file path=xl/sharedStrings.xml><?xml version="1.0" encoding="utf-8"?>
<sst xmlns="http://schemas.openxmlformats.org/spreadsheetml/2006/main" count="85" uniqueCount="78">
  <si>
    <t>Aantal perioden / jaar</t>
  </si>
  <si>
    <t>Inleg / periode (€)</t>
  </si>
  <si>
    <t>Inleg / jaar (€)</t>
  </si>
  <si>
    <t>Resultaat zonder kosten</t>
  </si>
  <si>
    <t>Jaar 1</t>
  </si>
  <si>
    <t>Jaar 2</t>
  </si>
  <si>
    <t>Jaar 3</t>
  </si>
  <si>
    <t>Jaar 4</t>
  </si>
  <si>
    <t>Jaar 5</t>
  </si>
  <si>
    <t>Jaar 6</t>
  </si>
  <si>
    <t>Jaar 7</t>
  </si>
  <si>
    <t>Jaar 8</t>
  </si>
  <si>
    <t>Jaar 9</t>
  </si>
  <si>
    <t>Jaar 10</t>
  </si>
  <si>
    <t>Jaar 11</t>
  </si>
  <si>
    <t>Jaar 12</t>
  </si>
  <si>
    <t>Jaar 13</t>
  </si>
  <si>
    <t>Jaar 14</t>
  </si>
  <si>
    <t>Jaar 15</t>
  </si>
  <si>
    <t>Jaar 16</t>
  </si>
  <si>
    <t>Jaar 17</t>
  </si>
  <si>
    <t>Jaar 18</t>
  </si>
  <si>
    <t>Jaar 19</t>
  </si>
  <si>
    <t>Jaar 20</t>
  </si>
  <si>
    <t>Jaar 21</t>
  </si>
  <si>
    <t>Jaar 22</t>
  </si>
  <si>
    <t>Jaar 23</t>
  </si>
  <si>
    <t>Jaar 24</t>
  </si>
  <si>
    <t>Jaar 25</t>
  </si>
  <si>
    <t>Jaar 26</t>
  </si>
  <si>
    <t>Jaar 27</t>
  </si>
  <si>
    <t>Jaar 28</t>
  </si>
  <si>
    <t>Jaar 29</t>
  </si>
  <si>
    <t>Jaar 30</t>
  </si>
  <si>
    <t>Kosten</t>
  </si>
  <si>
    <t>Aankoop</t>
  </si>
  <si>
    <t>Verkoop</t>
  </si>
  <si>
    <t>Fonds</t>
  </si>
  <si>
    <t>Vaste kosten</t>
  </si>
  <si>
    <t>BrandNewDay</t>
  </si>
  <si>
    <t>Opbrengsten</t>
  </si>
  <si>
    <t>Inleg &amp; Rendement</t>
  </si>
  <si>
    <t>Resultaat BrandNewDay</t>
  </si>
  <si>
    <t>Geen kosten</t>
  </si>
  <si>
    <t>Rabobank</t>
  </si>
  <si>
    <t>min: €5, max €100</t>
  </si>
  <si>
    <t>max: €150</t>
  </si>
  <si>
    <t>Resultaat Rabobank</t>
  </si>
  <si>
    <t>tot 100k: 0,06%, vanaf 100k: 0,03% per kwartaal</t>
  </si>
  <si>
    <t>Perioden per jaar:</t>
  </si>
  <si>
    <t>Inleg per periode</t>
  </si>
  <si>
    <t>Opbrengst = S * (( 1 + r ) ^ i -1) * ( 1+r ) / r en daarin zitten de volgende elementen;</t>
  </si>
  <si>
    <t>S = de inleg per maand;</t>
  </si>
  <si>
    <t>r = de rente die je per maand verkrijgt oftewel r/mnd = ( 1 + r ) ^ (1/12) – 1;</t>
  </si>
  <si>
    <t>i = het aantal maanden dat je gaat inleggen.</t>
  </si>
  <si>
    <t>Rente per periode:</t>
  </si>
  <si>
    <t>Eindbedrag per jaar:</t>
  </si>
  <si>
    <t>storting minus aankoopkosten</t>
  </si>
  <si>
    <t>inleg per jaar minus aankoopkosten</t>
  </si>
  <si>
    <t>werkelijk rendement over inleg per jaar. dus tov aantal perioden per jaar en minus alle kosten</t>
  </si>
  <si>
    <t>Rendement fonds / jaar :</t>
  </si>
  <si>
    <t>Rendement fonds (%) / jaar</t>
  </si>
  <si>
    <t>gemiddeld jaarlijks rendement fonds</t>
  </si>
  <si>
    <t xml:space="preserve"> </t>
  </si>
  <si>
    <t>Werkelijk rendement (%) / jaar over inleg</t>
  </si>
  <si>
    <t>Legenda</t>
  </si>
  <si>
    <t>Invoer</t>
  </si>
  <si>
    <t>Resultaat</t>
  </si>
  <si>
    <t>Commentaar</t>
  </si>
  <si>
    <t>Brand New Day</t>
  </si>
  <si>
    <t>berekening houdt geen rekening met min en max bedragen in € maar rekent met vast %</t>
  </si>
  <si>
    <t>Inleg per jaar</t>
  </si>
  <si>
    <t>Werkelijk rendement per jaar over stortingen:</t>
  </si>
  <si>
    <t>Meesman</t>
  </si>
  <si>
    <t>Resultaat Meesman</t>
  </si>
  <si>
    <t>LET OP: Eenmalige verkoopkosten worden niet meegenomen in de berekening</t>
  </si>
  <si>
    <t xml:space="preserve">V1.0 </t>
  </si>
  <si>
    <t>Initial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</si>
</sst>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&quot;€&quot;\ #,##0.00"/>
    <numFmt numFmtId="166" formatCode="0.0000%"/>
  </numFmts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34">
    <xf numFmtId="0" fontId="0" fillId="0" borderId="0" xfId="0"/>
    <xf numFmtId="0" fontId="2" fillId="3" borderId="2" xfId="2"/>
    <xf numFmtId="0" fontId="1" fillId="2" borderId="1" xfId="1"/>
    <xf numFmtId="164" fontId="1" fillId="2" borderId="1" xfId="1" applyNumberFormat="1"/>
    <xf numFmtId="0" fontId="3" fillId="0" borderId="0" xfId="0" applyFont="1"/>
    <xf numFmtId="4" fontId="0" fillId="0" borderId="0" xfId="0" applyNumberFormat="1"/>
    <xf numFmtId="165" fontId="0" fillId="0" borderId="0" xfId="0" applyNumberFormat="1"/>
    <xf numFmtId="10" fontId="2" fillId="3" borderId="2" xfId="2" applyNumberFormat="1"/>
    <xf numFmtId="165" fontId="2" fillId="3" borderId="2" xfId="2" applyNumberFormat="1"/>
    <xf numFmtId="10" fontId="1" fillId="2" borderId="4" xfId="1" applyNumberFormat="1" applyBorder="1"/>
    <xf numFmtId="10" fontId="1" fillId="2" borderId="5" xfId="1" applyNumberFormat="1" applyBorder="1"/>
    <xf numFmtId="10" fontId="1" fillId="2" borderId="7" xfId="1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4" fontId="2" fillId="3" borderId="2" xfId="2" applyNumberFormat="1"/>
    <xf numFmtId="165" fontId="3" fillId="0" borderId="0" xfId="0" applyNumberFormat="1" applyFont="1"/>
    <xf numFmtId="4" fontId="3" fillId="0" borderId="0" xfId="0" applyNumberFormat="1" applyFont="1"/>
    <xf numFmtId="0" fontId="3" fillId="0" borderId="6" xfId="0" applyFont="1" applyBorder="1"/>
    <xf numFmtId="0" fontId="5" fillId="0" borderId="0" xfId="0" applyFont="1"/>
    <xf numFmtId="0" fontId="6" fillId="0" borderId="0" xfId="0" applyFont="1"/>
    <xf numFmtId="0" fontId="3" fillId="0" borderId="3" xfId="0" applyFont="1" applyBorder="1"/>
    <xf numFmtId="0" fontId="0" fillId="0" borderId="15" xfId="0" applyBorder="1"/>
    <xf numFmtId="0" fontId="0" fillId="0" borderId="16" xfId="0" applyBorder="1"/>
    <xf numFmtId="0" fontId="6" fillId="0" borderId="13" xfId="0" applyFont="1" applyBorder="1"/>
    <xf numFmtId="0" fontId="6" fillId="0" borderId="0" xfId="0" applyFont="1" applyAlignment="1"/>
    <xf numFmtId="0" fontId="6" fillId="0" borderId="0" xfId="0" applyFont="1" applyBorder="1"/>
    <xf numFmtId="166" fontId="2" fillId="3" borderId="2" xfId="2" applyNumberFormat="1"/>
    <xf numFmtId="0" fontId="7" fillId="0" borderId="0" xfId="0" applyFont="1"/>
  </cellXfs>
  <cellStyles count="3">
    <cellStyle name="Invoer" xfId="1" builtinId="20"/>
    <cellStyle name="Standaard" xfId="0" builtinId="0"/>
    <cellStyle name="Uitvoer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workbookViewId="0"/>
  </sheetViews>
  <sheetFormatPr defaultRowHeight="14.25" x14ac:dyDescent="0.45"/>
  <cols>
    <col min="1" max="1" width="33.59765625" bestFit="1" customWidth="1"/>
    <col min="2" max="2" width="11.53125" customWidth="1"/>
    <col min="3" max="3" width="12.33203125" bestFit="1" customWidth="1"/>
    <col min="4" max="4" width="10.1328125" bestFit="1" customWidth="1"/>
    <col min="5" max="5" width="10.73046875" bestFit="1" customWidth="1"/>
    <col min="6" max="6" width="10.19921875" bestFit="1" customWidth="1"/>
    <col min="7" max="16" width="11.19921875" bestFit="1" customWidth="1"/>
    <col min="17" max="31" width="11.1328125" bestFit="1" customWidth="1"/>
  </cols>
  <sheetData>
    <row r="1" spans="1:32" ht="18" x14ac:dyDescent="0.55000000000000004">
      <c r="B1" s="24" t="s">
        <v>41</v>
      </c>
      <c r="N1" s="4" t="s">
        <v>65</v>
      </c>
    </row>
    <row r="2" spans="1:32" x14ac:dyDescent="0.45">
      <c r="B2" s="4" t="s">
        <v>43</v>
      </c>
      <c r="C2" s="4" t="s">
        <v>39</v>
      </c>
      <c r="D2" s="4" t="s">
        <v>44</v>
      </c>
      <c r="E2" s="4" t="s">
        <v>73</v>
      </c>
      <c r="N2" s="2" t="s">
        <v>66</v>
      </c>
    </row>
    <row r="3" spans="1:32" x14ac:dyDescent="0.45">
      <c r="A3" t="s">
        <v>1</v>
      </c>
      <c r="B3" s="2">
        <v>500</v>
      </c>
      <c r="C3" s="1">
        <f>B3-(B3*B25)</f>
        <v>497.5</v>
      </c>
      <c r="D3" s="1">
        <f>B3-(B3*B26)</f>
        <v>499.5</v>
      </c>
      <c r="E3" s="1">
        <f>B3-(B3*B30)</f>
        <v>498.75</v>
      </c>
      <c r="F3" s="25" t="s">
        <v>57</v>
      </c>
      <c r="N3" s="1" t="s">
        <v>67</v>
      </c>
    </row>
    <row r="4" spans="1:32" x14ac:dyDescent="0.45">
      <c r="A4" t="s">
        <v>0</v>
      </c>
      <c r="B4" s="2">
        <v>12</v>
      </c>
      <c r="C4" s="1">
        <f>B4</f>
        <v>12</v>
      </c>
      <c r="D4" s="1">
        <f>B4</f>
        <v>12</v>
      </c>
      <c r="E4" s="1">
        <f>B4</f>
        <v>12</v>
      </c>
      <c r="F4" s="25"/>
      <c r="N4" s="25" t="s">
        <v>68</v>
      </c>
    </row>
    <row r="5" spans="1:32" x14ac:dyDescent="0.45">
      <c r="A5" t="s">
        <v>2</v>
      </c>
      <c r="B5" s="1">
        <f>B3*B4</f>
        <v>6000</v>
      </c>
      <c r="C5" s="1">
        <f>C3*C4</f>
        <v>5970</v>
      </c>
      <c r="D5" s="1">
        <f>D3*D4</f>
        <v>5994</v>
      </c>
      <c r="E5" s="1">
        <f>E3*E4</f>
        <v>5985</v>
      </c>
      <c r="F5" s="25" t="s">
        <v>58</v>
      </c>
    </row>
    <row r="6" spans="1:32" x14ac:dyDescent="0.45">
      <c r="A6" t="s">
        <v>61</v>
      </c>
      <c r="B6" s="3">
        <v>0.05</v>
      </c>
      <c r="C6" s="20">
        <f>B6</f>
        <v>0.05</v>
      </c>
      <c r="D6" s="20">
        <f>B6</f>
        <v>0.05</v>
      </c>
      <c r="E6" s="20">
        <f>B6</f>
        <v>0.05</v>
      </c>
      <c r="F6" s="25" t="s">
        <v>62</v>
      </c>
    </row>
    <row r="7" spans="1:32" x14ac:dyDescent="0.45">
      <c r="A7" t="s">
        <v>64</v>
      </c>
      <c r="B7" s="7">
        <f>'Rendement berekening'!B8</f>
        <v>2.688146079978404E-2</v>
      </c>
      <c r="C7" s="7">
        <f>B7-(D25+E25)</f>
        <v>2.0981460799784041E-2</v>
      </c>
      <c r="D7" s="7">
        <f>B7-(D26+E26)</f>
        <v>2.2861460799784041E-2</v>
      </c>
      <c r="E7" s="7">
        <f>B7-(D30+E30)</f>
        <v>2.1881460799784039E-2</v>
      </c>
      <c r="F7" s="25" t="s">
        <v>59</v>
      </c>
    </row>
    <row r="10" spans="1:32" ht="18" x14ac:dyDescent="0.55000000000000004">
      <c r="B10" s="24" t="s">
        <v>40</v>
      </c>
    </row>
    <row r="11" spans="1:32" x14ac:dyDescent="0.45"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  <c r="H11" s="4" t="s">
        <v>10</v>
      </c>
      <c r="I11" s="4" t="s">
        <v>11</v>
      </c>
      <c r="J11" s="4" t="s">
        <v>12</v>
      </c>
      <c r="K11" s="4" t="s">
        <v>13</v>
      </c>
      <c r="L11" s="4" t="s">
        <v>14</v>
      </c>
      <c r="M11" s="4" t="s">
        <v>15</v>
      </c>
      <c r="N11" s="4" t="s">
        <v>16</v>
      </c>
      <c r="O11" s="4" t="s">
        <v>17</v>
      </c>
      <c r="P11" s="4" t="s">
        <v>18</v>
      </c>
      <c r="Q11" s="4" t="s">
        <v>19</v>
      </c>
      <c r="R11" s="4" t="s">
        <v>20</v>
      </c>
      <c r="S11" s="4" t="s">
        <v>21</v>
      </c>
      <c r="T11" s="4" t="s">
        <v>22</v>
      </c>
      <c r="U11" s="4" t="s">
        <v>23</v>
      </c>
      <c r="V11" s="4" t="s">
        <v>24</v>
      </c>
      <c r="W11" s="4" t="s">
        <v>25</v>
      </c>
      <c r="X11" s="4" t="s">
        <v>26</v>
      </c>
      <c r="Y11" s="4" t="s">
        <v>27</v>
      </c>
      <c r="Z11" s="4" t="s">
        <v>28</v>
      </c>
      <c r="AA11" s="4" t="s">
        <v>29</v>
      </c>
      <c r="AB11" s="4" t="s">
        <v>30</v>
      </c>
      <c r="AC11" s="4" t="s">
        <v>31</v>
      </c>
      <c r="AD11" s="4" t="s">
        <v>32</v>
      </c>
      <c r="AE11" s="4" t="s">
        <v>33</v>
      </c>
    </row>
    <row r="12" spans="1:32" s="6" customFormat="1" x14ac:dyDescent="0.45">
      <c r="A12" s="21" t="s">
        <v>3</v>
      </c>
      <c r="B12" s="8">
        <f>B$5+(B$5*B$7)</f>
        <v>6161.2887647987045</v>
      </c>
      <c r="C12" s="8">
        <f>B12+(B12*$B$6)+$B$12</f>
        <v>12630.641967837344</v>
      </c>
      <c r="D12" s="8">
        <f t="shared" ref="D12:AE12" si="0">C12+(C12*$B$6)+$B$12</f>
        <v>19423.462831027915</v>
      </c>
      <c r="E12" s="8">
        <f>D12+(D12*$B$6)+$B$12</f>
        <v>26555.924737378016</v>
      </c>
      <c r="F12" s="8">
        <f t="shared" si="0"/>
        <v>34045.009739045621</v>
      </c>
      <c r="G12" s="8">
        <f t="shared" si="0"/>
        <v>41908.548990796611</v>
      </c>
      <c r="H12" s="8">
        <f t="shared" si="0"/>
        <v>50165.265205135147</v>
      </c>
      <c r="I12" s="8">
        <f t="shared" si="0"/>
        <v>58834.817230190616</v>
      </c>
      <c r="J12" s="8">
        <f t="shared" si="0"/>
        <v>67937.846856498858</v>
      </c>
      <c r="K12" s="8">
        <f t="shared" si="0"/>
        <v>77496.027964122506</v>
      </c>
      <c r="L12" s="8">
        <f t="shared" si="0"/>
        <v>87532.118127127338</v>
      </c>
      <c r="M12" s="8">
        <f t="shared" si="0"/>
        <v>98070.01279828242</v>
      </c>
      <c r="N12" s="8">
        <f t="shared" si="0"/>
        <v>109134.80220299526</v>
      </c>
      <c r="O12" s="8">
        <f t="shared" si="0"/>
        <v>120752.83107794373</v>
      </c>
      <c r="P12" s="8">
        <f t="shared" si="0"/>
        <v>132951.76139663963</v>
      </c>
      <c r="Q12" s="8">
        <f t="shared" si="0"/>
        <v>145760.63823127031</v>
      </c>
      <c r="R12" s="8">
        <f t="shared" si="0"/>
        <v>159209.95890763251</v>
      </c>
      <c r="S12" s="8">
        <f t="shared" si="0"/>
        <v>173331.74561781282</v>
      </c>
      <c r="T12" s="8">
        <f t="shared" si="0"/>
        <v>188159.62166350216</v>
      </c>
      <c r="U12" s="8">
        <f t="shared" si="0"/>
        <v>203728.89151147596</v>
      </c>
      <c r="V12" s="8">
        <f t="shared" si="0"/>
        <v>220076.62485184844</v>
      </c>
      <c r="W12" s="8">
        <f t="shared" si="0"/>
        <v>237241.74485923955</v>
      </c>
      <c r="X12" s="8">
        <f t="shared" si="0"/>
        <v>255265.12086700022</v>
      </c>
      <c r="Y12" s="8">
        <f t="shared" si="0"/>
        <v>274189.66567514895</v>
      </c>
      <c r="Z12" s="8">
        <f t="shared" si="0"/>
        <v>294060.43772370514</v>
      </c>
      <c r="AA12" s="8">
        <f t="shared" si="0"/>
        <v>314924.74837468914</v>
      </c>
      <c r="AB12" s="8">
        <f t="shared" si="0"/>
        <v>336832.27455822233</v>
      </c>
      <c r="AC12" s="8">
        <f t="shared" si="0"/>
        <v>359835.17705093219</v>
      </c>
      <c r="AD12" s="8">
        <f t="shared" si="0"/>
        <v>383988.22466827754</v>
      </c>
      <c r="AE12" s="8">
        <f t="shared" si="0"/>
        <v>409348.92466649011</v>
      </c>
    </row>
    <row r="13" spans="1:32" s="5" customFormat="1" x14ac:dyDescent="0.45">
      <c r="A13" s="22" t="s">
        <v>42</v>
      </c>
      <c r="B13" s="8">
        <f>C$5+(C$5*C$7)</f>
        <v>6095.259320974711</v>
      </c>
      <c r="C13" s="8">
        <f t="shared" ref="C13:AE13" si="1">B13+(B13*($B$6-($D$25+$E$25)))+$B$13</f>
        <v>12459.319578004408</v>
      </c>
      <c r="D13" s="8">
        <f t="shared" si="1"/>
        <v>19104.034892369113</v>
      </c>
      <c r="E13" s="8">
        <f t="shared" si="1"/>
        <v>26041.782152097301</v>
      </c>
      <c r="F13" s="8">
        <f t="shared" si="1"/>
        <v>33285.484065979501</v>
      </c>
      <c r="G13" s="8">
        <f t="shared" si="1"/>
        <v>40848.633234263907</v>
      </c>
      <c r="H13" s="8">
        <f t="shared" si="1"/>
        <v>48745.317280869662</v>
      </c>
      <c r="I13" s="8">
        <f t="shared" si="1"/>
        <v>56990.245093930731</v>
      </c>
      <c r="J13" s="8">
        <f t="shared" si="1"/>
        <v>65598.774223547793</v>
      </c>
      <c r="K13" s="8">
        <f t="shared" si="1"/>
        <v>74586.939487780968</v>
      </c>
      <c r="L13" s="8">
        <f t="shared" si="1"/>
        <v>83971.48284016682</v>
      </c>
      <c r="M13" s="8">
        <f t="shared" si="1"/>
        <v>93769.884554392891</v>
      </c>
      <c r="N13" s="8">
        <f t="shared" si="1"/>
        <v>104000.39578421634</v>
      </c>
      <c r="O13" s="8">
        <f t="shared" si="1"/>
        <v>114682.072559275</v>
      </c>
      <c r="P13" s="8">
        <f t="shared" si="1"/>
        <v>125834.81128011373</v>
      </c>
      <c r="Q13" s="8">
        <f t="shared" si="1"/>
        <v>137479.38577854144</v>
      </c>
      <c r="R13" s="8">
        <f t="shared" si="1"/>
        <v>149637.48601234981</v>
      </c>
      <c r="S13" s="8">
        <f t="shared" si="1"/>
        <v>162331.75846646912</v>
      </c>
      <c r="T13" s="8">
        <f t="shared" si="1"/>
        <v>175585.8483358151</v>
      </c>
      <c r="U13" s="8">
        <f t="shared" si="1"/>
        <v>189424.44356839923</v>
      </c>
      <c r="V13" s="8">
        <f t="shared" si="1"/>
        <v>203873.32085074033</v>
      </c>
      <c r="W13" s="8">
        <f t="shared" si="1"/>
        <v>218959.39362123268</v>
      </c>
      <c r="X13" s="8">
        <f t="shared" si="1"/>
        <v>234710.76220090373</v>
      </c>
      <c r="Y13" s="8">
        <f t="shared" si="1"/>
        <v>251156.76613493828</v>
      </c>
      <c r="Z13" s="8">
        <f t="shared" si="1"/>
        <v>268328.03884246375</v>
      </c>
      <c r="AA13" s="8">
        <f t="shared" si="1"/>
        <v>286256.56467639108</v>
      </c>
      <c r="AB13" s="8">
        <f t="shared" si="1"/>
        <v>304975.73849959462</v>
      </c>
      <c r="AC13" s="8">
        <f t="shared" si="1"/>
        <v>324520.42788840143</v>
      </c>
      <c r="AD13" s="8">
        <f t="shared" si="1"/>
        <v>344927.03807925462</v>
      </c>
      <c r="AE13" s="8">
        <f t="shared" si="1"/>
        <v>366233.57977952447</v>
      </c>
    </row>
    <row r="14" spans="1:32" x14ac:dyDescent="0.45">
      <c r="A14" s="4" t="s">
        <v>47</v>
      </c>
      <c r="B14" s="8">
        <f>D$5+(D$5*D$7)</f>
        <v>6131.0315960339058</v>
      </c>
      <c r="C14" s="8">
        <f t="shared" ref="C14:AE14" si="2">B14+(B14*($B$6-($D$26+$E$26)))+$B$14</f>
        <v>12543.96802485345</v>
      </c>
      <c r="D14" s="8">
        <f t="shared" si="2"/>
        <v>19251.771270670117</v>
      </c>
      <c r="E14" s="8">
        <f t="shared" si="2"/>
        <v>26267.999309729435</v>
      </c>
      <c r="F14" s="8">
        <f t="shared" si="2"/>
        <v>33606.8335140247</v>
      </c>
      <c r="G14" s="8">
        <f t="shared" si="2"/>
        <v>41283.107315033463</v>
      </c>
      <c r="H14" s="8">
        <f t="shared" si="2"/>
        <v>49312.336185412612</v>
      </c>
      <c r="I14" s="8">
        <f t="shared" si="2"/>
        <v>57710.748999251795</v>
      </c>
      <c r="J14" s="8">
        <f t="shared" si="2"/>
        <v>66495.32083427129</v>
      </c>
      <c r="K14" s="8">
        <f t="shared" si="2"/>
        <v>75683.807282264985</v>
      </c>
      <c r="L14" s="8">
        <f t="shared" si="2"/>
        <v>85294.780337137432</v>
      </c>
      <c r="M14" s="8">
        <f t="shared" si="2"/>
        <v>95347.665933072916</v>
      </c>
      <c r="N14" s="8">
        <f t="shared" si="2"/>
        <v>105862.78320870952</v>
      </c>
      <c r="O14" s="8">
        <f t="shared" si="2"/>
        <v>116861.38557667988</v>
      </c>
      <c r="P14" s="8">
        <f t="shared" si="2"/>
        <v>128365.70368152953</v>
      </c>
      <c r="Q14" s="8">
        <f t="shared" si="2"/>
        <v>140398.99033284016</v>
      </c>
      <c r="R14" s="8">
        <f t="shared" si="2"/>
        <v>152985.56750437804</v>
      </c>
      <c r="S14" s="8">
        <f t="shared" si="2"/>
        <v>166150.87549426322</v>
      </c>
      <c r="T14" s="8">
        <f t="shared" si="2"/>
        <v>179921.52434552333</v>
      </c>
      <c r="U14" s="8">
        <f t="shared" si="2"/>
        <v>194325.34763096439</v>
      </c>
      <c r="V14" s="8">
        <f t="shared" si="2"/>
        <v>209391.45871107004</v>
      </c>
      <c r="W14" s="8">
        <f t="shared" si="2"/>
        <v>225150.30957863893</v>
      </c>
      <c r="X14" s="8">
        <f t="shared" si="2"/>
        <v>241633.75240909864</v>
      </c>
      <c r="Y14" s="8">
        <f t="shared" si="2"/>
        <v>258875.10394090289</v>
      </c>
      <c r="Z14" s="8">
        <f t="shared" si="2"/>
        <v>276909.21281613951</v>
      </c>
      <c r="AA14" s="8">
        <f t="shared" si="2"/>
        <v>295772.53001745947</v>
      </c>
      <c r="AB14" s="8">
        <f t="shared" si="2"/>
        <v>315503.18254369614</v>
      </c>
      <c r="AC14" s="8">
        <f t="shared" si="2"/>
        <v>336141.05047308916</v>
      </c>
      <c r="AD14" s="8">
        <f t="shared" si="2"/>
        <v>357727.84756987571</v>
      </c>
      <c r="AE14" s="8">
        <f t="shared" si="2"/>
        <v>380307.20559717249</v>
      </c>
      <c r="AF14" s="30"/>
    </row>
    <row r="15" spans="1:32" x14ac:dyDescent="0.45">
      <c r="A15" s="4" t="s">
        <v>74</v>
      </c>
      <c r="B15" s="8">
        <f>E$5+(E$5*E$7)</f>
        <v>6115.9605428867071</v>
      </c>
      <c r="C15" s="8">
        <f>B15+(B15*($B$6-($D$30+$E$30)))+$B$15</f>
        <v>12507.139310203316</v>
      </c>
      <c r="D15" s="8">
        <f t="shared" ref="D15:AE15" si="3">C15+(C15*($B$6-($D$30+$E$30)))+$B$15</f>
        <v>19185.921122049171</v>
      </c>
      <c r="E15" s="8">
        <f t="shared" si="3"/>
        <v>26165.24811542809</v>
      </c>
      <c r="F15" s="8">
        <f t="shared" si="3"/>
        <v>33458.644823509065</v>
      </c>
      <c r="G15" s="8">
        <f t="shared" si="3"/>
        <v>41080.244383453683</v>
      </c>
      <c r="H15" s="8">
        <f t="shared" si="3"/>
        <v>49044.815923595808</v>
      </c>
      <c r="I15" s="8">
        <f t="shared" si="3"/>
        <v>57367.793183044327</v>
      </c>
      <c r="J15" s="8">
        <f t="shared" si="3"/>
        <v>66065.304419168038</v>
      </c>
      <c r="K15" s="8">
        <f t="shared" si="3"/>
        <v>75154.203660917308</v>
      </c>
      <c r="L15" s="8">
        <f t="shared" si="3"/>
        <v>84652.1033685453</v>
      </c>
      <c r="M15" s="8">
        <f t="shared" si="3"/>
        <v>94577.40856301655</v>
      </c>
      <c r="N15" s="8">
        <f t="shared" si="3"/>
        <v>104949.352491239</v>
      </c>
      <c r="O15" s="8">
        <f t="shared" si="3"/>
        <v>115788.03389623146</v>
      </c>
      <c r="P15" s="8">
        <f t="shared" si="3"/>
        <v>127114.45596444859</v>
      </c>
      <c r="Q15" s="8">
        <f t="shared" si="3"/>
        <v>138950.56702573545</v>
      </c>
      <c r="R15" s="8">
        <f t="shared" si="3"/>
        <v>151319.30308478023</v>
      </c>
      <c r="S15" s="8">
        <f t="shared" si="3"/>
        <v>164244.63226648205</v>
      </c>
      <c r="T15" s="8">
        <f t="shared" si="3"/>
        <v>177751.60126136045</v>
      </c>
      <c r="U15" s="8">
        <f t="shared" si="3"/>
        <v>191866.38386100839</v>
      </c>
      <c r="V15" s="8">
        <f t="shared" si="3"/>
        <v>206616.3316776405</v>
      </c>
      <c r="W15" s="8">
        <f t="shared" si="3"/>
        <v>222030.02714602102</v>
      </c>
      <c r="X15" s="8">
        <f t="shared" si="3"/>
        <v>238137.33891047869</v>
      </c>
      <c r="Y15" s="8">
        <f t="shared" si="3"/>
        <v>254969.47970433696</v>
      </c>
      <c r="Z15" s="8">
        <f t="shared" si="3"/>
        <v>272559.0668339188</v>
      </c>
      <c r="AA15" s="8">
        <f t="shared" si="3"/>
        <v>290940.18538433185</v>
      </c>
      <c r="AB15" s="8">
        <f t="shared" si="3"/>
        <v>310148.45426951349</v>
      </c>
      <c r="AC15" s="8">
        <f t="shared" si="3"/>
        <v>330221.09525452828</v>
      </c>
      <c r="AD15" s="8">
        <f t="shared" si="3"/>
        <v>351197.00508386875</v>
      </c>
      <c r="AE15" s="8">
        <f t="shared" si="3"/>
        <v>373116.83085552952</v>
      </c>
      <c r="AF15" s="30"/>
    </row>
    <row r="23" spans="1:9" ht="18" x14ac:dyDescent="0.55000000000000004">
      <c r="B23" s="24" t="s">
        <v>34</v>
      </c>
    </row>
    <row r="24" spans="1:9" ht="14.65" thickBot="1" x14ac:dyDescent="0.5">
      <c r="B24" t="s">
        <v>35</v>
      </c>
      <c r="C24" t="s">
        <v>36</v>
      </c>
      <c r="D24" t="s">
        <v>37</v>
      </c>
      <c r="E24" t="s">
        <v>38</v>
      </c>
    </row>
    <row r="25" spans="1:9" ht="14.65" thickBot="1" x14ac:dyDescent="0.5">
      <c r="A25" s="26" t="s">
        <v>39</v>
      </c>
      <c r="B25" s="9">
        <v>5.0000000000000001E-3</v>
      </c>
      <c r="C25" s="9">
        <v>0</v>
      </c>
      <c r="D25" s="9">
        <v>5.8999999999999999E-3</v>
      </c>
      <c r="E25" s="10">
        <v>0</v>
      </c>
      <c r="F25" s="27"/>
      <c r="G25" s="27"/>
      <c r="H25" s="28"/>
      <c r="I25" s="25"/>
    </row>
    <row r="26" spans="1:9" x14ac:dyDescent="0.45">
      <c r="A26" s="23" t="s">
        <v>44</v>
      </c>
      <c r="B26" s="11">
        <v>1E-3</v>
      </c>
      <c r="C26" s="11">
        <v>1E-3</v>
      </c>
      <c r="D26" s="11">
        <v>1.6199999999999999E-3</v>
      </c>
      <c r="E26" s="11">
        <v>2.3999999999999998E-3</v>
      </c>
      <c r="F26" s="12"/>
      <c r="G26" s="12"/>
      <c r="H26" s="13"/>
      <c r="I26" s="25"/>
    </row>
    <row r="27" spans="1:9" x14ac:dyDescent="0.45">
      <c r="A27" s="14"/>
      <c r="B27" s="15" t="s">
        <v>46</v>
      </c>
      <c r="C27" s="15" t="s">
        <v>46</v>
      </c>
      <c r="D27" s="15"/>
      <c r="E27" s="15" t="s">
        <v>45</v>
      </c>
      <c r="F27" s="15"/>
      <c r="G27" s="15"/>
      <c r="H27" s="16"/>
      <c r="I27" s="25"/>
    </row>
    <row r="28" spans="1:9" x14ac:dyDescent="0.45">
      <c r="A28" s="14"/>
      <c r="B28" s="31"/>
      <c r="C28" s="31"/>
      <c r="D28" s="15"/>
      <c r="E28" s="15" t="s">
        <v>48</v>
      </c>
      <c r="F28" s="15"/>
      <c r="G28" s="15"/>
      <c r="H28" s="16"/>
      <c r="I28" s="25"/>
    </row>
    <row r="29" spans="1:9" ht="14.65" thickBot="1" x14ac:dyDescent="0.5">
      <c r="A29" s="17"/>
      <c r="B29" s="29" t="s">
        <v>70</v>
      </c>
      <c r="C29" s="18"/>
      <c r="D29" s="18"/>
      <c r="E29" s="29"/>
      <c r="F29" s="18"/>
      <c r="G29" s="18"/>
      <c r="H29" s="19"/>
      <c r="I29" s="25"/>
    </row>
    <row r="30" spans="1:9" ht="14.65" thickBot="1" x14ac:dyDescent="0.5">
      <c r="A30" s="26" t="s">
        <v>73</v>
      </c>
      <c r="B30" s="9">
        <v>2.5000000000000001E-3</v>
      </c>
      <c r="C30" s="9">
        <v>2.5000000000000001E-3</v>
      </c>
      <c r="D30" s="9">
        <v>5.0000000000000001E-3</v>
      </c>
      <c r="E30" s="10">
        <v>0</v>
      </c>
      <c r="F30" s="27"/>
      <c r="G30" s="27"/>
      <c r="H30" s="28"/>
      <c r="I30" s="25"/>
    </row>
    <row r="32" spans="1:9" x14ac:dyDescent="0.45">
      <c r="B32" s="33" t="s">
        <v>75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F58BE-4B67-4275-825E-F7120285456B}">
  <dimension ref="A1:E13"/>
  <sheetViews>
    <sheetView workbookViewId="0">
      <selection activeCell="A14" sqref="A14"/>
    </sheetView>
  </sheetViews>
  <sheetFormatPr defaultRowHeight="14.25" x14ac:dyDescent="0.45"/>
  <cols>
    <col min="1" max="1" width="41.19921875" customWidth="1"/>
    <col min="2" max="2" width="11.73046875" bestFit="1" customWidth="1"/>
    <col min="3" max="3" width="13.73046875" customWidth="1"/>
    <col min="4" max="4" width="9.1328125" bestFit="1" customWidth="1"/>
  </cols>
  <sheetData>
    <row r="1" spans="1:5" x14ac:dyDescent="0.45">
      <c r="B1" s="4" t="s">
        <v>43</v>
      </c>
      <c r="C1" s="4" t="s">
        <v>69</v>
      </c>
      <c r="D1" s="4" t="s">
        <v>44</v>
      </c>
      <c r="E1" s="4" t="s">
        <v>44</v>
      </c>
    </row>
    <row r="2" spans="1:5" x14ac:dyDescent="0.45">
      <c r="A2" t="s">
        <v>60</v>
      </c>
      <c r="B2" s="1">
        <f>'Invoer en totaal'!B6</f>
        <v>0.05</v>
      </c>
      <c r="C2" s="1">
        <f>'Invoer en totaal'!C6</f>
        <v>0.05</v>
      </c>
      <c r="D2" s="1">
        <f>'Invoer en totaal'!D6</f>
        <v>0.05</v>
      </c>
      <c r="E2" s="1">
        <f>'Invoer en totaal'!E6</f>
        <v>0.05</v>
      </c>
    </row>
    <row r="3" spans="1:5" x14ac:dyDescent="0.45">
      <c r="A3" t="s">
        <v>49</v>
      </c>
      <c r="B3" s="1">
        <f>'Invoer en totaal'!B4</f>
        <v>12</v>
      </c>
      <c r="C3" s="1">
        <f>'Invoer en totaal'!C4</f>
        <v>12</v>
      </c>
      <c r="D3" s="1">
        <f>'Invoer en totaal'!D4</f>
        <v>12</v>
      </c>
      <c r="E3" s="1">
        <f>'Invoer en totaal'!E4</f>
        <v>12</v>
      </c>
    </row>
    <row r="4" spans="1:5" x14ac:dyDescent="0.45">
      <c r="A4" t="s">
        <v>55</v>
      </c>
      <c r="B4" s="32">
        <f>(1+B2)^(1/B3)-1</f>
        <v>4.0741237836483535E-3</v>
      </c>
      <c r="C4" s="32">
        <f t="shared" ref="C4:E4" si="0">(1+C2)^(1/C3)-1</f>
        <v>4.0741237836483535E-3</v>
      </c>
      <c r="D4" s="32">
        <f t="shared" si="0"/>
        <v>4.0741237836483535E-3</v>
      </c>
      <c r="E4" s="32">
        <f t="shared" si="0"/>
        <v>4.0741237836483535E-3</v>
      </c>
    </row>
    <row r="5" spans="1:5" x14ac:dyDescent="0.45">
      <c r="A5" t="s">
        <v>50</v>
      </c>
      <c r="B5" s="8">
        <f>'Invoer en totaal'!B3</f>
        <v>500</v>
      </c>
      <c r="C5" s="8">
        <f>'Invoer en totaal'!C3</f>
        <v>497.5</v>
      </c>
      <c r="D5" s="8">
        <f>'Invoer en totaal'!D3</f>
        <v>499.5</v>
      </c>
      <c r="E5" s="8">
        <f>'Invoer en totaal'!E3</f>
        <v>498.75</v>
      </c>
    </row>
    <row r="6" spans="1:5" x14ac:dyDescent="0.45">
      <c r="A6" t="s">
        <v>71</v>
      </c>
      <c r="B6" s="8">
        <f>B3*B5</f>
        <v>6000</v>
      </c>
      <c r="C6" s="8">
        <f t="shared" ref="C6" si="1">C3*C5</f>
        <v>5970</v>
      </c>
      <c r="D6" s="8">
        <f>D3*D5</f>
        <v>5994</v>
      </c>
      <c r="E6" s="8">
        <f>E3*E5</f>
        <v>5985</v>
      </c>
    </row>
    <row r="7" spans="1:5" x14ac:dyDescent="0.45">
      <c r="A7" t="s">
        <v>56</v>
      </c>
      <c r="B7" s="8">
        <f>B5*((1+B4)^B3-1)*(1+B4)/B4</f>
        <v>6161.2887647987036</v>
      </c>
      <c r="C7" s="8">
        <f t="shared" ref="C7" si="2">C5*((1+C4)^C3-1)*(1+C4)/C4</f>
        <v>6130.4823209747119</v>
      </c>
      <c r="D7" s="8">
        <f>D5*((1+D4)^D3-1)*(1+D4)/D4</f>
        <v>6155.1274760339056</v>
      </c>
      <c r="E7" s="8">
        <f>E5*((1+E4)^E3-1)*(1+E4)/E4</f>
        <v>6145.8855428867073</v>
      </c>
    </row>
    <row r="8" spans="1:5" x14ac:dyDescent="0.45">
      <c r="A8" t="s">
        <v>72</v>
      </c>
      <c r="B8" s="7">
        <f>(B7/B6)-1</f>
        <v>2.688146079978404E-2</v>
      </c>
      <c r="C8" s="7">
        <f t="shared" ref="C8:E8" si="3">(C7/C6)-1</f>
        <v>2.6881460799784263E-2</v>
      </c>
      <c r="D8" s="7">
        <f t="shared" si="3"/>
        <v>2.688146079978404E-2</v>
      </c>
      <c r="E8" s="7">
        <f t="shared" si="3"/>
        <v>2.688146079978404E-2</v>
      </c>
    </row>
    <row r="9" spans="1:5" x14ac:dyDescent="0.45">
      <c r="A9" t="s">
        <v>63</v>
      </c>
    </row>
    <row r="10" spans="1:5" x14ac:dyDescent="0.45">
      <c r="A10" t="s">
        <v>51</v>
      </c>
    </row>
    <row r="11" spans="1:5" x14ac:dyDescent="0.45">
      <c r="A11" t="s">
        <v>52</v>
      </c>
    </row>
    <row r="12" spans="1:5" x14ac:dyDescent="0.45">
      <c r="A12" t="s">
        <v>53</v>
      </c>
    </row>
    <row r="13" spans="1:5" x14ac:dyDescent="0.45">
      <c r="A13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27AE-1FE0-4436-A117-113B6812330D}">
  <dimension ref="A1:B1"/>
  <sheetViews>
    <sheetView workbookViewId="0">
      <selection activeCell="B2" sqref="B2"/>
    </sheetView>
  </sheetViews>
  <sheetFormatPr defaultRowHeight="14.25" x14ac:dyDescent="0.45"/>
  <sheetData>
    <row r="1" spans="1:2" x14ac:dyDescent="0.45">
      <c r="A1" t="s">
        <v>76</v>
      </c>
      <c r="B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Invoer en totaal</vt:lpstr>
      <vt:lpstr>Rendement berekening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2020-01-10T15:01:36Z</dcterms:modified>
</cp:coreProperties>
</file>