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600" yWindow="0" windowWidth="19240" windowHeight="14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17" i="1"/>
  <c r="B13" i="1"/>
  <c r="C13" i="1"/>
  <c r="D11" i="1"/>
  <c r="D13" i="1"/>
  <c r="E11" i="1"/>
  <c r="E13" i="1"/>
  <c r="F13" i="1"/>
  <c r="G13" i="1"/>
  <c r="B12" i="1"/>
  <c r="C12" i="1"/>
  <c r="D10" i="1"/>
  <c r="D12" i="1"/>
  <c r="E10" i="1"/>
  <c r="E12" i="1"/>
  <c r="F12" i="1"/>
  <c r="G12" i="1"/>
</calcChain>
</file>

<file path=xl/sharedStrings.xml><?xml version="1.0" encoding="utf-8"?>
<sst xmlns="http://schemas.openxmlformats.org/spreadsheetml/2006/main" count="30" uniqueCount="15">
  <si>
    <t>15-24</t>
  </si>
  <si>
    <t>0-14</t>
  </si>
  <si>
    <t>65+</t>
  </si>
  <si>
    <t>75+</t>
  </si>
  <si>
    <t>15-59</t>
  </si>
  <si>
    <t>15-64</t>
  </si>
  <si>
    <t>total</t>
  </si>
  <si>
    <t>25-64</t>
  </si>
  <si>
    <t>65-74</t>
  </si>
  <si>
    <t>25-54</t>
  </si>
  <si>
    <t>55-64</t>
  </si>
  <si>
    <t>2025 %cases</t>
  </si>
  <si>
    <t>2050 %cases</t>
  </si>
  <si>
    <t>Model</t>
  </si>
  <si>
    <t>UN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</si>
</sst>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###\ ###\ ##0;\-#\ ###\ ###\ ##0;0"/>
    <numFmt numFmtId="165" formatCode="0.0"/>
  </numFmts>
  <fonts count="4" x14ac:knownFonts="1"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1" fillId="0" borderId="0" xfId="0" applyNumberFormat="1" applyFont="1" applyAlignment="1">
      <alignment horizontal="right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Model- versus</a:t>
            </a:r>
            <a:r>
              <a:rPr lang="en-US" sz="1400" baseline="0"/>
              <a:t> UN-estimated P</a:t>
            </a:r>
            <a:r>
              <a:rPr lang="en-US" sz="1400"/>
              <a:t>roportion</a:t>
            </a:r>
            <a:r>
              <a:rPr lang="en-US" sz="1400" baseline="0"/>
              <a:t> of Population by Age Group </a:t>
            </a:r>
            <a:endParaRPr lang="en-US" sz="14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876108505053889"/>
          <c:y val="0.118032786885246"/>
          <c:w val="0.740877589769364"/>
          <c:h val="0.756240609268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Sheet1!$A$17:$B$17</c:f>
              <c:strCache>
                <c:ptCount val="1"/>
                <c:pt idx="0">
                  <c:v>2025 Model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40000"/>
                    <a:lumOff val="60000"/>
                  </a:schemeClr>
                </a:gs>
                <a:gs pos="100000">
                  <a:schemeClr val="tx2">
                    <a:lumMod val="20000"/>
                    <a:lumOff val="80000"/>
                  </a:schemeClr>
                </a:gs>
              </a:gsLst>
              <a:lin ang="16200000" scaled="0"/>
              <a:tileRect/>
            </a:gradFill>
          </c:spPr>
          <c:invertIfNegative val="0"/>
          <c:cat>
            <c:strRef>
              <c:f>Sheet1!$C$16:$G$16</c:f>
              <c:strCache>
                <c:ptCount val="5"/>
                <c:pt idx="0">
                  <c:v>0-14</c:v>
                </c:pt>
                <c:pt idx="1">
                  <c:v>15-24</c:v>
                </c:pt>
                <c:pt idx="2">
                  <c:v>25-64</c:v>
                </c:pt>
                <c:pt idx="3">
                  <c:v>65-74</c:v>
                </c:pt>
                <c:pt idx="4">
                  <c:v>75+</c:v>
                </c:pt>
              </c:strCache>
            </c:strRef>
          </c:cat>
          <c:val>
            <c:numRef>
              <c:f>Sheet1!$C$17:$G$17</c:f>
              <c:numCache>
                <c:formatCode>0.0</c:formatCode>
                <c:ptCount val="5"/>
                <c:pt idx="0">
                  <c:v>17.2601520376726</c:v>
                </c:pt>
                <c:pt idx="1">
                  <c:v>12.6653668558013</c:v>
                </c:pt>
                <c:pt idx="2">
                  <c:v>54.2430439165927</c:v>
                </c:pt>
                <c:pt idx="3">
                  <c:v>8.38389759643503</c:v>
                </c:pt>
                <c:pt idx="4">
                  <c:v>7.4475395934984</c:v>
                </c:pt>
              </c:numCache>
            </c:numRef>
          </c:val>
        </c:ser>
        <c:ser>
          <c:idx val="1"/>
          <c:order val="1"/>
          <c:tx>
            <c:strRef>
              <c:f>Sheet1!$A$18:$B$18</c:f>
              <c:strCache>
                <c:ptCount val="1"/>
                <c:pt idx="0">
                  <c:v>2025 UN Data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  <a:lumOff val="40000"/>
                  </a:schemeClr>
                </a:gs>
                <a:gs pos="100000">
                  <a:schemeClr val="accent2">
                    <a:lumMod val="20000"/>
                    <a:lumOff val="80000"/>
                  </a:schemeClr>
                </a:gs>
              </a:gsLst>
              <a:lin ang="16200000" scaled="0"/>
              <a:tileRect/>
            </a:gradFill>
          </c:spPr>
          <c:invertIfNegative val="0"/>
          <c:cat>
            <c:strRef>
              <c:f>Sheet1!$C$16:$G$16</c:f>
              <c:strCache>
                <c:ptCount val="5"/>
                <c:pt idx="0">
                  <c:v>0-14</c:v>
                </c:pt>
                <c:pt idx="1">
                  <c:v>15-24</c:v>
                </c:pt>
                <c:pt idx="2">
                  <c:v>25-64</c:v>
                </c:pt>
                <c:pt idx="3">
                  <c:v>65-74</c:v>
                </c:pt>
                <c:pt idx="4">
                  <c:v>75+</c:v>
                </c:pt>
              </c:strCache>
            </c:strRef>
          </c:cat>
          <c:val>
            <c:numRef>
              <c:f>Sheet1!$C$18:$G$18</c:f>
              <c:numCache>
                <c:formatCode>0.0</c:formatCode>
                <c:ptCount val="5"/>
                <c:pt idx="0">
                  <c:v>17.33763060977738</c:v>
                </c:pt>
                <c:pt idx="1">
                  <c:v>11.1992806604083</c:v>
                </c:pt>
                <c:pt idx="2">
                  <c:v>57.96364654396434</c:v>
                </c:pt>
                <c:pt idx="3">
                  <c:v>9.041899366665045</c:v>
                </c:pt>
                <c:pt idx="4">
                  <c:v>4.457542819184937</c:v>
                </c:pt>
              </c:numCache>
            </c:numRef>
          </c:val>
        </c:ser>
        <c:ser>
          <c:idx val="2"/>
          <c:order val="2"/>
          <c:tx>
            <c:strRef>
              <c:f>Sheet1!$A$19:$B$19</c:f>
              <c:strCache>
                <c:ptCount val="1"/>
                <c:pt idx="0">
                  <c:v>2050 Model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50000"/>
                  </a:schemeClr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lin ang="16200000" scaled="0"/>
              <a:tileRect/>
            </a:gradFill>
          </c:spPr>
          <c:invertIfNegative val="0"/>
          <c:cat>
            <c:strRef>
              <c:f>Sheet1!$C$16:$G$16</c:f>
              <c:strCache>
                <c:ptCount val="5"/>
                <c:pt idx="0">
                  <c:v>0-14</c:v>
                </c:pt>
                <c:pt idx="1">
                  <c:v>15-24</c:v>
                </c:pt>
                <c:pt idx="2">
                  <c:v>25-64</c:v>
                </c:pt>
                <c:pt idx="3">
                  <c:v>65-74</c:v>
                </c:pt>
                <c:pt idx="4">
                  <c:v>75+</c:v>
                </c:pt>
              </c:strCache>
            </c:strRef>
          </c:cat>
          <c:val>
            <c:numRef>
              <c:f>Sheet1!$C$19:$G$19</c:f>
              <c:numCache>
                <c:formatCode>0.0</c:formatCode>
                <c:ptCount val="5"/>
                <c:pt idx="0">
                  <c:v>16.7354615052866</c:v>
                </c:pt>
                <c:pt idx="1">
                  <c:v>10.7342458749445</c:v>
                </c:pt>
                <c:pt idx="2">
                  <c:v>47.5641893939933</c:v>
                </c:pt>
                <c:pt idx="3">
                  <c:v>12.3199450022327</c:v>
                </c:pt>
                <c:pt idx="4">
                  <c:v>12.6461582235429</c:v>
                </c:pt>
              </c:numCache>
            </c:numRef>
          </c:val>
        </c:ser>
        <c:ser>
          <c:idx val="3"/>
          <c:order val="3"/>
          <c:tx>
            <c:strRef>
              <c:f>Sheet1!$A$20:$B$20</c:f>
              <c:strCache>
                <c:ptCount val="1"/>
                <c:pt idx="0">
                  <c:v>2050 UN Data</c:v>
                </c:pt>
              </c:strCache>
            </c:strRef>
          </c:tx>
          <c:spPr>
            <a:gradFill flip="none" rotWithShape="1">
              <a:gsLst>
                <a:gs pos="0">
                  <a:srgbClr val="800000"/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0"/>
              <a:tileRect/>
            </a:gradFill>
          </c:spPr>
          <c:invertIfNegative val="0"/>
          <c:cat>
            <c:strRef>
              <c:f>Sheet1!$C$16:$G$16</c:f>
              <c:strCache>
                <c:ptCount val="5"/>
                <c:pt idx="0">
                  <c:v>0-14</c:v>
                </c:pt>
                <c:pt idx="1">
                  <c:v>15-24</c:v>
                </c:pt>
                <c:pt idx="2">
                  <c:v>25-64</c:v>
                </c:pt>
                <c:pt idx="3">
                  <c:v>65-74</c:v>
                </c:pt>
                <c:pt idx="4">
                  <c:v>75+</c:v>
                </c:pt>
              </c:strCache>
            </c:strRef>
          </c:cat>
          <c:val>
            <c:numRef>
              <c:f>Sheet1!$C$20:$G$20</c:f>
              <c:numCache>
                <c:formatCode>0.0</c:formatCode>
                <c:ptCount val="5"/>
                <c:pt idx="0">
                  <c:v>14.74305613294181</c:v>
                </c:pt>
                <c:pt idx="1">
                  <c:v>10.03611203714335</c:v>
                </c:pt>
                <c:pt idx="2">
                  <c:v>51.29881863104704</c:v>
                </c:pt>
                <c:pt idx="3">
                  <c:v>11.87705318214618</c:v>
                </c:pt>
                <c:pt idx="4">
                  <c:v>12.04496001672161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286440"/>
        <c:axId val="1865145688"/>
      </c:barChart>
      <c:catAx>
        <c:axId val="186528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Group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65145688"/>
        <c:crosses val="autoZero"/>
        <c:auto val="1"/>
        <c:lblAlgn val="ctr"/>
        <c:lblOffset val="100"/>
        <c:noMultiLvlLbl val="0"/>
      </c:catAx>
      <c:valAx>
        <c:axId val="1865145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(%) fof total Population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6528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6</xdr:row>
      <xdr:rowOff>152400</xdr:rowOff>
    </xdr:from>
    <xdr:to>
      <xdr:col>11</xdr:col>
      <xdr:colOff>723900</xdr:colOff>
      <xdr:row>27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abSelected="1" workbookViewId="0">
      <selection activeCell="A16" sqref="A16:G20"/>
    </sheetView>
  </sheetViews>
  <sheetFormatPr baseColWidth="10" defaultRowHeight="15" x14ac:dyDescent="0"/>
  <sheetData>
    <row r="2" spans="1:7">
      <c r="A2" t="s">
        <v>1</v>
      </c>
      <c r="B2" t="s">
        <v>0</v>
      </c>
      <c r="C2" t="s">
        <v>4</v>
      </c>
      <c r="D2" t="s">
        <v>2</v>
      </c>
      <c r="E2" t="s">
        <v>3</v>
      </c>
      <c r="F2" t="s">
        <v>5</v>
      </c>
    </row>
    <row r="3" spans="1:7">
      <c r="A3" s="1">
        <v>251219.40700000001</v>
      </c>
      <c r="B3" s="1">
        <v>162275.72899999999</v>
      </c>
      <c r="C3" s="1">
        <v>908416.45700000005</v>
      </c>
      <c r="D3" s="1">
        <v>195604.69</v>
      </c>
      <c r="E3" s="1">
        <v>64589.06</v>
      </c>
      <c r="F3" s="1">
        <v>1002159.404</v>
      </c>
    </row>
    <row r="4" spans="1:7">
      <c r="A4" s="1">
        <v>204187.93299999999</v>
      </c>
      <c r="B4" s="1">
        <v>138997.84099999999</v>
      </c>
      <c r="C4" s="1">
        <v>726428.70900000003</v>
      </c>
      <c r="D4" s="1">
        <v>331314.375</v>
      </c>
      <c r="E4" s="1">
        <v>166819.92300000001</v>
      </c>
      <c r="F4" s="1">
        <v>849474.66799999995</v>
      </c>
    </row>
    <row r="9" spans="1:7">
      <c r="A9" t="s">
        <v>6</v>
      </c>
      <c r="B9" t="s">
        <v>1</v>
      </c>
      <c r="C9" t="s">
        <v>0</v>
      </c>
      <c r="D9" t="s">
        <v>7</v>
      </c>
      <c r="E9" t="s">
        <v>8</v>
      </c>
      <c r="F9" t="s">
        <v>3</v>
      </c>
    </row>
    <row r="10" spans="1:7">
      <c r="A10" s="1">
        <v>1448983.5009999999</v>
      </c>
      <c r="B10" s="1">
        <v>251219.40700000001</v>
      </c>
      <c r="C10" s="1">
        <v>162275.72899999999</v>
      </c>
      <c r="D10" s="2">
        <f>F3-B3</f>
        <v>839883.67500000005</v>
      </c>
      <c r="E10" s="1">
        <f>D3-E3</f>
        <v>131015.63</v>
      </c>
      <c r="F10" s="1">
        <v>64589.06</v>
      </c>
      <c r="G10" s="2"/>
    </row>
    <row r="11" spans="1:7">
      <c r="A11" s="1">
        <v>1384976.976</v>
      </c>
      <c r="B11" s="1">
        <v>204187.93299999999</v>
      </c>
      <c r="C11" s="1">
        <v>138997.84099999999</v>
      </c>
      <c r="D11" s="2">
        <f>F4-B4</f>
        <v>710476.82699999993</v>
      </c>
      <c r="E11" s="1">
        <f>D4-E4</f>
        <v>164494.45199999999</v>
      </c>
      <c r="F11" s="1">
        <v>166819.92300000001</v>
      </c>
      <c r="G11" s="2"/>
    </row>
    <row r="12" spans="1:7">
      <c r="B12" s="3">
        <f>B10/A10*100</f>
        <v>17.337630609777385</v>
      </c>
      <c r="C12" s="3">
        <f>C10/A10*100</f>
        <v>11.199280660408292</v>
      </c>
      <c r="D12" s="3">
        <f>D10/A10*100</f>
        <v>57.963646543964344</v>
      </c>
      <c r="E12" s="3">
        <f>E10/A10*100</f>
        <v>9.0418993666650458</v>
      </c>
      <c r="F12" s="3">
        <f>F10/A10*100</f>
        <v>4.4575428191849369</v>
      </c>
      <c r="G12">
        <f>SUM(B12:F12)</f>
        <v>100.00000000000001</v>
      </c>
    </row>
    <row r="13" spans="1:7">
      <c r="B13" s="3">
        <f>B11/A11*100</f>
        <v>14.743056132941806</v>
      </c>
      <c r="C13" s="3">
        <f>C11/A11*100</f>
        <v>10.036112037143351</v>
      </c>
      <c r="D13" s="3">
        <f>D11/A11*100</f>
        <v>51.298818631047041</v>
      </c>
      <c r="E13" s="3">
        <f>E11/A11*100</f>
        <v>11.877053182146184</v>
      </c>
      <c r="F13" s="3">
        <f>F11/A11*100</f>
        <v>12.044960016721607</v>
      </c>
      <c r="G13">
        <f>SUM(B13:F13)</f>
        <v>99.999999999999986</v>
      </c>
    </row>
    <row r="16" spans="1:7">
      <c r="C16" t="s">
        <v>1</v>
      </c>
      <c r="D16" t="s">
        <v>0</v>
      </c>
      <c r="E16" t="s">
        <v>7</v>
      </c>
      <c r="F16" t="s">
        <v>8</v>
      </c>
      <c r="G16" t="s">
        <v>3</v>
      </c>
    </row>
    <row r="17" spans="1:9">
      <c r="A17" s="5">
        <v>2025</v>
      </c>
      <c r="B17" t="s">
        <v>13</v>
      </c>
      <c r="C17" s="4">
        <v>17.260152037672601</v>
      </c>
      <c r="D17" s="4">
        <v>12.665366855801301</v>
      </c>
      <c r="E17" s="4">
        <f>42.7243365556058+I23</f>
        <v>54.243043916592704</v>
      </c>
      <c r="F17" s="4">
        <v>8.3838975964350304</v>
      </c>
      <c r="G17" s="4">
        <v>7.4475395934983997</v>
      </c>
    </row>
    <row r="18" spans="1:9">
      <c r="A18" s="5"/>
      <c r="B18" t="s">
        <v>14</v>
      </c>
      <c r="C18" s="4">
        <v>17.337630609777385</v>
      </c>
      <c r="D18" s="4">
        <v>11.199280660408292</v>
      </c>
      <c r="E18" s="4">
        <v>57.963646543964344</v>
      </c>
      <c r="F18" s="4">
        <v>9.0418993666650458</v>
      </c>
      <c r="G18" s="4">
        <v>4.4575428191849369</v>
      </c>
    </row>
    <row r="19" spans="1:9">
      <c r="A19" s="5">
        <v>2050</v>
      </c>
      <c r="B19" t="s">
        <v>13</v>
      </c>
      <c r="C19" s="4">
        <v>16.735461505286601</v>
      </c>
      <c r="D19" s="4">
        <v>10.7342458749445</v>
      </c>
      <c r="E19" s="4">
        <f>35.2023747266054+I25</f>
        <v>47.564189393993303</v>
      </c>
      <c r="F19" s="4">
        <v>12.3199450022327</v>
      </c>
      <c r="G19" s="4">
        <v>12.6461582235429</v>
      </c>
    </row>
    <row r="20" spans="1:9">
      <c r="A20" s="5"/>
      <c r="B20" t="s">
        <v>14</v>
      </c>
      <c r="C20" s="4">
        <v>14.743056132941806</v>
      </c>
      <c r="D20" s="4">
        <v>10.036112037143351</v>
      </c>
      <c r="E20" s="4">
        <v>51.298818631047041</v>
      </c>
      <c r="F20" s="4">
        <v>11.877053182146184</v>
      </c>
      <c r="G20" s="4">
        <v>12.044960016721607</v>
      </c>
    </row>
    <row r="22" spans="1:9">
      <c r="I22" t="s">
        <v>10</v>
      </c>
    </row>
    <row r="23" spans="1:9">
      <c r="B23" t="s">
        <v>1</v>
      </c>
      <c r="C23" t="s">
        <v>0</v>
      </c>
      <c r="D23" t="s">
        <v>9</v>
      </c>
      <c r="E23" t="s">
        <v>10</v>
      </c>
      <c r="F23" t="s">
        <v>8</v>
      </c>
      <c r="G23" t="s">
        <v>3</v>
      </c>
      <c r="I23">
        <v>11.5187073609869</v>
      </c>
    </row>
    <row r="24" spans="1:9">
      <c r="A24" t="s">
        <v>11</v>
      </c>
      <c r="B24">
        <v>0.68107008366067101</v>
      </c>
      <c r="C24">
        <v>4.35982322665153</v>
      </c>
      <c r="D24">
        <v>26.590573726308602</v>
      </c>
      <c r="E24">
        <v>10.0333111987254</v>
      </c>
      <c r="F24">
        <v>27.770741872223301</v>
      </c>
      <c r="G24">
        <v>30.564479892430398</v>
      </c>
    </row>
    <row r="25" spans="1:9">
      <c r="A25" t="s">
        <v>12</v>
      </c>
      <c r="B25">
        <v>0.33669048155007197</v>
      </c>
      <c r="C25">
        <v>1.81876176572019</v>
      </c>
      <c r="D25">
        <v>10.303655135097801</v>
      </c>
      <c r="E25">
        <v>5.7129569465402303</v>
      </c>
      <c r="F25">
        <v>30.7223156883313</v>
      </c>
      <c r="G25">
        <v>51.105619982760501</v>
      </c>
      <c r="I25">
        <v>12.3618146673879</v>
      </c>
    </row>
  </sheetData>
  <mergeCells count="2">
    <mergeCell ref="A17:A18"/>
    <mergeCell ref="A19:A20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Harris</dc:creator>
  <cp:lastModifiedBy>Rebecca Harris</cp:lastModifiedBy>
  <dcterms:created xsi:type="dcterms:W3CDTF">2015-03-31T19:53:45Z</dcterms:created>
  <dcterms:modified xsi:type="dcterms:W3CDTF">2015-03-31T20:36:50Z</dcterms:modified>
</cp:coreProperties>
</file>