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1100" yWindow="420" windowWidth="19240" windowHeight="144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" l="1"/>
  <c r="E17" i="1"/>
  <c r="N19" i="1"/>
  <c r="N17" i="1"/>
  <c r="M11" i="1"/>
  <c r="M9" i="1"/>
  <c r="B13" i="1"/>
  <c r="C13" i="1"/>
  <c r="D11" i="1"/>
  <c r="D13" i="1"/>
  <c r="E11" i="1"/>
  <c r="E13" i="1"/>
  <c r="F13" i="1"/>
  <c r="G13" i="1"/>
  <c r="B12" i="1"/>
  <c r="C12" i="1"/>
  <c r="D10" i="1"/>
  <c r="D12" i="1"/>
  <c r="E10" i="1"/>
  <c r="E12" i="1"/>
  <c r="F12" i="1"/>
  <c r="G12" i="1"/>
</calcChain>
</file>

<file path=xl/sharedStrings.xml><?xml version="1.0" encoding="utf-8"?>
<sst xmlns="http://schemas.openxmlformats.org/spreadsheetml/2006/main" count="52" uniqueCount="13">
  <si>
    <t>15-24</t>
  </si>
  <si>
    <t>0-14</t>
  </si>
  <si>
    <t>65+</t>
  </si>
  <si>
    <t>75+</t>
  </si>
  <si>
    <t>15-59</t>
  </si>
  <si>
    <t>15-64</t>
  </si>
  <si>
    <t>total</t>
  </si>
  <si>
    <t>25-64</t>
  </si>
  <si>
    <t>65-74</t>
  </si>
  <si>
    <t>25-54</t>
  </si>
  <si>
    <t>55-64</t>
  </si>
  <si>
    <t>Model</t>
  </si>
  <si>
    <t>UN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</si>
</sst>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\ ###\ ###\ ##0;\-#\ ###\ ###\ ##0;0"/>
    <numFmt numFmtId="165" formatCode="0.0"/>
  </numFmts>
  <fonts count="4" x14ac:knownFonts="1">
    <font>
      <sz val="12"/>
      <color theme="1"/>
      <name val="Calibri"/>
      <family val="2"/>
      <scheme val="minor"/>
    </font>
    <font>
      <sz val="9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1" fillId="0" borderId="0" xfId="0" applyNumberFormat="1" applyFont="1" applyAlignment="1">
      <alignment horizontal="right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Comparison of proportion of population by age in the model compared to UN estimates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76108505053889"/>
          <c:y val="0.171184220784283"/>
          <c:w val="0.740877589769364"/>
          <c:h val="0.703089056937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Sheet1!$A$17:$B$17</c:f>
              <c:strCache>
                <c:ptCount val="1"/>
                <c:pt idx="0">
                  <c:v>2025 Model</c:v>
                </c:pt>
              </c:strCache>
            </c:strRef>
          </c:tx>
          <c:spPr>
            <a:gradFill flip="none" rotWithShape="1">
              <a:gsLst>
                <a:gs pos="0">
                  <a:schemeClr val="tx2">
                    <a:lumMod val="40000"/>
                    <a:lumOff val="60000"/>
                  </a:schemeClr>
                </a:gs>
                <a:gs pos="100000">
                  <a:schemeClr val="tx2">
                    <a:lumMod val="20000"/>
                    <a:lumOff val="80000"/>
                  </a:schemeClr>
                </a:gs>
              </a:gsLst>
              <a:lin ang="16200000" scaled="0"/>
              <a:tileRect/>
            </a:gradFill>
          </c:spPr>
          <c:invertIfNegative val="0"/>
          <c:cat>
            <c:strRef>
              <c:f>Sheet1!$C$16:$G$16</c:f>
              <c:strCache>
                <c:ptCount val="5"/>
                <c:pt idx="0">
                  <c:v>0-14</c:v>
                </c:pt>
                <c:pt idx="1">
                  <c:v>15-24</c:v>
                </c:pt>
                <c:pt idx="2">
                  <c:v>25-64</c:v>
                </c:pt>
                <c:pt idx="3">
                  <c:v>65-74</c:v>
                </c:pt>
                <c:pt idx="4">
                  <c:v>75+</c:v>
                </c:pt>
              </c:strCache>
            </c:strRef>
          </c:cat>
          <c:val>
            <c:numRef>
              <c:f>Sheet1!$C$17:$G$17</c:f>
              <c:numCache>
                <c:formatCode>0.0</c:formatCode>
                <c:ptCount val="5"/>
                <c:pt idx="0">
                  <c:v>16.8</c:v>
                </c:pt>
                <c:pt idx="1">
                  <c:v>12.6653668558013</c:v>
                </c:pt>
                <c:pt idx="2">
                  <c:v>54.3</c:v>
                </c:pt>
                <c:pt idx="3">
                  <c:v>8.5</c:v>
                </c:pt>
                <c:pt idx="4">
                  <c:v>7.6</c:v>
                </c:pt>
              </c:numCache>
            </c:numRef>
          </c:val>
        </c:ser>
        <c:ser>
          <c:idx val="1"/>
          <c:order val="1"/>
          <c:tx>
            <c:strRef>
              <c:f>Sheet1!$A$18:$B$18</c:f>
              <c:strCache>
                <c:ptCount val="1"/>
                <c:pt idx="0">
                  <c:v>2025 UN Data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0000"/>
                    <a:lumOff val="40000"/>
                  </a:schemeClr>
                </a:gs>
                <a:gs pos="100000">
                  <a:schemeClr val="accent2">
                    <a:lumMod val="20000"/>
                    <a:lumOff val="80000"/>
                  </a:schemeClr>
                </a:gs>
              </a:gsLst>
              <a:lin ang="16200000" scaled="0"/>
              <a:tileRect/>
            </a:gradFill>
          </c:spPr>
          <c:invertIfNegative val="0"/>
          <c:cat>
            <c:strRef>
              <c:f>Sheet1!$C$16:$G$16</c:f>
              <c:strCache>
                <c:ptCount val="5"/>
                <c:pt idx="0">
                  <c:v>0-14</c:v>
                </c:pt>
                <c:pt idx="1">
                  <c:v>15-24</c:v>
                </c:pt>
                <c:pt idx="2">
                  <c:v>25-64</c:v>
                </c:pt>
                <c:pt idx="3">
                  <c:v>65-74</c:v>
                </c:pt>
                <c:pt idx="4">
                  <c:v>75+</c:v>
                </c:pt>
              </c:strCache>
            </c:strRef>
          </c:cat>
          <c:val>
            <c:numRef>
              <c:f>Sheet1!$C$18:$G$18</c:f>
              <c:numCache>
                <c:formatCode>0.0</c:formatCode>
                <c:ptCount val="5"/>
                <c:pt idx="0">
                  <c:v>17.33763060977738</c:v>
                </c:pt>
                <c:pt idx="1">
                  <c:v>11.1992806604083</c:v>
                </c:pt>
                <c:pt idx="2">
                  <c:v>57.96364654396434</c:v>
                </c:pt>
                <c:pt idx="3">
                  <c:v>9.041899366665045</c:v>
                </c:pt>
                <c:pt idx="4">
                  <c:v>4.457542819184937</c:v>
                </c:pt>
              </c:numCache>
            </c:numRef>
          </c:val>
        </c:ser>
        <c:ser>
          <c:idx val="2"/>
          <c:order val="2"/>
          <c:tx>
            <c:strRef>
              <c:f>Sheet1!$A$19:$B$19</c:f>
              <c:strCache>
                <c:ptCount val="1"/>
                <c:pt idx="0">
                  <c:v>2050 Model</c:v>
                </c:pt>
              </c:strCache>
            </c:strRef>
          </c:tx>
          <c:spPr>
            <a:gradFill flip="none" rotWithShape="1">
              <a:gsLst>
                <a:gs pos="0">
                  <a:schemeClr val="tx2">
                    <a:lumMod val="50000"/>
                  </a:schemeClr>
                </a:gs>
                <a:gs pos="100000">
                  <a:schemeClr val="tx2">
                    <a:lumMod val="60000"/>
                    <a:lumOff val="40000"/>
                  </a:schemeClr>
                </a:gs>
              </a:gsLst>
              <a:lin ang="16200000" scaled="0"/>
              <a:tileRect/>
            </a:gradFill>
          </c:spPr>
          <c:invertIfNegative val="0"/>
          <c:cat>
            <c:strRef>
              <c:f>Sheet1!$C$16:$G$16</c:f>
              <c:strCache>
                <c:ptCount val="5"/>
                <c:pt idx="0">
                  <c:v>0-14</c:v>
                </c:pt>
                <c:pt idx="1">
                  <c:v>15-24</c:v>
                </c:pt>
                <c:pt idx="2">
                  <c:v>25-64</c:v>
                </c:pt>
                <c:pt idx="3">
                  <c:v>65-74</c:v>
                </c:pt>
                <c:pt idx="4">
                  <c:v>75+</c:v>
                </c:pt>
              </c:strCache>
            </c:strRef>
          </c:cat>
          <c:val>
            <c:numRef>
              <c:f>Sheet1!$C$19:$G$19</c:f>
              <c:numCache>
                <c:formatCode>0.0</c:formatCode>
                <c:ptCount val="5"/>
                <c:pt idx="0">
                  <c:v>16.4</c:v>
                </c:pt>
                <c:pt idx="1">
                  <c:v>10.6</c:v>
                </c:pt>
                <c:pt idx="2">
                  <c:v>47.6</c:v>
                </c:pt>
                <c:pt idx="3">
                  <c:v>12.5</c:v>
                </c:pt>
                <c:pt idx="4">
                  <c:v>12.9</c:v>
                </c:pt>
              </c:numCache>
            </c:numRef>
          </c:val>
        </c:ser>
        <c:ser>
          <c:idx val="3"/>
          <c:order val="3"/>
          <c:tx>
            <c:strRef>
              <c:f>Sheet1!$A$20:$B$20</c:f>
              <c:strCache>
                <c:ptCount val="1"/>
                <c:pt idx="0">
                  <c:v>2050 UN Data</c:v>
                </c:pt>
              </c:strCache>
            </c:strRef>
          </c:tx>
          <c:spPr>
            <a:gradFill flip="none" rotWithShape="1">
              <a:gsLst>
                <a:gs pos="0">
                  <a:srgbClr val="800000"/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0"/>
              <a:tileRect/>
            </a:gradFill>
          </c:spPr>
          <c:invertIfNegative val="0"/>
          <c:cat>
            <c:strRef>
              <c:f>Sheet1!$C$16:$G$16</c:f>
              <c:strCache>
                <c:ptCount val="5"/>
                <c:pt idx="0">
                  <c:v>0-14</c:v>
                </c:pt>
                <c:pt idx="1">
                  <c:v>15-24</c:v>
                </c:pt>
                <c:pt idx="2">
                  <c:v>25-64</c:v>
                </c:pt>
                <c:pt idx="3">
                  <c:v>65-74</c:v>
                </c:pt>
                <c:pt idx="4">
                  <c:v>75+</c:v>
                </c:pt>
              </c:strCache>
            </c:strRef>
          </c:cat>
          <c:val>
            <c:numRef>
              <c:f>Sheet1!$C$20:$G$20</c:f>
              <c:numCache>
                <c:formatCode>0.0</c:formatCode>
                <c:ptCount val="5"/>
                <c:pt idx="0">
                  <c:v>14.74305613294181</c:v>
                </c:pt>
                <c:pt idx="1">
                  <c:v>10.03611203714335</c:v>
                </c:pt>
                <c:pt idx="2">
                  <c:v>51.29881863104704</c:v>
                </c:pt>
                <c:pt idx="3">
                  <c:v>11.87705318214618</c:v>
                </c:pt>
                <c:pt idx="4">
                  <c:v>12.04496001672161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5286440"/>
        <c:axId val="1865145688"/>
      </c:barChart>
      <c:catAx>
        <c:axId val="1865286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Group (Years)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65145688"/>
        <c:crosses val="autoZero"/>
        <c:auto val="1"/>
        <c:lblAlgn val="ctr"/>
        <c:lblOffset val="100"/>
        <c:noMultiLvlLbl val="0"/>
      </c:catAx>
      <c:valAx>
        <c:axId val="1865145688"/>
        <c:scaling>
          <c:orientation val="minMax"/>
          <c:max val="6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(%) of Total Population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65286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Proportion of total annual incident cases from</a:t>
            </a:r>
            <a:r>
              <a:rPr lang="en-US" sz="1400" baseline="0"/>
              <a:t> each age group</a:t>
            </a:r>
            <a:r>
              <a:rPr lang="en-US" sz="1400"/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1255163289015"/>
          <c:y val="0.126547707271885"/>
          <c:w val="0.775265586678714"/>
          <c:h val="0.747312181565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2025</c:v>
                </c:pt>
              </c:strCache>
            </c:strRef>
          </c:tx>
          <c:spPr>
            <a:gradFill flip="none" rotWithShape="1">
              <a:gsLst>
                <a:gs pos="0">
                  <a:schemeClr val="tx2">
                    <a:lumMod val="60000"/>
                    <a:lumOff val="40000"/>
                  </a:schemeClr>
                </a:gs>
                <a:gs pos="100000">
                  <a:schemeClr val="tx2">
                    <a:lumMod val="20000"/>
                    <a:lumOff val="80000"/>
                  </a:schemeClr>
                </a:gs>
              </a:gsLst>
              <a:lin ang="16200000" scaled="0"/>
              <a:tileRect/>
            </a:gradFill>
          </c:spPr>
          <c:invertIfNegative val="0"/>
          <c:cat>
            <c:strRef>
              <c:f>Sheet1!$B$23:$G$23</c:f>
              <c:strCache>
                <c:ptCount val="6"/>
                <c:pt idx="0">
                  <c:v>0-14</c:v>
                </c:pt>
                <c:pt idx="1">
                  <c:v>15-24</c:v>
                </c:pt>
                <c:pt idx="2">
                  <c:v>25-54</c:v>
                </c:pt>
                <c:pt idx="3">
                  <c:v>55-64</c:v>
                </c:pt>
                <c:pt idx="4">
                  <c:v>65-74</c:v>
                </c:pt>
                <c:pt idx="5">
                  <c:v>75+</c:v>
                </c:pt>
              </c:strCache>
            </c:strRef>
          </c:cat>
          <c:val>
            <c:numRef>
              <c:f>Sheet1!$B$24:$G$24</c:f>
              <c:numCache>
                <c:formatCode>General</c:formatCode>
                <c:ptCount val="6"/>
                <c:pt idx="0">
                  <c:v>0.988963669958838</c:v>
                </c:pt>
                <c:pt idx="1">
                  <c:v>5.84257148260686</c:v>
                </c:pt>
                <c:pt idx="2">
                  <c:v>30.1950340073821</c:v>
                </c:pt>
                <c:pt idx="3">
                  <c:v>16.7066818561286</c:v>
                </c:pt>
                <c:pt idx="4">
                  <c:v>22.3516038491985</c:v>
                </c:pt>
                <c:pt idx="5">
                  <c:v>23.915145134725</c:v>
                </c:pt>
              </c:numCache>
            </c:numRef>
          </c:val>
        </c:ser>
        <c:ser>
          <c:idx val="1"/>
          <c:order val="1"/>
          <c:tx>
            <c:strRef>
              <c:f>Sheet1!$A$25</c:f>
              <c:strCache>
                <c:ptCount val="1"/>
                <c:pt idx="0">
                  <c:v>2050</c:v>
                </c:pt>
              </c:strCache>
            </c:strRef>
          </c:tx>
          <c:spPr>
            <a:gradFill flip="none" rotWithShape="1">
              <a:gsLst>
                <a:gs pos="0">
                  <a:schemeClr val="tx2">
                    <a:lumMod val="50000"/>
                  </a:schemeClr>
                </a:gs>
                <a:gs pos="100000">
                  <a:schemeClr val="tx2">
                    <a:lumMod val="40000"/>
                    <a:lumOff val="60000"/>
                  </a:schemeClr>
                </a:gs>
              </a:gsLst>
              <a:lin ang="16200000" scaled="0"/>
              <a:tileRect/>
            </a:gradFill>
          </c:spPr>
          <c:invertIfNegative val="0"/>
          <c:cat>
            <c:strRef>
              <c:f>Sheet1!$B$23:$G$23</c:f>
              <c:strCache>
                <c:ptCount val="6"/>
                <c:pt idx="0">
                  <c:v>0-14</c:v>
                </c:pt>
                <c:pt idx="1">
                  <c:v>15-24</c:v>
                </c:pt>
                <c:pt idx="2">
                  <c:v>25-54</c:v>
                </c:pt>
                <c:pt idx="3">
                  <c:v>55-64</c:v>
                </c:pt>
                <c:pt idx="4">
                  <c:v>65-74</c:v>
                </c:pt>
                <c:pt idx="5">
                  <c:v>75+</c:v>
                </c:pt>
              </c:strCache>
            </c:strRef>
          </c:cat>
          <c:val>
            <c:numRef>
              <c:f>Sheet1!$B$25:$G$25</c:f>
              <c:numCache>
                <c:formatCode>General</c:formatCode>
                <c:ptCount val="6"/>
                <c:pt idx="0">
                  <c:v>0.531346892096537</c:v>
                </c:pt>
                <c:pt idx="1">
                  <c:v>2.66027279048957</c:v>
                </c:pt>
                <c:pt idx="2">
                  <c:v>14.1673645054284</c:v>
                </c:pt>
                <c:pt idx="3">
                  <c:v>11.3663141506955</c:v>
                </c:pt>
                <c:pt idx="4">
                  <c:v>26.549712831012</c:v>
                </c:pt>
                <c:pt idx="5">
                  <c:v>44.7249888302779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7402264"/>
        <c:axId val="1866711960"/>
      </c:barChart>
      <c:catAx>
        <c:axId val="1867402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  <a:r>
                  <a:rPr lang="en-US" baseline="0"/>
                  <a:t> Group (Years)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866711960"/>
        <c:crosses val="autoZero"/>
        <c:auto val="1"/>
        <c:lblAlgn val="ctr"/>
        <c:lblOffset val="100"/>
        <c:noMultiLvlLbl val="0"/>
      </c:catAx>
      <c:valAx>
        <c:axId val="1866711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(%) of Total Cases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7402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292100</xdr:colOff>
      <xdr:row>28</xdr:row>
      <xdr:rowOff>50800</xdr:rowOff>
    </xdr:from>
    <xdr:to>
      <xdr:col>17</xdr:col>
      <xdr:colOff>25400</xdr:colOff>
      <xdr:row>48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139700</xdr:colOff>
      <xdr:row>27</xdr:row>
      <xdr:rowOff>76200</xdr:rowOff>
    </xdr:from>
    <xdr:to>
      <xdr:col>7</xdr:col>
      <xdr:colOff>558800</xdr:colOff>
      <xdr:row>50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5"/>
  <sheetViews>
    <sheetView tabSelected="1" workbookViewId="0">
      <selection activeCell="G23" sqref="G23"/>
    </sheetView>
  </sheetViews>
  <sheetFormatPr baseColWidth="10" defaultRowHeight="15" x14ac:dyDescent="0"/>
  <sheetData>
    <row r="2" spans="1:16">
      <c r="A2" t="s">
        <v>1</v>
      </c>
      <c r="B2" t="s">
        <v>0</v>
      </c>
      <c r="C2" t="s">
        <v>4</v>
      </c>
      <c r="D2" t="s">
        <v>2</v>
      </c>
      <c r="E2" t="s">
        <v>3</v>
      </c>
      <c r="F2" t="s">
        <v>5</v>
      </c>
    </row>
    <row r="3" spans="1:16">
      <c r="A3" s="1">
        <v>251219.40700000001</v>
      </c>
      <c r="B3" s="1">
        <v>162275.72899999999</v>
      </c>
      <c r="C3" s="1">
        <v>908416.45700000005</v>
      </c>
      <c r="D3" s="1">
        <v>195604.69</v>
      </c>
      <c r="E3" s="1">
        <v>64589.06</v>
      </c>
      <c r="F3" s="1">
        <v>1002159.404</v>
      </c>
    </row>
    <row r="4" spans="1:16">
      <c r="A4" s="1">
        <v>204187.93299999999</v>
      </c>
      <c r="B4" s="1">
        <v>138997.84099999999</v>
      </c>
      <c r="C4" s="1">
        <v>726428.70900000003</v>
      </c>
      <c r="D4" s="1">
        <v>331314.375</v>
      </c>
      <c r="E4" s="1">
        <v>166819.92300000001</v>
      </c>
      <c r="F4" s="1">
        <v>849474.66799999995</v>
      </c>
    </row>
    <row r="8" spans="1:16">
      <c r="K8" t="s">
        <v>1</v>
      </c>
      <c r="L8" t="s">
        <v>0</v>
      </c>
      <c r="M8" t="s">
        <v>7</v>
      </c>
      <c r="N8" t="s">
        <v>8</v>
      </c>
      <c r="O8" t="s">
        <v>3</v>
      </c>
    </row>
    <row r="9" spans="1:16">
      <c r="A9" t="s">
        <v>6</v>
      </c>
      <c r="B9" t="s">
        <v>1</v>
      </c>
      <c r="C9" t="s">
        <v>0</v>
      </c>
      <c r="D9" t="s">
        <v>7</v>
      </c>
      <c r="E9" t="s">
        <v>8</v>
      </c>
      <c r="F9" t="s">
        <v>3</v>
      </c>
      <c r="I9" s="5">
        <v>2025</v>
      </c>
      <c r="J9" t="s">
        <v>11</v>
      </c>
      <c r="K9" s="4">
        <v>16.8</v>
      </c>
      <c r="L9" s="4">
        <v>12.665366855801301</v>
      </c>
      <c r="M9" s="4">
        <f>42.8+11.5</f>
        <v>54.3</v>
      </c>
      <c r="N9" s="4">
        <v>8.5</v>
      </c>
      <c r="O9" s="4">
        <v>7.6</v>
      </c>
    </row>
    <row r="10" spans="1:16">
      <c r="A10" s="1">
        <v>1448983.5009999999</v>
      </c>
      <c r="B10" s="1">
        <v>251219.40700000001</v>
      </c>
      <c r="C10" s="1">
        <v>162275.72899999999</v>
      </c>
      <c r="D10" s="2">
        <f>F3-B3</f>
        <v>839883.67500000005</v>
      </c>
      <c r="E10" s="1">
        <f>D3-E3</f>
        <v>131015.63</v>
      </c>
      <c r="F10" s="1">
        <v>64589.06</v>
      </c>
      <c r="G10" s="2"/>
      <c r="I10" s="5"/>
      <c r="J10" t="s">
        <v>12</v>
      </c>
      <c r="K10" s="4">
        <v>17.337630609777385</v>
      </c>
      <c r="L10" s="4">
        <v>11.199280660408292</v>
      </c>
      <c r="M10" s="4">
        <v>57.963646543964344</v>
      </c>
      <c r="N10" s="4">
        <v>9.0418993666650458</v>
      </c>
      <c r="O10" s="4">
        <v>4.4575428191849369</v>
      </c>
    </row>
    <row r="11" spans="1:16">
      <c r="A11" s="1">
        <v>1384976.976</v>
      </c>
      <c r="B11" s="1">
        <v>204187.93299999999</v>
      </c>
      <c r="C11" s="1">
        <v>138997.84099999999</v>
      </c>
      <c r="D11" s="2">
        <f>F4-B4</f>
        <v>710476.82699999993</v>
      </c>
      <c r="E11" s="1">
        <f>D4-E4</f>
        <v>164494.45199999999</v>
      </c>
      <c r="F11" s="1">
        <v>166819.92300000001</v>
      </c>
      <c r="G11" s="2"/>
      <c r="I11" s="5">
        <v>2050</v>
      </c>
      <c r="J11" t="s">
        <v>11</v>
      </c>
      <c r="K11" s="4">
        <v>16.399999999999999</v>
      </c>
      <c r="L11" s="4">
        <v>10.6</v>
      </c>
      <c r="M11" s="4">
        <f>35.1+12.5</f>
        <v>47.6</v>
      </c>
      <c r="N11" s="4">
        <v>12.5</v>
      </c>
      <c r="O11" s="4">
        <v>12.9</v>
      </c>
    </row>
    <row r="12" spans="1:16">
      <c r="B12" s="3">
        <f>B10/A10*100</f>
        <v>17.337630609777385</v>
      </c>
      <c r="C12" s="3">
        <f>C10/A10*100</f>
        <v>11.199280660408292</v>
      </c>
      <c r="D12" s="3">
        <f>D10/A10*100</f>
        <v>57.963646543964344</v>
      </c>
      <c r="E12" s="3">
        <f>E10/A10*100</f>
        <v>9.0418993666650458</v>
      </c>
      <c r="F12" s="3">
        <f>F10/A10*100</f>
        <v>4.4575428191849369</v>
      </c>
      <c r="G12">
        <f>SUM(B12:F12)</f>
        <v>100.00000000000001</v>
      </c>
      <c r="I12" s="5"/>
      <c r="J12" t="s">
        <v>12</v>
      </c>
      <c r="K12" s="4">
        <v>14.743056132941806</v>
      </c>
      <c r="L12" s="4">
        <v>10.036112037143351</v>
      </c>
      <c r="M12" s="4">
        <v>51.298818631047041</v>
      </c>
      <c r="N12" s="4">
        <v>11.877053182146184</v>
      </c>
      <c r="O12" s="4">
        <v>12.044960016721607</v>
      </c>
    </row>
    <row r="13" spans="1:16">
      <c r="B13" s="3">
        <f>B11/A11*100</f>
        <v>14.743056132941806</v>
      </c>
      <c r="C13" s="3">
        <f>C11/A11*100</f>
        <v>10.036112037143351</v>
      </c>
      <c r="D13" s="3">
        <f>D11/A11*100</f>
        <v>51.298818631047041</v>
      </c>
      <c r="E13" s="3">
        <f>E11/A11*100</f>
        <v>11.877053182146184</v>
      </c>
      <c r="F13" s="3">
        <f>F11/A11*100</f>
        <v>12.044960016721607</v>
      </c>
      <c r="G13">
        <f>SUM(B13:F13)</f>
        <v>99.999999999999986</v>
      </c>
    </row>
    <row r="16" spans="1:16">
      <c r="C16" t="s">
        <v>1</v>
      </c>
      <c r="D16" t="s">
        <v>0</v>
      </c>
      <c r="E16" t="s">
        <v>7</v>
      </c>
      <c r="F16" t="s">
        <v>8</v>
      </c>
      <c r="G16" t="s">
        <v>3</v>
      </c>
      <c r="L16" t="s">
        <v>1</v>
      </c>
      <c r="M16" t="s">
        <v>0</v>
      </c>
      <c r="N16" t="s">
        <v>7</v>
      </c>
      <c r="O16" t="s">
        <v>8</v>
      </c>
      <c r="P16" t="s">
        <v>3</v>
      </c>
    </row>
    <row r="17" spans="1:16">
      <c r="A17" s="5">
        <v>2025</v>
      </c>
      <c r="B17" t="s">
        <v>11</v>
      </c>
      <c r="C17" s="4">
        <v>16.8</v>
      </c>
      <c r="D17" s="4">
        <v>12.665366855801301</v>
      </c>
      <c r="E17" s="4">
        <f>42.8+11.5</f>
        <v>54.3</v>
      </c>
      <c r="F17" s="4">
        <v>8.5</v>
      </c>
      <c r="G17" s="4">
        <v>7.6</v>
      </c>
      <c r="J17" s="5">
        <v>2025</v>
      </c>
      <c r="K17" t="s">
        <v>11</v>
      </c>
      <c r="L17" s="4">
        <v>17.260152037672601</v>
      </c>
      <c r="M17" s="4">
        <v>12.665366855801301</v>
      </c>
      <c r="N17" s="4">
        <f>42.7243365556058+R23</f>
        <v>42.724336555605802</v>
      </c>
      <c r="O17" s="4">
        <v>8.3838975964350304</v>
      </c>
      <c r="P17" s="4">
        <v>7.4475395934983997</v>
      </c>
    </row>
    <row r="18" spans="1:16">
      <c r="A18" s="5"/>
      <c r="B18" t="s">
        <v>12</v>
      </c>
      <c r="C18" s="4">
        <v>17.337630609777385</v>
      </c>
      <c r="D18" s="4">
        <v>11.199280660408292</v>
      </c>
      <c r="E18" s="4">
        <v>57.963646543964344</v>
      </c>
      <c r="F18" s="4">
        <v>9.0418993666650458</v>
      </c>
      <c r="G18" s="4">
        <v>4.4575428191849369</v>
      </c>
      <c r="J18" s="5"/>
      <c r="K18" t="s">
        <v>12</v>
      </c>
      <c r="L18" s="4">
        <v>17.337630609777385</v>
      </c>
      <c r="M18" s="4">
        <v>11.199280660408292</v>
      </c>
      <c r="N18" s="4">
        <v>57.963646543964344</v>
      </c>
      <c r="O18" s="4">
        <v>9.0418993666650458</v>
      </c>
      <c r="P18" s="4">
        <v>4.4575428191849369</v>
      </c>
    </row>
    <row r="19" spans="1:16">
      <c r="A19" s="5">
        <v>2050</v>
      </c>
      <c r="B19" t="s">
        <v>11</v>
      </c>
      <c r="C19" s="4">
        <v>16.399999999999999</v>
      </c>
      <c r="D19" s="4">
        <v>10.6</v>
      </c>
      <c r="E19" s="4">
        <f>35.1+12.5</f>
        <v>47.6</v>
      </c>
      <c r="F19" s="4">
        <v>12.5</v>
      </c>
      <c r="G19" s="4">
        <v>12.9</v>
      </c>
      <c r="J19" s="5">
        <v>2050</v>
      </c>
      <c r="K19" t="s">
        <v>11</v>
      </c>
      <c r="L19" s="4">
        <v>16.735461505286601</v>
      </c>
      <c r="M19" s="4">
        <v>10.7342458749445</v>
      </c>
      <c r="N19" s="4">
        <f>35.2023747266054+R25</f>
        <v>35.202374726605399</v>
      </c>
      <c r="O19" s="4">
        <v>12.3199450022327</v>
      </c>
      <c r="P19" s="4">
        <v>12.6461582235429</v>
      </c>
    </row>
    <row r="20" spans="1:16">
      <c r="A20" s="5"/>
      <c r="B20" t="s">
        <v>12</v>
      </c>
      <c r="C20" s="4">
        <v>14.743056132941806</v>
      </c>
      <c r="D20" s="4">
        <v>10.036112037143351</v>
      </c>
      <c r="E20" s="4">
        <v>51.298818631047041</v>
      </c>
      <c r="F20" s="4">
        <v>11.877053182146184</v>
      </c>
      <c r="G20" s="4">
        <v>12.044960016721607</v>
      </c>
      <c r="J20" s="5"/>
      <c r="K20" t="s">
        <v>12</v>
      </c>
      <c r="L20" s="4">
        <v>14.743056132941806</v>
      </c>
      <c r="M20" s="4">
        <v>10.036112037143351</v>
      </c>
      <c r="N20" s="4">
        <v>51.298818631047041</v>
      </c>
      <c r="O20" s="4">
        <v>11.877053182146184</v>
      </c>
      <c r="P20" s="4">
        <v>12.044960016721607</v>
      </c>
    </row>
    <row r="22" spans="1:16">
      <c r="I22" t="s">
        <v>10</v>
      </c>
    </row>
    <row r="23" spans="1:16">
      <c r="B23" t="s">
        <v>1</v>
      </c>
      <c r="C23" t="s">
        <v>0</v>
      </c>
      <c r="D23" t="s">
        <v>9</v>
      </c>
      <c r="E23" t="s">
        <v>10</v>
      </c>
      <c r="F23" t="s">
        <v>8</v>
      </c>
      <c r="G23" t="s">
        <v>3</v>
      </c>
      <c r="I23">
        <v>11.5187073609869</v>
      </c>
      <c r="K23" t="s">
        <v>1</v>
      </c>
      <c r="L23" t="s">
        <v>0</v>
      </c>
      <c r="M23" t="s">
        <v>9</v>
      </c>
      <c r="N23" t="s">
        <v>10</v>
      </c>
      <c r="O23" t="s">
        <v>8</v>
      </c>
      <c r="P23" t="s">
        <v>3</v>
      </c>
    </row>
    <row r="24" spans="1:16">
      <c r="A24">
        <v>2025</v>
      </c>
      <c r="B24">
        <v>0.988963669958838</v>
      </c>
      <c r="C24">
        <v>5.8425714826068598</v>
      </c>
      <c r="D24">
        <v>30.195034007382102</v>
      </c>
      <c r="E24">
        <v>16.706681856128601</v>
      </c>
      <c r="F24">
        <v>22.351603849198501</v>
      </c>
      <c r="G24">
        <v>23.915145134725002</v>
      </c>
      <c r="J24">
        <v>2025</v>
      </c>
      <c r="K24">
        <v>0.68107008366067101</v>
      </c>
      <c r="L24">
        <v>4.35982322665153</v>
      </c>
      <c r="M24">
        <v>26.590573726308602</v>
      </c>
      <c r="N24">
        <v>10.0333111987254</v>
      </c>
      <c r="O24">
        <v>27.770741872223301</v>
      </c>
      <c r="P24">
        <v>30.564479892430398</v>
      </c>
    </row>
    <row r="25" spans="1:16">
      <c r="A25">
        <v>2050</v>
      </c>
      <c r="B25">
        <v>0.53134689209653696</v>
      </c>
      <c r="C25">
        <v>2.6602727904895702</v>
      </c>
      <c r="D25">
        <v>14.167364505428401</v>
      </c>
      <c r="E25">
        <v>11.3663141506955</v>
      </c>
      <c r="F25">
        <v>26.549712831011998</v>
      </c>
      <c r="G25">
        <v>44.724988830277901</v>
      </c>
      <c r="I25">
        <v>12.3618146673879</v>
      </c>
      <c r="J25">
        <v>2050</v>
      </c>
      <c r="K25">
        <v>0.33669048155007197</v>
      </c>
      <c r="L25">
        <v>1.81876176572019</v>
      </c>
      <c r="M25">
        <v>10.303655135097801</v>
      </c>
      <c r="N25">
        <v>5.7129569465402303</v>
      </c>
      <c r="O25">
        <v>30.7223156883313</v>
      </c>
      <c r="P25">
        <v>51.105619982760501</v>
      </c>
    </row>
  </sheetData>
  <mergeCells count="6">
    <mergeCell ref="A17:A18"/>
    <mergeCell ref="A19:A20"/>
    <mergeCell ref="I9:I10"/>
    <mergeCell ref="I11:I12"/>
    <mergeCell ref="J17:J18"/>
    <mergeCell ref="J19:J20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Harris</dc:creator>
  <cp:lastModifiedBy>Rebecca Harris</cp:lastModifiedBy>
  <dcterms:created xsi:type="dcterms:W3CDTF">2015-03-31T19:53:45Z</dcterms:created>
  <dcterms:modified xsi:type="dcterms:W3CDTF">2015-04-17T15:16:23Z</dcterms:modified>
</cp:coreProperties>
</file>