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bookViews>
    <workbookView xWindow="0" yWindow="0" windowWidth="28800" windowHeight="12300" activeTab="1"/>
  </bookViews>
  <sheets>
    <sheet name="Couts individuels" sheetId="1" r:id="rId1"/>
    <sheet name="Budg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2" l="1"/>
  <c r="F20" i="2"/>
  <c r="G20" i="2"/>
  <c r="H20" i="2"/>
  <c r="I20" i="2"/>
  <c r="J20" i="2"/>
  <c r="K20" i="2"/>
  <c r="L20" i="2"/>
  <c r="M20" i="2"/>
  <c r="N20" i="2"/>
  <c r="D9" i="1"/>
  <c r="E9" i="1"/>
  <c r="F9" i="1"/>
  <c r="G9" i="1"/>
  <c r="H9" i="1"/>
  <c r="I9" i="1"/>
  <c r="J9" i="1"/>
  <c r="K9" i="1"/>
  <c r="L9" i="1"/>
  <c r="M9" i="1"/>
  <c r="N9" i="1"/>
  <c r="O9" i="1"/>
  <c r="P9" i="1"/>
  <c r="C9" i="1"/>
  <c r="O4" i="2"/>
  <c r="O5" i="2"/>
  <c r="O6" i="2"/>
  <c r="O7" i="2"/>
  <c r="O8" i="2"/>
  <c r="C4" i="2"/>
  <c r="D4" i="2"/>
  <c r="E4" i="2"/>
  <c r="F4" i="2"/>
  <c r="G4" i="2"/>
  <c r="H4" i="2"/>
  <c r="I4" i="2"/>
  <c r="J4" i="2"/>
  <c r="K4" i="2"/>
  <c r="L4" i="2"/>
  <c r="M4" i="2"/>
  <c r="N4" i="2"/>
  <c r="C5" i="2"/>
  <c r="D5" i="2"/>
  <c r="E5" i="2"/>
  <c r="F5" i="2"/>
  <c r="G5" i="2"/>
  <c r="H5" i="2"/>
  <c r="I5" i="2"/>
  <c r="J5" i="2"/>
  <c r="K5" i="2"/>
  <c r="L5" i="2"/>
  <c r="M5" i="2"/>
  <c r="N5" i="2"/>
  <c r="C6" i="2"/>
  <c r="D6" i="2"/>
  <c r="E6" i="2"/>
  <c r="F6" i="2"/>
  <c r="G6" i="2"/>
  <c r="H6" i="2"/>
  <c r="I6" i="2"/>
  <c r="J6" i="2"/>
  <c r="K6" i="2"/>
  <c r="L6" i="2"/>
  <c r="M6" i="2"/>
  <c r="N6" i="2"/>
  <c r="C7" i="2"/>
  <c r="D7" i="2"/>
  <c r="E7" i="2"/>
  <c r="F7" i="2"/>
  <c r="G7" i="2"/>
  <c r="H7" i="2"/>
  <c r="I7" i="2"/>
  <c r="J7" i="2"/>
  <c r="K7" i="2"/>
  <c r="L7" i="2"/>
  <c r="M7" i="2"/>
  <c r="N7" i="2"/>
  <c r="C8" i="2"/>
  <c r="D8" i="2"/>
  <c r="E8" i="2"/>
  <c r="F8" i="2"/>
  <c r="G8" i="2"/>
  <c r="H8" i="2"/>
  <c r="I8" i="2"/>
  <c r="J8" i="2"/>
  <c r="K8" i="2"/>
  <c r="L8" i="2"/>
  <c r="M8" i="2"/>
  <c r="N8" i="2"/>
  <c r="F3" i="2"/>
  <c r="F9" i="2" s="1"/>
  <c r="G3" i="2"/>
  <c r="H3" i="2"/>
  <c r="H9" i="2" s="1"/>
  <c r="I3" i="2"/>
  <c r="J3" i="2"/>
  <c r="J9" i="2" s="1"/>
  <c r="K3" i="2"/>
  <c r="L3" i="2"/>
  <c r="L9" i="2" s="1"/>
  <c r="M3" i="2"/>
  <c r="N3" i="2"/>
  <c r="N9" i="2" s="1"/>
  <c r="C3" i="2"/>
  <c r="D3" i="1"/>
  <c r="E3" i="2" s="1"/>
  <c r="E9" i="2" s="1"/>
  <c r="D3" i="2" l="1"/>
  <c r="C9" i="2"/>
  <c r="C20" i="2" s="1"/>
  <c r="K9" i="2"/>
  <c r="G9" i="2"/>
  <c r="O3" i="2"/>
  <c r="M9" i="2"/>
  <c r="I9" i="2"/>
  <c r="O9" i="2" l="1"/>
  <c r="O20" i="2"/>
  <c r="D9" i="2"/>
  <c r="D20" i="2"/>
</calcChain>
</file>

<file path=xl/sharedStrings.xml><?xml version="1.0" encoding="utf-8"?>
<sst xmlns="http://schemas.openxmlformats.org/spreadsheetml/2006/main" count="57" uniqueCount="28">
  <si>
    <t>janv-mars</t>
  </si>
  <si>
    <t>avr-juin</t>
  </si>
  <si>
    <t>juil-sept</t>
  </si>
  <si>
    <t>oct-dec</t>
  </si>
  <si>
    <t>RH</t>
  </si>
  <si>
    <t>pub</t>
  </si>
  <si>
    <t>cédric</t>
  </si>
  <si>
    <t>Matériel</t>
  </si>
  <si>
    <t>commercialisation</t>
  </si>
  <si>
    <t xml:space="preserve">cout du produit </t>
  </si>
  <si>
    <t xml:space="preserve">cout de l'equipement </t>
  </si>
  <si>
    <t xml:space="preserve">marketing </t>
  </si>
  <si>
    <t>Vincent</t>
  </si>
  <si>
    <t>Kevin</t>
  </si>
  <si>
    <t>Clark</t>
  </si>
  <si>
    <t>Gwenaëlle</t>
  </si>
  <si>
    <t>enzo</t>
  </si>
  <si>
    <t>I/A</t>
  </si>
  <si>
    <t>Logiciel</t>
  </si>
  <si>
    <t>Composants éléctroniques</t>
  </si>
  <si>
    <t>Composants éléctriques</t>
  </si>
  <si>
    <t>Achat de vaches</t>
  </si>
  <si>
    <t>Charges diverses</t>
  </si>
  <si>
    <t>charges patronal</t>
  </si>
  <si>
    <t xml:space="preserve">location du local </t>
  </si>
  <si>
    <t>Total</t>
  </si>
  <si>
    <t>Taux horaire</t>
  </si>
  <si>
    <t>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</si>
</sst>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 applyBorder="1"/>
    <xf numFmtId="0" fontId="1" fillId="2" borderId="1" xfId="0" applyFont="1" applyFill="1" applyBorder="1"/>
    <xf numFmtId="0" fontId="0" fillId="4" borderId="2" xfId="0" applyFont="1" applyFill="1" applyBorder="1"/>
    <xf numFmtId="0" fontId="0" fillId="3" borderId="5" xfId="0" applyFont="1" applyFill="1" applyBorder="1"/>
    <xf numFmtId="0" fontId="0" fillId="0" borderId="0" xfId="0" applyAlignment="1">
      <alignment vertical="center"/>
    </xf>
    <xf numFmtId="0" fontId="0" fillId="3" borderId="3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3" borderId="6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</cellXfs>
  <cellStyles count="1">
    <cellStyle name="Normal" xfId="0" builtinId="0"/>
  </cellStyles>
  <dxfs count="33"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au13" displayName="Tableau13" ref="A2:P9" headerRowCount="0" totalsRowCount="1" headerRowDxfId="16">
  <tableColumns count="16">
    <tableColumn id="1" name="Colonne1" totalsRowLabel="Total" headerRowDxfId="15"/>
    <tableColumn id="2" name="Colonne2" headerRowDxfId="14"/>
    <tableColumn id="16" name="Colonne12" totalsRowFunction="sum" headerRowDxfId="0"/>
    <tableColumn id="3" name="2023" totalsRowFunction="sum" headerRowDxfId="13"/>
    <tableColumn id="4" name="2024" totalsRowFunction="sum" headerRowDxfId="12"/>
    <tableColumn id="5" name="Colonne3" totalsRowFunction="sum" headerRowDxfId="11"/>
    <tableColumn id="6" name="Colonne4" totalsRowFunction="sum" headerRowDxfId="10"/>
    <tableColumn id="7" name="Colonne5" totalsRowFunction="sum" headerRowDxfId="9"/>
    <tableColumn id="8" name="2025" totalsRowFunction="sum" headerRowDxfId="8"/>
    <tableColumn id="9" name="Colonne6" totalsRowFunction="sum" headerRowDxfId="7"/>
    <tableColumn id="10" name="Colonne7" totalsRowFunction="sum" headerRowDxfId="6"/>
    <tableColumn id="11" name="Colonne8" totalsRowFunction="sum" headerRowDxfId="5"/>
    <tableColumn id="12" name="2026" totalsRowFunction="sum" headerRowDxfId="4"/>
    <tableColumn id="13" name="Colonne9" totalsRowFunction="sum" headerRowDxfId="3"/>
    <tableColumn id="14" name="Colonne10" totalsRowFunction="sum" headerRowDxfId="2"/>
    <tableColumn id="15" name="Colonne11" totalsRowFunction="sum" headerRowDxfId="1"/>
  </tableColumns>
  <tableStyleInfo name="TableStyleMedium9" showFirstColumn="1" showLastColumn="0" showRowStripes="1" showColumnStripes="1"/>
</table>
</file>

<file path=xl/tables/table2.xml><?xml version="1.0" encoding="utf-8"?>
<table xmlns="http://schemas.openxmlformats.org/spreadsheetml/2006/main" id="1" name="Tableau1" displayName="Tableau1" ref="A2:O20" headerRowCount="0" totalsRowCount="1" headerRowDxfId="32">
  <tableColumns count="15">
    <tableColumn id="1" name="Colonne1" totalsRowLabel="Total" headerRowDxfId="17"/>
    <tableColumn id="2" name="Colonne2" headerRowDxfId="18"/>
    <tableColumn id="3" name="2023" totalsRowFunction="sum" headerRowDxfId="19"/>
    <tableColumn id="4" name="2024" totalsRowFunction="sum" headerRowDxfId="20"/>
    <tableColumn id="5" name="Colonne3" totalsRowFunction="sum" headerRowDxfId="21"/>
    <tableColumn id="6" name="Colonne4" totalsRowFunction="sum" headerRowDxfId="22"/>
    <tableColumn id="7" name="Colonne5" totalsRowFunction="sum" headerRowDxfId="23"/>
    <tableColumn id="8" name="2025" totalsRowFunction="sum" headerRowDxfId="24"/>
    <tableColumn id="9" name="Colonne6" totalsRowFunction="sum" headerRowDxfId="25"/>
    <tableColumn id="10" name="Colonne7" totalsRowFunction="sum" headerRowDxfId="26"/>
    <tableColumn id="11" name="Colonne8" totalsRowFunction="sum" headerRowDxfId="27"/>
    <tableColumn id="12" name="2026" totalsRowFunction="sum" headerRowDxfId="28"/>
    <tableColumn id="13" name="Colonne9" totalsRowFunction="sum" headerRowDxfId="29"/>
    <tableColumn id="14" name="Colonne10" totalsRowFunction="sum" headerRowDxfId="30"/>
    <tableColumn id="15" name="Colonne11" totalsRowFunction="sum" headerRowDxfId="31"/>
  </tableColumns>
  <tableStyleInfo name="TableStyleMedium9" showFirstColumn="1" showLastColumn="0" showRowStripes="1" showColumnStripes="1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E20" sqref="E20"/>
    </sheetView>
  </sheetViews>
  <sheetFormatPr baseColWidth="10" defaultRowHeight="15" x14ac:dyDescent="0.25"/>
  <cols>
    <col min="1" max="1" width="10.7109375" bestFit="1" customWidth="1"/>
    <col min="2" max="2" width="12" bestFit="1" customWidth="1"/>
    <col min="3" max="3" width="7.5703125" bestFit="1" customWidth="1"/>
    <col min="4" max="4" width="9.7109375" bestFit="1" customWidth="1"/>
    <col min="5" max="5" width="7.85546875" bestFit="1" customWidth="1"/>
    <col min="6" max="6" width="8.42578125" bestFit="1" customWidth="1"/>
  </cols>
  <sheetData>
    <row r="1" spans="1:16" x14ac:dyDescent="0.25">
      <c r="A1" s="4"/>
      <c r="B1" s="6"/>
      <c r="C1" s="5">
        <v>2023</v>
      </c>
      <c r="D1" s="15">
        <v>2024</v>
      </c>
      <c r="E1" s="16"/>
      <c r="F1" s="16"/>
      <c r="G1" s="17"/>
      <c r="H1" s="12">
        <v>2025</v>
      </c>
      <c r="I1" s="12"/>
      <c r="J1" s="12"/>
      <c r="K1" s="12"/>
      <c r="L1" s="9">
        <v>2026</v>
      </c>
      <c r="M1" s="9"/>
      <c r="N1" s="9"/>
      <c r="O1" s="9"/>
      <c r="P1" s="14"/>
    </row>
    <row r="2" spans="1:16" x14ac:dyDescent="0.25">
      <c r="A2" s="1" t="s">
        <v>27</v>
      </c>
      <c r="B2" t="s">
        <v>26</v>
      </c>
      <c r="C2" s="1" t="s">
        <v>3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0</v>
      </c>
      <c r="M2" s="1" t="s">
        <v>1</v>
      </c>
      <c r="N2" s="1" t="s">
        <v>2</v>
      </c>
      <c r="O2" s="1" t="s">
        <v>3</v>
      </c>
    </row>
    <row r="3" spans="1:16" x14ac:dyDescent="0.25">
      <c r="A3" s="1" t="s">
        <v>6</v>
      </c>
      <c r="B3">
        <v>16.5</v>
      </c>
      <c r="C3" s="7">
        <v>450</v>
      </c>
      <c r="D3" s="1">
        <f>3*'Couts individuels'!D12*'Couts individuels'!E12</f>
        <v>0</v>
      </c>
      <c r="E3" s="1"/>
      <c r="F3" s="1"/>
      <c r="G3" s="1"/>
      <c r="H3" s="1"/>
    </row>
    <row r="4" spans="1:16" x14ac:dyDescent="0.25">
      <c r="A4" s="1" t="s">
        <v>12</v>
      </c>
      <c r="B4">
        <v>16.5</v>
      </c>
      <c r="C4" s="7">
        <v>450</v>
      </c>
      <c r="D4" s="1"/>
      <c r="E4" s="1"/>
      <c r="F4" s="1"/>
      <c r="G4" s="1"/>
      <c r="H4" s="1"/>
    </row>
    <row r="5" spans="1:16" x14ac:dyDescent="0.25">
      <c r="A5" s="1" t="s">
        <v>13</v>
      </c>
      <c r="B5">
        <v>16.5</v>
      </c>
      <c r="C5" s="7">
        <v>450</v>
      </c>
      <c r="D5" s="1"/>
      <c r="E5" s="1"/>
      <c r="F5" s="1"/>
      <c r="G5" s="1"/>
      <c r="H5" s="1"/>
    </row>
    <row r="6" spans="1:16" x14ac:dyDescent="0.25">
      <c r="A6" s="2" t="s">
        <v>14</v>
      </c>
      <c r="B6">
        <v>16.5</v>
      </c>
      <c r="C6" s="7">
        <v>450</v>
      </c>
      <c r="D6" s="1"/>
      <c r="E6" s="1"/>
      <c r="F6" s="1"/>
      <c r="G6" s="1"/>
      <c r="H6" s="1"/>
    </row>
    <row r="7" spans="1:16" x14ac:dyDescent="0.25">
      <c r="A7" s="3" t="s">
        <v>15</v>
      </c>
      <c r="B7">
        <v>16.5</v>
      </c>
      <c r="C7" s="7">
        <v>450</v>
      </c>
      <c r="D7" s="1"/>
      <c r="E7" s="1"/>
      <c r="F7" s="1"/>
      <c r="G7" s="1"/>
      <c r="H7" s="1"/>
    </row>
    <row r="8" spans="1:16" x14ac:dyDescent="0.25">
      <c r="A8" s="2" t="s">
        <v>16</v>
      </c>
      <c r="B8">
        <v>16.5</v>
      </c>
      <c r="C8" s="7">
        <v>450</v>
      </c>
      <c r="D8" s="1"/>
      <c r="E8" s="1"/>
      <c r="F8" s="1"/>
      <c r="G8" s="1"/>
      <c r="H8" s="1"/>
    </row>
    <row r="9" spans="1:16" x14ac:dyDescent="0.25">
      <c r="A9" t="s">
        <v>25</v>
      </c>
      <c r="C9">
        <f>SUBTOTAL(109,Tableau13[Colonne12])</f>
        <v>2700</v>
      </c>
      <c r="D9">
        <f>SUBTOTAL(109,Tableau13[2023])</f>
        <v>0</v>
      </c>
      <c r="E9">
        <f>SUBTOTAL(109,Tableau13[2024])</f>
        <v>0</v>
      </c>
      <c r="F9">
        <f>SUBTOTAL(109,Tableau13[Colonne3])</f>
        <v>0</v>
      </c>
      <c r="G9">
        <f>SUBTOTAL(109,Tableau13[Colonne4])</f>
        <v>0</v>
      </c>
      <c r="H9">
        <f>SUBTOTAL(109,Tableau13[Colonne5])</f>
        <v>0</v>
      </c>
      <c r="I9">
        <f>SUBTOTAL(109,Tableau13[2025])</f>
        <v>0</v>
      </c>
      <c r="J9">
        <f>SUBTOTAL(109,Tableau13[Colonne6])</f>
        <v>0</v>
      </c>
      <c r="K9">
        <f>SUBTOTAL(109,Tableau13[Colonne7])</f>
        <v>0</v>
      </c>
      <c r="L9">
        <f>SUBTOTAL(109,Tableau13[Colonne8])</f>
        <v>0</v>
      </c>
      <c r="M9">
        <f>SUBTOTAL(109,Tableau13[2026])</f>
        <v>0</v>
      </c>
      <c r="N9">
        <f>SUBTOTAL(109,Tableau13[Colonne9])</f>
        <v>0</v>
      </c>
      <c r="O9">
        <f>SUBTOTAL(109,Tableau13[Colonne10])</f>
        <v>0</v>
      </c>
      <c r="P9">
        <f>SUBTOTAL(109,Tableau13[Colonne11])</f>
        <v>0</v>
      </c>
    </row>
  </sheetData>
  <mergeCells count="3">
    <mergeCell ref="D1:G1"/>
    <mergeCell ref="H1:K1"/>
    <mergeCell ref="L1:O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B32" sqref="B32"/>
    </sheetView>
  </sheetViews>
  <sheetFormatPr baseColWidth="10" defaultRowHeight="15" x14ac:dyDescent="0.25"/>
  <cols>
    <col min="1" max="1" width="17.42578125" bestFit="1" customWidth="1"/>
    <col min="2" max="2" width="24.85546875" bestFit="1" customWidth="1"/>
    <col min="5" max="7" width="11.5703125" customWidth="1"/>
    <col min="9" max="11" width="11.5703125" customWidth="1"/>
    <col min="13" max="13" width="11.5703125" customWidth="1"/>
    <col min="14" max="15" width="12.5703125" customWidth="1"/>
  </cols>
  <sheetData>
    <row r="1" spans="1:15" x14ac:dyDescent="0.25">
      <c r="A1" s="4"/>
      <c r="B1" s="6"/>
      <c r="C1" s="5">
        <v>2023</v>
      </c>
      <c r="D1" s="8">
        <v>2024</v>
      </c>
      <c r="E1" s="9"/>
      <c r="F1" s="9"/>
      <c r="G1" s="10"/>
      <c r="H1" s="11">
        <v>2025</v>
      </c>
      <c r="I1" s="12"/>
      <c r="J1" s="12"/>
      <c r="K1" s="13"/>
      <c r="L1" s="8">
        <v>2026</v>
      </c>
      <c r="M1" s="9"/>
      <c r="N1" s="9"/>
      <c r="O1" s="10"/>
    </row>
    <row r="2" spans="1:15" x14ac:dyDescent="0.25">
      <c r="A2" s="1"/>
      <c r="B2" s="1"/>
      <c r="C2" s="1" t="s">
        <v>3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0</v>
      </c>
      <c r="M2" s="1" t="s">
        <v>1</v>
      </c>
      <c r="N2" s="1" t="s">
        <v>2</v>
      </c>
      <c r="O2" s="1" t="s">
        <v>3</v>
      </c>
    </row>
    <row r="3" spans="1:15" x14ac:dyDescent="0.25">
      <c r="A3" s="1" t="s">
        <v>4</v>
      </c>
      <c r="B3" s="1" t="s">
        <v>6</v>
      </c>
      <c r="C3" s="1">
        <f>Tableau13[[#This Row],[Colonne2]]*Tableau13[[#This Row],[Colonne12]]</f>
        <v>7425</v>
      </c>
      <c r="D3" s="1">
        <f>Tableau13[[#This Row],[Colonne12]]*Tableau13[[#This Row],[2023]]</f>
        <v>0</v>
      </c>
      <c r="E3" s="1">
        <f>Tableau13[[#This Row],[2023]]*Tableau13[[#This Row],[2024]]</f>
        <v>0</v>
      </c>
      <c r="F3" s="1">
        <f>Tableau13[[#This Row],[2024]]*Tableau13[[#This Row],[Colonne3]]</f>
        <v>0</v>
      </c>
      <c r="G3" s="1">
        <f>Tableau13[[#This Row],[Colonne3]]*Tableau13[[#This Row],[Colonne4]]</f>
        <v>0</v>
      </c>
      <c r="H3" s="1">
        <f>Tableau13[[#This Row],[Colonne4]]*Tableau13[[#This Row],[Colonne5]]</f>
        <v>0</v>
      </c>
      <c r="I3" s="1">
        <f>Tableau13[[#This Row],[Colonne5]]*Tableau13[[#This Row],[2025]]</f>
        <v>0</v>
      </c>
      <c r="J3" s="1">
        <f>Tableau13[[#This Row],[2025]]*Tableau13[[#This Row],[Colonne6]]</f>
        <v>0</v>
      </c>
      <c r="K3" s="1">
        <f>Tableau13[[#This Row],[Colonne6]]*Tableau13[[#This Row],[Colonne7]]</f>
        <v>0</v>
      </c>
      <c r="L3" s="1">
        <f>Tableau13[[#This Row],[Colonne7]]*Tableau13[[#This Row],[Colonne8]]</f>
        <v>0</v>
      </c>
      <c r="M3" s="1">
        <f>Tableau13[[#This Row],[Colonne8]]*Tableau13[[#This Row],[2026]]</f>
        <v>0</v>
      </c>
      <c r="N3" s="1">
        <f>Tableau13[[#This Row],[2026]]*Tableau13[[#This Row],[Colonne9]]</f>
        <v>0</v>
      </c>
      <c r="O3" s="1">
        <f>Tableau13[[#This Row],[Colonne12]]*Tableau13[[#This Row],[2023]]</f>
        <v>0</v>
      </c>
    </row>
    <row r="4" spans="1:15" x14ac:dyDescent="0.25">
      <c r="A4" s="1"/>
      <c r="B4" s="1" t="s">
        <v>12</v>
      </c>
      <c r="C4" s="1">
        <f>Tableau13[[#This Row],[Colonne2]]*Tableau13[[#This Row],[Colonne12]]</f>
        <v>7425</v>
      </c>
      <c r="D4" s="1">
        <f>Tableau13[[#This Row],[Colonne12]]*Tableau13[[#This Row],[2023]]</f>
        <v>0</v>
      </c>
      <c r="E4" s="1">
        <f>Tableau13[[#This Row],[2023]]*Tableau13[[#This Row],[2024]]</f>
        <v>0</v>
      </c>
      <c r="F4" s="1">
        <f>Tableau13[[#This Row],[2024]]*Tableau13[[#This Row],[Colonne3]]</f>
        <v>0</v>
      </c>
      <c r="G4" s="1">
        <f>Tableau13[[#This Row],[Colonne3]]*Tableau13[[#This Row],[Colonne4]]</f>
        <v>0</v>
      </c>
      <c r="H4" s="1">
        <f>Tableau13[[#This Row],[Colonne4]]*Tableau13[[#This Row],[Colonne5]]</f>
        <v>0</v>
      </c>
      <c r="I4" s="1">
        <f>Tableau13[[#This Row],[Colonne5]]*Tableau13[[#This Row],[2025]]</f>
        <v>0</v>
      </c>
      <c r="J4" s="1">
        <f>Tableau13[[#This Row],[2025]]*Tableau13[[#This Row],[Colonne6]]</f>
        <v>0</v>
      </c>
      <c r="K4" s="1">
        <f>Tableau13[[#This Row],[Colonne6]]*Tableau13[[#This Row],[Colonne7]]</f>
        <v>0</v>
      </c>
      <c r="L4" s="1">
        <f>Tableau13[[#This Row],[Colonne7]]*Tableau13[[#This Row],[Colonne8]]</f>
        <v>0</v>
      </c>
      <c r="M4" s="1">
        <f>Tableau13[[#This Row],[Colonne8]]*Tableau13[[#This Row],[2026]]</f>
        <v>0</v>
      </c>
      <c r="N4" s="1">
        <f>Tableau13[[#This Row],[2026]]*Tableau13[[#This Row],[Colonne9]]</f>
        <v>0</v>
      </c>
      <c r="O4" s="1">
        <f>Tableau13[[#This Row],[Colonne12]]*Tableau13[[#This Row],[2023]]</f>
        <v>0</v>
      </c>
    </row>
    <row r="5" spans="1:15" x14ac:dyDescent="0.25">
      <c r="A5" s="1"/>
      <c r="B5" s="1" t="s">
        <v>13</v>
      </c>
      <c r="C5" s="1">
        <f>Tableau13[[#This Row],[Colonne2]]*Tableau13[[#This Row],[Colonne12]]</f>
        <v>7425</v>
      </c>
      <c r="D5" s="1">
        <f>Tableau13[[#This Row],[Colonne12]]*Tableau13[[#This Row],[2023]]</f>
        <v>0</v>
      </c>
      <c r="E5" s="1">
        <f>Tableau13[[#This Row],[2023]]*Tableau13[[#This Row],[2024]]</f>
        <v>0</v>
      </c>
      <c r="F5" s="1">
        <f>Tableau13[[#This Row],[2024]]*Tableau13[[#This Row],[Colonne3]]</f>
        <v>0</v>
      </c>
      <c r="G5" s="1">
        <f>Tableau13[[#This Row],[Colonne3]]*Tableau13[[#This Row],[Colonne4]]</f>
        <v>0</v>
      </c>
      <c r="H5" s="1">
        <f>Tableau13[[#This Row],[Colonne4]]*Tableau13[[#This Row],[Colonne5]]</f>
        <v>0</v>
      </c>
      <c r="I5" s="1">
        <f>Tableau13[[#This Row],[Colonne5]]*Tableau13[[#This Row],[2025]]</f>
        <v>0</v>
      </c>
      <c r="J5" s="1">
        <f>Tableau13[[#This Row],[2025]]*Tableau13[[#This Row],[Colonne6]]</f>
        <v>0</v>
      </c>
      <c r="K5" s="1">
        <f>Tableau13[[#This Row],[Colonne6]]*Tableau13[[#This Row],[Colonne7]]</f>
        <v>0</v>
      </c>
      <c r="L5" s="1">
        <f>Tableau13[[#This Row],[Colonne7]]*Tableau13[[#This Row],[Colonne8]]</f>
        <v>0</v>
      </c>
      <c r="M5" s="1">
        <f>Tableau13[[#This Row],[Colonne8]]*Tableau13[[#This Row],[2026]]</f>
        <v>0</v>
      </c>
      <c r="N5" s="1">
        <f>Tableau13[[#This Row],[2026]]*Tableau13[[#This Row],[Colonne9]]</f>
        <v>0</v>
      </c>
      <c r="O5" s="1">
        <f>Tableau13[[#This Row],[Colonne12]]*Tableau13[[#This Row],[2023]]</f>
        <v>0</v>
      </c>
    </row>
    <row r="6" spans="1:15" x14ac:dyDescent="0.25">
      <c r="A6" s="1"/>
      <c r="B6" s="2" t="s">
        <v>14</v>
      </c>
      <c r="C6" s="1">
        <f>Tableau13[[#This Row],[Colonne2]]*Tableau13[[#This Row],[Colonne12]]</f>
        <v>7425</v>
      </c>
      <c r="D6" s="1">
        <f>Tableau13[[#This Row],[Colonne12]]*Tableau13[[#This Row],[2023]]</f>
        <v>0</v>
      </c>
      <c r="E6" s="1">
        <f>Tableau13[[#This Row],[2023]]*Tableau13[[#This Row],[2024]]</f>
        <v>0</v>
      </c>
      <c r="F6" s="1">
        <f>Tableau13[[#This Row],[2024]]*Tableau13[[#This Row],[Colonne3]]</f>
        <v>0</v>
      </c>
      <c r="G6" s="1">
        <f>Tableau13[[#This Row],[Colonne3]]*Tableau13[[#This Row],[Colonne4]]</f>
        <v>0</v>
      </c>
      <c r="H6" s="1">
        <f>Tableau13[[#This Row],[Colonne4]]*Tableau13[[#This Row],[Colonne5]]</f>
        <v>0</v>
      </c>
      <c r="I6" s="1">
        <f>Tableau13[[#This Row],[Colonne5]]*Tableau13[[#This Row],[2025]]</f>
        <v>0</v>
      </c>
      <c r="J6" s="1">
        <f>Tableau13[[#This Row],[2025]]*Tableau13[[#This Row],[Colonne6]]</f>
        <v>0</v>
      </c>
      <c r="K6" s="1">
        <f>Tableau13[[#This Row],[Colonne6]]*Tableau13[[#This Row],[Colonne7]]</f>
        <v>0</v>
      </c>
      <c r="L6" s="1">
        <f>Tableau13[[#This Row],[Colonne7]]*Tableau13[[#This Row],[Colonne8]]</f>
        <v>0</v>
      </c>
      <c r="M6" s="1">
        <f>Tableau13[[#This Row],[Colonne8]]*Tableau13[[#This Row],[2026]]</f>
        <v>0</v>
      </c>
      <c r="N6" s="1">
        <f>Tableau13[[#This Row],[2026]]*Tableau13[[#This Row],[Colonne9]]</f>
        <v>0</v>
      </c>
      <c r="O6" s="1">
        <f>Tableau13[[#This Row],[Colonne12]]*Tableau13[[#This Row],[2023]]</f>
        <v>0</v>
      </c>
    </row>
    <row r="7" spans="1:15" x14ac:dyDescent="0.25">
      <c r="A7" s="1"/>
      <c r="B7" s="3" t="s">
        <v>15</v>
      </c>
      <c r="C7" s="1">
        <f>Tableau13[[#This Row],[Colonne2]]*Tableau13[[#This Row],[Colonne12]]</f>
        <v>7425</v>
      </c>
      <c r="D7" s="1">
        <f>Tableau13[[#This Row],[Colonne12]]*Tableau13[[#This Row],[2023]]</f>
        <v>0</v>
      </c>
      <c r="E7" s="1">
        <f>Tableau13[[#This Row],[2023]]*Tableau13[[#This Row],[2024]]</f>
        <v>0</v>
      </c>
      <c r="F7" s="1">
        <f>Tableau13[[#This Row],[2024]]*Tableau13[[#This Row],[Colonne3]]</f>
        <v>0</v>
      </c>
      <c r="G7" s="1">
        <f>Tableau13[[#This Row],[Colonne3]]*Tableau13[[#This Row],[Colonne4]]</f>
        <v>0</v>
      </c>
      <c r="H7" s="1">
        <f>Tableau13[[#This Row],[Colonne4]]*Tableau13[[#This Row],[Colonne5]]</f>
        <v>0</v>
      </c>
      <c r="I7" s="1">
        <f>Tableau13[[#This Row],[Colonne5]]*Tableau13[[#This Row],[2025]]</f>
        <v>0</v>
      </c>
      <c r="J7" s="1">
        <f>Tableau13[[#This Row],[2025]]*Tableau13[[#This Row],[Colonne6]]</f>
        <v>0</v>
      </c>
      <c r="K7" s="1">
        <f>Tableau13[[#This Row],[Colonne6]]*Tableau13[[#This Row],[Colonne7]]</f>
        <v>0</v>
      </c>
      <c r="L7" s="1">
        <f>Tableau13[[#This Row],[Colonne7]]*Tableau13[[#This Row],[Colonne8]]</f>
        <v>0</v>
      </c>
      <c r="M7" s="1">
        <f>Tableau13[[#This Row],[Colonne8]]*Tableau13[[#This Row],[2026]]</f>
        <v>0</v>
      </c>
      <c r="N7" s="1">
        <f>Tableau13[[#This Row],[2026]]*Tableau13[[#This Row],[Colonne9]]</f>
        <v>0</v>
      </c>
      <c r="O7" s="1">
        <f>Tableau13[[#This Row],[Colonne12]]*Tableau13[[#This Row],[2023]]</f>
        <v>0</v>
      </c>
    </row>
    <row r="8" spans="1:15" x14ac:dyDescent="0.25">
      <c r="A8" s="1"/>
      <c r="B8" s="2" t="s">
        <v>16</v>
      </c>
      <c r="C8" s="1">
        <f>Tableau13[[#This Row],[Colonne2]]*Tableau13[[#This Row],[Colonne12]]</f>
        <v>7425</v>
      </c>
      <c r="D8" s="1">
        <f>Tableau13[[#This Row],[Colonne12]]*Tableau13[[#This Row],[2023]]</f>
        <v>0</v>
      </c>
      <c r="E8" s="1">
        <f>Tableau13[[#This Row],[2023]]*Tableau13[[#This Row],[2024]]</f>
        <v>0</v>
      </c>
      <c r="F8" s="1">
        <f>Tableau13[[#This Row],[2024]]*Tableau13[[#This Row],[Colonne3]]</f>
        <v>0</v>
      </c>
      <c r="G8" s="1">
        <f>Tableau13[[#This Row],[Colonne3]]*Tableau13[[#This Row],[Colonne4]]</f>
        <v>0</v>
      </c>
      <c r="H8" s="1">
        <f>Tableau13[[#This Row],[Colonne4]]*Tableau13[[#This Row],[Colonne5]]</f>
        <v>0</v>
      </c>
      <c r="I8" s="1">
        <f>Tableau13[[#This Row],[Colonne5]]*Tableau13[[#This Row],[2025]]</f>
        <v>0</v>
      </c>
      <c r="J8" s="1">
        <f>Tableau13[[#This Row],[2025]]*Tableau13[[#This Row],[Colonne6]]</f>
        <v>0</v>
      </c>
      <c r="K8" s="1">
        <f>Tableau13[[#This Row],[Colonne6]]*Tableau13[[#This Row],[Colonne7]]</f>
        <v>0</v>
      </c>
      <c r="L8" s="1">
        <f>Tableau13[[#This Row],[Colonne7]]*Tableau13[[#This Row],[Colonne8]]</f>
        <v>0</v>
      </c>
      <c r="M8" s="1">
        <f>Tableau13[[#This Row],[Colonne8]]*Tableau13[[#This Row],[2026]]</f>
        <v>0</v>
      </c>
      <c r="N8" s="1">
        <f>Tableau13[[#This Row],[2026]]*Tableau13[[#This Row],[Colonne9]]</f>
        <v>0</v>
      </c>
      <c r="O8" s="1">
        <f>Tableau13[[#This Row],[Colonne12]]*Tableau13[[#This Row],[2023]]</f>
        <v>0</v>
      </c>
    </row>
    <row r="9" spans="1:15" x14ac:dyDescent="0.25">
      <c r="A9" s="1" t="s">
        <v>22</v>
      </c>
      <c r="B9" s="2" t="s">
        <v>23</v>
      </c>
      <c r="C9" s="1">
        <f>SUM(C3:C8)*0.5</f>
        <v>22275</v>
      </c>
      <c r="D9" s="1">
        <f t="shared" ref="D9:N9" si="0">SUM(D3:D8)*0.5</f>
        <v>0</v>
      </c>
      <c r="E9" s="1">
        <f t="shared" si="0"/>
        <v>0</v>
      </c>
      <c r="F9" s="1">
        <f t="shared" si="0"/>
        <v>0</v>
      </c>
      <c r="G9" s="1">
        <f t="shared" si="0"/>
        <v>0</v>
      </c>
      <c r="H9" s="1">
        <f t="shared" si="0"/>
        <v>0</v>
      </c>
      <c r="I9" s="1">
        <f t="shared" si="0"/>
        <v>0</v>
      </c>
      <c r="J9" s="1">
        <f t="shared" si="0"/>
        <v>0</v>
      </c>
      <c r="K9" s="1">
        <f t="shared" si="0"/>
        <v>0</v>
      </c>
      <c r="L9" s="1">
        <f t="shared" si="0"/>
        <v>0</v>
      </c>
      <c r="M9" s="1">
        <f t="shared" si="0"/>
        <v>0</v>
      </c>
      <c r="N9" s="1">
        <f t="shared" si="0"/>
        <v>0</v>
      </c>
      <c r="O9" s="1">
        <f>SUM(O3:O8)*0.5</f>
        <v>0</v>
      </c>
    </row>
    <row r="10" spans="1:15" x14ac:dyDescent="0.25">
      <c r="A10" s="1" t="s">
        <v>7</v>
      </c>
      <c r="B10" s="1" t="s">
        <v>19</v>
      </c>
      <c r="C10" s="1"/>
      <c r="D10" s="1"/>
      <c r="E10" s="1"/>
      <c r="F10" s="1"/>
      <c r="G10" s="1"/>
    </row>
    <row r="11" spans="1:15" x14ac:dyDescent="0.25">
      <c r="A11" s="1"/>
      <c r="B11" s="2" t="s">
        <v>17</v>
      </c>
      <c r="C11" s="1"/>
      <c r="D11" s="1"/>
      <c r="E11" s="1"/>
      <c r="F11" s="1"/>
      <c r="G11" s="1"/>
    </row>
    <row r="12" spans="1:15" x14ac:dyDescent="0.25">
      <c r="A12" s="1"/>
      <c r="B12" s="2" t="s">
        <v>18</v>
      </c>
      <c r="C12" s="1"/>
      <c r="D12" s="1"/>
      <c r="E12" s="1"/>
      <c r="F12" s="1"/>
      <c r="G12" s="1"/>
    </row>
    <row r="13" spans="1:15" x14ac:dyDescent="0.25">
      <c r="A13" s="1"/>
      <c r="B13" s="2" t="s">
        <v>20</v>
      </c>
      <c r="C13" s="1"/>
      <c r="D13" s="1"/>
      <c r="E13" s="1"/>
      <c r="F13" s="1"/>
      <c r="G13" s="1"/>
    </row>
    <row r="14" spans="1:15" x14ac:dyDescent="0.25">
      <c r="A14" s="1"/>
      <c r="B14" s="2" t="s">
        <v>21</v>
      </c>
      <c r="C14" s="1"/>
      <c r="D14" s="1"/>
      <c r="E14" s="1"/>
      <c r="F14" s="1"/>
      <c r="G14" s="1"/>
    </row>
    <row r="15" spans="1:15" x14ac:dyDescent="0.25">
      <c r="A15" s="1"/>
      <c r="B15" s="2" t="s">
        <v>24</v>
      </c>
      <c r="C15" s="1"/>
      <c r="D15" s="1"/>
      <c r="E15" s="1"/>
      <c r="F15" s="1"/>
      <c r="G15" s="1"/>
    </row>
    <row r="16" spans="1:15" x14ac:dyDescent="0.25">
      <c r="A16" s="1" t="s">
        <v>8</v>
      </c>
      <c r="B16" s="1" t="s">
        <v>9</v>
      </c>
      <c r="C16" s="1">
        <v>10</v>
      </c>
      <c r="D16" s="1"/>
      <c r="E16" s="1"/>
      <c r="F16" s="1"/>
      <c r="G16" s="1"/>
    </row>
    <row r="17" spans="1:15" x14ac:dyDescent="0.25">
      <c r="A17" s="1"/>
      <c r="B17" s="1" t="s">
        <v>10</v>
      </c>
      <c r="C17" s="1">
        <v>100</v>
      </c>
      <c r="D17" s="1"/>
      <c r="E17" s="1"/>
      <c r="F17" s="1"/>
      <c r="G17" s="1"/>
    </row>
    <row r="18" spans="1:15" x14ac:dyDescent="0.25">
      <c r="A18" s="1"/>
      <c r="B18" s="1" t="s">
        <v>5</v>
      </c>
      <c r="C18" s="1">
        <v>0</v>
      </c>
      <c r="D18" s="1"/>
      <c r="E18" s="1"/>
      <c r="F18" s="1"/>
      <c r="G18" s="1"/>
    </row>
    <row r="19" spans="1:15" x14ac:dyDescent="0.25">
      <c r="A19" s="1"/>
      <c r="B19" s="1" t="s">
        <v>11</v>
      </c>
      <c r="C19" s="1">
        <v>1</v>
      </c>
      <c r="D19" s="1"/>
      <c r="E19" s="1"/>
      <c r="F19" s="1"/>
      <c r="G19" s="1"/>
    </row>
    <row r="20" spans="1:15" x14ac:dyDescent="0.25">
      <c r="A20" t="s">
        <v>25</v>
      </c>
      <c r="C20">
        <f>SUBTOTAL(109,Tableau1[2023])</f>
        <v>66936</v>
      </c>
      <c r="D20">
        <f>SUBTOTAL(109,Tableau1[2024])</f>
        <v>0</v>
      </c>
      <c r="E20">
        <f>SUBTOTAL(109,Tableau1[Colonne3])</f>
        <v>0</v>
      </c>
      <c r="F20">
        <f>SUBTOTAL(109,Tableau1[Colonne4])</f>
        <v>0</v>
      </c>
      <c r="G20">
        <f>SUBTOTAL(109,Tableau1[Colonne5])</f>
        <v>0</v>
      </c>
      <c r="H20">
        <f>SUBTOTAL(109,Tableau1[2025])</f>
        <v>0</v>
      </c>
      <c r="I20">
        <f>SUBTOTAL(109,Tableau1[Colonne6])</f>
        <v>0</v>
      </c>
      <c r="J20">
        <f>SUBTOTAL(109,Tableau1[Colonne7])</f>
        <v>0</v>
      </c>
      <c r="K20">
        <f>SUBTOTAL(109,Tableau1[Colonne8])</f>
        <v>0</v>
      </c>
      <c r="L20">
        <f>SUBTOTAL(109,Tableau1[2026])</f>
        <v>0</v>
      </c>
      <c r="M20">
        <f>SUBTOTAL(109,Tableau1[Colonne9])</f>
        <v>0</v>
      </c>
      <c r="N20">
        <f>SUBTOTAL(109,Tableau1[Colonne10])</f>
        <v>0</v>
      </c>
      <c r="O20">
        <f>SUBTOTAL(109,Tableau1[Colonne11])</f>
        <v>0</v>
      </c>
    </row>
  </sheetData>
  <mergeCells count="3">
    <mergeCell ref="D1:G1"/>
    <mergeCell ref="H1:K1"/>
    <mergeCell ref="L1:O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Couts individuels</vt:lpstr>
      <vt:lpstr>Budget</vt:lpstr>
    </vt:vector>
  </TitlesOfParts>
  <Company>UCA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GANTSUI</dc:creator>
  <cp:lastModifiedBy>Clark GANTSUI</cp:lastModifiedBy>
  <dcterms:created xsi:type="dcterms:W3CDTF">2023-12-04T13:29:47Z</dcterms:created>
  <dcterms:modified xsi:type="dcterms:W3CDTF">2023-12-04T15:01:10Z</dcterms:modified>
</cp:coreProperties>
</file>