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filterPrivacy="1" defaultThemeVersion="166925"/>
  <xr:revisionPtr revIDLastSave="0" documentId="13_ncr:1_{BA90D1C8-BD23-4128-8F8A-97C852536FF0}" xr6:coauthVersionLast="47" xr6:coauthVersionMax="47" xr10:uidLastSave="{00000000-0000-0000-0000-000000000000}"/>
  <bookViews>
    <workbookView xWindow="-120" yWindow="-120" windowWidth="29040" windowHeight="15720" tabRatio="414" xr2:uid="{00000000-000D-0000-FFFF-FFFF00000000}"/>
  </bookViews>
  <sheets>
    <sheet name="Détail" sheetId="3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85" i="31" l="1"/>
  <c r="AA428" i="31"/>
  <c r="AA1044" i="31"/>
  <c r="AA1130" i="31"/>
  <c r="AA1002" i="31"/>
  <c r="AA690" i="31"/>
  <c r="AA977" i="31"/>
  <c r="AA158" i="31"/>
  <c r="AA1007" i="31"/>
  <c r="AA224" i="31"/>
  <c r="AA497" i="31"/>
  <c r="AA1247" i="31"/>
  <c r="AA1113" i="31"/>
  <c r="AA356" i="31"/>
  <c r="AA101" i="31"/>
  <c r="AA246" i="31"/>
  <c r="AA961" i="31"/>
  <c r="AA1236" i="31"/>
  <c r="AA1336" i="31"/>
  <c r="AA451" i="31"/>
  <c r="AA319" i="31"/>
  <c r="AA1059" i="31"/>
  <c r="AA831" i="31"/>
  <c r="AA640" i="31"/>
  <c r="AA1085" i="31"/>
  <c r="AA430" i="31"/>
  <c r="AA1271" i="31"/>
  <c r="AA516" i="31"/>
  <c r="AA143" i="31"/>
  <c r="AA270" i="31"/>
  <c r="AA1064" i="31"/>
  <c r="AA79" i="31"/>
  <c r="AA83" i="31"/>
  <c r="AA688" i="31"/>
  <c r="AA227" i="31"/>
  <c r="AA1389" i="31"/>
  <c r="AA1043" i="31"/>
  <c r="AA555" i="31"/>
  <c r="AA1381" i="31"/>
  <c r="AA721" i="31"/>
  <c r="AA1111" i="31"/>
  <c r="AA378" i="31"/>
  <c r="AA99" i="31"/>
  <c r="AA271" i="31"/>
  <c r="AA1249" i="31"/>
  <c r="AA840" i="31"/>
  <c r="AA822" i="31"/>
  <c r="AA815" i="31"/>
  <c r="AA495" i="31"/>
  <c r="AA930" i="31"/>
  <c r="AA220" i="31"/>
  <c r="AA557" i="31"/>
  <c r="AA169" i="31"/>
  <c r="AA1051" i="31"/>
  <c r="AA1395" i="31"/>
  <c r="AA292" i="31"/>
  <c r="AA57" i="31"/>
  <c r="AA208" i="31"/>
  <c r="AA727" i="31"/>
  <c r="AA1001" i="31"/>
  <c r="AA10" i="31"/>
  <c r="AA589" i="31"/>
  <c r="AA360" i="31"/>
  <c r="AA89" i="31"/>
  <c r="AA1272" i="31"/>
  <c r="AA314" i="31"/>
  <c r="AA1204" i="31"/>
  <c r="AA639" i="31"/>
  <c r="AA991" i="31"/>
  <c r="AA300" i="31"/>
  <c r="AA329" i="31"/>
  <c r="AA391" i="31"/>
  <c r="AA412" i="31"/>
  <c r="AA260" i="31"/>
  <c r="AA817" i="31"/>
  <c r="AA45" i="31"/>
  <c r="AA1179" i="31"/>
  <c r="AA892" i="31"/>
  <c r="AA558" i="31"/>
  <c r="AA644" i="31"/>
  <c r="AA983" i="31"/>
  <c r="AA255" i="31"/>
  <c r="AA1400" i="31"/>
  <c r="AA820" i="31"/>
  <c r="AA283" i="31"/>
  <c r="AA1165" i="31"/>
  <c r="AA1155" i="31"/>
  <c r="AA847" i="31"/>
  <c r="AA192" i="31"/>
  <c r="AA835" i="31"/>
  <c r="AA542" i="31"/>
  <c r="AA1004" i="31"/>
  <c r="AA310" i="31"/>
  <c r="AA517" i="31"/>
  <c r="AA1088" i="31"/>
  <c r="AA810" i="31"/>
  <c r="AA1329" i="31"/>
  <c r="AA475" i="31"/>
  <c r="AA856" i="31"/>
  <c r="AA455" i="31"/>
  <c r="AA327" i="31"/>
  <c r="AA1166" i="31"/>
  <c r="AA477" i="31"/>
  <c r="AA1243" i="31"/>
  <c r="AA278" i="31"/>
  <c r="AA798" i="31"/>
  <c r="AA788" i="31"/>
  <c r="AA353" i="31"/>
  <c r="AA567" i="31"/>
  <c r="AA837" i="31"/>
  <c r="AA1351" i="31"/>
  <c r="AA230" i="31"/>
  <c r="AA648" i="31"/>
  <c r="AA1079" i="31"/>
  <c r="AA275" i="31"/>
  <c r="AA62" i="31"/>
  <c r="AA352" i="31"/>
  <c r="AA878" i="31"/>
  <c r="AA73" i="31"/>
  <c r="AA1171" i="31"/>
  <c r="AA157" i="31"/>
  <c r="AA324" i="31"/>
  <c r="AA1261" i="31"/>
  <c r="AA1304" i="31"/>
  <c r="AA159" i="31"/>
  <c r="AA1292" i="31"/>
  <c r="AA742" i="31"/>
  <c r="AA728" i="31"/>
  <c r="AA706" i="31"/>
  <c r="AA628" i="31"/>
  <c r="AA440" i="31"/>
  <c r="AA125" i="31"/>
  <c r="AA1298" i="31"/>
  <c r="AA679" i="31"/>
  <c r="AA263" i="31"/>
  <c r="AA564" i="31"/>
  <c r="AA1181" i="31"/>
  <c r="AA1364" i="31"/>
  <c r="AA870" i="31"/>
  <c r="AA52" i="31"/>
  <c r="AA115" i="31"/>
  <c r="AA1282" i="31"/>
  <c r="AA316" i="31"/>
  <c r="AA597" i="31"/>
  <c r="AA591" i="31"/>
  <c r="AA1237" i="31"/>
  <c r="AA776" i="31"/>
  <c r="AA821" i="31"/>
  <c r="AA612" i="31"/>
  <c r="AA777" i="31"/>
  <c r="AA1264" i="31"/>
  <c r="AA133" i="31"/>
  <c r="AA413" i="31"/>
  <c r="AA867" i="31"/>
  <c r="AA1034" i="31"/>
  <c r="AA95" i="31"/>
  <c r="AA141" i="31"/>
  <c r="AA69" i="31"/>
  <c r="AA914" i="31"/>
  <c r="AA827" i="31"/>
  <c r="AA362" i="31"/>
  <c r="AA1217" i="31"/>
  <c r="AA151" i="31"/>
  <c r="AA1077" i="31"/>
  <c r="AA792" i="31"/>
  <c r="AA1010" i="31"/>
  <c r="AA1273" i="31"/>
  <c r="AA747" i="31"/>
  <c r="AA1345" i="31"/>
  <c r="AA355" i="31"/>
  <c r="AA148" i="31"/>
  <c r="AA129" i="31"/>
  <c r="AA287" i="31"/>
  <c r="AA976" i="31"/>
  <c r="AA883" i="31"/>
  <c r="AA620" i="31"/>
  <c r="AA1157" i="31"/>
  <c r="AA859" i="31"/>
  <c r="AA333" i="31"/>
  <c r="AA583" i="31"/>
  <c r="AA960" i="31"/>
  <c r="AA199" i="31"/>
  <c r="AA1320" i="31"/>
  <c r="AA9" i="31"/>
  <c r="AA660" i="31"/>
  <c r="AA146" i="31"/>
  <c r="AA944" i="31"/>
  <c r="AA507" i="31"/>
  <c r="AA74" i="31"/>
  <c r="AA18" i="31"/>
  <c r="AA339" i="31"/>
  <c r="AA90" i="31"/>
  <c r="AA132" i="31"/>
  <c r="AA871" i="31"/>
  <c r="AA1194" i="31"/>
  <c r="AA482" i="31"/>
  <c r="AA534" i="31"/>
  <c r="AA928" i="31"/>
  <c r="AA752" i="31"/>
  <c r="AA437" i="31"/>
  <c r="AA60" i="31"/>
  <c r="AA348" i="31"/>
  <c r="AA1275" i="31"/>
  <c r="AA1183" i="31"/>
  <c r="AA1083" i="31"/>
  <c r="AA898" i="31"/>
  <c r="AA1375" i="31"/>
  <c r="AA1134" i="31"/>
  <c r="AA861" i="31"/>
  <c r="AA1365" i="31"/>
  <c r="AA395" i="31"/>
  <c r="AA195" i="31"/>
  <c r="AA1314" i="31"/>
  <c r="AA134" i="31"/>
  <c r="AA877" i="31"/>
  <c r="AA525" i="31"/>
  <c r="AA1174" i="31"/>
  <c r="AA882" i="31"/>
  <c r="AA1296" i="31"/>
  <c r="AA145" i="31"/>
  <c r="AA756" i="31"/>
  <c r="AA32" i="31"/>
  <c r="AA26" i="31"/>
  <c r="AA880" i="31"/>
  <c r="AA1137" i="31"/>
  <c r="AA753" i="31"/>
  <c r="AA935" i="31"/>
  <c r="AA418" i="31"/>
  <c r="AA748" i="31"/>
  <c r="AA505" i="31"/>
  <c r="AA1280" i="31"/>
  <c r="AA1359" i="31"/>
  <c r="AA1393" i="31"/>
  <c r="AA59" i="31"/>
  <c r="AA11" i="31"/>
  <c r="AA642" i="31"/>
  <c r="AA990" i="31"/>
  <c r="AA27" i="31"/>
  <c r="AA873" i="31"/>
  <c r="AA732" i="31"/>
  <c r="AA1242" i="31"/>
  <c r="AA383" i="31"/>
  <c r="AA503" i="31"/>
  <c r="AA1120" i="31"/>
  <c r="AA988" i="31"/>
  <c r="AA400" i="31"/>
  <c r="AA1225" i="31"/>
  <c r="AA1333" i="31"/>
  <c r="AA1267" i="31"/>
  <c r="AA206" i="31"/>
  <c r="AA1239" i="31"/>
  <c r="AA787" i="31"/>
  <c r="AA984" i="31"/>
  <c r="AA816" i="31"/>
  <c r="AA252" i="31"/>
  <c r="AA1251" i="31"/>
  <c r="AA631" i="31"/>
  <c r="AA1142" i="31"/>
  <c r="AA1232" i="31"/>
  <c r="AA1384" i="31"/>
  <c r="AA1197" i="31"/>
  <c r="AA1033" i="31"/>
  <c r="AA487" i="31"/>
  <c r="AA708" i="31"/>
  <c r="AA1387" i="31"/>
  <c r="AA701" i="31"/>
  <c r="AA334" i="31"/>
  <c r="AA1180" i="31"/>
  <c r="AA464" i="31"/>
  <c r="AA724" i="31"/>
  <c r="AA368" i="31"/>
  <c r="AA147" i="31"/>
  <c r="AA1344" i="31"/>
  <c r="AA1070" i="31"/>
  <c r="AA340" i="31"/>
  <c r="AA1284" i="31"/>
  <c r="AA390" i="31"/>
  <c r="AA351" i="31"/>
  <c r="AA692" i="31"/>
  <c r="AA1347" i="31"/>
  <c r="AA633" i="31"/>
  <c r="AA98" i="31"/>
  <c r="AA1005" i="31"/>
  <c r="AA94" i="31"/>
  <c r="AA674" i="31"/>
  <c r="AA768" i="31"/>
  <c r="AA556" i="31"/>
  <c r="AA832" i="31"/>
  <c r="AA818" i="31"/>
  <c r="AA805" i="31"/>
  <c r="AA1006" i="31"/>
  <c r="AA460" i="31"/>
  <c r="AA515" i="31"/>
  <c r="AA1385" i="31"/>
  <c r="AA123" i="31"/>
  <c r="AA28" i="31"/>
  <c r="AA312" i="31"/>
  <c r="AA803" i="31"/>
  <c r="AA152" i="31"/>
  <c r="AA929" i="31"/>
  <c r="AA580" i="31"/>
  <c r="AA689" i="31"/>
  <c r="AA336" i="31"/>
  <c r="AA992" i="31"/>
  <c r="AA461" i="31"/>
  <c r="AA662" i="31"/>
  <c r="AA888" i="31"/>
  <c r="AA196" i="31"/>
  <c r="AA272" i="31"/>
  <c r="AA233" i="31"/>
  <c r="AA1078" i="31"/>
  <c r="AA61" i="31"/>
  <c r="AA404" i="31"/>
  <c r="AA1309" i="31"/>
  <c r="AA609" i="31"/>
  <c r="AA606" i="31"/>
  <c r="AA1392" i="31"/>
  <c r="AA599" i="31"/>
  <c r="AA537" i="31"/>
  <c r="AA103" i="31"/>
  <c r="AA401" i="31"/>
  <c r="AA687" i="31"/>
  <c r="AA305" i="31"/>
  <c r="AA137" i="31"/>
  <c r="AA839" i="31"/>
  <c r="AA304" i="31"/>
  <c r="AA469" i="31"/>
  <c r="AA532" i="31"/>
  <c r="AA1065" i="31"/>
  <c r="AA783" i="31"/>
  <c r="AA15" i="31"/>
  <c r="AA720" i="31"/>
  <c r="AA293" i="31"/>
  <c r="AA502" i="31"/>
  <c r="AA729" i="31"/>
  <c r="AA1190" i="31"/>
  <c r="AA1200" i="31"/>
  <c r="AA1098" i="31"/>
  <c r="AA919" i="31"/>
  <c r="AA142" i="31"/>
  <c r="AA695" i="31"/>
  <c r="AA1100" i="31"/>
  <c r="AA1138" i="31"/>
  <c r="AA1248" i="31"/>
  <c r="AA775" i="31"/>
  <c r="AA174" i="31"/>
  <c r="AA1231" i="31"/>
  <c r="AA922" i="31"/>
  <c r="AA1143" i="31"/>
  <c r="AA1149" i="31"/>
  <c r="AA128" i="31"/>
  <c r="AA479" i="31"/>
  <c r="AA1015" i="31"/>
  <c r="AA947" i="31"/>
  <c r="AA249" i="31"/>
  <c r="AA524" i="31"/>
  <c r="AA442" i="31"/>
  <c r="AA136" i="31"/>
  <c r="AA623" i="31"/>
  <c r="AA780" i="31"/>
  <c r="AA538" i="31"/>
  <c r="AA396" i="31"/>
  <c r="AA522" i="31"/>
  <c r="AA164" i="31"/>
  <c r="AA603" i="31"/>
  <c r="AA1108" i="31"/>
  <c r="AA213" i="31"/>
  <c r="AA371" i="31"/>
  <c r="AA590" i="31"/>
  <c r="AA140" i="31"/>
  <c r="AA214" i="31"/>
  <c r="AA432" i="31"/>
  <c r="AA44" i="31"/>
  <c r="AA1046" i="31"/>
  <c r="AA734" i="31"/>
  <c r="AA301" i="31"/>
  <c r="AA338" i="31"/>
  <c r="AA1338" i="31"/>
  <c r="AA1201" i="31"/>
  <c r="AA172" i="31"/>
  <c r="AA948" i="31"/>
  <c r="AA735" i="31"/>
  <c r="AA1286" i="31"/>
  <c r="AA1082" i="31"/>
  <c r="AA88" i="31"/>
  <c r="AA86" i="31"/>
  <c r="AA850" i="31"/>
  <c r="AA514" i="31"/>
  <c r="AA17" i="31"/>
  <c r="AA899" i="31"/>
  <c r="AA1097" i="31"/>
  <c r="AA907" i="31"/>
  <c r="AA704" i="31"/>
  <c r="AA1210" i="31"/>
  <c r="AA673" i="31"/>
  <c r="AA622" i="31"/>
  <c r="AA335" i="31"/>
  <c r="AA552" i="31"/>
  <c r="AA389" i="31"/>
  <c r="AA1092" i="31"/>
  <c r="AA594" i="31"/>
  <c r="AA918" i="31"/>
  <c r="AA1198" i="31"/>
  <c r="AA925" i="31"/>
  <c r="AA790" i="31"/>
  <c r="AA647" i="31"/>
  <c r="AA529" i="31"/>
  <c r="AA1161" i="31"/>
  <c r="AA105" i="31"/>
  <c r="AA238" i="31"/>
  <c r="AA144" i="31"/>
  <c r="AA462" i="31"/>
  <c r="AA714" i="31"/>
  <c r="AA1279" i="31"/>
  <c r="AA975" i="31"/>
  <c r="AA488" i="31"/>
  <c r="AA1041" i="31"/>
  <c r="AA885" i="31"/>
  <c r="AA749" i="31"/>
  <c r="AA1212" i="31"/>
  <c r="AA168" i="31"/>
  <c r="AA1399" i="31"/>
  <c r="AA610" i="31"/>
  <c r="AA678" i="31"/>
  <c r="AA712" i="31"/>
  <c r="AA1209" i="31"/>
  <c r="AA325" i="31"/>
  <c r="AA876" i="31"/>
  <c r="AA1301" i="31"/>
  <c r="AA369" i="31"/>
  <c r="AA937" i="31"/>
  <c r="AA601" i="31"/>
  <c r="AA87" i="31"/>
  <c r="AA582" i="31"/>
  <c r="AA1116" i="31"/>
  <c r="AA205" i="31"/>
  <c r="AA236" i="31"/>
  <c r="AA624" i="31"/>
  <c r="AA1158" i="31"/>
  <c r="AA916" i="31"/>
  <c r="AA483" i="31"/>
  <c r="AA651" i="31"/>
  <c r="AA1303" i="31"/>
  <c r="AA215" i="31"/>
  <c r="AA1094" i="31"/>
  <c r="AA221" i="31"/>
  <c r="AA635" i="31"/>
  <c r="AA669" i="31"/>
  <c r="AA526" i="31"/>
  <c r="AA954" i="31"/>
  <c r="AA188" i="31"/>
  <c r="AA321" i="31"/>
  <c r="AA969" i="31"/>
  <c r="AA825" i="31"/>
  <c r="AA684" i="31"/>
  <c r="AA563" i="31"/>
  <c r="AA85" i="31"/>
  <c r="AA326" i="31"/>
  <c r="AA75" i="31"/>
  <c r="AA836" i="31"/>
  <c r="AA376" i="31"/>
  <c r="AA161" i="31"/>
  <c r="AA284" i="31"/>
  <c r="AA241" i="31"/>
  <c r="AA1162" i="31"/>
  <c r="AA528" i="31"/>
  <c r="AA510" i="31"/>
  <c r="AA1227" i="31"/>
  <c r="AA942" i="31"/>
  <c r="AA1011" i="31"/>
  <c r="AA886" i="31"/>
  <c r="AA802" i="31"/>
  <c r="AA1268" i="31"/>
  <c r="AA745" i="31"/>
  <c r="AA1367" i="31"/>
  <c r="AA771" i="31"/>
  <c r="AA1067" i="31"/>
  <c r="AA504" i="31"/>
  <c r="AA596" i="31"/>
  <c r="AA20" i="31"/>
  <c r="AA995" i="31"/>
  <c r="AA178" i="31"/>
  <c r="AA796" i="31"/>
  <c r="AA80" i="31"/>
  <c r="AA1128" i="31"/>
  <c r="AA1019" i="31"/>
  <c r="AA519" i="31"/>
  <c r="AA290" i="31"/>
  <c r="AA1342" i="31"/>
  <c r="AA754" i="31"/>
  <c r="AA1021" i="31"/>
  <c r="AA427" i="31"/>
  <c r="AA58" i="31"/>
  <c r="AA715" i="31"/>
  <c r="AA509" i="31"/>
  <c r="AA1167" i="31"/>
  <c r="AA364" i="31"/>
  <c r="AA149" i="31"/>
  <c r="AA826" i="31"/>
  <c r="AA1307" i="31"/>
  <c r="AA194" i="31"/>
  <c r="AA256" i="31"/>
  <c r="AA893" i="31"/>
  <c r="AA912" i="31"/>
  <c r="AA458" i="31"/>
  <c r="AA1176" i="31"/>
  <c r="AA367" i="31"/>
  <c r="AA1370" i="31"/>
  <c r="AA431" i="31"/>
  <c r="AA68" i="31"/>
  <c r="AA993" i="31"/>
  <c r="AA769" i="31"/>
  <c r="AA650" i="31"/>
  <c r="AA962" i="31"/>
  <c r="AA966" i="31"/>
  <c r="AA1168" i="31"/>
  <c r="AA1106" i="31"/>
  <c r="AA846" i="31"/>
  <c r="AA643" i="31"/>
  <c r="AA498" i="31"/>
  <c r="AA49" i="31"/>
  <c r="AA76" i="31"/>
  <c r="AA135" i="31"/>
  <c r="AA2" i="31"/>
  <c r="AA23" i="31"/>
  <c r="AA379" i="31"/>
  <c r="AA21" i="31"/>
  <c r="AA1252" i="31"/>
  <c r="AA6" i="31"/>
  <c r="AA363" i="31"/>
  <c r="AA12" i="31"/>
  <c r="AA1318" i="31"/>
  <c r="AA243" i="31"/>
  <c r="AA1394" i="31"/>
  <c r="AA931" i="31"/>
  <c r="AA723" i="31"/>
  <c r="AA750" i="31"/>
  <c r="AA1311" i="31"/>
  <c r="AA183" i="31"/>
  <c r="AA710" i="31"/>
  <c r="AA920" i="31"/>
  <c r="AA1363" i="31"/>
  <c r="AA1150" i="31"/>
  <c r="AA1188" i="31"/>
  <c r="AA1003" i="31"/>
  <c r="AA655" i="31"/>
  <c r="AA408" i="31"/>
  <c r="AA998" i="31"/>
  <c r="AA1074" i="31"/>
  <c r="AA1310" i="31"/>
  <c r="AA318" i="31"/>
  <c r="AA586" i="31"/>
  <c r="AA533" i="31"/>
  <c r="AA55" i="31"/>
  <c r="AA1131" i="31"/>
  <c r="AA41" i="31"/>
  <c r="AA625" i="31"/>
  <c r="AA1219" i="31"/>
  <c r="AA51" i="31"/>
  <c r="AA1022" i="31"/>
  <c r="AA406" i="31"/>
  <c r="AA381" i="31"/>
  <c r="AA409" i="31"/>
  <c r="AA288" i="31"/>
  <c r="AA531" i="31"/>
  <c r="AA543" i="31"/>
  <c r="AA541" i="31"/>
  <c r="AA718" i="31"/>
  <c r="AA554" i="31"/>
  <c r="AA441" i="31"/>
  <c r="AA953" i="31"/>
  <c r="AA1169" i="31"/>
  <c r="AA1133" i="31"/>
  <c r="AA1263" i="31"/>
  <c r="AA1253" i="31"/>
  <c r="AA1306" i="31"/>
  <c r="AA170" i="31"/>
  <c r="AA1316" i="31"/>
  <c r="AA1052" i="31"/>
  <c r="AA476" i="31"/>
  <c r="AA82" i="31"/>
  <c r="AA22" i="31"/>
  <c r="AA1159" i="31"/>
  <c r="AA173" i="31"/>
  <c r="AA253" i="31"/>
  <c r="AA694" i="31"/>
  <c r="AA1386" i="31"/>
  <c r="AA770" i="31"/>
  <c r="AA854" i="31"/>
  <c r="AA602" i="31"/>
  <c r="AA393" i="31"/>
  <c r="AA869" i="31"/>
  <c r="AA426" i="31"/>
  <c r="AA370" i="31"/>
  <c r="AA93" i="31"/>
  <c r="AA384" i="31"/>
  <c r="AA551" i="31"/>
  <c r="AA415" i="31"/>
  <c r="AA762" i="31"/>
  <c r="AA811" i="31"/>
  <c r="AA1226" i="31"/>
  <c r="AA521" i="31"/>
  <c r="AA1374" i="31"/>
  <c r="AA646" i="31"/>
  <c r="AA1358" i="31"/>
  <c r="AA345" i="31"/>
  <c r="AA268" i="31"/>
  <c r="AA999" i="31"/>
  <c r="AA559" i="31"/>
  <c r="AA1081" i="31"/>
  <c r="AA315" i="31"/>
  <c r="AA1016" i="31"/>
  <c r="AA1266" i="31"/>
  <c r="AA1216" i="31"/>
  <c r="AA1036" i="31"/>
  <c r="AA1042" i="31"/>
  <c r="AA463" i="31"/>
  <c r="AA955" i="31"/>
  <c r="AA1202" i="31"/>
  <c r="AA1186" i="31"/>
  <c r="AA450" i="31"/>
  <c r="AA70" i="31"/>
  <c r="AA1357" i="31"/>
  <c r="AA375" i="31"/>
  <c r="AA841" i="31"/>
  <c r="AA1371" i="31"/>
  <c r="AA486" i="31"/>
  <c r="AA917" i="31"/>
  <c r="AA228" i="31"/>
  <c r="AA281" i="31"/>
  <c r="AA274" i="31"/>
  <c r="AA981" i="31"/>
  <c r="AA1285" i="31"/>
  <c r="AA264" i="31"/>
  <c r="AA1091" i="31"/>
  <c r="AA1269" i="31"/>
  <c r="AA240" i="31"/>
  <c r="AA733" i="31"/>
  <c r="AA1076" i="31"/>
  <c r="AA1055" i="31"/>
  <c r="AA1191" i="31"/>
  <c r="AA1013" i="31"/>
  <c r="AA1048" i="31"/>
  <c r="AA1154" i="31"/>
  <c r="AA550" i="31"/>
  <c r="AA63" i="31"/>
  <c r="AA104" i="31"/>
  <c r="AA659" i="31"/>
  <c r="AA1056" i="31"/>
  <c r="AA1073" i="31"/>
  <c r="AA382" i="31"/>
  <c r="AA1233" i="31"/>
  <c r="AA968" i="31"/>
  <c r="AA466" i="31"/>
  <c r="AA1323" i="31"/>
  <c r="AA763" i="31"/>
  <c r="AA259" i="31"/>
  <c r="AA251" i="31"/>
  <c r="AA377" i="31"/>
  <c r="AA1014" i="31"/>
  <c r="AA1383" i="31"/>
  <c r="AA1182" i="31"/>
  <c r="AA419" i="31"/>
  <c r="AA797" i="31"/>
  <c r="AA891" i="31"/>
  <c r="AA744" i="31"/>
  <c r="AA573" i="31"/>
  <c r="AA211" i="31"/>
  <c r="AA481" i="31"/>
  <c r="AA102" i="31"/>
  <c r="AA1377" i="31"/>
  <c r="AA523" i="31"/>
  <c r="AA407" i="31"/>
  <c r="AA91" i="31"/>
  <c r="AA547" i="31"/>
  <c r="AA1110" i="31"/>
  <c r="AA658" i="31"/>
  <c r="AA1356" i="31"/>
  <c r="AA1265" i="31"/>
  <c r="AA1331" i="31"/>
  <c r="AA913" i="31"/>
  <c r="AA1258" i="31"/>
  <c r="AA726" i="31"/>
  <c r="AA180" i="31"/>
  <c r="AA852" i="31"/>
  <c r="AA994" i="31"/>
  <c r="AA677" i="31"/>
  <c r="AA865" i="31"/>
  <c r="AA1220" i="31"/>
  <c r="AA1378" i="31"/>
  <c r="AA1244" i="31"/>
  <c r="AA1187" i="31"/>
  <c r="AA222" i="31"/>
  <c r="AA473" i="31"/>
  <c r="AA425" i="31"/>
  <c r="AA546" i="31"/>
  <c r="AA1047" i="31"/>
  <c r="AA967" i="31"/>
  <c r="AA1369" i="31"/>
  <c r="AA25" i="31"/>
  <c r="AA33" i="31"/>
  <c r="AA809" i="31"/>
  <c r="AA107" i="31"/>
  <c r="AA868" i="31"/>
  <c r="AA1095" i="31"/>
  <c r="AA494" i="31"/>
  <c r="AA949" i="31"/>
  <c r="AA182" i="31"/>
  <c r="AA1058" i="31"/>
  <c r="AA971" i="31"/>
  <c r="AA561" i="31"/>
  <c r="AA106" i="31"/>
  <c r="AA691" i="31"/>
  <c r="AA108" i="31"/>
  <c r="AA553" i="31"/>
  <c r="AA548" i="31"/>
  <c r="AA513" i="31"/>
  <c r="AA905" i="31"/>
  <c r="AA927" i="31"/>
  <c r="AA1291" i="31"/>
  <c r="AA879" i="31"/>
  <c r="AA468" i="31"/>
  <c r="AA1321" i="31"/>
  <c r="AA666" i="31"/>
  <c r="AA1308" i="31"/>
  <c r="AA81" i="31"/>
  <c r="AA819" i="31"/>
  <c r="AA1054" i="31"/>
  <c r="AA302" i="31"/>
  <c r="AA4" i="31"/>
  <c r="AA110" i="31"/>
  <c r="AA1084" i="31"/>
  <c r="AA764" i="31"/>
  <c r="AA565" i="31"/>
  <c r="AA121" i="31"/>
  <c r="AA197" i="31"/>
  <c r="AA577" i="31"/>
  <c r="AA766" i="31"/>
  <c r="AA1101" i="31"/>
  <c r="AA1062" i="31"/>
  <c r="AA587" i="31"/>
  <c r="AA989" i="31"/>
  <c r="AA1224" i="31"/>
  <c r="AA1382" i="31"/>
  <c r="AA951" i="31"/>
  <c r="AA130" i="31"/>
  <c r="AA641" i="31"/>
  <c r="AA480" i="31"/>
  <c r="AA806" i="31"/>
  <c r="AA84" i="31"/>
  <c r="AA1126" i="31"/>
  <c r="AA512" i="31"/>
  <c r="AA191" i="31"/>
  <c r="AA725" i="31"/>
  <c r="AA915" i="31"/>
  <c r="AA908" i="31"/>
  <c r="AA1235" i="31"/>
  <c r="AA1326" i="31"/>
  <c r="AA1039" i="31"/>
  <c r="AA739" i="31"/>
  <c r="AA536" i="31"/>
  <c r="AA1164" i="31"/>
  <c r="AA171" i="31"/>
  <c r="AA540" i="31"/>
  <c r="AA657" i="31"/>
  <c r="AA322" i="31"/>
  <c r="AA131" i="31"/>
  <c r="AA124" i="31"/>
  <c r="AA501" i="31"/>
  <c r="AA467" i="31"/>
  <c r="AA795" i="31"/>
  <c r="AA569" i="31"/>
  <c r="AA1334" i="31"/>
  <c r="AA344" i="31"/>
  <c r="AA285" i="31"/>
  <c r="AA1354" i="31"/>
  <c r="AA1018" i="31"/>
  <c r="AA328" i="31"/>
  <c r="AA5" i="31"/>
  <c r="AA902" i="31"/>
  <c r="AA1035" i="31"/>
  <c r="AA1192" i="31"/>
  <c r="AA496" i="31"/>
  <c r="AA568" i="31"/>
  <c r="AA562" i="31"/>
  <c r="AA572" i="31"/>
  <c r="AA849" i="31"/>
  <c r="AA1287" i="31"/>
  <c r="AA638" i="31"/>
  <c r="AA165" i="31"/>
  <c r="AA405" i="31"/>
  <c r="AA570" i="31"/>
  <c r="AA773" i="31"/>
  <c r="AA372" i="31"/>
  <c r="AA1324" i="31"/>
  <c r="AA286" i="31"/>
  <c r="AA979" i="31"/>
  <c r="AA341" i="31"/>
  <c r="AA296" i="31"/>
  <c r="AA508" i="31"/>
  <c r="AA923" i="31"/>
  <c r="AA830" i="31"/>
  <c r="AA1012" i="31"/>
  <c r="AA155" i="31"/>
  <c r="AA619" i="31"/>
  <c r="AA14" i="31"/>
  <c r="AA54" i="31"/>
  <c r="AA617" i="31"/>
  <c r="AA828" i="31"/>
  <c r="AA1017" i="31"/>
  <c r="AA794" i="31"/>
  <c r="AA957" i="31"/>
  <c r="AA225" i="31"/>
  <c r="AA900" i="31"/>
  <c r="AA156" i="31"/>
  <c r="AA1278" i="31"/>
  <c r="AA632" i="31"/>
  <c r="AA579" i="31"/>
  <c r="AA986" i="31"/>
  <c r="AA1066" i="31"/>
  <c r="AA722" i="31"/>
  <c r="AA279" i="31"/>
  <c r="AA675" i="31"/>
  <c r="AA1195" i="31"/>
  <c r="AA439" i="31"/>
  <c r="AA945" i="31"/>
  <c r="AA711" i="31"/>
  <c r="AA78" i="31"/>
  <c r="AA245" i="31"/>
  <c r="AA1391" i="31"/>
  <c r="AA1274" i="31"/>
  <c r="AA518" i="31"/>
  <c r="AA851" i="31"/>
  <c r="AA887" i="31"/>
  <c r="AA1057" i="31"/>
  <c r="AA493" i="31"/>
  <c r="AA848" i="31"/>
  <c r="AA607" i="31"/>
  <c r="AA649" i="31"/>
  <c r="AA1031" i="31"/>
  <c r="AA177" i="31"/>
  <c r="AA444" i="31"/>
  <c r="AA527" i="31"/>
  <c r="AA1060" i="31"/>
  <c r="AA1177" i="31"/>
  <c r="AA235" i="31"/>
  <c r="AA511" i="31"/>
  <c r="AA1230" i="31"/>
  <c r="AA875" i="31"/>
  <c r="AA337" i="31"/>
  <c r="AA685" i="31"/>
  <c r="AA394" i="31"/>
  <c r="AA1199" i="31"/>
  <c r="AA663" i="31"/>
  <c r="AA571" i="31"/>
  <c r="AA1063" i="31"/>
  <c r="AA435" i="31"/>
  <c r="AA201" i="31"/>
  <c r="AA414" i="31"/>
  <c r="AA1294" i="31"/>
  <c r="AA1376" i="31"/>
  <c r="AA549" i="31"/>
  <c r="AA730" i="31"/>
  <c r="AA291" i="31"/>
  <c r="AA465" i="31"/>
  <c r="AA629" i="31"/>
  <c r="AA904" i="31"/>
  <c r="AA1221" i="31"/>
  <c r="AA1008" i="31"/>
  <c r="AA671" i="31"/>
  <c r="AA448" i="31"/>
  <c r="AA1290" i="31"/>
  <c r="AA1175" i="31"/>
  <c r="AA1136" i="31"/>
  <c r="AA386" i="31"/>
  <c r="AA605" i="31"/>
  <c r="AA707" i="31"/>
  <c r="AA616" i="31"/>
  <c r="AA621" i="31"/>
  <c r="AA611" i="31"/>
  <c r="AA872" i="31"/>
  <c r="AA716" i="31"/>
  <c r="AA13" i="31"/>
  <c r="AA330" i="31"/>
  <c r="AA626" i="31"/>
  <c r="AA184" i="31"/>
  <c r="AA1000" i="31"/>
  <c r="AA166" i="31"/>
  <c r="AA682" i="31"/>
  <c r="AA785" i="31"/>
  <c r="AA50" i="31"/>
  <c r="AA581" i="31"/>
  <c r="AA1024" i="31"/>
  <c r="AA1330" i="31"/>
  <c r="AA64" i="31"/>
  <c r="AA311" i="31"/>
  <c r="AA1337" i="31"/>
  <c r="AA478" i="31"/>
  <c r="AA47" i="31"/>
  <c r="AA1093" i="31"/>
  <c r="AA1362" i="31"/>
  <c r="AA452" i="31"/>
  <c r="AA654" i="31"/>
  <c r="AA56" i="31"/>
  <c r="AA1118" i="31"/>
  <c r="AA520" i="31"/>
  <c r="AA1122" i="31"/>
  <c r="AA331" i="31"/>
  <c r="AA1213" i="31"/>
  <c r="AA1144" i="31"/>
  <c r="AA491" i="31"/>
  <c r="AA1152" i="31"/>
  <c r="AA185" i="31"/>
  <c r="AA307" i="31"/>
  <c r="AA1185" i="31"/>
  <c r="AA423" i="31"/>
  <c r="AA1313" i="31"/>
  <c r="AA680" i="31"/>
  <c r="AA1372" i="31"/>
  <c r="AA457" i="31"/>
  <c r="AA210" i="31"/>
  <c r="AA636" i="31"/>
  <c r="AA453" i="31"/>
  <c r="AA1270" i="31"/>
  <c r="AA40" i="31"/>
  <c r="AA755" i="31"/>
  <c r="AA608" i="31"/>
  <c r="AA746" i="31"/>
  <c r="AA965" i="31"/>
  <c r="AA42" i="31"/>
  <c r="AA683" i="31"/>
  <c r="AA1255" i="31"/>
  <c r="AA471" i="31"/>
  <c r="AA1038" i="31"/>
  <c r="AA1352" i="31"/>
  <c r="AA1105" i="31"/>
  <c r="AA736" i="31"/>
  <c r="AA218" i="31"/>
  <c r="AA120" i="31"/>
  <c r="AA66" i="31"/>
  <c r="AA1302" i="31"/>
  <c r="AA1297" i="31"/>
  <c r="AA299" i="31"/>
  <c r="AA117" i="31"/>
  <c r="AA791" i="31"/>
  <c r="AA1327" i="31"/>
  <c r="AA1140" i="31"/>
  <c r="AA1262" i="31"/>
  <c r="AA1222" i="31"/>
  <c r="AA1104" i="31"/>
  <c r="AA1322" i="31"/>
  <c r="AA884" i="31"/>
  <c r="AA779" i="31"/>
  <c r="AA627" i="31"/>
  <c r="AA530" i="31"/>
  <c r="AA713" i="31"/>
  <c r="AA1281" i="31"/>
  <c r="AA167" i="31"/>
  <c r="AA1260" i="31"/>
  <c r="AA323" i="31"/>
  <c r="AA209" i="31"/>
  <c r="AA1196" i="31"/>
  <c r="AA1023" i="31"/>
  <c r="AA938" i="31"/>
  <c r="AA864" i="31"/>
  <c r="AA598" i="31"/>
  <c r="AA897" i="31"/>
  <c r="AA585" i="31"/>
  <c r="AA1103" i="31"/>
  <c r="AA189" i="31"/>
  <c r="AA686" i="31"/>
  <c r="AA1276" i="31"/>
  <c r="AA978" i="31"/>
  <c r="AA207" i="31"/>
  <c r="AA676" i="31"/>
  <c r="AA472" i="31"/>
  <c r="AA1353" i="31"/>
  <c r="AA637" i="31"/>
  <c r="AA834" i="31"/>
  <c r="AA645" i="31"/>
  <c r="AA1119" i="31"/>
  <c r="AA276" i="31"/>
  <c r="AA366" i="31"/>
  <c r="AA1257" i="31"/>
  <c r="AA1319" i="31"/>
  <c r="AA397" i="31"/>
  <c r="AA719" i="31"/>
  <c r="AA807" i="31"/>
  <c r="AA433" i="31"/>
  <c r="AA53" i="31"/>
  <c r="AA940" i="31"/>
  <c r="AA162" i="31"/>
  <c r="AA1053" i="31"/>
  <c r="AA855" i="31"/>
  <c r="AA489" i="31"/>
  <c r="AA7" i="31"/>
  <c r="AA359" i="31"/>
  <c r="AA789" i="31"/>
  <c r="AA269" i="31"/>
  <c r="AA890" i="31"/>
  <c r="AA911" i="31"/>
  <c r="AA1228" i="31"/>
  <c r="AA860" i="31"/>
  <c r="AA354" i="31"/>
  <c r="AA1124" i="31"/>
  <c r="AA1397" i="31"/>
  <c r="AA1348" i="31"/>
  <c r="AA346" i="31"/>
  <c r="AA237" i="31"/>
  <c r="AA1009" i="31"/>
  <c r="AA784" i="31"/>
  <c r="AA576" i="31"/>
  <c r="AA267" i="31"/>
  <c r="AA741" i="31"/>
  <c r="AA506" i="31"/>
  <c r="AA653" i="31"/>
  <c r="AA258" i="31"/>
  <c r="AA778" i="31"/>
  <c r="AA613" i="31"/>
  <c r="AA193" i="31"/>
  <c r="AA357" i="31"/>
  <c r="AA262" i="31"/>
  <c r="AA313" i="31"/>
  <c r="AA814" i="31"/>
  <c r="AA1027" i="31"/>
  <c r="AA681" i="31"/>
  <c r="AA652" i="31"/>
  <c r="AA373" i="31"/>
  <c r="AA667" i="31"/>
  <c r="AA1146" i="31"/>
  <c r="AA1115" i="31"/>
  <c r="AA374" i="31"/>
  <c r="AA634" i="31"/>
  <c r="AA808" i="31"/>
  <c r="AA179" i="31"/>
  <c r="AA250" i="31"/>
  <c r="AA1250" i="31"/>
  <c r="AA881" i="31"/>
  <c r="AA277" i="31"/>
  <c r="AA97" i="31"/>
  <c r="AA332" i="31"/>
  <c r="AA700" i="31"/>
  <c r="AA973" i="31"/>
  <c r="AA866" i="31"/>
  <c r="AA349" i="31"/>
  <c r="AA987" i="31"/>
  <c r="AA111" i="31"/>
  <c r="AA772" i="31"/>
  <c r="AA392" i="31"/>
  <c r="AA842" i="31"/>
  <c r="AA703" i="31"/>
  <c r="AA539" i="31"/>
  <c r="AA758" i="31"/>
  <c r="AA297" i="31"/>
  <c r="AA1343" i="31"/>
  <c r="AA234" i="31"/>
  <c r="AA139" i="31"/>
  <c r="AA388" i="31"/>
  <c r="AA1223" i="31"/>
  <c r="AA824" i="31"/>
  <c r="AA717" i="31"/>
  <c r="AA906" i="31"/>
  <c r="AA1037" i="31"/>
  <c r="AA933" i="31"/>
  <c r="AA445" i="31"/>
  <c r="AA202" i="31"/>
  <c r="AA114" i="31"/>
  <c r="AA1090" i="31"/>
  <c r="AA116" i="31"/>
  <c r="AA1299" i="31"/>
  <c r="AA1288" i="31"/>
  <c r="AA1229" i="31"/>
  <c r="AA934" i="31"/>
  <c r="AA578" i="31"/>
  <c r="AA1071" i="31"/>
  <c r="AA693" i="31"/>
  <c r="AA760" i="31"/>
  <c r="AA1214" i="31"/>
  <c r="AA896" i="31"/>
  <c r="AA932" i="31"/>
  <c r="AA1340" i="31"/>
  <c r="AA1193" i="31"/>
  <c r="AA696" i="31"/>
  <c r="AA474" i="31"/>
  <c r="AA952" i="31"/>
  <c r="AA1207" i="31"/>
  <c r="AA343" i="31"/>
  <c r="AA943" i="31"/>
  <c r="AA956" i="31"/>
  <c r="AA1401" i="31"/>
  <c r="AA434" i="31"/>
  <c r="AA19" i="31"/>
  <c r="AA901" i="31"/>
  <c r="AA813" i="31"/>
  <c r="AA1125" i="31"/>
  <c r="AA921" i="31"/>
  <c r="AA1328" i="31"/>
  <c r="AA34" i="31"/>
  <c r="AA1028" i="31"/>
  <c r="AA1379" i="31"/>
  <c r="AA1107" i="31"/>
  <c r="AA926" i="31"/>
  <c r="AA254" i="31"/>
  <c r="AA1203" i="31"/>
  <c r="AA438" i="31"/>
  <c r="AA665" i="31"/>
  <c r="AA1170" i="31"/>
  <c r="AA1189" i="31"/>
  <c r="AA698" i="31"/>
  <c r="AA454" i="31"/>
  <c r="AA924" i="31"/>
  <c r="AA1045" i="31"/>
  <c r="AA380" i="31"/>
  <c r="AA35" i="31"/>
  <c r="AA574" i="31"/>
  <c r="AA1121" i="31"/>
  <c r="AA668" i="31"/>
  <c r="AA1129" i="31"/>
  <c r="AA92" i="31"/>
  <c r="AA212" i="31"/>
  <c r="AA36" i="31"/>
  <c r="AA410" i="31"/>
  <c r="AA1049" i="31"/>
  <c r="AA1350" i="31"/>
  <c r="AA459" i="31"/>
  <c r="AA175" i="31"/>
  <c r="AA242" i="31"/>
  <c r="AA29" i="31"/>
  <c r="AA46" i="31"/>
  <c r="AA1075" i="31"/>
  <c r="AA740" i="31"/>
  <c r="AA163" i="31"/>
  <c r="AA30" i="31"/>
  <c r="AA204" i="31"/>
  <c r="AA1089" i="31"/>
  <c r="AA982" i="31"/>
  <c r="AA909" i="31"/>
  <c r="AA1240" i="31"/>
  <c r="AA113" i="31"/>
  <c r="AA972" i="31"/>
  <c r="AA1380" i="31"/>
  <c r="AA874" i="31"/>
  <c r="AA963" i="31"/>
  <c r="AA1147" i="31"/>
  <c r="AA743" i="31"/>
  <c r="AA347" i="31"/>
  <c r="AA247" i="31"/>
  <c r="AA593" i="31"/>
  <c r="AA595" i="31"/>
  <c r="AA420" i="31"/>
  <c r="AA1072" i="31"/>
  <c r="AA862" i="31"/>
  <c r="AA584" i="31"/>
  <c r="AA306" i="31"/>
  <c r="AA1145" i="31"/>
  <c r="AA1355" i="31"/>
  <c r="AA1245" i="31"/>
  <c r="AA24" i="31"/>
  <c r="AA71" i="31"/>
  <c r="AA1305" i="31"/>
  <c r="AA535" i="31"/>
  <c r="AA187" i="31"/>
  <c r="AA77" i="31"/>
  <c r="AA295" i="31"/>
  <c r="AA1178" i="31"/>
  <c r="AA1390" i="31"/>
  <c r="AA910" i="31"/>
  <c r="AA361" i="31"/>
  <c r="AA1172" i="31"/>
  <c r="AA424" i="31"/>
  <c r="AA936" i="31"/>
  <c r="AA705" i="31"/>
  <c r="AA358" i="31"/>
  <c r="AA799" i="31"/>
  <c r="AA1366" i="31"/>
  <c r="AA731" i="31"/>
  <c r="AA1163" i="31"/>
  <c r="AA231" i="31"/>
  <c r="AA248" i="31"/>
  <c r="AA39" i="31"/>
  <c r="AA1289" i="31"/>
  <c r="AA939" i="31"/>
  <c r="AA280" i="31"/>
  <c r="AA560" i="31"/>
  <c r="AA1211" i="31"/>
  <c r="AA672" i="31"/>
  <c r="AA138" i="31"/>
  <c r="AA1300" i="31"/>
  <c r="AA160" i="31"/>
  <c r="AA1127" i="31"/>
  <c r="AA484" i="31"/>
  <c r="AA446" i="31"/>
  <c r="AA903" i="31"/>
  <c r="AA737" i="31"/>
  <c r="AA150" i="31"/>
  <c r="AA964" i="31"/>
  <c r="AA697" i="31"/>
  <c r="AA500" i="31"/>
  <c r="AA223" i="31"/>
  <c r="AA119" i="31"/>
  <c r="AA1102" i="31"/>
  <c r="AA1153" i="31"/>
  <c r="AA365" i="31"/>
  <c r="AA1332" i="31"/>
  <c r="AA1361" i="31"/>
  <c r="AA1112" i="31"/>
  <c r="AA317" i="31"/>
  <c r="AA403" i="31"/>
  <c r="AA1139" i="31"/>
  <c r="AA153" i="31"/>
  <c r="AA709" i="31"/>
  <c r="AA490" i="31"/>
  <c r="AA1086" i="31"/>
  <c r="AA303" i="31"/>
  <c r="AA894" i="31"/>
  <c r="AA289" i="31"/>
  <c r="AA1368" i="31"/>
  <c r="AA1040" i="31"/>
  <c r="AA1087" i="31"/>
  <c r="AA122" i="31"/>
  <c r="AA946" i="31"/>
  <c r="AA544" i="31"/>
  <c r="AA38" i="31"/>
  <c r="AA1241" i="31"/>
  <c r="AA294" i="31"/>
  <c r="AA8" i="31"/>
  <c r="AA190" i="31"/>
  <c r="AA72" i="31"/>
  <c r="AA154" i="31"/>
  <c r="AA1050" i="31"/>
  <c r="AA31" i="31"/>
  <c r="AA857" i="31"/>
  <c r="AA895" i="31"/>
  <c r="AA492" i="31"/>
  <c r="AA793" i="31"/>
  <c r="AA96" i="31"/>
  <c r="AA421" i="31"/>
  <c r="AA812" i="31"/>
  <c r="AA974" i="31"/>
  <c r="AA1205" i="31"/>
  <c r="AA126" i="31"/>
  <c r="AA765" i="31"/>
  <c r="AA219" i="31"/>
  <c r="AA1025" i="31"/>
  <c r="AA1020" i="31"/>
  <c r="AA198" i="31"/>
  <c r="AA200" i="31"/>
  <c r="AA1346" i="31"/>
  <c r="AA1032" i="31"/>
  <c r="AA1234" i="31"/>
  <c r="AA417" i="31"/>
  <c r="AA664" i="31"/>
  <c r="AA485" i="31"/>
  <c r="AA1068" i="31"/>
  <c r="AA1148" i="31"/>
  <c r="AA65" i="31"/>
  <c r="AA838" i="31"/>
  <c r="AA615" i="31"/>
  <c r="AA604" i="31"/>
  <c r="AA282" i="31"/>
  <c r="AA181" i="31"/>
  <c r="AA941" i="31"/>
  <c r="AA43" i="31"/>
  <c r="AA804" i="31"/>
  <c r="AA1080" i="31"/>
  <c r="AA456" i="31"/>
  <c r="AA630" i="31"/>
  <c r="AA980" i="31"/>
  <c r="AA112" i="31"/>
  <c r="AA614" i="31"/>
  <c r="AA959" i="31"/>
  <c r="AA1184" i="31"/>
  <c r="AA844" i="31"/>
  <c r="AA889" i="31"/>
  <c r="AA845" i="31"/>
  <c r="AA1295" i="31"/>
  <c r="AA670" i="31"/>
  <c r="AA244" i="31"/>
  <c r="AA226" i="31"/>
  <c r="AA1026" i="31"/>
  <c r="AA800" i="31"/>
  <c r="AA308" i="31"/>
  <c r="AA499" i="31"/>
  <c r="AA1061" i="31"/>
  <c r="AA1099" i="31"/>
  <c r="AA699" i="31"/>
  <c r="AA996" i="31"/>
  <c r="AA100" i="31"/>
  <c r="AA416" i="31"/>
  <c r="AA265" i="31"/>
  <c r="AA950" i="31"/>
  <c r="AA1339" i="31"/>
  <c r="AA1160" i="31"/>
  <c r="AA1069" i="31"/>
  <c r="AA1398" i="31"/>
  <c r="AA342" i="31"/>
  <c r="AA1117" i="31"/>
  <c r="AA257" i="31"/>
  <c r="AA1256" i="31"/>
  <c r="AA1029" i="31"/>
  <c r="AA261" i="31"/>
  <c r="AA1215" i="31"/>
  <c r="AA216" i="31"/>
  <c r="AA1396" i="31"/>
  <c r="AA592" i="31"/>
  <c r="AA443" i="31"/>
  <c r="AA422" i="31"/>
  <c r="AA761" i="31"/>
  <c r="AA1293" i="31"/>
  <c r="AA575" i="31"/>
  <c r="AA229" i="31"/>
  <c r="AA266" i="31"/>
  <c r="AA176" i="31"/>
  <c r="AA1317" i="31"/>
  <c r="AA833" i="31"/>
  <c r="AA447" i="31"/>
  <c r="AA738" i="31"/>
  <c r="AA398" i="31"/>
  <c r="AA801" i="31"/>
  <c r="AA1151" i="31"/>
  <c r="AA1218" i="31"/>
  <c r="AA1030" i="31"/>
  <c r="AA350" i="31"/>
  <c r="AA1360" i="31"/>
  <c r="AA1315" i="31"/>
  <c r="AA217" i="31"/>
  <c r="AA118" i="31"/>
  <c r="AA767" i="31"/>
  <c r="AA1325" i="31"/>
  <c r="AA958" i="31"/>
  <c r="AA1388" i="31"/>
  <c r="AA970" i="31"/>
  <c r="AA109" i="31"/>
  <c r="AA545" i="31"/>
  <c r="AA1096" i="31"/>
  <c r="AA402" i="31"/>
  <c r="AA843" i="31"/>
  <c r="AA829" i="31"/>
  <c r="AA853" i="31"/>
  <c r="AA203" i="31"/>
  <c r="AA1141" i="31"/>
  <c r="AA1312" i="31"/>
  <c r="AA1114" i="31"/>
  <c r="AA127" i="31"/>
  <c r="AA1373" i="31"/>
  <c r="AA618" i="31"/>
  <c r="AA1173" i="31"/>
  <c r="AA757" i="31"/>
  <c r="AA1349" i="31"/>
  <c r="AA67" i="31"/>
  <c r="AA823" i="31"/>
  <c r="AA449" i="31"/>
  <c r="AA48" i="31"/>
  <c r="AA3" i="31"/>
  <c r="AA385" i="31"/>
  <c r="AA429" i="31"/>
  <c r="AA656" i="31"/>
  <c r="AA1341" i="31"/>
  <c r="AA863" i="31"/>
  <c r="AA1208" i="31"/>
  <c r="AA309" i="31"/>
  <c r="AA566" i="31"/>
  <c r="AA781" i="31"/>
  <c r="AA186" i="31"/>
  <c r="AA759" i="31"/>
  <c r="AA751" i="31"/>
  <c r="AA600" i="31"/>
  <c r="AA1132" i="31"/>
  <c r="AA1283" i="31"/>
  <c r="AA1277" i="31"/>
  <c r="AA436" i="31"/>
  <c r="AA1254" i="31"/>
  <c r="AA1135" i="31"/>
  <c r="AA37" i="31"/>
  <c r="AA786" i="31"/>
  <c r="AA399" i="31"/>
  <c r="AA411" i="31"/>
  <c r="AA1335" i="31"/>
  <c r="AA997" i="31"/>
  <c r="AA320" i="31"/>
  <c r="AA239" i="31"/>
  <c r="AA1246" i="31"/>
  <c r="AA1109" i="31"/>
  <c r="AA1123" i="31"/>
  <c r="AA1259" i="31"/>
  <c r="AA232" i="31"/>
  <c r="AA16" i="31"/>
  <c r="AA298" i="31"/>
  <c r="AA661" i="31"/>
  <c r="AA1206" i="31"/>
  <c r="AA858" i="31"/>
  <c r="AA774" i="31"/>
  <c r="AA782" i="31"/>
  <c r="AA387" i="31"/>
  <c r="AA588" i="31"/>
  <c r="AA702" i="31"/>
  <c r="AA1156" i="31"/>
  <c r="AA470" i="31"/>
  <c r="AA1238" i="31"/>
  <c r="AA273" i="31"/>
  <c r="X404" i="31"/>
  <c r="X835" i="31"/>
  <c r="Y835" i="31" s="1"/>
  <c r="X383" i="31"/>
  <c r="X609" i="31"/>
  <c r="X622" i="31"/>
  <c r="Y622" i="31" s="1"/>
  <c r="Z622" i="31" s="1"/>
  <c r="X1264" i="31"/>
  <c r="Y1264" i="31" s="1"/>
  <c r="X877" i="31"/>
  <c r="Y877" i="31" s="1"/>
  <c r="X533" i="31"/>
  <c r="X271" i="31"/>
  <c r="X613" i="31"/>
  <c r="Y613" i="31" s="1"/>
  <c r="X594" i="31"/>
  <c r="Y594" i="31" s="1"/>
  <c r="Z594" i="31" s="1"/>
  <c r="AB594" i="31" s="1"/>
  <c r="X1050" i="31"/>
  <c r="X1317" i="31"/>
  <c r="Y1317" i="31" s="1"/>
  <c r="X187" i="31"/>
  <c r="Y187" i="31" s="1"/>
  <c r="X994" i="31"/>
  <c r="X718" i="31"/>
  <c r="Y718" i="31" s="1"/>
  <c r="Z718" i="31" s="1"/>
  <c r="X670" i="31"/>
  <c r="X139" i="31"/>
  <c r="Y139" i="31" s="1"/>
  <c r="X282" i="31"/>
  <c r="Y282" i="31" s="1"/>
  <c r="Z282" i="31" s="1"/>
  <c r="X1057" i="31"/>
  <c r="Y1057" i="31" s="1"/>
  <c r="X1209" i="31"/>
  <c r="Y1209" i="31" s="1"/>
  <c r="Z1209" i="31" s="1"/>
  <c r="AB1209" i="31" s="1"/>
  <c r="X214" i="31"/>
  <c r="X11" i="31"/>
  <c r="Y11" i="31" s="1"/>
  <c r="X19" i="31"/>
  <c r="Y19" i="31" s="1"/>
  <c r="X485" i="31"/>
  <c r="Y485" i="31" s="1"/>
  <c r="X1049" i="31"/>
  <c r="X1018" i="31"/>
  <c r="Y1018" i="31" s="1"/>
  <c r="Z1018" i="31" s="1"/>
  <c r="X519" i="31"/>
  <c r="X1277" i="31"/>
  <c r="Y1277" i="31" s="1"/>
  <c r="Z1277" i="31" s="1"/>
  <c r="X1299" i="31"/>
  <c r="Y1299" i="31" s="1"/>
  <c r="X544" i="31"/>
  <c r="X392" i="31"/>
  <c r="Y392" i="31" s="1"/>
  <c r="Z392" i="31" s="1"/>
  <c r="X28" i="31"/>
  <c r="X775" i="31"/>
  <c r="X194" i="31"/>
  <c r="Y194" i="31" s="1"/>
  <c r="X359" i="31"/>
  <c r="Y359" i="31" s="1"/>
  <c r="Z359" i="31" s="1"/>
  <c r="X571" i="31"/>
  <c r="X1324" i="31"/>
  <c r="Y1324" i="31" s="1"/>
  <c r="X916" i="31"/>
  <c r="X952" i="31"/>
  <c r="Y952" i="31" s="1"/>
  <c r="X80" i="31"/>
  <c r="X29" i="31"/>
  <c r="X248" i="31"/>
  <c r="Y248" i="31" s="1"/>
  <c r="X1274" i="31"/>
  <c r="Y1274" i="31" s="1"/>
  <c r="Z1274" i="31" s="1"/>
  <c r="X433" i="31"/>
  <c r="X1255" i="31"/>
  <c r="Y1255" i="31" s="1"/>
  <c r="X831" i="31"/>
  <c r="Y831" i="31" s="1"/>
  <c r="X1294" i="31"/>
  <c r="X684" i="31"/>
  <c r="Y684" i="31" s="1"/>
  <c r="Z684" i="31" s="1"/>
  <c r="AB684" i="31" s="1"/>
  <c r="X332" i="31"/>
  <c r="Y332" i="31" s="1"/>
  <c r="X1373" i="31"/>
  <c r="Y1373" i="31" s="1"/>
  <c r="X1001" i="31"/>
  <c r="Y1001" i="31" s="1"/>
  <c r="X235" i="31"/>
  <c r="X169" i="31"/>
  <c r="X1327" i="31"/>
  <c r="Y1327" i="31" s="1"/>
  <c r="X44" i="31"/>
  <c r="Y44" i="31" s="1"/>
  <c r="X784" i="31"/>
  <c r="Y784" i="31" s="1"/>
  <c r="X140" i="31"/>
  <c r="Y140" i="31" s="1"/>
  <c r="X242" i="31"/>
  <c r="Y242" i="31" s="1"/>
  <c r="X345" i="31"/>
  <c r="X750" i="31"/>
  <c r="Y750" i="31" s="1"/>
  <c r="Z750" i="31" s="1"/>
  <c r="AB750" i="31" s="1"/>
  <c r="X1137" i="31"/>
  <c r="Y1137" i="31" s="1"/>
  <c r="Z1137" i="31" s="1"/>
  <c r="AB1137" i="31" s="1"/>
  <c r="X1128" i="31"/>
  <c r="Y1128" i="31" s="1"/>
  <c r="X460" i="31"/>
  <c r="Y460" i="31" s="1"/>
  <c r="Z460" i="31" s="1"/>
  <c r="AB460" i="31" s="1"/>
  <c r="X868" i="31"/>
  <c r="Y868" i="31" s="1"/>
  <c r="X162" i="31"/>
  <c r="Y162" i="31" s="1"/>
  <c r="X465" i="31"/>
  <c r="Y465" i="31" s="1"/>
  <c r="Z465" i="31" s="1"/>
  <c r="AB465" i="31" s="1"/>
  <c r="X566" i="31"/>
  <c r="X1040" i="31"/>
  <c r="Y1040" i="31" s="1"/>
  <c r="Z1040" i="31" s="1"/>
  <c r="X1108" i="31"/>
  <c r="Y1108" i="31" s="1"/>
  <c r="X213" i="31"/>
  <c r="Y213" i="31" s="1"/>
  <c r="X1228" i="31"/>
  <c r="Y1228" i="31" s="1"/>
  <c r="Z1228" i="31" s="1"/>
  <c r="X1207" i="31"/>
  <c r="Y1207" i="31" s="1"/>
  <c r="X124" i="31"/>
  <c r="Y124" i="31" s="1"/>
  <c r="X173" i="31"/>
  <c r="Y173" i="31" s="1"/>
  <c r="X6" i="31"/>
  <c r="Y6" i="31" s="1"/>
  <c r="X553" i="31"/>
  <c r="Y553" i="31" s="1"/>
  <c r="X438" i="31"/>
  <c r="Y438" i="31" s="1"/>
  <c r="X988" i="31"/>
  <c r="Y988" i="31" s="1"/>
  <c r="X374" i="31"/>
  <c r="Y374" i="31" s="1"/>
  <c r="Z374" i="31" s="1"/>
  <c r="X1290" i="31"/>
  <c r="X1083" i="31"/>
  <c r="Y1083" i="31" s="1"/>
  <c r="Z1083" i="31" s="1"/>
  <c r="X1068" i="31"/>
  <c r="Y1068" i="31" s="1"/>
  <c r="X857" i="31"/>
  <c r="Y857" i="31" s="1"/>
  <c r="X1350" i="31"/>
  <c r="Y1350" i="31" s="1"/>
  <c r="X605" i="31"/>
  <c r="Y605" i="31" s="1"/>
  <c r="X1189" i="31"/>
  <c r="X119" i="31"/>
  <c r="Y119" i="31" s="1"/>
  <c r="X908" i="31"/>
  <c r="Y908" i="31" s="1"/>
  <c r="Z908" i="31" s="1"/>
  <c r="X1254" i="31"/>
  <c r="Y1254" i="31" s="1"/>
  <c r="Z1254" i="31" s="1"/>
  <c r="X723" i="31"/>
  <c r="Y723" i="31" s="1"/>
  <c r="X316" i="31"/>
  <c r="X993" i="31"/>
  <c r="Y993" i="31" s="1"/>
  <c r="X1381" i="31"/>
  <c r="Y1381" i="31" s="1"/>
  <c r="Z1381" i="31" s="1"/>
  <c r="AB1381" i="31" s="1"/>
  <c r="X521" i="31"/>
  <c r="Y521" i="31" s="1"/>
  <c r="Z521" i="31" s="1"/>
  <c r="AB521" i="31" s="1"/>
  <c r="X832" i="31"/>
  <c r="Y832" i="31" s="1"/>
  <c r="Z832" i="31" s="1"/>
  <c r="X543" i="31"/>
  <c r="X1112" i="31"/>
  <c r="Y1112" i="31" s="1"/>
  <c r="Z1112" i="31" s="1"/>
  <c r="X263" i="31"/>
  <c r="X817" i="31"/>
  <c r="X778" i="31"/>
  <c r="X888" i="31"/>
  <c r="Y888" i="31" s="1"/>
  <c r="X1302" i="31"/>
  <c r="Y1302" i="31" s="1"/>
  <c r="X757" i="31"/>
  <c r="Y757" i="31" s="1"/>
  <c r="X615" i="31"/>
  <c r="Y615" i="31" s="1"/>
  <c r="X972" i="31"/>
  <c r="X457" i="31"/>
  <c r="Y457" i="31" s="1"/>
  <c r="Z457" i="31" s="1"/>
  <c r="X1173" i="31"/>
  <c r="Y1173" i="31" s="1"/>
  <c r="X937" i="31"/>
  <c r="Y937" i="31" s="1"/>
  <c r="X12" i="31"/>
  <c r="X1322" i="31"/>
  <c r="X627" i="31"/>
  <c r="Y627" i="31" s="1"/>
  <c r="Z627" i="31" s="1"/>
  <c r="X320" i="31"/>
  <c r="Y320" i="31" s="1"/>
  <c r="Z320" i="31" s="1"/>
  <c r="X1124" i="31"/>
  <c r="Y1124" i="31" s="1"/>
  <c r="Z1124" i="31" s="1"/>
  <c r="X754" i="31"/>
  <c r="Y754" i="31" s="1"/>
  <c r="Z754" i="31" s="1"/>
  <c r="AB754" i="31" s="1"/>
  <c r="X1076" i="31"/>
  <c r="Y1076" i="31" s="1"/>
  <c r="Z1076" i="31" s="1"/>
  <c r="X700" i="31"/>
  <c r="Y700" i="31" s="1"/>
  <c r="Z700" i="31" s="1"/>
  <c r="X454" i="31"/>
  <c r="Y454" i="31" s="1"/>
  <c r="X637" i="31"/>
  <c r="Y637" i="31" s="1"/>
  <c r="X393" i="31"/>
  <c r="Y393" i="31" s="1"/>
  <c r="X436" i="31"/>
  <c r="Y436" i="31" s="1"/>
  <c r="Z436" i="31" s="1"/>
  <c r="X1328" i="31"/>
  <c r="Y1328" i="31" s="1"/>
  <c r="Z1328" i="31" s="1"/>
  <c r="AB1328" i="31" s="1"/>
  <c r="X844" i="31"/>
  <c r="Y844" i="31" s="1"/>
  <c r="X1019" i="31"/>
  <c r="Y1019" i="31" s="1"/>
  <c r="Z1019" i="31" s="1"/>
  <c r="AB1019" i="31" s="1"/>
  <c r="X1051" i="31"/>
  <c r="Y1051" i="31" s="1"/>
  <c r="X986" i="31"/>
  <c r="Y986" i="31" s="1"/>
  <c r="Z986" i="31" s="1"/>
  <c r="X969" i="31"/>
  <c r="Y969" i="31" s="1"/>
  <c r="Z969" i="31" s="1"/>
  <c r="X2" i="31"/>
  <c r="Y2" i="31" s="1"/>
  <c r="X572" i="31"/>
  <c r="Y572" i="31" s="1"/>
  <c r="Z572" i="31" s="1"/>
  <c r="X394" i="31"/>
  <c r="X656" i="31"/>
  <c r="X687" i="31"/>
  <c r="X989" i="31"/>
  <c r="Y989" i="31" s="1"/>
  <c r="Z989" i="31" s="1"/>
  <c r="AB989" i="31" s="1"/>
  <c r="X657" i="31"/>
  <c r="Y657" i="31" s="1"/>
  <c r="Z657" i="31" s="1"/>
  <c r="X1394" i="31"/>
  <c r="X1031" i="31"/>
  <c r="Y1031" i="31" s="1"/>
  <c r="Z1031" i="31" s="1"/>
  <c r="X382" i="31"/>
  <c r="Y382" i="31" s="1"/>
  <c r="X612" i="31"/>
  <c r="Y612" i="31" s="1"/>
  <c r="X876" i="31"/>
  <c r="Y876" i="31" s="1"/>
  <c r="X490" i="31"/>
  <c r="Y490" i="31" s="1"/>
  <c r="X901" i="31"/>
  <c r="Y901" i="31" s="1"/>
  <c r="X931" i="31"/>
  <c r="Y931" i="31" s="1"/>
  <c r="X726" i="31"/>
  <c r="X781" i="31"/>
  <c r="X107" i="31"/>
  <c r="X182" i="31"/>
  <c r="Y182" i="31" s="1"/>
  <c r="Z182" i="31" s="1"/>
  <c r="AB182" i="31" s="1"/>
  <c r="X1172" i="31"/>
  <c r="Y1172" i="31" s="1"/>
  <c r="Z1172" i="31" s="1"/>
  <c r="AB1172" i="31" s="1"/>
  <c r="X774" i="31"/>
  <c r="X932" i="31"/>
  <c r="Y932" i="31" s="1"/>
  <c r="X73" i="31"/>
  <c r="X557" i="31"/>
  <c r="X705" i="31"/>
  <c r="X1009" i="31"/>
  <c r="Y1009" i="31" s="1"/>
  <c r="X719" i="31"/>
  <c r="X872" i="31"/>
  <c r="Y872" i="31" s="1"/>
  <c r="X1012" i="31"/>
  <c r="X518" i="31"/>
  <c r="Y518" i="31" s="1"/>
  <c r="X1390" i="31"/>
  <c r="X608" i="31"/>
  <c r="X1033" i="31"/>
  <c r="Y1033" i="31" s="1"/>
  <c r="Z1033" i="31" s="1"/>
  <c r="AB1033" i="31" s="1"/>
  <c r="X371" i="31"/>
  <c r="Y371" i="31" s="1"/>
  <c r="Z371" i="31" s="1"/>
  <c r="X636" i="31"/>
  <c r="Y636" i="31" s="1"/>
  <c r="Z636" i="31" s="1"/>
  <c r="AB636" i="31" s="1"/>
  <c r="X372" i="31"/>
  <c r="X654" i="31"/>
  <c r="Y654" i="31" s="1"/>
  <c r="X25" i="31"/>
  <c r="Y25" i="31" s="1"/>
  <c r="X430" i="31"/>
  <c r="Y430" i="31" s="1"/>
  <c r="X284" i="31"/>
  <c r="X303" i="31"/>
  <c r="X886" i="31"/>
  <c r="Y886" i="31" s="1"/>
  <c r="Z886" i="31" s="1"/>
  <c r="AB886" i="31" s="1"/>
  <c r="X640" i="31"/>
  <c r="Y640" i="31" s="1"/>
  <c r="X1008" i="31"/>
  <c r="Y1008" i="31" s="1"/>
  <c r="X365" i="31"/>
  <c r="Y365" i="31" s="1"/>
  <c r="Z365" i="31" s="1"/>
  <c r="AB365" i="31" s="1"/>
  <c r="X408" i="31"/>
  <c r="Y408" i="31" s="1"/>
  <c r="X1114" i="31"/>
  <c r="Y1114" i="31" s="1"/>
  <c r="Z1114" i="31" s="1"/>
  <c r="X243" i="31"/>
  <c r="Y243" i="31" s="1"/>
  <c r="X150" i="31"/>
  <c r="X958" i="31"/>
  <c r="Y958" i="31" s="1"/>
  <c r="X424" i="31"/>
  <c r="Y424" i="31" s="1"/>
  <c r="X144" i="31"/>
  <c r="Y144" i="31" s="1"/>
  <c r="X1391" i="31"/>
  <c r="Y1391" i="31" s="1"/>
  <c r="X745" i="31"/>
  <c r="Y745" i="31" s="1"/>
  <c r="X1042" i="31"/>
  <c r="Y1042" i="31" s="1"/>
  <c r="X252" i="31"/>
  <c r="Y252" i="31" s="1"/>
  <c r="X925" i="31"/>
  <c r="Y925" i="31" s="1"/>
  <c r="X585" i="31"/>
  <c r="Y585" i="31" s="1"/>
  <c r="Z585" i="31" s="1"/>
  <c r="X508" i="31"/>
  <c r="Y508" i="31" s="1"/>
  <c r="X1355" i="31"/>
  <c r="X855" i="31"/>
  <c r="Y855" i="31" s="1"/>
  <c r="X160" i="31"/>
  <c r="Y160" i="31" s="1"/>
  <c r="X319" i="31"/>
  <c r="Y319" i="31" s="1"/>
  <c r="X1144" i="31"/>
  <c r="Y1144" i="31" s="1"/>
  <c r="Z1144" i="31" s="1"/>
  <c r="X258" i="31"/>
  <c r="Y258" i="31" s="1"/>
  <c r="Z258" i="31" s="1"/>
  <c r="AB258" i="31" s="1"/>
  <c r="X1196" i="31"/>
  <c r="Y1196" i="31" s="1"/>
  <c r="Z1196" i="31" s="1"/>
  <c r="X1229" i="31"/>
  <c r="Y1229" i="31" s="1"/>
  <c r="X1075" i="31"/>
  <c r="Y1075" i="31" s="1"/>
  <c r="X716" i="31"/>
  <c r="Y716" i="31" s="1"/>
  <c r="X1038" i="31"/>
  <c r="Y1038" i="31" s="1"/>
  <c r="X1066" i="31"/>
  <c r="Y1066" i="31" s="1"/>
  <c r="X1377" i="31"/>
  <c r="Y1377" i="31" s="1"/>
  <c r="X1027" i="31"/>
  <c r="X1020" i="31"/>
  <c r="Y1020" i="31" s="1"/>
  <c r="X170" i="31"/>
  <c r="Y170" i="31" s="1"/>
  <c r="X530" i="31"/>
  <c r="Y530" i="31" s="1"/>
  <c r="X904" i="31"/>
  <c r="Y904" i="31" s="1"/>
  <c r="X1287" i="31"/>
  <c r="Y1287" i="31" s="1"/>
  <c r="X1360" i="31"/>
  <c r="Y1360" i="31" s="1"/>
  <c r="Z1360" i="31" s="1"/>
  <c r="X4" i="31"/>
  <c r="Y4" i="31" s="1"/>
  <c r="X791" i="31"/>
  <c r="Y791" i="31" s="1"/>
  <c r="Z791" i="31" s="1"/>
  <c r="AB791" i="31" s="1"/>
  <c r="X50" i="31"/>
  <c r="Y50" i="31" s="1"/>
  <c r="Z50" i="31" s="1"/>
  <c r="X279" i="31"/>
  <c r="Y279" i="31" s="1"/>
  <c r="X513" i="31"/>
  <c r="Y513" i="31" s="1"/>
  <c r="Z513" i="31" s="1"/>
  <c r="X1134" i="31"/>
  <c r="Y1134" i="31" s="1"/>
  <c r="X632" i="31"/>
  <c r="Y632" i="31" s="1"/>
  <c r="Z632" i="31" s="1"/>
  <c r="AB632" i="31" s="1"/>
  <c r="X661" i="31"/>
  <c r="X68" i="31"/>
  <c r="X1243" i="31"/>
  <c r="Y1243" i="31" s="1"/>
  <c r="X933" i="31"/>
  <c r="X915" i="31"/>
  <c r="Y915" i="31" s="1"/>
  <c r="X873" i="31"/>
  <c r="Y873" i="31" s="1"/>
  <c r="X402" i="31"/>
  <c r="Y402" i="31" s="1"/>
  <c r="X1084" i="31"/>
  <c r="Y1084" i="31" s="1"/>
  <c r="X957" i="31"/>
  <c r="Y957" i="31" s="1"/>
  <c r="X189" i="31"/>
  <c r="Y189" i="31" s="1"/>
  <c r="X680" i="31"/>
  <c r="Y680" i="31" s="1"/>
  <c r="X357" i="31"/>
  <c r="Y357" i="31" s="1"/>
  <c r="X875" i="31"/>
  <c r="Y875" i="31" s="1"/>
  <c r="X149" i="31"/>
  <c r="Y149" i="31" s="1"/>
  <c r="Z149" i="31" s="1"/>
  <c r="X1016" i="31"/>
  <c r="Y1016" i="31" s="1"/>
  <c r="Z1016" i="31" s="1"/>
  <c r="AB1016" i="31" s="1"/>
  <c r="X859" i="31"/>
  <c r="X321" i="31"/>
  <c r="Y321" i="31" s="1"/>
  <c r="Z321" i="31" s="1"/>
  <c r="AB321" i="31" s="1"/>
  <c r="X884" i="31"/>
  <c r="X562" i="31"/>
  <c r="X444" i="31"/>
  <c r="Y444" i="31" s="1"/>
  <c r="Z444" i="31" s="1"/>
  <c r="X1304" i="31"/>
  <c r="X537" i="31"/>
  <c r="X520" i="31"/>
  <c r="X782" i="31"/>
  <c r="X93" i="31"/>
  <c r="Y93" i="31" s="1"/>
  <c r="X942" i="31"/>
  <c r="Y942" i="31" s="1"/>
  <c r="Z942" i="31" s="1"/>
  <c r="AB942" i="31" s="1"/>
  <c r="X815" i="31"/>
  <c r="Y815" i="31" s="1"/>
  <c r="X936" i="31"/>
  <c r="Y936" i="31" s="1"/>
  <c r="Z936" i="31" s="1"/>
  <c r="X1039" i="31"/>
  <c r="Y1039" i="31" s="1"/>
  <c r="X676" i="31"/>
  <c r="Y676" i="31" s="1"/>
  <c r="Z676" i="31" s="1"/>
  <c r="X1053" i="31"/>
  <c r="Y1053" i="31" s="1"/>
  <c r="Z1053" i="31" s="1"/>
  <c r="AB1053" i="31" s="1"/>
  <c r="X31" i="31"/>
  <c r="X381" i="31"/>
  <c r="Y381" i="31" s="1"/>
  <c r="X1127" i="31"/>
  <c r="Y1127" i="31" s="1"/>
  <c r="X370" i="31"/>
  <c r="Y370" i="31" s="1"/>
  <c r="Z370" i="31" s="1"/>
  <c r="AB370" i="31" s="1"/>
  <c r="X1099" i="31"/>
  <c r="Y1099" i="31" s="1"/>
  <c r="Z1099" i="31" s="1"/>
  <c r="X683" i="31"/>
  <c r="Y683" i="31" s="1"/>
  <c r="Z683" i="31" s="1"/>
  <c r="X483" i="31"/>
  <c r="Y483" i="31" s="1"/>
  <c r="Z483" i="31" s="1"/>
  <c r="AB483" i="31" s="1"/>
  <c r="X625" i="31"/>
  <c r="Y625" i="31" s="1"/>
  <c r="X480" i="31"/>
  <c r="X1308" i="31"/>
  <c r="X846" i="31"/>
  <c r="X780" i="31"/>
  <c r="Y780" i="31" s="1"/>
  <c r="Z780" i="31" s="1"/>
  <c r="X298" i="31"/>
  <c r="Y298" i="31" s="1"/>
  <c r="X983" i="31"/>
  <c r="X198" i="31"/>
  <c r="Y198" i="31" s="1"/>
  <c r="Z198" i="31" s="1"/>
  <c r="X156" i="31"/>
  <c r="Y156" i="31" s="1"/>
  <c r="X1332" i="31"/>
  <c r="Y1332" i="31" s="1"/>
  <c r="X443" i="31"/>
  <c r="Y443" i="31" s="1"/>
  <c r="X64" i="31"/>
  <c r="Y64" i="31" s="1"/>
  <c r="X646" i="31"/>
  <c r="Y646" i="31" s="1"/>
  <c r="X1289" i="31"/>
  <c r="Y1289" i="31" s="1"/>
  <c r="X336" i="31"/>
  <c r="Y336" i="31" s="1"/>
  <c r="X765" i="31"/>
  <c r="Y765" i="31" s="1"/>
  <c r="X123" i="31"/>
  <c r="Y123" i="31" s="1"/>
  <c r="X725" i="31"/>
  <c r="Y725" i="31" s="1"/>
  <c r="X1086" i="31"/>
  <c r="Y1086" i="31" s="1"/>
  <c r="X1126" i="31"/>
  <c r="Y1126" i="31" s="1"/>
  <c r="X1368" i="31"/>
  <c r="Y1368" i="31" s="1"/>
  <c r="X934" i="31"/>
  <c r="Y934" i="31" s="1"/>
  <c r="X100" i="31"/>
  <c r="X966" i="31"/>
  <c r="X991" i="31"/>
  <c r="X1149" i="31"/>
  <c r="Y1149" i="31" s="1"/>
  <c r="X812" i="31"/>
  <c r="Y812" i="31" s="1"/>
  <c r="Z812" i="31" s="1"/>
  <c r="AB812" i="31" s="1"/>
  <c r="X158" i="31"/>
  <c r="Y158" i="31" s="1"/>
  <c r="Z158" i="31" s="1"/>
  <c r="X1217" i="31"/>
  <c r="Y1217" i="31" s="1"/>
  <c r="Z1217" i="31" s="1"/>
  <c r="X236" i="31"/>
  <c r="Y236" i="31" s="1"/>
  <c r="Z236" i="31" s="1"/>
  <c r="X586" i="31"/>
  <c r="Y586" i="31" s="1"/>
  <c r="Z586" i="31" s="1"/>
  <c r="X1082" i="31"/>
  <c r="Y1082" i="31" s="1"/>
  <c r="Z1082" i="31" s="1"/>
  <c r="X563" i="31"/>
  <c r="Y563" i="31" s="1"/>
  <c r="X273" i="31"/>
  <c r="Y273" i="31" s="1"/>
  <c r="Z273" i="31" s="1"/>
  <c r="X118" i="31"/>
  <c r="Y118" i="31" s="1"/>
  <c r="X1395" i="31"/>
  <c r="Y1395" i="31" s="1"/>
  <c r="X727" i="31"/>
  <c r="Y727" i="31" s="1"/>
  <c r="Z727" i="31" s="1"/>
  <c r="AB727" i="31" s="1"/>
  <c r="X311" i="31"/>
  <c r="X579" i="31"/>
  <c r="Y579" i="31" s="1"/>
  <c r="X941" i="31"/>
  <c r="Y941" i="31" s="1"/>
  <c r="X166" i="31"/>
  <c r="Y166" i="31" s="1"/>
  <c r="Z166" i="31" s="1"/>
  <c r="X970" i="31"/>
  <c r="X1257" i="31"/>
  <c r="Y1257" i="31" s="1"/>
  <c r="X951" i="31"/>
  <c r="Y951" i="31" s="1"/>
  <c r="X1260" i="31"/>
  <c r="Y1260" i="31" s="1"/>
  <c r="Z1260" i="31" s="1"/>
  <c r="X610" i="31"/>
  <c r="Y610" i="31" s="1"/>
  <c r="Z610" i="31" s="1"/>
  <c r="AB610" i="31" s="1"/>
  <c r="X175" i="31"/>
  <c r="Y175" i="31" s="1"/>
  <c r="Z175" i="31" s="1"/>
  <c r="AB175" i="31" s="1"/>
  <c r="X449" i="31"/>
  <c r="Y449" i="31" s="1"/>
  <c r="Z449" i="31" s="1"/>
  <c r="X1369" i="31"/>
  <c r="X516" i="31"/>
  <c r="Y516" i="31" s="1"/>
  <c r="Z516" i="31" s="1"/>
  <c r="X358" i="31"/>
  <c r="X978" i="31"/>
  <c r="X274" i="31"/>
  <c r="X1240" i="31"/>
  <c r="Y1240" i="31" s="1"/>
  <c r="X488" i="31"/>
  <c r="Y488" i="31" s="1"/>
  <c r="X1168" i="31"/>
  <c r="Y1168" i="31" s="1"/>
  <c r="X218" i="31"/>
  <c r="Y218" i="31" s="1"/>
  <c r="Z218" i="31" s="1"/>
  <c r="AB218" i="31" s="1"/>
  <c r="X555" i="31"/>
  <c r="Y555" i="31" s="1"/>
  <c r="X78" i="31"/>
  <c r="Y78" i="31" s="1"/>
  <c r="X1029" i="31"/>
  <c r="Y1029" i="31" s="1"/>
  <c r="X729" i="31"/>
  <c r="Y729" i="31" s="1"/>
  <c r="X38" i="31"/>
  <c r="Y38" i="31" s="1"/>
  <c r="Z38" i="31" s="1"/>
  <c r="X63" i="31"/>
  <c r="Y63" i="31" s="1"/>
  <c r="X565" i="31"/>
  <c r="Y565" i="31" s="1"/>
  <c r="X157" i="31"/>
  <c r="Y157" i="31" s="1"/>
  <c r="X733" i="31"/>
  <c r="Y733" i="31" s="1"/>
  <c r="X399" i="31"/>
  <c r="Y399" i="31" s="1"/>
  <c r="X808" i="31"/>
  <c r="Y808" i="31" s="1"/>
  <c r="Z808" i="31" s="1"/>
  <c r="X99" i="31"/>
  <c r="Y99" i="31" s="1"/>
  <c r="Z99" i="31" s="1"/>
  <c r="AB99" i="31" s="1"/>
  <c r="X1098" i="31"/>
  <c r="Y1098" i="31" s="1"/>
  <c r="X112" i="31"/>
  <c r="Y112" i="31" s="1"/>
  <c r="X354" i="31"/>
  <c r="X987" i="31"/>
  <c r="Y987" i="31" s="1"/>
  <c r="X911" i="31"/>
  <c r="Y911" i="31" s="1"/>
  <c r="X481" i="31"/>
  <c r="Y481" i="31" s="1"/>
  <c r="X47" i="31"/>
  <c r="Y47" i="31" s="1"/>
  <c r="X120" i="31"/>
  <c r="Y120" i="31" s="1"/>
  <c r="X522" i="31"/>
  <c r="Y522" i="31" s="1"/>
  <c r="Z522" i="31" s="1"/>
  <c r="AB522" i="31" s="1"/>
  <c r="X502" i="31"/>
  <c r="Y502" i="31" s="1"/>
  <c r="X375" i="31"/>
  <c r="Y375" i="31" s="1"/>
  <c r="X738" i="31"/>
  <c r="Y738" i="31" s="1"/>
  <c r="X419" i="31"/>
  <c r="Y419" i="31" s="1"/>
  <c r="X1319" i="31"/>
  <c r="X1288" i="31"/>
  <c r="Y1288" i="31" s="1"/>
  <c r="X472" i="31"/>
  <c r="Y472" i="31" s="1"/>
  <c r="X445" i="31"/>
  <c r="X412" i="31"/>
  <c r="Y412" i="31" s="1"/>
  <c r="Z412" i="31" s="1"/>
  <c r="AB412" i="31" s="1"/>
  <c r="X1092" i="31"/>
  <c r="Y1092" i="31" s="1"/>
  <c r="X802" i="31"/>
  <c r="X453" i="31"/>
  <c r="Y453" i="31" s="1"/>
  <c r="X677" i="31"/>
  <c r="Y677" i="31" s="1"/>
  <c r="X1208" i="31"/>
  <c r="Y1208" i="31" s="1"/>
  <c r="X1357" i="31"/>
  <c r="Y1357" i="31" s="1"/>
  <c r="X1326" i="31"/>
  <c r="Y1326" i="31" s="1"/>
  <c r="X186" i="31"/>
  <c r="Y186" i="31" s="1"/>
  <c r="X183" i="31"/>
  <c r="Y183" i="31" s="1"/>
  <c r="X411" i="31"/>
  <c r="Y411" i="31" s="1"/>
  <c r="X699" i="31"/>
  <c r="Y699" i="31" s="1"/>
  <c r="X649" i="31"/>
  <c r="X894" i="31"/>
  <c r="Y894" i="31" s="1"/>
  <c r="X879" i="31"/>
  <c r="Y879" i="31" s="1"/>
  <c r="X285" i="31"/>
  <c r="Y285" i="31" s="1"/>
  <c r="X940" i="31"/>
  <c r="Y940" i="31" s="1"/>
  <c r="X871" i="31"/>
  <c r="Y871" i="31" s="1"/>
  <c r="Z871" i="31" s="1"/>
  <c r="AB871" i="31" s="1"/>
  <c r="X510" i="31"/>
  <c r="X22" i="31"/>
  <c r="X452" i="31"/>
  <c r="Y452" i="31" s="1"/>
  <c r="X619" i="31"/>
  <c r="X1323" i="31"/>
  <c r="Y1323" i="31" s="1"/>
  <c r="X732" i="31"/>
  <c r="Y732" i="31" s="1"/>
  <c r="Z732" i="31" s="1"/>
  <c r="X756" i="31"/>
  <c r="Y756" i="31" s="1"/>
  <c r="Z756" i="31" s="1"/>
  <c r="X979" i="31"/>
  <c r="Y979" i="31" s="1"/>
  <c r="X1206" i="31"/>
  <c r="Y1206" i="31" s="1"/>
  <c r="X842" i="31"/>
  <c r="Y842" i="31" s="1"/>
  <c r="X208" i="31"/>
  <c r="Y208" i="31" s="1"/>
  <c r="X977" i="31"/>
  <c r="Y977" i="31" s="1"/>
  <c r="Z977" i="31" s="1"/>
  <c r="AB977" i="31" s="1"/>
  <c r="X88" i="31"/>
  <c r="X880" i="31"/>
  <c r="Y880" i="31" s="1"/>
  <c r="X232" i="31"/>
  <c r="Y232" i="31" s="1"/>
  <c r="X212" i="31"/>
  <c r="Y212" i="31" s="1"/>
  <c r="X491" i="31"/>
  <c r="Y491" i="31" s="1"/>
  <c r="X155" i="31"/>
  <c r="X843" i="31"/>
  <c r="X1316" i="31"/>
  <c r="Y1316" i="31" s="1"/>
  <c r="X211" i="31"/>
  <c r="Y211" i="31" s="1"/>
  <c r="X1334" i="31"/>
  <c r="Y1334" i="31" s="1"/>
  <c r="X204" i="31"/>
  <c r="X742" i="31"/>
  <c r="Y742" i="31" s="1"/>
  <c r="X663" i="31"/>
  <c r="Y663" i="31" s="1"/>
  <c r="Z663" i="31" s="1"/>
  <c r="AB663" i="31" s="1"/>
  <c r="X1385" i="31"/>
  <c r="Y1385" i="31" s="1"/>
  <c r="X604" i="31"/>
  <c r="Y604" i="31" s="1"/>
  <c r="Z604" i="31" s="1"/>
  <c r="AB604" i="31" s="1"/>
  <c r="X600" i="31"/>
  <c r="Y600" i="31" s="1"/>
  <c r="Z600" i="31" s="1"/>
  <c r="AB600" i="31" s="1"/>
  <c r="X1175" i="31"/>
  <c r="Y1175" i="31" s="1"/>
  <c r="X793" i="31"/>
  <c r="X665" i="31"/>
  <c r="Y665" i="31" s="1"/>
  <c r="X117" i="31"/>
  <c r="Y117" i="31" s="1"/>
  <c r="X865" i="31"/>
  <c r="Y865" i="31" s="1"/>
  <c r="X1010" i="31"/>
  <c r="X1307" i="31"/>
  <c r="Y1307" i="31" s="1"/>
  <c r="X903" i="31"/>
  <c r="Y903" i="31" s="1"/>
  <c r="X145" i="31"/>
  <c r="Y145" i="31" s="1"/>
  <c r="X1014" i="31"/>
  <c r="X834" i="31"/>
  <c r="Y834" i="31" s="1"/>
  <c r="X1359" i="31"/>
  <c r="Y1359" i="31" s="1"/>
  <c r="X1200" i="31"/>
  <c r="Y1200" i="31" s="1"/>
  <c r="X434" i="31"/>
  <c r="X1285" i="31"/>
  <c r="Y1285" i="31" s="1"/>
  <c r="X1248" i="31"/>
  <c r="Y1248" i="31" s="1"/>
  <c r="X1227" i="31"/>
  <c r="Y1227" i="31" s="1"/>
  <c r="X471" i="31"/>
  <c r="X525" i="31"/>
  <c r="X401" i="31"/>
  <c r="Y401" i="31" s="1"/>
  <c r="X693" i="31"/>
  <c r="Y693" i="31" s="1"/>
  <c r="X463" i="31"/>
  <c r="X532" i="31"/>
  <c r="Y532" i="31" s="1"/>
  <c r="X944" i="31"/>
  <c r="Y944" i="31" s="1"/>
  <c r="X1120" i="31"/>
  <c r="Y1120" i="31" s="1"/>
  <c r="X549" i="31"/>
  <c r="Y549" i="31" s="1"/>
  <c r="Z549" i="31" s="1"/>
  <c r="X37" i="31"/>
  <c r="X328" i="31"/>
  <c r="Y328" i="31" s="1"/>
  <c r="X1087" i="31"/>
  <c r="Y1087" i="31" s="1"/>
  <c r="X662" i="31"/>
  <c r="X906" i="31"/>
  <c r="Y906" i="31" s="1"/>
  <c r="X181" i="31"/>
  <c r="Y181" i="31" s="1"/>
  <c r="X180" i="31"/>
  <c r="X467" i="31"/>
  <c r="Y467" i="31" s="1"/>
  <c r="Z467" i="31" s="1"/>
  <c r="AB467" i="31" s="1"/>
  <c r="X560" i="31"/>
  <c r="Y560" i="31" s="1"/>
  <c r="X638" i="31"/>
  <c r="Y638" i="31" s="1"/>
  <c r="X1312" i="31"/>
  <c r="Y1312" i="31" s="1"/>
  <c r="X1352" i="31"/>
  <c r="X344" i="31"/>
  <c r="Y344" i="31" s="1"/>
  <c r="X559" i="31"/>
  <c r="Y559" i="31" s="1"/>
  <c r="Z559" i="31" s="1"/>
  <c r="AB559" i="31" s="1"/>
  <c r="X1358" i="31"/>
  <c r="Y1358" i="31" s="1"/>
  <c r="X338" i="31"/>
  <c r="X1177" i="31"/>
  <c r="X1093" i="31"/>
  <c r="Y1093" i="31" s="1"/>
  <c r="X458" i="31"/>
  <c r="Y458" i="31" s="1"/>
  <c r="X998" i="31"/>
  <c r="Y998" i="31" s="1"/>
  <c r="X858" i="31"/>
  <c r="Y858" i="31" s="1"/>
  <c r="X851" i="31"/>
  <c r="Y851" i="31" s="1"/>
  <c r="X55" i="31"/>
  <c r="Y55" i="31" s="1"/>
  <c r="X596" i="31"/>
  <c r="Y596" i="31" s="1"/>
  <c r="X360" i="31"/>
  <c r="Y360" i="31" s="1"/>
  <c r="X749" i="31"/>
  <c r="Y749" i="31" s="1"/>
  <c r="X1376" i="31"/>
  <c r="Y1376" i="31" s="1"/>
  <c r="X23" i="31"/>
  <c r="X269" i="31"/>
  <c r="Y269" i="31" s="1"/>
  <c r="X398" i="31"/>
  <c r="Y398" i="31" s="1"/>
  <c r="X1234" i="31"/>
  <c r="Y1234" i="31" s="1"/>
  <c r="X1181" i="31"/>
  <c r="Y1181" i="31" s="1"/>
  <c r="Z1181" i="31" s="1"/>
  <c r="AB1181" i="31" s="1"/>
  <c r="X890" i="31"/>
  <c r="Y890" i="31" s="1"/>
  <c r="X826" i="31"/>
  <c r="Y826" i="31" s="1"/>
  <c r="X898" i="31"/>
  <c r="Y898" i="31" s="1"/>
  <c r="X495" i="31"/>
  <c r="X1364" i="31"/>
  <c r="Y1364" i="31" s="1"/>
  <c r="X1398" i="31"/>
  <c r="Y1398" i="31" s="1"/>
  <c r="X590" i="31"/>
  <c r="Y590" i="31" s="1"/>
  <c r="X302" i="31"/>
  <c r="X531" i="31"/>
  <c r="Y531" i="31" s="1"/>
  <c r="X406" i="31"/>
  <c r="Y406" i="31" s="1"/>
  <c r="Z406" i="31" s="1"/>
  <c r="AB406" i="31" s="1"/>
  <c r="X254" i="31"/>
  <c r="X810" i="31"/>
  <c r="Y810" i="31" s="1"/>
  <c r="Z810" i="31" s="1"/>
  <c r="X1339" i="31"/>
  <c r="Y1339" i="31" s="1"/>
  <c r="Z1339" i="31" s="1"/>
  <c r="X239" i="31"/>
  <c r="X1125" i="31"/>
  <c r="X739" i="31"/>
  <c r="Y739" i="31" s="1"/>
  <c r="Z739" i="31" s="1"/>
  <c r="AB739" i="31" s="1"/>
  <c r="X333" i="31"/>
  <c r="X768" i="31"/>
  <c r="Y768" i="31" s="1"/>
  <c r="Z768" i="31" s="1"/>
  <c r="X314" i="31"/>
  <c r="Y314" i="31" s="1"/>
  <c r="X223" i="31"/>
  <c r="Y223" i="31" s="1"/>
  <c r="X138" i="31"/>
  <c r="X607" i="31"/>
  <c r="X238" i="31"/>
  <c r="Y238" i="31" s="1"/>
  <c r="X222" i="31"/>
  <c r="Y222" i="31" s="1"/>
  <c r="X763" i="31"/>
  <c r="X1163" i="31"/>
  <c r="Y1163" i="31" s="1"/>
  <c r="X919" i="31"/>
  <c r="X1171" i="31"/>
  <c r="Y1171" i="31" s="1"/>
  <c r="X292" i="31"/>
  <c r="Y292" i="31" s="1"/>
  <c r="X111" i="31"/>
  <c r="Y111" i="31" s="1"/>
  <c r="X545" i="31"/>
  <c r="Y545" i="31" s="1"/>
  <c r="X800" i="31"/>
  <c r="Y800" i="31" s="1"/>
  <c r="X1197" i="31"/>
  <c r="Y1197" i="31" s="1"/>
  <c r="X506" i="31"/>
  <c r="Y506" i="31" s="1"/>
  <c r="X650" i="31"/>
  <c r="Y650" i="31" s="1"/>
  <c r="X787" i="31"/>
  <c r="Y787" i="31" s="1"/>
  <c r="X89" i="31"/>
  <c r="Y89" i="31" s="1"/>
  <c r="X1273" i="31"/>
  <c r="Y1273" i="31" s="1"/>
  <c r="X1023" i="31"/>
  <c r="Y1023" i="31" s="1"/>
  <c r="X617" i="31"/>
  <c r="Y617" i="31" s="1"/>
  <c r="X432" i="31"/>
  <c r="Y432" i="31" s="1"/>
  <c r="X1109" i="31"/>
  <c r="Y1109" i="31" s="1"/>
  <c r="X10" i="31"/>
  <c r="X1156" i="31"/>
  <c r="Y1156" i="31" s="1"/>
  <c r="X113" i="31"/>
  <c r="Y113" i="31" s="1"/>
  <c r="X1224" i="31"/>
  <c r="Y1224" i="31" s="1"/>
  <c r="X659" i="31"/>
  <c r="Y659" i="31" s="1"/>
  <c r="X1311" i="31"/>
  <c r="Y1311" i="31" s="1"/>
  <c r="X1013" i="31"/>
  <c r="X174" i="31"/>
  <c r="Y174" i="31" s="1"/>
  <c r="X429" i="31"/>
  <c r="Y429" i="31" s="1"/>
  <c r="Z429" i="31" s="1"/>
  <c r="X79" i="31"/>
  <c r="Y79" i="31" s="1"/>
  <c r="X574" i="31"/>
  <c r="Y574" i="31" s="1"/>
  <c r="X692" i="31"/>
  <c r="Y692" i="31" s="1"/>
  <c r="X143" i="31"/>
  <c r="Y143" i="31" s="1"/>
  <c r="Z143" i="31" s="1"/>
  <c r="X830" i="31"/>
  <c r="Y830" i="31" s="1"/>
  <c r="Z830" i="31" s="1"/>
  <c r="AB830" i="31" s="1"/>
  <c r="X1291" i="31"/>
  <c r="Y1291" i="31" s="1"/>
  <c r="X1025" i="31"/>
  <c r="Y1025" i="31" s="1"/>
  <c r="Z1025" i="31" s="1"/>
  <c r="X347" i="31"/>
  <c r="Y347" i="31" s="1"/>
  <c r="X439" i="31"/>
  <c r="X326" i="31"/>
  <c r="Y326" i="31" s="1"/>
  <c r="X1258" i="31"/>
  <c r="Y1258" i="31" s="1"/>
  <c r="X176" i="31"/>
  <c r="Y176" i="31" s="1"/>
  <c r="X804" i="31"/>
  <c r="Y804" i="31" s="1"/>
  <c r="Z804" i="31" s="1"/>
  <c r="X961" i="31"/>
  <c r="X325" i="31"/>
  <c r="Y325" i="31" s="1"/>
  <c r="X39" i="31"/>
  <c r="Y39" i="31" s="1"/>
  <c r="X1037" i="31"/>
  <c r="X1094" i="31"/>
  <c r="Y1094" i="31" s="1"/>
  <c r="X1220" i="31"/>
  <c r="Y1220" i="31" s="1"/>
  <c r="X306" i="31"/>
  <c r="Y306" i="31" s="1"/>
  <c r="X1235" i="31"/>
  <c r="Y1235" i="31" s="1"/>
  <c r="X327" i="31"/>
  <c r="Y327" i="31" s="1"/>
  <c r="X762" i="31"/>
  <c r="Y762" i="31" s="1"/>
  <c r="Z762" i="31" s="1"/>
  <c r="AB762" i="31" s="1"/>
  <c r="X251" i="31"/>
  <c r="Y251" i="31" s="1"/>
  <c r="X396" i="31"/>
  <c r="Y396" i="31" s="1"/>
  <c r="X722" i="31"/>
  <c r="Y722" i="31" s="1"/>
  <c r="Z722" i="31" s="1"/>
  <c r="AB722" i="31" s="1"/>
  <c r="X1270" i="31"/>
  <c r="Y1270" i="31" s="1"/>
  <c r="X474" i="31"/>
  <c r="X698" i="31"/>
  <c r="Y698" i="31" s="1"/>
  <c r="X836" i="31"/>
  <c r="Y836" i="31" s="1"/>
  <c r="X1380" i="31"/>
  <c r="X570" i="31"/>
  <c r="Y570" i="31" s="1"/>
  <c r="X935" i="31"/>
  <c r="Y935" i="31" s="1"/>
  <c r="X1309" i="31"/>
  <c r="Y1309" i="31" s="1"/>
  <c r="Z1309" i="31" s="1"/>
  <c r="AB1309" i="31" s="1"/>
  <c r="X1329" i="31"/>
  <c r="Y1329" i="31" s="1"/>
  <c r="X1347" i="31"/>
  <c r="X526" i="31"/>
  <c r="Y526" i="31" s="1"/>
  <c r="X191" i="31"/>
  <c r="Y191" i="31" s="1"/>
  <c r="X1349" i="31"/>
  <c r="Y1349" i="31" s="1"/>
  <c r="X317" i="31"/>
  <c r="Y317" i="31" s="1"/>
  <c r="X299" i="31"/>
  <c r="Y299" i="31" s="1"/>
  <c r="Z299" i="31" s="1"/>
  <c r="X261" i="31"/>
  <c r="Y261" i="31" s="1"/>
  <c r="X981" i="31"/>
  <c r="Y981" i="31" s="1"/>
  <c r="X1026" i="31"/>
  <c r="Y1026" i="31" s="1"/>
  <c r="X1015" i="31"/>
  <c r="Y1015" i="31" s="1"/>
  <c r="Z1015" i="31" s="1"/>
  <c r="AB1015" i="31" s="1"/>
  <c r="X673" i="31"/>
  <c r="X1310" i="31"/>
  <c r="X655" i="31"/>
  <c r="Y655" i="31" s="1"/>
  <c r="X606" i="31"/>
  <c r="Y606" i="31" s="1"/>
  <c r="X7" i="31"/>
  <c r="Y7" i="31" s="1"/>
  <c r="Z7" i="31" s="1"/>
  <c r="X217" i="31"/>
  <c r="Y217" i="31" s="1"/>
  <c r="X448" i="31"/>
  <c r="Y448" i="31" s="1"/>
  <c r="Z448" i="31" s="1"/>
  <c r="AB448" i="31" s="1"/>
  <c r="X165" i="31"/>
  <c r="Y165" i="31" s="1"/>
  <c r="X841" i="31"/>
  <c r="Y841" i="31" s="1"/>
  <c r="X240" i="31"/>
  <c r="X704" i="31"/>
  <c r="Y704" i="31" s="1"/>
  <c r="X785" i="31"/>
  <c r="Y785" i="31" s="1"/>
  <c r="X423" i="31"/>
  <c r="Y423" i="31" s="1"/>
  <c r="X611" i="31"/>
  <c r="Y611" i="31" s="1"/>
  <c r="X409" i="31"/>
  <c r="Y409" i="31" s="1"/>
  <c r="X1113" i="31"/>
  <c r="Y1113" i="31" s="1"/>
  <c r="X511" i="31"/>
  <c r="Y511" i="31" s="1"/>
  <c r="X672" i="31"/>
  <c r="X771" i="31"/>
  <c r="Y771" i="31" s="1"/>
  <c r="X1245" i="31"/>
  <c r="Y1245" i="31" s="1"/>
  <c r="X54" i="31"/>
  <c r="Y54" i="31" s="1"/>
  <c r="X1338" i="31"/>
  <c r="Y1338" i="31" s="1"/>
  <c r="X783" i="31"/>
  <c r="Y783" i="31" s="1"/>
  <c r="X230" i="31"/>
  <c r="Y230" i="31" s="1"/>
  <c r="X196" i="31"/>
  <c r="Y196" i="31" s="1"/>
  <c r="X246" i="31"/>
  <c r="X322" i="31"/>
  <c r="Y322" i="31" s="1"/>
  <c r="X630" i="31"/>
  <c r="Y630" i="31" s="1"/>
  <c r="X669" i="31"/>
  <c r="Y669" i="31" s="1"/>
  <c r="X845" i="31"/>
  <c r="Y845" i="31" s="1"/>
  <c r="X231" i="31"/>
  <c r="Y231" i="31" s="1"/>
  <c r="X671" i="31"/>
  <c r="Y671" i="31" s="1"/>
  <c r="X290" i="31"/>
  <c r="Y290" i="31" s="1"/>
  <c r="X106" i="31"/>
  <c r="X127" i="31"/>
  <c r="Y127" i="31" s="1"/>
  <c r="X850" i="31"/>
  <c r="X1078" i="31"/>
  <c r="X395" i="31"/>
  <c r="Y395" i="31" s="1"/>
  <c r="X900" i="31"/>
  <c r="Y900" i="31" s="1"/>
  <c r="X828" i="31"/>
  <c r="Y828" i="31" s="1"/>
  <c r="Z828" i="31" s="1"/>
  <c r="AB828" i="31" s="1"/>
  <c r="X696" i="31"/>
  <c r="X912" i="31"/>
  <c r="X573" i="31"/>
  <c r="Y573" i="31" s="1"/>
  <c r="Z573" i="31" s="1"/>
  <c r="AB573" i="31" s="1"/>
  <c r="X929" i="31"/>
  <c r="Y929" i="31" s="1"/>
  <c r="Z929" i="31" s="1"/>
  <c r="AB929" i="31" s="1"/>
  <c r="X1141" i="31"/>
  <c r="X588" i="31"/>
  <c r="Y588" i="31" s="1"/>
  <c r="X1028" i="31"/>
  <c r="Y1028" i="31" s="1"/>
  <c r="X487" i="31"/>
  <c r="Y487" i="31" s="1"/>
  <c r="X356" i="31"/>
  <c r="Y356" i="31" s="1"/>
  <c r="X786" i="31"/>
  <c r="X1036" i="31"/>
  <c r="Y1036" i="31" s="1"/>
  <c r="X1187" i="31"/>
  <c r="Y1187" i="31" s="1"/>
  <c r="X1140" i="31"/>
  <c r="Y1140" i="31" s="1"/>
  <c r="X1123" i="31"/>
  <c r="Y1123" i="31" s="1"/>
  <c r="X1110" i="31"/>
  <c r="Y1110" i="31" s="1"/>
  <c r="X652" i="31"/>
  <c r="Y652" i="31" s="1"/>
  <c r="X498" i="31"/>
  <c r="Y498" i="31" s="1"/>
  <c r="X735" i="31"/>
  <c r="Y735" i="31" s="1"/>
  <c r="X982" i="31"/>
  <c r="Y982" i="31" s="1"/>
  <c r="X1056" i="31"/>
  <c r="Y1056" i="31" s="1"/>
  <c r="X623" i="31"/>
  <c r="X767" i="31"/>
  <c r="Y767" i="31" s="1"/>
  <c r="X717" i="31"/>
  <c r="Y717" i="31" s="1"/>
  <c r="X685" i="31"/>
  <c r="Y685" i="31" s="1"/>
  <c r="X407" i="31"/>
  <c r="Y407" i="31" s="1"/>
  <c r="X270" i="31"/>
  <c r="Y270" i="31" s="1"/>
  <c r="X1011" i="31"/>
  <c r="Y1011" i="31" s="1"/>
  <c r="X77" i="31"/>
  <c r="Y77" i="31" s="1"/>
  <c r="X1080" i="31"/>
  <c r="X349" i="31"/>
  <c r="Y349" i="31" s="1"/>
  <c r="X848" i="31"/>
  <c r="Y848" i="31" s="1"/>
  <c r="X259" i="31"/>
  <c r="Y259" i="31" s="1"/>
  <c r="X101" i="31"/>
  <c r="Y101" i="31" s="1"/>
  <c r="X712" i="31"/>
  <c r="Y712" i="31" s="1"/>
  <c r="X247" i="31"/>
  <c r="Y247" i="31" s="1"/>
  <c r="X507" i="31"/>
  <c r="Y507" i="31" s="1"/>
  <c r="X275" i="31"/>
  <c r="X72" i="31"/>
  <c r="Y72" i="31" s="1"/>
  <c r="X36" i="31"/>
  <c r="Y36" i="31" s="1"/>
  <c r="X667" i="31"/>
  <c r="Y667" i="31" s="1"/>
  <c r="X14" i="31"/>
  <c r="Y14" i="31" s="1"/>
  <c r="X1191" i="31"/>
  <c r="Y1191" i="31" s="1"/>
  <c r="X968" i="31"/>
  <c r="Y968" i="31" s="1"/>
  <c r="X923" i="31"/>
  <c r="Y923" i="31" s="1"/>
  <c r="X523" i="31"/>
  <c r="X421" i="31"/>
  <c r="Y421" i="31" s="1"/>
  <c r="X947" i="31"/>
  <c r="Y947" i="31" s="1"/>
  <c r="X748" i="31"/>
  <c r="Y748" i="31" s="1"/>
  <c r="X329" i="31"/>
  <c r="Y329" i="31" s="1"/>
  <c r="X3" i="31"/>
  <c r="Y3" i="31" s="1"/>
  <c r="X1335" i="31"/>
  <c r="Y1335" i="31" s="1"/>
  <c r="X342" i="31"/>
  <c r="Y342" i="31" s="1"/>
  <c r="X390" i="31"/>
  <c r="X1146" i="31"/>
  <c r="Y1146" i="31" s="1"/>
  <c r="X1363" i="31"/>
  <c r="Y1363" i="31" s="1"/>
  <c r="X265" i="31"/>
  <c r="Y265" i="31" s="1"/>
  <c r="X1139" i="31"/>
  <c r="Y1139" i="31" s="1"/>
  <c r="X13" i="31"/>
  <c r="Y13" i="31" s="1"/>
  <c r="X893" i="31"/>
  <c r="Y893" i="31" s="1"/>
  <c r="X819" i="31"/>
  <c r="Y819" i="31" s="1"/>
  <c r="X863" i="31"/>
  <c r="X241" i="31"/>
  <c r="Y241" i="31" s="1"/>
  <c r="X839" i="31"/>
  <c r="Y839" i="31" s="1"/>
  <c r="X362" i="31"/>
  <c r="Y362" i="31" s="1"/>
  <c r="X489" i="31"/>
  <c r="Y489" i="31" s="1"/>
  <c r="X818" i="31"/>
  <c r="Y818" i="31" s="1"/>
  <c r="X229" i="31"/>
  <c r="Y229" i="31" s="1"/>
  <c r="X1000" i="31"/>
  <c r="Y1000" i="31" s="1"/>
  <c r="X1382" i="31"/>
  <c r="X476" i="31"/>
  <c r="Y476" i="31" s="1"/>
  <c r="X1306" i="31"/>
  <c r="Y1306" i="31" s="1"/>
  <c r="X1231" i="31"/>
  <c r="Y1231" i="31" s="1"/>
  <c r="X388" i="31"/>
  <c r="Y388" i="31" s="1"/>
  <c r="X1351" i="31"/>
  <c r="X721" i="31"/>
  <c r="Y721" i="31" s="1"/>
  <c r="X501" i="31"/>
  <c r="Y501" i="31" s="1"/>
  <c r="X736" i="31"/>
  <c r="Y736" i="31" s="1"/>
  <c r="X1215" i="31"/>
  <c r="Y1215" i="31" s="1"/>
  <c r="Z1215" i="31" s="1"/>
  <c r="AB1215" i="31" s="1"/>
  <c r="X492" i="31"/>
  <c r="Y492" i="31" s="1"/>
  <c r="Z492" i="31" s="1"/>
  <c r="AB492" i="31" s="1"/>
  <c r="X324" i="31"/>
  <c r="X1194" i="31"/>
  <c r="Y1194" i="31" s="1"/>
  <c r="X681" i="31"/>
  <c r="Y681" i="31" s="1"/>
  <c r="Z681" i="31" s="1"/>
  <c r="X1321" i="31"/>
  <c r="X1096" i="31"/>
  <c r="Y1096" i="31" s="1"/>
  <c r="X484" i="31"/>
  <c r="Y484" i="31" s="1"/>
  <c r="Z484" i="31" s="1"/>
  <c r="X965" i="31"/>
  <c r="Y965" i="31" s="1"/>
  <c r="Z965" i="31" s="1"/>
  <c r="AB965" i="31" s="1"/>
  <c r="X1070" i="31"/>
  <c r="Y1070" i="31" s="1"/>
  <c r="Z1070" i="31" s="1"/>
  <c r="AB1070" i="31" s="1"/>
  <c r="X956" i="31"/>
  <c r="Y956" i="31" s="1"/>
  <c r="Z956" i="31" s="1"/>
  <c r="AB956" i="31" s="1"/>
  <c r="X26" i="31"/>
  <c r="Y26" i="31" s="1"/>
  <c r="X496" i="31"/>
  <c r="X146" i="31"/>
  <c r="Y146" i="31" s="1"/>
  <c r="X1024" i="31"/>
  <c r="Y1024" i="31" s="1"/>
  <c r="X584" i="31"/>
  <c r="Y584" i="31" s="1"/>
  <c r="Z584" i="31" s="1"/>
  <c r="AB584" i="31" s="1"/>
  <c r="X939" i="31"/>
  <c r="Y939" i="31" s="1"/>
  <c r="X1246" i="31"/>
  <c r="X896" i="31"/>
  <c r="Y896" i="31" s="1"/>
  <c r="X1047" i="31"/>
  <c r="Y1047" i="31" s="1"/>
  <c r="X379" i="31"/>
  <c r="X296" i="31"/>
  <c r="Y296" i="31" s="1"/>
  <c r="X369" i="31"/>
  <c r="Y369" i="31" s="1"/>
  <c r="Z369" i="31" s="1"/>
  <c r="X1090" i="31"/>
  <c r="Y1090" i="31" s="1"/>
  <c r="Z1090" i="31" s="1"/>
  <c r="AB1090" i="31" s="1"/>
  <c r="X1342" i="31"/>
  <c r="X614" i="31"/>
  <c r="Y614" i="31" s="1"/>
  <c r="X849" i="31"/>
  <c r="Y849" i="31" s="1"/>
  <c r="Z849" i="31" s="1"/>
  <c r="AB849" i="31" s="1"/>
  <c r="X1167" i="31"/>
  <c r="X1060" i="31"/>
  <c r="X1210" i="31"/>
  <c r="Y1210" i="31" s="1"/>
  <c r="X1182" i="31"/>
  <c r="Y1182" i="31" s="1"/>
  <c r="X1055" i="31"/>
  <c r="Y1055" i="31" s="1"/>
  <c r="X535" i="31"/>
  <c r="Y535" i="31" s="1"/>
  <c r="X305" i="31"/>
  <c r="Y305" i="31" s="1"/>
  <c r="X260" i="31"/>
  <c r="Y260" i="31" s="1"/>
  <c r="X1111" i="31"/>
  <c r="X1265" i="31"/>
  <c r="Y1265" i="31" s="1"/>
  <c r="X380" i="31"/>
  <c r="Y380" i="31" s="1"/>
  <c r="X348" i="31"/>
  <c r="Y348" i="31" s="1"/>
  <c r="X653" i="31"/>
  <c r="Y653" i="31" s="1"/>
  <c r="X776" i="31"/>
  <c r="Y776" i="31" s="1"/>
  <c r="X1325" i="31"/>
  <c r="Y1325" i="31" s="1"/>
  <c r="X568" i="31"/>
  <c r="X389" i="31"/>
  <c r="X122" i="31"/>
  <c r="Y122" i="31" s="1"/>
  <c r="X1281" i="31"/>
  <c r="Y1281" i="31" s="1"/>
  <c r="X1201" i="31"/>
  <c r="Y1201" i="31" s="1"/>
  <c r="X92" i="31"/>
  <c r="Y92" i="31" s="1"/>
  <c r="X1065" i="31"/>
  <c r="Y1065" i="31" s="1"/>
  <c r="Z1065" i="31" s="1"/>
  <c r="AB1065" i="31" s="1"/>
  <c r="X121" i="31"/>
  <c r="Y121" i="31" s="1"/>
  <c r="X599" i="31"/>
  <c r="Y599" i="31" s="1"/>
  <c r="X744" i="31"/>
  <c r="X853" i="31"/>
  <c r="Y853" i="31" s="1"/>
  <c r="X45" i="31"/>
  <c r="Y45" i="31" s="1"/>
  <c r="X924" i="31"/>
  <c r="Y924" i="31" s="1"/>
  <c r="Z924" i="31" s="1"/>
  <c r="AB924" i="31" s="1"/>
  <c r="X1354" i="31"/>
  <c r="Y1354" i="31" s="1"/>
  <c r="X720" i="31"/>
  <c r="Y720" i="31" s="1"/>
  <c r="Z720" i="31" s="1"/>
  <c r="X18" i="31"/>
  <c r="Y18" i="31" s="1"/>
  <c r="Z18" i="31" s="1"/>
  <c r="X414" i="31"/>
  <c r="X959" i="31"/>
  <c r="Y959" i="31" s="1"/>
  <c r="X1361" i="31"/>
  <c r="Y1361" i="31" s="1"/>
  <c r="Z1361" i="31" s="1"/>
  <c r="X798" i="31"/>
  <c r="Y798" i="31" s="1"/>
  <c r="Z798" i="31" s="1"/>
  <c r="AB798" i="31" s="1"/>
  <c r="X1103" i="31"/>
  <c r="Y1103" i="31" s="1"/>
  <c r="Z1103" i="31" s="1"/>
  <c r="AB1103" i="31" s="1"/>
  <c r="X825" i="31"/>
  <c r="Y825" i="31" s="1"/>
  <c r="X976" i="31"/>
  <c r="X1170" i="31"/>
  <c r="Y1170" i="31" s="1"/>
  <c r="X592" i="31"/>
  <c r="Y592" i="31" s="1"/>
  <c r="Z592" i="31" s="1"/>
  <c r="AB592" i="31" s="1"/>
  <c r="X1193" i="31"/>
  <c r="Y1193" i="31" s="1"/>
  <c r="X130" i="31"/>
  <c r="Y130" i="31" s="1"/>
  <c r="X151" i="31"/>
  <c r="X724" i="31"/>
  <c r="Y724" i="31" s="1"/>
  <c r="X220" i="31"/>
  <c r="Y220" i="31" s="1"/>
  <c r="Z220" i="31" s="1"/>
  <c r="AB220" i="31" s="1"/>
  <c r="X882" i="31"/>
  <c r="Y882" i="31" s="1"/>
  <c r="Z882" i="31" s="1"/>
  <c r="AB882" i="31" s="1"/>
  <c r="X514" i="31"/>
  <c r="X761" i="31"/>
  <c r="X575" i="31"/>
  <c r="Y575" i="31" s="1"/>
  <c r="Z575" i="31" s="1"/>
  <c r="X1184" i="31"/>
  <c r="X1305" i="31"/>
  <c r="X1221" i="31"/>
  <c r="Y1221" i="31" s="1"/>
  <c r="Z1221" i="31" s="1"/>
  <c r="AB1221" i="31" s="1"/>
  <c r="X1205" i="31"/>
  <c r="Y1205" i="31" s="1"/>
  <c r="Z1205" i="31" s="1"/>
  <c r="AB1205" i="31" s="1"/>
  <c r="X678" i="31"/>
  <c r="Y678" i="31" s="1"/>
  <c r="Z678" i="31" s="1"/>
  <c r="X1214" i="31"/>
  <c r="Y1214" i="31" s="1"/>
  <c r="Z1214" i="31" s="1"/>
  <c r="AB1214" i="31" s="1"/>
  <c r="X938" i="31"/>
  <c r="Y938" i="31" s="1"/>
  <c r="X539" i="31"/>
  <c r="Y539" i="31" s="1"/>
  <c r="X33" i="31"/>
  <c r="Y33" i="31" s="1"/>
  <c r="X679" i="31"/>
  <c r="X1153" i="31"/>
  <c r="Y1153" i="31" s="1"/>
  <c r="X126" i="31"/>
  <c r="Y126" i="31" s="1"/>
  <c r="Z126" i="31" s="1"/>
  <c r="AB126" i="31" s="1"/>
  <c r="X46" i="31"/>
  <c r="Y46" i="31" s="1"/>
  <c r="Z46" i="31" s="1"/>
  <c r="AB46" i="31" s="1"/>
  <c r="X675" i="31"/>
  <c r="X482" i="31"/>
  <c r="Y482" i="31" s="1"/>
  <c r="Z482" i="31" s="1"/>
  <c r="AB482" i="31" s="1"/>
  <c r="X1192" i="31"/>
  <c r="Y1192" i="31" s="1"/>
  <c r="Z1192" i="31" s="1"/>
  <c r="X1129" i="31"/>
  <c r="X921" i="31"/>
  <c r="X1151" i="31"/>
  <c r="Y1151" i="31" s="1"/>
  <c r="Z1151" i="31" s="1"/>
  <c r="X616" i="31"/>
  <c r="Y616" i="31" s="1"/>
  <c r="Z616" i="31" s="1"/>
  <c r="X556" i="31"/>
  <c r="Y556" i="31" s="1"/>
  <c r="X255" i="31"/>
  <c r="Y255" i="31" s="1"/>
  <c r="X945" i="31"/>
  <c r="Y945" i="31" s="1"/>
  <c r="X83" i="31"/>
  <c r="X1372" i="31"/>
  <c r="X197" i="31"/>
  <c r="X1266" i="31"/>
  <c r="Y1266" i="31" s="1"/>
  <c r="X1006" i="31"/>
  <c r="Y1006" i="31" s="1"/>
  <c r="Z1006" i="31" s="1"/>
  <c r="AB1006" i="31" s="1"/>
  <c r="X728" i="31"/>
  <c r="Y728" i="31" s="1"/>
  <c r="Z728" i="31" s="1"/>
  <c r="X811" i="31"/>
  <c r="X400" i="31"/>
  <c r="Y400" i="31" s="1"/>
  <c r="X1353" i="31"/>
  <c r="Y1353" i="31" s="1"/>
  <c r="Z1353" i="31" s="1"/>
  <c r="AB1353" i="31" s="1"/>
  <c r="X554" i="31"/>
  <c r="X1250" i="31"/>
  <c r="X331" i="31"/>
  <c r="Y331" i="31" s="1"/>
  <c r="X499" i="31"/>
  <c r="Y499" i="31" s="1"/>
  <c r="X59" i="31"/>
  <c r="Y59" i="31" s="1"/>
  <c r="X861" i="31"/>
  <c r="Y861" i="31" s="1"/>
  <c r="X16" i="31"/>
  <c r="Y16" i="31" s="1"/>
  <c r="X1135" i="31"/>
  <c r="Y1135" i="31" s="1"/>
  <c r="X52" i="31"/>
  <c r="Y52" i="31" s="1"/>
  <c r="Z52" i="31" s="1"/>
  <c r="X943" i="31"/>
  <c r="X95" i="31"/>
  <c r="Y95" i="31" s="1"/>
  <c r="X788" i="31"/>
  <c r="Y788" i="31" s="1"/>
  <c r="Z788" i="31" s="1"/>
  <c r="AB788" i="31" s="1"/>
  <c r="X84" i="31"/>
  <c r="Y84" i="31" s="1"/>
  <c r="Z84" i="31" s="1"/>
  <c r="X1356" i="31"/>
  <c r="Y1356" i="31" s="1"/>
  <c r="X281" i="31"/>
  <c r="Y281" i="31" s="1"/>
  <c r="Z281" i="31" s="1"/>
  <c r="AB281" i="31" s="1"/>
  <c r="X980" i="31"/>
  <c r="Y980" i="31" s="1"/>
  <c r="Z980" i="31" s="1"/>
  <c r="AB980" i="31" s="1"/>
  <c r="X552" i="31"/>
  <c r="X711" i="31"/>
  <c r="X564" i="31"/>
  <c r="Y564" i="31" s="1"/>
  <c r="Z564" i="31" s="1"/>
  <c r="AB564" i="31" s="1"/>
  <c r="X1081" i="31"/>
  <c r="Y1081" i="31" s="1"/>
  <c r="Z1081" i="31" s="1"/>
  <c r="X930" i="31"/>
  <c r="Y930" i="31" s="1"/>
  <c r="Z930" i="31" s="1"/>
  <c r="AB930" i="31" s="1"/>
  <c r="X1034" i="31"/>
  <c r="Y1034" i="31" s="1"/>
  <c r="X624" i="31"/>
  <c r="Y624" i="31" s="1"/>
  <c r="X125" i="31"/>
  <c r="X1371" i="31"/>
  <c r="Y1371" i="31" s="1"/>
  <c r="Z1371" i="31" s="1"/>
  <c r="AB1371" i="31" s="1"/>
  <c r="X201" i="31"/>
  <c r="X62" i="31"/>
  <c r="Y62" i="31" s="1"/>
  <c r="X391" i="31"/>
  <c r="Y391" i="31" s="1"/>
  <c r="Z391" i="31" s="1"/>
  <c r="AB391" i="31" s="1"/>
  <c r="X1236" i="31"/>
  <c r="Y1236" i="31" s="1"/>
  <c r="Z1236" i="31" s="1"/>
  <c r="AB1236" i="31" s="1"/>
  <c r="X1238" i="31"/>
  <c r="Y1238" i="31" s="1"/>
  <c r="X695" i="31"/>
  <c r="Y695" i="31" s="1"/>
  <c r="X922" i="31"/>
  <c r="Y922" i="31" s="1"/>
  <c r="Z922" i="31" s="1"/>
  <c r="X864" i="31"/>
  <c r="X450" i="31"/>
  <c r="X529" i="31"/>
  <c r="Y529" i="31" s="1"/>
  <c r="Z529" i="31" s="1"/>
  <c r="AB529" i="31" s="1"/>
  <c r="X20" i="31"/>
  <c r="X293" i="31"/>
  <c r="Y293" i="31" s="1"/>
  <c r="X1136" i="31"/>
  <c r="Y1136" i="31" s="1"/>
  <c r="X442" i="31"/>
  <c r="Y442" i="31" s="1"/>
  <c r="X992" i="31"/>
  <c r="X81" i="31"/>
  <c r="Y81" i="31" s="1"/>
  <c r="Z81" i="31" s="1"/>
  <c r="AB81" i="31" s="1"/>
  <c r="X1003" i="31"/>
  <c r="X1183" i="31"/>
  <c r="Y1183" i="31" s="1"/>
  <c r="Z1183" i="31" s="1"/>
  <c r="AB1183" i="31" s="1"/>
  <c r="X1121" i="31"/>
  <c r="Y1121" i="31" s="1"/>
  <c r="Z1121" i="31" s="1"/>
  <c r="AB1121" i="31" s="1"/>
  <c r="X1017" i="31"/>
  <c r="Y1017" i="31" s="1"/>
  <c r="Z1017" i="31" s="1"/>
  <c r="AB1017" i="31" s="1"/>
  <c r="X1303" i="31"/>
  <c r="Y1303" i="31" s="1"/>
  <c r="X1073" i="31"/>
  <c r="Y1073" i="31" s="1"/>
  <c r="X1117" i="31"/>
  <c r="Y1117" i="31" s="1"/>
  <c r="Z1117" i="31" s="1"/>
  <c r="AB1117" i="31" s="1"/>
  <c r="X1100" i="31"/>
  <c r="Y1100" i="31" s="1"/>
  <c r="X1239" i="31"/>
  <c r="X1166" i="31"/>
  <c r="X108" i="31"/>
  <c r="Y108" i="31" s="1"/>
  <c r="X1383" i="31"/>
  <c r="Y1383" i="31" s="1"/>
  <c r="Z1383" i="31" s="1"/>
  <c r="AB1383" i="31" s="1"/>
  <c r="X1218" i="31"/>
  <c r="Y1218" i="31" s="1"/>
  <c r="Z1218" i="31" s="1"/>
  <c r="AB1218" i="31" s="1"/>
  <c r="X1330" i="31"/>
  <c r="X75" i="31"/>
  <c r="Y75" i="31" s="1"/>
  <c r="Z75" i="31" s="1"/>
  <c r="AB75" i="31" s="1"/>
  <c r="X66" i="31"/>
  <c r="Y66" i="31" s="1"/>
  <c r="Z66" i="31" s="1"/>
  <c r="X816" i="31"/>
  <c r="X361" i="31"/>
  <c r="Y361" i="31" s="1"/>
  <c r="X1343" i="31"/>
  <c r="Y1343" i="31" s="1"/>
  <c r="Z1343" i="31" s="1"/>
  <c r="X171" i="31"/>
  <c r="Y171" i="31" s="1"/>
  <c r="Z171" i="31" s="1"/>
  <c r="AB171" i="31" s="1"/>
  <c r="X335" i="31"/>
  <c r="Y335" i="31" s="1"/>
  <c r="X1374" i="31"/>
  <c r="Y1374" i="31" s="1"/>
  <c r="X577" i="31"/>
  <c r="Y577" i="31" s="1"/>
  <c r="Z577" i="31" s="1"/>
  <c r="AB577" i="31" s="1"/>
  <c r="X8" i="31"/>
  <c r="Y8" i="31" s="1"/>
  <c r="X971" i="31"/>
  <c r="Y971" i="31" s="1"/>
  <c r="Z971" i="31" s="1"/>
  <c r="AB971" i="31" s="1"/>
  <c r="X1301" i="31"/>
  <c r="X697" i="31"/>
  <c r="Y697" i="31" s="1"/>
  <c r="X598" i="31"/>
  <c r="Y598" i="31" s="1"/>
  <c r="Z598" i="31" s="1"/>
  <c r="AB598" i="31" s="1"/>
  <c r="X478" i="31"/>
  <c r="Y478" i="31" s="1"/>
  <c r="Z478" i="31" s="1"/>
  <c r="AB478" i="31" s="1"/>
  <c r="X950" i="31"/>
  <c r="X713" i="31"/>
  <c r="Y713" i="31" s="1"/>
  <c r="Z713" i="31" s="1"/>
  <c r="X1188" i="31"/>
  <c r="Y1188" i="31" s="1"/>
  <c r="Z1188" i="31" s="1"/>
  <c r="X1252" i="31"/>
  <c r="X1116" i="31"/>
  <c r="Y1116" i="31" s="1"/>
  <c r="X367" i="31"/>
  <c r="Y367" i="31" s="1"/>
  <c r="Z367" i="31" s="1"/>
  <c r="AB367" i="31" s="1"/>
  <c r="X960" i="31"/>
  <c r="Y960" i="31" s="1"/>
  <c r="Z960" i="31" s="1"/>
  <c r="AB960" i="31" s="1"/>
  <c r="X887" i="31"/>
  <c r="Y887" i="31" s="1"/>
  <c r="X1278" i="31"/>
  <c r="Y1278" i="31" s="1"/>
  <c r="X304" i="31"/>
  <c r="Y304" i="31" s="1"/>
  <c r="Z304" i="31" s="1"/>
  <c r="AB304" i="31" s="1"/>
  <c r="X340" i="31"/>
  <c r="Y340" i="31" s="1"/>
  <c r="X65" i="31"/>
  <c r="Y65" i="31" s="1"/>
  <c r="Z65" i="31" s="1"/>
  <c r="X995" i="31"/>
  <c r="X1384" i="31"/>
  <c r="Y1384" i="31" s="1"/>
  <c r="X618" i="31"/>
  <c r="Y618" i="31" s="1"/>
  <c r="Z618" i="31" s="1"/>
  <c r="AB618" i="31" s="1"/>
  <c r="X98" i="31"/>
  <c r="Y98" i="31" s="1"/>
  <c r="Z98" i="31" s="1"/>
  <c r="AB98" i="31" s="1"/>
  <c r="X905" i="31"/>
  <c r="X426" i="31"/>
  <c r="Y426" i="31" s="1"/>
  <c r="Z426" i="31" s="1"/>
  <c r="AB426" i="31" s="1"/>
  <c r="X505" i="31"/>
  <c r="Y505" i="31" s="1"/>
  <c r="Z505" i="31" s="1"/>
  <c r="AB505" i="31" s="1"/>
  <c r="X534" i="31"/>
  <c r="X540" i="31"/>
  <c r="Y540" i="31" s="1"/>
  <c r="X1131" i="31"/>
  <c r="Y1131" i="31" s="1"/>
  <c r="Z1131" i="31" s="1"/>
  <c r="AB1131" i="31" s="1"/>
  <c r="X710" i="31"/>
  <c r="Y710" i="31" s="1"/>
  <c r="Z710" i="31" s="1"/>
  <c r="X440" i="31"/>
  <c r="Y440" i="31" s="1"/>
  <c r="X809" i="31"/>
  <c r="Y809" i="31" s="1"/>
  <c r="X435" i="31"/>
  <c r="Y435" i="31" s="1"/>
  <c r="Z435" i="31" s="1"/>
  <c r="AB435" i="31" s="1"/>
  <c r="X777" i="31"/>
  <c r="Y777" i="31" s="1"/>
  <c r="X1222" i="31"/>
  <c r="X307" i="31"/>
  <c r="X967" i="31"/>
  <c r="Y967" i="31" s="1"/>
  <c r="X244" i="31"/>
  <c r="Y244" i="31" s="1"/>
  <c r="Z244" i="31" s="1"/>
  <c r="X105" i="31"/>
  <c r="Y105" i="31" s="1"/>
  <c r="Z105" i="31" s="1"/>
  <c r="AB105" i="31" s="1"/>
  <c r="X1267" i="31"/>
  <c r="X352" i="31"/>
  <c r="Y352" i="31" s="1"/>
  <c r="Z352" i="31" s="1"/>
  <c r="AB352" i="31" s="1"/>
  <c r="X822" i="31"/>
  <c r="Y822" i="31" s="1"/>
  <c r="Z822" i="31" s="1"/>
  <c r="X1064" i="31"/>
  <c r="X318" i="31"/>
  <c r="Y318" i="31" s="1"/>
  <c r="X289" i="31"/>
  <c r="Y289" i="31" s="1"/>
  <c r="Z289" i="31" s="1"/>
  <c r="X417" i="31"/>
  <c r="Y417" i="31" s="1"/>
  <c r="Z417" i="31" s="1"/>
  <c r="AB417" i="31" s="1"/>
  <c r="X635" i="31"/>
  <c r="Y635" i="31" s="1"/>
  <c r="X709" i="31"/>
  <c r="Y709" i="31" s="1"/>
  <c r="X899" i="31"/>
  <c r="Y899" i="31" s="1"/>
  <c r="X202" i="31"/>
  <c r="Y202" i="31" s="1"/>
  <c r="X869" i="31"/>
  <c r="X769" i="31"/>
  <c r="X447" i="31"/>
  <c r="Y447" i="31" s="1"/>
  <c r="X237" i="31"/>
  <c r="Y237" i="31" s="1"/>
  <c r="Z237" i="31" s="1"/>
  <c r="AB237" i="31" s="1"/>
  <c r="X427" i="31"/>
  <c r="Y427" i="31" s="1"/>
  <c r="Z427" i="31" s="1"/>
  <c r="X686" i="31"/>
  <c r="X34" i="31"/>
  <c r="Y34" i="31" s="1"/>
  <c r="Z34" i="31" s="1"/>
  <c r="AB34" i="31" s="1"/>
  <c r="X1366" i="31"/>
  <c r="Y1366" i="31" s="1"/>
  <c r="X907" i="31"/>
  <c r="X797" i="31"/>
  <c r="Y797" i="31" s="1"/>
  <c r="X71" i="31"/>
  <c r="Y71" i="31" s="1"/>
  <c r="Z71" i="31" s="1"/>
  <c r="AB71" i="31" s="1"/>
  <c r="X301" i="31"/>
  <c r="Y301" i="31" s="1"/>
  <c r="Z301" i="31" s="1"/>
  <c r="X1397" i="31"/>
  <c r="Y1397" i="31" s="1"/>
  <c r="X691" i="31"/>
  <c r="Y691" i="31" s="1"/>
  <c r="X355" i="31"/>
  <c r="Y355" i="31" s="1"/>
  <c r="Z355" i="31" s="1"/>
  <c r="AB355" i="31" s="1"/>
  <c r="X702" i="31"/>
  <c r="X49" i="31"/>
  <c r="Y49" i="31" s="1"/>
  <c r="X1318" i="31"/>
  <c r="X689" i="31"/>
  <c r="Y689" i="31" s="1"/>
  <c r="X1119" i="31"/>
  <c r="Y1119" i="31" s="1"/>
  <c r="Z1119" i="31" s="1"/>
  <c r="AB1119" i="31" s="1"/>
  <c r="X385" i="31"/>
  <c r="Y385" i="31" s="1"/>
  <c r="Z385" i="31" s="1"/>
  <c r="AB385" i="31" s="1"/>
  <c r="X651" i="31"/>
  <c r="X730" i="31"/>
  <c r="Y730" i="31" s="1"/>
  <c r="X268" i="31"/>
  <c r="Y268" i="31" s="1"/>
  <c r="Z268" i="31" s="1"/>
  <c r="X131" i="31"/>
  <c r="Y131" i="31" s="1"/>
  <c r="X295" i="31"/>
  <c r="Y295" i="31" s="1"/>
  <c r="Z295" i="31" s="1"/>
  <c r="AB295" i="31" s="1"/>
  <c r="X24" i="31"/>
  <c r="X387" i="31"/>
  <c r="Y387" i="31" s="1"/>
  <c r="X854" i="31"/>
  <c r="Y854" i="31" s="1"/>
  <c r="X895" i="31"/>
  <c r="Y895" i="31" s="1"/>
  <c r="Z895" i="31" s="1"/>
  <c r="AB895" i="31" s="1"/>
  <c r="X823" i="31"/>
  <c r="X751" i="31"/>
  <c r="Y751" i="31" s="1"/>
  <c r="X1021" i="31"/>
  <c r="Y1021" i="31" s="1"/>
  <c r="X256" i="31"/>
  <c r="X1251" i="31"/>
  <c r="X341" i="31"/>
  <c r="Y341" i="31" s="1"/>
  <c r="Z341" i="31" s="1"/>
  <c r="X30" i="31"/>
  <c r="Y30" i="31" s="1"/>
  <c r="X1045" i="31"/>
  <c r="Y1045" i="31" s="1"/>
  <c r="Z1045" i="31" s="1"/>
  <c r="X67" i="31"/>
  <c r="Y67" i="31" s="1"/>
  <c r="X1213" i="31"/>
  <c r="Y1213" i="31" s="1"/>
  <c r="X1132" i="31"/>
  <c r="X234" i="31"/>
  <c r="Y234" i="31" s="1"/>
  <c r="Z234" i="31" s="1"/>
  <c r="X193" i="31"/>
  <c r="Y193" i="31" s="1"/>
  <c r="X466" i="31"/>
  <c r="Y466" i="31" s="1"/>
  <c r="X477" i="31"/>
  <c r="Y477" i="31" s="1"/>
  <c r="X827" i="31"/>
  <c r="Y827" i="31" s="1"/>
  <c r="X1154" i="31"/>
  <c r="X517" i="31"/>
  <c r="X152" i="31"/>
  <c r="Y152" i="31" s="1"/>
  <c r="X847" i="31"/>
  <c r="X179" i="31"/>
  <c r="Y179" i="31" s="1"/>
  <c r="X963" i="31"/>
  <c r="Y963" i="31" s="1"/>
  <c r="Z963" i="31" s="1"/>
  <c r="AB963" i="31" s="1"/>
  <c r="X15" i="31"/>
  <c r="Y15" i="31" s="1"/>
  <c r="Z15" i="31" s="1"/>
  <c r="AB15" i="31" s="1"/>
  <c r="X1104" i="31"/>
  <c r="X233" i="31"/>
  <c r="X1232" i="31"/>
  <c r="Y1232" i="31" s="1"/>
  <c r="X1223" i="31"/>
  <c r="X346" i="31"/>
  <c r="Y346" i="31" s="1"/>
  <c r="Z346" i="31" s="1"/>
  <c r="X206" i="31"/>
  <c r="X188" i="31"/>
  <c r="Y188" i="31" s="1"/>
  <c r="Z188" i="31" s="1"/>
  <c r="AB188" i="31" s="1"/>
  <c r="X1007" i="31"/>
  <c r="Y1007" i="31" s="1"/>
  <c r="X664" i="31"/>
  <c r="Y664" i="31" s="1"/>
  <c r="Z664" i="31" s="1"/>
  <c r="AB664" i="31" s="1"/>
  <c r="X132" i="31"/>
  <c r="X1313" i="31"/>
  <c r="X168" i="31"/>
  <c r="Y168" i="31" s="1"/>
  <c r="X867" i="31"/>
  <c r="Y867" i="31" s="1"/>
  <c r="Z867" i="31" s="1"/>
  <c r="AB867" i="31" s="1"/>
  <c r="X962" i="31"/>
  <c r="Y962" i="31" s="1"/>
  <c r="X633" i="31"/>
  <c r="Y633" i="31" s="1"/>
  <c r="X1298" i="31"/>
  <c r="Y1298" i="31" s="1"/>
  <c r="X746" i="31"/>
  <c r="Y746" i="31" s="1"/>
  <c r="Z746" i="31" s="1"/>
  <c r="X41" i="31"/>
  <c r="Y41" i="31" s="1"/>
  <c r="X199" i="31"/>
  <c r="X76" i="31"/>
  <c r="Y76" i="31" s="1"/>
  <c r="X1237" i="31"/>
  <c r="Y1237" i="31" s="1"/>
  <c r="Z1237" i="31" s="1"/>
  <c r="AB1237" i="31" s="1"/>
  <c r="X91" i="31"/>
  <c r="Y91" i="31" s="1"/>
  <c r="X641" i="31"/>
  <c r="Y641" i="31" s="1"/>
  <c r="X595" i="31"/>
  <c r="Y595" i="31" s="1"/>
  <c r="X1399" i="31"/>
  <c r="Y1399" i="31" s="1"/>
  <c r="X462" i="31"/>
  <c r="Y462" i="31" s="1"/>
  <c r="X227" i="31"/>
  <c r="Y227" i="31" s="1"/>
  <c r="Z227" i="31" s="1"/>
  <c r="AB227" i="31" s="1"/>
  <c r="X647" i="31"/>
  <c r="Y647" i="31" s="1"/>
  <c r="X300" i="31"/>
  <c r="Y300" i="31" s="1"/>
  <c r="X881" i="31"/>
  <c r="Y881" i="31" s="1"/>
  <c r="X94" i="31"/>
  <c r="Y94" i="31" s="1"/>
  <c r="X740" i="31"/>
  <c r="Y740" i="31" s="1"/>
  <c r="Z740" i="31" s="1"/>
  <c r="AB740" i="31" s="1"/>
  <c r="X805" i="31"/>
  <c r="Y805" i="31" s="1"/>
  <c r="Z805" i="31" s="1"/>
  <c r="AB805" i="31" s="1"/>
  <c r="X475" i="31"/>
  <c r="Y475" i="31" s="1"/>
  <c r="X1159" i="31"/>
  <c r="Y1159" i="31" s="1"/>
  <c r="Z1159" i="31" s="1"/>
  <c r="AB1159" i="31" s="1"/>
  <c r="X172" i="31"/>
  <c r="X1341" i="31"/>
  <c r="X493" i="31"/>
  <c r="X1077" i="31"/>
  <c r="Y1077" i="31" s="1"/>
  <c r="X551" i="31"/>
  <c r="Y551" i="31" s="1"/>
  <c r="X1138" i="31"/>
  <c r="X1072" i="31"/>
  <c r="Y1072" i="31" s="1"/>
  <c r="X541" i="31"/>
  <c r="Y541" i="31" s="1"/>
  <c r="Z541" i="31" s="1"/>
  <c r="AB541" i="31" s="1"/>
  <c r="X469" i="31"/>
  <c r="Y469" i="31" s="1"/>
  <c r="X1162" i="31"/>
  <c r="Y1162" i="31" s="1"/>
  <c r="X1230" i="31"/>
  <c r="Y1230" i="31" s="1"/>
  <c r="X743" i="31"/>
  <c r="Y743" i="31" s="1"/>
  <c r="X53" i="31"/>
  <c r="Y53" i="31" s="1"/>
  <c r="Z53" i="31" s="1"/>
  <c r="X1225" i="31"/>
  <c r="Y1225" i="31" s="1"/>
  <c r="X1233" i="31"/>
  <c r="X309" i="31"/>
  <c r="X253" i="31"/>
  <c r="Y253" i="31" s="1"/>
  <c r="Z253" i="31" s="1"/>
  <c r="AB253" i="31" s="1"/>
  <c r="X262" i="31"/>
  <c r="Y262" i="31" s="1"/>
  <c r="X115" i="31"/>
  <c r="Y115" i="31" s="1"/>
  <c r="X1211" i="31"/>
  <c r="Y1211" i="31" s="1"/>
  <c r="X985" i="31"/>
  <c r="Y985" i="31" s="1"/>
  <c r="X245" i="31"/>
  <c r="Y245" i="31" s="1"/>
  <c r="Z245" i="31" s="1"/>
  <c r="X814" i="31"/>
  <c r="Y814" i="31" s="1"/>
  <c r="Z814" i="31" s="1"/>
  <c r="X829" i="31"/>
  <c r="Y829" i="31" s="1"/>
  <c r="X860" i="31"/>
  <c r="Y860" i="31" s="1"/>
  <c r="Z860" i="31" s="1"/>
  <c r="AB860" i="31" s="1"/>
  <c r="X821" i="31"/>
  <c r="Y821" i="31" s="1"/>
  <c r="X1069" i="31"/>
  <c r="Y1069" i="31" s="1"/>
  <c r="X975" i="31"/>
  <c r="Y975" i="31" s="1"/>
  <c r="X167" i="31"/>
  <c r="Y167" i="31" s="1"/>
  <c r="Z167" i="31" s="1"/>
  <c r="X660" i="31"/>
  <c r="Y660" i="31" s="1"/>
  <c r="X1186" i="31"/>
  <c r="X833" i="31"/>
  <c r="X276" i="31"/>
  <c r="Y276" i="31" s="1"/>
  <c r="Z276" i="31" s="1"/>
  <c r="AB276" i="31" s="1"/>
  <c r="X42" i="31"/>
  <c r="Y42" i="31" s="1"/>
  <c r="X422" i="31"/>
  <c r="Y422" i="31" s="1"/>
  <c r="X1276" i="31"/>
  <c r="Y1276" i="31" s="1"/>
  <c r="X51" i="31"/>
  <c r="Y51" i="31" s="1"/>
  <c r="X909" i="31"/>
  <c r="Y909" i="31" s="1"/>
  <c r="Z909" i="31" s="1"/>
  <c r="AB909" i="31" s="1"/>
  <c r="X313" i="31"/>
  <c r="Y313" i="31" s="1"/>
  <c r="Z313" i="31" s="1"/>
  <c r="X764" i="31"/>
  <c r="Y764" i="31" s="1"/>
  <c r="X928" i="31"/>
  <c r="Y928" i="31" s="1"/>
  <c r="X1219" i="31"/>
  <c r="Y1219" i="31" s="1"/>
  <c r="X96" i="31"/>
  <c r="Y96" i="31" s="1"/>
  <c r="X701" i="31"/>
  <c r="Y701" i="31" s="1"/>
  <c r="X883" i="31"/>
  <c r="Y883" i="31" s="1"/>
  <c r="Z883" i="31" s="1"/>
  <c r="X378" i="31"/>
  <c r="Y378" i="31" s="1"/>
  <c r="X1180" i="31"/>
  <c r="X291" i="31"/>
  <c r="X135" i="31"/>
  <c r="Y135" i="31" s="1"/>
  <c r="Z135" i="31" s="1"/>
  <c r="AB135" i="31" s="1"/>
  <c r="X674" i="31"/>
  <c r="Y674" i="31" s="1"/>
  <c r="X1295" i="31"/>
  <c r="Y1295" i="31" s="1"/>
  <c r="X116" i="31"/>
  <c r="Y116" i="31" s="1"/>
  <c r="X1344" i="31"/>
  <c r="Y1344" i="31" s="1"/>
  <c r="Z1344" i="31" s="1"/>
  <c r="AB1344" i="31" s="1"/>
  <c r="X154" i="31"/>
  <c r="Y154" i="31" s="1"/>
  <c r="Z154" i="31" s="1"/>
  <c r="X794" i="31"/>
  <c r="Y794" i="31" s="1"/>
  <c r="Z794" i="31" s="1"/>
  <c r="AB794" i="31" s="1"/>
  <c r="X1333" i="31"/>
  <c r="X437" i="31"/>
  <c r="Y437" i="31" s="1"/>
  <c r="Z437" i="31" s="1"/>
  <c r="X87" i="31"/>
  <c r="Y87" i="31" s="1"/>
  <c r="X410" i="31"/>
  <c r="Y410" i="31" s="1"/>
  <c r="X297" i="31"/>
  <c r="Y297" i="31" s="1"/>
  <c r="X1320" i="31"/>
  <c r="Y1320" i="31" s="1"/>
  <c r="Z1320" i="31" s="1"/>
  <c r="AB1320" i="31" s="1"/>
  <c r="X74" i="31"/>
  <c r="Y74" i="31" s="1"/>
  <c r="X133" i="31"/>
  <c r="X368" i="31"/>
  <c r="X1095" i="31"/>
  <c r="Y1095" i="31" s="1"/>
  <c r="Z1095" i="31" s="1"/>
  <c r="AB1095" i="31" s="1"/>
  <c r="X548" i="31"/>
  <c r="Y548" i="31" s="1"/>
  <c r="X203" i="31"/>
  <c r="Y203" i="31" s="1"/>
  <c r="X706" i="31"/>
  <c r="Y706" i="31" s="1"/>
  <c r="X920" i="31"/>
  <c r="Y920" i="31" s="1"/>
  <c r="Z920" i="31" s="1"/>
  <c r="X1198" i="31"/>
  <c r="Y1198" i="31" s="1"/>
  <c r="Z1198" i="31" s="1"/>
  <c r="AB1198" i="31" s="1"/>
  <c r="X456" i="31"/>
  <c r="Y456" i="31" s="1"/>
  <c r="Z456" i="31" s="1"/>
  <c r="AB456" i="31" s="1"/>
  <c r="X567" i="31"/>
  <c r="Y567" i="31" s="1"/>
  <c r="X266" i="31"/>
  <c r="Y266" i="31" s="1"/>
  <c r="Z266" i="31" s="1"/>
  <c r="X1052" i="31"/>
  <c r="Y1052" i="31" s="1"/>
  <c r="X184" i="31"/>
  <c r="Y184" i="31" s="1"/>
  <c r="X1336" i="31"/>
  <c r="Y1336" i="31" s="1"/>
  <c r="X128" i="31"/>
  <c r="Y128" i="31" s="1"/>
  <c r="Z128" i="31" s="1"/>
  <c r="X803" i="31"/>
  <c r="Y803" i="31" s="1"/>
  <c r="X1088" i="31"/>
  <c r="X473" i="31"/>
  <c r="X1059" i="31"/>
  <c r="Y1059" i="31" s="1"/>
  <c r="Z1059" i="31" s="1"/>
  <c r="AB1059" i="31" s="1"/>
  <c r="X70" i="31"/>
  <c r="Y70" i="31" s="1"/>
  <c r="X1348" i="31"/>
  <c r="X1048" i="31"/>
  <c r="Y1048" i="31" s="1"/>
  <c r="X582" i="31"/>
  <c r="Y582" i="31" s="1"/>
  <c r="X524" i="31"/>
  <c r="Y524" i="31" s="1"/>
  <c r="Z524" i="31" s="1"/>
  <c r="AB524" i="31" s="1"/>
  <c r="X707" i="31"/>
  <c r="Y707" i="31" s="1"/>
  <c r="Z707" i="31" s="1"/>
  <c r="X1022" i="31"/>
  <c r="Y1022" i="31" s="1"/>
  <c r="X373" i="31"/>
  <c r="X451" i="31"/>
  <c r="Y451" i="31" s="1"/>
  <c r="X415" i="31"/>
  <c r="Y415" i="31" s="1"/>
  <c r="X897" i="31"/>
  <c r="Y897" i="31" s="1"/>
  <c r="X330" i="31"/>
  <c r="Y330" i="31" s="1"/>
  <c r="Z330" i="31" s="1"/>
  <c r="AB330" i="31" s="1"/>
  <c r="X334" i="31"/>
  <c r="Y334" i="31" s="1"/>
  <c r="X58" i="31"/>
  <c r="X954" i="31"/>
  <c r="X668" i="31"/>
  <c r="Y668" i="31" s="1"/>
  <c r="Z668" i="31" s="1"/>
  <c r="X801" i="31"/>
  <c r="Y801" i="31" s="1"/>
  <c r="X731" i="31"/>
  <c r="Y731" i="31" s="1"/>
  <c r="X1337" i="31"/>
  <c r="X1142" i="31"/>
  <c r="Y1142" i="31" s="1"/>
  <c r="Z1142" i="31" s="1"/>
  <c r="AB1142" i="31" s="1"/>
  <c r="X578" i="31"/>
  <c r="Y578" i="31" s="1"/>
  <c r="X597" i="31"/>
  <c r="Y597" i="31" s="1"/>
  <c r="X1378" i="31"/>
  <c r="Y1378" i="31" s="1"/>
  <c r="X1284" i="31"/>
  <c r="X185" i="31"/>
  <c r="Y185" i="31" s="1"/>
  <c r="X1269" i="31"/>
  <c r="Y1269" i="31" s="1"/>
  <c r="X760" i="31"/>
  <c r="X190" i="31"/>
  <c r="Y190" i="31" s="1"/>
  <c r="Z190" i="31" s="1"/>
  <c r="AB190" i="31" s="1"/>
  <c r="X114" i="31"/>
  <c r="Y114" i="31" s="1"/>
  <c r="X110" i="31"/>
  <c r="X955" i="31"/>
  <c r="Y955" i="31" s="1"/>
  <c r="Z955" i="31" s="1"/>
  <c r="AB955" i="31" s="1"/>
  <c r="X1074" i="31"/>
  <c r="Y1074" i="31" s="1"/>
  <c r="X838" i="31"/>
  <c r="Y838" i="31" s="1"/>
  <c r="X1147" i="31"/>
  <c r="Y1147" i="31" s="1"/>
  <c r="X1199" i="31"/>
  <c r="Y1199" i="31" s="1"/>
  <c r="Z1199" i="31" s="1"/>
  <c r="AB1199" i="31" s="1"/>
  <c r="X195" i="31"/>
  <c r="X866" i="31"/>
  <c r="Y866" i="31" s="1"/>
  <c r="Z866" i="31" s="1"/>
  <c r="AB866" i="31" s="1"/>
  <c r="X470" i="31"/>
  <c r="Y470" i="31" s="1"/>
  <c r="X974" i="31"/>
  <c r="Y974" i="31" s="1"/>
  <c r="Z974" i="31" s="1"/>
  <c r="AB974" i="31" s="1"/>
  <c r="X250" i="31"/>
  <c r="X852" i="31"/>
  <c r="Y852" i="31" s="1"/>
  <c r="X1340" i="31"/>
  <c r="Y1340" i="31" s="1"/>
  <c r="X576" i="31"/>
  <c r="Y576" i="31" s="1"/>
  <c r="Z576" i="31" s="1"/>
  <c r="AB576" i="31" s="1"/>
  <c r="X1401" i="31"/>
  <c r="Y1401" i="31" s="1"/>
  <c r="Z1401" i="31" s="1"/>
  <c r="AB1401" i="31" s="1"/>
  <c r="X376" i="31"/>
  <c r="X85" i="31"/>
  <c r="X753" i="31"/>
  <c r="Y753" i="31" s="1"/>
  <c r="Z753" i="31" s="1"/>
  <c r="AB753" i="31" s="1"/>
  <c r="X682" i="31"/>
  <c r="Y682" i="31" s="1"/>
  <c r="X1160" i="31"/>
  <c r="Y1160" i="31" s="1"/>
  <c r="X1190" i="31"/>
  <c r="Y1190" i="31" s="1"/>
  <c r="X468" i="31"/>
  <c r="Y468" i="31" s="1"/>
  <c r="X397" i="31"/>
  <c r="X1122" i="31"/>
  <c r="Y1122" i="31" s="1"/>
  <c r="X1063" i="31"/>
  <c r="Y1063" i="31" s="1"/>
  <c r="X1054" i="31"/>
  <c r="Y1054" i="31" s="1"/>
  <c r="X363" i="31"/>
  <c r="X1370" i="31"/>
  <c r="X464" i="31"/>
  <c r="X878" i="31"/>
  <c r="Y878" i="31" s="1"/>
  <c r="X339" i="31"/>
  <c r="Y339" i="31" s="1"/>
  <c r="Z339" i="31" s="1"/>
  <c r="X1314" i="31"/>
  <c r="Y1314" i="31" s="1"/>
  <c r="X192" i="31"/>
  <c r="X1174" i="31"/>
  <c r="Y1174" i="31" s="1"/>
  <c r="Z1174" i="31" s="1"/>
  <c r="AB1174" i="31" s="1"/>
  <c r="X1169" i="31"/>
  <c r="Y1169" i="31" s="1"/>
  <c r="X645" i="31"/>
  <c r="Y645" i="31" s="1"/>
  <c r="X500" i="31"/>
  <c r="Y500" i="31" s="1"/>
  <c r="X129" i="31"/>
  <c r="X1261" i="31"/>
  <c r="X308" i="31"/>
  <c r="Y308" i="31" s="1"/>
  <c r="Z308" i="31" s="1"/>
  <c r="AB308" i="31" s="1"/>
  <c r="X159" i="31"/>
  <c r="Y159" i="31" s="1"/>
  <c r="X642" i="31"/>
  <c r="Y642" i="31" s="1"/>
  <c r="Z642" i="31" s="1"/>
  <c r="X601" i="31"/>
  <c r="X494" i="31"/>
  <c r="Y494" i="31" s="1"/>
  <c r="X648" i="31"/>
  <c r="Y648" i="31" s="1"/>
  <c r="X56" i="31"/>
  <c r="X796" i="31"/>
  <c r="Y796" i="31" s="1"/>
  <c r="Z796" i="31" s="1"/>
  <c r="AB796" i="31" s="1"/>
  <c r="X283" i="31"/>
  <c r="Y283" i="31" s="1"/>
  <c r="X1386" i="31"/>
  <c r="X1165" i="31"/>
  <c r="Y1165" i="31" s="1"/>
  <c r="Z1165" i="31" s="1"/>
  <c r="AB1165" i="31" s="1"/>
  <c r="X1256" i="31"/>
  <c r="Y1256" i="31" s="1"/>
  <c r="X1271" i="31"/>
  <c r="Y1271" i="31" s="1"/>
  <c r="X643" i="31"/>
  <c r="Y643" i="31" s="1"/>
  <c r="X1043" i="31"/>
  <c r="Y1043" i="31" s="1"/>
  <c r="Z1043" i="31" s="1"/>
  <c r="AB1043" i="31" s="1"/>
  <c r="X310" i="31"/>
  <c r="X946" i="31"/>
  <c r="Y946" i="31" s="1"/>
  <c r="X1035" i="31"/>
  <c r="Y1035" i="31" s="1"/>
  <c r="X163" i="31"/>
  <c r="Y163" i="31" s="1"/>
  <c r="X1107" i="31"/>
  <c r="X1002" i="31"/>
  <c r="X431" i="31"/>
  <c r="X257" i="31"/>
  <c r="Y257" i="31" s="1"/>
  <c r="X1262" i="31"/>
  <c r="Y1262" i="31" s="1"/>
  <c r="Z1262" i="31" s="1"/>
  <c r="AB1262" i="31" s="1"/>
  <c r="X153" i="31"/>
  <c r="X734" i="31"/>
  <c r="X504" i="31"/>
  <c r="Y504" i="31" s="1"/>
  <c r="Z504" i="31" s="1"/>
  <c r="X1185" i="31"/>
  <c r="Y1185" i="31" s="1"/>
  <c r="X538" i="31"/>
  <c r="Y538" i="31" s="1"/>
  <c r="X161" i="31"/>
  <c r="Y161" i="31" s="1"/>
  <c r="Z161" i="31" s="1"/>
  <c r="X527" i="31"/>
  <c r="Y527" i="31" s="1"/>
  <c r="Z527" i="31" s="1"/>
  <c r="AB527" i="31" s="1"/>
  <c r="X137" i="31"/>
  <c r="X902" i="31"/>
  <c r="X840" i="31"/>
  <c r="X755" i="31"/>
  <c r="X1367" i="31"/>
  <c r="Y1367" i="31" s="1"/>
  <c r="Z1367" i="31" s="1"/>
  <c r="AB1367" i="31" s="1"/>
  <c r="X1148" i="31"/>
  <c r="X795" i="31"/>
  <c r="Y795" i="31" s="1"/>
  <c r="X178" i="31"/>
  <c r="Y178" i="31" s="1"/>
  <c r="Z178" i="31" s="1"/>
  <c r="AB178" i="31" s="1"/>
  <c r="X885" i="31"/>
  <c r="Y885" i="31" s="1"/>
  <c r="X1044" i="31"/>
  <c r="X737" i="31"/>
  <c r="Y737" i="31" s="1"/>
  <c r="Z737" i="31" s="1"/>
  <c r="AB737" i="31" s="1"/>
  <c r="X1388" i="31"/>
  <c r="X1102" i="31"/>
  <c r="Y1102" i="31" s="1"/>
  <c r="Z1102" i="31" s="1"/>
  <c r="AB1102" i="31" s="1"/>
  <c r="X1379" i="31"/>
  <c r="X5" i="31"/>
  <c r="X714" i="31"/>
  <c r="Y714" i="31" s="1"/>
  <c r="X147" i="31"/>
  <c r="Y147" i="31" s="1"/>
  <c r="X512" i="31"/>
  <c r="Y512" i="31" s="1"/>
  <c r="Z512" i="31" s="1"/>
  <c r="X759" i="31"/>
  <c r="X621" i="31"/>
  <c r="X215" i="31"/>
  <c r="Y215" i="31" s="1"/>
  <c r="Z215" i="31" s="1"/>
  <c r="X294" i="31"/>
  <c r="X561" i="31"/>
  <c r="Y561" i="31" s="1"/>
  <c r="X862" i="31"/>
  <c r="Y862" i="31" s="1"/>
  <c r="Z862" i="31" s="1"/>
  <c r="X277" i="31"/>
  <c r="Y277" i="31" s="1"/>
  <c r="X806" i="31"/>
  <c r="Y806" i="31" s="1"/>
  <c r="X134" i="31"/>
  <c r="Y134" i="31" s="1"/>
  <c r="Z134" i="31" s="1"/>
  <c r="AB134" i="31" s="1"/>
  <c r="X43" i="31"/>
  <c r="X416" i="31"/>
  <c r="Y416" i="31" s="1"/>
  <c r="Z416" i="31" s="1"/>
  <c r="AB416" i="31" s="1"/>
  <c r="X337" i="31"/>
  <c r="X413" i="31"/>
  <c r="X1253" i="31"/>
  <c r="Y1253" i="31" s="1"/>
  <c r="X1061" i="31"/>
  <c r="X364" i="31"/>
  <c r="Y364" i="31" s="1"/>
  <c r="Z364" i="31" s="1"/>
  <c r="AB364" i="31" s="1"/>
  <c r="X1362" i="31"/>
  <c r="X644" i="31"/>
  <c r="X102" i="31"/>
  <c r="Y102" i="31" s="1"/>
  <c r="Z102" i="31" s="1"/>
  <c r="X1346" i="31"/>
  <c r="X90" i="31"/>
  <c r="Y90" i="31" s="1"/>
  <c r="X249" i="31"/>
  <c r="Y249" i="31" s="1"/>
  <c r="Z249" i="31" s="1"/>
  <c r="AB249" i="31" s="1"/>
  <c r="X1062" i="31"/>
  <c r="Y1062" i="31" s="1"/>
  <c r="X546" i="31"/>
  <c r="Y546" i="31" s="1"/>
  <c r="X177" i="31"/>
  <c r="Y177" i="31" s="1"/>
  <c r="Z177" i="31" s="1"/>
  <c r="AB177" i="31" s="1"/>
  <c r="X658" i="31"/>
  <c r="X891" i="31"/>
  <c r="Y891" i="31" s="1"/>
  <c r="Z891" i="31" s="1"/>
  <c r="AB891" i="31" s="1"/>
  <c r="X1280" i="31"/>
  <c r="X996" i="31"/>
  <c r="X1212" i="31"/>
  <c r="Y1212" i="31" s="1"/>
  <c r="X377" i="31"/>
  <c r="Y377" i="31" s="1"/>
  <c r="X1058" i="31"/>
  <c r="Y1058" i="31" s="1"/>
  <c r="Z1058" i="31" s="1"/>
  <c r="AB1058" i="31" s="1"/>
  <c r="X221" i="31"/>
  <c r="X459" i="31"/>
  <c r="X626" i="31"/>
  <c r="Y626" i="31" s="1"/>
  <c r="Z626" i="31" s="1"/>
  <c r="AB626" i="31" s="1"/>
  <c r="X792" i="31"/>
  <c r="X21" i="31"/>
  <c r="Y21" i="31" s="1"/>
  <c r="X455" i="31"/>
  <c r="Y455" i="31" s="1"/>
  <c r="Z455" i="31" s="1"/>
  <c r="AB455" i="31" s="1"/>
  <c r="X770" i="31"/>
  <c r="Y770" i="31" s="1"/>
  <c r="X1272" i="31"/>
  <c r="X1041" i="31"/>
  <c r="X86" i="31"/>
  <c r="X1079" i="31"/>
  <c r="Y1079" i="31" s="1"/>
  <c r="X61" i="31"/>
  <c r="X837" i="31"/>
  <c r="X581" i="31"/>
  <c r="Y581" i="31" s="1"/>
  <c r="X1046" i="31"/>
  <c r="Y1046" i="31" s="1"/>
  <c r="X27" i="31"/>
  <c r="Y27" i="31" s="1"/>
  <c r="Z27" i="31" s="1"/>
  <c r="X1178" i="31"/>
  <c r="Y1178" i="31" s="1"/>
  <c r="X926" i="31"/>
  <c r="X1283" i="31"/>
  <c r="Y1283" i="31" s="1"/>
  <c r="Z1283" i="31" s="1"/>
  <c r="AB1283" i="31" s="1"/>
  <c r="X589" i="31"/>
  <c r="X1259" i="31"/>
  <c r="Y1259" i="31" s="1"/>
  <c r="X1275" i="31"/>
  <c r="Y1275" i="31" s="1"/>
  <c r="Z1275" i="31" s="1"/>
  <c r="AB1275" i="31" s="1"/>
  <c r="X690" i="31"/>
  <c r="Y690" i="31" s="1"/>
  <c r="X917" i="31"/>
  <c r="Y917" i="31" s="1"/>
  <c r="X1247" i="31"/>
  <c r="Y1247" i="31" s="1"/>
  <c r="Z1247" i="31" s="1"/>
  <c r="X164" i="31"/>
  <c r="X715" i="31"/>
  <c r="Y715" i="31" s="1"/>
  <c r="Z715" i="31" s="1"/>
  <c r="X628" i="31"/>
  <c r="X1097" i="31"/>
  <c r="X210" i="31"/>
  <c r="Y210" i="31" s="1"/>
  <c r="X312" i="31"/>
  <c r="Y312" i="31" s="1"/>
  <c r="X366" i="31"/>
  <c r="Y366" i="31" s="1"/>
  <c r="Z366" i="31" s="1"/>
  <c r="AB366" i="31" s="1"/>
  <c r="X1118" i="31"/>
  <c r="Y1118" i="31" s="1"/>
  <c r="Z1118" i="31" s="1"/>
  <c r="AB1118" i="31" s="1"/>
  <c r="X1005" i="31"/>
  <c r="X1195" i="31"/>
  <c r="Y1195" i="31" s="1"/>
  <c r="Z1195" i="31" s="1"/>
  <c r="AB1195" i="31" s="1"/>
  <c r="X1393" i="31"/>
  <c r="X752" i="31"/>
  <c r="Y752" i="31" s="1"/>
  <c r="X1241" i="31"/>
  <c r="Y1241" i="31" s="1"/>
  <c r="X799" i="31"/>
  <c r="X542" i="31"/>
  <c r="X779" i="31"/>
  <c r="Y779" i="31" s="1"/>
  <c r="X1158" i="31"/>
  <c r="Y1158" i="31" s="1"/>
  <c r="X69" i="31"/>
  <c r="X1130" i="31"/>
  <c r="X1004" i="31"/>
  <c r="Y1004" i="31" s="1"/>
  <c r="X497" i="31"/>
  <c r="Y497" i="31" s="1"/>
  <c r="X953" i="31"/>
  <c r="X280" i="31"/>
  <c r="Y280" i="31" s="1"/>
  <c r="X889" i="31"/>
  <c r="Y889" i="31" s="1"/>
  <c r="X1176" i="31"/>
  <c r="Y1176" i="31" s="1"/>
  <c r="X1106" i="31"/>
  <c r="X824" i="31"/>
  <c r="X225" i="31"/>
  <c r="Y225" i="31" s="1"/>
  <c r="X593" i="31"/>
  <c r="Y593" i="31" s="1"/>
  <c r="X874" i="31"/>
  <c r="X997" i="31"/>
  <c r="X40" i="31"/>
  <c r="Y40" i="31" s="1"/>
  <c r="X1300" i="31"/>
  <c r="Y1300" i="31" s="1"/>
  <c r="X1071" i="31"/>
  <c r="X219" i="31"/>
  <c r="X1067" i="31"/>
  <c r="Y1067" i="31" s="1"/>
  <c r="X1268" i="31"/>
  <c r="Y1268" i="31" s="1"/>
  <c r="X1145" i="31"/>
  <c r="X964" i="31"/>
  <c r="Y964" i="31" s="1"/>
  <c r="Z964" i="31" s="1"/>
  <c r="X35" i="31"/>
  <c r="Y35" i="31" s="1"/>
  <c r="X536" i="31"/>
  <c r="Y536" i="31" s="1"/>
  <c r="X583" i="31"/>
  <c r="Y583" i="31" s="1"/>
  <c r="X267" i="31"/>
  <c r="Y267" i="31" s="1"/>
  <c r="X1400" i="31"/>
  <c r="Y1400" i="31" s="1"/>
  <c r="X315" i="31"/>
  <c r="X9" i="31"/>
  <c r="Y9" i="31" s="1"/>
  <c r="X789" i="31"/>
  <c r="Y789" i="31" s="1"/>
  <c r="X772" i="31"/>
  <c r="Y772" i="31" s="1"/>
  <c r="Z772" i="31" s="1"/>
  <c r="X386" i="31"/>
  <c r="Y386" i="31" s="1"/>
  <c r="Z386" i="31" s="1"/>
  <c r="AB386" i="31" s="1"/>
  <c r="X32" i="31"/>
  <c r="Y32" i="31" s="1"/>
  <c r="X1331" i="31"/>
  <c r="Y1331" i="31" s="1"/>
  <c r="X620" i="31"/>
  <c r="X142" i="31"/>
  <c r="X528" i="31"/>
  <c r="Y528" i="31" s="1"/>
  <c r="X820" i="31"/>
  <c r="Y820" i="31" s="1"/>
  <c r="Z820" i="31" s="1"/>
  <c r="AB820" i="31" s="1"/>
  <c r="X984" i="31"/>
  <c r="Y984" i="31" s="1"/>
  <c r="X205" i="31"/>
  <c r="Y205" i="31" s="1"/>
  <c r="X591" i="31"/>
  <c r="Y591" i="31" s="1"/>
  <c r="X288" i="31"/>
  <c r="Y288" i="31" s="1"/>
  <c r="X209" i="31"/>
  <c r="Y209" i="31" s="1"/>
  <c r="X569" i="31"/>
  <c r="X1133" i="31"/>
  <c r="Y1133" i="31" s="1"/>
  <c r="X272" i="31"/>
  <c r="Y272" i="31" s="1"/>
  <c r="X1157" i="31"/>
  <c r="Y1157" i="31" s="1"/>
  <c r="X17" i="31"/>
  <c r="Y17" i="31" s="1"/>
  <c r="Z17" i="31" s="1"/>
  <c r="AB17" i="31" s="1"/>
  <c r="X1292" i="31"/>
  <c r="Y1292" i="31" s="1"/>
  <c r="X1297" i="31"/>
  <c r="Y1297" i="31" s="1"/>
  <c r="X1249" i="31"/>
  <c r="X688" i="31"/>
  <c r="X428" i="31"/>
  <c r="Y428" i="31" s="1"/>
  <c r="Z428" i="31" s="1"/>
  <c r="AB428" i="31" s="1"/>
  <c r="X136" i="31"/>
  <c r="Y136" i="31" s="1"/>
  <c r="Z136" i="31" s="1"/>
  <c r="AB136" i="31" s="1"/>
  <c r="X141" i="31"/>
  <c r="Y141" i="31" s="1"/>
  <c r="X353" i="31"/>
  <c r="Y353" i="31" s="1"/>
  <c r="Z353" i="31" s="1"/>
  <c r="X999" i="31"/>
  <c r="Y999" i="31" s="1"/>
  <c r="Z999" i="31" s="1"/>
  <c r="X1315" i="31"/>
  <c r="Y1315" i="31" s="1"/>
  <c r="X1293" i="31"/>
  <c r="Y1293" i="31" s="1"/>
  <c r="X343" i="31"/>
  <c r="Y343" i="31" s="1"/>
  <c r="X1396" i="31"/>
  <c r="Y1396" i="31" s="1"/>
  <c r="Z1396" i="31" s="1"/>
  <c r="AB1396" i="31" s="1"/>
  <c r="X286" i="31"/>
  <c r="Y286" i="31" s="1"/>
  <c r="Z286" i="31" s="1"/>
  <c r="X278" i="31"/>
  <c r="Y278" i="31" s="1"/>
  <c r="X405" i="31"/>
  <c r="X1085" i="31"/>
  <c r="Y1085" i="31" s="1"/>
  <c r="X148" i="31"/>
  <c r="Y148" i="31" s="1"/>
  <c r="X1389" i="31"/>
  <c r="Y1389" i="31" s="1"/>
  <c r="X1089" i="31"/>
  <c r="Y1089" i="31" s="1"/>
  <c r="Z1089" i="31" s="1"/>
  <c r="X1091" i="31"/>
  <c r="X603" i="31"/>
  <c r="Y603" i="31" s="1"/>
  <c r="Z603" i="31" s="1"/>
  <c r="X948" i="31"/>
  <c r="Y948" i="31" s="1"/>
  <c r="Z948" i="31" s="1"/>
  <c r="X1105" i="31"/>
  <c r="Y1105" i="31" s="1"/>
  <c r="X856" i="31"/>
  <c r="Y856" i="31" s="1"/>
  <c r="X103" i="31"/>
  <c r="Y103" i="31" s="1"/>
  <c r="X441" i="31"/>
  <c r="Y441" i="31" s="1"/>
  <c r="X639" i="31"/>
  <c r="Y639" i="31" s="1"/>
  <c r="Z639" i="31" s="1"/>
  <c r="AB639" i="31" s="1"/>
  <c r="X515" i="31"/>
  <c r="X446" i="31"/>
  <c r="Y446" i="31" s="1"/>
  <c r="Z446" i="31" s="1"/>
  <c r="X418" i="31"/>
  <c r="Y418" i="31" s="1"/>
  <c r="Z418" i="31" s="1"/>
  <c r="AB418" i="31" s="1"/>
  <c r="X990" i="31"/>
  <c r="X97" i="31"/>
  <c r="Y97" i="31" s="1"/>
  <c r="X48" i="31"/>
  <c r="Y48" i="31" s="1"/>
  <c r="X634" i="31"/>
  <c r="Y634" i="31" s="1"/>
  <c r="Z634" i="31" s="1"/>
  <c r="AB634" i="31" s="1"/>
  <c r="X1202" i="31"/>
  <c r="X694" i="31"/>
  <c r="Y694" i="31" s="1"/>
  <c r="X509" i="31"/>
  <c r="Y509" i="31" s="1"/>
  <c r="Z509" i="31" s="1"/>
  <c r="X384" i="31"/>
  <c r="X631" i="31"/>
  <c r="Y631" i="31" s="1"/>
  <c r="X1150" i="31"/>
  <c r="X1032" i="31"/>
  <c r="Y1032" i="31" s="1"/>
  <c r="X1164" i="31"/>
  <c r="Y1164" i="31" s="1"/>
  <c r="Z1164" i="31" s="1"/>
  <c r="AB1164" i="31" s="1"/>
  <c r="X207" i="31"/>
  <c r="Y207" i="31" s="1"/>
  <c r="Z207" i="31" s="1"/>
  <c r="X60" i="31"/>
  <c r="X503" i="31"/>
  <c r="Y503" i="31" s="1"/>
  <c r="Z503" i="31" s="1"/>
  <c r="AB503" i="31" s="1"/>
  <c r="X587" i="31"/>
  <c r="X741" i="31"/>
  <c r="Y741" i="31" s="1"/>
  <c r="X323" i="31"/>
  <c r="Y323" i="31" s="1"/>
  <c r="X350" i="31"/>
  <c r="Y350" i="31" s="1"/>
  <c r="X807" i="31"/>
  <c r="Y807" i="31" s="1"/>
  <c r="Z807" i="31" s="1"/>
  <c r="AB807" i="31" s="1"/>
  <c r="X1263" i="31"/>
  <c r="X226" i="31"/>
  <c r="Y226" i="31" s="1"/>
  <c r="X1286" i="31"/>
  <c r="Y1286" i="31" s="1"/>
  <c r="Z1286" i="31" s="1"/>
  <c r="X629" i="31"/>
  <c r="X1345" i="31"/>
  <c r="Y1345" i="31" s="1"/>
  <c r="X602" i="31"/>
  <c r="X949" i="31"/>
  <c r="Y949" i="31" s="1"/>
  <c r="X420" i="31"/>
  <c r="Y420" i="31" s="1"/>
  <c r="Z420" i="31" s="1"/>
  <c r="X425" i="31"/>
  <c r="Y425" i="31" s="1"/>
  <c r="Z425" i="31" s="1"/>
  <c r="AB425" i="31" s="1"/>
  <c r="X1279" i="31"/>
  <c r="X910" i="31"/>
  <c r="Y910" i="31" s="1"/>
  <c r="Z910" i="31" s="1"/>
  <c r="X913" i="31"/>
  <c r="X790" i="31"/>
  <c r="Y790" i="31" s="1"/>
  <c r="X1387" i="31"/>
  <c r="Y1387" i="31" s="1"/>
  <c r="X1392" i="31"/>
  <c r="Y1392" i="31" s="1"/>
  <c r="X1030" i="31"/>
  <c r="Y1030" i="31" s="1"/>
  <c r="Z1030" i="31" s="1"/>
  <c r="AB1030" i="31" s="1"/>
  <c r="X1244" i="31"/>
  <c r="X1216" i="31"/>
  <c r="Y1216" i="31" s="1"/>
  <c r="X351" i="31"/>
  <c r="Y351" i="31" s="1"/>
  <c r="Z351" i="31" s="1"/>
  <c r="AB351" i="31" s="1"/>
  <c r="X813" i="31"/>
  <c r="X1101" i="31"/>
  <c r="Y1101" i="31" s="1"/>
  <c r="X1375" i="31"/>
  <c r="X264" i="31"/>
  <c r="X666" i="31"/>
  <c r="Y666" i="31" s="1"/>
  <c r="Z666" i="31" s="1"/>
  <c r="AB666" i="31" s="1"/>
  <c r="X708" i="31"/>
  <c r="Y708" i="31" s="1"/>
  <c r="Z708" i="31" s="1"/>
  <c r="AB708" i="31" s="1"/>
  <c r="X747" i="31"/>
  <c r="Y747" i="31" s="1"/>
  <c r="Z747" i="31" s="1"/>
  <c r="X1152" i="31"/>
  <c r="Y1152" i="31" s="1"/>
  <c r="Z1152" i="31" s="1"/>
  <c r="X918" i="31"/>
  <c r="X914" i="31"/>
  <c r="Y914" i="31" s="1"/>
  <c r="X1161" i="31"/>
  <c r="Y1161" i="31" s="1"/>
  <c r="X580" i="31"/>
  <c r="Y580" i="31" s="1"/>
  <c r="X927" i="31"/>
  <c r="Y927" i="31" s="1"/>
  <c r="Z927" i="31" s="1"/>
  <c r="X758" i="31"/>
  <c r="X287" i="31"/>
  <c r="X870" i="31"/>
  <c r="Y870" i="31" s="1"/>
  <c r="Z870" i="31" s="1"/>
  <c r="AB870" i="31" s="1"/>
  <c r="X703" i="31"/>
  <c r="X766" i="31"/>
  <c r="Y766" i="31" s="1"/>
  <c r="X57" i="31"/>
  <c r="X973" i="31"/>
  <c r="Y973" i="31" s="1"/>
  <c r="X1203" i="31"/>
  <c r="Y1203" i="31" s="1"/>
  <c r="Z1203" i="31" s="1"/>
  <c r="X1282" i="31"/>
  <c r="Y1282" i="31" s="1"/>
  <c r="Z1282" i="31" s="1"/>
  <c r="X1179" i="31"/>
  <c r="Y1179" i="31" s="1"/>
  <c r="Z1179" i="31" s="1"/>
  <c r="X403" i="31"/>
  <c r="Y403" i="31" s="1"/>
  <c r="Z403" i="31" s="1"/>
  <c r="X82" i="31"/>
  <c r="X547" i="31"/>
  <c r="Y547" i="31" s="1"/>
  <c r="X558" i="31"/>
  <c r="Y558" i="31" s="1"/>
  <c r="X1242" i="31"/>
  <c r="Y1242" i="31" s="1"/>
  <c r="X1296" i="31"/>
  <c r="Y1296" i="31" s="1"/>
  <c r="Z1296" i="31" s="1"/>
  <c r="AB1296" i="31" s="1"/>
  <c r="X1155" i="31"/>
  <c r="X1365" i="31"/>
  <c r="Y1365" i="31" s="1"/>
  <c r="X892" i="31"/>
  <c r="Y892" i="31" s="1"/>
  <c r="Z892" i="31" s="1"/>
  <c r="X224" i="31"/>
  <c r="X1115" i="31"/>
  <c r="Y1115" i="31" s="1"/>
  <c r="X486" i="31"/>
  <c r="X1204" i="31"/>
  <c r="Y1204" i="31" s="1"/>
  <c r="X773" i="31"/>
  <c r="Y773" i="31" s="1"/>
  <c r="Z773" i="31" s="1"/>
  <c r="AB773" i="31" s="1"/>
  <c r="X1226" i="31"/>
  <c r="Y1226" i="31" s="1"/>
  <c r="Z1226" i="31" s="1"/>
  <c r="AB1226" i="31" s="1"/>
  <c r="X200" i="31"/>
  <c r="Y200" i="31" s="1"/>
  <c r="X550" i="31"/>
  <c r="Y550" i="31" s="1"/>
  <c r="Z550" i="31" s="1"/>
  <c r="AB550" i="31" s="1"/>
  <c r="X1143" i="31"/>
  <c r="X479" i="31"/>
  <c r="Y479" i="31" s="1"/>
  <c r="X228" i="31"/>
  <c r="Y228" i="31" s="1"/>
  <c r="X461" i="31"/>
  <c r="Y461" i="31" s="1"/>
  <c r="X109" i="31"/>
  <c r="Y109" i="31" s="1"/>
  <c r="Z109" i="31" s="1"/>
  <c r="AB109" i="31" s="1"/>
  <c r="X216" i="31"/>
  <c r="X104" i="31"/>
  <c r="AB1339" i="31" l="1"/>
  <c r="AB668" i="31"/>
  <c r="AB1112" i="31"/>
  <c r="AB1361" i="31"/>
  <c r="AB392" i="31"/>
  <c r="AB936" i="31"/>
  <c r="AB908" i="31"/>
  <c r="AB892" i="31"/>
  <c r="AB710" i="31"/>
  <c r="AB84" i="31"/>
  <c r="AB720" i="31"/>
  <c r="AB66" i="31"/>
  <c r="AB52" i="31"/>
  <c r="AB1247" i="31"/>
  <c r="AB286" i="31"/>
  <c r="AB427" i="31"/>
  <c r="AB516" i="31"/>
  <c r="AB215" i="31"/>
  <c r="AB369" i="31"/>
  <c r="AB353" i="31"/>
  <c r="AB642" i="31"/>
  <c r="AB922" i="31"/>
  <c r="AB964" i="31"/>
  <c r="AB1025" i="31"/>
  <c r="AB676" i="31"/>
  <c r="AB1228" i="31"/>
  <c r="AB700" i="31"/>
  <c r="AB1196" i="31"/>
  <c r="AB161" i="31"/>
  <c r="AB715" i="31"/>
  <c r="AB504" i="31"/>
  <c r="AB198" i="31"/>
  <c r="AB167" i="31"/>
  <c r="AB53" i="31"/>
  <c r="AB341" i="31"/>
  <c r="AB244" i="31"/>
  <c r="AB1144" i="31"/>
  <c r="AB420" i="31"/>
  <c r="AB616" i="31"/>
  <c r="AB1282" i="31"/>
  <c r="AB207" i="31"/>
  <c r="AB102" i="31"/>
  <c r="AB768" i="31"/>
  <c r="AB1192" i="31"/>
  <c r="AB575" i="31"/>
  <c r="AB27" i="31"/>
  <c r="AB549" i="31"/>
  <c r="AB18" i="31"/>
  <c r="AB1031" i="31"/>
  <c r="AB657" i="31"/>
  <c r="AB513" i="31"/>
  <c r="AB1124" i="31"/>
  <c r="AB1083" i="31"/>
  <c r="AB143" i="31"/>
  <c r="AB1179" i="31"/>
  <c r="AB948" i="31"/>
  <c r="AB707" i="31"/>
  <c r="AB756" i="31"/>
  <c r="AB603" i="31"/>
  <c r="AB154" i="31"/>
  <c r="AB245" i="31"/>
  <c r="AB920" i="31"/>
  <c r="AB1277" i="31"/>
  <c r="AB732" i="31"/>
  <c r="AB299" i="31"/>
  <c r="Z146" i="31"/>
  <c r="AB146" i="31" s="1"/>
  <c r="Z1140" i="31"/>
  <c r="AB1140" i="31" s="1"/>
  <c r="Z92" i="31"/>
  <c r="AB92" i="31" s="1"/>
  <c r="Z508" i="31"/>
  <c r="AB508" i="31" s="1"/>
  <c r="Z935" i="31"/>
  <c r="AB935" i="31" s="1"/>
  <c r="Z252" i="31"/>
  <c r="AB252" i="31" s="1"/>
  <c r="Z16" i="31"/>
  <c r="AB16" i="31" s="1"/>
  <c r="AB7" i="31"/>
  <c r="AB586" i="31"/>
  <c r="AB1360" i="31"/>
  <c r="AB627" i="31"/>
  <c r="AB512" i="31"/>
  <c r="AB1045" i="31"/>
  <c r="AB38" i="31"/>
  <c r="AB236" i="31"/>
  <c r="AB969" i="31"/>
  <c r="AB359" i="31"/>
  <c r="AB403" i="31"/>
  <c r="AB437" i="31"/>
  <c r="AB681" i="31"/>
  <c r="AB1217" i="31"/>
  <c r="AB683" i="31"/>
  <c r="AB986" i="31"/>
  <c r="AB282" i="31"/>
  <c r="AB772" i="31"/>
  <c r="AB747" i="31"/>
  <c r="AB446" i="31"/>
  <c r="Z468" i="31"/>
  <c r="AB468" i="31" s="1"/>
  <c r="AB1081" i="31"/>
  <c r="AB678" i="31"/>
  <c r="AB429" i="31"/>
  <c r="AB158" i="31"/>
  <c r="AB1099" i="31"/>
  <c r="AB444" i="31"/>
  <c r="AB622" i="31"/>
  <c r="AB374" i="31"/>
  <c r="Z582" i="31"/>
  <c r="AB582" i="31" s="1"/>
  <c r="AB65" i="31"/>
  <c r="AB1151" i="31"/>
  <c r="AB718" i="31"/>
  <c r="AB166" i="31"/>
  <c r="AB585" i="31"/>
  <c r="AB457" i="31"/>
  <c r="Z1281" i="31"/>
  <c r="AB1281" i="31" s="1"/>
  <c r="AB301" i="31"/>
  <c r="AB808" i="31"/>
  <c r="AB149" i="31"/>
  <c r="AB1254" i="31"/>
  <c r="AB1018" i="31"/>
  <c r="AB780" i="31"/>
  <c r="AB273" i="31"/>
  <c r="Z633" i="31"/>
  <c r="AB633" i="31" s="1"/>
  <c r="Z30" i="31"/>
  <c r="AB30" i="31" s="1"/>
  <c r="AB713" i="31"/>
  <c r="AB484" i="31"/>
  <c r="AB449" i="31"/>
  <c r="Z625" i="31"/>
  <c r="AB625" i="31" s="1"/>
  <c r="AB572" i="31"/>
  <c r="AB320" i="31"/>
  <c r="AB1040" i="31"/>
  <c r="Z1293" i="31"/>
  <c r="AB1293" i="31" s="1"/>
  <c r="Z1133" i="31"/>
  <c r="AB1133" i="31" s="1"/>
  <c r="Z1077" i="31"/>
  <c r="AB1077" i="31" s="1"/>
  <c r="Z1229" i="31"/>
  <c r="AB1229" i="31" s="1"/>
  <c r="AB999" i="31"/>
  <c r="Z331" i="31"/>
  <c r="AB331" i="31" s="1"/>
  <c r="Z1329" i="31"/>
  <c r="AB1329" i="31" s="1"/>
  <c r="AB346" i="31"/>
  <c r="AB234" i="31"/>
  <c r="AB810" i="31"/>
  <c r="AB266" i="31"/>
  <c r="AB289" i="31"/>
  <c r="Z1028" i="31"/>
  <c r="AB1028" i="31" s="1"/>
  <c r="AB814" i="31"/>
  <c r="AB746" i="31"/>
  <c r="AB728" i="31"/>
  <c r="Y761" i="31"/>
  <c r="Z761" i="31" s="1"/>
  <c r="AB761" i="31" s="1"/>
  <c r="Z1230" i="31"/>
  <c r="AB1230" i="31" s="1"/>
  <c r="AB1152" i="31"/>
  <c r="AB862" i="31"/>
  <c r="AB1188" i="31"/>
  <c r="Z388" i="31"/>
  <c r="AB388" i="31" s="1"/>
  <c r="AB1203" i="31"/>
  <c r="Z1157" i="31"/>
  <c r="AB1157" i="31" s="1"/>
  <c r="Z472" i="31"/>
  <c r="AB472" i="31" s="1"/>
  <c r="Z928" i="31"/>
  <c r="AB928" i="31" s="1"/>
  <c r="Z825" i="31"/>
  <c r="AB825" i="31" s="1"/>
  <c r="AB1260" i="31"/>
  <c r="Z725" i="31"/>
  <c r="AB725" i="31" s="1"/>
  <c r="Z319" i="31"/>
  <c r="AB319" i="31" s="1"/>
  <c r="Z393" i="31"/>
  <c r="AB393" i="31" s="1"/>
  <c r="Z993" i="31"/>
  <c r="AB993" i="31" s="1"/>
  <c r="Z1046" i="31"/>
  <c r="AB1046" i="31" s="1"/>
  <c r="Z116" i="31"/>
  <c r="AB116" i="31" s="1"/>
  <c r="AB313" i="31"/>
  <c r="Z1007" i="31"/>
  <c r="AB1007" i="31" s="1"/>
  <c r="AB822" i="31"/>
  <c r="Z1136" i="31"/>
  <c r="AB1136" i="31" s="1"/>
  <c r="Z1201" i="31"/>
  <c r="AB1201" i="31" s="1"/>
  <c r="Z1187" i="31"/>
  <c r="AB1187" i="31" s="1"/>
  <c r="Z698" i="31"/>
  <c r="AB698" i="31" s="1"/>
  <c r="AB371" i="31"/>
  <c r="Y1337" i="31"/>
  <c r="Z1337" i="31" s="1"/>
  <c r="AB1337" i="31" s="1"/>
  <c r="Z535" i="31"/>
  <c r="AB535" i="31" s="1"/>
  <c r="Z880" i="31"/>
  <c r="AB880" i="31" s="1"/>
  <c r="AB1343" i="31"/>
  <c r="AB804" i="31"/>
  <c r="AB1114" i="31"/>
  <c r="AB1076" i="31"/>
  <c r="Y544" i="31"/>
  <c r="Z544" i="31" s="1"/>
  <c r="AB544" i="31" s="1"/>
  <c r="AB927" i="31"/>
  <c r="Z854" i="31"/>
  <c r="AB854" i="31" s="1"/>
  <c r="Z1182" i="31"/>
  <c r="AB1182" i="31" s="1"/>
  <c r="Z939" i="31"/>
  <c r="AB939" i="31" s="1"/>
  <c r="Z1208" i="31"/>
  <c r="AB1208" i="31" s="1"/>
  <c r="Z2" i="31"/>
  <c r="AB2" i="31" s="1"/>
  <c r="Z1194" i="31"/>
  <c r="AB1194" i="31" s="1"/>
  <c r="Z831" i="31"/>
  <c r="AB831" i="31" s="1"/>
  <c r="AB128" i="31"/>
  <c r="Z1232" i="31"/>
  <c r="AB1232" i="31" s="1"/>
  <c r="Z255" i="31"/>
  <c r="AB255" i="31" s="1"/>
  <c r="Z938" i="31"/>
  <c r="AB938" i="31" s="1"/>
  <c r="AB1286" i="31"/>
  <c r="Z789" i="31"/>
  <c r="AB789" i="31" s="1"/>
  <c r="AB883" i="31"/>
  <c r="AB50" i="31"/>
  <c r="AB509" i="31"/>
  <c r="Z770" i="31"/>
  <c r="AB770" i="31" s="1"/>
  <c r="AB339" i="31"/>
  <c r="Z223" i="31"/>
  <c r="AB223" i="31" s="1"/>
  <c r="Z1009" i="31"/>
  <c r="AB1009" i="31" s="1"/>
  <c r="Z288" i="31"/>
  <c r="AB288" i="31" s="1"/>
  <c r="Z1062" i="31"/>
  <c r="AB1062" i="31" s="1"/>
  <c r="Y129" i="31"/>
  <c r="Z129" i="31" s="1"/>
  <c r="AB129" i="31" s="1"/>
  <c r="AB268" i="31"/>
  <c r="Z809" i="31"/>
  <c r="AB809" i="31" s="1"/>
  <c r="Z348" i="31"/>
  <c r="AB348" i="31" s="1"/>
  <c r="Z1092" i="31"/>
  <c r="AB1092" i="31" s="1"/>
  <c r="AB910" i="31"/>
  <c r="AB832" i="31"/>
  <c r="AB1274" i="31"/>
  <c r="AB1089" i="31"/>
  <c r="Z277" i="31"/>
  <c r="AB277" i="31" s="1"/>
  <c r="Z1278" i="31"/>
  <c r="AB1278" i="31" s="1"/>
  <c r="Z400" i="31"/>
  <c r="AB400" i="31" s="1"/>
  <c r="AB1082" i="31"/>
  <c r="AB436" i="31"/>
  <c r="Y1027" i="31"/>
  <c r="Z1027" i="31" s="1"/>
  <c r="AB1027" i="31" s="1"/>
  <c r="Y60" i="31"/>
  <c r="Z60" i="31" s="1"/>
  <c r="AB60" i="31" s="1"/>
  <c r="Z494" i="31"/>
  <c r="AB494" i="31" s="1"/>
  <c r="Y56" i="31"/>
  <c r="Z56" i="31" s="1"/>
  <c r="AB56" i="31" s="1"/>
  <c r="Y760" i="31"/>
  <c r="Z760" i="31" s="1"/>
  <c r="AB760" i="31" s="1"/>
  <c r="Z410" i="31"/>
  <c r="AB410" i="31" s="1"/>
  <c r="Z115" i="31"/>
  <c r="AB115" i="31" s="1"/>
  <c r="Z193" i="31"/>
  <c r="AB193" i="31" s="1"/>
  <c r="Z721" i="31"/>
  <c r="AB721" i="31" s="1"/>
  <c r="Z1273" i="31"/>
  <c r="AB1273" i="31" s="1"/>
  <c r="Z898" i="31"/>
  <c r="AB898" i="31" s="1"/>
  <c r="Z749" i="31"/>
  <c r="AB749" i="31" s="1"/>
  <c r="Z646" i="31"/>
  <c r="AB646" i="31" s="1"/>
  <c r="Y100" i="31"/>
  <c r="Z100" i="31" s="1"/>
  <c r="AB100" i="31" s="1"/>
  <c r="Y303" i="31"/>
  <c r="Z303" i="31" s="1"/>
  <c r="AB303" i="31" s="1"/>
  <c r="Z949" i="31"/>
  <c r="AB949" i="31" s="1"/>
  <c r="Z272" i="31"/>
  <c r="AB272" i="31" s="1"/>
  <c r="Z1331" i="31"/>
  <c r="AB1331" i="31" s="1"/>
  <c r="Z536" i="31"/>
  <c r="AB536" i="31" s="1"/>
  <c r="Z312" i="31"/>
  <c r="AB312" i="31" s="1"/>
  <c r="Z147" i="31"/>
  <c r="AB147" i="31" s="1"/>
  <c r="Y1061" i="31"/>
  <c r="Z1061" i="31" s="1"/>
  <c r="AB1061" i="31" s="1"/>
  <c r="Z946" i="31"/>
  <c r="AB946" i="31" s="1"/>
  <c r="Z878" i="31"/>
  <c r="AB878" i="31" s="1"/>
  <c r="Z1147" i="31"/>
  <c r="AB1147" i="31" s="1"/>
  <c r="Z578" i="31"/>
  <c r="AB578" i="31" s="1"/>
  <c r="Z962" i="31"/>
  <c r="AB962" i="31" s="1"/>
  <c r="Z689" i="31"/>
  <c r="AB689" i="31" s="1"/>
  <c r="Z440" i="31"/>
  <c r="AB440" i="31" s="1"/>
  <c r="Z624" i="31"/>
  <c r="AB624" i="31" s="1"/>
  <c r="Z1325" i="31"/>
  <c r="AB1325" i="31" s="1"/>
  <c r="Z1055" i="31"/>
  <c r="AB1055" i="31" s="1"/>
  <c r="Z588" i="31"/>
  <c r="AB588" i="31" s="1"/>
  <c r="Y786" i="31"/>
  <c r="Z786" i="31" s="1"/>
  <c r="AB786" i="31" s="1"/>
  <c r="Z570" i="31"/>
  <c r="AB570" i="31" s="1"/>
  <c r="Z306" i="31"/>
  <c r="AB306" i="31" s="1"/>
  <c r="Y1347" i="31"/>
  <c r="Z1347" i="31" s="1"/>
  <c r="AB1347" i="31" s="1"/>
  <c r="Z181" i="31"/>
  <c r="AB181" i="31" s="1"/>
  <c r="Z419" i="31"/>
  <c r="AB419" i="31" s="1"/>
  <c r="Z815" i="31"/>
  <c r="AB815" i="31" s="1"/>
  <c r="Z888" i="31"/>
  <c r="AB888" i="31" s="1"/>
  <c r="Z1350" i="31"/>
  <c r="AB1350" i="31" s="1"/>
  <c r="Z648" i="31"/>
  <c r="AB648" i="31" s="1"/>
  <c r="Z567" i="31"/>
  <c r="AB567" i="31" s="1"/>
  <c r="Z1224" i="31"/>
  <c r="AB1224" i="31" s="1"/>
  <c r="Z1171" i="31"/>
  <c r="AB1171" i="31" s="1"/>
  <c r="Z826" i="31"/>
  <c r="AB826" i="31" s="1"/>
  <c r="Z360" i="31"/>
  <c r="AB360" i="31" s="1"/>
  <c r="Z1358" i="31"/>
  <c r="AB1358" i="31" s="1"/>
  <c r="Z844" i="31"/>
  <c r="AB844" i="31" s="1"/>
  <c r="Z546" i="31"/>
  <c r="AB546" i="31" s="1"/>
  <c r="Z595" i="31"/>
  <c r="AB595" i="31" s="1"/>
  <c r="Z1034" i="31"/>
  <c r="AB1034" i="31" s="1"/>
  <c r="Z556" i="31"/>
  <c r="AB556" i="31" s="1"/>
  <c r="Z776" i="31"/>
  <c r="AB776" i="31" s="1"/>
  <c r="Z614" i="31"/>
  <c r="AB614" i="31" s="1"/>
  <c r="Z1024" i="31"/>
  <c r="AB1024" i="31" s="1"/>
  <c r="Z1220" i="31"/>
  <c r="AB1220" i="31" s="1"/>
  <c r="Y333" i="31"/>
  <c r="Z333" i="31" s="1"/>
  <c r="AB333" i="31" s="1"/>
  <c r="Z145" i="31"/>
  <c r="AB145" i="31" s="1"/>
  <c r="Z411" i="31"/>
  <c r="AB411" i="31" s="1"/>
  <c r="Z1029" i="31"/>
  <c r="AB1029" i="31" s="1"/>
  <c r="Z1377" i="31"/>
  <c r="AB1377" i="31" s="1"/>
  <c r="Z408" i="31"/>
  <c r="AB408" i="31" s="1"/>
  <c r="Z430" i="31"/>
  <c r="AB430" i="31" s="1"/>
  <c r="Y817" i="31"/>
  <c r="Z817" i="31" s="1"/>
  <c r="AB817" i="31" s="1"/>
  <c r="Z723" i="31"/>
  <c r="AB723" i="31" s="1"/>
  <c r="Z748" i="31"/>
  <c r="AB748" i="31" s="1"/>
  <c r="Z787" i="31"/>
  <c r="AB787" i="31" s="1"/>
  <c r="Z890" i="31"/>
  <c r="AB890" i="31" s="1"/>
  <c r="Z579" i="31"/>
  <c r="AB579" i="31" s="1"/>
  <c r="Z1042" i="31"/>
  <c r="AB1042" i="31" s="1"/>
  <c r="Z1207" i="31"/>
  <c r="AB1207" i="31" s="1"/>
  <c r="Y169" i="31"/>
  <c r="Z169" i="31" s="1"/>
  <c r="AB169" i="31" s="1"/>
  <c r="Z1069" i="31"/>
  <c r="AB1069" i="31" s="1"/>
  <c r="Z322" i="31"/>
  <c r="AB322" i="31" s="1"/>
  <c r="Y1125" i="31"/>
  <c r="Z1125" i="31" s="1"/>
  <c r="AB1125" i="31" s="1"/>
  <c r="Z55" i="31"/>
  <c r="AB55" i="31" s="1"/>
  <c r="Z903" i="31"/>
  <c r="AB903" i="31" s="1"/>
  <c r="Z443" i="31"/>
  <c r="AB443" i="31" s="1"/>
  <c r="Z518" i="31"/>
  <c r="AB518" i="31" s="1"/>
  <c r="Z332" i="31"/>
  <c r="AB332" i="31" s="1"/>
  <c r="Z248" i="31"/>
  <c r="AB248" i="31" s="1"/>
  <c r="Z226" i="31"/>
  <c r="AB226" i="31" s="1"/>
  <c r="Y990" i="31"/>
  <c r="Z990" i="31" s="1"/>
  <c r="AB990" i="31" s="1"/>
  <c r="Z806" i="31"/>
  <c r="AB806" i="31" s="1"/>
  <c r="Z1054" i="31"/>
  <c r="AB1054" i="31" s="1"/>
  <c r="Z706" i="31"/>
  <c r="AB706" i="31" s="1"/>
  <c r="Y1333" i="31"/>
  <c r="Z1333" i="31" s="1"/>
  <c r="AB1333" i="31" s="1"/>
  <c r="Z743" i="31"/>
  <c r="AB743" i="31" s="1"/>
  <c r="Z91" i="31"/>
  <c r="AB91" i="31" s="1"/>
  <c r="Z179" i="31"/>
  <c r="AB179" i="31" s="1"/>
  <c r="Z887" i="31"/>
  <c r="AB887" i="31" s="1"/>
  <c r="Y869" i="31"/>
  <c r="Z869" i="31" s="1"/>
  <c r="AB869" i="31" s="1"/>
  <c r="Y1239" i="31"/>
  <c r="Z1239" i="31" s="1"/>
  <c r="AB1239" i="31" s="1"/>
  <c r="Z685" i="31"/>
  <c r="AB685" i="31" s="1"/>
  <c r="Z217" i="31"/>
  <c r="AB217" i="31" s="1"/>
  <c r="Z1094" i="31"/>
  <c r="AB1094" i="31" s="1"/>
  <c r="Z183" i="31"/>
  <c r="AB183" i="31" s="1"/>
  <c r="Y1308" i="31"/>
  <c r="Z1308" i="31" s="1"/>
  <c r="AB1308" i="31" s="1"/>
  <c r="Z1287" i="31"/>
  <c r="AB1287" i="31" s="1"/>
  <c r="Z1038" i="31"/>
  <c r="AB1038" i="31" s="1"/>
  <c r="Z1391" i="31"/>
  <c r="AB1391" i="31" s="1"/>
  <c r="Z1008" i="31"/>
  <c r="AB1008" i="31" s="1"/>
  <c r="Z654" i="31"/>
  <c r="AB654" i="31" s="1"/>
  <c r="Z485" i="31"/>
  <c r="AB485" i="31" s="1"/>
  <c r="Z694" i="31"/>
  <c r="AB694" i="31" s="1"/>
  <c r="Z90" i="31"/>
  <c r="AB90" i="31" s="1"/>
  <c r="Z1340" i="31"/>
  <c r="AB1340" i="31" s="1"/>
  <c r="Y464" i="31"/>
  <c r="Z464" i="31" s="1"/>
  <c r="AB464" i="31" s="1"/>
  <c r="Y493" i="31"/>
  <c r="Z493" i="31" s="1"/>
  <c r="AB493" i="31" s="1"/>
  <c r="Z695" i="31"/>
  <c r="AB695" i="31" s="1"/>
  <c r="Z861" i="31"/>
  <c r="AB861" i="31" s="1"/>
  <c r="Z1210" i="31"/>
  <c r="AB1210" i="31" s="1"/>
  <c r="Y850" i="31"/>
  <c r="Z850" i="31" s="1"/>
  <c r="AB850" i="31" s="1"/>
  <c r="Z1258" i="31"/>
  <c r="AB1258" i="31" s="1"/>
  <c r="Z506" i="31"/>
  <c r="AB506" i="31" s="1"/>
  <c r="Z1234" i="31"/>
  <c r="AB1234" i="31" s="1"/>
  <c r="Z328" i="31"/>
  <c r="AB328" i="31" s="1"/>
  <c r="Z1227" i="31"/>
  <c r="AB1227" i="31" s="1"/>
  <c r="Z399" i="31"/>
  <c r="AB399" i="31" s="1"/>
  <c r="Y274" i="31"/>
  <c r="Z274" i="31" s="1"/>
  <c r="AB274" i="31" s="1"/>
  <c r="Z875" i="31"/>
  <c r="AB875" i="31" s="1"/>
  <c r="Z868" i="31"/>
  <c r="AB868" i="31" s="1"/>
  <c r="Y263" i="31"/>
  <c r="Z263" i="31" s="1"/>
  <c r="AB263" i="31" s="1"/>
  <c r="Y515" i="31"/>
  <c r="Z515" i="31" s="1"/>
  <c r="AB515" i="31" s="1"/>
  <c r="Y902" i="31"/>
  <c r="Z902" i="31" s="1"/>
  <c r="AB902" i="31" s="1"/>
  <c r="Y1370" i="31"/>
  <c r="Z1370" i="31" s="1"/>
  <c r="AB1370" i="31" s="1"/>
  <c r="Z203" i="31"/>
  <c r="AB203" i="31" s="1"/>
  <c r="Z1397" i="31"/>
  <c r="AB1397" i="31" s="1"/>
  <c r="Y961" i="31"/>
  <c r="Z961" i="31" s="1"/>
  <c r="AB961" i="31" s="1"/>
  <c r="Z222" i="31"/>
  <c r="AB222" i="31" s="1"/>
  <c r="Z1312" i="31"/>
  <c r="AB1312" i="31" s="1"/>
  <c r="Z381" i="31"/>
  <c r="AB381" i="31" s="1"/>
  <c r="Z716" i="31"/>
  <c r="AB716" i="31" s="1"/>
  <c r="Z640" i="31"/>
  <c r="AB640" i="31" s="1"/>
  <c r="Z872" i="31"/>
  <c r="AB872" i="31" s="1"/>
  <c r="Y1189" i="31"/>
  <c r="Z1189" i="31" s="1"/>
  <c r="AB1189" i="31" s="1"/>
  <c r="Z213" i="31"/>
  <c r="AB213" i="31" s="1"/>
  <c r="Z140" i="31"/>
  <c r="AB140" i="31" s="1"/>
  <c r="Z19" i="31"/>
  <c r="AB19" i="31" s="1"/>
  <c r="Z139" i="31"/>
  <c r="AB139" i="31" s="1"/>
  <c r="Z973" i="31"/>
  <c r="AB973" i="31" s="1"/>
  <c r="Y264" i="31"/>
  <c r="Z264" i="31" s="1"/>
  <c r="AB264" i="31" s="1"/>
  <c r="Z278" i="31"/>
  <c r="AB278" i="31" s="1"/>
  <c r="Y1145" i="31"/>
  <c r="Z1145" i="31" s="1"/>
  <c r="AB1145" i="31" s="1"/>
  <c r="Z917" i="31"/>
  <c r="AB917" i="31" s="1"/>
  <c r="Y1041" i="31"/>
  <c r="Z1041" i="31" s="1"/>
  <c r="AB1041" i="31" s="1"/>
  <c r="Y1044" i="31"/>
  <c r="Z1044" i="31" s="1"/>
  <c r="AB1044" i="31" s="1"/>
  <c r="Z257" i="31"/>
  <c r="AB257" i="31" s="1"/>
  <c r="Z500" i="31"/>
  <c r="AB500" i="31" s="1"/>
  <c r="Z1122" i="31"/>
  <c r="AB1122" i="31" s="1"/>
  <c r="Y373" i="31"/>
  <c r="Z373" i="31" s="1"/>
  <c r="AB373" i="31" s="1"/>
  <c r="Z94" i="31"/>
  <c r="AB94" i="31" s="1"/>
  <c r="Z131" i="31"/>
  <c r="AB131" i="31" s="1"/>
  <c r="Z1374" i="31"/>
  <c r="AB1374" i="31" s="1"/>
  <c r="Z380" i="31"/>
  <c r="AB380" i="31" s="1"/>
  <c r="Z1363" i="31"/>
  <c r="AB1363" i="31" s="1"/>
  <c r="Z606" i="31"/>
  <c r="AB606" i="31" s="1"/>
  <c r="Z1109" i="31"/>
  <c r="AB1109" i="31" s="1"/>
  <c r="Y302" i="31"/>
  <c r="Z302" i="31" s="1"/>
  <c r="AB302" i="31" s="1"/>
  <c r="Z1248" i="31"/>
  <c r="AB1248" i="31" s="1"/>
  <c r="Z186" i="31"/>
  <c r="AB186" i="31" s="1"/>
  <c r="Z998" i="31"/>
  <c r="AB998" i="31" s="1"/>
  <c r="Z488" i="31"/>
  <c r="AB488" i="31" s="1"/>
  <c r="Y978" i="31"/>
  <c r="Z978" i="31" s="1"/>
  <c r="AB978" i="31" s="1"/>
  <c r="Z530" i="31"/>
  <c r="AB530" i="31" s="1"/>
  <c r="Z855" i="31"/>
  <c r="AB855" i="31" s="1"/>
  <c r="Z194" i="31"/>
  <c r="AB194" i="31" s="1"/>
  <c r="Z877" i="31"/>
  <c r="AB877" i="31" s="1"/>
  <c r="Y383" i="31"/>
  <c r="Z383" i="31" s="1"/>
  <c r="AB383" i="31" s="1"/>
  <c r="Y287" i="31"/>
  <c r="Z287" i="31" s="1"/>
  <c r="AB287" i="31" s="1"/>
  <c r="Z200" i="31"/>
  <c r="AB200" i="31" s="1"/>
  <c r="Z9" i="31"/>
  <c r="AB9" i="31" s="1"/>
  <c r="Z752" i="31"/>
  <c r="AB752" i="31" s="1"/>
  <c r="Z690" i="31"/>
  <c r="AB690" i="31" s="1"/>
  <c r="Z1079" i="31"/>
  <c r="AB1079" i="31" s="1"/>
  <c r="Z885" i="31"/>
  <c r="AB885" i="31" s="1"/>
  <c r="Y1272" i="31"/>
  <c r="Z1272" i="31" s="1"/>
  <c r="AB1272" i="31" s="1"/>
  <c r="Z1295" i="31"/>
  <c r="AB1295" i="31" s="1"/>
  <c r="Z51" i="31"/>
  <c r="AB51" i="31" s="1"/>
  <c r="Z829" i="31"/>
  <c r="AB829" i="31" s="1"/>
  <c r="Z1162" i="31"/>
  <c r="AB1162" i="31" s="1"/>
  <c r="Z899" i="31"/>
  <c r="AB899" i="31" s="1"/>
  <c r="Y1222" i="31"/>
  <c r="Z1222" i="31" s="1"/>
  <c r="AB1222" i="31" s="1"/>
  <c r="Z59" i="31"/>
  <c r="AB59" i="31" s="1"/>
  <c r="Y976" i="31"/>
  <c r="Z976" i="31" s="1"/>
  <c r="AB976" i="31" s="1"/>
  <c r="Z325" i="31"/>
  <c r="AB325" i="31" s="1"/>
  <c r="Z638" i="31"/>
  <c r="AB638" i="31" s="1"/>
  <c r="Z211" i="31"/>
  <c r="AB211" i="31" s="1"/>
  <c r="Z298" i="31"/>
  <c r="AB298" i="31" s="1"/>
  <c r="Y884" i="31"/>
  <c r="Z884" i="31" s="1"/>
  <c r="AB884" i="31" s="1"/>
  <c r="Z424" i="31"/>
  <c r="AB424" i="31" s="1"/>
  <c r="Z490" i="31"/>
  <c r="AB490" i="31" s="1"/>
  <c r="Y1290" i="31"/>
  <c r="Z1290" i="31" s="1"/>
  <c r="AB1290" i="31" s="1"/>
  <c r="Z784" i="31"/>
  <c r="AB784" i="31" s="1"/>
  <c r="Y916" i="31"/>
  <c r="Z916" i="31" s="1"/>
  <c r="AB916" i="31" s="1"/>
  <c r="Y519" i="31"/>
  <c r="Z519" i="31" s="1"/>
  <c r="AB519" i="31" s="1"/>
  <c r="Z613" i="31"/>
  <c r="AB613" i="31" s="1"/>
  <c r="Z1032" i="31"/>
  <c r="AB1032" i="31" s="1"/>
  <c r="Z1365" i="31"/>
  <c r="AB1365" i="31" s="1"/>
  <c r="Y104" i="31"/>
  <c r="Z104" i="31" s="1"/>
  <c r="AB104" i="31" s="1"/>
  <c r="Y1279" i="31"/>
  <c r="Z1279" i="31" s="1"/>
  <c r="AB1279" i="31" s="1"/>
  <c r="Z1297" i="31"/>
  <c r="AB1297" i="31" s="1"/>
  <c r="Z205" i="31"/>
  <c r="AB205" i="31" s="1"/>
  <c r="Z377" i="31"/>
  <c r="AB377" i="31" s="1"/>
  <c r="Z1269" i="31"/>
  <c r="AB1269" i="31" s="1"/>
  <c r="Y431" i="31"/>
  <c r="Z431" i="31" s="1"/>
  <c r="AB431" i="31" s="1"/>
  <c r="Z415" i="31"/>
  <c r="AB415" i="31" s="1"/>
  <c r="Z881" i="31"/>
  <c r="AB881" i="31" s="1"/>
  <c r="Z335" i="31"/>
  <c r="AB335" i="31" s="1"/>
  <c r="Z1047" i="31"/>
  <c r="AB1047" i="31" s="1"/>
  <c r="Y1246" i="31"/>
  <c r="Z1246" i="31" s="1"/>
  <c r="AB1246" i="31" s="1"/>
  <c r="Z655" i="31"/>
  <c r="AB655" i="31" s="1"/>
  <c r="Z396" i="31"/>
  <c r="AB396" i="31" s="1"/>
  <c r="Z269" i="31"/>
  <c r="AB269" i="31" s="1"/>
  <c r="Z1120" i="31"/>
  <c r="AB1120" i="31" s="1"/>
  <c r="Y204" i="31"/>
  <c r="Z204" i="31" s="1"/>
  <c r="AB204" i="31" s="1"/>
  <c r="Y1369" i="31"/>
  <c r="Z1369" i="31" s="1"/>
  <c r="AB1369" i="31" s="1"/>
  <c r="Z1108" i="31"/>
  <c r="AB1108" i="31" s="1"/>
  <c r="Z1264" i="31"/>
  <c r="AB1264" i="31" s="1"/>
  <c r="Y404" i="31"/>
  <c r="Z404" i="31" s="1"/>
  <c r="AB404" i="31" s="1"/>
  <c r="Z185" i="31"/>
  <c r="AB185" i="31" s="1"/>
  <c r="Y1002" i="31"/>
  <c r="Z1002" i="31" s="1"/>
  <c r="AB1002" i="31" s="1"/>
  <c r="Y1348" i="31"/>
  <c r="Z1348" i="31" s="1"/>
  <c r="AB1348" i="31" s="1"/>
  <c r="Z531" i="31"/>
  <c r="AB531" i="31" s="1"/>
  <c r="Z560" i="31"/>
  <c r="AB560" i="31" s="1"/>
  <c r="Z170" i="31"/>
  <c r="AB170" i="31" s="1"/>
  <c r="Z876" i="31"/>
  <c r="AB876" i="31" s="1"/>
  <c r="Z438" i="31"/>
  <c r="AB438" i="31" s="1"/>
  <c r="Z1216" i="31"/>
  <c r="AB1216" i="31" s="1"/>
  <c r="Z984" i="31"/>
  <c r="AB984" i="31" s="1"/>
  <c r="Z795" i="31"/>
  <c r="AB795" i="31" s="1"/>
  <c r="Z422" i="31"/>
  <c r="AB422" i="31" s="1"/>
  <c r="Z985" i="31"/>
  <c r="AB985" i="31" s="1"/>
  <c r="Z477" i="31"/>
  <c r="AB477" i="31" s="1"/>
  <c r="Y206" i="31"/>
  <c r="Z206" i="31" s="1"/>
  <c r="AB206" i="31" s="1"/>
  <c r="Z635" i="31"/>
  <c r="AB635" i="31" s="1"/>
  <c r="Z442" i="31"/>
  <c r="AB442" i="31" s="1"/>
  <c r="Z1356" i="31"/>
  <c r="AB1356" i="31" s="1"/>
  <c r="Z499" i="31"/>
  <c r="AB499" i="31" s="1"/>
  <c r="Z122" i="31"/>
  <c r="AB122" i="31" s="1"/>
  <c r="Z1291" i="31"/>
  <c r="AB1291" i="31" s="1"/>
  <c r="Z1364" i="31"/>
  <c r="AB1364" i="31" s="1"/>
  <c r="Z1093" i="31"/>
  <c r="AB1093" i="31" s="1"/>
  <c r="Z944" i="31"/>
  <c r="AB944" i="31" s="1"/>
  <c r="Z979" i="31"/>
  <c r="AB979" i="31" s="1"/>
  <c r="Z1357" i="31"/>
  <c r="AB1357" i="31" s="1"/>
  <c r="Z612" i="31"/>
  <c r="AB612" i="31" s="1"/>
  <c r="Z615" i="31"/>
  <c r="AB615" i="31" s="1"/>
  <c r="Z1327" i="31"/>
  <c r="AB1327" i="31" s="1"/>
  <c r="Z1204" i="31"/>
  <c r="AB1204" i="31" s="1"/>
  <c r="Z343" i="31"/>
  <c r="AB343" i="31" s="1"/>
  <c r="Z267" i="31"/>
  <c r="AB267" i="31" s="1"/>
  <c r="Z163" i="31"/>
  <c r="AB163" i="31" s="1"/>
  <c r="Z1378" i="31"/>
  <c r="AB1378" i="31" s="1"/>
  <c r="Z751" i="31"/>
  <c r="AB751" i="31" s="1"/>
  <c r="Z1366" i="31"/>
  <c r="AB1366" i="31" s="1"/>
  <c r="Z1073" i="31"/>
  <c r="AB1073" i="31" s="1"/>
  <c r="Z945" i="31"/>
  <c r="AB945" i="31" s="1"/>
  <c r="Z45" i="31"/>
  <c r="AB45" i="31" s="1"/>
  <c r="Z26" i="31"/>
  <c r="AB26" i="31" s="1"/>
  <c r="Z487" i="31"/>
  <c r="AB487" i="31" s="1"/>
  <c r="Z1338" i="31"/>
  <c r="AB1338" i="31" s="1"/>
  <c r="Z111" i="31"/>
  <c r="AB111" i="31" s="1"/>
  <c r="Y1177" i="31"/>
  <c r="Z1177" i="31" s="1"/>
  <c r="AB1177" i="31" s="1"/>
  <c r="Y180" i="31"/>
  <c r="Z180" i="31" s="1"/>
  <c r="AB180" i="31" s="1"/>
  <c r="Z1039" i="31"/>
  <c r="AB1039" i="31" s="1"/>
  <c r="Y73" i="31"/>
  <c r="Z73" i="31" s="1"/>
  <c r="AB73" i="31" s="1"/>
  <c r="Y1390" i="31"/>
  <c r="Z1390" i="31" s="1"/>
  <c r="AB1390" i="31" s="1"/>
  <c r="Y61" i="31"/>
  <c r="Z61" i="31" s="1"/>
  <c r="AB61" i="31" s="1"/>
  <c r="Y459" i="31"/>
  <c r="Z459" i="31" s="1"/>
  <c r="AB459" i="31" s="1"/>
  <c r="Y621" i="31"/>
  <c r="Z621" i="31" s="1"/>
  <c r="AB621" i="31" s="1"/>
  <c r="Z852" i="31"/>
  <c r="AB852" i="31" s="1"/>
  <c r="Z96" i="31"/>
  <c r="AB96" i="31" s="1"/>
  <c r="Y833" i="31"/>
  <c r="Z833" i="31" s="1"/>
  <c r="AB833" i="31" s="1"/>
  <c r="Z1115" i="31"/>
  <c r="AB1115" i="31" s="1"/>
  <c r="Z766" i="31"/>
  <c r="AB766" i="31" s="1"/>
  <c r="Z1101" i="31"/>
  <c r="AB1101" i="31" s="1"/>
  <c r="Z1345" i="31"/>
  <c r="AB1345" i="31" s="1"/>
  <c r="Z631" i="31"/>
  <c r="AB631" i="31" s="1"/>
  <c r="Y486" i="31"/>
  <c r="Z486" i="31" s="1"/>
  <c r="AB486" i="31" s="1"/>
  <c r="Y57" i="31"/>
  <c r="Z57" i="31" s="1"/>
  <c r="AB57" i="31" s="1"/>
  <c r="Y1375" i="31"/>
  <c r="Z1375" i="31" s="1"/>
  <c r="AB1375" i="31" s="1"/>
  <c r="Y602" i="31"/>
  <c r="Z602" i="31" s="1"/>
  <c r="AB602" i="31" s="1"/>
  <c r="Y1150" i="31"/>
  <c r="Z1150" i="31" s="1"/>
  <c r="AB1150" i="31" s="1"/>
  <c r="Z856" i="31"/>
  <c r="AB856" i="31" s="1"/>
  <c r="Z583" i="31"/>
  <c r="AB583" i="31" s="1"/>
  <c r="Y824" i="31"/>
  <c r="Z824" i="31" s="1"/>
  <c r="AB824" i="31" s="1"/>
  <c r="Y542" i="31"/>
  <c r="Z542" i="31" s="1"/>
  <c r="AB542" i="31" s="1"/>
  <c r="Z1259" i="31"/>
  <c r="AB1259" i="31" s="1"/>
  <c r="Y221" i="31"/>
  <c r="Z221" i="31" s="1"/>
  <c r="AB221" i="31" s="1"/>
  <c r="Y759" i="31"/>
  <c r="Z759" i="31" s="1"/>
  <c r="AB759" i="31" s="1"/>
  <c r="Y734" i="31"/>
  <c r="Z734" i="31" s="1"/>
  <c r="AB734" i="31" s="1"/>
  <c r="Y192" i="31"/>
  <c r="Z192" i="31" s="1"/>
  <c r="AB192" i="31" s="1"/>
  <c r="Y110" i="31"/>
  <c r="Z110" i="31" s="1"/>
  <c r="AB110" i="31" s="1"/>
  <c r="Y1186" i="31"/>
  <c r="Z1186" i="31" s="1"/>
  <c r="AB1186" i="31" s="1"/>
  <c r="Z1211" i="31"/>
  <c r="AB1211" i="31" s="1"/>
  <c r="Y199" i="31"/>
  <c r="Z199" i="31" s="1"/>
  <c r="AB199" i="31" s="1"/>
  <c r="Z387" i="31"/>
  <c r="AB387" i="31" s="1"/>
  <c r="Y569" i="31"/>
  <c r="Z569" i="31" s="1"/>
  <c r="AB569" i="31" s="1"/>
  <c r="Y1106" i="31"/>
  <c r="Z1106" i="31" s="1"/>
  <c r="AB1106" i="31" s="1"/>
  <c r="Y799" i="31"/>
  <c r="Z799" i="31" s="1"/>
  <c r="AB799" i="31" s="1"/>
  <c r="Z1314" i="31"/>
  <c r="AB1314" i="31" s="1"/>
  <c r="Z114" i="31"/>
  <c r="AB114" i="31" s="1"/>
  <c r="Y1138" i="31"/>
  <c r="Z1138" i="31" s="1"/>
  <c r="AB1138" i="31" s="1"/>
  <c r="Z461" i="31"/>
  <c r="AB461" i="31" s="1"/>
  <c r="Z1242" i="31"/>
  <c r="AB1242" i="31" s="1"/>
  <c r="Z580" i="31"/>
  <c r="AB580" i="31" s="1"/>
  <c r="Z1392" i="31"/>
  <c r="AB1392" i="31" s="1"/>
  <c r="Z350" i="31"/>
  <c r="AB350" i="31" s="1"/>
  <c r="Z48" i="31"/>
  <c r="AB48" i="31" s="1"/>
  <c r="Y224" i="31"/>
  <c r="Z224" i="31" s="1"/>
  <c r="AB224" i="31" s="1"/>
  <c r="Y703" i="31"/>
  <c r="Z703" i="31" s="1"/>
  <c r="AB703" i="31" s="1"/>
  <c r="Y813" i="31"/>
  <c r="Z813" i="31" s="1"/>
  <c r="AB813" i="31" s="1"/>
  <c r="Y629" i="31"/>
  <c r="Z629" i="31" s="1"/>
  <c r="AB629" i="31" s="1"/>
  <c r="Y384" i="31"/>
  <c r="Z384" i="31" s="1"/>
  <c r="AB384" i="31" s="1"/>
  <c r="Z1389" i="31"/>
  <c r="AB1389" i="31" s="1"/>
  <c r="Z528" i="31"/>
  <c r="AB528" i="31" s="1"/>
  <c r="Y688" i="31"/>
  <c r="Z688" i="31" s="1"/>
  <c r="AB688" i="31" s="1"/>
  <c r="Y589" i="31"/>
  <c r="Z589" i="31" s="1"/>
  <c r="AB589" i="31" s="1"/>
  <c r="Z1105" i="31"/>
  <c r="AB1105" i="31" s="1"/>
  <c r="Z1292" i="31"/>
  <c r="AB1292" i="31" s="1"/>
  <c r="Z209" i="31"/>
  <c r="AB209" i="31" s="1"/>
  <c r="Z1241" i="31"/>
  <c r="AB1241" i="31" s="1"/>
  <c r="Y628" i="31"/>
  <c r="Z628" i="31" s="1"/>
  <c r="AB628" i="31" s="1"/>
  <c r="Y86" i="31"/>
  <c r="Z86" i="31" s="1"/>
  <c r="AB86" i="31" s="1"/>
  <c r="Z643" i="31"/>
  <c r="AB643" i="31" s="1"/>
  <c r="Z1190" i="31"/>
  <c r="AB1190" i="31" s="1"/>
  <c r="Z731" i="31"/>
  <c r="AB731" i="31" s="1"/>
  <c r="Z1022" i="31"/>
  <c r="AB1022" i="31" s="1"/>
  <c r="Z184" i="31"/>
  <c r="AB184" i="31" s="1"/>
  <c r="Y368" i="31"/>
  <c r="Z368" i="31" s="1"/>
  <c r="AB368" i="31" s="1"/>
  <c r="Y702" i="31"/>
  <c r="Z702" i="31" s="1"/>
  <c r="AB702" i="31" s="1"/>
  <c r="Z141" i="31"/>
  <c r="AB141" i="31" s="1"/>
  <c r="Y926" i="31"/>
  <c r="Z926" i="31" s="1"/>
  <c r="AB926" i="31" s="1"/>
  <c r="Y43" i="31"/>
  <c r="Z43" i="31" s="1"/>
  <c r="AB43" i="31" s="1"/>
  <c r="Y133" i="31"/>
  <c r="Z133" i="31" s="1"/>
  <c r="AB133" i="31" s="1"/>
  <c r="Y517" i="31"/>
  <c r="Z517" i="31" s="1"/>
  <c r="AB517" i="31" s="1"/>
  <c r="Z228" i="31"/>
  <c r="AB228" i="31" s="1"/>
  <c r="Z558" i="31"/>
  <c r="AB558" i="31" s="1"/>
  <c r="Z1161" i="31"/>
  <c r="AB1161" i="31" s="1"/>
  <c r="Z1387" i="31"/>
  <c r="AB1387" i="31" s="1"/>
  <c r="Z323" i="31"/>
  <c r="AB323" i="31" s="1"/>
  <c r="Y216" i="31"/>
  <c r="Z216" i="31" s="1"/>
  <c r="AB216" i="31" s="1"/>
  <c r="Y1155" i="31"/>
  <c r="Z1155" i="31" s="1"/>
  <c r="AB1155" i="31" s="1"/>
  <c r="Y758" i="31"/>
  <c r="Z758" i="31" s="1"/>
  <c r="AB758" i="31" s="1"/>
  <c r="Y1244" i="31"/>
  <c r="Z1244" i="31" s="1"/>
  <c r="AB1244" i="31" s="1"/>
  <c r="Y1263" i="31"/>
  <c r="Z1263" i="31" s="1"/>
  <c r="AB1263" i="31" s="1"/>
  <c r="Y1202" i="31"/>
  <c r="Z1202" i="31" s="1"/>
  <c r="AB1202" i="31" s="1"/>
  <c r="Z148" i="31"/>
  <c r="AB148" i="31" s="1"/>
  <c r="Z35" i="31"/>
  <c r="AB35" i="31" s="1"/>
  <c r="Y1071" i="31"/>
  <c r="Z1071" i="31" s="1"/>
  <c r="AB1071" i="31" s="1"/>
  <c r="Z1178" i="31"/>
  <c r="AB1178" i="31" s="1"/>
  <c r="Z764" i="31"/>
  <c r="AB764" i="31" s="1"/>
  <c r="Y309" i="31"/>
  <c r="Z309" i="31" s="1"/>
  <c r="AB309" i="31" s="1"/>
  <c r="Y1154" i="31"/>
  <c r="Z1154" i="31" s="1"/>
  <c r="AB1154" i="31" s="1"/>
  <c r="Y1091" i="31"/>
  <c r="Z1091" i="31" s="1"/>
  <c r="AB1091" i="31" s="1"/>
  <c r="Y953" i="31"/>
  <c r="Z953" i="31" s="1"/>
  <c r="AB953" i="31" s="1"/>
  <c r="Y1393" i="31"/>
  <c r="Z1393" i="31" s="1"/>
  <c r="AB1393" i="31" s="1"/>
  <c r="Y1233" i="31"/>
  <c r="Z1233" i="31" s="1"/>
  <c r="AB1233" i="31" s="1"/>
  <c r="Y1251" i="31"/>
  <c r="Z1251" i="31" s="1"/>
  <c r="AB1251" i="31" s="1"/>
  <c r="Y620" i="31"/>
  <c r="Z620" i="31" s="1"/>
  <c r="AB620" i="31" s="1"/>
  <c r="Y164" i="31"/>
  <c r="Z164" i="31" s="1"/>
  <c r="AB164" i="31" s="1"/>
  <c r="Y644" i="31"/>
  <c r="Z644" i="31" s="1"/>
  <c r="AB644" i="31" s="1"/>
  <c r="Y755" i="31"/>
  <c r="Z755" i="31" s="1"/>
  <c r="AB755" i="31" s="1"/>
  <c r="Y954" i="31"/>
  <c r="Z954" i="31" s="1"/>
  <c r="AB954" i="31" s="1"/>
  <c r="Y1249" i="31"/>
  <c r="Z1249" i="31" s="1"/>
  <c r="AB1249" i="31" s="1"/>
  <c r="Z479" i="31"/>
  <c r="AB479" i="31" s="1"/>
  <c r="Z547" i="31"/>
  <c r="AB547" i="31" s="1"/>
  <c r="Z914" i="31"/>
  <c r="AB914" i="31" s="1"/>
  <c r="Z790" i="31"/>
  <c r="AB790" i="31" s="1"/>
  <c r="Z741" i="31"/>
  <c r="AB741" i="31" s="1"/>
  <c r="Z1085" i="31"/>
  <c r="AB1085" i="31" s="1"/>
  <c r="Z591" i="31"/>
  <c r="AB591" i="31" s="1"/>
  <c r="Z497" i="31"/>
  <c r="AB497" i="31" s="1"/>
  <c r="Y1005" i="31"/>
  <c r="Z1005" i="31" s="1"/>
  <c r="AB1005" i="31" s="1"/>
  <c r="Y1362" i="31"/>
  <c r="Z1362" i="31" s="1"/>
  <c r="AB1362" i="31" s="1"/>
  <c r="Y840" i="31"/>
  <c r="Z840" i="31" s="1"/>
  <c r="AB840" i="31" s="1"/>
  <c r="Y1386" i="31"/>
  <c r="Z1386" i="31" s="1"/>
  <c r="AB1386" i="31" s="1"/>
  <c r="Y85" i="31"/>
  <c r="Z85" i="31" s="1"/>
  <c r="AB85" i="31" s="1"/>
  <c r="Y153" i="31"/>
  <c r="Z153" i="31" s="1"/>
  <c r="AB153" i="31" s="1"/>
  <c r="Y58" i="31"/>
  <c r="Z58" i="31" s="1"/>
  <c r="AB58" i="31" s="1"/>
  <c r="Z1048" i="31"/>
  <c r="AB1048" i="31" s="1"/>
  <c r="Y1088" i="31"/>
  <c r="Z1088" i="31" s="1"/>
  <c r="AB1088" i="31" s="1"/>
  <c r="Y219" i="31"/>
  <c r="Z219" i="31" s="1"/>
  <c r="AB219" i="31" s="1"/>
  <c r="Z97" i="31"/>
  <c r="AB97" i="31" s="1"/>
  <c r="Y315" i="31"/>
  <c r="Z315" i="31" s="1"/>
  <c r="AB315" i="31" s="1"/>
  <c r="Z283" i="31"/>
  <c r="AB283" i="31" s="1"/>
  <c r="Y291" i="31"/>
  <c r="Z291" i="31" s="1"/>
  <c r="AB291" i="31" s="1"/>
  <c r="Y1143" i="31"/>
  <c r="Z1143" i="31" s="1"/>
  <c r="AB1143" i="31" s="1"/>
  <c r="Y82" i="31"/>
  <c r="Z82" i="31" s="1"/>
  <c r="AB82" i="31" s="1"/>
  <c r="Y918" i="31"/>
  <c r="Z918" i="31" s="1"/>
  <c r="AB918" i="31" s="1"/>
  <c r="Y913" i="31"/>
  <c r="Z913" i="31" s="1"/>
  <c r="AB913" i="31" s="1"/>
  <c r="Y587" i="31"/>
  <c r="Z587" i="31" s="1"/>
  <c r="AB587" i="31" s="1"/>
  <c r="Z441" i="31"/>
  <c r="AB441" i="31" s="1"/>
  <c r="Y405" i="31"/>
  <c r="Z405" i="31" s="1"/>
  <c r="AB405" i="31" s="1"/>
  <c r="Y142" i="31"/>
  <c r="Z142" i="31" s="1"/>
  <c r="AB142" i="31" s="1"/>
  <c r="Y997" i="31"/>
  <c r="Z997" i="31" s="1"/>
  <c r="AB997" i="31" s="1"/>
  <c r="Y376" i="31"/>
  <c r="Z376" i="31" s="1"/>
  <c r="AB376" i="31" s="1"/>
  <c r="Y1180" i="31"/>
  <c r="Z1180" i="31" s="1"/>
  <c r="AB1180" i="31" s="1"/>
  <c r="Z1276" i="31"/>
  <c r="AB1276" i="31" s="1"/>
  <c r="Y907" i="31"/>
  <c r="Z907" i="31" s="1"/>
  <c r="AB907" i="31" s="1"/>
  <c r="Z32" i="31"/>
  <c r="AB32" i="31" s="1"/>
  <c r="Z1400" i="31"/>
  <c r="AB1400" i="31" s="1"/>
  <c r="Y874" i="31"/>
  <c r="Z874" i="31" s="1"/>
  <c r="AB874" i="31" s="1"/>
  <c r="Y1130" i="31"/>
  <c r="Z1130" i="31" s="1"/>
  <c r="AB1130" i="31" s="1"/>
  <c r="Z21" i="31"/>
  <c r="AB21" i="31" s="1"/>
  <c r="Z561" i="31"/>
  <c r="AB561" i="31" s="1"/>
  <c r="Y651" i="31"/>
  <c r="Z651" i="31" s="1"/>
  <c r="AB651" i="31" s="1"/>
  <c r="Z280" i="31"/>
  <c r="AB280" i="31" s="1"/>
  <c r="Z1315" i="31"/>
  <c r="AB1315" i="31" s="1"/>
  <c r="Y69" i="31"/>
  <c r="Z69" i="31" s="1"/>
  <c r="AB69" i="31" s="1"/>
  <c r="Y658" i="31"/>
  <c r="Z658" i="31" s="1"/>
  <c r="AB658" i="31" s="1"/>
  <c r="Y1388" i="31"/>
  <c r="Z1388" i="31" s="1"/>
  <c r="AB1388" i="31" s="1"/>
  <c r="Y1104" i="31"/>
  <c r="Z1104" i="31" s="1"/>
  <c r="AB1104" i="31" s="1"/>
  <c r="Z103" i="31"/>
  <c r="AB103" i="31" s="1"/>
  <c r="Z1268" i="31"/>
  <c r="AB1268" i="31" s="1"/>
  <c r="Z593" i="31"/>
  <c r="AB593" i="31" s="1"/>
  <c r="Y473" i="31"/>
  <c r="Z473" i="31" s="1"/>
  <c r="AB473" i="31" s="1"/>
  <c r="Y1132" i="31"/>
  <c r="Z1132" i="31" s="1"/>
  <c r="AB1132" i="31" s="1"/>
  <c r="Y679" i="31"/>
  <c r="Z679" i="31" s="1"/>
  <c r="AB679" i="31" s="1"/>
  <c r="Y672" i="31"/>
  <c r="Z672" i="31" s="1"/>
  <c r="AB672" i="31" s="1"/>
  <c r="Y792" i="31"/>
  <c r="Z792" i="31" s="1"/>
  <c r="AB792" i="31" s="1"/>
  <c r="Y1346" i="31"/>
  <c r="Z1346" i="31" s="1"/>
  <c r="AB1346" i="31" s="1"/>
  <c r="Y294" i="31"/>
  <c r="Z294" i="31" s="1"/>
  <c r="AB294" i="31" s="1"/>
  <c r="Y1148" i="31"/>
  <c r="Z1148" i="31" s="1"/>
  <c r="AB1148" i="31" s="1"/>
  <c r="Y1107" i="31"/>
  <c r="Z1107" i="31" s="1"/>
  <c r="AB1107" i="31" s="1"/>
  <c r="Y601" i="31"/>
  <c r="Z601" i="31" s="1"/>
  <c r="AB601" i="31" s="1"/>
  <c r="Y363" i="31"/>
  <c r="Z363" i="31" s="1"/>
  <c r="AB363" i="31" s="1"/>
  <c r="Y250" i="31"/>
  <c r="Z250" i="31" s="1"/>
  <c r="AB250" i="31" s="1"/>
  <c r="Y1284" i="31"/>
  <c r="Z1284" i="31" s="1"/>
  <c r="AB1284" i="31" s="1"/>
  <c r="Z334" i="31"/>
  <c r="AB334" i="31" s="1"/>
  <c r="Z803" i="31"/>
  <c r="AB803" i="31" s="1"/>
  <c r="Z74" i="31"/>
  <c r="AB74" i="31" s="1"/>
  <c r="Z378" i="31"/>
  <c r="AB378" i="31" s="1"/>
  <c r="Z660" i="31"/>
  <c r="AB660" i="31" s="1"/>
  <c r="Z1225" i="31"/>
  <c r="AB1225" i="31" s="1"/>
  <c r="Z551" i="31"/>
  <c r="AB551" i="31" s="1"/>
  <c r="Z41" i="31"/>
  <c r="AB41" i="31" s="1"/>
  <c r="Z827" i="31"/>
  <c r="AB827" i="31" s="1"/>
  <c r="Z1213" i="31"/>
  <c r="AB1213" i="31" s="1"/>
  <c r="Y256" i="31"/>
  <c r="Z256" i="31" s="1"/>
  <c r="AB256" i="31" s="1"/>
  <c r="Y24" i="31"/>
  <c r="Z24" i="31" s="1"/>
  <c r="AB24" i="31" s="1"/>
  <c r="Y1003" i="31"/>
  <c r="Z1003" i="31" s="1"/>
  <c r="AB1003" i="31" s="1"/>
  <c r="Y1380" i="31"/>
  <c r="Z1380" i="31" s="1"/>
  <c r="AB1380" i="31" s="1"/>
  <c r="Z1067" i="31"/>
  <c r="AB1067" i="31" s="1"/>
  <c r="Z225" i="31"/>
  <c r="AB225" i="31" s="1"/>
  <c r="Z1004" i="31"/>
  <c r="AB1004" i="31" s="1"/>
  <c r="Z538" i="31"/>
  <c r="AB538" i="31" s="1"/>
  <c r="Z1271" i="31"/>
  <c r="AB1271" i="31" s="1"/>
  <c r="Z645" i="31"/>
  <c r="AB645" i="31" s="1"/>
  <c r="Z1160" i="31"/>
  <c r="AB1160" i="31" s="1"/>
  <c r="Z838" i="31"/>
  <c r="AB838" i="31" s="1"/>
  <c r="Z801" i="31"/>
  <c r="AB801" i="31" s="1"/>
  <c r="Z300" i="31"/>
  <c r="AB300" i="31" s="1"/>
  <c r="Z168" i="31"/>
  <c r="AB168" i="31" s="1"/>
  <c r="Z540" i="31"/>
  <c r="AB540" i="31" s="1"/>
  <c r="Z361" i="31"/>
  <c r="AB361" i="31" s="1"/>
  <c r="Y711" i="31"/>
  <c r="Z711" i="31" s="1"/>
  <c r="AB711" i="31" s="1"/>
  <c r="Z1096" i="31"/>
  <c r="AB1096" i="31" s="1"/>
  <c r="Z1035" i="31"/>
  <c r="AB1035" i="31" s="1"/>
  <c r="Z159" i="31"/>
  <c r="AB159" i="31" s="1"/>
  <c r="Z1063" i="31"/>
  <c r="AB1063" i="31" s="1"/>
  <c r="Z470" i="31"/>
  <c r="AB470" i="31" s="1"/>
  <c r="Z597" i="31"/>
  <c r="AB597" i="31" s="1"/>
  <c r="Z475" i="31"/>
  <c r="AB475" i="31" s="1"/>
  <c r="Z641" i="31"/>
  <c r="AB641" i="31" s="1"/>
  <c r="Z67" i="31"/>
  <c r="AB67" i="31" s="1"/>
  <c r="Z1021" i="31"/>
  <c r="AB1021" i="31" s="1"/>
  <c r="Z709" i="31"/>
  <c r="AB709" i="31" s="1"/>
  <c r="Y534" i="31"/>
  <c r="Z534" i="31" s="1"/>
  <c r="AB534" i="31" s="1"/>
  <c r="Y816" i="31"/>
  <c r="Z816" i="31" s="1"/>
  <c r="AB816" i="31" s="1"/>
  <c r="Y552" i="31"/>
  <c r="Z552" i="31" s="1"/>
  <c r="AB552" i="31" s="1"/>
  <c r="Y1111" i="31"/>
  <c r="Z1111" i="31" s="1"/>
  <c r="AB1111" i="31" s="1"/>
  <c r="Y1321" i="31"/>
  <c r="Z1321" i="31" s="1"/>
  <c r="AB1321" i="31" s="1"/>
  <c r="Y912" i="31"/>
  <c r="Z912" i="31" s="1"/>
  <c r="AB912" i="31" s="1"/>
  <c r="Y246" i="31"/>
  <c r="Z246" i="31" s="1"/>
  <c r="AB246" i="31" s="1"/>
  <c r="Y1313" i="31"/>
  <c r="Z1313" i="31" s="1"/>
  <c r="AB1313" i="31" s="1"/>
  <c r="Y379" i="31"/>
  <c r="Z379" i="31" s="1"/>
  <c r="AB379" i="31" s="1"/>
  <c r="Z1185" i="31"/>
  <c r="AB1185" i="31" s="1"/>
  <c r="Z1256" i="31"/>
  <c r="AB1256" i="31" s="1"/>
  <c r="Z1169" i="31"/>
  <c r="AB1169" i="31" s="1"/>
  <c r="Z682" i="31"/>
  <c r="AB682" i="31" s="1"/>
  <c r="Z1074" i="31"/>
  <c r="AB1074" i="31" s="1"/>
  <c r="Y137" i="31"/>
  <c r="Z137" i="31" s="1"/>
  <c r="AB137" i="31" s="1"/>
  <c r="Y310" i="31"/>
  <c r="Z310" i="31" s="1"/>
  <c r="AB310" i="31" s="1"/>
  <c r="Y1261" i="31"/>
  <c r="Z1261" i="31" s="1"/>
  <c r="AB1261" i="31" s="1"/>
  <c r="Y397" i="31"/>
  <c r="Z397" i="31" s="1"/>
  <c r="AB397" i="31" s="1"/>
  <c r="Y195" i="31"/>
  <c r="Z195" i="31" s="1"/>
  <c r="AB195" i="31" s="1"/>
  <c r="Z70" i="31"/>
  <c r="AB70" i="31" s="1"/>
  <c r="Z548" i="31"/>
  <c r="AB548" i="31" s="1"/>
  <c r="Z674" i="31"/>
  <c r="AB674" i="31" s="1"/>
  <c r="Z42" i="31"/>
  <c r="AB42" i="31" s="1"/>
  <c r="Z262" i="31"/>
  <c r="AB262" i="31" s="1"/>
  <c r="Z469" i="31"/>
  <c r="AB469" i="31" s="1"/>
  <c r="Z647" i="31"/>
  <c r="AB647" i="31" s="1"/>
  <c r="Y1341" i="31"/>
  <c r="Z1341" i="31" s="1"/>
  <c r="AB1341" i="31" s="1"/>
  <c r="Y307" i="31"/>
  <c r="Z307" i="31" s="1"/>
  <c r="AB307" i="31" s="1"/>
  <c r="Y1301" i="31"/>
  <c r="Z1301" i="31" s="1"/>
  <c r="AB1301" i="31" s="1"/>
  <c r="Y921" i="31"/>
  <c r="Z921" i="31" s="1"/>
  <c r="AB921" i="31" s="1"/>
  <c r="Y389" i="31"/>
  <c r="Z389" i="31" s="1"/>
  <c r="AB389" i="31" s="1"/>
  <c r="Y106" i="31"/>
  <c r="Z106" i="31" s="1"/>
  <c r="AB106" i="31" s="1"/>
  <c r="Z1349" i="31"/>
  <c r="AB1349" i="31" s="1"/>
  <c r="Y172" i="31"/>
  <c r="Z172" i="31" s="1"/>
  <c r="AB172" i="31" s="1"/>
  <c r="Z1303" i="31"/>
  <c r="AB1303" i="31" s="1"/>
  <c r="Y1129" i="31"/>
  <c r="Z1129" i="31" s="1"/>
  <c r="AB1129" i="31" s="1"/>
  <c r="Y568" i="31"/>
  <c r="Z568" i="31" s="1"/>
  <c r="AB568" i="31" s="1"/>
  <c r="Y744" i="31"/>
  <c r="Z744" i="31" s="1"/>
  <c r="AB744" i="31" s="1"/>
  <c r="Y1010" i="31"/>
  <c r="Z1010" i="31" s="1"/>
  <c r="AB1010" i="31" s="1"/>
  <c r="Z210" i="31"/>
  <c r="AB210" i="31" s="1"/>
  <c r="Z581" i="31"/>
  <c r="AB581" i="31" s="1"/>
  <c r="Z1212" i="31"/>
  <c r="AB1212" i="31" s="1"/>
  <c r="Z1253" i="31"/>
  <c r="AB1253" i="31" s="1"/>
  <c r="Z714" i="31"/>
  <c r="AB714" i="31" s="1"/>
  <c r="Z897" i="31"/>
  <c r="AB897" i="31" s="1"/>
  <c r="Z1336" i="31"/>
  <c r="AB1336" i="31" s="1"/>
  <c r="Z297" i="31"/>
  <c r="AB297" i="31" s="1"/>
  <c r="Z701" i="31"/>
  <c r="AB701" i="31" s="1"/>
  <c r="Z975" i="31"/>
  <c r="AB975" i="31" s="1"/>
  <c r="Z1298" i="31"/>
  <c r="AB1298" i="31" s="1"/>
  <c r="Z466" i="31"/>
  <c r="AB466" i="31" s="1"/>
  <c r="Z691" i="31"/>
  <c r="AB691" i="31" s="1"/>
  <c r="Y197" i="31"/>
  <c r="Z197" i="31" s="1"/>
  <c r="AB197" i="31" s="1"/>
  <c r="Y151" i="31"/>
  <c r="Z151" i="31" s="1"/>
  <c r="AB151" i="31" s="1"/>
  <c r="Z1300" i="31"/>
  <c r="AB1300" i="31" s="1"/>
  <c r="Z1176" i="31"/>
  <c r="AB1176" i="31" s="1"/>
  <c r="Z1158" i="31"/>
  <c r="AB1158" i="31" s="1"/>
  <c r="Y1097" i="31"/>
  <c r="Z1097" i="31" s="1"/>
  <c r="AB1097" i="31" s="1"/>
  <c r="Y837" i="31"/>
  <c r="Z837" i="31" s="1"/>
  <c r="AB837" i="31" s="1"/>
  <c r="Y996" i="31"/>
  <c r="Z996" i="31" s="1"/>
  <c r="AB996" i="31" s="1"/>
  <c r="Y413" i="31"/>
  <c r="Z413" i="31" s="1"/>
  <c r="AB413" i="31" s="1"/>
  <c r="Y5" i="31"/>
  <c r="Z5" i="31" s="1"/>
  <c r="AB5" i="31" s="1"/>
  <c r="Y132" i="31"/>
  <c r="Z132" i="31" s="1"/>
  <c r="AB132" i="31" s="1"/>
  <c r="Y823" i="31"/>
  <c r="Z823" i="31" s="1"/>
  <c r="AB823" i="31" s="1"/>
  <c r="Y1223" i="31"/>
  <c r="Z1223" i="31" s="1"/>
  <c r="AB1223" i="31" s="1"/>
  <c r="Y1280" i="31"/>
  <c r="Z1280" i="31" s="1"/>
  <c r="AB1280" i="31" s="1"/>
  <c r="Y337" i="31"/>
  <c r="Z337" i="31" s="1"/>
  <c r="AB337" i="31" s="1"/>
  <c r="Y1379" i="31"/>
  <c r="Z1379" i="31" s="1"/>
  <c r="AB1379" i="31" s="1"/>
  <c r="Y847" i="31"/>
  <c r="Z847" i="31" s="1"/>
  <c r="AB847" i="31" s="1"/>
  <c r="Y1318" i="31"/>
  <c r="Z1318" i="31" s="1"/>
  <c r="AB1318" i="31" s="1"/>
  <c r="Y233" i="31"/>
  <c r="Z233" i="31" s="1"/>
  <c r="AB233" i="31" s="1"/>
  <c r="Y1060" i="31"/>
  <c r="Z1060" i="31" s="1"/>
  <c r="AB1060" i="31" s="1"/>
  <c r="Y31" i="31"/>
  <c r="Z31" i="31" s="1"/>
  <c r="AB31" i="31" s="1"/>
  <c r="Z40" i="31"/>
  <c r="AB40" i="31" s="1"/>
  <c r="Z889" i="31"/>
  <c r="AB889" i="31" s="1"/>
  <c r="Z779" i="31"/>
  <c r="AB779" i="31" s="1"/>
  <c r="Z447" i="31"/>
  <c r="AB447" i="31" s="1"/>
  <c r="Z318" i="31"/>
  <c r="AB318" i="31" s="1"/>
  <c r="Z1116" i="31"/>
  <c r="AB1116" i="31" s="1"/>
  <c r="Z959" i="31"/>
  <c r="AB959" i="31" s="1"/>
  <c r="Y1167" i="31"/>
  <c r="Z1167" i="31" s="1"/>
  <c r="AB1167" i="31" s="1"/>
  <c r="Z356" i="31"/>
  <c r="AB356" i="31" s="1"/>
  <c r="Y201" i="31"/>
  <c r="Z201" i="31" s="1"/>
  <c r="AB201" i="31" s="1"/>
  <c r="Y138" i="31"/>
  <c r="Z138" i="31" s="1"/>
  <c r="AB138" i="31" s="1"/>
  <c r="Z1072" i="31"/>
  <c r="AB1072" i="31" s="1"/>
  <c r="Z462" i="31"/>
  <c r="AB462" i="31" s="1"/>
  <c r="Z152" i="31"/>
  <c r="AB152" i="31" s="1"/>
  <c r="Z730" i="31"/>
  <c r="AB730" i="31" s="1"/>
  <c r="Z49" i="31"/>
  <c r="AB49" i="31" s="1"/>
  <c r="Y1064" i="31"/>
  <c r="Z1064" i="31" s="1"/>
  <c r="AB1064" i="31" s="1"/>
  <c r="Y1252" i="31"/>
  <c r="Z1252" i="31" s="1"/>
  <c r="AB1252" i="31" s="1"/>
  <c r="Y414" i="31"/>
  <c r="Z414" i="31" s="1"/>
  <c r="AB414" i="31" s="1"/>
  <c r="Y1310" i="31"/>
  <c r="Z1310" i="31" s="1"/>
  <c r="AB1310" i="31" s="1"/>
  <c r="Z76" i="31"/>
  <c r="AB76" i="31" s="1"/>
  <c r="Y769" i="31"/>
  <c r="Z769" i="31" s="1"/>
  <c r="AB769" i="31" s="1"/>
  <c r="Y450" i="31"/>
  <c r="Z450" i="31" s="1"/>
  <c r="AB450" i="31" s="1"/>
  <c r="Y1250" i="31"/>
  <c r="Z1250" i="31" s="1"/>
  <c r="AB1250" i="31" s="1"/>
  <c r="Y1305" i="31"/>
  <c r="Z1305" i="31" s="1"/>
  <c r="AB1305" i="31" s="1"/>
  <c r="Z451" i="31"/>
  <c r="AB451" i="31" s="1"/>
  <c r="Z1052" i="31"/>
  <c r="AB1052" i="31" s="1"/>
  <c r="Z87" i="31"/>
  <c r="AB87" i="31" s="1"/>
  <c r="Z1219" i="31"/>
  <c r="AB1219" i="31" s="1"/>
  <c r="Z821" i="31"/>
  <c r="AB821" i="31" s="1"/>
  <c r="Z1399" i="31"/>
  <c r="AB1399" i="31" s="1"/>
  <c r="Y995" i="31"/>
  <c r="Z995" i="31" s="1"/>
  <c r="AB995" i="31" s="1"/>
  <c r="Y1166" i="31"/>
  <c r="Z1166" i="31" s="1"/>
  <c r="AB1166" i="31" s="1"/>
  <c r="Y864" i="31"/>
  <c r="Z864" i="31" s="1"/>
  <c r="AB864" i="31" s="1"/>
  <c r="Y943" i="31"/>
  <c r="Z943" i="31" s="1"/>
  <c r="AB943" i="31" s="1"/>
  <c r="Y554" i="31"/>
  <c r="Z554" i="31" s="1"/>
  <c r="AB554" i="31" s="1"/>
  <c r="Y1184" i="31"/>
  <c r="Z1184" i="31" s="1"/>
  <c r="AB1184" i="31" s="1"/>
  <c r="Y240" i="31"/>
  <c r="Z240" i="31" s="1"/>
  <c r="AB240" i="31" s="1"/>
  <c r="Z797" i="31"/>
  <c r="AB797" i="31" s="1"/>
  <c r="Y802" i="31"/>
  <c r="Z802" i="31" s="1"/>
  <c r="AB802" i="31" s="1"/>
  <c r="Y537" i="31"/>
  <c r="Z537" i="31" s="1"/>
  <c r="AB537" i="31" s="1"/>
  <c r="Z967" i="31"/>
  <c r="AB967" i="31" s="1"/>
  <c r="Z1384" i="31"/>
  <c r="AB1384" i="31" s="1"/>
  <c r="Z697" i="31"/>
  <c r="AB697" i="31" s="1"/>
  <c r="Z108" i="31"/>
  <c r="AB108" i="31" s="1"/>
  <c r="Z62" i="31"/>
  <c r="AB62" i="31" s="1"/>
  <c r="Z95" i="31"/>
  <c r="AB95" i="31" s="1"/>
  <c r="Z1266" i="31"/>
  <c r="AB1266" i="31" s="1"/>
  <c r="Z1153" i="31"/>
  <c r="AB1153" i="31" s="1"/>
  <c r="Z724" i="31"/>
  <c r="AB724" i="31" s="1"/>
  <c r="Z853" i="31"/>
  <c r="AB853" i="31" s="1"/>
  <c r="Z1265" i="31"/>
  <c r="AB1265" i="31" s="1"/>
  <c r="Z296" i="31"/>
  <c r="AB296" i="31" s="1"/>
  <c r="Z736" i="31"/>
  <c r="AB736" i="31" s="1"/>
  <c r="Y811" i="31"/>
  <c r="Z811" i="31" s="1"/>
  <c r="AB811" i="31" s="1"/>
  <c r="Y324" i="31"/>
  <c r="Z324" i="31" s="1"/>
  <c r="AB324" i="31" s="1"/>
  <c r="Z1036" i="31"/>
  <c r="AB1036" i="31" s="1"/>
  <c r="Z127" i="31"/>
  <c r="AB127" i="31" s="1"/>
  <c r="Y1141" i="31"/>
  <c r="Z1141" i="31" s="1"/>
  <c r="AB1141" i="31" s="1"/>
  <c r="Z671" i="31"/>
  <c r="AB671" i="31" s="1"/>
  <c r="Z230" i="31"/>
  <c r="AB230" i="31" s="1"/>
  <c r="Z1113" i="31"/>
  <c r="AB1113" i="31" s="1"/>
  <c r="Z165" i="31"/>
  <c r="AB165" i="31" s="1"/>
  <c r="Z317" i="31"/>
  <c r="AB317" i="31" s="1"/>
  <c r="Z251" i="31"/>
  <c r="AB251" i="31" s="1"/>
  <c r="Y992" i="31"/>
  <c r="Z992" i="31" s="1"/>
  <c r="AB992" i="31" s="1"/>
  <c r="Z292" i="31"/>
  <c r="AB292" i="31" s="1"/>
  <c r="Z314" i="31"/>
  <c r="AB314" i="31" s="1"/>
  <c r="Y434" i="31"/>
  <c r="Z434" i="31" s="1"/>
  <c r="AB434" i="31" s="1"/>
  <c r="Y474" i="31"/>
  <c r="Z474" i="31" s="1"/>
  <c r="AB474" i="31" s="1"/>
  <c r="Y675" i="31"/>
  <c r="Z675" i="31" s="1"/>
  <c r="AB675" i="31" s="1"/>
  <c r="Z1000" i="31"/>
  <c r="AB1000" i="31" s="1"/>
  <c r="Z819" i="31"/>
  <c r="AB819" i="31" s="1"/>
  <c r="Z342" i="31"/>
  <c r="AB342" i="31" s="1"/>
  <c r="Z923" i="31"/>
  <c r="AB923" i="31" s="1"/>
  <c r="Z507" i="31"/>
  <c r="AB507" i="31" s="1"/>
  <c r="Z77" i="31"/>
  <c r="AB77" i="31" s="1"/>
  <c r="Z1056" i="31"/>
  <c r="AB1056" i="31" s="1"/>
  <c r="Y125" i="31"/>
  <c r="Z125" i="31" s="1"/>
  <c r="AB125" i="31" s="1"/>
  <c r="Y23" i="31"/>
  <c r="Z23" i="31" s="1"/>
  <c r="AB23" i="31" s="1"/>
  <c r="Z293" i="31"/>
  <c r="AB293" i="31" s="1"/>
  <c r="Z231" i="31"/>
  <c r="AB231" i="31" s="1"/>
  <c r="Z783" i="31"/>
  <c r="AB783" i="31" s="1"/>
  <c r="Z409" i="31"/>
  <c r="AB409" i="31" s="1"/>
  <c r="Y83" i="31"/>
  <c r="Z83" i="31" s="1"/>
  <c r="AB83" i="31" s="1"/>
  <c r="Z89" i="31"/>
  <c r="AB89" i="31" s="1"/>
  <c r="Y686" i="31"/>
  <c r="Z686" i="31" s="1"/>
  <c r="AB686" i="31" s="1"/>
  <c r="Y1267" i="31"/>
  <c r="Z1267" i="31" s="1"/>
  <c r="AB1267" i="31" s="1"/>
  <c r="Y905" i="31"/>
  <c r="Z905" i="31" s="1"/>
  <c r="AB905" i="31" s="1"/>
  <c r="Y950" i="31"/>
  <c r="Z950" i="31" s="1"/>
  <c r="AB950" i="31" s="1"/>
  <c r="Y1330" i="31"/>
  <c r="Z1330" i="31" s="1"/>
  <c r="AB1330" i="31" s="1"/>
  <c r="Z501" i="31"/>
  <c r="AB501" i="31" s="1"/>
  <c r="Y514" i="31"/>
  <c r="Z514" i="31" s="1"/>
  <c r="AB514" i="31" s="1"/>
  <c r="Z229" i="31"/>
  <c r="AB229" i="31" s="1"/>
  <c r="Z893" i="31"/>
  <c r="AB893" i="31" s="1"/>
  <c r="Z1335" i="31"/>
  <c r="AB1335" i="31" s="1"/>
  <c r="Z968" i="31"/>
  <c r="AB968" i="31" s="1"/>
  <c r="Z247" i="31"/>
  <c r="AB247" i="31" s="1"/>
  <c r="Z1011" i="31"/>
  <c r="AB1011" i="31" s="1"/>
  <c r="Z982" i="31"/>
  <c r="AB982" i="31" s="1"/>
  <c r="Y1372" i="31"/>
  <c r="Z1372" i="31" s="1"/>
  <c r="AB1372" i="31" s="1"/>
  <c r="Z692" i="31"/>
  <c r="AB692" i="31" s="1"/>
  <c r="Y495" i="31"/>
  <c r="Z495" i="31" s="1"/>
  <c r="AB495" i="31" s="1"/>
  <c r="Y20" i="31"/>
  <c r="Z20" i="31" s="1"/>
  <c r="AB20" i="31" s="1"/>
  <c r="Z900" i="31"/>
  <c r="AB900" i="31" s="1"/>
  <c r="Y696" i="31"/>
  <c r="Z696" i="31" s="1"/>
  <c r="AB696" i="31" s="1"/>
  <c r="Z845" i="31"/>
  <c r="AB845" i="31" s="1"/>
  <c r="Z611" i="31"/>
  <c r="AB611" i="31" s="1"/>
  <c r="Z1026" i="31"/>
  <c r="AB1026" i="31" s="1"/>
  <c r="Z113" i="31"/>
  <c r="AB113" i="31" s="1"/>
  <c r="Y463" i="31"/>
  <c r="Z463" i="31" s="1"/>
  <c r="AB463" i="31" s="1"/>
  <c r="Y1294" i="31"/>
  <c r="Z1294" i="31" s="1"/>
  <c r="AB1294" i="31" s="1"/>
  <c r="Y1342" i="31"/>
  <c r="Z1342" i="31" s="1"/>
  <c r="AB1342" i="31" s="1"/>
  <c r="Z818" i="31"/>
  <c r="AB818" i="31" s="1"/>
  <c r="Z13" i="31"/>
  <c r="AB13" i="31" s="1"/>
  <c r="Z3" i="31"/>
  <c r="AB3" i="31" s="1"/>
  <c r="Z1191" i="31"/>
  <c r="AB1191" i="31" s="1"/>
  <c r="Z712" i="31"/>
  <c r="AB712" i="31" s="1"/>
  <c r="Z270" i="31"/>
  <c r="AB270" i="31" s="1"/>
  <c r="Z735" i="31"/>
  <c r="AB735" i="31" s="1"/>
  <c r="Y1037" i="31"/>
  <c r="Z1037" i="31" s="1"/>
  <c r="AB1037" i="31" s="1"/>
  <c r="Y439" i="31"/>
  <c r="Z439" i="31" s="1"/>
  <c r="AB439" i="31" s="1"/>
  <c r="Y155" i="31"/>
  <c r="Z155" i="31" s="1"/>
  <c r="AB155" i="31" s="1"/>
  <c r="Y1355" i="31"/>
  <c r="Z1355" i="31" s="1"/>
  <c r="AB1355" i="31" s="1"/>
  <c r="Z33" i="31"/>
  <c r="AB33" i="31" s="1"/>
  <c r="Z130" i="31"/>
  <c r="AB130" i="31" s="1"/>
  <c r="Z599" i="31"/>
  <c r="AB599" i="31" s="1"/>
  <c r="Z260" i="31"/>
  <c r="AB260" i="31" s="1"/>
  <c r="Y496" i="31"/>
  <c r="Z496" i="31" s="1"/>
  <c r="AB496" i="31" s="1"/>
  <c r="Y1351" i="31"/>
  <c r="Z1351" i="31" s="1"/>
  <c r="AB1351" i="31" s="1"/>
  <c r="Z669" i="31"/>
  <c r="AB669" i="31" s="1"/>
  <c r="Z54" i="31"/>
  <c r="AB54" i="31" s="1"/>
  <c r="Z423" i="31"/>
  <c r="AB423" i="31" s="1"/>
  <c r="Z191" i="31"/>
  <c r="AB191" i="31" s="1"/>
  <c r="Z327" i="31"/>
  <c r="AB327" i="31" s="1"/>
  <c r="Z574" i="31"/>
  <c r="AB574" i="31" s="1"/>
  <c r="Z1156" i="31"/>
  <c r="AB1156" i="31" s="1"/>
  <c r="Y763" i="31"/>
  <c r="Z763" i="31" s="1"/>
  <c r="AB763" i="31" s="1"/>
  <c r="Z680" i="31"/>
  <c r="AB680" i="31" s="1"/>
  <c r="Z1238" i="31"/>
  <c r="AB1238" i="31" s="1"/>
  <c r="Z1354" i="31"/>
  <c r="AB1354" i="31" s="1"/>
  <c r="Z653" i="31"/>
  <c r="AB653" i="31" s="1"/>
  <c r="Z489" i="31"/>
  <c r="AB489" i="31" s="1"/>
  <c r="Z1139" i="31"/>
  <c r="AB1139" i="31" s="1"/>
  <c r="Z329" i="31"/>
  <c r="AB329" i="31" s="1"/>
  <c r="Z14" i="31"/>
  <c r="AB14" i="31" s="1"/>
  <c r="Z101" i="31"/>
  <c r="AB101" i="31" s="1"/>
  <c r="Z407" i="31"/>
  <c r="AB407" i="31" s="1"/>
  <c r="Z498" i="31"/>
  <c r="AB498" i="31" s="1"/>
  <c r="Z395" i="31"/>
  <c r="AB395" i="31" s="1"/>
  <c r="Z981" i="31"/>
  <c r="AB981" i="31" s="1"/>
  <c r="Z1270" i="31"/>
  <c r="AB1270" i="31" s="1"/>
  <c r="Z39" i="31"/>
  <c r="AB39" i="31" s="1"/>
  <c r="Y673" i="31"/>
  <c r="Z673" i="31" s="1"/>
  <c r="AB673" i="31" s="1"/>
  <c r="Z347" i="31"/>
  <c r="AB347" i="31" s="1"/>
  <c r="Y649" i="31"/>
  <c r="Z649" i="31" s="1"/>
  <c r="AB649" i="31" s="1"/>
  <c r="Y1078" i="31"/>
  <c r="Z1078" i="31" s="1"/>
  <c r="AB1078" i="31" s="1"/>
  <c r="Z630" i="31"/>
  <c r="AB630" i="31" s="1"/>
  <c r="Z1245" i="31"/>
  <c r="AB1245" i="31" s="1"/>
  <c r="Z785" i="31"/>
  <c r="AB785" i="31" s="1"/>
  <c r="Z79" i="31"/>
  <c r="AB79" i="31" s="1"/>
  <c r="Y662" i="31"/>
  <c r="Z662" i="31" s="1"/>
  <c r="AB662" i="31" s="1"/>
  <c r="Z202" i="31"/>
  <c r="AB202" i="31" s="1"/>
  <c r="Z777" i="31"/>
  <c r="AB777" i="31" s="1"/>
  <c r="Z340" i="31"/>
  <c r="AB340" i="31" s="1"/>
  <c r="Z8" i="31"/>
  <c r="AB8" i="31" s="1"/>
  <c r="Z1100" i="31"/>
  <c r="AB1100" i="31" s="1"/>
  <c r="Z1135" i="31"/>
  <c r="AB1135" i="31" s="1"/>
  <c r="Z539" i="31"/>
  <c r="AB539" i="31" s="1"/>
  <c r="Z1193" i="31"/>
  <c r="AB1193" i="31" s="1"/>
  <c r="Z1170" i="31"/>
  <c r="AB1170" i="31" s="1"/>
  <c r="Z121" i="31"/>
  <c r="AB121" i="31" s="1"/>
  <c r="Z305" i="31"/>
  <c r="AB305" i="31" s="1"/>
  <c r="Z896" i="31"/>
  <c r="AB896" i="31" s="1"/>
  <c r="Z1231" i="31"/>
  <c r="AB1231" i="31" s="1"/>
  <c r="Z362" i="31"/>
  <c r="AB362" i="31" s="1"/>
  <c r="Z265" i="31"/>
  <c r="AB265" i="31" s="1"/>
  <c r="Z667" i="31"/>
  <c r="AB667" i="31" s="1"/>
  <c r="Z259" i="31"/>
  <c r="AB259" i="31" s="1"/>
  <c r="Z652" i="31"/>
  <c r="AB652" i="31" s="1"/>
  <c r="Z526" i="31"/>
  <c r="AB526" i="31" s="1"/>
  <c r="Z1235" i="31"/>
  <c r="AB1235" i="31" s="1"/>
  <c r="Z1197" i="31"/>
  <c r="AB1197" i="31" s="1"/>
  <c r="Y239" i="31"/>
  <c r="Z239" i="31" s="1"/>
  <c r="AB239" i="31" s="1"/>
  <c r="Y966" i="31"/>
  <c r="Z966" i="31" s="1"/>
  <c r="AB966" i="31" s="1"/>
  <c r="Z93" i="31"/>
  <c r="AB93" i="31" s="1"/>
  <c r="Z771" i="31"/>
  <c r="AB771" i="31" s="1"/>
  <c r="Z704" i="31"/>
  <c r="AB704" i="31" s="1"/>
  <c r="Z261" i="31"/>
  <c r="AB261" i="31" s="1"/>
  <c r="Y354" i="31"/>
  <c r="Z354" i="31" s="1"/>
  <c r="AB354" i="31" s="1"/>
  <c r="Y933" i="31"/>
  <c r="Z933" i="31" s="1"/>
  <c r="AB933" i="31" s="1"/>
  <c r="Z1306" i="31"/>
  <c r="AB1306" i="31" s="1"/>
  <c r="Z839" i="31"/>
  <c r="AB839" i="31" s="1"/>
  <c r="Z947" i="31"/>
  <c r="AB947" i="31" s="1"/>
  <c r="Z36" i="31"/>
  <c r="AB36" i="31" s="1"/>
  <c r="Z848" i="31"/>
  <c r="AB848" i="31" s="1"/>
  <c r="Z717" i="31"/>
  <c r="AB717" i="31" s="1"/>
  <c r="Z1110" i="31"/>
  <c r="AB1110" i="31" s="1"/>
  <c r="Z432" i="31"/>
  <c r="AB432" i="31" s="1"/>
  <c r="Y1352" i="31"/>
  <c r="Z1352" i="31" s="1"/>
  <c r="AB1352" i="31" s="1"/>
  <c r="Y970" i="31"/>
  <c r="Z970" i="31" s="1"/>
  <c r="AB970" i="31" s="1"/>
  <c r="Z476" i="31"/>
  <c r="AB476" i="31" s="1"/>
  <c r="Z241" i="31"/>
  <c r="AB241" i="31" s="1"/>
  <c r="Z1146" i="31"/>
  <c r="AB1146" i="31" s="1"/>
  <c r="Z421" i="31"/>
  <c r="AB421" i="31" s="1"/>
  <c r="Z72" i="31"/>
  <c r="AB72" i="31" s="1"/>
  <c r="Z349" i="31"/>
  <c r="AB349" i="31" s="1"/>
  <c r="Z767" i="31"/>
  <c r="AB767" i="31" s="1"/>
  <c r="Z1123" i="31"/>
  <c r="AB1123" i="31" s="1"/>
  <c r="Z174" i="31"/>
  <c r="AB174" i="31" s="1"/>
  <c r="Y1013" i="31"/>
  <c r="Z1013" i="31" s="1"/>
  <c r="AB1013" i="31" s="1"/>
  <c r="Y358" i="31"/>
  <c r="Z358" i="31" s="1"/>
  <c r="AB358" i="31" s="1"/>
  <c r="Y774" i="31"/>
  <c r="Z774" i="31" s="1"/>
  <c r="AB774" i="31" s="1"/>
  <c r="Y1382" i="31"/>
  <c r="Z1382" i="31" s="1"/>
  <c r="AB1382" i="31" s="1"/>
  <c r="Y863" i="31"/>
  <c r="Z863" i="31" s="1"/>
  <c r="AB863" i="31" s="1"/>
  <c r="Y390" i="31"/>
  <c r="Z390" i="31" s="1"/>
  <c r="AB390" i="31" s="1"/>
  <c r="Y523" i="31"/>
  <c r="Z523" i="31" s="1"/>
  <c r="AB523" i="31" s="1"/>
  <c r="Y275" i="31"/>
  <c r="Z275" i="31" s="1"/>
  <c r="AB275" i="31" s="1"/>
  <c r="Y1080" i="31"/>
  <c r="Z1080" i="31" s="1"/>
  <c r="AB1080" i="31" s="1"/>
  <c r="Y623" i="31"/>
  <c r="Z623" i="31" s="1"/>
  <c r="AB623" i="31" s="1"/>
  <c r="Z290" i="31"/>
  <c r="AB290" i="31" s="1"/>
  <c r="Z196" i="31"/>
  <c r="AB196" i="31" s="1"/>
  <c r="Z511" i="31"/>
  <c r="AB511" i="31" s="1"/>
  <c r="Z841" i="31"/>
  <c r="AB841" i="31" s="1"/>
  <c r="Z836" i="31"/>
  <c r="AB836" i="31" s="1"/>
  <c r="Z176" i="31"/>
  <c r="AB176" i="31" s="1"/>
  <c r="Y254" i="31"/>
  <c r="Z254" i="31" s="1"/>
  <c r="AB254" i="31" s="1"/>
  <c r="Y510" i="31"/>
  <c r="Z510" i="31" s="1"/>
  <c r="AB510" i="31" s="1"/>
  <c r="Z738" i="31"/>
  <c r="AB738" i="31" s="1"/>
  <c r="Z733" i="31"/>
  <c r="AB733" i="31" s="1"/>
  <c r="Z659" i="31"/>
  <c r="AB659" i="31" s="1"/>
  <c r="Y68" i="31"/>
  <c r="Z68" i="31" s="1"/>
  <c r="AB68" i="31" s="1"/>
  <c r="Z937" i="31"/>
  <c r="AB937" i="31" s="1"/>
  <c r="Z1376" i="31"/>
  <c r="AB1376" i="31" s="1"/>
  <c r="Z458" i="31"/>
  <c r="AB458" i="31" s="1"/>
  <c r="Z1087" i="31"/>
  <c r="AB1087" i="31" s="1"/>
  <c r="Z693" i="31"/>
  <c r="AB693" i="31" s="1"/>
  <c r="Z1200" i="31"/>
  <c r="AB1200" i="31" s="1"/>
  <c r="Z865" i="31"/>
  <c r="AB865" i="31" s="1"/>
  <c r="Z742" i="31"/>
  <c r="AB742" i="31" s="1"/>
  <c r="Z699" i="31"/>
  <c r="AB699" i="31" s="1"/>
  <c r="Z112" i="31"/>
  <c r="AB112" i="31" s="1"/>
  <c r="Z64" i="31"/>
  <c r="AB64" i="31" s="1"/>
  <c r="Y846" i="31"/>
  <c r="Z846" i="31" s="1"/>
  <c r="AB846" i="31" s="1"/>
  <c r="Z189" i="31"/>
  <c r="AB189" i="31" s="1"/>
  <c r="Y1304" i="31"/>
  <c r="Z1304" i="31" s="1"/>
  <c r="AB1304" i="31" s="1"/>
  <c r="Y859" i="31"/>
  <c r="Z859" i="31" s="1"/>
  <c r="AB859" i="31" s="1"/>
  <c r="Y661" i="31"/>
  <c r="Z661" i="31" s="1"/>
  <c r="AB661" i="31" s="1"/>
  <c r="Z858" i="31"/>
  <c r="AB858" i="31" s="1"/>
  <c r="Z553" i="31"/>
  <c r="AB553" i="31" s="1"/>
  <c r="Z157" i="31"/>
  <c r="AB157" i="31" s="1"/>
  <c r="Z123" i="31"/>
  <c r="AB123" i="31" s="1"/>
  <c r="Z545" i="31"/>
  <c r="AB545" i="31" s="1"/>
  <c r="Y284" i="31"/>
  <c r="Z284" i="31" s="1"/>
  <c r="AB284" i="31" s="1"/>
  <c r="Y543" i="31"/>
  <c r="Z543" i="31" s="1"/>
  <c r="AB543" i="31" s="1"/>
  <c r="Y445" i="31"/>
  <c r="Z445" i="31" s="1"/>
  <c r="AB445" i="31" s="1"/>
  <c r="Y10" i="31"/>
  <c r="Z10" i="31" s="1"/>
  <c r="AB10" i="31" s="1"/>
  <c r="Y919" i="31"/>
  <c r="Z919" i="31" s="1"/>
  <c r="AB919" i="31" s="1"/>
  <c r="Z590" i="31"/>
  <c r="AB590" i="31" s="1"/>
  <c r="Z401" i="31"/>
  <c r="AB401" i="31" s="1"/>
  <c r="Z1359" i="31"/>
  <c r="AB1359" i="31" s="1"/>
  <c r="Z117" i="31"/>
  <c r="AB117" i="31" s="1"/>
  <c r="Z238" i="31"/>
  <c r="AB238" i="31" s="1"/>
  <c r="Z491" i="31"/>
  <c r="AB491" i="31" s="1"/>
  <c r="Z677" i="31"/>
  <c r="AB677" i="31" s="1"/>
  <c r="Y22" i="31"/>
  <c r="Z22" i="31" s="1"/>
  <c r="AB22" i="31" s="1"/>
  <c r="Z375" i="31"/>
  <c r="AB375" i="31" s="1"/>
  <c r="Z1098" i="31"/>
  <c r="AB1098" i="31" s="1"/>
  <c r="Z78" i="31"/>
  <c r="AB78" i="31" s="1"/>
  <c r="Z951" i="31"/>
  <c r="AB951" i="31" s="1"/>
  <c r="Z118" i="31"/>
  <c r="AB118" i="31" s="1"/>
  <c r="Z1149" i="31"/>
  <c r="AB1149" i="31" s="1"/>
  <c r="Z1127" i="31"/>
  <c r="AB1127" i="31" s="1"/>
  <c r="Y991" i="31"/>
  <c r="Z991" i="31" s="1"/>
  <c r="AB991" i="31" s="1"/>
  <c r="Y480" i="31"/>
  <c r="Z480" i="31" s="1"/>
  <c r="AB480" i="31" s="1"/>
  <c r="Z957" i="31"/>
  <c r="AB957" i="31" s="1"/>
  <c r="Z1243" i="31"/>
  <c r="AB1243" i="31" s="1"/>
  <c r="Y782" i="31"/>
  <c r="Z782" i="31" s="1"/>
  <c r="AB782" i="31" s="1"/>
  <c r="Y562" i="31"/>
  <c r="Z562" i="31" s="1"/>
  <c r="AB562" i="31" s="1"/>
  <c r="Z160" i="31"/>
  <c r="AB160" i="31" s="1"/>
  <c r="Z958" i="31"/>
  <c r="AB958" i="31" s="1"/>
  <c r="Z25" i="31"/>
  <c r="AB25" i="31" s="1"/>
  <c r="Y1394" i="31"/>
  <c r="Z1394" i="31" s="1"/>
  <c r="AB1394" i="31" s="1"/>
  <c r="Y609" i="31"/>
  <c r="Z609" i="31" s="1"/>
  <c r="AB609" i="31" s="1"/>
  <c r="Z650" i="31"/>
  <c r="AB650" i="31" s="1"/>
  <c r="Y37" i="31"/>
  <c r="Z37" i="31" s="1"/>
  <c r="AB37" i="31" s="1"/>
  <c r="Y525" i="31"/>
  <c r="Z525" i="31" s="1"/>
  <c r="AB525" i="31" s="1"/>
  <c r="Z208" i="31"/>
  <c r="AB208" i="31" s="1"/>
  <c r="Z120" i="31"/>
  <c r="AB120" i="31" s="1"/>
  <c r="Z565" i="31"/>
  <c r="AB565" i="31" s="1"/>
  <c r="Z1240" i="31"/>
  <c r="AB1240" i="31" s="1"/>
  <c r="Z941" i="31"/>
  <c r="AB941" i="31" s="1"/>
  <c r="Z563" i="31"/>
  <c r="AB563" i="31" s="1"/>
  <c r="Z765" i="31"/>
  <c r="AB765" i="31" s="1"/>
  <c r="Y520" i="31"/>
  <c r="Z520" i="31" s="1"/>
  <c r="AB520" i="31" s="1"/>
  <c r="Z1066" i="31"/>
  <c r="AB1066" i="31" s="1"/>
  <c r="Y107" i="31"/>
  <c r="Z107" i="31" s="1"/>
  <c r="AB107" i="31" s="1"/>
  <c r="Z6" i="31"/>
  <c r="AB6" i="31" s="1"/>
  <c r="Z242" i="31"/>
  <c r="AB242" i="31" s="1"/>
  <c r="Z47" i="31"/>
  <c r="AB47" i="31" s="1"/>
  <c r="Z834" i="31"/>
  <c r="AB834" i="31" s="1"/>
  <c r="Z665" i="31"/>
  <c r="AB665" i="31" s="1"/>
  <c r="Z212" i="31"/>
  <c r="AB212" i="31" s="1"/>
  <c r="Z1323" i="31"/>
  <c r="AB1323" i="31" s="1"/>
  <c r="Z555" i="31"/>
  <c r="AB555" i="31" s="1"/>
  <c r="Z1332" i="31"/>
  <c r="AB1332" i="31" s="1"/>
  <c r="Y719" i="31"/>
  <c r="Z719" i="31" s="1"/>
  <c r="AB719" i="31" s="1"/>
  <c r="Z532" i="31"/>
  <c r="AB532" i="31" s="1"/>
  <c r="Z1163" i="31"/>
  <c r="AB1163" i="31" s="1"/>
  <c r="Y338" i="31"/>
  <c r="Z338" i="31" s="1"/>
  <c r="AB338" i="31" s="1"/>
  <c r="Y471" i="31"/>
  <c r="Z471" i="31" s="1"/>
  <c r="AB471" i="31" s="1"/>
  <c r="Y1014" i="31"/>
  <c r="Z1014" i="31" s="1"/>
  <c r="AB1014" i="31" s="1"/>
  <c r="Y793" i="31"/>
  <c r="Z793" i="31" s="1"/>
  <c r="AB793" i="31" s="1"/>
  <c r="Z1316" i="31"/>
  <c r="AB1316" i="31" s="1"/>
  <c r="Z842" i="31"/>
  <c r="AB842" i="31" s="1"/>
  <c r="Y619" i="31"/>
  <c r="Z619" i="31" s="1"/>
  <c r="AB619" i="31" s="1"/>
  <c r="Z940" i="31"/>
  <c r="AB940" i="31" s="1"/>
  <c r="Z63" i="31"/>
  <c r="AB63" i="31" s="1"/>
  <c r="Y1319" i="31"/>
  <c r="Z1319" i="31" s="1"/>
  <c r="AB1319" i="31" s="1"/>
  <c r="Z1257" i="31"/>
  <c r="AB1257" i="31" s="1"/>
  <c r="Z934" i="31"/>
  <c r="AB934" i="31" s="1"/>
  <c r="Z1084" i="31"/>
  <c r="AB1084" i="31" s="1"/>
  <c r="Z279" i="31"/>
  <c r="AB279" i="31" s="1"/>
  <c r="Z1020" i="31"/>
  <c r="AB1020" i="31" s="1"/>
  <c r="Z1075" i="31"/>
  <c r="AB1075" i="31" s="1"/>
  <c r="Z745" i="31"/>
  <c r="AB745" i="31" s="1"/>
  <c r="Z757" i="31"/>
  <c r="AB757" i="31" s="1"/>
  <c r="Z915" i="31"/>
  <c r="AB915" i="31" s="1"/>
  <c r="Z187" i="31"/>
  <c r="AB187" i="31" s="1"/>
  <c r="Z1302" i="31"/>
  <c r="AB1302" i="31" s="1"/>
  <c r="Z901" i="31"/>
  <c r="AB901" i="31" s="1"/>
  <c r="Z835" i="31"/>
  <c r="AB835" i="31" s="1"/>
  <c r="Z596" i="31"/>
  <c r="AB596" i="31" s="1"/>
  <c r="Z1385" i="31"/>
  <c r="AB1385" i="31" s="1"/>
  <c r="Z232" i="31"/>
  <c r="AB232" i="31" s="1"/>
  <c r="Z156" i="31"/>
  <c r="AB156" i="31" s="1"/>
  <c r="Y983" i="31"/>
  <c r="Z983" i="31" s="1"/>
  <c r="AB983" i="31" s="1"/>
  <c r="Y433" i="31"/>
  <c r="Z433" i="31" s="1"/>
  <c r="AB433" i="31" s="1"/>
  <c r="Z1206" i="31"/>
  <c r="AB1206" i="31" s="1"/>
  <c r="Z285" i="31"/>
  <c r="AB285" i="31" s="1"/>
  <c r="Y88" i="31"/>
  <c r="Z88" i="31" s="1"/>
  <c r="AB88" i="31" s="1"/>
  <c r="Z1288" i="31"/>
  <c r="AB1288" i="31" s="1"/>
  <c r="Z1368" i="31"/>
  <c r="AB1368" i="31" s="1"/>
  <c r="Z336" i="31"/>
  <c r="AB336" i="31" s="1"/>
  <c r="Z402" i="31"/>
  <c r="AB402" i="31" s="1"/>
  <c r="Z1134" i="31"/>
  <c r="AB1134" i="31" s="1"/>
  <c r="Z904" i="31"/>
  <c r="AB904" i="31" s="1"/>
  <c r="Z144" i="31"/>
  <c r="AB144" i="31" s="1"/>
  <c r="Y150" i="31"/>
  <c r="Z150" i="31" s="1"/>
  <c r="AB150" i="31" s="1"/>
  <c r="Z1175" i="31"/>
  <c r="AB1175" i="31" s="1"/>
  <c r="Z452" i="31"/>
  <c r="AB452" i="31" s="1"/>
  <c r="Z481" i="31"/>
  <c r="AB481" i="31" s="1"/>
  <c r="Z1023" i="31"/>
  <c r="AB1023" i="31" s="1"/>
  <c r="Z1373" i="31"/>
  <c r="AB1373" i="31" s="1"/>
  <c r="Z1311" i="31"/>
  <c r="AB1311" i="31" s="1"/>
  <c r="Z617" i="31"/>
  <c r="AB617" i="31" s="1"/>
  <c r="Z800" i="31"/>
  <c r="AB800" i="31" s="1"/>
  <c r="Z879" i="31"/>
  <c r="AB879" i="31" s="1"/>
  <c r="Z1326" i="31"/>
  <c r="AB1326" i="31" s="1"/>
  <c r="Y843" i="31"/>
  <c r="Z843" i="31" s="1"/>
  <c r="AB843" i="31" s="1"/>
  <c r="Z502" i="31"/>
  <c r="AB502" i="31" s="1"/>
  <c r="Z1168" i="31"/>
  <c r="AB1168" i="31" s="1"/>
  <c r="Y311" i="31"/>
  <c r="Z311" i="31" s="1"/>
  <c r="AB311" i="31" s="1"/>
  <c r="Z1395" i="31"/>
  <c r="AB1395" i="31" s="1"/>
  <c r="Z1126" i="31"/>
  <c r="AB1126" i="31" s="1"/>
  <c r="Z1289" i="31"/>
  <c r="AB1289" i="31" s="1"/>
  <c r="Z4" i="31"/>
  <c r="AB4" i="31" s="1"/>
  <c r="Z243" i="31"/>
  <c r="AB243" i="31" s="1"/>
  <c r="Y557" i="31"/>
  <c r="Z557" i="31" s="1"/>
  <c r="AB557" i="31" s="1"/>
  <c r="Y608" i="31"/>
  <c r="Z608" i="31" s="1"/>
  <c r="AB608" i="31" s="1"/>
  <c r="Z605" i="31"/>
  <c r="AB605" i="31" s="1"/>
  <c r="Y80" i="31"/>
  <c r="Z80" i="31" s="1"/>
  <c r="AB80" i="31" s="1"/>
  <c r="Z931" i="31"/>
  <c r="AB931" i="31" s="1"/>
  <c r="Z326" i="31"/>
  <c r="AB326" i="31" s="1"/>
  <c r="Z1398" i="31"/>
  <c r="AB1398" i="31" s="1"/>
  <c r="Z398" i="31"/>
  <c r="AB398" i="31" s="1"/>
  <c r="Z851" i="31"/>
  <c r="AB851" i="31" s="1"/>
  <c r="Z1334" i="31"/>
  <c r="AB1334" i="31" s="1"/>
  <c r="Z453" i="31"/>
  <c r="AB453" i="31" s="1"/>
  <c r="Z911" i="31"/>
  <c r="AB911" i="31" s="1"/>
  <c r="Z873" i="31"/>
  <c r="AB873" i="31" s="1"/>
  <c r="Z1001" i="31"/>
  <c r="AB1001" i="31" s="1"/>
  <c r="Z894" i="31"/>
  <c r="AB894" i="31" s="1"/>
  <c r="Z729" i="31"/>
  <c r="AB729" i="31" s="1"/>
  <c r="Z1086" i="31"/>
  <c r="AB1086" i="31" s="1"/>
  <c r="Z925" i="31"/>
  <c r="AB925" i="31" s="1"/>
  <c r="Y316" i="31"/>
  <c r="Z316" i="31" s="1"/>
  <c r="AB316" i="31" s="1"/>
  <c r="Y705" i="31"/>
  <c r="Z705" i="31" s="1"/>
  <c r="AB705" i="31" s="1"/>
  <c r="Y607" i="31"/>
  <c r="Z607" i="31" s="1"/>
  <c r="AB607" i="31" s="1"/>
  <c r="Z344" i="31"/>
  <c r="AB344" i="31" s="1"/>
  <c r="Z906" i="31"/>
  <c r="AB906" i="31" s="1"/>
  <c r="Z1285" i="31"/>
  <c r="AB1285" i="31" s="1"/>
  <c r="Z1307" i="31"/>
  <c r="AB1307" i="31" s="1"/>
  <c r="Z987" i="31"/>
  <c r="AB987" i="31" s="1"/>
  <c r="Z357" i="31"/>
  <c r="AB357" i="31" s="1"/>
  <c r="Z952" i="31"/>
  <c r="AB952" i="31" s="1"/>
  <c r="Y1049" i="31"/>
  <c r="Z1049" i="31" s="1"/>
  <c r="AB1049" i="31" s="1"/>
  <c r="Y372" i="31"/>
  <c r="Z372" i="31" s="1"/>
  <c r="AB372" i="31" s="1"/>
  <c r="Y12" i="31"/>
  <c r="Z12" i="31" s="1"/>
  <c r="AB12" i="31" s="1"/>
  <c r="Z162" i="31"/>
  <c r="AB162" i="31" s="1"/>
  <c r="Y566" i="31"/>
  <c r="Z566" i="31" s="1"/>
  <c r="AB566" i="31" s="1"/>
  <c r="Z932" i="31"/>
  <c r="AB932" i="31" s="1"/>
  <c r="Z119" i="31"/>
  <c r="AB119" i="31" s="1"/>
  <c r="Y28" i="31"/>
  <c r="Z28" i="31" s="1"/>
  <c r="AB28" i="31" s="1"/>
  <c r="Y533" i="31"/>
  <c r="Z533" i="31" s="1"/>
  <c r="AB533" i="31" s="1"/>
  <c r="Z1051" i="31"/>
  <c r="AB1051" i="31" s="1"/>
  <c r="Y656" i="31"/>
  <c r="Z656" i="31" s="1"/>
  <c r="AB656" i="31" s="1"/>
  <c r="Z1173" i="31"/>
  <c r="AB1173" i="31" s="1"/>
  <c r="Z857" i="31"/>
  <c r="AB857" i="31" s="1"/>
  <c r="Y775" i="31"/>
  <c r="Z775" i="31" s="1"/>
  <c r="AB775" i="31" s="1"/>
  <c r="Y394" i="31"/>
  <c r="Z394" i="31" s="1"/>
  <c r="AB394" i="31" s="1"/>
  <c r="Y778" i="31"/>
  <c r="Z778" i="31" s="1"/>
  <c r="AB778" i="31" s="1"/>
  <c r="Z173" i="31"/>
  <c r="AB173" i="31" s="1"/>
  <c r="Z1128" i="31"/>
  <c r="AB1128" i="31" s="1"/>
  <c r="Z1255" i="31"/>
  <c r="AB1255" i="31" s="1"/>
  <c r="Z1324" i="31"/>
  <c r="AB1324" i="31" s="1"/>
  <c r="Z1299" i="31"/>
  <c r="AB1299" i="31" s="1"/>
  <c r="Z11" i="31"/>
  <c r="AB11" i="31" s="1"/>
  <c r="Z1317" i="31"/>
  <c r="AB1317" i="31" s="1"/>
  <c r="Y271" i="31"/>
  <c r="Z271" i="31" s="1"/>
  <c r="AB271" i="31" s="1"/>
  <c r="Y235" i="31"/>
  <c r="Z235" i="31" s="1"/>
  <c r="AB235" i="31" s="1"/>
  <c r="Y345" i="31"/>
  <c r="Z345" i="31" s="1"/>
  <c r="AB345" i="31" s="1"/>
  <c r="Y972" i="31"/>
  <c r="Z972" i="31" s="1"/>
  <c r="AB972" i="31" s="1"/>
  <c r="Y29" i="31"/>
  <c r="Z29" i="31" s="1"/>
  <c r="AB29" i="31" s="1"/>
  <c r="Y994" i="31"/>
  <c r="Z994" i="31" s="1"/>
  <c r="AB994" i="31" s="1"/>
  <c r="Y1050" i="31"/>
  <c r="Z1050" i="31" s="1"/>
  <c r="AB1050" i="31" s="1"/>
  <c r="Z637" i="31"/>
  <c r="AB637" i="31" s="1"/>
  <c r="Z988" i="31"/>
  <c r="AB988" i="31" s="1"/>
  <c r="Z124" i="31"/>
  <c r="AB124" i="31" s="1"/>
  <c r="Y571" i="31"/>
  <c r="Z571" i="31" s="1"/>
  <c r="AB571" i="31" s="1"/>
  <c r="Y214" i="31"/>
  <c r="Z214" i="31" s="1"/>
  <c r="AB214" i="31" s="1"/>
  <c r="Z1057" i="31"/>
  <c r="AB1057" i="31" s="1"/>
  <c r="Y670" i="31"/>
  <c r="Z670" i="31" s="1"/>
  <c r="AB670" i="31" s="1"/>
  <c r="Y781" i="31"/>
  <c r="Z781" i="31" s="1"/>
  <c r="AB781" i="31" s="1"/>
  <c r="Y1012" i="31"/>
  <c r="Z1012" i="31" s="1"/>
  <c r="AB1012" i="31" s="1"/>
  <c r="Z454" i="31"/>
  <c r="AB454" i="31" s="1"/>
  <c r="Z1068" i="31"/>
  <c r="AB1068" i="31" s="1"/>
  <c r="Z44" i="31"/>
  <c r="AB44" i="31" s="1"/>
  <c r="Y726" i="31"/>
  <c r="Z726" i="31" s="1"/>
  <c r="AB726" i="31" s="1"/>
  <c r="Z382" i="31"/>
  <c r="AB382" i="31" s="1"/>
  <c r="Y687" i="31"/>
  <c r="Z687" i="31" s="1"/>
  <c r="AB687" i="31" s="1"/>
  <c r="Y1322" i="31"/>
  <c r="Z1322" i="31" s="1"/>
  <c r="AB1322" i="31" s="1"/>
  <c r="AE575" i="31"/>
  <c r="AF575" i="31" s="1"/>
  <c r="AE475" i="31"/>
  <c r="AF475" i="31" s="1"/>
  <c r="AE86" i="31"/>
  <c r="AF86" i="31" s="1"/>
  <c r="AE528" i="31"/>
  <c r="AF528" i="31" s="1"/>
  <c r="AE1323" i="31"/>
  <c r="AF1323" i="31" s="1"/>
  <c r="AE555" i="31"/>
  <c r="AF555" i="31" s="1"/>
  <c r="AE756" i="31"/>
  <c r="AF756" i="31" s="1"/>
  <c r="AE375" i="31"/>
  <c r="AF375" i="31" s="1"/>
  <c r="AE26" i="31"/>
  <c r="AF26" i="31" s="1"/>
  <c r="AE450" i="31"/>
  <c r="AF450" i="31" s="1"/>
  <c r="AE641" i="31"/>
  <c r="AF641" i="31" s="1"/>
  <c r="AE652" i="31"/>
  <c r="AF652" i="31" s="1"/>
  <c r="AE938" i="31"/>
  <c r="AF938" i="31" s="1"/>
  <c r="AE699" i="31"/>
  <c r="AF699" i="31" s="1"/>
  <c r="AE233" i="31"/>
  <c r="AF233" i="31" s="1"/>
  <c r="AE1126" i="31"/>
  <c r="AF1126" i="31" s="1"/>
  <c r="AE1297" i="31"/>
  <c r="AF1297" i="31" s="1"/>
  <c r="AE634" i="31"/>
  <c r="AF634" i="31" s="1"/>
  <c r="AE833" i="31"/>
  <c r="AF833" i="31" s="1"/>
  <c r="AE1031" i="31"/>
  <c r="AF1031" i="31" s="1"/>
  <c r="AE607" i="31"/>
  <c r="AF607" i="31" s="1"/>
  <c r="AE107" i="31"/>
  <c r="AF107" i="31" s="1"/>
  <c r="AE229" i="31"/>
  <c r="AF229" i="31" s="1"/>
  <c r="AF768" i="31"/>
  <c r="AE768" i="31"/>
  <c r="AE427" i="31"/>
  <c r="AF427" i="31" s="1"/>
  <c r="AE85" i="31"/>
  <c r="AF85" i="31" s="1"/>
  <c r="AE998" i="31"/>
  <c r="AF998" i="31" s="1"/>
  <c r="AE98" i="31"/>
  <c r="AF98" i="31" s="1"/>
  <c r="AE1195" i="31"/>
  <c r="AF1195" i="31" s="1"/>
  <c r="AE1146" i="31"/>
  <c r="AF1146" i="31" s="1"/>
  <c r="AE1339" i="31"/>
  <c r="AF1339" i="31" s="1"/>
  <c r="AE62" i="31"/>
  <c r="AF62" i="31" s="1"/>
  <c r="AE1136" i="31"/>
  <c r="AF1136" i="31" s="1"/>
  <c r="AE1122" i="31"/>
  <c r="AF1122" i="31" s="1"/>
  <c r="AE461" i="31"/>
  <c r="AF461" i="31" s="1"/>
  <c r="AE1208" i="31"/>
  <c r="AF1208" i="31" s="1"/>
  <c r="AE489" i="31"/>
  <c r="AF489" i="31" s="1"/>
  <c r="AE142" i="31"/>
  <c r="AF142" i="31" s="1"/>
  <c r="AE351" i="31"/>
  <c r="AF351" i="31" s="1"/>
  <c r="AE246" i="31"/>
  <c r="AF246" i="31" s="1"/>
  <c r="AE159" i="31"/>
  <c r="AF159" i="31" s="1"/>
  <c r="AE469" i="31"/>
  <c r="AF469" i="31" s="1"/>
  <c r="AE793" i="31"/>
  <c r="AF793" i="31" s="1"/>
  <c r="AE177" i="31"/>
  <c r="AF177" i="31" s="1"/>
  <c r="AE904" i="31"/>
  <c r="AF904" i="31" s="1"/>
  <c r="AE744" i="31"/>
  <c r="AF744" i="31" s="1"/>
  <c r="AE478" i="31"/>
  <c r="AF478" i="31" s="1"/>
  <c r="AE67" i="31"/>
  <c r="AF67" i="31" s="1"/>
  <c r="AE1037" i="31"/>
  <c r="AF1037" i="31" s="1"/>
  <c r="AE1148" i="31"/>
  <c r="AF1148" i="31" s="1"/>
  <c r="AE1171" i="31"/>
  <c r="AF1171" i="31" s="1"/>
  <c r="AE115" i="31"/>
  <c r="AF115" i="31" s="1"/>
  <c r="AE603" i="31"/>
  <c r="AF603" i="31" s="1"/>
  <c r="AE766" i="31"/>
  <c r="AF766" i="31" s="1"/>
  <c r="AE1080" i="31"/>
  <c r="AF1080" i="31" s="1"/>
  <c r="AE327" i="31"/>
  <c r="AF327" i="31" s="1"/>
  <c r="AE1020" i="31"/>
  <c r="AF1020" i="31" s="1"/>
  <c r="AE1324" i="31"/>
  <c r="AF1324" i="31" s="1"/>
  <c r="AE1060" i="31"/>
  <c r="AF1060" i="31" s="1"/>
  <c r="AE497" i="31"/>
  <c r="AF497" i="31" s="1"/>
  <c r="AE551" i="31"/>
  <c r="AF551" i="31" s="1"/>
  <c r="AE951" i="31"/>
  <c r="AF951" i="31" s="1"/>
  <c r="AE380" i="31"/>
  <c r="AF380" i="31" s="1"/>
  <c r="AE417" i="31"/>
  <c r="AF417" i="31" s="1"/>
  <c r="AE1369" i="31"/>
  <c r="AF1369" i="31" s="1"/>
  <c r="AE780" i="31"/>
  <c r="AF780" i="31" s="1"/>
  <c r="AE1335" i="31"/>
  <c r="AF1335" i="31" s="1"/>
  <c r="AE1081" i="31"/>
  <c r="AF1081" i="31" s="1"/>
  <c r="AE1321" i="31"/>
  <c r="AF1321" i="31" s="1"/>
  <c r="AE1109" i="31"/>
  <c r="AF1109" i="31" s="1"/>
  <c r="AE654" i="31"/>
  <c r="AF654" i="31" s="1"/>
  <c r="AE1281" i="31"/>
  <c r="AF1281" i="31" s="1"/>
  <c r="AE1006" i="31"/>
  <c r="AF1006" i="31" s="1"/>
  <c r="AE862" i="31"/>
  <c r="AF862" i="31" s="1"/>
  <c r="AE1226" i="31"/>
  <c r="AF1226" i="31" s="1"/>
  <c r="AE1237" i="31"/>
  <c r="AF1237" i="31" s="1"/>
  <c r="AE680" i="31"/>
  <c r="AF680" i="31" s="1"/>
  <c r="AE1342" i="31"/>
  <c r="AF1342" i="31" s="1"/>
  <c r="AE150" i="31"/>
  <c r="AF150" i="31" s="1"/>
  <c r="AE297" i="31"/>
  <c r="AF297" i="31" s="1"/>
  <c r="AE1282" i="31"/>
  <c r="AF1282" i="31" s="1"/>
  <c r="AE434" i="31"/>
  <c r="AF434" i="31" s="1"/>
  <c r="AE337" i="31"/>
  <c r="AF337" i="31" s="1"/>
  <c r="AE1057" i="31"/>
  <c r="AF1057" i="31" s="1"/>
  <c r="AE1176" i="31"/>
  <c r="AF1176" i="31" s="1"/>
  <c r="AE266" i="31"/>
  <c r="AF266" i="31" s="1"/>
  <c r="AE534" i="31"/>
  <c r="AF534" i="31" s="1"/>
  <c r="AE1393" i="31"/>
  <c r="AF1393" i="31" s="1"/>
  <c r="AE287" i="31"/>
  <c r="AF287" i="31" s="1"/>
  <c r="AE804" i="31"/>
  <c r="AF804" i="31" s="1"/>
  <c r="AE659" i="31"/>
  <c r="AF659" i="31" s="1"/>
  <c r="AE883" i="31"/>
  <c r="AF883" i="31" s="1"/>
  <c r="AE119" i="31"/>
  <c r="AF119" i="31" s="1"/>
  <c r="AE1215" i="31"/>
  <c r="AF1215" i="31" s="1"/>
  <c r="AE102" i="31"/>
  <c r="AF102" i="31" s="1"/>
  <c r="AE784" i="31"/>
  <c r="AF784" i="31" s="1"/>
  <c r="AE965" i="31"/>
  <c r="AF965" i="31" s="1"/>
  <c r="AE217" i="31"/>
  <c r="AF217" i="31" s="1"/>
  <c r="AE1174" i="31"/>
  <c r="AF1174" i="31" s="1"/>
  <c r="AE905" i="31"/>
  <c r="AF905" i="31" s="1"/>
  <c r="AE747" i="31"/>
  <c r="AF747" i="31" s="1"/>
  <c r="AE818" i="31"/>
  <c r="AF818" i="31" s="1"/>
  <c r="AE486" i="31"/>
  <c r="AF486" i="31" s="1"/>
  <c r="AE211" i="31"/>
  <c r="AF211" i="31" s="1"/>
  <c r="AE1361" i="31"/>
  <c r="AF1361" i="31" s="1"/>
  <c r="AE1244" i="31"/>
  <c r="AF1244" i="31" s="1"/>
  <c r="AE146" i="31"/>
  <c r="AF146" i="31" s="1"/>
  <c r="AE1384" i="31"/>
  <c r="AF1384" i="31" s="1"/>
  <c r="AE732" i="31"/>
  <c r="AF732" i="31" s="1"/>
  <c r="AE1278" i="31"/>
  <c r="AF1278" i="31" s="1"/>
  <c r="AE1264" i="31"/>
  <c r="AF1264" i="31" s="1"/>
  <c r="AE305" i="31"/>
  <c r="AF305" i="31" s="1"/>
  <c r="AE977" i="31"/>
  <c r="AF977" i="31" s="1"/>
  <c r="AE860" i="31"/>
  <c r="AF860" i="31" s="1"/>
  <c r="AE960" i="31"/>
  <c r="AF960" i="31" s="1"/>
  <c r="AE688" i="31"/>
  <c r="AF688" i="31" s="1"/>
  <c r="AE549" i="31"/>
  <c r="AF549" i="31" s="1"/>
  <c r="AE584" i="31"/>
  <c r="AF584" i="31" s="1"/>
  <c r="AE984" i="31"/>
  <c r="AF984" i="31" s="1"/>
  <c r="AE377" i="31"/>
  <c r="AF377" i="31" s="1"/>
  <c r="AE143" i="31"/>
  <c r="AF143" i="31" s="1"/>
  <c r="AE616" i="31"/>
  <c r="AF616" i="31" s="1"/>
  <c r="AE576" i="31"/>
  <c r="AF576" i="31" s="1"/>
  <c r="AE241" i="31"/>
  <c r="AF241" i="31" s="1"/>
  <c r="AE899" i="31"/>
  <c r="AF899" i="31" s="1"/>
  <c r="AE15" i="31"/>
  <c r="AF15" i="31" s="1"/>
  <c r="AE703" i="31"/>
  <c r="AF703" i="31" s="1"/>
  <c r="AE441" i="31"/>
  <c r="AF441" i="31" s="1"/>
  <c r="AE259" i="31"/>
  <c r="AF259" i="31" s="1"/>
  <c r="AE777" i="31"/>
  <c r="AF777" i="31" s="1"/>
  <c r="AE874" i="31"/>
  <c r="AF874" i="31" s="1"/>
  <c r="AE132" i="31"/>
  <c r="AF132" i="31" s="1"/>
  <c r="AE696" i="31"/>
  <c r="AF696" i="31" s="1"/>
  <c r="AE454" i="31"/>
  <c r="AF454" i="31" s="1"/>
  <c r="AE389" i="31"/>
  <c r="AF389" i="31" s="1"/>
  <c r="AE16" i="31"/>
  <c r="AF16" i="31" s="1"/>
  <c r="AE1101" i="31"/>
  <c r="AF1101" i="31" s="1"/>
  <c r="AE1016" i="31"/>
  <c r="AF1016" i="31" s="1"/>
  <c r="AE68" i="31"/>
  <c r="AF68" i="31" s="1"/>
  <c r="AE1331" i="31"/>
  <c r="AF1331" i="31" s="1"/>
  <c r="AE658" i="31"/>
  <c r="AF658" i="31" s="1"/>
  <c r="AE281" i="31"/>
  <c r="AF281" i="31" s="1"/>
  <c r="AE1397" i="31"/>
  <c r="AF1397" i="31" s="1"/>
  <c r="AE83" i="31"/>
  <c r="AF83" i="31" s="1"/>
  <c r="AE1234" i="31"/>
  <c r="AF1234" i="31" s="1"/>
  <c r="AE521" i="31"/>
  <c r="AF521" i="31" s="1"/>
  <c r="AE985" i="31"/>
  <c r="AF985" i="31" s="1"/>
  <c r="AE93" i="31"/>
  <c r="AF93" i="31" s="1"/>
  <c r="AE858" i="31"/>
  <c r="AF858" i="31" s="1"/>
  <c r="AE222" i="31"/>
  <c r="AF222" i="31" s="1"/>
  <c r="AE970" i="31"/>
  <c r="AF970" i="31" s="1"/>
  <c r="AE514" i="31"/>
  <c r="AF514" i="31" s="1"/>
  <c r="AE137" i="31"/>
  <c r="AF137" i="31" s="1"/>
  <c r="AE1378" i="31"/>
  <c r="AF1378" i="31" s="1"/>
  <c r="AE544" i="31"/>
  <c r="AF544" i="31" s="1"/>
  <c r="AE921" i="31"/>
  <c r="AF921" i="31" s="1"/>
  <c r="AE552" i="31"/>
  <c r="AF552" i="31" s="1"/>
  <c r="AE884" i="31"/>
  <c r="AF884" i="31" s="1"/>
  <c r="AE482" i="31"/>
  <c r="AF482" i="31" s="1"/>
  <c r="AE671" i="31"/>
  <c r="AF671" i="31" s="1"/>
  <c r="AE451" i="31"/>
  <c r="AF451" i="31" s="1"/>
  <c r="AE823" i="31"/>
  <c r="AF823" i="31" s="1"/>
  <c r="AE737" i="31"/>
  <c r="AF737" i="31" s="1"/>
  <c r="AE548" i="31"/>
  <c r="AF548" i="31" s="1"/>
  <c r="AE80" i="31"/>
  <c r="AF80" i="31" s="1"/>
  <c r="AE1292" i="31"/>
  <c r="AF1292" i="31" s="1"/>
  <c r="AE1272" i="31"/>
  <c r="AF1272" i="31" s="1"/>
  <c r="AE105" i="31"/>
  <c r="AF105" i="31" s="1"/>
  <c r="AE1098" i="31"/>
  <c r="AF1098" i="31" s="1"/>
  <c r="AE303" i="31"/>
  <c r="AF303" i="31" s="1"/>
  <c r="AE826" i="31"/>
  <c r="AF826" i="31" s="1"/>
  <c r="AE1243" i="31"/>
  <c r="AF1243" i="31" s="1"/>
  <c r="AE729" i="31"/>
  <c r="AF729" i="31" s="1"/>
  <c r="AE18" i="31"/>
  <c r="AF18" i="31" s="1"/>
  <c r="AH81" i="31"/>
  <c r="AG81" i="31" s="1"/>
  <c r="AE1255" i="31"/>
  <c r="AF1255" i="31" s="1"/>
  <c r="AE51" i="31"/>
  <c r="AF51" i="31" s="1"/>
  <c r="AE338" i="31"/>
  <c r="AF338" i="31" s="1"/>
  <c r="AE656" i="31"/>
  <c r="AF656" i="31" s="1"/>
  <c r="AE307" i="31"/>
  <c r="AF307" i="31" s="1"/>
  <c r="AE886" i="31"/>
  <c r="AF886" i="31" s="1"/>
  <c r="AE354" i="31"/>
  <c r="AF354" i="31" s="1"/>
  <c r="AE302" i="31"/>
  <c r="AF302" i="31" s="1"/>
  <c r="AE8" i="31"/>
  <c r="AF8" i="31" s="1"/>
  <c r="AE755" i="31"/>
  <c r="AF755" i="31" s="1"/>
  <c r="AE108" i="31"/>
  <c r="AF108" i="31" s="1"/>
  <c r="AE1137" i="31"/>
  <c r="AF1137" i="31" s="1"/>
  <c r="AE1315" i="31"/>
  <c r="AF1315" i="31" s="1"/>
  <c r="AE950" i="31"/>
  <c r="AF950" i="31" s="1"/>
  <c r="AE788" i="31"/>
  <c r="AF788" i="31" s="1"/>
  <c r="AE1248" i="31"/>
  <c r="AF1248" i="31" s="1"/>
  <c r="AE140" i="31"/>
  <c r="AF140" i="31" s="1"/>
  <c r="AE240" i="31"/>
  <c r="AF240" i="31" s="1"/>
  <c r="AE546" i="31"/>
  <c r="AF546" i="31" s="1"/>
  <c r="AE306" i="31"/>
  <c r="AF306" i="31" s="1"/>
  <c r="AE868" i="31"/>
  <c r="AF868" i="31" s="1"/>
  <c r="AE1210" i="31"/>
  <c r="AF1210" i="31" s="1"/>
  <c r="AE1104" i="31"/>
  <c r="AF1104" i="31" s="1"/>
  <c r="AE894" i="31"/>
  <c r="AF894" i="31" s="1"/>
  <c r="AE264" i="31"/>
  <c r="AF264" i="31" s="1"/>
  <c r="AE479" i="31"/>
  <c r="AF479" i="31" s="1"/>
  <c r="AE763" i="31"/>
  <c r="AF763" i="31" s="1"/>
  <c r="AE426" i="31"/>
  <c r="AF426" i="31" s="1"/>
  <c r="AE1043" i="31"/>
  <c r="AF1043" i="31" s="1"/>
  <c r="AE1064" i="31"/>
  <c r="AF1064" i="31" s="1"/>
  <c r="AE585" i="31"/>
  <c r="AF585" i="31" s="1"/>
  <c r="AE1071" i="31"/>
  <c r="AF1071" i="31" s="1"/>
  <c r="AE571" i="31"/>
  <c r="AF571" i="31" s="1"/>
  <c r="AE844" i="31"/>
  <c r="AF844" i="31" s="1"/>
  <c r="AE411" i="31"/>
  <c r="AF411" i="31" s="1"/>
  <c r="AE316" i="31"/>
  <c r="AF316" i="31" s="1"/>
  <c r="AE564" i="31"/>
  <c r="AF564" i="31" s="1"/>
  <c r="AE582" i="31"/>
  <c r="AF582" i="31" s="1"/>
  <c r="AE808" i="31"/>
  <c r="AF808" i="31" s="1"/>
  <c r="AE455" i="31"/>
  <c r="AF455" i="31" s="1"/>
  <c r="AE1241" i="31"/>
  <c r="AF1241" i="31" s="1"/>
  <c r="AE141" i="31"/>
  <c r="AF141" i="31" s="1"/>
  <c r="AE1173" i="31"/>
  <c r="AF1173" i="31" s="1"/>
  <c r="AE597" i="31"/>
  <c r="AF597" i="31" s="1"/>
  <c r="AE1044" i="31"/>
  <c r="AF1044" i="31" s="1"/>
  <c r="AE1030" i="31"/>
  <c r="AF1030" i="31" s="1"/>
  <c r="AE442" i="31"/>
  <c r="AF442" i="31" s="1"/>
  <c r="AE276" i="31"/>
  <c r="AF276" i="31" s="1"/>
  <c r="AE1189" i="31"/>
  <c r="AF1189" i="31" s="1"/>
  <c r="AE1019" i="31"/>
  <c r="AF1019" i="31" s="1"/>
  <c r="AE100" i="31"/>
  <c r="AF100" i="31" s="1"/>
  <c r="AE6" i="31"/>
  <c r="AF6" i="31" s="1"/>
  <c r="AE473" i="31"/>
  <c r="AF473" i="31" s="1"/>
  <c r="AE537" i="31"/>
  <c r="AF537" i="31" s="1"/>
  <c r="AE27" i="31"/>
  <c r="AF27" i="31" s="1"/>
  <c r="AE640" i="31"/>
  <c r="AF640" i="31" s="1"/>
  <c r="AE1127" i="31"/>
  <c r="AF1127" i="31" s="1"/>
  <c r="AE1352" i="31"/>
  <c r="AF1352" i="31" s="1"/>
  <c r="AE604" i="31"/>
  <c r="AF604" i="31" s="1"/>
  <c r="AE1034" i="31"/>
  <c r="AF1034" i="31" s="1"/>
  <c r="AE236" i="31"/>
  <c r="AF236" i="31" s="1"/>
  <c r="AE196" i="31"/>
  <c r="AF196" i="31" s="1"/>
  <c r="AE212" i="31"/>
  <c r="AF212" i="31" s="1"/>
  <c r="AE669" i="31"/>
  <c r="AF669" i="31" s="1"/>
  <c r="AE956" i="31"/>
  <c r="AF956" i="31" s="1"/>
  <c r="AE939" i="31"/>
  <c r="AF939" i="31" s="1"/>
  <c r="AE1348" i="31"/>
  <c r="AF1348" i="31" s="1"/>
  <c r="AE1271" i="31"/>
  <c r="AF1271" i="31" s="1"/>
  <c r="AE735" i="31"/>
  <c r="AF735" i="31" s="1"/>
  <c r="AE932" i="31"/>
  <c r="AF932" i="31" s="1"/>
  <c r="AE477" i="31"/>
  <c r="AF477" i="31" s="1"/>
  <c r="AE1049" i="31"/>
  <c r="AF1049" i="31" s="1"/>
  <c r="AE310" i="31"/>
  <c r="AF310" i="31" s="1"/>
  <c r="AE21" i="31"/>
  <c r="AF21" i="31" s="1"/>
  <c r="AE84" i="31"/>
  <c r="AF84" i="31" s="1"/>
  <c r="AE32" i="31"/>
  <c r="AF32" i="31" s="1"/>
  <c r="AE13" i="31"/>
  <c r="AF13" i="31" s="1"/>
  <c r="AE1013" i="31"/>
  <c r="AF1013" i="31" s="1"/>
  <c r="AE600" i="31"/>
  <c r="AF600" i="31" s="1"/>
  <c r="AE345" i="31"/>
  <c r="AF345" i="31" s="1"/>
  <c r="AE1213" i="31"/>
  <c r="AF1213" i="31" s="1"/>
  <c r="AE728" i="31"/>
  <c r="AF728" i="31" s="1"/>
  <c r="AE1249" i="31"/>
  <c r="AF1249" i="31" s="1"/>
  <c r="AE972" i="31"/>
  <c r="AF972" i="31" s="1"/>
  <c r="AE54" i="31"/>
  <c r="AF54" i="31" s="1"/>
  <c r="AE446" i="31"/>
  <c r="AF446" i="31" s="1"/>
  <c r="AE170" i="31"/>
  <c r="AF170" i="31" s="1"/>
  <c r="AE3" i="31"/>
  <c r="AF3" i="31" s="1"/>
  <c r="AE1182" i="31"/>
  <c r="AF1182" i="31" s="1"/>
  <c r="AE332" i="31"/>
  <c r="AF332" i="31" s="1"/>
  <c r="AE1157" i="31"/>
  <c r="AF1157" i="31" s="1"/>
  <c r="AE952" i="31"/>
  <c r="AF952" i="31" s="1"/>
  <c r="AE971" i="31"/>
  <c r="AF971" i="31" s="1"/>
  <c r="AE589" i="31"/>
  <c r="AF589" i="31" s="1"/>
  <c r="AE986" i="31"/>
  <c r="AF986" i="31" s="1"/>
  <c r="AE1181" i="31"/>
  <c r="AF1181" i="31" s="1"/>
  <c r="AE722" i="31"/>
  <c r="AF722" i="31" s="1"/>
  <c r="AE168" i="31"/>
  <c r="AF168" i="31" s="1"/>
  <c r="AE418" i="31"/>
  <c r="AF418" i="31" s="1"/>
  <c r="AE1386" i="31"/>
  <c r="AF1386" i="31" s="1"/>
  <c r="AE775" i="31"/>
  <c r="AF775" i="31" s="1"/>
  <c r="AE1130" i="31"/>
  <c r="AF1130" i="31" s="1"/>
  <c r="AE200" i="31"/>
  <c r="AF200" i="31" s="1"/>
  <c r="AE1207" i="31"/>
  <c r="AF1207" i="31" s="1"/>
  <c r="AE657" i="31"/>
  <c r="AF657" i="31" s="1"/>
  <c r="AE849" i="31"/>
  <c r="AF849" i="31" s="1"/>
  <c r="AE968" i="31"/>
  <c r="AF968" i="31" s="1"/>
  <c r="AE121" i="31"/>
  <c r="AF121" i="31" s="1"/>
  <c r="AE118" i="31"/>
  <c r="AF118" i="31" s="1"/>
  <c r="AE1288" i="31"/>
  <c r="AF1288" i="31" s="1"/>
  <c r="AE11" i="31"/>
  <c r="AF11" i="31" s="1"/>
  <c r="AE207" i="31"/>
  <c r="AF207" i="31" s="1"/>
  <c r="AE867" i="31"/>
  <c r="AF867" i="31" s="1"/>
  <c r="AE712" i="31"/>
  <c r="AF712" i="31" s="1"/>
  <c r="AE994" i="31"/>
  <c r="AF994" i="31" s="1"/>
  <c r="AE1302" i="31"/>
  <c r="AF1302" i="31" s="1"/>
  <c r="AE850" i="31"/>
  <c r="AF850" i="31" s="1"/>
  <c r="AH975" i="31"/>
  <c r="AG975" i="31" s="1"/>
  <c r="AE29" i="31"/>
  <c r="AF29" i="31" s="1"/>
  <c r="AE791" i="31"/>
  <c r="AF791" i="31" s="1"/>
  <c r="AE113" i="31"/>
  <c r="AF113" i="31" s="1"/>
  <c r="AE22" i="31"/>
  <c r="AF22" i="31" s="1"/>
  <c r="AE425" i="31"/>
  <c r="AF425" i="31" s="1"/>
  <c r="AE1252" i="31"/>
  <c r="AF1252" i="31" s="1"/>
  <c r="AE97" i="31"/>
  <c r="AF97" i="31" s="1"/>
  <c r="AE1059" i="31"/>
  <c r="AF1059" i="31" s="1"/>
  <c r="AE814" i="31"/>
  <c r="AF814" i="31" s="1"/>
  <c r="AE319" i="31"/>
  <c r="AF319" i="31" s="1"/>
  <c r="AE493" i="31"/>
  <c r="AF493" i="31" s="1"/>
  <c r="AE672" i="31"/>
  <c r="AF672" i="31" s="1"/>
  <c r="AH1215" i="31"/>
  <c r="AG1215" i="31" s="1"/>
  <c r="AE627" i="31"/>
  <c r="AF627" i="31" s="1"/>
  <c r="AE898" i="31"/>
  <c r="AF898" i="31" s="1"/>
  <c r="AE126" i="31"/>
  <c r="AF126" i="31" s="1"/>
  <c r="AE445" i="31"/>
  <c r="AF445" i="31" s="1"/>
  <c r="AE1154" i="31"/>
  <c r="AF1154" i="31" s="1"/>
  <c r="AE895" i="31"/>
  <c r="AF895" i="31" s="1"/>
  <c r="AE71" i="31"/>
  <c r="AF71" i="31" s="1"/>
  <c r="AE268" i="31"/>
  <c r="AF268" i="31" s="1"/>
  <c r="AE840" i="31"/>
  <c r="AF840" i="31" s="1"/>
  <c r="AE361" i="31"/>
  <c r="AF361" i="31" s="1"/>
  <c r="AE642" i="31"/>
  <c r="AF642" i="31" s="1"/>
  <c r="AE978" i="31"/>
  <c r="AF978" i="31" s="1"/>
  <c r="AE778" i="31"/>
  <c r="AF778" i="31" s="1"/>
  <c r="AE1087" i="31"/>
  <c r="AF1087" i="31" s="1"/>
  <c r="AE110" i="31"/>
  <c r="AF110" i="31" s="1"/>
  <c r="AE1175" i="31"/>
  <c r="AF1175" i="31" s="1"/>
  <c r="AE1114" i="31"/>
  <c r="AF1114" i="31" s="1"/>
  <c r="AE367" i="31"/>
  <c r="AF367" i="31" s="1"/>
  <c r="AE859" i="31"/>
  <c r="AF859" i="31" s="1"/>
  <c r="AE523" i="31"/>
  <c r="AF523" i="31" s="1"/>
  <c r="AE1086" i="31"/>
  <c r="AF1086" i="31" s="1"/>
  <c r="AE231" i="31"/>
  <c r="AF231" i="31" s="1"/>
  <c r="AE852" i="31"/>
  <c r="AF852" i="31" s="1"/>
  <c r="AE1095" i="31"/>
  <c r="AF1095" i="31" s="1"/>
  <c r="AE716" i="31"/>
  <c r="AF716" i="31" s="1"/>
  <c r="AE758" i="31"/>
  <c r="AF758" i="31" s="1"/>
  <c r="AE336" i="31"/>
  <c r="AF336" i="31" s="1"/>
  <c r="AE127" i="31"/>
  <c r="AF127" i="31" s="1"/>
  <c r="AE363" i="31"/>
  <c r="AF363" i="31" s="1"/>
  <c r="AE1319" i="31"/>
  <c r="AF1319" i="31" s="1"/>
  <c r="AE879" i="31"/>
  <c r="AF879" i="31" s="1"/>
  <c r="AE409" i="31"/>
  <c r="AF409" i="31" s="1"/>
  <c r="AE1068" i="31"/>
  <c r="AF1068" i="31" s="1"/>
  <c r="AE664" i="31"/>
  <c r="AF664" i="31" s="1"/>
  <c r="AE541" i="31"/>
  <c r="AF541" i="31" s="1"/>
  <c r="AE531" i="31"/>
  <c r="AF531" i="31" s="1"/>
  <c r="AE308" i="31"/>
  <c r="AF308" i="31" s="1"/>
  <c r="AE934" i="31"/>
  <c r="AF934" i="31" s="1"/>
  <c r="AE553" i="31"/>
  <c r="AF553" i="31" s="1"/>
  <c r="AE331" i="31"/>
  <c r="AF331" i="31" s="1"/>
  <c r="AE1217" i="31"/>
  <c r="AF1217" i="31" s="1"/>
  <c r="AE653" i="31"/>
  <c r="AF653" i="31" s="1"/>
  <c r="AE1387" i="31"/>
  <c r="AF1387" i="31" s="1"/>
  <c r="AE1107" i="31"/>
  <c r="AF1107" i="31" s="1"/>
  <c r="AE50" i="31"/>
  <c r="AF50" i="31" s="1"/>
  <c r="AE224" i="31"/>
  <c r="AF224" i="31" s="1"/>
  <c r="AE809" i="31"/>
  <c r="AF809" i="31" s="1"/>
  <c r="AE464" i="31"/>
  <c r="AF464" i="31" s="1"/>
  <c r="AE562" i="31"/>
  <c r="AF562" i="31" s="1"/>
  <c r="AE289" i="31"/>
  <c r="AF289" i="31" s="1"/>
  <c r="AE213" i="31"/>
  <c r="AF213" i="31" s="1"/>
  <c r="AE929" i="31"/>
  <c r="AF929" i="31" s="1"/>
  <c r="AE206" i="31"/>
  <c r="AF206" i="31" s="1"/>
  <c r="AE559" i="31"/>
  <c r="AF559" i="31" s="1"/>
  <c r="AE545" i="31"/>
  <c r="AF545" i="31" s="1"/>
  <c r="AE1056" i="31"/>
  <c r="AF1056" i="31" s="1"/>
  <c r="AE265" i="31"/>
  <c r="AF265" i="31" s="1"/>
  <c r="AE1230" i="31"/>
  <c r="AF1230" i="31" s="1"/>
  <c r="AE1346" i="31"/>
  <c r="AF1346" i="31" s="1"/>
  <c r="AE131" i="31"/>
  <c r="AF131" i="31" s="1"/>
  <c r="AE1140" i="31"/>
  <c r="AF1140" i="31" s="1"/>
  <c r="AE156" i="31"/>
  <c r="AF156" i="31" s="1"/>
  <c r="AE430" i="31"/>
  <c r="AF430" i="31" s="1"/>
  <c r="AE1364" i="31"/>
  <c r="AF1364" i="31" s="1"/>
  <c r="AE31" i="31"/>
  <c r="AF31" i="31" s="1"/>
  <c r="AE635" i="31"/>
  <c r="AF635" i="31" s="1"/>
  <c r="AE250" i="31"/>
  <c r="AF250" i="31" s="1"/>
  <c r="AE1179" i="31"/>
  <c r="AF1179" i="31" s="1"/>
  <c r="AE300" i="31"/>
  <c r="AF300" i="31" s="1"/>
  <c r="AE1246" i="31"/>
  <c r="AF1246" i="31" s="1"/>
  <c r="AE574" i="31"/>
  <c r="AF574" i="31" s="1"/>
  <c r="AE1110" i="31"/>
  <c r="AF1110" i="31" s="1"/>
  <c r="AE195" i="31"/>
  <c r="AF195" i="31" s="1"/>
  <c r="AE1298" i="31"/>
  <c r="AF1298" i="31" s="1"/>
  <c r="AE1398" i="31"/>
  <c r="AF1398" i="31" s="1"/>
  <c r="AE1345" i="31"/>
  <c r="AF1345" i="31" s="1"/>
  <c r="AE957" i="31"/>
  <c r="AF957" i="31" s="1"/>
  <c r="AE362" i="31"/>
  <c r="AF362" i="31" s="1"/>
  <c r="AE1274" i="31"/>
  <c r="AF1274" i="31" s="1"/>
  <c r="AE608" i="31"/>
  <c r="AF608" i="31" s="1"/>
  <c r="AE831" i="31"/>
  <c r="AF831" i="31" s="1"/>
  <c r="AH1261" i="31"/>
  <c r="AG1261" i="31" s="1"/>
  <c r="AE783" i="31"/>
  <c r="AF783" i="31" s="1"/>
  <c r="AE673" i="31"/>
  <c r="AF673" i="31" s="1"/>
  <c r="AE1083" i="31"/>
  <c r="AF1083" i="31" s="1"/>
  <c r="AE467" i="31"/>
  <c r="AF467" i="31" s="1"/>
  <c r="AE75" i="31"/>
  <c r="AF75" i="31" s="1"/>
  <c r="AE509" i="31"/>
  <c r="AF509" i="31" s="1"/>
  <c r="AE1359" i="31"/>
  <c r="AF1359" i="31" s="1"/>
  <c r="AE273" i="31"/>
  <c r="AF273" i="31" s="1"/>
  <c r="AE432" i="31"/>
  <c r="AF432" i="31" s="1"/>
  <c r="AE733" i="31"/>
  <c r="AF733" i="31" s="1"/>
  <c r="AE698" i="31"/>
  <c r="AF698" i="31" s="1"/>
  <c r="AE285" i="31"/>
  <c r="AF285" i="31" s="1"/>
  <c r="AE43" i="31"/>
  <c r="AF43" i="31" s="1"/>
  <c r="AE583" i="31"/>
  <c r="AF583" i="31" s="1"/>
  <c r="AE228" i="31"/>
  <c r="AF228" i="31" s="1"/>
  <c r="AE936" i="31"/>
  <c r="AF936" i="31" s="1"/>
  <c r="AE807" i="31"/>
  <c r="AF807" i="31" s="1"/>
  <c r="AE1400" i="31"/>
  <c r="AF1400" i="31" s="1"/>
  <c r="AE825" i="31"/>
  <c r="AF825" i="31" s="1"/>
  <c r="AE321" i="31"/>
  <c r="AF321" i="31" s="1"/>
  <c r="AE504" i="31"/>
  <c r="AF504" i="31" s="1"/>
  <c r="AE1370" i="31"/>
  <c r="AF1370" i="31" s="1"/>
  <c r="AE927" i="31"/>
  <c r="AF927" i="31" s="1"/>
  <c r="AE560" i="31"/>
  <c r="AF560" i="31" s="1"/>
  <c r="AE1338" i="31"/>
  <c r="AF1338" i="31" s="1"/>
  <c r="AE391" i="31"/>
  <c r="AF391" i="31" s="1"/>
  <c r="AE870" i="31"/>
  <c r="AF870" i="31" s="1"/>
  <c r="AE1003" i="31"/>
  <c r="AF1003" i="31" s="1"/>
  <c r="AE1309" i="31"/>
  <c r="AF1309" i="31" s="1"/>
  <c r="AE928" i="31"/>
  <c r="AF928" i="31" s="1"/>
  <c r="AE820" i="31"/>
  <c r="AF820" i="31" s="1"/>
  <c r="AE824" i="31"/>
  <c r="AF824" i="31" s="1"/>
  <c r="AE25" i="31"/>
  <c r="AF25" i="31" s="1"/>
  <c r="AE73" i="31"/>
  <c r="AF73" i="31" s="1"/>
  <c r="AE89" i="31"/>
  <c r="AF89" i="31" s="1"/>
  <c r="AE863" i="31"/>
  <c r="AF863" i="31" s="1"/>
  <c r="AE801" i="31"/>
  <c r="AF801" i="31" s="1"/>
  <c r="AE1349" i="31"/>
  <c r="AF1349" i="31" s="1"/>
  <c r="AE263" i="31"/>
  <c r="AF263" i="31" s="1"/>
  <c r="AE799" i="31"/>
  <c r="AF799" i="31" s="1"/>
  <c r="AE511" i="31"/>
  <c r="AF511" i="31" s="1"/>
  <c r="AE284" i="31"/>
  <c r="AF284" i="31" s="1"/>
  <c r="AE459" i="31"/>
  <c r="AF459" i="31" s="1"/>
  <c r="AE855" i="31"/>
  <c r="AF855" i="31" s="1"/>
  <c r="AE533" i="31"/>
  <c r="AF533" i="31" s="1"/>
  <c r="AE114" i="31"/>
  <c r="AF114" i="31" s="1"/>
  <c r="AE1396" i="31"/>
  <c r="AF1396" i="31" s="1"/>
  <c r="AE1167" i="31"/>
  <c r="AF1167" i="31" s="1"/>
  <c r="AE14" i="31"/>
  <c r="AF14" i="31" s="1"/>
  <c r="AE379" i="31"/>
  <c r="AF379" i="31" s="1"/>
  <c r="AE963" i="31"/>
  <c r="AF963" i="31" s="1"/>
  <c r="AE314" i="31"/>
  <c r="AF314" i="31" s="1"/>
  <c r="AE283" i="31"/>
  <c r="AF283" i="31" s="1"/>
  <c r="AE1156" i="31"/>
  <c r="AF1156" i="31" s="1"/>
  <c r="AE649" i="31"/>
  <c r="AF649" i="31" s="1"/>
  <c r="AE349" i="31"/>
  <c r="AF349" i="31" s="1"/>
  <c r="AE903" i="31"/>
  <c r="AF903" i="31" s="1"/>
  <c r="AE753" i="31"/>
  <c r="AF753" i="31" s="1"/>
  <c r="AE522" i="31"/>
  <c r="AF522" i="31" s="1"/>
  <c r="AE692" i="31"/>
  <c r="AF692" i="31" s="1"/>
  <c r="AE579" i="31"/>
  <c r="AF579" i="31" s="1"/>
  <c r="AE853" i="31"/>
  <c r="AF853" i="31" s="1"/>
  <c r="AE90" i="31"/>
  <c r="AF90" i="31" s="1"/>
  <c r="AE189" i="31"/>
  <c r="AF189" i="31" s="1"/>
  <c r="AE787" i="31"/>
  <c r="AF787" i="31" s="1"/>
  <c r="AE923" i="31"/>
  <c r="AF923" i="31" s="1"/>
  <c r="AE1258" i="31"/>
  <c r="AF1258" i="31" s="1"/>
  <c r="AE471" i="31"/>
  <c r="AF471" i="31" s="1"/>
  <c r="AE147" i="31"/>
  <c r="AF147" i="31" s="1"/>
  <c r="AE238" i="31"/>
  <c r="AF238" i="31" s="1"/>
  <c r="AE1048" i="31"/>
  <c r="AF1048" i="31" s="1"/>
  <c r="AE924" i="31"/>
  <c r="AF924" i="31" s="1"/>
  <c r="AE53" i="31"/>
  <c r="AF53" i="31" s="1"/>
  <c r="AE431" i="31"/>
  <c r="AF431" i="31" s="1"/>
  <c r="AE1120" i="31"/>
  <c r="AF1120" i="31" s="1"/>
  <c r="AE19" i="31"/>
  <c r="AF19" i="31" s="1"/>
  <c r="AE1299" i="31"/>
  <c r="AF1299" i="31" s="1"/>
  <c r="AE1265" i="31"/>
  <c r="AF1265" i="31" s="1"/>
  <c r="AE790" i="31"/>
  <c r="AF790" i="31" s="1"/>
  <c r="AE1198" i="31"/>
  <c r="AF1198" i="31" s="1"/>
  <c r="AE617" i="31"/>
  <c r="AF617" i="31" s="1"/>
  <c r="AE112" i="31"/>
  <c r="AF112" i="31" s="1"/>
  <c r="AE1108" i="31"/>
  <c r="AF1108" i="31" s="1"/>
  <c r="AE779" i="31"/>
  <c r="AF779" i="31" s="1"/>
  <c r="AE66" i="31"/>
  <c r="AF66" i="31" s="1"/>
  <c r="AE204" i="31"/>
  <c r="AF204" i="31" s="1"/>
  <c r="AE1303" i="31"/>
  <c r="AF1303" i="31" s="1"/>
  <c r="AE646" i="31"/>
  <c r="AF646" i="31" s="1"/>
  <c r="AE650" i="31"/>
  <c r="AF650" i="31" s="1"/>
  <c r="AE1394" i="31"/>
  <c r="AF1394" i="31" s="1"/>
  <c r="AE838" i="31"/>
  <c r="AF838" i="31" s="1"/>
  <c r="AE1076" i="31"/>
  <c r="AF1076" i="31" s="1"/>
  <c r="AE1238" i="31"/>
  <c r="AF1238" i="31" s="1"/>
  <c r="AE1074" i="31"/>
  <c r="AF1074" i="31" s="1"/>
  <c r="AE1355" i="31"/>
  <c r="AF1355" i="31" s="1"/>
  <c r="AE328" i="31"/>
  <c r="AF328" i="31" s="1"/>
  <c r="AE1306" i="31"/>
  <c r="AF1306" i="31" s="1"/>
  <c r="AE407" i="31"/>
  <c r="AF407" i="31" s="1"/>
  <c r="AE65" i="31"/>
  <c r="AF65" i="31" s="1"/>
  <c r="AH703" i="31"/>
  <c r="AG703" i="31" s="1"/>
  <c r="AE901" i="31"/>
  <c r="AF901" i="31" s="1"/>
  <c r="AE890" i="31"/>
  <c r="AF890" i="31" s="1"/>
  <c r="AE295" i="31"/>
  <c r="AF295" i="31" s="1"/>
  <c r="AE1233" i="31"/>
  <c r="AF1233" i="31" s="1"/>
  <c r="AE621" i="31"/>
  <c r="AF621" i="31" s="1"/>
  <c r="AE330" i="31"/>
  <c r="AF330" i="31" s="1"/>
  <c r="AE412" i="31"/>
  <c r="AF412" i="31" s="1"/>
  <c r="AE253" i="31"/>
  <c r="AF253" i="31" s="1"/>
  <c r="AE690" i="31"/>
  <c r="AF690" i="31" s="1"/>
  <c r="AE588" i="31"/>
  <c r="AF588" i="31" s="1"/>
  <c r="AE857" i="31"/>
  <c r="AF857" i="31" s="1"/>
  <c r="AE501" i="31"/>
  <c r="AF501" i="31" s="1"/>
  <c r="AE299" i="31"/>
  <c r="AF299" i="31" s="1"/>
  <c r="AE1001" i="31"/>
  <c r="AF1001" i="31" s="1"/>
  <c r="AE1009" i="31"/>
  <c r="AF1009" i="31" s="1"/>
  <c r="AE262" i="31"/>
  <c r="AF262" i="31" s="1"/>
  <c r="AE677" i="31"/>
  <c r="AF677" i="31" s="1"/>
  <c r="AE1187" i="31"/>
  <c r="AF1187" i="31" s="1"/>
  <c r="AE1046" i="31"/>
  <c r="AF1046" i="31" s="1"/>
  <c r="AE58" i="31"/>
  <c r="AF58" i="31" s="1"/>
  <c r="AE955" i="31"/>
  <c r="AF955" i="31" s="1"/>
  <c r="AE64" i="31"/>
  <c r="AF64" i="31" s="1"/>
  <c r="AE91" i="31"/>
  <c r="AF91" i="31" s="1"/>
  <c r="AE1121" i="31"/>
  <c r="AF1121" i="31" s="1"/>
  <c r="AE466" i="31"/>
  <c r="AF466" i="31" s="1"/>
  <c r="AE1093" i="31"/>
  <c r="AF1093" i="31" s="1"/>
  <c r="AE291" i="31"/>
  <c r="AF291" i="31" s="1"/>
  <c r="AE77" i="31"/>
  <c r="AF77" i="31" s="1"/>
  <c r="AE1007" i="31"/>
  <c r="AF1007" i="31" s="1"/>
  <c r="AE1159" i="31"/>
  <c r="AF1159" i="31" s="1"/>
  <c r="AE953" i="31"/>
  <c r="AF953" i="31" s="1"/>
  <c r="AE1134" i="31"/>
  <c r="AF1134" i="31" s="1"/>
  <c r="AE7" i="31"/>
  <c r="AF7" i="31" s="1"/>
  <c r="AE530" i="31"/>
  <c r="AF530" i="31" s="1"/>
  <c r="AE341" i="31"/>
  <c r="AF341" i="31" s="1"/>
  <c r="AE745" i="31"/>
  <c r="AF745" i="31" s="1"/>
  <c r="AE1042" i="31"/>
  <c r="AF1042" i="31" s="1"/>
  <c r="AE710" i="31"/>
  <c r="AF710" i="31" s="1"/>
  <c r="AE800" i="31"/>
  <c r="AF800" i="31" s="1"/>
  <c r="AE370" i="31"/>
  <c r="AF370" i="31" s="1"/>
  <c r="AE1200" i="31"/>
  <c r="AF1200" i="31" s="1"/>
  <c r="AE596" i="31"/>
  <c r="AF596" i="31" s="1"/>
  <c r="AE828" i="31"/>
  <c r="AF828" i="31" s="1"/>
  <c r="AE1197" i="31"/>
  <c r="AF1197" i="31" s="1"/>
  <c r="AE981" i="31"/>
  <c r="AF981" i="31" s="1"/>
  <c r="AE1022" i="31"/>
  <c r="AF1022" i="31" s="1"/>
  <c r="AE751" i="31"/>
  <c r="AF751" i="31" s="1"/>
  <c r="AE942" i="31"/>
  <c r="AF942" i="31" s="1"/>
  <c r="AE1209" i="31"/>
  <c r="AF1209" i="31" s="1"/>
  <c r="AE405" i="31"/>
  <c r="AF405" i="31" s="1"/>
  <c r="AH1311" i="31"/>
  <c r="AG1311" i="31" s="1"/>
  <c r="AE987" i="31"/>
  <c r="AF987" i="31" s="1"/>
  <c r="AE1371" i="31"/>
  <c r="AF1371" i="31" s="1"/>
  <c r="AE1150" i="31"/>
  <c r="AF1150" i="31" s="1"/>
  <c r="AE1247" i="31"/>
  <c r="AF1247" i="31" s="1"/>
  <c r="AE237" i="31"/>
  <c r="AF237" i="31" s="1"/>
  <c r="AE452" i="31"/>
  <c r="AF452" i="31" s="1"/>
  <c r="AE993" i="31"/>
  <c r="AF993" i="31" s="1"/>
  <c r="AE387" i="31"/>
  <c r="AF387" i="31" s="1"/>
  <c r="AE540" i="31"/>
  <c r="AF540" i="31" s="1"/>
  <c r="AE613" i="31"/>
  <c r="AF613" i="31" s="1"/>
  <c r="AE920" i="31"/>
  <c r="AF920" i="31" s="1"/>
  <c r="AE803" i="31"/>
  <c r="AF803" i="31" s="1"/>
  <c r="AE443" i="31"/>
  <c r="AF443" i="31" s="1"/>
  <c r="AE550" i="31"/>
  <c r="AF550" i="31" s="1"/>
  <c r="AE876" i="31"/>
  <c r="AF876" i="31" s="1"/>
  <c r="AE422" i="31"/>
  <c r="AF422" i="31" s="1"/>
  <c r="AE1242" i="31"/>
  <c r="AF1242" i="31" s="1"/>
  <c r="AE944" i="31"/>
  <c r="AF944" i="31" s="1"/>
  <c r="AE44" i="31"/>
  <c r="AF44" i="31" s="1"/>
  <c r="AH1011" i="31"/>
  <c r="AG1011" i="31" s="1"/>
  <c r="AE992" i="31"/>
  <c r="AF992" i="31" s="1"/>
  <c r="AE909" i="31"/>
  <c r="AF909" i="31" s="1"/>
  <c r="AE892" i="31"/>
  <c r="AF892" i="31" s="1"/>
  <c r="AE568" i="31"/>
  <c r="AF568" i="31" s="1"/>
  <c r="AE873" i="31"/>
  <c r="AF873" i="31" s="1"/>
  <c r="AE1254" i="31"/>
  <c r="AF1254" i="31" s="1"/>
  <c r="AE1033" i="31"/>
  <c r="AF1033" i="31" s="1"/>
  <c r="AE620" i="31"/>
  <c r="AF620" i="31" s="1"/>
  <c r="AE456" i="31"/>
  <c r="AF456" i="31" s="1"/>
  <c r="AE293" i="31"/>
  <c r="AF293" i="31" s="1"/>
  <c r="AE488" i="31"/>
  <c r="AF488" i="31" s="1"/>
  <c r="AE524" i="31"/>
  <c r="AF524" i="31" s="1"/>
  <c r="AE1325" i="31"/>
  <c r="AF1325" i="31" s="1"/>
  <c r="AE1356" i="31"/>
  <c r="AF1356" i="31" s="1"/>
  <c r="AE1290" i="31"/>
  <c r="AF1290" i="31" s="1"/>
  <c r="AE606" i="31"/>
  <c r="AF606" i="31" s="1"/>
  <c r="AE499" i="31"/>
  <c r="AF499" i="31" s="1"/>
  <c r="AH1026" i="31"/>
  <c r="AG1026" i="31" s="1"/>
  <c r="AE282" i="31"/>
  <c r="AF282" i="31" s="1"/>
  <c r="AH965" i="31"/>
  <c r="AG965" i="31" s="1"/>
  <c r="AH531" i="31"/>
  <c r="AG531" i="31" s="1"/>
  <c r="AE829" i="31"/>
  <c r="AF829" i="31" s="1"/>
  <c r="AH1345" i="31"/>
  <c r="AG1345" i="31" s="1"/>
  <c r="AE215" i="31"/>
  <c r="AF215" i="31" s="1"/>
  <c r="AE1221" i="31"/>
  <c r="AF1221" i="31" s="1"/>
  <c r="AE1088" i="31"/>
  <c r="AF1088" i="31" s="1"/>
  <c r="AE542" i="31"/>
  <c r="AF542" i="31" s="1"/>
  <c r="AH1329" i="31"/>
  <c r="AG1329" i="31" s="1"/>
  <c r="AE723" i="31"/>
  <c r="AF723" i="31" s="1"/>
  <c r="AE919" i="31"/>
  <c r="AF919" i="31" s="1"/>
  <c r="AH145" i="31"/>
  <c r="AG145" i="31" s="1"/>
  <c r="AH791" i="31"/>
  <c r="AG791" i="31" s="1"/>
  <c r="AH532" i="31"/>
  <c r="AG532" i="31" s="1"/>
  <c r="AH1113" i="31"/>
  <c r="AG1113" i="31" s="1"/>
  <c r="AH622" i="31"/>
  <c r="AG622" i="31" s="1"/>
  <c r="AE1304" i="31"/>
  <c r="AF1304" i="31" s="1"/>
  <c r="AE632" i="31"/>
  <c r="AF632" i="31" s="1"/>
  <c r="AE713" i="31"/>
  <c r="AF713" i="31" s="1"/>
  <c r="AH1132" i="31"/>
  <c r="AG1132" i="31" s="1"/>
  <c r="AE1336" i="31"/>
  <c r="AF1336" i="31" s="1"/>
  <c r="AE1050" i="31"/>
  <c r="AF1050" i="31" s="1"/>
  <c r="AH713" i="31"/>
  <c r="AG713" i="31" s="1"/>
  <c r="AE757" i="31"/>
  <c r="AF757" i="31" s="1"/>
  <c r="AH1335" i="31"/>
  <c r="AG1335" i="31" s="1"/>
  <c r="AH1119" i="31"/>
  <c r="AG1119" i="31" s="1"/>
  <c r="AE1379" i="31"/>
  <c r="AF1379" i="31" s="1"/>
  <c r="AH1146" i="31"/>
  <c r="AG1146" i="31" s="1"/>
  <c r="AE1365" i="31"/>
  <c r="AF1365" i="31" s="1"/>
  <c r="AE448" i="31"/>
  <c r="AF448" i="31" s="1"/>
  <c r="AH1222" i="31"/>
  <c r="AG1222" i="31" s="1"/>
  <c r="AE1147" i="31"/>
  <c r="AF1147" i="31" s="1"/>
  <c r="AH354" i="31"/>
  <c r="AG354" i="31" s="1"/>
  <c r="AH515" i="31"/>
  <c r="AG515" i="31" s="1"/>
  <c r="AH1198" i="31"/>
  <c r="AG1198" i="31" s="1"/>
  <c r="AG373" i="31"/>
  <c r="AH373" i="31"/>
  <c r="AH807" i="31"/>
  <c r="AG807" i="31" s="1"/>
  <c r="AH1290" i="31"/>
  <c r="AG1290" i="31" s="1"/>
  <c r="AH980" i="31"/>
  <c r="AG980" i="31" s="1"/>
  <c r="AH151" i="31"/>
  <c r="AG151" i="31" s="1"/>
  <c r="AE839" i="31"/>
  <c r="AF839" i="31" s="1"/>
  <c r="AH1254" i="31"/>
  <c r="AG1254" i="31" s="1"/>
  <c r="AH409" i="31"/>
  <c r="AG409" i="31" s="1"/>
  <c r="AH351" i="31"/>
  <c r="AG351" i="31" s="1"/>
  <c r="AE912" i="31"/>
  <c r="AF912" i="31" s="1"/>
  <c r="AE1225" i="31"/>
  <c r="AF1225" i="31" s="1"/>
  <c r="AE786" i="31"/>
  <c r="AF786" i="31" s="1"/>
  <c r="AE1224" i="31"/>
  <c r="AF1224" i="31" s="1"/>
  <c r="AE683" i="31"/>
  <c r="AF683" i="31" s="1"/>
  <c r="AH1401" i="31"/>
  <c r="AG1401" i="31" s="1"/>
  <c r="AE243" i="31"/>
  <c r="AF243" i="31" s="1"/>
  <c r="AE158" i="31"/>
  <c r="AF158" i="31" s="1"/>
  <c r="AE695" i="31"/>
  <c r="AF695" i="31" s="1"/>
  <c r="AH1304" i="31"/>
  <c r="AG1304" i="31" s="1"/>
  <c r="AH1383" i="31"/>
  <c r="AG1383" i="31" s="1"/>
  <c r="AH765" i="31"/>
  <c r="AG765" i="31" s="1"/>
  <c r="AH997" i="31"/>
  <c r="AG997" i="31" s="1"/>
  <c r="AE1192" i="31"/>
  <c r="AF1192" i="31" s="1"/>
  <c r="AE678" i="31"/>
  <c r="AF678" i="31" s="1"/>
  <c r="AE721" i="31"/>
  <c r="AF721" i="31" s="1"/>
  <c r="AE366" i="31"/>
  <c r="AF366" i="31" s="1"/>
  <c r="AH1348" i="31"/>
  <c r="AG1348" i="31" s="1"/>
  <c r="AH1003" i="31"/>
  <c r="AG1003" i="31" s="1"/>
  <c r="AH7" i="31"/>
  <c r="AG7" i="31" s="1"/>
  <c r="AH978" i="31"/>
  <c r="AG978" i="31" s="1"/>
  <c r="AH944" i="31"/>
  <c r="AG944" i="31" s="1"/>
  <c r="AH935" i="31"/>
  <c r="AG935" i="31" s="1"/>
  <c r="AH377" i="31"/>
  <c r="AG377" i="31" s="1"/>
  <c r="AH419" i="31"/>
  <c r="AG419" i="31" s="1"/>
  <c r="AE1168" i="31"/>
  <c r="AF1168" i="31" s="1"/>
  <c r="AE187" i="31"/>
  <c r="AF187" i="31" s="1"/>
  <c r="AE1311" i="31"/>
  <c r="AF1311" i="31" s="1"/>
  <c r="AH1376" i="31"/>
  <c r="AG1376" i="31" s="1"/>
  <c r="AE249" i="31"/>
  <c r="AF249" i="31" s="1"/>
  <c r="AE630" i="31"/>
  <c r="AF630" i="31" s="1"/>
  <c r="AH721" i="31"/>
  <c r="AG721" i="31" s="1"/>
  <c r="AH665" i="31"/>
  <c r="AG665" i="31" s="1"/>
  <c r="AH1378" i="31"/>
  <c r="AG1378" i="31" s="1"/>
  <c r="AH1095" i="31"/>
  <c r="AG1095" i="31" s="1"/>
  <c r="AH587" i="31"/>
  <c r="AG587" i="31" s="1"/>
  <c r="AE429" i="31"/>
  <c r="AF429" i="31" s="1"/>
  <c r="AE398" i="31"/>
  <c r="AF398" i="31" s="1"/>
  <c r="AE1180" i="31"/>
  <c r="AF1180" i="31" s="1"/>
  <c r="AE397" i="31"/>
  <c r="AF397" i="31" s="1"/>
  <c r="AH666" i="31"/>
  <c r="AG666" i="31" s="1"/>
  <c r="AE611" i="31"/>
  <c r="AF611" i="31" s="1"/>
  <c r="AH645" i="31"/>
  <c r="AG645" i="31" s="1"/>
  <c r="AH418" i="31"/>
  <c r="AG418" i="31" s="1"/>
  <c r="AH482" i="31"/>
  <c r="AG482" i="31" s="1"/>
  <c r="AH300" i="31"/>
  <c r="AG300" i="31" s="1"/>
  <c r="AE1096" i="31"/>
  <c r="AF1096" i="31" s="1"/>
  <c r="AE272" i="31"/>
  <c r="AF272" i="31" s="1"/>
  <c r="AE586" i="31"/>
  <c r="AF586" i="31" s="1"/>
  <c r="AH236" i="31"/>
  <c r="AG236" i="31" s="1"/>
  <c r="AE144" i="31"/>
  <c r="AF144" i="31" s="1"/>
  <c r="AE1351" i="31"/>
  <c r="AF1351" i="31" s="1"/>
  <c r="AE148" i="31"/>
  <c r="AF148" i="31" s="1"/>
  <c r="AE388" i="31"/>
  <c r="AF388" i="31" s="1"/>
  <c r="AE1270" i="31"/>
  <c r="AF1270" i="31" s="1"/>
  <c r="AE1129" i="31"/>
  <c r="AF1129" i="31" s="1"/>
  <c r="AE847" i="31"/>
  <c r="AF847" i="31" s="1"/>
  <c r="AH1218" i="31"/>
  <c r="AG1218" i="31" s="1"/>
  <c r="AE510" i="31"/>
  <c r="AF510" i="31" s="1"/>
  <c r="AH1061" i="31"/>
  <c r="AG1061" i="31" s="1"/>
  <c r="AH1212" i="31"/>
  <c r="AG1212" i="31" s="1"/>
  <c r="AE323" i="31"/>
  <c r="AF323" i="31" s="1"/>
  <c r="AE725" i="31"/>
  <c r="AF725" i="31" s="1"/>
  <c r="AH1366" i="31"/>
  <c r="AG1366" i="31" s="1"/>
  <c r="AE1236" i="31"/>
  <c r="AF1236" i="31" s="1"/>
  <c r="AE958" i="31"/>
  <c r="AF958" i="31" s="1"/>
  <c r="AH514" i="31"/>
  <c r="AG514" i="31" s="1"/>
  <c r="AE1116" i="31"/>
  <c r="AF1116" i="31" s="1"/>
  <c r="AH850" i="31"/>
  <c r="AG850" i="31" s="1"/>
  <c r="AH116" i="31"/>
  <c r="AG116" i="31" s="1"/>
  <c r="AH627" i="31"/>
  <c r="AG627" i="31" s="1"/>
  <c r="AH87" i="31"/>
  <c r="AG87" i="31" s="1"/>
  <c r="AE340" i="31"/>
  <c r="AF340" i="31" s="1"/>
  <c r="AH920" i="31"/>
  <c r="AG920" i="31" s="1"/>
  <c r="AH788" i="31"/>
  <c r="AG788" i="31" s="1"/>
  <c r="AE1193" i="31"/>
  <c r="AF1193" i="31" s="1"/>
  <c r="AH1159" i="31"/>
  <c r="AG1159" i="31" s="1"/>
  <c r="AH45" i="31"/>
  <c r="AG45" i="31" s="1"/>
  <c r="AE864" i="31"/>
  <c r="AF864" i="31" s="1"/>
  <c r="AE1155" i="31"/>
  <c r="AF1155" i="31" s="1"/>
  <c r="AE267" i="31"/>
  <c r="AF267" i="31" s="1"/>
  <c r="AH161" i="31"/>
  <c r="AG161" i="31" s="1"/>
  <c r="AH624" i="31"/>
  <c r="AG624" i="31" s="1"/>
  <c r="AH383" i="31"/>
  <c r="AG383" i="31" s="1"/>
  <c r="AH186" i="31"/>
  <c r="AG186" i="31" s="1"/>
  <c r="AH198" i="31"/>
  <c r="AG198" i="31" s="1"/>
  <c r="AE1027" i="31"/>
  <c r="AF1027" i="31" s="1"/>
  <c r="AE933" i="31"/>
  <c r="AF933" i="31" s="1"/>
  <c r="AE782" i="31"/>
  <c r="AF782" i="31" s="1"/>
  <c r="AE915" i="31"/>
  <c r="AF915" i="31" s="1"/>
  <c r="AE1100" i="31"/>
  <c r="AF1100" i="31" s="1"/>
  <c r="AE270" i="31"/>
  <c r="AF270" i="31" s="1"/>
  <c r="AE827" i="31"/>
  <c r="AF827" i="31" s="1"/>
  <c r="AH586" i="31"/>
  <c r="AG586" i="31" s="1"/>
  <c r="AE275" i="31"/>
  <c r="AF275" i="31" s="1"/>
  <c r="AE60" i="31"/>
  <c r="AF60" i="31" s="1"/>
  <c r="AH924" i="31"/>
  <c r="AG924" i="31" s="1"/>
  <c r="AH97" i="31"/>
  <c r="AG97" i="31" s="1"/>
  <c r="AE1366" i="31"/>
  <c r="AF1366" i="31" s="1"/>
  <c r="AE516" i="31"/>
  <c r="AF516" i="31" s="1"/>
  <c r="AH739" i="31"/>
  <c r="AG739" i="31" s="1"/>
  <c r="AE190" i="31"/>
  <c r="AF190" i="31" s="1"/>
  <c r="AE402" i="31"/>
  <c r="AF402" i="31" s="1"/>
  <c r="AE1079" i="31"/>
  <c r="AF1079" i="31" s="1"/>
  <c r="AE1118" i="31"/>
  <c r="AF1118" i="31" s="1"/>
  <c r="AE1051" i="31"/>
  <c r="AF1051" i="31" s="1"/>
  <c r="AH545" i="31"/>
  <c r="AG545" i="31" s="1"/>
  <c r="AE9" i="31"/>
  <c r="AF9" i="31" s="1"/>
  <c r="AE242" i="31"/>
  <c r="AF242" i="31" s="1"/>
  <c r="AH372" i="31"/>
  <c r="AG372" i="31" s="1"/>
  <c r="AH255" i="31"/>
  <c r="AG255" i="31" s="1"/>
  <c r="AH1150" i="31"/>
  <c r="AG1150" i="31" s="1"/>
  <c r="AH846" i="31"/>
  <c r="AG846" i="31" s="1"/>
  <c r="AE1144" i="31"/>
  <c r="AF1144" i="31" s="1"/>
  <c r="AE762" i="31"/>
  <c r="AF762" i="31" s="1"/>
  <c r="AH816" i="31"/>
  <c r="AG816" i="31" s="1"/>
  <c r="AH994" i="31"/>
  <c r="AG994" i="31" s="1"/>
  <c r="AE294" i="31"/>
  <c r="AF294" i="31" s="1"/>
  <c r="AH702" i="31"/>
  <c r="AG702" i="31" s="1"/>
  <c r="AE186" i="31"/>
  <c r="AF186" i="31" s="1"/>
  <c r="AH1002" i="31"/>
  <c r="AG1002" i="31" s="1"/>
  <c r="AH1066" i="31"/>
  <c r="AG1066" i="31" s="1"/>
  <c r="AE997" i="31"/>
  <c r="AF997" i="31" s="1"/>
  <c r="AE706" i="31"/>
  <c r="AF706" i="31" s="1"/>
  <c r="AH974" i="31"/>
  <c r="AG974" i="31" s="1"/>
  <c r="AE191" i="31"/>
  <c r="AF191" i="31" s="1"/>
  <c r="AH836" i="31"/>
  <c r="AG836" i="31" s="1"/>
  <c r="AE1382" i="31"/>
  <c r="AF1382" i="31" s="1"/>
  <c r="AE572" i="31"/>
  <c r="AF572" i="31" s="1"/>
  <c r="AE694" i="31"/>
  <c r="AF694" i="31" s="1"/>
  <c r="AH891" i="31"/>
  <c r="AG891" i="31" s="1"/>
  <c r="AE1220" i="31"/>
  <c r="AF1220" i="31" s="1"/>
  <c r="AE342" i="31"/>
  <c r="AF342" i="31" s="1"/>
  <c r="AH865" i="31"/>
  <c r="AG865" i="31" s="1"/>
  <c r="AH1280" i="31"/>
  <c r="AG1280" i="31" s="1"/>
  <c r="AH873" i="31"/>
  <c r="AG873" i="31" s="1"/>
  <c r="AH494" i="31"/>
  <c r="AG494" i="31" s="1"/>
  <c r="AH1362" i="31"/>
  <c r="AG1362" i="31" s="1"/>
  <c r="AE74" i="31"/>
  <c r="AF74" i="31" s="1"/>
  <c r="AH1350" i="31"/>
  <c r="AG1350" i="31" s="1"/>
  <c r="AE675" i="31"/>
  <c r="AF675" i="31" s="1"/>
  <c r="AH1182" i="31"/>
  <c r="AG1182" i="31" s="1"/>
  <c r="AH652" i="31"/>
  <c r="AG652" i="31" s="1"/>
  <c r="AE1322" i="31"/>
  <c r="AF1322" i="31" s="1"/>
  <c r="AH171" i="31"/>
  <c r="AG171" i="31" s="1"/>
  <c r="AH296" i="31"/>
  <c r="AG296" i="31" s="1"/>
  <c r="AH763" i="31"/>
  <c r="AG763" i="31" s="1"/>
  <c r="AH602" i="31"/>
  <c r="AG602" i="31" s="1"/>
  <c r="AH527" i="31"/>
  <c r="AG527" i="31" s="1"/>
  <c r="AH317" i="31"/>
  <c r="AG317" i="31" s="1"/>
  <c r="AH659" i="31"/>
  <c r="AG659" i="31" s="1"/>
  <c r="AH1278" i="31"/>
  <c r="AG1278" i="31" s="1"/>
  <c r="AH109" i="31"/>
  <c r="AG109" i="31" s="1"/>
  <c r="AH420" i="31"/>
  <c r="AG420" i="31" s="1"/>
  <c r="AH620" i="31"/>
  <c r="AG620" i="31" s="1"/>
  <c r="AH224" i="31"/>
  <c r="AG224" i="31" s="1"/>
  <c r="AH162" i="31"/>
  <c r="AG162" i="31" s="1"/>
  <c r="AH1018" i="31"/>
  <c r="AG1018" i="31" s="1"/>
  <c r="AE401" i="31"/>
  <c r="AF401" i="31" s="1"/>
  <c r="AH1169" i="31"/>
  <c r="AG1169" i="31" s="1"/>
  <c r="AH51" i="31"/>
  <c r="AG51" i="31" s="1"/>
  <c r="AE526" i="31"/>
  <c r="AF526" i="31" s="1"/>
  <c r="AE1308" i="31"/>
  <c r="AF1308" i="31" s="1"/>
  <c r="AH1230" i="31"/>
  <c r="AG1230" i="31" s="1"/>
  <c r="AH1285" i="31"/>
  <c r="AG1285" i="31" s="1"/>
  <c r="AH283" i="31"/>
  <c r="AG283" i="31" s="1"/>
  <c r="AH301" i="31"/>
  <c r="AG301" i="31" s="1"/>
  <c r="AH1321" i="31"/>
  <c r="AG1321" i="31" s="1"/>
  <c r="AH750" i="31"/>
  <c r="AG750" i="31" s="1"/>
  <c r="AH1112" i="31"/>
  <c r="AG1112" i="31" s="1"/>
  <c r="AH769" i="31"/>
  <c r="AG769" i="31" s="1"/>
  <c r="AH1221" i="31"/>
  <c r="AG1221" i="31" s="1"/>
  <c r="AH426" i="31"/>
  <c r="AG426" i="31" s="1"/>
  <c r="AH358" i="31"/>
  <c r="AG358" i="31" s="1"/>
  <c r="AH406" i="31"/>
  <c r="AG406" i="31" s="1"/>
  <c r="AH538" i="31"/>
  <c r="AG538" i="31" s="1"/>
  <c r="AH1224" i="31"/>
  <c r="AG1224" i="31" s="1"/>
  <c r="AH378" i="31"/>
  <c r="AG378" i="31" s="1"/>
  <c r="AH477" i="31"/>
  <c r="AG477" i="31" s="1"/>
  <c r="AH526" i="31"/>
  <c r="AG526" i="31" s="1"/>
  <c r="AH343" i="31"/>
  <c r="AG343" i="31" s="1"/>
  <c r="AH230" i="31"/>
  <c r="AG230" i="31" s="1"/>
  <c r="AH392" i="31"/>
  <c r="AG392" i="31" s="1"/>
  <c r="AH1330" i="31"/>
  <c r="AG1330" i="31" s="1"/>
  <c r="AH511" i="31"/>
  <c r="AG511" i="31" s="1"/>
  <c r="AH457" i="31"/>
  <c r="AG457" i="31" s="1"/>
  <c r="AH293" i="31"/>
  <c r="AG293" i="31" s="1"/>
  <c r="AH294" i="31"/>
  <c r="AG294" i="31" s="1"/>
  <c r="AH1121" i="31"/>
  <c r="AG1121" i="31" s="1"/>
  <c r="AH743" i="31"/>
  <c r="AG743" i="31" s="1"/>
  <c r="AH475" i="31"/>
  <c r="AG475" i="31" s="1"/>
  <c r="AE277" i="31"/>
  <c r="AF277" i="31" s="1"/>
  <c r="AH200" i="31"/>
  <c r="AG200" i="31" s="1"/>
  <c r="AH68" i="31"/>
  <c r="AG68" i="31" s="1"/>
  <c r="AH408" i="31"/>
  <c r="AG408" i="31" s="1"/>
  <c r="AH1351" i="31"/>
  <c r="AG1351" i="31" s="1"/>
  <c r="AH1269" i="31"/>
  <c r="AG1269" i="31" s="1"/>
  <c r="AH103" i="31"/>
  <c r="AG103" i="31" s="1"/>
  <c r="AH1131" i="31"/>
  <c r="AG1131" i="31" s="1"/>
  <c r="AH854" i="31"/>
  <c r="AG854" i="31" s="1"/>
  <c r="AH553" i="31"/>
  <c r="AG553" i="31" s="1"/>
  <c r="AH37" i="31"/>
  <c r="AG37" i="31" s="1"/>
  <c r="AE532" i="31"/>
  <c r="AF532" i="31" s="1"/>
  <c r="AH541" i="31"/>
  <c r="AG541" i="31" s="1"/>
  <c r="AE280" i="31"/>
  <c r="AF280" i="31" s="1"/>
  <c r="AE891" i="31"/>
  <c r="AF891" i="31" s="1"/>
  <c r="AH1168" i="31"/>
  <c r="AG1168" i="31" s="1"/>
  <c r="AE1262" i="31"/>
  <c r="AF1262" i="31" s="1"/>
  <c r="AH54" i="31"/>
  <c r="AG54" i="31" s="1"/>
  <c r="AH1130" i="31"/>
  <c r="AG1130" i="31" s="1"/>
  <c r="AH452" i="31"/>
  <c r="AG452" i="31" s="1"/>
  <c r="AH790" i="31"/>
  <c r="AG790" i="31" s="1"/>
  <c r="AH391" i="31"/>
  <c r="AG391" i="31" s="1"/>
  <c r="AH440" i="31"/>
  <c r="AG440" i="31" s="1"/>
  <c r="AH1385" i="31"/>
  <c r="AG1385" i="31" s="1"/>
  <c r="AH682" i="31"/>
  <c r="AG682" i="31" s="1"/>
  <c r="AH473" i="31"/>
  <c r="AG473" i="31" s="1"/>
  <c r="AH757" i="31"/>
  <c r="AG757" i="31" s="1"/>
  <c r="AH432" i="31"/>
  <c r="AG432" i="31" s="1"/>
  <c r="AH1382" i="31"/>
  <c r="AG1382" i="31" s="1"/>
  <c r="AH917" i="31"/>
  <c r="AG917" i="31" s="1"/>
  <c r="AH993" i="31"/>
  <c r="AG993" i="31" s="1"/>
  <c r="AH1115" i="31"/>
  <c r="AG1115" i="31" s="1"/>
  <c r="AH775" i="31"/>
  <c r="AG775" i="31" s="1"/>
  <c r="AH509" i="31"/>
  <c r="AG509" i="31" s="1"/>
  <c r="AH694" i="31"/>
  <c r="AG694" i="31" s="1"/>
  <c r="AH277" i="31"/>
  <c r="AG277" i="31" s="1"/>
  <c r="AH1299" i="31"/>
  <c r="AG1299" i="31" s="1"/>
  <c r="AH259" i="31"/>
  <c r="AG259" i="31" s="1"/>
  <c r="AH1206" i="31"/>
  <c r="AG1206" i="31" s="1"/>
  <c r="AH231" i="31"/>
  <c r="AG231" i="31" s="1"/>
  <c r="AH1189" i="31"/>
  <c r="AG1189" i="31" s="1"/>
  <c r="AH35" i="31"/>
  <c r="AG35" i="31" s="1"/>
  <c r="AH57" i="31"/>
  <c r="AG57" i="31" s="1"/>
  <c r="AH137" i="31"/>
  <c r="AG137" i="31" s="1"/>
  <c r="AH737" i="31"/>
  <c r="AG737" i="31" s="1"/>
  <c r="AH820" i="31"/>
  <c r="AG820" i="31" s="1"/>
  <c r="AH170" i="31"/>
  <c r="AG170" i="31" s="1"/>
  <c r="AE662" i="31"/>
  <c r="AF662" i="31" s="1"/>
  <c r="AH591" i="31"/>
  <c r="AG591" i="31" s="1"/>
  <c r="AE194" i="31"/>
  <c r="AF194" i="31" s="1"/>
  <c r="AE111" i="31"/>
  <c r="AF111" i="31" s="1"/>
  <c r="AE353" i="31"/>
  <c r="AF353" i="31" s="1"/>
  <c r="AE1111" i="31"/>
  <c r="AF1111" i="31" s="1"/>
  <c r="AE346" i="31"/>
  <c r="AF346" i="31" s="1"/>
  <c r="AE232" i="31"/>
  <c r="AF232" i="31" s="1"/>
  <c r="AH1333" i="31"/>
  <c r="AG1333" i="31" s="1"/>
  <c r="AH855" i="31"/>
  <c r="AG855" i="31" s="1"/>
  <c r="AH1327" i="31"/>
  <c r="AG1327" i="31" s="1"/>
  <c r="AH176" i="31"/>
  <c r="AG176" i="31" s="1"/>
  <c r="AH1172" i="31"/>
  <c r="AG1172" i="31" s="1"/>
  <c r="AH290" i="31"/>
  <c r="AG290" i="31" s="1"/>
  <c r="AH726" i="31"/>
  <c r="AG726" i="31" s="1"/>
  <c r="AH910" i="31"/>
  <c r="AG910" i="31" s="1"/>
  <c r="AH1104" i="31"/>
  <c r="AG1104" i="31" s="1"/>
  <c r="AH983" i="31"/>
  <c r="AG983" i="31" s="1"/>
  <c r="AH578" i="31"/>
  <c r="AG578" i="31" s="1"/>
  <c r="AH47" i="31"/>
  <c r="AG47" i="31" s="1"/>
  <c r="AH544" i="31"/>
  <c r="AG544" i="31" s="1"/>
  <c r="AH899" i="31"/>
  <c r="AG899" i="31" s="1"/>
  <c r="AH961" i="31"/>
  <c r="AG961" i="31" s="1"/>
  <c r="AH718" i="31"/>
  <c r="AG718" i="31" s="1"/>
  <c r="AH1043" i="31"/>
  <c r="AG1043" i="31" s="1"/>
  <c r="AE356" i="31"/>
  <c r="AF356" i="31" s="1"/>
  <c r="AE394" i="31"/>
  <c r="AF394" i="31" s="1"/>
  <c r="AH604" i="31"/>
  <c r="AG604" i="31" s="1"/>
  <c r="AH12" i="31"/>
  <c r="AG12" i="31" s="1"/>
  <c r="AH1318" i="31"/>
  <c r="AG1318" i="31" s="1"/>
  <c r="AH187" i="31"/>
  <c r="AG187" i="31" s="1"/>
  <c r="AH1000" i="31"/>
  <c r="AG1000" i="31" s="1"/>
  <c r="AH4" i="31"/>
  <c r="AG4" i="31" s="1"/>
  <c r="AH912" i="31"/>
  <c r="AG912" i="31" s="1"/>
  <c r="AH984" i="31"/>
  <c r="AG984" i="31" s="1"/>
  <c r="AH1374" i="31"/>
  <c r="AG1374" i="31" s="1"/>
  <c r="AH1205" i="31"/>
  <c r="AG1205" i="31" s="1"/>
  <c r="AH1142" i="31"/>
  <c r="AG1142" i="31" s="1"/>
  <c r="AH88" i="31"/>
  <c r="AG88" i="31" s="1"/>
  <c r="AH1070" i="31"/>
  <c r="AG1070" i="31" s="1"/>
  <c r="AH1093" i="31"/>
  <c r="AG1093" i="31" s="1"/>
  <c r="AH451" i="31"/>
  <c r="AG451" i="31" s="1"/>
  <c r="AH683" i="31"/>
  <c r="AG683" i="31" s="1"/>
  <c r="AH1151" i="31"/>
  <c r="AG1151" i="31" s="1"/>
  <c r="AH930" i="31"/>
  <c r="AG930" i="31" s="1"/>
  <c r="AH1086" i="31"/>
  <c r="AG1086" i="31" s="1"/>
  <c r="AH785" i="31"/>
  <c r="AG785" i="31" s="1"/>
  <c r="AH1310" i="31"/>
  <c r="AG1310" i="31" s="1"/>
  <c r="AH463" i="31"/>
  <c r="AG463" i="31" s="1"/>
  <c r="AH1094" i="31"/>
  <c r="AG1094" i="31" s="1"/>
  <c r="AH1163" i="31"/>
  <c r="AG1163" i="31" s="1"/>
  <c r="AH411" i="31"/>
  <c r="AG411" i="31" s="1"/>
  <c r="AH175" i="31"/>
  <c r="AG175" i="31" s="1"/>
  <c r="AH241" i="31"/>
  <c r="AG241" i="31" s="1"/>
  <c r="AH177" i="31"/>
  <c r="AG177" i="31" s="1"/>
  <c r="AE28" i="31"/>
  <c r="AF28" i="31" s="1"/>
  <c r="AE674" i="31"/>
  <c r="AF674" i="31" s="1"/>
  <c r="AH783" i="31"/>
  <c r="AG783" i="31" s="1"/>
  <c r="AH549" i="31"/>
  <c r="AG549" i="31" s="1"/>
  <c r="AH1048" i="31"/>
  <c r="AG1048" i="31" s="1"/>
  <c r="AH339" i="31"/>
  <c r="AG339" i="31" s="1"/>
  <c r="AH1208" i="31"/>
  <c r="AG1208" i="31" s="1"/>
  <c r="AH1369" i="31"/>
  <c r="AG1369" i="31" s="1"/>
  <c r="AH1191" i="31"/>
  <c r="AG1191" i="31" s="1"/>
  <c r="AH1387" i="31"/>
  <c r="AG1387" i="31" s="1"/>
  <c r="AH1286" i="31"/>
  <c r="AG1286" i="31" s="1"/>
  <c r="AH852" i="31"/>
  <c r="AG852" i="31" s="1"/>
  <c r="AH1380" i="31"/>
  <c r="AG1380" i="31" s="1"/>
  <c r="AH734" i="31"/>
  <c r="AG734" i="31" s="1"/>
  <c r="AH849" i="31"/>
  <c r="AG849" i="31" s="1"/>
  <c r="AE324" i="31"/>
  <c r="AF324" i="31" s="1"/>
  <c r="AE462" i="31"/>
  <c r="AF462" i="31" s="1"/>
  <c r="AH1128" i="31"/>
  <c r="AG1128" i="31" s="1"/>
  <c r="AE1212" i="31"/>
  <c r="AF1212" i="31" s="1"/>
  <c r="AH561" i="31"/>
  <c r="AG561" i="31" s="1"/>
  <c r="AH207" i="31"/>
  <c r="AG207" i="31" s="1"/>
  <c r="AH390" i="31"/>
  <c r="AG390" i="31" s="1"/>
  <c r="AH492" i="31"/>
  <c r="AG492" i="31" s="1"/>
  <c r="AH956" i="31"/>
  <c r="AG956" i="31" s="1"/>
  <c r="AH535" i="31"/>
  <c r="AG535" i="31" s="1"/>
  <c r="AH704" i="31"/>
  <c r="AG704" i="31" s="1"/>
  <c r="AH1248" i="31"/>
  <c r="AG1248" i="31" s="1"/>
  <c r="AH922" i="31"/>
  <c r="AG922" i="31" s="1"/>
  <c r="AH491" i="31"/>
  <c r="AG491" i="31" s="1"/>
  <c r="AH1316" i="31"/>
  <c r="AG1316" i="31" s="1"/>
  <c r="AE1277" i="31"/>
  <c r="AF1277" i="31" s="1"/>
  <c r="AE1184" i="31"/>
  <c r="AF1184" i="31" s="1"/>
  <c r="AE1326" i="31"/>
  <c r="AF1326" i="31" s="1"/>
  <c r="AE573" i="31"/>
  <c r="AF573" i="31" s="1"/>
  <c r="AH430" i="31"/>
  <c r="AG430" i="31" s="1"/>
  <c r="AH843" i="31"/>
  <c r="AG843" i="31" s="1"/>
  <c r="AE463" i="31"/>
  <c r="AF463" i="31" s="1"/>
  <c r="AH471" i="31"/>
  <c r="AG471" i="31" s="1"/>
  <c r="AH330" i="31"/>
  <c r="AG330" i="31" s="1"/>
  <c r="AH712" i="31"/>
  <c r="AG712" i="31" s="1"/>
  <c r="AH415" i="31"/>
  <c r="AG415" i="31" s="1"/>
  <c r="AH356" i="31"/>
  <c r="AG356" i="31" s="1"/>
  <c r="AH106" i="31"/>
  <c r="AG106" i="31" s="1"/>
  <c r="AH454" i="31"/>
  <c r="AG454" i="31" s="1"/>
  <c r="AH1180" i="31"/>
  <c r="AG1180" i="31" s="1"/>
  <c r="AH439" i="31"/>
  <c r="AG439" i="31" s="1"/>
  <c r="AH498" i="31"/>
  <c r="AG498" i="31" s="1"/>
  <c r="AH1014" i="31"/>
  <c r="AG1014" i="31" s="1"/>
  <c r="AH84" i="31"/>
  <c r="AG84" i="31" s="1"/>
  <c r="AH19" i="31"/>
  <c r="AG19" i="31" s="1"/>
  <c r="AH479" i="31"/>
  <c r="AG479" i="31" s="1"/>
  <c r="AH365" i="31"/>
  <c r="AG365" i="31" s="1"/>
  <c r="AH1193" i="31"/>
  <c r="AG1193" i="31" s="1"/>
  <c r="AH870" i="31"/>
  <c r="AG870" i="31" s="1"/>
  <c r="AH18" i="31"/>
  <c r="AG18" i="31" s="1"/>
  <c r="AH437" i="31"/>
  <c r="AG437" i="31" s="1"/>
  <c r="AH1319" i="31"/>
  <c r="AG1319" i="31" s="1"/>
  <c r="AH1074" i="31"/>
  <c r="AG1074" i="31" s="1"/>
  <c r="AH782" i="31"/>
  <c r="AG782" i="31" s="1"/>
  <c r="AH229" i="31"/>
  <c r="AG229" i="31" s="1"/>
  <c r="AH906" i="31"/>
  <c r="AG906" i="31" s="1"/>
  <c r="AH625" i="31"/>
  <c r="AG625" i="31" s="1"/>
  <c r="AH319" i="31"/>
  <c r="AG319" i="31" s="1"/>
  <c r="AH1371" i="31"/>
  <c r="AG1371" i="31" s="1"/>
  <c r="AH931" i="31"/>
  <c r="AG931" i="31" s="1"/>
  <c r="AH1332" i="31"/>
  <c r="AG1332" i="31" s="1"/>
  <c r="AH1144" i="31"/>
  <c r="AG1144" i="31" s="1"/>
  <c r="AH1293" i="31"/>
  <c r="AG1293" i="31" s="1"/>
  <c r="AH376" i="31"/>
  <c r="AG376" i="31" s="1"/>
  <c r="AH379" i="31"/>
  <c r="AG379" i="31" s="1"/>
  <c r="AE498" i="31"/>
  <c r="AF498" i="31" s="1"/>
  <c r="AH228" i="31"/>
  <c r="AG228" i="31" s="1"/>
  <c r="AH1392" i="31"/>
  <c r="AG1392" i="31" s="1"/>
  <c r="AE605" i="31"/>
  <c r="AF605" i="31" s="1"/>
  <c r="AE1313" i="31"/>
  <c r="AF1313" i="31" s="1"/>
  <c r="AE95" i="31"/>
  <c r="AF95" i="31" s="1"/>
  <c r="AH222" i="31"/>
  <c r="AG222" i="31" s="1"/>
  <c r="AH728" i="31"/>
  <c r="AG728" i="31" s="1"/>
  <c r="AH90" i="31"/>
  <c r="AG90" i="31" s="1"/>
  <c r="AH893" i="31"/>
  <c r="AG893" i="31" s="1"/>
  <c r="AH661" i="31"/>
  <c r="AG661" i="31" s="1"/>
  <c r="AH238" i="31"/>
  <c r="AG238" i="31" s="1"/>
  <c r="AH881" i="31"/>
  <c r="AG881" i="31" s="1"/>
  <c r="AH1153" i="31"/>
  <c r="AG1153" i="31" s="1"/>
  <c r="AH781" i="31"/>
  <c r="AG781" i="31" s="1"/>
  <c r="AE897" i="31"/>
  <c r="AF897" i="31" s="1"/>
  <c r="AE1314" i="31"/>
  <c r="AF1314" i="31" s="1"/>
  <c r="AE711" i="31"/>
  <c r="AF711" i="31" s="1"/>
  <c r="AH1090" i="31"/>
  <c r="AG1090" i="31" s="1"/>
  <c r="AH237" i="31"/>
  <c r="AG237" i="31" s="1"/>
  <c r="AH206" i="31"/>
  <c r="AG206" i="31" s="1"/>
  <c r="AH736" i="31"/>
  <c r="AG736" i="31" s="1"/>
  <c r="AH500" i="31"/>
  <c r="AG500" i="31" s="1"/>
  <c r="AH445" i="31"/>
  <c r="AG445" i="31" s="1"/>
  <c r="AH720" i="31"/>
  <c r="AG720" i="31" s="1"/>
  <c r="AH364" i="31"/>
  <c r="AG364" i="31" s="1"/>
  <c r="AH144" i="31"/>
  <c r="AG144" i="31" s="1"/>
  <c r="AH98" i="31"/>
  <c r="AG98" i="31" s="1"/>
  <c r="AH417" i="31"/>
  <c r="AG417" i="31" s="1"/>
  <c r="AH1275" i="31"/>
  <c r="AG1275" i="31" s="1"/>
  <c r="AH1179" i="31"/>
  <c r="AG1179" i="31" s="1"/>
  <c r="AH221" i="31"/>
  <c r="AG221" i="31" s="1"/>
  <c r="AH429" i="31"/>
  <c r="AG429" i="31" s="1"/>
  <c r="AH1031" i="31"/>
  <c r="AG1031" i="31" s="1"/>
  <c r="AH78" i="31"/>
  <c r="AG78" i="31" s="1"/>
  <c r="AH1231" i="31"/>
  <c r="AG1231" i="31" s="1"/>
  <c r="AH95" i="31"/>
  <c r="AG95" i="31" s="1"/>
  <c r="AH554" i="31"/>
  <c r="AG554" i="31" s="1"/>
  <c r="AH890" i="31"/>
  <c r="AG890" i="31" s="1"/>
  <c r="AH1141" i="31"/>
  <c r="AG1141" i="31" s="1"/>
  <c r="AH655" i="31"/>
  <c r="AG655" i="31" s="1"/>
  <c r="AH467" i="31"/>
  <c r="AG467" i="31" s="1"/>
  <c r="AH164" i="31"/>
  <c r="AG164" i="31" s="1"/>
  <c r="AH168" i="31"/>
  <c r="AG168" i="31" s="1"/>
  <c r="AH1238" i="31"/>
  <c r="AG1238" i="31" s="1"/>
  <c r="AH234" i="31"/>
  <c r="AG234" i="31" s="1"/>
  <c r="AH184" i="31"/>
  <c r="AG184" i="31" s="1"/>
  <c r="AH913" i="31"/>
  <c r="AG913" i="31" s="1"/>
  <c r="AE979" i="31"/>
  <c r="AF979" i="31" s="1"/>
  <c r="AH173" i="31"/>
  <c r="AG173" i="31" s="1"/>
  <c r="AE101" i="31"/>
  <c r="AF101" i="31" s="1"/>
  <c r="AE182" i="31"/>
  <c r="AF182" i="31" s="1"/>
  <c r="AH481" i="31"/>
  <c r="AG481" i="31" s="1"/>
  <c r="AE736" i="31"/>
  <c r="AF736" i="31" s="1"/>
  <c r="AH1384" i="31"/>
  <c r="AG1384" i="31" s="1"/>
  <c r="AH614" i="31"/>
  <c r="AG614" i="31" s="1"/>
  <c r="AH389" i="31"/>
  <c r="AG389" i="31" s="1"/>
  <c r="AH146" i="31"/>
  <c r="AG146" i="31" s="1"/>
  <c r="AH876" i="31"/>
  <c r="AG876" i="31" s="1"/>
  <c r="AH1135" i="31"/>
  <c r="AG1135" i="31" s="1"/>
  <c r="AH900" i="31"/>
  <c r="AG900" i="31" s="1"/>
  <c r="AH501" i="31"/>
  <c r="AG501" i="31" s="1"/>
  <c r="AH271" i="31"/>
  <c r="AG271" i="31" s="1"/>
  <c r="AH516" i="31"/>
  <c r="AG516" i="31" s="1"/>
  <c r="AH1399" i="31"/>
  <c r="AG1399" i="31" s="1"/>
  <c r="AH371" i="31"/>
  <c r="AG371" i="31" s="1"/>
  <c r="AH642" i="31"/>
  <c r="AG642" i="31" s="1"/>
  <c r="AE372" i="31"/>
  <c r="AF372" i="31" s="1"/>
  <c r="AE1158" i="31"/>
  <c r="AF1158" i="31" s="1"/>
  <c r="AH1260" i="31"/>
  <c r="AG1260" i="31" s="1"/>
  <c r="AH596" i="31"/>
  <c r="AG596" i="31" s="1"/>
  <c r="AH1364" i="31"/>
  <c r="AG1364" i="31" s="1"/>
  <c r="AH962" i="31"/>
  <c r="AG962" i="31" s="1"/>
  <c r="AH605" i="31"/>
  <c r="AG605" i="31" s="1"/>
  <c r="AE1008" i="31"/>
  <c r="AF1008" i="31" s="1"/>
  <c r="AH556" i="31"/>
  <c r="AG556" i="31" s="1"/>
  <c r="AH1237" i="31"/>
  <c r="AG1237" i="31" s="1"/>
  <c r="AH344" i="31"/>
  <c r="AG344" i="31" s="1"/>
  <c r="AH764" i="31"/>
  <c r="AG764" i="31" s="1"/>
  <c r="AH239" i="31"/>
  <c r="AG239" i="31" s="1"/>
  <c r="AH202" i="31"/>
  <c r="AG202" i="31" s="1"/>
  <c r="AH679" i="31"/>
  <c r="AG679" i="31" s="1"/>
  <c r="AH374" i="31"/>
  <c r="AG374" i="31" s="1"/>
  <c r="AH493" i="31"/>
  <c r="AG493" i="31" s="1"/>
  <c r="AH831" i="31"/>
  <c r="AG831" i="31" s="1"/>
  <c r="AH886" i="31"/>
  <c r="AG886" i="31" s="1"/>
  <c r="AH461" i="31"/>
  <c r="AG461" i="31" s="1"/>
  <c r="AH393" i="31"/>
  <c r="AG393" i="31" s="1"/>
  <c r="AH269" i="31"/>
  <c r="AG269" i="31" s="1"/>
  <c r="AH878" i="31"/>
  <c r="AG878" i="31" s="1"/>
  <c r="AH460" i="31"/>
  <c r="AG460" i="31" s="1"/>
  <c r="AH811" i="31"/>
  <c r="AG811" i="31" s="1"/>
  <c r="AH864" i="31"/>
  <c r="AG864" i="31" s="1"/>
  <c r="AH976" i="31"/>
  <c r="AG976" i="31" s="1"/>
  <c r="AH65" i="31"/>
  <c r="AG65" i="31" s="1"/>
  <c r="AH1196" i="31"/>
  <c r="AG1196" i="31" s="1"/>
  <c r="AH311" i="31"/>
  <c r="AG311" i="31" s="1"/>
  <c r="AH67" i="31"/>
  <c r="AG67" i="31" s="1"/>
  <c r="AH366" i="31"/>
  <c r="AG366" i="31" s="1"/>
  <c r="AH2" i="31"/>
  <c r="AG2" i="31" s="1"/>
  <c r="AE384" i="31"/>
  <c r="AF384" i="31" s="1"/>
  <c r="AE636" i="31"/>
  <c r="AF636" i="31" s="1"/>
  <c r="AE580" i="31"/>
  <c r="AF580" i="31" s="1"/>
  <c r="AE539" i="31"/>
  <c r="AF539" i="31" s="1"/>
  <c r="AH680" i="31"/>
  <c r="AG680" i="31" s="1"/>
  <c r="AH1363" i="31"/>
  <c r="AG1363" i="31" s="1"/>
  <c r="AH288" i="31"/>
  <c r="AG288" i="31" s="1"/>
  <c r="AH223" i="31"/>
  <c r="AG223" i="31" s="1"/>
  <c r="AH1165" i="31"/>
  <c r="AG1165" i="31" s="1"/>
  <c r="AH55" i="31"/>
  <c r="AG55" i="31" s="1"/>
  <c r="AH27" i="31"/>
  <c r="AG27" i="31" s="1"/>
  <c r="AH1264" i="31"/>
  <c r="AG1264" i="31" s="1"/>
  <c r="AH213" i="31"/>
  <c r="AG213" i="31" s="1"/>
  <c r="AH1346" i="31"/>
  <c r="AG1346" i="31" s="1"/>
  <c r="AH1377" i="31"/>
  <c r="AG1377" i="31" s="1"/>
  <c r="AH242" i="31"/>
  <c r="AG242" i="31" s="1"/>
  <c r="AH1297" i="31"/>
  <c r="AG1297" i="31" s="1"/>
  <c r="AH921" i="31"/>
  <c r="AG921" i="31" s="1"/>
  <c r="AH943" i="31"/>
  <c r="AG943" i="31" s="1"/>
  <c r="AH347" i="31"/>
  <c r="AG347" i="31" s="1"/>
  <c r="AH306" i="31"/>
  <c r="AG306" i="31" s="1"/>
  <c r="AH1051" i="31"/>
  <c r="AG1051" i="31" s="1"/>
  <c r="AH1170" i="31"/>
  <c r="AG1170" i="31" s="1"/>
  <c r="AH102" i="31"/>
  <c r="AG102" i="31" s="1"/>
  <c r="AH72" i="31"/>
  <c r="AG72" i="31" s="1"/>
  <c r="AH399" i="31"/>
  <c r="AG399" i="31" s="1"/>
  <c r="AH762" i="31"/>
  <c r="AG762" i="31" s="1"/>
  <c r="AH274" i="31"/>
  <c r="AG274" i="31" s="1"/>
  <c r="AH1223" i="31"/>
  <c r="AG1223" i="31" s="1"/>
  <c r="AH193" i="31"/>
  <c r="AG193" i="31" s="1"/>
  <c r="AH138" i="31"/>
  <c r="AG138" i="31" s="1"/>
  <c r="AH780" i="31"/>
  <c r="AG780" i="31" s="1"/>
  <c r="AH1373" i="31"/>
  <c r="AG1373" i="31" s="1"/>
  <c r="AH86" i="31"/>
  <c r="AG86" i="31" s="1"/>
  <c r="AH793" i="31"/>
  <c r="AG793" i="31" s="1"/>
  <c r="AH227" i="31"/>
  <c r="AG227" i="31" s="1"/>
  <c r="AH801" i="31"/>
  <c r="AG801" i="31" s="1"/>
  <c r="AH130" i="31"/>
  <c r="AG130" i="31" s="1"/>
  <c r="AH1322" i="31"/>
  <c r="AG1322" i="31" s="1"/>
  <c r="AH601" i="31"/>
  <c r="AG601" i="31" s="1"/>
  <c r="AH1396" i="31"/>
  <c r="AG1396" i="31" s="1"/>
  <c r="AH677" i="31"/>
  <c r="AG677" i="31" s="1"/>
  <c r="AH964" i="31"/>
  <c r="AG964" i="31" s="1"/>
  <c r="AH346" i="31"/>
  <c r="AG346" i="31" s="1"/>
  <c r="AH1294" i="31"/>
  <c r="AG1294" i="31" s="1"/>
  <c r="AH1116" i="31"/>
  <c r="AG1116" i="31" s="1"/>
  <c r="AH590" i="31"/>
  <c r="AG590" i="31" s="1"/>
  <c r="AH543" i="31"/>
  <c r="AG543" i="31" s="1"/>
  <c r="AH723" i="31"/>
  <c r="AG723" i="31" s="1"/>
  <c r="AH973" i="31"/>
  <c r="AG973" i="31" s="1"/>
  <c r="AH574" i="31"/>
  <c r="AG574" i="31" s="1"/>
  <c r="AH362" i="31"/>
  <c r="AG362" i="31" s="1"/>
  <c r="AH244" i="31"/>
  <c r="AG244" i="31" s="1"/>
  <c r="AH998" i="31"/>
  <c r="AG998" i="31" s="1"/>
  <c r="AH318" i="31"/>
  <c r="AG318" i="31" s="1"/>
  <c r="AH407" i="31"/>
  <c r="AG407" i="31" s="1"/>
  <c r="AH799" i="31"/>
  <c r="AG799" i="31" s="1"/>
  <c r="AH442" i="31"/>
  <c r="AG442" i="31" s="1"/>
  <c r="AH412" i="31"/>
  <c r="AG412" i="31" s="1"/>
  <c r="AH30" i="31"/>
  <c r="AG30" i="31" s="1"/>
  <c r="AH1173" i="31"/>
  <c r="AG1173" i="31" s="1"/>
  <c r="AH558" i="31"/>
  <c r="AG558" i="31" s="1"/>
  <c r="AH1098" i="31"/>
  <c r="AG1098" i="31" s="1"/>
  <c r="AH897" i="31"/>
  <c r="AG897" i="31" s="1"/>
  <c r="AH731" i="31"/>
  <c r="AG731" i="31" s="1"/>
  <c r="AH386" i="31"/>
  <c r="AG386" i="31" s="1"/>
  <c r="AH1062" i="31"/>
  <c r="AG1062" i="31" s="1"/>
  <c r="AH397" i="31"/>
  <c r="AG397" i="31" s="1"/>
  <c r="AH485" i="31"/>
  <c r="AG485" i="31" s="1"/>
  <c r="AH670" i="31"/>
  <c r="AG670" i="31" s="1"/>
  <c r="AH710" i="31"/>
  <c r="AG710" i="31" s="1"/>
  <c r="AH315" i="31"/>
  <c r="AG315" i="31" s="1"/>
  <c r="AH1236" i="31"/>
  <c r="AG1236" i="31" s="1"/>
  <c r="AH1372" i="31"/>
  <c r="AG1372" i="31" s="1"/>
  <c r="AH1344" i="31"/>
  <c r="AG1344" i="31" s="1"/>
  <c r="AH934" i="31"/>
  <c r="AG934" i="31" s="1"/>
  <c r="AH1284" i="31"/>
  <c r="AG1284" i="31" s="1"/>
  <c r="AH1057" i="31"/>
  <c r="AG1057" i="31" s="1"/>
  <c r="AH219" i="31"/>
  <c r="AG219" i="31" s="1"/>
  <c r="AH701" i="31"/>
  <c r="AG701" i="31" s="1"/>
  <c r="AH388" i="31"/>
  <c r="AG388" i="31" s="1"/>
  <c r="AH991" i="31"/>
  <c r="AG991" i="31" s="1"/>
  <c r="AH996" i="31"/>
  <c r="AG996" i="31" s="1"/>
  <c r="AH428" i="31"/>
  <c r="AG428" i="31" s="1"/>
  <c r="AH464" i="31"/>
  <c r="AG464" i="31" s="1"/>
  <c r="AH448" i="31"/>
  <c r="AG448" i="31" s="1"/>
  <c r="AH1154" i="31"/>
  <c r="AG1154" i="31" s="1"/>
  <c r="AH1315" i="31"/>
  <c r="AG1315" i="31" s="1"/>
  <c r="AH1019" i="31"/>
  <c r="AG1019" i="31" s="1"/>
  <c r="AH6" i="31"/>
  <c r="AG6" i="31" s="1"/>
  <c r="AH1125" i="31"/>
  <c r="AG1125" i="31" s="1"/>
  <c r="AH1064" i="31"/>
  <c r="AG1064" i="31" s="1"/>
  <c r="AH552" i="31"/>
  <c r="AG552" i="31" s="1"/>
  <c r="AH988" i="31"/>
  <c r="AG988" i="31" s="1"/>
  <c r="AH510" i="31"/>
  <c r="AG510" i="31" s="1"/>
  <c r="AH122" i="31"/>
  <c r="AG122" i="31" s="1"/>
  <c r="AH404" i="31"/>
  <c r="AG404" i="31" s="1"/>
  <c r="AH1201" i="31"/>
  <c r="AG1201" i="31" s="1"/>
  <c r="AH338" i="31"/>
  <c r="AG338" i="31" s="1"/>
  <c r="AH1370" i="31"/>
  <c r="AG1370" i="31" s="1"/>
  <c r="AH348" i="31"/>
  <c r="AG348" i="31" s="1"/>
  <c r="AH573" i="31"/>
  <c r="AG573" i="31" s="1"/>
  <c r="AH15" i="31"/>
  <c r="AG15" i="31" s="1"/>
  <c r="AH22" i="31"/>
  <c r="AG22" i="31" s="1"/>
  <c r="AH1049" i="31"/>
  <c r="AG1049" i="31" s="1"/>
  <c r="AH777" i="31"/>
  <c r="AG777" i="31" s="1"/>
  <c r="AH1334" i="31"/>
  <c r="AG1334" i="31" s="1"/>
  <c r="AH1214" i="31"/>
  <c r="AG1214" i="31" s="1"/>
  <c r="AH1155" i="31"/>
  <c r="AG1155" i="31" s="1"/>
  <c r="AH892" i="31"/>
  <c r="AG892" i="31" s="1"/>
  <c r="AH434" i="31"/>
  <c r="AG434" i="31" s="1"/>
  <c r="AH50" i="31"/>
  <c r="AG50" i="31" s="1"/>
  <c r="AH120" i="31"/>
  <c r="AG120" i="31" s="1"/>
  <c r="AH813" i="31"/>
  <c r="AG813" i="31" s="1"/>
  <c r="AH860" i="31"/>
  <c r="AG860" i="31" s="1"/>
  <c r="AH240" i="31"/>
  <c r="AG240" i="31" s="1"/>
  <c r="AH1028" i="31"/>
  <c r="AG1028" i="31" s="1"/>
  <c r="AH1175" i="31"/>
  <c r="AG1175" i="31" s="1"/>
  <c r="AH1358" i="31"/>
  <c r="AG1358" i="31" s="1"/>
  <c r="AH507" i="31"/>
  <c r="AG507" i="31" s="1"/>
  <c r="AH73" i="31"/>
  <c r="AG73" i="31" s="1"/>
  <c r="AH1127" i="31"/>
  <c r="AG1127" i="31" s="1"/>
  <c r="AH380" i="31"/>
  <c r="AG380" i="31" s="1"/>
  <c r="AH575" i="31"/>
  <c r="AG575" i="31" s="1"/>
  <c r="AH497" i="31"/>
  <c r="AG497" i="31" s="1"/>
  <c r="AH792" i="31"/>
  <c r="AG792" i="31" s="1"/>
  <c r="AH733" i="31"/>
  <c r="AG733" i="31" s="1"/>
  <c r="AH1287" i="31"/>
  <c r="AG1287" i="31" s="1"/>
  <c r="AH1375" i="31"/>
  <c r="AG1375" i="31" s="1"/>
  <c r="AH1272" i="31"/>
  <c r="AG1272" i="31" s="1"/>
  <c r="AH518" i="31"/>
  <c r="AG518" i="31" s="1"/>
  <c r="AH861" i="31"/>
  <c r="AG861" i="31" s="1"/>
  <c r="AH119" i="31"/>
  <c r="AG119" i="31" s="1"/>
  <c r="AH484" i="31"/>
  <c r="AG484" i="31" s="1"/>
  <c r="AH774" i="31"/>
  <c r="AG774" i="31" s="1"/>
  <c r="AH668" i="31"/>
  <c r="AG668" i="31" s="1"/>
  <c r="AH589" i="31"/>
  <c r="AG589" i="31" s="1"/>
  <c r="AH593" i="31"/>
  <c r="AG593" i="31" s="1"/>
  <c r="AH1365" i="31"/>
  <c r="AG1365" i="31" s="1"/>
  <c r="AH465" i="31"/>
  <c r="AG465" i="31" s="1"/>
  <c r="AH480" i="31"/>
  <c r="AG480" i="31" s="1"/>
  <c r="AH926" i="31"/>
  <c r="AG926" i="31" s="1"/>
  <c r="AH633" i="31"/>
  <c r="AG633" i="31" s="1"/>
  <c r="AH249" i="31"/>
  <c r="AG249" i="31" s="1"/>
  <c r="AH488" i="31"/>
  <c r="AG488" i="31" s="1"/>
  <c r="AH1352" i="31"/>
  <c r="AG1352" i="31" s="1"/>
  <c r="AH936" i="31"/>
  <c r="AG936" i="31" s="1"/>
  <c r="AH405" i="31"/>
  <c r="AG405" i="31" s="1"/>
  <c r="AH233" i="31"/>
  <c r="AG233" i="31" s="1"/>
  <c r="AH1388" i="31"/>
  <c r="AG1388" i="31" s="1"/>
  <c r="AH907" i="31"/>
  <c r="AG907" i="31" s="1"/>
  <c r="AH1320" i="31"/>
  <c r="AG1320" i="31" s="1"/>
  <c r="AH1249" i="31"/>
  <c r="AG1249" i="31" s="1"/>
  <c r="AH190" i="31"/>
  <c r="AG190" i="31" s="1"/>
  <c r="AH673" i="31"/>
  <c r="AG673" i="31" s="1"/>
  <c r="AH825" i="31"/>
  <c r="AG825" i="31" s="1"/>
  <c r="AH258" i="31"/>
  <c r="AG258" i="31" s="1"/>
  <c r="AH823" i="31"/>
  <c r="AG823" i="31" s="1"/>
  <c r="AH1108" i="31"/>
  <c r="AG1108" i="31" s="1"/>
  <c r="AH707" i="31"/>
  <c r="AG707" i="31" s="1"/>
  <c r="AH1394" i="31"/>
  <c r="AG1394" i="31" s="1"/>
  <c r="AH251" i="31"/>
  <c r="AG251" i="31" s="1"/>
  <c r="AH610" i="31"/>
  <c r="AG610" i="31" s="1"/>
  <c r="AH152" i="31"/>
  <c r="AG152" i="31" s="1"/>
  <c r="AH14" i="31"/>
  <c r="AG14" i="31" s="1"/>
  <c r="AH1210" i="31"/>
  <c r="AG1210" i="31" s="1"/>
  <c r="AH46" i="31"/>
  <c r="AG46" i="31" s="1"/>
  <c r="AH911" i="31"/>
  <c r="AG911" i="31" s="1"/>
  <c r="AH1008" i="31"/>
  <c r="AG1008" i="31" s="1"/>
  <c r="AH157" i="31"/>
  <c r="AG157" i="31" s="1"/>
  <c r="AH916" i="31"/>
  <c r="AG916" i="31" s="1"/>
  <c r="AH444" i="31"/>
  <c r="AG444" i="31" s="1"/>
  <c r="AH1292" i="31"/>
  <c r="AG1292" i="31" s="1"/>
  <c r="AH981" i="31"/>
  <c r="AG981" i="31" s="1"/>
  <c r="AH1065" i="31"/>
  <c r="AG1065" i="31" s="1"/>
  <c r="AH425" i="31"/>
  <c r="AG425" i="31" s="1"/>
  <c r="AH357" i="31"/>
  <c r="AG357" i="31" s="1"/>
  <c r="AH784" i="31"/>
  <c r="AG784" i="31" s="1"/>
  <c r="AH1096" i="31"/>
  <c r="AG1096" i="31" s="1"/>
  <c r="AH1042" i="31"/>
  <c r="AG1042" i="31" s="1"/>
  <c r="AH183" i="31"/>
  <c r="AG183" i="31" s="1"/>
  <c r="AH360" i="31"/>
  <c r="AG360" i="31" s="1"/>
  <c r="AH1295" i="31"/>
  <c r="AG1295" i="31" s="1"/>
  <c r="AH199" i="31"/>
  <c r="AG199" i="31" s="1"/>
  <c r="AH758" i="31"/>
  <c r="AG758" i="31" s="1"/>
  <c r="AH1368" i="31"/>
  <c r="AG1368" i="31" s="1"/>
  <c r="AH1367" i="31"/>
  <c r="AG1367" i="31" s="1"/>
  <c r="AH838" i="31"/>
  <c r="AG838" i="31" s="1"/>
  <c r="AH292" i="31"/>
  <c r="AG292" i="31" s="1"/>
  <c r="AH805" i="31"/>
  <c r="AG805" i="31" s="1"/>
  <c r="AH1386" i="31"/>
  <c r="AG1386" i="31" s="1"/>
  <c r="AH635" i="31"/>
  <c r="AG635" i="31" s="1"/>
  <c r="AH1265" i="31"/>
  <c r="AG1265" i="31" s="1"/>
  <c r="AH80" i="31"/>
  <c r="AG80" i="31" s="1"/>
  <c r="AH618" i="31"/>
  <c r="AG618" i="31" s="1"/>
  <c r="AH394" i="31"/>
  <c r="AG394" i="31" s="1"/>
  <c r="AH1389" i="31"/>
  <c r="AG1389" i="31" s="1"/>
  <c r="AH889" i="31"/>
  <c r="AG889" i="31" s="1"/>
  <c r="AH542" i="31"/>
  <c r="AG542" i="31" s="1"/>
  <c r="AH547" i="31"/>
  <c r="AG547" i="31" s="1"/>
  <c r="AH804" i="31"/>
  <c r="AG804" i="31" s="1"/>
  <c r="AH212" i="31"/>
  <c r="AG212" i="31" s="1"/>
  <c r="AH647" i="31"/>
  <c r="AG647" i="31" s="1"/>
  <c r="AH1145" i="31"/>
  <c r="AG1145" i="31" s="1"/>
  <c r="AH166" i="31"/>
  <c r="AG166" i="31" s="1"/>
  <c r="AH257" i="31"/>
  <c r="AG257" i="31" s="1"/>
  <c r="AH400" i="31"/>
  <c r="AG400" i="31" s="1"/>
  <c r="AH658" i="31"/>
  <c r="AG658" i="31" s="1"/>
  <c r="AH148" i="31"/>
  <c r="AG148" i="31" s="1"/>
  <c r="AH1138" i="31"/>
  <c r="AG1138" i="31" s="1"/>
  <c r="AH695" i="31"/>
  <c r="AG695" i="31" s="1"/>
  <c r="AH1356" i="31"/>
  <c r="AG1356" i="31" s="1"/>
  <c r="AH263" i="31"/>
  <c r="AG263" i="31" s="1"/>
  <c r="AH832" i="31"/>
  <c r="AG832" i="31" s="1"/>
  <c r="AH857" i="31"/>
  <c r="AG857" i="31" s="1"/>
  <c r="AH761" i="31"/>
  <c r="AG761" i="31" s="1"/>
  <c r="AH1134" i="31"/>
  <c r="AG1134" i="31" s="1"/>
  <c r="AH942" i="31"/>
  <c r="AG942" i="31" s="1"/>
  <c r="AH520" i="31"/>
  <c r="AG520" i="31" s="1"/>
  <c r="AH1039" i="31"/>
  <c r="AG1039" i="31" s="1"/>
  <c r="AH809" i="31"/>
  <c r="AG809" i="31" s="1"/>
  <c r="AH517" i="31"/>
  <c r="AG517" i="31" s="1"/>
  <c r="AH322" i="31"/>
  <c r="AG322" i="31" s="1"/>
  <c r="AH1323" i="31"/>
  <c r="AG1323" i="31" s="1"/>
  <c r="AH1077" i="31"/>
  <c r="AG1077" i="31" s="1"/>
  <c r="AH1227" i="31"/>
  <c r="AG1227" i="31" s="1"/>
  <c r="AH955" i="31"/>
  <c r="AG955" i="31" s="1"/>
  <c r="AH848" i="31"/>
  <c r="AG848" i="31" s="1"/>
  <c r="AH576" i="31"/>
  <c r="AG576" i="31" s="1"/>
  <c r="AH443" i="31"/>
  <c r="AG443" i="31" s="1"/>
  <c r="AH28" i="31"/>
  <c r="AG28" i="31" s="1"/>
  <c r="AH729" i="31"/>
  <c r="AG729" i="31" s="1"/>
  <c r="AH939" i="31"/>
  <c r="AG939" i="31" s="1"/>
  <c r="AH134" i="31"/>
  <c r="AG134" i="31" s="1"/>
  <c r="AH1107" i="31"/>
  <c r="AG1107" i="31" s="1"/>
  <c r="AH1023" i="31"/>
  <c r="AG1023" i="31" s="1"/>
  <c r="AH1024" i="31"/>
  <c r="AG1024" i="31" s="1"/>
  <c r="AH243" i="31"/>
  <c r="AG243" i="31" s="1"/>
  <c r="AH1245" i="31"/>
  <c r="AG1245" i="31" s="1"/>
  <c r="AH1016" i="31"/>
  <c r="AG1016" i="31" s="1"/>
  <c r="AH205" i="31"/>
  <c r="AG205" i="31" s="1"/>
  <c r="AH1313" i="31"/>
  <c r="AG1313" i="31" s="1"/>
  <c r="AH1326" i="31"/>
  <c r="AG1326" i="31" s="1"/>
  <c r="AH305" i="31"/>
  <c r="AG305" i="31" s="1"/>
  <c r="AH909" i="31"/>
  <c r="AG909" i="31" s="1"/>
  <c r="AH483" i="31"/>
  <c r="AG483" i="31" s="1"/>
  <c r="AH76" i="31"/>
  <c r="AG76" i="31" s="1"/>
  <c r="AH1143" i="31"/>
  <c r="AG1143" i="31" s="1"/>
  <c r="AH963" i="31"/>
  <c r="AG963" i="31" s="1"/>
  <c r="AH1106" i="31"/>
  <c r="AG1106" i="31" s="1"/>
  <c r="AH1289" i="31"/>
  <c r="AG1289" i="31" s="1"/>
  <c r="AH588" i="31"/>
  <c r="AG588" i="31" s="1"/>
  <c r="AH61" i="31"/>
  <c r="AG61" i="31" s="1"/>
  <c r="AH568" i="31"/>
  <c r="AG568" i="31" s="1"/>
  <c r="AH1281" i="31"/>
  <c r="AG1281" i="31" s="1"/>
  <c r="AH724" i="31"/>
  <c r="AG724" i="31" s="1"/>
  <c r="AH1009" i="31"/>
  <c r="AG1009" i="31" s="1"/>
  <c r="AH923" i="31"/>
  <c r="AG923" i="31" s="1"/>
  <c r="AH60" i="31"/>
  <c r="AG60" i="31" s="1"/>
  <c r="AH796" i="31"/>
  <c r="AG796" i="31" s="1"/>
  <c r="AH1338" i="31"/>
  <c r="AG1338" i="31" s="1"/>
  <c r="AH656" i="31"/>
  <c r="AG656" i="31" s="1"/>
  <c r="AH896" i="31"/>
  <c r="AG896" i="31" s="1"/>
  <c r="AH829" i="31"/>
  <c r="AG829" i="31" s="1"/>
  <c r="AH1202" i="31"/>
  <c r="AG1202" i="31" s="1"/>
  <c r="AH1118" i="31"/>
  <c r="AG1118" i="31" s="1"/>
  <c r="AH671" i="31"/>
  <c r="AG671" i="31" s="1"/>
  <c r="AH1190" i="31"/>
  <c r="AG1190" i="31" s="1"/>
  <c r="AH559" i="31"/>
  <c r="AG559" i="31" s="1"/>
  <c r="AH323" i="31"/>
  <c r="AG323" i="31" s="1"/>
  <c r="AH1331" i="31"/>
  <c r="AG1331" i="31" s="1"/>
  <c r="AH536" i="31"/>
  <c r="AG536" i="31" s="1"/>
  <c r="AH337" i="31"/>
  <c r="AG337" i="31" s="1"/>
  <c r="AH370" i="31"/>
  <c r="AG370" i="31" s="1"/>
  <c r="AH1040" i="31"/>
  <c r="AG1040" i="31" s="1"/>
  <c r="AH487" i="31"/>
  <c r="AG487" i="31" s="1"/>
  <c r="AH1216" i="31"/>
  <c r="AG1216" i="31" s="1"/>
  <c r="AH948" i="31"/>
  <c r="AG948" i="31" s="1"/>
  <c r="AH522" i="31"/>
  <c r="AG522" i="31" s="1"/>
  <c r="AH898" i="31"/>
  <c r="AG898" i="31" s="1"/>
  <c r="AH36" i="31"/>
  <c r="AG36" i="31" s="1"/>
  <c r="AH375" i="31"/>
  <c r="AG375" i="31" s="1"/>
  <c r="AH368" i="31"/>
  <c r="AG368" i="31" s="1"/>
  <c r="AH882" i="31"/>
  <c r="AG882" i="31" s="1"/>
  <c r="AH450" i="31"/>
  <c r="AG450" i="31" s="1"/>
  <c r="AH1082" i="31"/>
  <c r="AG1082" i="31" s="1"/>
  <c r="AH449" i="31"/>
  <c r="AG449" i="31" s="1"/>
  <c r="AH1225" i="31"/>
  <c r="AG1225" i="31" s="1"/>
  <c r="AH1171" i="31"/>
  <c r="AG1171" i="31" s="1"/>
  <c r="AH328" i="31"/>
  <c r="AG328" i="31" s="1"/>
  <c r="AH1288" i="31"/>
  <c r="AG1288" i="31" s="1"/>
  <c r="AH794" i="31"/>
  <c r="AG794" i="31" s="1"/>
  <c r="AH612" i="31"/>
  <c r="AG612" i="31" s="1"/>
  <c r="AH1186" i="31"/>
  <c r="AG1186" i="31" s="1"/>
  <c r="AH1204" i="31"/>
  <c r="AG1204" i="31" s="1"/>
  <c r="AH1004" i="31"/>
  <c r="AG1004" i="31" s="1"/>
  <c r="AH1122" i="31"/>
  <c r="AG1122" i="31" s="1"/>
  <c r="AH1220" i="31"/>
  <c r="AG1220" i="31" s="1"/>
  <c r="AH367" i="31"/>
  <c r="AG367" i="31" s="1"/>
  <c r="AH1103" i="31"/>
  <c r="AG1103" i="31" s="1"/>
  <c r="AH1087" i="31"/>
  <c r="AG1087" i="31" s="1"/>
  <c r="AH756" i="31"/>
  <c r="AG756" i="31" s="1"/>
  <c r="AH381" i="31"/>
  <c r="AG381" i="31" s="1"/>
  <c r="AH307" i="31"/>
  <c r="AG307" i="31" s="1"/>
  <c r="AH21" i="31"/>
  <c r="AG21" i="31" s="1"/>
  <c r="AH905" i="31"/>
  <c r="AG905" i="31" s="1"/>
  <c r="AH282" i="31"/>
  <c r="AG282" i="31" s="1"/>
  <c r="AH1110" i="31"/>
  <c r="AG1110" i="31" s="1"/>
  <c r="AH631" i="31"/>
  <c r="AG631" i="31" s="1"/>
  <c r="AH1035" i="31"/>
  <c r="AG1035" i="31" s="1"/>
  <c r="AH667" i="31"/>
  <c r="AG667" i="31" s="1"/>
  <c r="AH1291" i="31"/>
  <c r="AG1291" i="31" s="1"/>
  <c r="AH1161" i="31"/>
  <c r="AG1161" i="31" s="1"/>
  <c r="AH468" i="31"/>
  <c r="AG468" i="31" s="1"/>
  <c r="AH266" i="31"/>
  <c r="AG266" i="31" s="1"/>
  <c r="AH196" i="31"/>
  <c r="AG196" i="31" s="1"/>
  <c r="AH1397" i="31"/>
  <c r="AG1397" i="31" s="1"/>
  <c r="AH1068" i="31"/>
  <c r="AG1068" i="31" s="1"/>
  <c r="AH1226" i="31"/>
  <c r="AG1226" i="31" s="1"/>
  <c r="AH689" i="31"/>
  <c r="AG689" i="31" s="1"/>
  <c r="AH1071" i="31"/>
  <c r="AG1071" i="31" s="1"/>
  <c r="AH1083" i="31"/>
  <c r="AG1083" i="31" s="1"/>
  <c r="AH1381" i="31"/>
  <c r="AG1381" i="31" s="1"/>
  <c r="AH1176" i="31"/>
  <c r="AG1176" i="31" s="1"/>
  <c r="AH147" i="31"/>
  <c r="AG147" i="31" s="1"/>
  <c r="AH648" i="31"/>
  <c r="AG648" i="31" s="1"/>
  <c r="AH1126" i="31"/>
  <c r="AG1126" i="31" s="1"/>
  <c r="AH331" i="31"/>
  <c r="AG331" i="31" s="1"/>
  <c r="AH334" i="31"/>
  <c r="AG334" i="31" s="1"/>
  <c r="AH969" i="31"/>
  <c r="AG969" i="31" s="1"/>
  <c r="AH521" i="31"/>
  <c r="AG521" i="31" s="1"/>
  <c r="AH121" i="31"/>
  <c r="AG121" i="31" s="1"/>
  <c r="AH13" i="31"/>
  <c r="AG13" i="31" s="1"/>
  <c r="AH431" i="31"/>
  <c r="AG431" i="31" s="1"/>
  <c r="AH562" i="31"/>
  <c r="AG562" i="31" s="1"/>
  <c r="AH1102" i="31"/>
  <c r="AG1102" i="31" s="1"/>
  <c r="AH1015" i="31"/>
  <c r="AG1015" i="31" s="1"/>
  <c r="AH1256" i="31"/>
  <c r="AG1256" i="31" s="1"/>
  <c r="AH533" i="31"/>
  <c r="AG533" i="31" s="1"/>
  <c r="AH766" i="31"/>
  <c r="AG766" i="31" s="1"/>
  <c r="AH83" i="31"/>
  <c r="AG83" i="31" s="1"/>
  <c r="AH1036" i="31"/>
  <c r="AG1036" i="31" s="1"/>
  <c r="AH112" i="31"/>
  <c r="AG112" i="31" s="1"/>
  <c r="AH571" i="31"/>
  <c r="AG571" i="31" s="1"/>
  <c r="AH660" i="31"/>
  <c r="AG660" i="31" s="1"/>
  <c r="AH958" i="31"/>
  <c r="AG958" i="31" s="1"/>
  <c r="AH844" i="31"/>
  <c r="AG844" i="31" s="1"/>
  <c r="AH1336" i="31"/>
  <c r="AG1336" i="31" s="1"/>
  <c r="AH280" i="31"/>
  <c r="AG280" i="31" s="1"/>
  <c r="AH264" i="31"/>
  <c r="AG264" i="31" s="1"/>
  <c r="AH341" i="31"/>
  <c r="AG341" i="31" s="1"/>
  <c r="AH332" i="31"/>
  <c r="AG332" i="31" s="1"/>
  <c r="AH355" i="31"/>
  <c r="AG355" i="31" s="1"/>
  <c r="AH1253" i="31"/>
  <c r="AG1253" i="31" s="1"/>
  <c r="AH1347" i="31"/>
  <c r="AG1347" i="31" s="1"/>
  <c r="AH94" i="31"/>
  <c r="AG94" i="31" s="1"/>
  <c r="AH384" i="31"/>
  <c r="AG384" i="31" s="1"/>
  <c r="AH410" i="31"/>
  <c r="AG410" i="31" s="1"/>
  <c r="AH941" i="31"/>
  <c r="AG941" i="31" s="1"/>
  <c r="AH129" i="31"/>
  <c r="AG129" i="31" s="1"/>
  <c r="AH826" i="31"/>
  <c r="AG826" i="31" s="1"/>
  <c r="AH722" i="31"/>
  <c r="AG722" i="31" s="1"/>
  <c r="AH1274" i="31"/>
  <c r="AG1274" i="31" s="1"/>
  <c r="AH908" i="31"/>
  <c r="AG908" i="31" s="1"/>
  <c r="AH387" i="31"/>
  <c r="AG387" i="31" s="1"/>
  <c r="AH56" i="31"/>
  <c r="AG56" i="31" s="1"/>
  <c r="AH1307" i="31"/>
  <c r="AG1307" i="31" s="1"/>
  <c r="AH1271" i="31"/>
  <c r="AG1271" i="31" s="1"/>
  <c r="AH113" i="31"/>
  <c r="AG113" i="31" s="1"/>
  <c r="AH11" i="31"/>
  <c r="AG11" i="31" s="1"/>
  <c r="AH359" i="31"/>
  <c r="AG359" i="31" s="1"/>
  <c r="AH841" i="31"/>
  <c r="AG841" i="31" s="1"/>
  <c r="AH862" i="31"/>
  <c r="AG862" i="31" s="1"/>
  <c r="AH1342" i="31"/>
  <c r="AG1342" i="31" s="1"/>
  <c r="AH649" i="31"/>
  <c r="AG649" i="31" s="1"/>
  <c r="AH1232" i="31"/>
  <c r="AG1232" i="31" s="1"/>
  <c r="AH1379" i="31"/>
  <c r="AG1379" i="31" s="1"/>
  <c r="AH525" i="31"/>
  <c r="AG525" i="31" s="1"/>
  <c r="AH933" i="31"/>
  <c r="AG933" i="31" s="1"/>
  <c r="AH883" i="31"/>
  <c r="AG883" i="31" s="1"/>
  <c r="AH433" i="31"/>
  <c r="AG433" i="31" s="1"/>
  <c r="AH336" i="31"/>
  <c r="AG336" i="31" s="1"/>
  <c r="AH31" i="31"/>
  <c r="AG31" i="31" s="1"/>
  <c r="AH875" i="31"/>
  <c r="AG875" i="31" s="1"/>
  <c r="AH1258" i="31"/>
  <c r="AG1258" i="31" s="1"/>
  <c r="AH159" i="31"/>
  <c r="AG159" i="31" s="1"/>
  <c r="AH93" i="31"/>
  <c r="AG93" i="31" s="1"/>
  <c r="AH276" i="31"/>
  <c r="AG276" i="31" s="1"/>
  <c r="AH1301" i="31"/>
  <c r="AG1301" i="31" s="1"/>
  <c r="AH1391" i="31"/>
  <c r="AG1391" i="31" s="1"/>
  <c r="AH1117" i="31"/>
  <c r="AG1117" i="31" s="1"/>
  <c r="AH1081" i="31"/>
  <c r="AG1081" i="31" s="1"/>
  <c r="AH172" i="31"/>
  <c r="AG172" i="31" s="1"/>
  <c r="AH165" i="31"/>
  <c r="AG165" i="31" s="1"/>
  <c r="AH504" i="31"/>
  <c r="AG504" i="31" s="1"/>
  <c r="AH871" i="31"/>
  <c r="AG871" i="31" s="1"/>
  <c r="AH759" i="31"/>
  <c r="AG759" i="31" s="1"/>
  <c r="AH32" i="31"/>
  <c r="AG32" i="31" s="1"/>
  <c r="AH254" i="31"/>
  <c r="AG254" i="31" s="1"/>
  <c r="AH806" i="31"/>
  <c r="AG806" i="31" s="1"/>
  <c r="AH132" i="31"/>
  <c r="AG132" i="31" s="1"/>
  <c r="AH1200" i="31"/>
  <c r="AG1200" i="31" s="1"/>
  <c r="AH706" i="31"/>
  <c r="AG706" i="31" s="1"/>
  <c r="AH607" i="31"/>
  <c r="AG607" i="31" s="1"/>
  <c r="AH125" i="31"/>
  <c r="AG125" i="31" s="1"/>
  <c r="AH413" i="31"/>
  <c r="AG413" i="31" s="1"/>
  <c r="AH957" i="31"/>
  <c r="AG957" i="31" s="1"/>
  <c r="AH79" i="31"/>
  <c r="AG79" i="31" s="1"/>
  <c r="AH654" i="31"/>
  <c r="AG654" i="31" s="1"/>
  <c r="AH1006" i="31"/>
  <c r="AG1006" i="31" s="1"/>
  <c r="AH135" i="31"/>
  <c r="AG135" i="31" s="1"/>
  <c r="AH71" i="31"/>
  <c r="AG71" i="31" s="1"/>
  <c r="AH325" i="31"/>
  <c r="AG325" i="31" s="1"/>
  <c r="AH678" i="31"/>
  <c r="AG678" i="31" s="1"/>
  <c r="AH630" i="31"/>
  <c r="AG630" i="31" s="1"/>
  <c r="AH53" i="31"/>
  <c r="AG53" i="31" s="1"/>
  <c r="AH1192" i="31"/>
  <c r="AG1192" i="31" s="1"/>
  <c r="AH402" i="31"/>
  <c r="AG402" i="31" s="1"/>
  <c r="AH662" i="31"/>
  <c r="AG662" i="31" s="1"/>
  <c r="AH75" i="31"/>
  <c r="AG75" i="31" s="1"/>
  <c r="AH29" i="31"/>
  <c r="AG29" i="31" s="1"/>
  <c r="AH742" i="31"/>
  <c r="AG742" i="31" s="1"/>
  <c r="AH455" i="31"/>
  <c r="AG455" i="31" s="1"/>
  <c r="AH595" i="31"/>
  <c r="AG595" i="31" s="1"/>
  <c r="AH822" i="31"/>
  <c r="AG822" i="31" s="1"/>
  <c r="AH1354" i="31"/>
  <c r="AG1354" i="31" s="1"/>
  <c r="AH1255" i="31"/>
  <c r="AG1255" i="31" s="1"/>
  <c r="AH421" i="31"/>
  <c r="AG421" i="31" s="1"/>
  <c r="AH261" i="31"/>
  <c r="AG261" i="31" s="1"/>
  <c r="AH150" i="31"/>
  <c r="AG150" i="31" s="1"/>
  <c r="AH709" i="31"/>
  <c r="AG709" i="31" s="1"/>
  <c r="AH427" i="31"/>
  <c r="AG427" i="31" s="1"/>
  <c r="AH201" i="31"/>
  <c r="AG201" i="31" s="1"/>
  <c r="AH58" i="31"/>
  <c r="AG58" i="31" s="1"/>
  <c r="AH579" i="31"/>
  <c r="AG579" i="31" s="1"/>
  <c r="AH1398" i="31"/>
  <c r="AG1398" i="31" s="1"/>
  <c r="AH44" i="31"/>
  <c r="AG44" i="31" s="1"/>
  <c r="AH453" i="31"/>
  <c r="AG453" i="31" s="1"/>
  <c r="AH143" i="31"/>
  <c r="AG143" i="31" s="1"/>
  <c r="AH995" i="31"/>
  <c r="AG995" i="31" s="1"/>
  <c r="AH118" i="31"/>
  <c r="AG118" i="31" s="1"/>
  <c r="AH705" i="31"/>
  <c r="AG705" i="31" s="1"/>
  <c r="AH96" i="31"/>
  <c r="AG96" i="31" s="1"/>
  <c r="AH297" i="31"/>
  <c r="AG297" i="31" s="1"/>
  <c r="AH592" i="31"/>
  <c r="AG592" i="31" s="1"/>
  <c r="AH232" i="31"/>
  <c r="AG232" i="31" s="1"/>
  <c r="AH818" i="31"/>
  <c r="AG818" i="31" s="1"/>
  <c r="AH142" i="31"/>
  <c r="AG142" i="31" s="1"/>
  <c r="AH1007" i="31"/>
  <c r="AG1007" i="31" s="1"/>
  <c r="AH754" i="31"/>
  <c r="AG754" i="31" s="1"/>
  <c r="AH1244" i="31"/>
  <c r="AG1244" i="31" s="1"/>
  <c r="AH947" i="31"/>
  <c r="AG947" i="31" s="1"/>
  <c r="AH43" i="31"/>
  <c r="AG43" i="31" s="1"/>
  <c r="AH1298" i="31"/>
  <c r="AG1298" i="31" s="1"/>
  <c r="AH760" i="31"/>
  <c r="AG760" i="31" s="1"/>
  <c r="AH840" i="31"/>
  <c r="AG840" i="31" s="1"/>
  <c r="AH474" i="31"/>
  <c r="AG474" i="31" s="1"/>
  <c r="AH1136" i="31"/>
  <c r="AG1136" i="31" s="1"/>
  <c r="AH66" i="31"/>
  <c r="AG66" i="31" s="1"/>
  <c r="AH133" i="31"/>
  <c r="AG133" i="31" s="1"/>
  <c r="AH435" i="31"/>
  <c r="AG435" i="31" s="1"/>
  <c r="AH490" i="31"/>
  <c r="AG490" i="31" s="1"/>
  <c r="AH39" i="31"/>
  <c r="AG39" i="31" s="1"/>
  <c r="AH163" i="31"/>
  <c r="AG163" i="31" s="1"/>
  <c r="AH496" i="31"/>
  <c r="AG496" i="31" s="1"/>
  <c r="AH847" i="31"/>
  <c r="AG847" i="31" s="1"/>
  <c r="AH1084" i="31"/>
  <c r="AG1084" i="31" s="1"/>
  <c r="AH265" i="31"/>
  <c r="AG265" i="31" s="1"/>
  <c r="AH990" i="31"/>
  <c r="AG990" i="31" s="1"/>
  <c r="AH746" i="31"/>
  <c r="AG746" i="31" s="1"/>
  <c r="AH1029" i="31"/>
  <c r="AG1029" i="31" s="1"/>
  <c r="AH1305" i="31"/>
  <c r="AG1305" i="31" s="1"/>
  <c r="AH594" i="31"/>
  <c r="AG594" i="31" s="1"/>
  <c r="AH824" i="31"/>
  <c r="AG824" i="31" s="1"/>
  <c r="AH104" i="31"/>
  <c r="AG104" i="31" s="1"/>
  <c r="AH1097" i="31"/>
  <c r="AG1097" i="31" s="1"/>
  <c r="AH812" i="31"/>
  <c r="AG812" i="31" s="1"/>
  <c r="AH1078" i="31"/>
  <c r="AG1078" i="31" s="1"/>
  <c r="AH741" i="31"/>
  <c r="AG741" i="31" s="1"/>
  <c r="AH693" i="31"/>
  <c r="AG693" i="31" s="1"/>
  <c r="AH267" i="31"/>
  <c r="AG267" i="31" s="1"/>
  <c r="AH1080" i="31"/>
  <c r="AG1080" i="31" s="1"/>
  <c r="AH548" i="31"/>
  <c r="AG548" i="31" s="1"/>
  <c r="AH436" i="31"/>
  <c r="AG436" i="31" s="1"/>
  <c r="AH503" i="31"/>
  <c r="AG503" i="31" s="1"/>
  <c r="AH901" i="31"/>
  <c r="AG901" i="31" s="1"/>
  <c r="AH669" i="31"/>
  <c r="AG669" i="31" s="1"/>
  <c r="AH273" i="31"/>
  <c r="AG273" i="31" s="1"/>
  <c r="AH340" i="31"/>
  <c r="AG340" i="31" s="1"/>
  <c r="AH111" i="31"/>
  <c r="AG111" i="31" s="1"/>
  <c r="AH1400" i="31"/>
  <c r="AG1400" i="31" s="1"/>
  <c r="AH216" i="31"/>
  <c r="AG216" i="31" s="1"/>
  <c r="AH416" i="31"/>
  <c r="AG416" i="31" s="1"/>
  <c r="AH1211" i="31"/>
  <c r="AG1211" i="31" s="1"/>
  <c r="AH1139" i="31"/>
  <c r="AG1139" i="31" s="1"/>
  <c r="AH327" i="31"/>
  <c r="AG327" i="31" s="1"/>
  <c r="AH715" i="31"/>
  <c r="AG715" i="31" s="1"/>
  <c r="AH839" i="31"/>
  <c r="AG839" i="31" s="1"/>
  <c r="AH1217" i="31"/>
  <c r="AG1217" i="31" s="1"/>
  <c r="AH246" i="31"/>
  <c r="AG246" i="31" s="1"/>
  <c r="AH960" i="31"/>
  <c r="AG960" i="31" s="1"/>
  <c r="AH971" i="31"/>
  <c r="AG971" i="31" s="1"/>
  <c r="AH863" i="31"/>
  <c r="AG863" i="31" s="1"/>
  <c r="AH1324" i="31"/>
  <c r="AG1324" i="31" s="1"/>
  <c r="AH1053" i="31"/>
  <c r="AG1053" i="31" s="1"/>
  <c r="AH708" i="31"/>
  <c r="AG708" i="31" s="1"/>
  <c r="AH1213" i="31"/>
  <c r="AG1213" i="31" s="1"/>
  <c r="AH872" i="31"/>
  <c r="AG872" i="31" s="1"/>
  <c r="AH34" i="31"/>
  <c r="AG34" i="31" s="1"/>
  <c r="AH1309" i="31"/>
  <c r="AG1309" i="31" s="1"/>
  <c r="AH623" i="31"/>
  <c r="AG623" i="31" s="1"/>
  <c r="AH904" i="31"/>
  <c r="AG904" i="31" s="1"/>
  <c r="AH617" i="31"/>
  <c r="AG617" i="31" s="1"/>
  <c r="AH637" i="31"/>
  <c r="AG637" i="31" s="1"/>
  <c r="AH1177" i="31"/>
  <c r="AG1177" i="31" s="1"/>
  <c r="AH1114" i="31"/>
  <c r="AG1114" i="31" s="1"/>
  <c r="AH252" i="31"/>
  <c r="AG252" i="31" s="1"/>
  <c r="AH691" i="31"/>
  <c r="AG691" i="31" s="1"/>
  <c r="AE474" i="31"/>
  <c r="AF474" i="31" s="1"/>
  <c r="AC474" i="31"/>
  <c r="AD474" i="31"/>
  <c r="AE415" i="31"/>
  <c r="AF415" i="31" s="1"/>
  <c r="AD415" i="31"/>
  <c r="AC415" i="31"/>
  <c r="AE1196" i="31"/>
  <c r="AF1196" i="31" s="1"/>
  <c r="AC1196" i="31"/>
  <c r="AD1196" i="31"/>
  <c r="AC431" i="31"/>
  <c r="AD431" i="31"/>
  <c r="AE900" i="31"/>
  <c r="AF900" i="31" s="1"/>
  <c r="AD900" i="31"/>
  <c r="AC900" i="31"/>
  <c r="AC620" i="31"/>
  <c r="AD620" i="31"/>
  <c r="AC1063" i="31"/>
  <c r="AD1063" i="31"/>
  <c r="AE1063" i="31"/>
  <c r="AF1063" i="31" s="1"/>
  <c r="AH1063" i="31"/>
  <c r="AG1063" i="31" s="1"/>
  <c r="AD675" i="31"/>
  <c r="AC675" i="31"/>
  <c r="AH675" i="31"/>
  <c r="AG675" i="31" s="1"/>
  <c r="AC964" i="31"/>
  <c r="AD964" i="31"/>
  <c r="AE964" i="31"/>
  <c r="AF964" i="31" s="1"/>
  <c r="AD218" i="31"/>
  <c r="AE218" i="31"/>
  <c r="AF218" i="31" s="1"/>
  <c r="AC218" i="31"/>
  <c r="AH218" i="31"/>
  <c r="AG218" i="31" s="1"/>
  <c r="AD1127" i="31"/>
  <c r="AC1127" i="31"/>
  <c r="AE184" i="31"/>
  <c r="AF184" i="31" s="1"/>
  <c r="AD184" i="31"/>
  <c r="AC184" i="31"/>
  <c r="AD448" i="31"/>
  <c r="AC448" i="31"/>
  <c r="AD284" i="31"/>
  <c r="AC284" i="31"/>
  <c r="AH284" i="31"/>
  <c r="AG284" i="31" s="1"/>
  <c r="AD429" i="31"/>
  <c r="AC429" i="31"/>
  <c r="AC864" i="31"/>
  <c r="AD864" i="31"/>
  <c r="AD694" i="31"/>
  <c r="AC694" i="31"/>
  <c r="AD304" i="31"/>
  <c r="AC304" i="31"/>
  <c r="AE304" i="31"/>
  <c r="AF304" i="31" s="1"/>
  <c r="AH304" i="31"/>
  <c r="AG304" i="31" s="1"/>
  <c r="AD1040" i="31"/>
  <c r="AC1040" i="31"/>
  <c r="AE1040" i="31"/>
  <c r="AF1040" i="31" s="1"/>
  <c r="AE396" i="31"/>
  <c r="AF396" i="31" s="1"/>
  <c r="AD396" i="31"/>
  <c r="AC396" i="31"/>
  <c r="AH396" i="31"/>
  <c r="AG396" i="31" s="1"/>
  <c r="AD1124" i="31"/>
  <c r="AC1124" i="31"/>
  <c r="AE1124" i="31"/>
  <c r="AF1124" i="31" s="1"/>
  <c r="AH1124" i="31"/>
  <c r="AG1124" i="31" s="1"/>
  <c r="AD230" i="31"/>
  <c r="AC230" i="31"/>
  <c r="AE230" i="31"/>
  <c r="AF230" i="31" s="1"/>
  <c r="AC499" i="31"/>
  <c r="AD499" i="31"/>
  <c r="AH499" i="31"/>
  <c r="AG499" i="31" s="1"/>
  <c r="AE813" i="31"/>
  <c r="AF813" i="31" s="1"/>
  <c r="AD813" i="31"/>
  <c r="AC813" i="31"/>
  <c r="AE610" i="31"/>
  <c r="AF610" i="31" s="1"/>
  <c r="AD610" i="31"/>
  <c r="AC610" i="31"/>
  <c r="AC1052" i="31"/>
  <c r="AD1052" i="31"/>
  <c r="AE1052" i="31"/>
  <c r="AF1052" i="31" s="1"/>
  <c r="AH1052" i="31"/>
  <c r="AG1052" i="31" s="1"/>
  <c r="AD1311" i="31"/>
  <c r="AC1311" i="31"/>
  <c r="AC979" i="31"/>
  <c r="AH979" i="31"/>
  <c r="AG979" i="31" s="1"/>
  <c r="AD979" i="31"/>
  <c r="AD186" i="31"/>
  <c r="AC186" i="31"/>
  <c r="AC342" i="31"/>
  <c r="AD342" i="31"/>
  <c r="AH342" i="31"/>
  <c r="AG342" i="31" s="1"/>
  <c r="AE223" i="31"/>
  <c r="AF223" i="31" s="1"/>
  <c r="AD223" i="31"/>
  <c r="AC223" i="31"/>
  <c r="AC262" i="31"/>
  <c r="AD262" i="31"/>
  <c r="AH262" i="31"/>
  <c r="AG262" i="31" s="1"/>
  <c r="AD340" i="31"/>
  <c r="AC340" i="31"/>
  <c r="AC673" i="31"/>
  <c r="AD673" i="31"/>
  <c r="AC1224" i="31"/>
  <c r="AD1224" i="31"/>
  <c r="AD1060" i="31"/>
  <c r="AC1060" i="31"/>
  <c r="AH1060" i="31"/>
  <c r="AG1060" i="31" s="1"/>
  <c r="AD891" i="31"/>
  <c r="AC891" i="31"/>
  <c r="AD912" i="31"/>
  <c r="AC912" i="31"/>
  <c r="AE376" i="31"/>
  <c r="AF376" i="31" s="1"/>
  <c r="AD376" i="31"/>
  <c r="AC376" i="31"/>
  <c r="AC498" i="31"/>
  <c r="AD498" i="31"/>
  <c r="AD706" i="31"/>
  <c r="AC706" i="31"/>
  <c r="AE333" i="31"/>
  <c r="AF333" i="31" s="1"/>
  <c r="AD333" i="31"/>
  <c r="AC333" i="31"/>
  <c r="AH333" i="31"/>
  <c r="AG333" i="31" s="1"/>
  <c r="AD1128" i="31"/>
  <c r="AC1128" i="31"/>
  <c r="AE1128" i="31"/>
  <c r="AF1128" i="31" s="1"/>
  <c r="AE369" i="31"/>
  <c r="AF369" i="31" s="1"/>
  <c r="AD369" i="31"/>
  <c r="AC369" i="31"/>
  <c r="AH369" i="31"/>
  <c r="AG369" i="31" s="1"/>
  <c r="AD551" i="31"/>
  <c r="AC551" i="31"/>
  <c r="AH551" i="31"/>
  <c r="AG551" i="31" s="1"/>
  <c r="AD1034" i="31"/>
  <c r="AC1034" i="31"/>
  <c r="AH1034" i="31"/>
  <c r="AG1034" i="31" s="1"/>
  <c r="AE239" i="31"/>
  <c r="AF239" i="31" s="1"/>
  <c r="AD239" i="31"/>
  <c r="AC239" i="31"/>
  <c r="AH686" i="31"/>
  <c r="AG686" i="31" s="1"/>
  <c r="AD686" i="31"/>
  <c r="AC686" i="31"/>
  <c r="AE686" i="31"/>
  <c r="AF686" i="31" s="1"/>
  <c r="AE1267" i="31"/>
  <c r="AF1267" i="31" s="1"/>
  <c r="AD1267" i="31"/>
  <c r="AC1267" i="31"/>
  <c r="AH1267" i="31"/>
  <c r="AG1267" i="31" s="1"/>
  <c r="AH1262" i="31"/>
  <c r="AG1262" i="31" s="1"/>
  <c r="AD1262" i="31"/>
  <c r="AC1262" i="31"/>
  <c r="AD1027" i="31"/>
  <c r="AC1027" i="31"/>
  <c r="AH1027" i="31"/>
  <c r="AG1027" i="31" s="1"/>
  <c r="AE1312" i="31"/>
  <c r="AF1312" i="31" s="1"/>
  <c r="AC1312" i="31"/>
  <c r="AD1312" i="31"/>
  <c r="AH1312" i="31"/>
  <c r="AG1312" i="31" s="1"/>
  <c r="AD965" i="31"/>
  <c r="AC965" i="31"/>
  <c r="AH1355" i="31"/>
  <c r="AG1355" i="31" s="1"/>
  <c r="AD1355" i="31"/>
  <c r="AC1355" i="31"/>
  <c r="AD829" i="31"/>
  <c r="AC829" i="31"/>
  <c r="AD973" i="31"/>
  <c r="AC973" i="31"/>
  <c r="AE973" i="31"/>
  <c r="AF973" i="31" s="1"/>
  <c r="AE836" i="31"/>
  <c r="AF836" i="31" s="1"/>
  <c r="AD836" i="31"/>
  <c r="AC836" i="31"/>
  <c r="AD201" i="31"/>
  <c r="AC201" i="31"/>
  <c r="AE201" i="31"/>
  <c r="AF201" i="31" s="1"/>
  <c r="AD1225" i="31"/>
  <c r="AC1225" i="31"/>
  <c r="AE609" i="31"/>
  <c r="AF609" i="31" s="1"/>
  <c r="AD609" i="31"/>
  <c r="AC609" i="31"/>
  <c r="AH609" i="31"/>
  <c r="AG609" i="31" s="1"/>
  <c r="AD195" i="31"/>
  <c r="AC195" i="31"/>
  <c r="AH195" i="31"/>
  <c r="AG195" i="31" s="1"/>
  <c r="AD1209" i="31"/>
  <c r="AC1209" i="31"/>
  <c r="AH1209" i="31"/>
  <c r="AG1209" i="31" s="1"/>
  <c r="AC888" i="31"/>
  <c r="AE888" i="31"/>
  <c r="AF888" i="31" s="1"/>
  <c r="AD888" i="31"/>
  <c r="AH888" i="31"/>
  <c r="AG888" i="31" s="1"/>
  <c r="AC632" i="31"/>
  <c r="AD632" i="31"/>
  <c r="AH632" i="31"/>
  <c r="AG632" i="31" s="1"/>
  <c r="AC721" i="31"/>
  <c r="AD721" i="31"/>
  <c r="AC76" i="31"/>
  <c r="AE76" i="31"/>
  <c r="AF76" i="31" s="1"/>
  <c r="AD76" i="31"/>
  <c r="AD1243" i="31"/>
  <c r="AC1243" i="31"/>
  <c r="AH1243" i="31"/>
  <c r="AG1243" i="31" s="1"/>
  <c r="AC860" i="31"/>
  <c r="AD860" i="31"/>
  <c r="AC1238" i="31"/>
  <c r="AD1238" i="31"/>
  <c r="AE1113" i="31"/>
  <c r="AF1113" i="31" s="1"/>
  <c r="AC1113" i="31"/>
  <c r="AD1113" i="31"/>
  <c r="AD1264" i="31"/>
  <c r="AC1264" i="31"/>
  <c r="AD1351" i="31"/>
  <c r="AC1351" i="31"/>
  <c r="AC1257" i="31"/>
  <c r="AD1257" i="31"/>
  <c r="AE1257" i="31"/>
  <c r="AF1257" i="31" s="1"/>
  <c r="AH1257" i="31"/>
  <c r="AG1257" i="31" s="1"/>
  <c r="AD191" i="31"/>
  <c r="AC191" i="31"/>
  <c r="AH191" i="31"/>
  <c r="AG191" i="31" s="1"/>
  <c r="AD215" i="31"/>
  <c r="AC215" i="31"/>
  <c r="AH215" i="31"/>
  <c r="AG215" i="31" s="1"/>
  <c r="AD1048" i="31"/>
  <c r="AC1048" i="31"/>
  <c r="AD232" i="31"/>
  <c r="AC232" i="31"/>
  <c r="AD1254" i="31"/>
  <c r="AC1254" i="31"/>
  <c r="AD314" i="31"/>
  <c r="AC314" i="31"/>
  <c r="AH314" i="31"/>
  <c r="AG314" i="31" s="1"/>
  <c r="AC1259" i="31"/>
  <c r="AD1259" i="31"/>
  <c r="AE1259" i="31"/>
  <c r="AF1259" i="31" s="1"/>
  <c r="AH1259" i="31"/>
  <c r="AG1259" i="31" s="1"/>
  <c r="AD1025" i="31"/>
  <c r="AC1025" i="31"/>
  <c r="AE1025" i="31"/>
  <c r="AF1025" i="31" s="1"/>
  <c r="AH1025" i="31"/>
  <c r="AG1025" i="31" s="1"/>
  <c r="AD946" i="31"/>
  <c r="AC946" i="31"/>
  <c r="AE946" i="31"/>
  <c r="AF946" i="31" s="1"/>
  <c r="AH946" i="31"/>
  <c r="AG946" i="31" s="1"/>
  <c r="AE439" i="31"/>
  <c r="AF439" i="31" s="1"/>
  <c r="AC439" i="31"/>
  <c r="AD439" i="31"/>
  <c r="AE996" i="31"/>
  <c r="AF996" i="31" s="1"/>
  <c r="AC996" i="31"/>
  <c r="AD996" i="31"/>
  <c r="AD585" i="31"/>
  <c r="AC585" i="31"/>
  <c r="AH585" i="31"/>
  <c r="AG585" i="31" s="1"/>
  <c r="AD361" i="31"/>
  <c r="AC361" i="31"/>
  <c r="AH361" i="31"/>
  <c r="AG361" i="31" s="1"/>
  <c r="AD299" i="31"/>
  <c r="AC299" i="31"/>
  <c r="AH299" i="31"/>
  <c r="AG299" i="31" s="1"/>
  <c r="AE444" i="31"/>
  <c r="AF444" i="31" s="1"/>
  <c r="AD444" i="31"/>
  <c r="AC444" i="31"/>
  <c r="AE312" i="31"/>
  <c r="AF312" i="31" s="1"/>
  <c r="AD312" i="31"/>
  <c r="AC312" i="31"/>
  <c r="AH312" i="31"/>
  <c r="AG312" i="31" s="1"/>
  <c r="AD509" i="31"/>
  <c r="AC509" i="31"/>
  <c r="AE1279" i="31"/>
  <c r="AF1279" i="31" s="1"/>
  <c r="AD1279" i="31"/>
  <c r="AC1279" i="31"/>
  <c r="AH1279" i="31"/>
  <c r="AG1279" i="31" s="1"/>
  <c r="AE45" i="31"/>
  <c r="AF45" i="31" s="1"/>
  <c r="AD45" i="31"/>
  <c r="AC45" i="31"/>
  <c r="AC1234" i="31"/>
  <c r="AD1234" i="31"/>
  <c r="AH1234" i="31"/>
  <c r="AG1234" i="31" s="1"/>
  <c r="AD446" i="31"/>
  <c r="AC446" i="31"/>
  <c r="AH446" i="31"/>
  <c r="AG446" i="31" s="1"/>
  <c r="AC903" i="31"/>
  <c r="AD903" i="31"/>
  <c r="AH903" i="31"/>
  <c r="AG903" i="31" s="1"/>
  <c r="AD646" i="31"/>
  <c r="AC646" i="31"/>
  <c r="AH646" i="31"/>
  <c r="AG646" i="31" s="1"/>
  <c r="AD494" i="31"/>
  <c r="AC494" i="31"/>
  <c r="AE494" i="31"/>
  <c r="AF494" i="31" s="1"/>
  <c r="AE247" i="31"/>
  <c r="AF247" i="31" s="1"/>
  <c r="AD247" i="31"/>
  <c r="AC247" i="31"/>
  <c r="AH247" i="31"/>
  <c r="AG247" i="31" s="1"/>
  <c r="AC233" i="31"/>
  <c r="AD233" i="31"/>
  <c r="AD1050" i="31"/>
  <c r="AC1050" i="31"/>
  <c r="AH1050" i="31"/>
  <c r="AG1050" i="31" s="1"/>
  <c r="AE88" i="31"/>
  <c r="AF88" i="31" s="1"/>
  <c r="AD88" i="31"/>
  <c r="AC88" i="31"/>
  <c r="AC926" i="31"/>
  <c r="AD926" i="31"/>
  <c r="AE926" i="31"/>
  <c r="AF926" i="31" s="1"/>
  <c r="AD756" i="31"/>
  <c r="AC756" i="31"/>
  <c r="AE423" i="31"/>
  <c r="AF423" i="31" s="1"/>
  <c r="AD423" i="31"/>
  <c r="AC423" i="31"/>
  <c r="AH423" i="31"/>
  <c r="AG423" i="31" s="1"/>
  <c r="AE843" i="31"/>
  <c r="AF843" i="31" s="1"/>
  <c r="AD843" i="31"/>
  <c r="AC843" i="31"/>
  <c r="AD140" i="31"/>
  <c r="AC140" i="31"/>
  <c r="AH140" i="31"/>
  <c r="AG140" i="31" s="1"/>
  <c r="AE1112" i="31"/>
  <c r="AF1112" i="31" s="1"/>
  <c r="AC1112" i="31"/>
  <c r="AD1112" i="31"/>
  <c r="AD1371" i="31"/>
  <c r="AC1371" i="31"/>
  <c r="AC463" i="31"/>
  <c r="AD463" i="31"/>
  <c r="AD241" i="31"/>
  <c r="AC241" i="31"/>
  <c r="AC94" i="31"/>
  <c r="AD94" i="31"/>
  <c r="AE94" i="31"/>
  <c r="AF94" i="31" s="1"/>
  <c r="AE1347" i="31"/>
  <c r="AF1347" i="31" s="1"/>
  <c r="AD1347" i="31"/>
  <c r="AC1347" i="31"/>
  <c r="AE153" i="31"/>
  <c r="AF153" i="31" s="1"/>
  <c r="AD153" i="31"/>
  <c r="AC153" i="31"/>
  <c r="AH153" i="31"/>
  <c r="AG153" i="31" s="1"/>
  <c r="AD394" i="31"/>
  <c r="AC394" i="31"/>
  <c r="AD766" i="31"/>
  <c r="AC766" i="31"/>
  <c r="AD190" i="31"/>
  <c r="AC190" i="31"/>
  <c r="AD1026" i="31"/>
  <c r="AE1026" i="31"/>
  <c r="AF1026" i="31" s="1"/>
  <c r="AC1026" i="31"/>
  <c r="AD475" i="31"/>
  <c r="AC475" i="31"/>
  <c r="AD1270" i="31"/>
  <c r="AC1270" i="31"/>
  <c r="AH1270" i="31"/>
  <c r="AG1270" i="31" s="1"/>
  <c r="AD1203" i="31"/>
  <c r="AC1203" i="31"/>
  <c r="AE1203" i="31"/>
  <c r="AF1203" i="31" s="1"/>
  <c r="AH1203" i="31"/>
  <c r="AG1203" i="31" s="1"/>
  <c r="AD1061" i="31"/>
  <c r="AC1061" i="31"/>
  <c r="AE1061" i="31"/>
  <c r="AF1061" i="31" s="1"/>
  <c r="AE368" i="31"/>
  <c r="AF368" i="31" s="1"/>
  <c r="AC368" i="31"/>
  <c r="AD368" i="31"/>
  <c r="AD189" i="31"/>
  <c r="AC189" i="31"/>
  <c r="AH189" i="31"/>
  <c r="AG189" i="31" s="1"/>
  <c r="AD1001" i="31"/>
  <c r="AC1001" i="31"/>
  <c r="AH1001" i="31"/>
  <c r="AG1001" i="31" s="1"/>
  <c r="AE962" i="31"/>
  <c r="AF962" i="31" s="1"/>
  <c r="AD962" i="31"/>
  <c r="AC962" i="31"/>
  <c r="AC124" i="31"/>
  <c r="AH124" i="31"/>
  <c r="AG124" i="31" s="1"/>
  <c r="AD124" i="31"/>
  <c r="AE124" i="31"/>
  <c r="AF124" i="31" s="1"/>
  <c r="AE593" i="31"/>
  <c r="AF593" i="31" s="1"/>
  <c r="AD593" i="31"/>
  <c r="AC593" i="31"/>
  <c r="AE774" i="31"/>
  <c r="AF774" i="31" s="1"/>
  <c r="AD774" i="31"/>
  <c r="AC774" i="31"/>
  <c r="AD1378" i="31"/>
  <c r="AC1378" i="31"/>
  <c r="AE175" i="31"/>
  <c r="AF175" i="31" s="1"/>
  <c r="AD175" i="31"/>
  <c r="AC175" i="31"/>
  <c r="AE830" i="31"/>
  <c r="AF830" i="31" s="1"/>
  <c r="AC830" i="31"/>
  <c r="AD830" i="31"/>
  <c r="AH830" i="31"/>
  <c r="AG830" i="31" s="1"/>
  <c r="AD918" i="31"/>
  <c r="AE918" i="31"/>
  <c r="AF918" i="31" s="1"/>
  <c r="AC918" i="31"/>
  <c r="AH918" i="31"/>
  <c r="AG918" i="31" s="1"/>
  <c r="AE570" i="31"/>
  <c r="AF570" i="31" s="1"/>
  <c r="AC570" i="31"/>
  <c r="AD570" i="31"/>
  <c r="AH570" i="31"/>
  <c r="AG570" i="31" s="1"/>
  <c r="AC977" i="31"/>
  <c r="AD977" i="31"/>
  <c r="AH977" i="31"/>
  <c r="AG977" i="31" s="1"/>
  <c r="AD212" i="31"/>
  <c r="AC212" i="31"/>
  <c r="AC555" i="31"/>
  <c r="AD555" i="31"/>
  <c r="AH555" i="31"/>
  <c r="AG555" i="31" s="1"/>
  <c r="AD520" i="31"/>
  <c r="AE520" i="31"/>
  <c r="AF520" i="31" s="1"/>
  <c r="AC520" i="31"/>
  <c r="AE1206" i="31"/>
  <c r="AF1206" i="31" s="1"/>
  <c r="AC1206" i="31"/>
  <c r="AD1206" i="31"/>
  <c r="AD1365" i="31"/>
  <c r="AC1365" i="31"/>
  <c r="AE235" i="31"/>
  <c r="AF235" i="31" s="1"/>
  <c r="AC235" i="31"/>
  <c r="AD235" i="31"/>
  <c r="AH235" i="31"/>
  <c r="AG235" i="31" s="1"/>
  <c r="AC929" i="31"/>
  <c r="AD929" i="31"/>
  <c r="AH929" i="31"/>
  <c r="AG929" i="31" s="1"/>
  <c r="AC52" i="31"/>
  <c r="AE52" i="31"/>
  <c r="AF52" i="31" s="1"/>
  <c r="AD52" i="31"/>
  <c r="AH52" i="31"/>
  <c r="AG52" i="31" s="1"/>
  <c r="AD231" i="31"/>
  <c r="AC231" i="31"/>
  <c r="AD43" i="31"/>
  <c r="AC43" i="31"/>
  <c r="AD1069" i="31"/>
  <c r="AC1069" i="31"/>
  <c r="AE1069" i="31"/>
  <c r="AF1069" i="31" s="1"/>
  <c r="AH1069" i="31"/>
  <c r="AG1069" i="31" s="1"/>
  <c r="AD827" i="31"/>
  <c r="AC827" i="31"/>
  <c r="AH827" i="31"/>
  <c r="AG827" i="31" s="1"/>
  <c r="AD334" i="31"/>
  <c r="AC334" i="31"/>
  <c r="AE334" i="31"/>
  <c r="AF334" i="31" s="1"/>
  <c r="AH1111" i="31"/>
  <c r="AG1111" i="31" s="1"/>
  <c r="AD1111" i="31"/>
  <c r="AC1111" i="31"/>
  <c r="AD1332" i="31"/>
  <c r="AC1332" i="31"/>
  <c r="AE1332" i="31"/>
  <c r="AF1332" i="31" s="1"/>
  <c r="AC622" i="31"/>
  <c r="AD622" i="31"/>
  <c r="AE622" i="31"/>
  <c r="AF622" i="31" s="1"/>
  <c r="AD735" i="31"/>
  <c r="AC735" i="31"/>
  <c r="AH735" i="31"/>
  <c r="AG735" i="31" s="1"/>
  <c r="AD669" i="31"/>
  <c r="AC669" i="31"/>
  <c r="AD716" i="31"/>
  <c r="AC716" i="31"/>
  <c r="AH716" i="31"/>
  <c r="AG716" i="31" s="1"/>
  <c r="AE1222" i="31"/>
  <c r="AF1222" i="31" s="1"/>
  <c r="AD1222" i="31"/>
  <c r="AC1222" i="31"/>
  <c r="AD238" i="31"/>
  <c r="AC238" i="31"/>
  <c r="AH1073" i="31"/>
  <c r="AG1073" i="31" s="1"/>
  <c r="AE1073" i="31"/>
  <c r="AF1073" i="31" s="1"/>
  <c r="AD1073" i="31"/>
  <c r="AC1073" i="31"/>
  <c r="AD1400" i="31"/>
  <c r="AC1400" i="31"/>
  <c r="AC1164" i="31"/>
  <c r="AE1164" i="31"/>
  <c r="AF1164" i="31" s="1"/>
  <c r="AD1164" i="31"/>
  <c r="AH1164" i="31"/>
  <c r="AG1164" i="31" s="1"/>
  <c r="AD1241" i="31"/>
  <c r="AC1241" i="31"/>
  <c r="AH1241" i="31"/>
  <c r="AG1241" i="31" s="1"/>
  <c r="AD40" i="31"/>
  <c r="AC40" i="31"/>
  <c r="AE40" i="31"/>
  <c r="AF40" i="31" s="1"/>
  <c r="AH40" i="31"/>
  <c r="AG40" i="31" s="1"/>
  <c r="AD403" i="31"/>
  <c r="AC403" i="31"/>
  <c r="AE403" i="31"/>
  <c r="AF403" i="31" s="1"/>
  <c r="AH403" i="31"/>
  <c r="AG403" i="31" s="1"/>
  <c r="AC546" i="31"/>
  <c r="AD546" i="31"/>
  <c r="AH546" i="31"/>
  <c r="AG546" i="31" s="1"/>
  <c r="AE1012" i="31"/>
  <c r="AF1012" i="31" s="1"/>
  <c r="AD1012" i="31"/>
  <c r="AC1012" i="31"/>
  <c r="AH1012" i="31"/>
  <c r="AG1012" i="31" s="1"/>
  <c r="AD77" i="31"/>
  <c r="AC77" i="31"/>
  <c r="AH77" i="31"/>
  <c r="AG77" i="31" s="1"/>
  <c r="AC1131" i="31"/>
  <c r="AD1131" i="31"/>
  <c r="AE1131" i="31"/>
  <c r="AF1131" i="31" s="1"/>
  <c r="AE1038" i="31"/>
  <c r="AF1038" i="31" s="1"/>
  <c r="AC1038" i="31"/>
  <c r="AD1038" i="31"/>
  <c r="AH1038" i="31"/>
  <c r="AG1038" i="31" s="1"/>
  <c r="AC269" i="31"/>
  <c r="AD269" i="31"/>
  <c r="AE269" i="31"/>
  <c r="AF269" i="31" s="1"/>
  <c r="AE171" i="31"/>
  <c r="AF171" i="31" s="1"/>
  <c r="AD171" i="31"/>
  <c r="AC171" i="31"/>
  <c r="AD338" i="31"/>
  <c r="AC338" i="31"/>
  <c r="AE1219" i="31"/>
  <c r="AF1219" i="31" s="1"/>
  <c r="AD1219" i="31"/>
  <c r="AC1219" i="31"/>
  <c r="AH1219" i="31"/>
  <c r="AG1219" i="31" s="1"/>
  <c r="AD1066" i="31"/>
  <c r="AE1066" i="31"/>
  <c r="AF1066" i="31" s="1"/>
  <c r="AC1066" i="31"/>
  <c r="AE468" i="31"/>
  <c r="AF468" i="31" s="1"/>
  <c r="AD468" i="31"/>
  <c r="AC468" i="31"/>
  <c r="AE1344" i="31"/>
  <c r="AF1344" i="31" s="1"/>
  <c r="AD1344" i="31"/>
  <c r="AC1344" i="31"/>
  <c r="AD101" i="31"/>
  <c r="AC101" i="31"/>
  <c r="AH101" i="31"/>
  <c r="AG101" i="31" s="1"/>
  <c r="AD983" i="31"/>
  <c r="AC983" i="31"/>
  <c r="AE983" i="31"/>
  <c r="AF983" i="31" s="1"/>
  <c r="AD920" i="31"/>
  <c r="AC920" i="31"/>
  <c r="AD1051" i="31"/>
  <c r="AC1051" i="31"/>
  <c r="AC267" i="31"/>
  <c r="AD267" i="31"/>
  <c r="AD346" i="31"/>
  <c r="AC346" i="31"/>
  <c r="AD224" i="31"/>
  <c r="AC224" i="31"/>
  <c r="AD31" i="31"/>
  <c r="AC31" i="31"/>
  <c r="AD773" i="31"/>
  <c r="AC773" i="31"/>
  <c r="AE773" i="31"/>
  <c r="AF773" i="31" s="1"/>
  <c r="AH773" i="31"/>
  <c r="AG773" i="31" s="1"/>
  <c r="AD655" i="31"/>
  <c r="AC655" i="31"/>
  <c r="AE655" i="31"/>
  <c r="AF655" i="31" s="1"/>
  <c r="AD1089" i="31"/>
  <c r="AE1089" i="31"/>
  <c r="AF1089" i="31" s="1"/>
  <c r="AC1089" i="31"/>
  <c r="AH1089" i="31"/>
  <c r="AG1089" i="31" s="1"/>
  <c r="AD1374" i="31"/>
  <c r="AE1374" i="31"/>
  <c r="AF1374" i="31" s="1"/>
  <c r="AC1374" i="31"/>
  <c r="AD1118" i="31"/>
  <c r="AC1118" i="31"/>
  <c r="AD848" i="31"/>
  <c r="AE848" i="31"/>
  <c r="AF848" i="31" s="1"/>
  <c r="AC848" i="31"/>
  <c r="AD869" i="31"/>
  <c r="AC869" i="31"/>
  <c r="AE869" i="31"/>
  <c r="AF869" i="31" s="1"/>
  <c r="AH869" i="31"/>
  <c r="AG869" i="31" s="1"/>
  <c r="AD467" i="31"/>
  <c r="AC467" i="31"/>
  <c r="AD725" i="31"/>
  <c r="AC725" i="31"/>
  <c r="AH725" i="31"/>
  <c r="AG725" i="31" s="1"/>
  <c r="AE220" i="31"/>
  <c r="AF220" i="31" s="1"/>
  <c r="AH220" i="31"/>
  <c r="AG220" i="31" s="1"/>
  <c r="AD220" i="31"/>
  <c r="AC220" i="31"/>
  <c r="AE279" i="31"/>
  <c r="AF279" i="31" s="1"/>
  <c r="AD279" i="31"/>
  <c r="AC279" i="31"/>
  <c r="AH279" i="31"/>
  <c r="AG279" i="31" s="1"/>
  <c r="AD1197" i="31"/>
  <c r="AC1197" i="31"/>
  <c r="AH1197" i="31"/>
  <c r="AG1197" i="31" s="1"/>
  <c r="AC754" i="31"/>
  <c r="AD754" i="31"/>
  <c r="AE754" i="31"/>
  <c r="AF754" i="31" s="1"/>
  <c r="AE458" i="31"/>
  <c r="AF458" i="31" s="1"/>
  <c r="AD458" i="31"/>
  <c r="AC458" i="31"/>
  <c r="AH458" i="31"/>
  <c r="AG458" i="31" s="1"/>
  <c r="AD61" i="31"/>
  <c r="AC61" i="31"/>
  <c r="AE61" i="31"/>
  <c r="AF61" i="31" s="1"/>
  <c r="AE136" i="31"/>
  <c r="AF136" i="31" s="1"/>
  <c r="AD136" i="31"/>
  <c r="AC136" i="31"/>
  <c r="AH136" i="31"/>
  <c r="AG136" i="31" s="1"/>
  <c r="AC1266" i="31"/>
  <c r="AD1266" i="31"/>
  <c r="AE1266" i="31"/>
  <c r="AF1266" i="31" s="1"/>
  <c r="AH1266" i="31"/>
  <c r="AG1266" i="31" s="1"/>
  <c r="AD176" i="31"/>
  <c r="AC176" i="31"/>
  <c r="AE176" i="31"/>
  <c r="AF176" i="31" s="1"/>
  <c r="AE364" i="31"/>
  <c r="AF364" i="31" s="1"/>
  <c r="AC364" i="31"/>
  <c r="AD364" i="31"/>
  <c r="AD542" i="31"/>
  <c r="AC542" i="31"/>
  <c r="AD60" i="31"/>
  <c r="AC60" i="31"/>
  <c r="AE502" i="31"/>
  <c r="AF502" i="31" s="1"/>
  <c r="AD502" i="31"/>
  <c r="AC502" i="31"/>
  <c r="AH502" i="31"/>
  <c r="AG502" i="31" s="1"/>
  <c r="AD1291" i="31"/>
  <c r="AC1291" i="31"/>
  <c r="AE1291" i="31"/>
  <c r="AF1291" i="31" s="1"/>
  <c r="AC1265" i="31"/>
  <c r="AD1265" i="31"/>
  <c r="AC277" i="31"/>
  <c r="AD277" i="31"/>
  <c r="AC704" i="31"/>
  <c r="AD704" i="31"/>
  <c r="AE704" i="31"/>
  <c r="AF704" i="31" s="1"/>
  <c r="AD1129" i="31"/>
  <c r="AC1129" i="31"/>
  <c r="AH1129" i="31"/>
  <c r="AG1129" i="31" s="1"/>
  <c r="AE670" i="31"/>
  <c r="AF670" i="31" s="1"/>
  <c r="AD670" i="31"/>
  <c r="AC670" i="31"/>
  <c r="AD606" i="31"/>
  <c r="AC606" i="31"/>
  <c r="AH606" i="31"/>
  <c r="AG606" i="31" s="1"/>
  <c r="AD987" i="31"/>
  <c r="AC987" i="31"/>
  <c r="AH987" i="31"/>
  <c r="AG987" i="31" s="1"/>
  <c r="AD166" i="31"/>
  <c r="AC166" i="31"/>
  <c r="AE166" i="31"/>
  <c r="AF166" i="31" s="1"/>
  <c r="AD4" i="31"/>
  <c r="AC4" i="31"/>
  <c r="AE4" i="31"/>
  <c r="AF4" i="31" s="1"/>
  <c r="AE506" i="31"/>
  <c r="AF506" i="31" s="1"/>
  <c r="AD506" i="31"/>
  <c r="AC506" i="31"/>
  <c r="AH506" i="31"/>
  <c r="AG506" i="31" s="1"/>
  <c r="AC303" i="31"/>
  <c r="AD303" i="31"/>
  <c r="AH303" i="31"/>
  <c r="AG303" i="31" s="1"/>
  <c r="AC128" i="31"/>
  <c r="AD128" i="31"/>
  <c r="AE128" i="31"/>
  <c r="AF128" i="31" s="1"/>
  <c r="AH128" i="31"/>
  <c r="AG128" i="31" s="1"/>
  <c r="AC940" i="31"/>
  <c r="AE940" i="31"/>
  <c r="AF940" i="31" s="1"/>
  <c r="AD940" i="31"/>
  <c r="AH940" i="31"/>
  <c r="AG940" i="31" s="1"/>
  <c r="AD728" i="31"/>
  <c r="AC728" i="31"/>
  <c r="AE626" i="31"/>
  <c r="AF626" i="31" s="1"/>
  <c r="AD626" i="31"/>
  <c r="AC626" i="31"/>
  <c r="AH626" i="31"/>
  <c r="AG626" i="31" s="1"/>
  <c r="AC259" i="31"/>
  <c r="AD259" i="31"/>
  <c r="AD517" i="31"/>
  <c r="AC517" i="31"/>
  <c r="AE517" i="31"/>
  <c r="AF517" i="31" s="1"/>
  <c r="AC155" i="31"/>
  <c r="AD155" i="31"/>
  <c r="AE155" i="31"/>
  <c r="AF155" i="31" s="1"/>
  <c r="AH155" i="31"/>
  <c r="AG155" i="31" s="1"/>
  <c r="AD956" i="31"/>
  <c r="AC956" i="31"/>
  <c r="AE1165" i="31"/>
  <c r="AF1165" i="31" s="1"/>
  <c r="AC1165" i="31"/>
  <c r="AD1165" i="31"/>
  <c r="AD1059" i="31"/>
  <c r="AC1059" i="31"/>
  <c r="AH1059" i="31"/>
  <c r="AG1059" i="31" s="1"/>
  <c r="AC95" i="31"/>
  <c r="AD95" i="31"/>
  <c r="AD75" i="31"/>
  <c r="AC75" i="31"/>
  <c r="AC1095" i="31"/>
  <c r="AD1095" i="31"/>
  <c r="AD1385" i="31"/>
  <c r="AC1385" i="31"/>
  <c r="AE1385" i="31"/>
  <c r="AF1385" i="31" s="1"/>
  <c r="AD288" i="31"/>
  <c r="AC288" i="31"/>
  <c r="AE288" i="31"/>
  <c r="AF288" i="31" s="1"/>
  <c r="AE173" i="31"/>
  <c r="AF173" i="31" s="1"/>
  <c r="AD173" i="31"/>
  <c r="AC173" i="31"/>
  <c r="AE865" i="31"/>
  <c r="AF865" i="31" s="1"/>
  <c r="AD865" i="31"/>
  <c r="AC865" i="31"/>
  <c r="AD859" i="31"/>
  <c r="AC859" i="31"/>
  <c r="AH859" i="31"/>
  <c r="AG859" i="31" s="1"/>
  <c r="AD1364" i="31"/>
  <c r="AC1364" i="31"/>
  <c r="AD548" i="31"/>
  <c r="AC548" i="31"/>
  <c r="AD634" i="31"/>
  <c r="AC634" i="31"/>
  <c r="AH634" i="31"/>
  <c r="AG634" i="31" s="1"/>
  <c r="AE875" i="31"/>
  <c r="AF875" i="31" s="1"/>
  <c r="AC875" i="31"/>
  <c r="AD875" i="31"/>
  <c r="AD332" i="31"/>
  <c r="AC332" i="31"/>
  <c r="AD652" i="31"/>
  <c r="AC652" i="31"/>
  <c r="AD810" i="31"/>
  <c r="AE810" i="31"/>
  <c r="AF810" i="31" s="1"/>
  <c r="AC810" i="31"/>
  <c r="AH810" i="31"/>
  <c r="AG810" i="31" s="1"/>
  <c r="AE437" i="31"/>
  <c r="AF437" i="31" s="1"/>
  <c r="AD437" i="31"/>
  <c r="AC437" i="31"/>
  <c r="AD1376" i="31"/>
  <c r="AC1376" i="31"/>
  <c r="AE1376" i="31"/>
  <c r="AF1376" i="31" s="1"/>
  <c r="AD839" i="31"/>
  <c r="AC839" i="31"/>
  <c r="AE33" i="31"/>
  <c r="AF33" i="31" s="1"/>
  <c r="AD33" i="31"/>
  <c r="AC33" i="31"/>
  <c r="AH33" i="31"/>
  <c r="AG33" i="31" s="1"/>
  <c r="AD782" i="31"/>
  <c r="AC782" i="31"/>
  <c r="AD1250" i="31"/>
  <c r="AC1250" i="31"/>
  <c r="AE1250" i="31"/>
  <c r="AF1250" i="31" s="1"/>
  <c r="AH1250" i="31"/>
  <c r="AG1250" i="31" s="1"/>
  <c r="AD146" i="31"/>
  <c r="AC146" i="31"/>
  <c r="AE1039" i="31"/>
  <c r="AF1039" i="31" s="1"/>
  <c r="AD1039" i="31"/>
  <c r="AC1039" i="31"/>
  <c r="AE961" i="31"/>
  <c r="AF961" i="31" s="1"/>
  <c r="AD961" i="31"/>
  <c r="AC961" i="31"/>
  <c r="AC378" i="31"/>
  <c r="AE378" i="31"/>
  <c r="AF378" i="31" s="1"/>
  <c r="AD378" i="31"/>
  <c r="AD678" i="31"/>
  <c r="AC678" i="31"/>
  <c r="AD608" i="31"/>
  <c r="AC608" i="31"/>
  <c r="AH608" i="31"/>
  <c r="AG608" i="31" s="1"/>
  <c r="AC992" i="31"/>
  <c r="AD992" i="31"/>
  <c r="AH992" i="31"/>
  <c r="AG992" i="31" s="1"/>
  <c r="AD168" i="31"/>
  <c r="AC168" i="31"/>
  <c r="AD435" i="31"/>
  <c r="AC435" i="31"/>
  <c r="AE435" i="31"/>
  <c r="AF435" i="31" s="1"/>
  <c r="AD757" i="31"/>
  <c r="AC757" i="31"/>
  <c r="AD192" i="31"/>
  <c r="AH192" i="31"/>
  <c r="AG192" i="31" s="1"/>
  <c r="AC192" i="31"/>
  <c r="AE192" i="31"/>
  <c r="AF192" i="31" s="1"/>
  <c r="AC1217" i="31"/>
  <c r="AD1217" i="31"/>
  <c r="AE1283" i="31"/>
  <c r="AF1283" i="31" s="1"/>
  <c r="AC1283" i="31"/>
  <c r="AD1283" i="31"/>
  <c r="AH1283" i="31"/>
  <c r="AG1283" i="31" s="1"/>
  <c r="AE832" i="31"/>
  <c r="AF832" i="31" s="1"/>
  <c r="AD832" i="31"/>
  <c r="AC832" i="31"/>
  <c r="AE943" i="31"/>
  <c r="AF943" i="31" s="1"/>
  <c r="AD943" i="31"/>
  <c r="AC943" i="31"/>
  <c r="AE1360" i="31"/>
  <c r="AF1360" i="31" s="1"/>
  <c r="AD1360" i="31"/>
  <c r="AC1360" i="31"/>
  <c r="AH1360" i="31"/>
  <c r="AG1360" i="31" s="1"/>
  <c r="AD375" i="31"/>
  <c r="AC375" i="31"/>
  <c r="AC1109" i="31"/>
  <c r="AD1109" i="31"/>
  <c r="AH1109" i="31"/>
  <c r="AG1109" i="31" s="1"/>
  <c r="AD63" i="31"/>
  <c r="AC63" i="31"/>
  <c r="AE63" i="31"/>
  <c r="AF63" i="31" s="1"/>
  <c r="AH63" i="31"/>
  <c r="AG63" i="31" s="1"/>
  <c r="AD1146" i="31"/>
  <c r="AC1146" i="31"/>
  <c r="AE414" i="31"/>
  <c r="AF414" i="31" s="1"/>
  <c r="AC414" i="31"/>
  <c r="AD414" i="31"/>
  <c r="AH414" i="31"/>
  <c r="AG414" i="31" s="1"/>
  <c r="AE374" i="31"/>
  <c r="AF374" i="31" s="1"/>
  <c r="AD374" i="31"/>
  <c r="AC374" i="31"/>
  <c r="AD787" i="31"/>
  <c r="AC787" i="31"/>
  <c r="AH787" i="31"/>
  <c r="AG787" i="31" s="1"/>
  <c r="AC960" i="31"/>
  <c r="AD960" i="31"/>
  <c r="AD1342" i="31"/>
  <c r="AC1342" i="31"/>
  <c r="AE298" i="31"/>
  <c r="AF298" i="31" s="1"/>
  <c r="AD298" i="31"/>
  <c r="AC298" i="31"/>
  <c r="AH298" i="31"/>
  <c r="AG298" i="31" s="1"/>
  <c r="AD1387" i="31"/>
  <c r="AC1387" i="31"/>
  <c r="AD970" i="31"/>
  <c r="AC970" i="31"/>
  <c r="AH970" i="31"/>
  <c r="AG970" i="31" s="1"/>
  <c r="AD779" i="31"/>
  <c r="AC779" i="31"/>
  <c r="AH779" i="31"/>
  <c r="AG779" i="31" s="1"/>
  <c r="AC1167" i="31"/>
  <c r="AD1167" i="31"/>
  <c r="AH1167" i="31"/>
  <c r="AG1167" i="31" s="1"/>
  <c r="AE708" i="31"/>
  <c r="AF708" i="31" s="1"/>
  <c r="AD708" i="31"/>
  <c r="AC708" i="31"/>
  <c r="AE835" i="31"/>
  <c r="AF835" i="31" s="1"/>
  <c r="AD835" i="31"/>
  <c r="AC835" i="31"/>
  <c r="AH835" i="31"/>
  <c r="AG835" i="31" s="1"/>
  <c r="AD47" i="31"/>
  <c r="AC47" i="31"/>
  <c r="AE47" i="31"/>
  <c r="AF47" i="31" s="1"/>
  <c r="AD1054" i="31"/>
  <c r="AC1054" i="31"/>
  <c r="AE1054" i="31"/>
  <c r="AF1054" i="31" s="1"/>
  <c r="AH1054" i="31"/>
  <c r="AG1054" i="31" s="1"/>
  <c r="AC1339" i="31"/>
  <c r="AD1339" i="31"/>
  <c r="AH1339" i="31"/>
  <c r="AG1339" i="31" s="1"/>
  <c r="AD1077" i="31"/>
  <c r="AE1077" i="31"/>
  <c r="AF1077" i="31" s="1"/>
  <c r="AC1077" i="31"/>
  <c r="AD1100" i="31"/>
  <c r="AC1100" i="31"/>
  <c r="AH1100" i="31"/>
  <c r="AG1100" i="31" s="1"/>
  <c r="AC949" i="31"/>
  <c r="AD949" i="31"/>
  <c r="AE949" i="31"/>
  <c r="AF949" i="31" s="1"/>
  <c r="AH949" i="31"/>
  <c r="AG949" i="31" s="1"/>
  <c r="AC522" i="31"/>
  <c r="AD522" i="31"/>
  <c r="AC1175" i="31"/>
  <c r="AD1175" i="31"/>
  <c r="AE484" i="31"/>
  <c r="AF484" i="31" s="1"/>
  <c r="AD484" i="31"/>
  <c r="AC484" i="31"/>
  <c r="AD1145" i="31"/>
  <c r="AC1145" i="31"/>
  <c r="AE1145" i="31"/>
  <c r="AF1145" i="31" s="1"/>
  <c r="AD412" i="31"/>
  <c r="AC412" i="31"/>
  <c r="AE1211" i="31"/>
  <c r="AF1211" i="31" s="1"/>
  <c r="AD1211" i="31"/>
  <c r="AC1211" i="31"/>
  <c r="AD516" i="31"/>
  <c r="AC516" i="31"/>
  <c r="AD586" i="31"/>
  <c r="AC586" i="31"/>
  <c r="AD366" i="31"/>
  <c r="AC366" i="31"/>
  <c r="AD198" i="31"/>
  <c r="AC198" i="31"/>
  <c r="AE198" i="31"/>
  <c r="AF198" i="31" s="1"/>
  <c r="AD397" i="31"/>
  <c r="AC397" i="31"/>
  <c r="AD462" i="31"/>
  <c r="AC462" i="31"/>
  <c r="AH462" i="31"/>
  <c r="AG462" i="31" s="1"/>
  <c r="AH580" i="31"/>
  <c r="AG580" i="31" s="1"/>
  <c r="AD580" i="31"/>
  <c r="AC580" i="31"/>
  <c r="AD672" i="31"/>
  <c r="AC672" i="31"/>
  <c r="AH672" i="31"/>
  <c r="AG672" i="31" s="1"/>
  <c r="AC1392" i="31"/>
  <c r="AD1392" i="31"/>
  <c r="AE1392" i="31"/>
  <c r="AF1392" i="31" s="1"/>
  <c r="AC325" i="31"/>
  <c r="AD325" i="31"/>
  <c r="AE325" i="31"/>
  <c r="AF325" i="31" s="1"/>
  <c r="AD1277" i="31"/>
  <c r="AC1277" i="31"/>
  <c r="AH1277" i="31"/>
  <c r="AG1277" i="31" s="1"/>
  <c r="AD156" i="31"/>
  <c r="AC156" i="31"/>
  <c r="AH156" i="31"/>
  <c r="AG156" i="31" s="1"/>
  <c r="AC1047" i="31"/>
  <c r="AD1047" i="31"/>
  <c r="AE1047" i="31"/>
  <c r="AF1047" i="31" s="1"/>
  <c r="AH1047" i="31"/>
  <c r="AG1047" i="31" s="1"/>
  <c r="AD450" i="31"/>
  <c r="AC450" i="31"/>
  <c r="AE914" i="31"/>
  <c r="AF914" i="31" s="1"/>
  <c r="AD914" i="31"/>
  <c r="AC914" i="31"/>
  <c r="AH914" i="31"/>
  <c r="AG914" i="31" s="1"/>
  <c r="AD240" i="31"/>
  <c r="AC240" i="31"/>
  <c r="AD702" i="31"/>
  <c r="AE702" i="31"/>
  <c r="AF702" i="31" s="1"/>
  <c r="AC702" i="31"/>
  <c r="AE57" i="31"/>
  <c r="AF57" i="31" s="1"/>
  <c r="AC57" i="31"/>
  <c r="AD57" i="31"/>
  <c r="AC339" i="31"/>
  <c r="AE339" i="31"/>
  <c r="AF339" i="31" s="1"/>
  <c r="AD339" i="31"/>
  <c r="AE795" i="31"/>
  <c r="AF795" i="31" s="1"/>
  <c r="AD795" i="31"/>
  <c r="AC795" i="31"/>
  <c r="AH795" i="31"/>
  <c r="AG795" i="31" s="1"/>
  <c r="AC1045" i="31"/>
  <c r="AD1045" i="31"/>
  <c r="AE1045" i="31"/>
  <c r="AF1045" i="31" s="1"/>
  <c r="AH1045" i="31"/>
  <c r="AG1045" i="31" s="1"/>
  <c r="AD613" i="31"/>
  <c r="AC613" i="31"/>
  <c r="AH613" i="31"/>
  <c r="AG613" i="31" s="1"/>
  <c r="AC117" i="31"/>
  <c r="AD117" i="31"/>
  <c r="AE117" i="31"/>
  <c r="AF117" i="31" s="1"/>
  <c r="AH117" i="31"/>
  <c r="AG117" i="31" s="1"/>
  <c r="AE935" i="31"/>
  <c r="AF935" i="31" s="1"/>
  <c r="AD935" i="31"/>
  <c r="AC935" i="31"/>
  <c r="AD811" i="31"/>
  <c r="AC811" i="31"/>
  <c r="AE811" i="31"/>
  <c r="AF811" i="31" s="1"/>
  <c r="AE1099" i="31"/>
  <c r="AF1099" i="31" s="1"/>
  <c r="AD1099" i="31"/>
  <c r="AC1099" i="31"/>
  <c r="AH1099" i="31"/>
  <c r="AG1099" i="31" s="1"/>
  <c r="AD659" i="31"/>
  <c r="AC659" i="31"/>
  <c r="AD17" i="31"/>
  <c r="AC17" i="31"/>
  <c r="AE17" i="31"/>
  <c r="AF17" i="31" s="1"/>
  <c r="AH17" i="31"/>
  <c r="AG17" i="31" s="1"/>
  <c r="AD1168" i="31"/>
  <c r="AC1168" i="31"/>
  <c r="AD343" i="31"/>
  <c r="AE343" i="31"/>
  <c r="AF343" i="31" s="1"/>
  <c r="AC343" i="31"/>
  <c r="AD527" i="31"/>
  <c r="AE527" i="31"/>
  <c r="AF527" i="31" s="1"/>
  <c r="AC527" i="31"/>
  <c r="AD500" i="31"/>
  <c r="AC500" i="31"/>
  <c r="AE500" i="31"/>
  <c r="AF500" i="31" s="1"/>
  <c r="AE794" i="31"/>
  <c r="AF794" i="31" s="1"/>
  <c r="AD794" i="31"/>
  <c r="AC794" i="31"/>
  <c r="AD1384" i="31"/>
  <c r="AC1384" i="31"/>
  <c r="AD9" i="31"/>
  <c r="AC9" i="31"/>
  <c r="AH9" i="31"/>
  <c r="AG9" i="31" s="1"/>
  <c r="AD74" i="31"/>
  <c r="AC74" i="31"/>
  <c r="AH74" i="31"/>
  <c r="AG74" i="31" s="1"/>
  <c r="AE1229" i="31"/>
  <c r="AF1229" i="31" s="1"/>
  <c r="AD1229" i="31"/>
  <c r="AC1229" i="31"/>
  <c r="AH1229" i="31"/>
  <c r="AG1229" i="31" s="1"/>
  <c r="AC73" i="31"/>
  <c r="AD73" i="31"/>
  <c r="AD1237" i="31"/>
  <c r="AC1237" i="31"/>
  <c r="AE633" i="31"/>
  <c r="AF633" i="31" s="1"/>
  <c r="AD633" i="31"/>
  <c r="AC633" i="31"/>
  <c r="AD1249" i="31"/>
  <c r="AC1249" i="31"/>
  <c r="AD208" i="31"/>
  <c r="AC208" i="31"/>
  <c r="AE208" i="31"/>
  <c r="AF208" i="31" s="1"/>
  <c r="AH208" i="31"/>
  <c r="AG208" i="31" s="1"/>
  <c r="AC781" i="31"/>
  <c r="AE781" i="31"/>
  <c r="AF781" i="31" s="1"/>
  <c r="AD781" i="31"/>
  <c r="AE590" i="31"/>
  <c r="AF590" i="31" s="1"/>
  <c r="AD590" i="31"/>
  <c r="AC590" i="31"/>
  <c r="AD1179" i="31"/>
  <c r="AC1179" i="31"/>
  <c r="AD320" i="31"/>
  <c r="AC320" i="31"/>
  <c r="AE320" i="31"/>
  <c r="AF320" i="31" s="1"/>
  <c r="AH320" i="31"/>
  <c r="AG320" i="31" s="1"/>
  <c r="AC928" i="31"/>
  <c r="AD928" i="31"/>
  <c r="AH928" i="31"/>
  <c r="AG928" i="31" s="1"/>
  <c r="AC767" i="31"/>
  <c r="AD767" i="31"/>
  <c r="AE767" i="31"/>
  <c r="AF767" i="31" s="1"/>
  <c r="AH767" i="31"/>
  <c r="AG767" i="31" s="1"/>
  <c r="AD775" i="31"/>
  <c r="AC775" i="31"/>
  <c r="AE12" i="31"/>
  <c r="AF12" i="31" s="1"/>
  <c r="AD12" i="31"/>
  <c r="AC12" i="31"/>
  <c r="AD1031" i="31"/>
  <c r="AC1031" i="31"/>
  <c r="AD1247" i="31"/>
  <c r="AC1247" i="31"/>
  <c r="AH1247" i="31"/>
  <c r="AG1247" i="31" s="1"/>
  <c r="AC1157" i="31"/>
  <c r="AD1157" i="31"/>
  <c r="AH1157" i="31"/>
  <c r="AG1157" i="31" s="1"/>
  <c r="AD179" i="31"/>
  <c r="AE179" i="31"/>
  <c r="AF179" i="31" s="1"/>
  <c r="AC179" i="31"/>
  <c r="AH179" i="31"/>
  <c r="AG179" i="31" s="1"/>
  <c r="AC132" i="31"/>
  <c r="AD132" i="31"/>
  <c r="AE162" i="31"/>
  <c r="AF162" i="31" s="1"/>
  <c r="AC162" i="31"/>
  <c r="AD162" i="31"/>
  <c r="AC282" i="31"/>
  <c r="AD282" i="31"/>
  <c r="AD589" i="31"/>
  <c r="AC589" i="31"/>
  <c r="AE1078" i="31"/>
  <c r="AF1078" i="31" s="1"/>
  <c r="AD1078" i="31"/>
  <c r="AC1078" i="31"/>
  <c r="AE601" i="31"/>
  <c r="AF601" i="31" s="1"/>
  <c r="AD601" i="31"/>
  <c r="AC601" i="31"/>
  <c r="AE1232" i="31"/>
  <c r="AF1232" i="31" s="1"/>
  <c r="AC1232" i="31"/>
  <c r="AD1232" i="31"/>
  <c r="AD1008" i="31"/>
  <c r="AC1008" i="31"/>
  <c r="AE990" i="31"/>
  <c r="AF990" i="31" s="1"/>
  <c r="AD990" i="31"/>
  <c r="AC990" i="31"/>
  <c r="AD594" i="31"/>
  <c r="AE594" i="31"/>
  <c r="AF594" i="31" s="1"/>
  <c r="AC594" i="31"/>
  <c r="AD600" i="31"/>
  <c r="AC600" i="31"/>
  <c r="AH600" i="31"/>
  <c r="AG600" i="31" s="1"/>
  <c r="AC400" i="31"/>
  <c r="AE400" i="31"/>
  <c r="AF400" i="31" s="1"/>
  <c r="AD400" i="31"/>
  <c r="AD25" i="31"/>
  <c r="AC25" i="31"/>
  <c r="AH25" i="31"/>
  <c r="AG25" i="31" s="1"/>
  <c r="AE1293" i="31"/>
  <c r="AF1293" i="31" s="1"/>
  <c r="AC1293" i="31"/>
  <c r="AD1293" i="31"/>
  <c r="AD534" i="31"/>
  <c r="AC534" i="31"/>
  <c r="AH534" i="31"/>
  <c r="AG534" i="31" s="1"/>
  <c r="AE1245" i="31"/>
  <c r="AF1245" i="31" s="1"/>
  <c r="AD1245" i="31"/>
  <c r="AC1245" i="31"/>
  <c r="AC819" i="31"/>
  <c r="AD819" i="31"/>
  <c r="AE819" i="31"/>
  <c r="AF819" i="31" s="1"/>
  <c r="AH819" i="31"/>
  <c r="AG819" i="31" s="1"/>
  <c r="AD345" i="31"/>
  <c r="AC345" i="31"/>
  <c r="AH345" i="31"/>
  <c r="AG345" i="31" s="1"/>
  <c r="AE399" i="31"/>
  <c r="AF399" i="31" s="1"/>
  <c r="AD399" i="31"/>
  <c r="AC399" i="31"/>
  <c r="AD824" i="31"/>
  <c r="AC824" i="31"/>
  <c r="AD413" i="31"/>
  <c r="AE413" i="31"/>
  <c r="AF413" i="31" s="1"/>
  <c r="AC413" i="31"/>
  <c r="AE1357" i="31"/>
  <c r="AF1357" i="31" s="1"/>
  <c r="AD1357" i="31"/>
  <c r="AC1357" i="31"/>
  <c r="AH1357" i="31"/>
  <c r="AG1357" i="31" s="1"/>
  <c r="AD1292" i="31"/>
  <c r="AC1292" i="31"/>
  <c r="AC919" i="31"/>
  <c r="AD919" i="31"/>
  <c r="AH919" i="31"/>
  <c r="AG919" i="31" s="1"/>
  <c r="AD86" i="31"/>
  <c r="AC86" i="31"/>
  <c r="AD118" i="31"/>
  <c r="AC118" i="31"/>
  <c r="AE371" i="31"/>
  <c r="AF371" i="31" s="1"/>
  <c r="AC371" i="31"/>
  <c r="AD371" i="31"/>
  <c r="AD407" i="31"/>
  <c r="AC407" i="31"/>
  <c r="AC1084" i="31"/>
  <c r="AD1084" i="31"/>
  <c r="AE1084" i="31"/>
  <c r="AF1084" i="31" s="1"/>
  <c r="AE188" i="31"/>
  <c r="AF188" i="31" s="1"/>
  <c r="AC188" i="31"/>
  <c r="AD188" i="31"/>
  <c r="AH188" i="31"/>
  <c r="AG188" i="31" s="1"/>
  <c r="AC930" i="31"/>
  <c r="AD930" i="31"/>
  <c r="AE930" i="31"/>
  <c r="AF930" i="31" s="1"/>
  <c r="AD1174" i="31"/>
  <c r="AC1174" i="31"/>
  <c r="AH1174" i="31"/>
  <c r="AG1174" i="31" s="1"/>
  <c r="AD182" i="31"/>
  <c r="AC182" i="31"/>
  <c r="AH182" i="31"/>
  <c r="AG182" i="31" s="1"/>
  <c r="AD1173" i="31"/>
  <c r="AC1173" i="31"/>
  <c r="AE56" i="31"/>
  <c r="AF56" i="31" s="1"/>
  <c r="AC56" i="31"/>
  <c r="AD56" i="31"/>
  <c r="AE34" i="31"/>
  <c r="AF34" i="31" s="1"/>
  <c r="AC34" i="31"/>
  <c r="AD34" i="31"/>
  <c r="AE1143" i="31"/>
  <c r="AF1143" i="31" s="1"/>
  <c r="AD1143" i="31"/>
  <c r="AC1143" i="31"/>
  <c r="AC226" i="31"/>
  <c r="AD226" i="31"/>
  <c r="AE226" i="31"/>
  <c r="AF226" i="31" s="1"/>
  <c r="AH226" i="31"/>
  <c r="AG226" i="31" s="1"/>
  <c r="AD614" i="31"/>
  <c r="AC614" i="31"/>
  <c r="AE614" i="31"/>
  <c r="AF614" i="31" s="1"/>
  <c r="AD1304" i="31"/>
  <c r="AC1304" i="31"/>
  <c r="AH275" i="31"/>
  <c r="AG275" i="31" s="1"/>
  <c r="AD275" i="31"/>
  <c r="AC275" i="31"/>
  <c r="AD213" i="31"/>
  <c r="AC213" i="31"/>
  <c r="AE1185" i="31"/>
  <c r="AF1185" i="31" s="1"/>
  <c r="AD1185" i="31"/>
  <c r="AC1185" i="31"/>
  <c r="AH1185" i="31"/>
  <c r="AG1185" i="31" s="1"/>
  <c r="AD296" i="31"/>
  <c r="AC296" i="31"/>
  <c r="AE296" i="31"/>
  <c r="AF296" i="31" s="1"/>
  <c r="AD260" i="31"/>
  <c r="AC260" i="31"/>
  <c r="AE260" i="31"/>
  <c r="AF260" i="31" s="1"/>
  <c r="AH260" i="31"/>
  <c r="AG260" i="31" s="1"/>
  <c r="AE344" i="31"/>
  <c r="AF344" i="31" s="1"/>
  <c r="AC344" i="31"/>
  <c r="AD344" i="31"/>
  <c r="AD222" i="31"/>
  <c r="AC222" i="31"/>
  <c r="AC564" i="31"/>
  <c r="AD564" i="31"/>
  <c r="AH564" i="31"/>
  <c r="AG564" i="31" s="1"/>
  <c r="AD406" i="31"/>
  <c r="AE406" i="31"/>
  <c r="AF406" i="31" s="1"/>
  <c r="AC406" i="31"/>
  <c r="AD1275" i="31"/>
  <c r="AC1275" i="31"/>
  <c r="AE1275" i="31"/>
  <c r="AF1275" i="31" s="1"/>
  <c r="AD53" i="31"/>
  <c r="AC53" i="31"/>
  <c r="AC147" i="31"/>
  <c r="AD147" i="31"/>
  <c r="AD391" i="31"/>
  <c r="AC391" i="31"/>
  <c r="AD955" i="31"/>
  <c r="AC955" i="31"/>
  <c r="AC761" i="31"/>
  <c r="AD761" i="31"/>
  <c r="AE761" i="31"/>
  <c r="AF761" i="31" s="1"/>
  <c r="AD549" i="31"/>
  <c r="AC549" i="31"/>
  <c r="AD895" i="31"/>
  <c r="AC895" i="31"/>
  <c r="AH895" i="31"/>
  <c r="AG895" i="31" s="1"/>
  <c r="AC116" i="31"/>
  <c r="AD116" i="31"/>
  <c r="AE116" i="31"/>
  <c r="AF116" i="31" s="1"/>
  <c r="AE421" i="31"/>
  <c r="AF421" i="31" s="1"/>
  <c r="AD421" i="31"/>
  <c r="AC421" i="31"/>
  <c r="AC1000" i="31"/>
  <c r="AE1000" i="31"/>
  <c r="AF1000" i="31" s="1"/>
  <c r="AD1000" i="31"/>
  <c r="AC1033" i="31"/>
  <c r="AD1033" i="31"/>
  <c r="AH1033" i="31"/>
  <c r="AG1033" i="31" s="1"/>
  <c r="AC390" i="31"/>
  <c r="AD390" i="31"/>
  <c r="AE390" i="31"/>
  <c r="AF390" i="31" s="1"/>
  <c r="AD81" i="31"/>
  <c r="AC81" i="31"/>
  <c r="AE81" i="31"/>
  <c r="AF81" i="31" s="1"/>
  <c r="AD139" i="31"/>
  <c r="AC139" i="31"/>
  <c r="AE139" i="31"/>
  <c r="AF139" i="31" s="1"/>
  <c r="AH139" i="31"/>
  <c r="AG139" i="31" s="1"/>
  <c r="AD1269" i="31"/>
  <c r="AC1269" i="31"/>
  <c r="AE1269" i="31"/>
  <c r="AF1269" i="31" s="1"/>
  <c r="AE1090" i="31"/>
  <c r="AF1090" i="31" s="1"/>
  <c r="AD1090" i="31"/>
  <c r="AC1090" i="31"/>
  <c r="AC665" i="31"/>
  <c r="AD665" i="31"/>
  <c r="AE665" i="31"/>
  <c r="AF665" i="31" s="1"/>
  <c r="AD1158" i="31"/>
  <c r="AC1158" i="31"/>
  <c r="AH1158" i="31"/>
  <c r="AG1158" i="31" s="1"/>
  <c r="AD1221" i="31"/>
  <c r="AC1221" i="31"/>
  <c r="AE428" i="31"/>
  <c r="AF428" i="31" s="1"/>
  <c r="AD428" i="31"/>
  <c r="AC428" i="31"/>
  <c r="AC1388" i="31"/>
  <c r="AE1388" i="31"/>
  <c r="AF1388" i="31" s="1"/>
  <c r="AD1388" i="31"/>
  <c r="AC164" i="31"/>
  <c r="AD164" i="31"/>
  <c r="AE164" i="31"/>
  <c r="AF164" i="31" s="1"/>
  <c r="AE561" i="31"/>
  <c r="AF561" i="31" s="1"/>
  <c r="AC561" i="31"/>
  <c r="AD561" i="31"/>
  <c r="AC389" i="31"/>
  <c r="AD389" i="31"/>
  <c r="AD185" i="31"/>
  <c r="AC185" i="31"/>
  <c r="AE185" i="31"/>
  <c r="AF185" i="31" s="1"/>
  <c r="AH185" i="31"/>
  <c r="AG185" i="31" s="1"/>
  <c r="AD953" i="31"/>
  <c r="AC953" i="31"/>
  <c r="AH953" i="31"/>
  <c r="AG953" i="31" s="1"/>
  <c r="AC207" i="31"/>
  <c r="AD207" i="31"/>
  <c r="AC402" i="31"/>
  <c r="AD402" i="31"/>
  <c r="AD469" i="31"/>
  <c r="AC469" i="31"/>
  <c r="AH469" i="31"/>
  <c r="AG469" i="31" s="1"/>
  <c r="AD583" i="31"/>
  <c r="AC583" i="31"/>
  <c r="AH583" i="31"/>
  <c r="AG583" i="31" s="1"/>
  <c r="AC677" i="31"/>
  <c r="AD677" i="31"/>
  <c r="AD427" i="31"/>
  <c r="AC427" i="31"/>
  <c r="AD863" i="31"/>
  <c r="AC863" i="31"/>
  <c r="AC488" i="31"/>
  <c r="AD488" i="31"/>
  <c r="AD495" i="31"/>
  <c r="AE495" i="31"/>
  <c r="AF495" i="31" s="1"/>
  <c r="AC495" i="31"/>
  <c r="AH495" i="31"/>
  <c r="AG495" i="31" s="1"/>
  <c r="AD1282" i="31"/>
  <c r="AC1282" i="31"/>
  <c r="AH1282" i="31"/>
  <c r="AG1282" i="31" s="1"/>
  <c r="AD1189" i="31"/>
  <c r="AC1189" i="31"/>
  <c r="AE1178" i="31"/>
  <c r="AF1178" i="31" s="1"/>
  <c r="AD1178" i="31"/>
  <c r="AC1178" i="31"/>
  <c r="AH1178" i="31"/>
  <c r="AG1178" i="31" s="1"/>
  <c r="AE460" i="31"/>
  <c r="AF460" i="31" s="1"/>
  <c r="AD460" i="31"/>
  <c r="AC460" i="31"/>
  <c r="AD1148" i="31"/>
  <c r="AC1148" i="31"/>
  <c r="AH1148" i="31"/>
  <c r="AG1148" i="31" s="1"/>
  <c r="AD1020" i="31"/>
  <c r="AC1020" i="31"/>
  <c r="AH1020" i="31"/>
  <c r="AG1020" i="31" s="1"/>
  <c r="AD545" i="31"/>
  <c r="AC545" i="31"/>
  <c r="AC751" i="31"/>
  <c r="AD751" i="31"/>
  <c r="AH751" i="31"/>
  <c r="AG751" i="31" s="1"/>
  <c r="AD630" i="31"/>
  <c r="AC630" i="31"/>
  <c r="AC6" i="31"/>
  <c r="AD6" i="31"/>
  <c r="AE512" i="31"/>
  <c r="AF512" i="31" s="1"/>
  <c r="AD512" i="31"/>
  <c r="AC512" i="31"/>
  <c r="AH512" i="31"/>
  <c r="AG512" i="31" s="1"/>
  <c r="AC1101" i="31"/>
  <c r="AD1101" i="31"/>
  <c r="AH1101" i="31"/>
  <c r="AG1101" i="31" s="1"/>
  <c r="AD1019" i="31"/>
  <c r="AC1019" i="31"/>
  <c r="AC1340" i="31"/>
  <c r="AD1340" i="31"/>
  <c r="AE1340" i="31"/>
  <c r="AF1340" i="31" s="1"/>
  <c r="AH1340" i="31"/>
  <c r="AG1340" i="31" s="1"/>
  <c r="AE1085" i="31"/>
  <c r="AF1085" i="31" s="1"/>
  <c r="AD1085" i="31"/>
  <c r="AC1085" i="31"/>
  <c r="AH1085" i="31"/>
  <c r="AG1085" i="31" s="1"/>
  <c r="AD317" i="31"/>
  <c r="AC317" i="31"/>
  <c r="AE317" i="31"/>
  <c r="AF317" i="31" s="1"/>
  <c r="AE618" i="31"/>
  <c r="AF618" i="31" s="1"/>
  <c r="AC618" i="31"/>
  <c r="AD618" i="31"/>
  <c r="AC459" i="31"/>
  <c r="AD459" i="31"/>
  <c r="AH459" i="31"/>
  <c r="AG459" i="31" s="1"/>
  <c r="AD177" i="31"/>
  <c r="AC177" i="31"/>
  <c r="AD1121" i="31"/>
  <c r="AC1121" i="31"/>
  <c r="AE278" i="31"/>
  <c r="AF278" i="31" s="1"/>
  <c r="AD278" i="31"/>
  <c r="AC278" i="31"/>
  <c r="AH278" i="31"/>
  <c r="AG278" i="31" s="1"/>
  <c r="AC418" i="31"/>
  <c r="AD418" i="31"/>
  <c r="AC847" i="31"/>
  <c r="AD847" i="31"/>
  <c r="AE1305" i="31"/>
  <c r="AF1305" i="31" s="1"/>
  <c r="AD1305" i="31"/>
  <c r="AC1305" i="31"/>
  <c r="AC581" i="31"/>
  <c r="AD581" i="31"/>
  <c r="AE581" i="31"/>
  <c r="AF581" i="31" s="1"/>
  <c r="AH581" i="31"/>
  <c r="AG581" i="31" s="1"/>
  <c r="AC1395" i="31"/>
  <c r="AE1395" i="31"/>
  <c r="AF1395" i="31" s="1"/>
  <c r="AD1395" i="31"/>
  <c r="AH1395" i="31"/>
  <c r="AG1395" i="31" s="1"/>
  <c r="AC135" i="31"/>
  <c r="AE135" i="31"/>
  <c r="AF135" i="31" s="1"/>
  <c r="AD135" i="31"/>
  <c r="AD46" i="31"/>
  <c r="AE46" i="31"/>
  <c r="AF46" i="31" s="1"/>
  <c r="AC46" i="31"/>
  <c r="AC831" i="31"/>
  <c r="AD831" i="31"/>
  <c r="AE639" i="31"/>
  <c r="AF639" i="31" s="1"/>
  <c r="AD639" i="31"/>
  <c r="AC639" i="31"/>
  <c r="AH639" i="31"/>
  <c r="AG639" i="31" s="1"/>
  <c r="AD565" i="31"/>
  <c r="AC565" i="31"/>
  <c r="AE565" i="31"/>
  <c r="AF565" i="31" s="1"/>
  <c r="AH565" i="31"/>
  <c r="AG565" i="31" s="1"/>
  <c r="AD1006" i="31"/>
  <c r="AC1006" i="31"/>
  <c r="AC1356" i="31"/>
  <c r="AD1356" i="31"/>
  <c r="AC948" i="31"/>
  <c r="AE948" i="31"/>
  <c r="AF948" i="31" s="1"/>
  <c r="AD948" i="31"/>
  <c r="AD647" i="31"/>
  <c r="AE647" i="31"/>
  <c r="AF647" i="31" s="1"/>
  <c r="AC647" i="31"/>
  <c r="AD1114" i="31"/>
  <c r="AC1114" i="31"/>
  <c r="AE966" i="31"/>
  <c r="AF966" i="31" s="1"/>
  <c r="AD966" i="31"/>
  <c r="AC966" i="31"/>
  <c r="AH966" i="31"/>
  <c r="AG966" i="31" s="1"/>
  <c r="AD24" i="31"/>
  <c r="AC24" i="31"/>
  <c r="AE24" i="31"/>
  <c r="AF24" i="31" s="1"/>
  <c r="AH24" i="31"/>
  <c r="AG24" i="31" s="1"/>
  <c r="AE438" i="31"/>
  <c r="AF438" i="31" s="1"/>
  <c r="AD438" i="31"/>
  <c r="AC438" i="31"/>
  <c r="AH438" i="31"/>
  <c r="AG438" i="31" s="1"/>
  <c r="AD736" i="31"/>
  <c r="AC736" i="31"/>
  <c r="AD385" i="31"/>
  <c r="AC385" i="31"/>
  <c r="AH385" i="31"/>
  <c r="AG385" i="31" s="1"/>
  <c r="AE385" i="31"/>
  <c r="AF385" i="31" s="1"/>
  <c r="AD127" i="31"/>
  <c r="AC127" i="31"/>
  <c r="AH127" i="31"/>
  <c r="AG127" i="31" s="1"/>
  <c r="AE896" i="31"/>
  <c r="AF896" i="31" s="1"/>
  <c r="AC896" i="31"/>
  <c r="AD896" i="31"/>
  <c r="AE1354" i="31"/>
  <c r="AF1354" i="31" s="1"/>
  <c r="AC1354" i="31"/>
  <c r="AD1354" i="31"/>
  <c r="AD1046" i="31"/>
  <c r="AC1046" i="31"/>
  <c r="AH1046" i="31"/>
  <c r="AG1046" i="31" s="1"/>
  <c r="AD152" i="31"/>
  <c r="AC152" i="31"/>
  <c r="AE152" i="31"/>
  <c r="AF152" i="31" s="1"/>
  <c r="AC122" i="31"/>
  <c r="AE122" i="31"/>
  <c r="AF122" i="31" s="1"/>
  <c r="AD122" i="31"/>
  <c r="AD29" i="31"/>
  <c r="AC29" i="31"/>
  <c r="AD1136" i="31"/>
  <c r="AC1136" i="31"/>
  <c r="AD85" i="31"/>
  <c r="AC85" i="31"/>
  <c r="AH85" i="31"/>
  <c r="AG85" i="31" s="1"/>
  <c r="AC985" i="31"/>
  <c r="AD985" i="31"/>
  <c r="AH985" i="31"/>
  <c r="AG985" i="31" s="1"/>
  <c r="AC879" i="31"/>
  <c r="AD879" i="31"/>
  <c r="AH879" i="31"/>
  <c r="AG879" i="31" s="1"/>
  <c r="AE913" i="31"/>
  <c r="AF913" i="31" s="1"/>
  <c r="AD913" i="31"/>
  <c r="AC913" i="31"/>
  <c r="AE251" i="31"/>
  <c r="AF251" i="31" s="1"/>
  <c r="AD251" i="31"/>
  <c r="AC251" i="31"/>
  <c r="AC733" i="31"/>
  <c r="AD733" i="31"/>
  <c r="AD273" i="31"/>
  <c r="AC273" i="31"/>
  <c r="AD382" i="31"/>
  <c r="AC382" i="31"/>
  <c r="AE382" i="31"/>
  <c r="AF382" i="31" s="1"/>
  <c r="AH382" i="31"/>
  <c r="AG382" i="31" s="1"/>
  <c r="AD939" i="31"/>
  <c r="AC939" i="31"/>
  <c r="AE355" i="31"/>
  <c r="AF355" i="31" s="1"/>
  <c r="AC355" i="31"/>
  <c r="AD355" i="31"/>
  <c r="AC553" i="31"/>
  <c r="AD553" i="31"/>
  <c r="AD362" i="31"/>
  <c r="AC362" i="31"/>
  <c r="AE10" i="31"/>
  <c r="AF10" i="31" s="1"/>
  <c r="AD10" i="31"/>
  <c r="AC10" i="31"/>
  <c r="AH10" i="31"/>
  <c r="AG10" i="31" s="1"/>
  <c r="AD1190" i="31"/>
  <c r="AE1190" i="31"/>
  <c r="AF1190" i="31" s="1"/>
  <c r="AC1190" i="31"/>
  <c r="AE234" i="31"/>
  <c r="AF234" i="31" s="1"/>
  <c r="AD234" i="31"/>
  <c r="AC234" i="31"/>
  <c r="AE1201" i="31"/>
  <c r="AF1201" i="31" s="1"/>
  <c r="AC1201" i="31"/>
  <c r="AD1201" i="31"/>
  <c r="AE180" i="31"/>
  <c r="AF180" i="31" s="1"/>
  <c r="AD180" i="31"/>
  <c r="AC180" i="31"/>
  <c r="AH180" i="31"/>
  <c r="AG180" i="31" s="1"/>
  <c r="AC455" i="31"/>
  <c r="AD455" i="31"/>
  <c r="AE759" i="31"/>
  <c r="AF759" i="31" s="1"/>
  <c r="AC759" i="31"/>
  <c r="AD759" i="31"/>
  <c r="AD1083" i="31"/>
  <c r="AC1083" i="31"/>
  <c r="AE490" i="31"/>
  <c r="AF490" i="31" s="1"/>
  <c r="AD490" i="31"/>
  <c r="AC490" i="31"/>
  <c r="AD1331" i="31"/>
  <c r="AC1331" i="31"/>
  <c r="AC1399" i="31"/>
  <c r="AE1399" i="31"/>
  <c r="AF1399" i="31" s="1"/>
  <c r="AD1399" i="31"/>
  <c r="AD246" i="31"/>
  <c r="AC246" i="31"/>
  <c r="AE911" i="31"/>
  <c r="AF911" i="31" s="1"/>
  <c r="AD911" i="31"/>
  <c r="AC911" i="31"/>
  <c r="AE1362" i="31"/>
  <c r="AF1362" i="31" s="1"/>
  <c r="AD1362" i="31"/>
  <c r="AC1362" i="31"/>
  <c r="AD163" i="31"/>
  <c r="AC163" i="31"/>
  <c r="AE163" i="31"/>
  <c r="AF163" i="31" s="1"/>
  <c r="AE651" i="31"/>
  <c r="AF651" i="31" s="1"/>
  <c r="AD651" i="31"/>
  <c r="AC651" i="31"/>
  <c r="AH651" i="31"/>
  <c r="AG651" i="31" s="1"/>
  <c r="AD114" i="31"/>
  <c r="AC114" i="31"/>
  <c r="AH114" i="31"/>
  <c r="AG114" i="31" s="1"/>
  <c r="AD1149" i="31"/>
  <c r="AC1149" i="31"/>
  <c r="AE1149" i="31"/>
  <c r="AF1149" i="31" s="1"/>
  <c r="AH1149" i="31"/>
  <c r="AG1149" i="31" s="1"/>
  <c r="AD229" i="31"/>
  <c r="AC229" i="31"/>
  <c r="AD1255" i="31"/>
  <c r="AC1255" i="31"/>
  <c r="AC204" i="31"/>
  <c r="AD204" i="31"/>
  <c r="AH204" i="31"/>
  <c r="AG204" i="31" s="1"/>
  <c r="AD401" i="31"/>
  <c r="AC401" i="31"/>
  <c r="AH401" i="31"/>
  <c r="AG401" i="31" s="1"/>
  <c r="AD1382" i="31"/>
  <c r="AC1382" i="31"/>
  <c r="AD307" i="31"/>
  <c r="AC307" i="31"/>
  <c r="AD217" i="31"/>
  <c r="AC217" i="31"/>
  <c r="AH217" i="31"/>
  <c r="AG217" i="31" s="1"/>
  <c r="AD899" i="31"/>
  <c r="AC899" i="31"/>
  <c r="AD487" i="31"/>
  <c r="AC487" i="31"/>
  <c r="AE487" i="31"/>
  <c r="AF487" i="31" s="1"/>
  <c r="AC1396" i="31"/>
  <c r="AD1396" i="31"/>
  <c r="AD1199" i="31"/>
  <c r="AE1199" i="31"/>
  <c r="AF1199" i="31" s="1"/>
  <c r="AC1199" i="31"/>
  <c r="AH1199" i="31"/>
  <c r="AG1199" i="31" s="1"/>
  <c r="AD803" i="31"/>
  <c r="AC803" i="31"/>
  <c r="AH803" i="31"/>
  <c r="AG803" i="31" s="1"/>
  <c r="AE360" i="31"/>
  <c r="AF360" i="31" s="1"/>
  <c r="AD360" i="31"/>
  <c r="AC360" i="31"/>
  <c r="AD434" i="31"/>
  <c r="AC434" i="31"/>
  <c r="AD37" i="31"/>
  <c r="AC37" i="31"/>
  <c r="AE37" i="31"/>
  <c r="AF37" i="31" s="1"/>
  <c r="AD329" i="31"/>
  <c r="AC329" i="31"/>
  <c r="AE329" i="31"/>
  <c r="AF329" i="31" s="1"/>
  <c r="AH329" i="31"/>
  <c r="AG329" i="31" s="1"/>
  <c r="AD1214" i="31"/>
  <c r="AC1214" i="31"/>
  <c r="AE1214" i="31"/>
  <c r="AF1214" i="31" s="1"/>
  <c r="AE693" i="31"/>
  <c r="AF693" i="31" s="1"/>
  <c r="AD693" i="31"/>
  <c r="AC693" i="31"/>
  <c r="AD640" i="31"/>
  <c r="AC640" i="31"/>
  <c r="AH640" i="31"/>
  <c r="AG640" i="31" s="1"/>
  <c r="AD573" i="31"/>
  <c r="AC573" i="31"/>
  <c r="AC898" i="31"/>
  <c r="AD898" i="31"/>
  <c r="AC264" i="31"/>
  <c r="AD264" i="31"/>
  <c r="AD588" i="31"/>
  <c r="AC588" i="31"/>
  <c r="AD1187" i="31"/>
  <c r="AC1187" i="31"/>
  <c r="AH1187" i="31"/>
  <c r="AG1187" i="31" s="1"/>
  <c r="AD806" i="31"/>
  <c r="AE806" i="31"/>
  <c r="AF806" i="31" s="1"/>
  <c r="AC806" i="31"/>
  <c r="AE969" i="31"/>
  <c r="AF969" i="31" s="1"/>
  <c r="AD969" i="31"/>
  <c r="AC969" i="31"/>
  <c r="AD372" i="31"/>
  <c r="AC372" i="31"/>
  <c r="AC248" i="31"/>
  <c r="AD248" i="31"/>
  <c r="AE248" i="31"/>
  <c r="AF248" i="31" s="1"/>
  <c r="AH248" i="31"/>
  <c r="AG248" i="31" s="1"/>
  <c r="AC846" i="31"/>
  <c r="AD846" i="31"/>
  <c r="AE846" i="31"/>
  <c r="AF846" i="31" s="1"/>
  <c r="AD941" i="31"/>
  <c r="AE941" i="31"/>
  <c r="AF941" i="31" s="1"/>
  <c r="AC941" i="31"/>
  <c r="AD200" i="31"/>
  <c r="AC200" i="31"/>
  <c r="AE845" i="31"/>
  <c r="AF845" i="31" s="1"/>
  <c r="AC845" i="31"/>
  <c r="AD845" i="31"/>
  <c r="AH845" i="31"/>
  <c r="AG845" i="31" s="1"/>
  <c r="AC981" i="31"/>
  <c r="AD981" i="31"/>
  <c r="AD1338" i="31"/>
  <c r="AC1338" i="31"/>
  <c r="AC528" i="31"/>
  <c r="AD528" i="31"/>
  <c r="AH528" i="31"/>
  <c r="AG528" i="31" s="1"/>
  <c r="AH599" i="31"/>
  <c r="AG599" i="31" s="1"/>
  <c r="AE599" i="31"/>
  <c r="AF599" i="31" s="1"/>
  <c r="AD599" i="31"/>
  <c r="AC599" i="31"/>
  <c r="AD540" i="31"/>
  <c r="AC540" i="31"/>
  <c r="AH540" i="31"/>
  <c r="AG540" i="31" s="1"/>
  <c r="AE1337" i="31"/>
  <c r="AF1337" i="31" s="1"/>
  <c r="AC1337" i="31"/>
  <c r="AD1337" i="31"/>
  <c r="AH1337" i="31"/>
  <c r="AG1337" i="31" s="1"/>
  <c r="AC14" i="31"/>
  <c r="AD14" i="31"/>
  <c r="AD157" i="31"/>
  <c r="AC157" i="31"/>
  <c r="AE157" i="31"/>
  <c r="AF157" i="31" s="1"/>
  <c r="AC197" i="31"/>
  <c r="AD197" i="31"/>
  <c r="AE197" i="31"/>
  <c r="AF197" i="31" s="1"/>
  <c r="AH197" i="31"/>
  <c r="AG197" i="31" s="1"/>
  <c r="AD1252" i="31"/>
  <c r="AC1252" i="31"/>
  <c r="AH1252" i="31"/>
  <c r="AG1252" i="31" s="1"/>
  <c r="AD258" i="31"/>
  <c r="AE258" i="31"/>
  <c r="AF258" i="31" s="1"/>
  <c r="AC258" i="31"/>
  <c r="AE748" i="31"/>
  <c r="AF748" i="31" s="1"/>
  <c r="AD748" i="31"/>
  <c r="AC748" i="31"/>
  <c r="AH748" i="31"/>
  <c r="AG748" i="31" s="1"/>
  <c r="AD194" i="31"/>
  <c r="AC194" i="31"/>
  <c r="AH194" i="31"/>
  <c r="AG194" i="31" s="1"/>
  <c r="AD605" i="31"/>
  <c r="AC605" i="31"/>
  <c r="AD1366" i="31"/>
  <c r="AC1366" i="31"/>
  <c r="AD149" i="31"/>
  <c r="AE149" i="31"/>
  <c r="AF149" i="31" s="1"/>
  <c r="AC149" i="31"/>
  <c r="AH149" i="31"/>
  <c r="AG149" i="31" s="1"/>
  <c r="AE134" i="31"/>
  <c r="AF134" i="31" s="1"/>
  <c r="AD134" i="31"/>
  <c r="AC134" i="31"/>
  <c r="AE274" i="31"/>
  <c r="AF274" i="31" s="1"/>
  <c r="AD274" i="31"/>
  <c r="AC274" i="31"/>
  <c r="AD367" i="31"/>
  <c r="AC367" i="31"/>
  <c r="AD1107" i="31"/>
  <c r="AC1107" i="31"/>
  <c r="AD58" i="31"/>
  <c r="AC58" i="31"/>
  <c r="AC671" i="31"/>
  <c r="AD671" i="31"/>
  <c r="AE1024" i="31"/>
  <c r="AF1024" i="31" s="1"/>
  <c r="AD1024" i="31"/>
  <c r="AC1024" i="31"/>
  <c r="AE719" i="31"/>
  <c r="AF719" i="31" s="1"/>
  <c r="AD719" i="31"/>
  <c r="AC719" i="31"/>
  <c r="AH719" i="31"/>
  <c r="AG719" i="31" s="1"/>
  <c r="AC1353" i="31"/>
  <c r="AD1353" i="31"/>
  <c r="AE1353" i="31"/>
  <c r="AF1353" i="31" s="1"/>
  <c r="AH1353" i="31"/>
  <c r="AG1353" i="31" s="1"/>
  <c r="AD289" i="31"/>
  <c r="AC289" i="31"/>
  <c r="AH289" i="31"/>
  <c r="AG289" i="31" s="1"/>
  <c r="AD363" i="31"/>
  <c r="AC363" i="31"/>
  <c r="AH363" i="31"/>
  <c r="AG363" i="31" s="1"/>
  <c r="AD69" i="31"/>
  <c r="AC69" i="31"/>
  <c r="AE69" i="31"/>
  <c r="AF69" i="31" s="1"/>
  <c r="AH69" i="31"/>
  <c r="AG69" i="31" s="1"/>
  <c r="AE23" i="31"/>
  <c r="AF23" i="31" s="1"/>
  <c r="AD23" i="31"/>
  <c r="AC23" i="31"/>
  <c r="AH23" i="31"/>
  <c r="AG23" i="31" s="1"/>
  <c r="AD121" i="31"/>
  <c r="AC121" i="31"/>
  <c r="AD699" i="31"/>
  <c r="AC699" i="31"/>
  <c r="AH699" i="31"/>
  <c r="AG699" i="31" s="1"/>
  <c r="AC257" i="31"/>
  <c r="AE257" i="31"/>
  <c r="AF257" i="31" s="1"/>
  <c r="AD257" i="31"/>
  <c r="AC13" i="31"/>
  <c r="AD13" i="31"/>
  <c r="AE1287" i="31"/>
  <c r="AF1287" i="31" s="1"/>
  <c r="AD1287" i="31"/>
  <c r="AC1287" i="31"/>
  <c r="AE1117" i="31"/>
  <c r="AF1117" i="31" s="1"/>
  <c r="AD1117" i="31"/>
  <c r="AC1117" i="31"/>
  <c r="AD562" i="31"/>
  <c r="AC562" i="31"/>
  <c r="AD67" i="31"/>
  <c r="AC67" i="31"/>
  <c r="AD1081" i="31"/>
  <c r="AC1081" i="31"/>
  <c r="AE1102" i="31"/>
  <c r="AF1102" i="31" s="1"/>
  <c r="AD1102" i="31"/>
  <c r="AC1102" i="31"/>
  <c r="AD1068" i="31"/>
  <c r="AC1068" i="31"/>
  <c r="AE165" i="31"/>
  <c r="AF165" i="31" s="1"/>
  <c r="AC165" i="31"/>
  <c r="AD165" i="31"/>
  <c r="AC547" i="31"/>
  <c r="AD547" i="31"/>
  <c r="AE547" i="31"/>
  <c r="AF547" i="31" s="1"/>
  <c r="AD66" i="31"/>
  <c r="AC66" i="31"/>
  <c r="AD504" i="31"/>
  <c r="AC504" i="31"/>
  <c r="AD799" i="31"/>
  <c r="AC799" i="31"/>
  <c r="AE821" i="31"/>
  <c r="AF821" i="31" s="1"/>
  <c r="AD821" i="31"/>
  <c r="AC821" i="31"/>
  <c r="AH821" i="31"/>
  <c r="AG821" i="31" s="1"/>
  <c r="AD32" i="31"/>
  <c r="AC32" i="31"/>
  <c r="AC1110" i="31"/>
  <c r="AD1110" i="31"/>
  <c r="AD16" i="31"/>
  <c r="AC16" i="31"/>
  <c r="AH16" i="31"/>
  <c r="AG16" i="31" s="1"/>
  <c r="AC489" i="31"/>
  <c r="AD489" i="31"/>
  <c r="AH489" i="31"/>
  <c r="AG489" i="31" s="1"/>
  <c r="AE225" i="31"/>
  <c r="AF225" i="31" s="1"/>
  <c r="AD225" i="31"/>
  <c r="AC225" i="31"/>
  <c r="AH225" i="31"/>
  <c r="AG225" i="31" s="1"/>
  <c r="AE39" i="31"/>
  <c r="AF39" i="31" s="1"/>
  <c r="AC39" i="31"/>
  <c r="AD39" i="31"/>
  <c r="AD972" i="31"/>
  <c r="AC972" i="31"/>
  <c r="AH972" i="31"/>
  <c r="AG972" i="31" s="1"/>
  <c r="AD26" i="31"/>
  <c r="AC26" i="31"/>
  <c r="AH26" i="31"/>
  <c r="AG26" i="31" s="1"/>
  <c r="AD1284" i="31"/>
  <c r="AC1284" i="31"/>
  <c r="AE1284" i="31"/>
  <c r="AF1284" i="31" s="1"/>
  <c r="AD319" i="31"/>
  <c r="AC319" i="31"/>
  <c r="AE1065" i="31"/>
  <c r="AF1065" i="31" s="1"/>
  <c r="AD1065" i="31"/>
  <c r="AC1065" i="31"/>
  <c r="AE999" i="31"/>
  <c r="AF999" i="31" s="1"/>
  <c r="AD999" i="31"/>
  <c r="AC999" i="31"/>
  <c r="AH999" i="31"/>
  <c r="AG999" i="31" s="1"/>
  <c r="AD330" i="31"/>
  <c r="AC330" i="31"/>
  <c r="AD150" i="31"/>
  <c r="AC150" i="31"/>
  <c r="AD137" i="31"/>
  <c r="AC137" i="31"/>
  <c r="AE161" i="31"/>
  <c r="AF161" i="31" s="1"/>
  <c r="AD161" i="31"/>
  <c r="AC161" i="31"/>
  <c r="AC1134" i="31"/>
  <c r="AD1134" i="31"/>
  <c r="AC18" i="31"/>
  <c r="AD18" i="31"/>
  <c r="AE535" i="31"/>
  <c r="AF535" i="31" s="1"/>
  <c r="AD535" i="31"/>
  <c r="AC535" i="31"/>
  <c r="AC318" i="31"/>
  <c r="AE318" i="31"/>
  <c r="AF318" i="31" s="1"/>
  <c r="AD318" i="31"/>
  <c r="AC292" i="31"/>
  <c r="AE292" i="31"/>
  <c r="AF292" i="31" s="1"/>
  <c r="AD292" i="31"/>
  <c r="AD350" i="31"/>
  <c r="AC350" i="31"/>
  <c r="AE350" i="31"/>
  <c r="AF350" i="31" s="1"/>
  <c r="AH350" i="31"/>
  <c r="AG350" i="31" s="1"/>
  <c r="AD1170" i="31"/>
  <c r="AC1170" i="31"/>
  <c r="AE1170" i="31"/>
  <c r="AF1170" i="31" s="1"/>
  <c r="AE764" i="31"/>
  <c r="AF764" i="31" s="1"/>
  <c r="AC764" i="31"/>
  <c r="AD764" i="31"/>
  <c r="AE558" i="31"/>
  <c r="AF558" i="31" s="1"/>
  <c r="AD558" i="31"/>
  <c r="AC558" i="31"/>
  <c r="AD54" i="31"/>
  <c r="AC54" i="31"/>
  <c r="AD511" i="31"/>
  <c r="AC511" i="31"/>
  <c r="AD802" i="31"/>
  <c r="AC802" i="31"/>
  <c r="AE802" i="31"/>
  <c r="AF802" i="31" s="1"/>
  <c r="AH802" i="31"/>
  <c r="AG802" i="31" s="1"/>
  <c r="AH1314" i="31"/>
  <c r="AG1314" i="31" s="1"/>
  <c r="AC1314" i="31"/>
  <c r="AD1314" i="31"/>
  <c r="AE742" i="31"/>
  <c r="AF742" i="31" s="1"/>
  <c r="AD742" i="31"/>
  <c r="AC742" i="31"/>
  <c r="AD99" i="31"/>
  <c r="AE99" i="31"/>
  <c r="AF99" i="31" s="1"/>
  <c r="AC99" i="31"/>
  <c r="AH99" i="31"/>
  <c r="AG99" i="31" s="1"/>
  <c r="AD617" i="31"/>
  <c r="AC617" i="31"/>
  <c r="AC741" i="31"/>
  <c r="AE741" i="31"/>
  <c r="AF741" i="31" s="1"/>
  <c r="AD741" i="31"/>
  <c r="AD82" i="31"/>
  <c r="AC82" i="31"/>
  <c r="AE82" i="31"/>
  <c r="AF82" i="31" s="1"/>
  <c r="AH82" i="31"/>
  <c r="AG82" i="31" s="1"/>
  <c r="AD1049" i="31"/>
  <c r="AC1049" i="31"/>
  <c r="AD883" i="31"/>
  <c r="AC883" i="31"/>
  <c r="AD674" i="31"/>
  <c r="AC674" i="31"/>
  <c r="AH674" i="31"/>
  <c r="AG674" i="31" s="1"/>
  <c r="AD654" i="31"/>
  <c r="AC654" i="31"/>
  <c r="AD315" i="31"/>
  <c r="AC315" i="31"/>
  <c r="AE315" i="31"/>
  <c r="AF315" i="31" s="1"/>
  <c r="AD349" i="31"/>
  <c r="AC349" i="31"/>
  <c r="AH349" i="31"/>
  <c r="AG349" i="31" s="1"/>
  <c r="AD856" i="31"/>
  <c r="AC856" i="31"/>
  <c r="AE856" i="31"/>
  <c r="AF856" i="31" s="1"/>
  <c r="AH856" i="31"/>
  <c r="AG856" i="31" s="1"/>
  <c r="AD297" i="31"/>
  <c r="AC297" i="31"/>
  <c r="AD784" i="31"/>
  <c r="AC784" i="31"/>
  <c r="AD142" i="31"/>
  <c r="AC142" i="31"/>
  <c r="AD1036" i="31"/>
  <c r="AC1036" i="31"/>
  <c r="AE1036" i="31"/>
  <c r="AF1036" i="31" s="1"/>
  <c r="AD812" i="31"/>
  <c r="AC812" i="31"/>
  <c r="AE812" i="31"/>
  <c r="AF812" i="31" s="1"/>
  <c r="AC480" i="31"/>
  <c r="AD480" i="31"/>
  <c r="AE480" i="31"/>
  <c r="AF480" i="31" s="1"/>
  <c r="AE1062" i="31"/>
  <c r="AF1062" i="31" s="1"/>
  <c r="AD1062" i="31"/>
  <c r="AC1062" i="31"/>
  <c r="AD1322" i="31"/>
  <c r="AC1322" i="31"/>
  <c r="AE1372" i="31"/>
  <c r="AF1372" i="31" s="1"/>
  <c r="AD1372" i="31"/>
  <c r="AC1372" i="31"/>
  <c r="AD568" i="31"/>
  <c r="AC568" i="31"/>
  <c r="AD604" i="31"/>
  <c r="AC604" i="31"/>
  <c r="AD1242" i="31"/>
  <c r="AC1242" i="31"/>
  <c r="AH1242" i="31"/>
  <c r="AG1242" i="31" s="1"/>
  <c r="AD97" i="31"/>
  <c r="AC97" i="31"/>
  <c r="AD636" i="31"/>
  <c r="AC636" i="31"/>
  <c r="AH636" i="31"/>
  <c r="AG636" i="31" s="1"/>
  <c r="AD71" i="31"/>
  <c r="AC71" i="31"/>
  <c r="AD587" i="31"/>
  <c r="AC587" i="31"/>
  <c r="AE587" i="31"/>
  <c r="AF587" i="31" s="1"/>
  <c r="AC1074" i="31"/>
  <c r="AD1074" i="31"/>
  <c r="AD598" i="31"/>
  <c r="AC598" i="31"/>
  <c r="AH598" i="31"/>
  <c r="AG598" i="31" s="1"/>
  <c r="AE598" i="31"/>
  <c r="AF598" i="31" s="1"/>
  <c r="AD1140" i="31"/>
  <c r="AC1140" i="31"/>
  <c r="AH1140" i="31"/>
  <c r="AG1140" i="31" s="1"/>
  <c r="AE772" i="31"/>
  <c r="AF772" i="31" s="1"/>
  <c r="AD772" i="31"/>
  <c r="AC772" i="31"/>
  <c r="AH772" i="31"/>
  <c r="AG772" i="31" s="1"/>
  <c r="AD657" i="31"/>
  <c r="AC657" i="31"/>
  <c r="AH657" i="31"/>
  <c r="AG657" i="31" s="1"/>
  <c r="AD1182" i="31"/>
  <c r="AC1182" i="31"/>
  <c r="AE1377" i="31"/>
  <c r="AF1377" i="31" s="1"/>
  <c r="AD1377" i="31"/>
  <c r="AC1377" i="31"/>
  <c r="AC493" i="31"/>
  <c r="AD493" i="31"/>
  <c r="AD653" i="31"/>
  <c r="AC653" i="31"/>
  <c r="AH653" i="31"/>
  <c r="AG653" i="31" s="1"/>
  <c r="AD873" i="31"/>
  <c r="AC873" i="31"/>
  <c r="AD473" i="31"/>
  <c r="AC473" i="31"/>
  <c r="AD472" i="31"/>
  <c r="AC472" i="31"/>
  <c r="AE472" i="31"/>
  <c r="AF472" i="31" s="1"/>
  <c r="AH472" i="31"/>
  <c r="AG472" i="31" s="1"/>
  <c r="AC1369" i="31"/>
  <c r="AD1369" i="31"/>
  <c r="AD309" i="31"/>
  <c r="AE309" i="31"/>
  <c r="AF309" i="31" s="1"/>
  <c r="AC309" i="31"/>
  <c r="AH309" i="31"/>
  <c r="AG309" i="31" s="1"/>
  <c r="AD994" i="31"/>
  <c r="AC994" i="31"/>
  <c r="AE925" i="31"/>
  <c r="AF925" i="31" s="1"/>
  <c r="AD925" i="31"/>
  <c r="AC925" i="31"/>
  <c r="AH925" i="31"/>
  <c r="AG925" i="31" s="1"/>
  <c r="AE322" i="31"/>
  <c r="AF322" i="31" s="1"/>
  <c r="AD322" i="31"/>
  <c r="AC322" i="31"/>
  <c r="AD596" i="31"/>
  <c r="AC596" i="31"/>
  <c r="AC1299" i="31"/>
  <c r="AD1299" i="31"/>
  <c r="AD921" i="31"/>
  <c r="AC921" i="31"/>
  <c r="AE954" i="31"/>
  <c r="AF954" i="31" s="1"/>
  <c r="AD954" i="31"/>
  <c r="AC954" i="31"/>
  <c r="AH954" i="31"/>
  <c r="AG954" i="31" s="1"/>
  <c r="AC365" i="31"/>
  <c r="AE365" i="31"/>
  <c r="AF365" i="31" s="1"/>
  <c r="AD365" i="31"/>
  <c r="AH308" i="31"/>
  <c r="AG308" i="31" s="1"/>
  <c r="AC308" i="31"/>
  <c r="AD308" i="31"/>
  <c r="AE612" i="31"/>
  <c r="AF612" i="31" s="1"/>
  <c r="AD612" i="31"/>
  <c r="AC612" i="31"/>
  <c r="AD270" i="31"/>
  <c r="AC270" i="31"/>
  <c r="AH270" i="31"/>
  <c r="AG270" i="31" s="1"/>
  <c r="AD698" i="31"/>
  <c r="AC698" i="31"/>
  <c r="AH698" i="31"/>
  <c r="AG698" i="31" s="1"/>
  <c r="AE1317" i="31"/>
  <c r="AF1317" i="31" s="1"/>
  <c r="AD1317" i="31"/>
  <c r="AC1317" i="31"/>
  <c r="AH1317" i="31"/>
  <c r="AG1317" i="31" s="1"/>
  <c r="AC894" i="31"/>
  <c r="AD894" i="31"/>
  <c r="AH894" i="31"/>
  <c r="AG894" i="31" s="1"/>
  <c r="AD537" i="31"/>
  <c r="AC537" i="31"/>
  <c r="AH537" i="31"/>
  <c r="AG537" i="31" s="1"/>
  <c r="AD577" i="31"/>
  <c r="AC577" i="31"/>
  <c r="AE577" i="31"/>
  <c r="AF577" i="31" s="1"/>
  <c r="AH577" i="31"/>
  <c r="AG577" i="31" s="1"/>
  <c r="AE1135" i="31"/>
  <c r="AF1135" i="31" s="1"/>
  <c r="AD1135" i="31"/>
  <c r="AC1135" i="31"/>
  <c r="AD206" i="31"/>
  <c r="AC206" i="31"/>
  <c r="AC1116" i="31"/>
  <c r="AD1116" i="31"/>
  <c r="AD268" i="31"/>
  <c r="AC268" i="31"/>
  <c r="AH268" i="31"/>
  <c r="AG268" i="31" s="1"/>
  <c r="AD753" i="31"/>
  <c r="AC753" i="31"/>
  <c r="AH753" i="31"/>
  <c r="AG753" i="31" s="1"/>
  <c r="AD1130" i="31"/>
  <c r="AC1130" i="31"/>
  <c r="AD1361" i="31"/>
  <c r="AC1361" i="31"/>
  <c r="AH1361" i="31"/>
  <c r="AG1361" i="31" s="1"/>
  <c r="AD1037" i="31"/>
  <c r="AC1037" i="31"/>
  <c r="AH1037" i="31"/>
  <c r="AG1037" i="31" s="1"/>
  <c r="AD508" i="31"/>
  <c r="AC508" i="31"/>
  <c r="AE508" i="31"/>
  <c r="AF508" i="31" s="1"/>
  <c r="AH508" i="31"/>
  <c r="AG508" i="31" s="1"/>
  <c r="AD283" i="31"/>
  <c r="AC283" i="31"/>
  <c r="AD100" i="31"/>
  <c r="AC100" i="31"/>
  <c r="AH100" i="31"/>
  <c r="AG100" i="31" s="1"/>
  <c r="AD641" i="31"/>
  <c r="AC641" i="31"/>
  <c r="AH641" i="31"/>
  <c r="AG641" i="31" s="1"/>
  <c r="AD426" i="31"/>
  <c r="AC426" i="31"/>
  <c r="AD908" i="31"/>
  <c r="AC908" i="31"/>
  <c r="AE908" i="31"/>
  <c r="AF908" i="31" s="1"/>
  <c r="AD1147" i="31"/>
  <c r="AC1147" i="31"/>
  <c r="AH1147" i="31"/>
  <c r="AG1147" i="31" s="1"/>
  <c r="AC991" i="31"/>
  <c r="AD991" i="31"/>
  <c r="AE991" i="31"/>
  <c r="AF991" i="31" s="1"/>
  <c r="AD971" i="31"/>
  <c r="AC971" i="31"/>
  <c r="AC159" i="31"/>
  <c r="AD159" i="31"/>
  <c r="AE1177" i="31"/>
  <c r="AF1177" i="31" s="1"/>
  <c r="AD1177" i="31"/>
  <c r="AC1177" i="31"/>
  <c r="AC1294" i="31"/>
  <c r="AD1294" i="31"/>
  <c r="AE1294" i="31"/>
  <c r="AF1294" i="31" s="1"/>
  <c r="AD942" i="31"/>
  <c r="AC942" i="31"/>
  <c r="AC503" i="31"/>
  <c r="AD503" i="31"/>
  <c r="AE503" i="31"/>
  <c r="AF503" i="31" s="1"/>
  <c r="AE167" i="31"/>
  <c r="AF167" i="31" s="1"/>
  <c r="AC167" i="31"/>
  <c r="AD167" i="31"/>
  <c r="AH167" i="31"/>
  <c r="AG167" i="31" s="1"/>
  <c r="AD683" i="31"/>
  <c r="AC683" i="31"/>
  <c r="AC619" i="31"/>
  <c r="AD619" i="31"/>
  <c r="AE619" i="31"/>
  <c r="AF619" i="31" s="1"/>
  <c r="AH619" i="31"/>
  <c r="AG619" i="31" s="1"/>
  <c r="AD884" i="31"/>
  <c r="AC884" i="31"/>
  <c r="AH884" i="31"/>
  <c r="AG884" i="31" s="1"/>
  <c r="AE709" i="31"/>
  <c r="AF709" i="31" s="1"/>
  <c r="AC709" i="31"/>
  <c r="AD709" i="31"/>
  <c r="AC1325" i="31"/>
  <c r="AD1325" i="31"/>
  <c r="AH1325" i="31"/>
  <c r="AG1325" i="31" s="1"/>
  <c r="AD607" i="31"/>
  <c r="AC607" i="31"/>
  <c r="AE734" i="31"/>
  <c r="AF734" i="31" s="1"/>
  <c r="AD734" i="31"/>
  <c r="AC734" i="31"/>
  <c r="AD148" i="31"/>
  <c r="AC148" i="31"/>
  <c r="AD465" i="31"/>
  <c r="AC465" i="31"/>
  <c r="AE465" i="31"/>
  <c r="AF465" i="31" s="1"/>
  <c r="AD1155" i="31"/>
  <c r="AC1155" i="31"/>
  <c r="AD1018" i="31"/>
  <c r="AC1018" i="31"/>
  <c r="AE1018" i="31"/>
  <c r="AF1018" i="31" s="1"/>
  <c r="AC1308" i="31"/>
  <c r="AD1308" i="31"/>
  <c r="AH1308" i="31"/>
  <c r="AG1308" i="31" s="1"/>
  <c r="AD2" i="31"/>
  <c r="AC2" i="31"/>
  <c r="AE2" i="31"/>
  <c r="AF2" i="31" s="1"/>
  <c r="AD476" i="31"/>
  <c r="AC476" i="31"/>
  <c r="AE476" i="31"/>
  <c r="AF476" i="31" s="1"/>
  <c r="AH476" i="31"/>
  <c r="AG476" i="31" s="1"/>
  <c r="AC770" i="31"/>
  <c r="AE770" i="31"/>
  <c r="AF770" i="31" s="1"/>
  <c r="AD770" i="31"/>
  <c r="AH770" i="31"/>
  <c r="AG770" i="31" s="1"/>
  <c r="AD36" i="31"/>
  <c r="AC36" i="31"/>
  <c r="AE36" i="31"/>
  <c r="AF36" i="31" s="1"/>
  <c r="AD398" i="31"/>
  <c r="AC398" i="31"/>
  <c r="AH398" i="31"/>
  <c r="AG398" i="31" s="1"/>
  <c r="AE199" i="31"/>
  <c r="AF199" i="31" s="1"/>
  <c r="AD199" i="31"/>
  <c r="AC199" i="31"/>
  <c r="AD777" i="31"/>
  <c r="AC777" i="31"/>
  <c r="AC571" i="31"/>
  <c r="AD571" i="31"/>
  <c r="AE1133" i="31"/>
  <c r="AF1133" i="31" s="1"/>
  <c r="AD1133" i="31"/>
  <c r="AC1133" i="31"/>
  <c r="AH1133" i="31"/>
  <c r="AG1133" i="31" s="1"/>
  <c r="AD904" i="31"/>
  <c r="AC904" i="31"/>
  <c r="AE1334" i="31"/>
  <c r="AF1334" i="31" s="1"/>
  <c r="AD1334" i="31"/>
  <c r="AC1334" i="31"/>
  <c r="AC291" i="31"/>
  <c r="AD291" i="31"/>
  <c r="AH291" i="31"/>
  <c r="AG291" i="31" s="1"/>
  <c r="AC1289" i="31"/>
  <c r="AE1289" i="31"/>
  <c r="AF1289" i="31" s="1"/>
  <c r="AD1289" i="31"/>
  <c r="AC840" i="31"/>
  <c r="AD840" i="31"/>
  <c r="AD35" i="31"/>
  <c r="AC35" i="31"/>
  <c r="AE35" i="31"/>
  <c r="AF35" i="31" s="1"/>
  <c r="AC253" i="31"/>
  <c r="AD253" i="31"/>
  <c r="AH253" i="31"/>
  <c r="AG253" i="31" s="1"/>
  <c r="AD126" i="31"/>
  <c r="AC126" i="31"/>
  <c r="AH126" i="31"/>
  <c r="AG126" i="31" s="1"/>
  <c r="AD1070" i="31"/>
  <c r="AC1070" i="31"/>
  <c r="AE1070" i="31"/>
  <c r="AF1070" i="31" s="1"/>
  <c r="AE1172" i="31"/>
  <c r="AF1172" i="31" s="1"/>
  <c r="AD1172" i="31"/>
  <c r="AC1172" i="31"/>
  <c r="AC456" i="31"/>
  <c r="AD456" i="31"/>
  <c r="AH456" i="31"/>
  <c r="AG456" i="31" s="1"/>
  <c r="AE1142" i="31"/>
  <c r="AF1142" i="31" s="1"/>
  <c r="AD1142" i="31"/>
  <c r="AC1142" i="31"/>
  <c r="AD1017" i="31"/>
  <c r="AC1017" i="31"/>
  <c r="AE1017" i="31"/>
  <c r="AF1017" i="31" s="1"/>
  <c r="AH1017" i="31"/>
  <c r="AG1017" i="31" s="1"/>
  <c r="AD1230" i="31"/>
  <c r="AC1230" i="31"/>
  <c r="AD411" i="31"/>
  <c r="AC411" i="31"/>
  <c r="AE625" i="31"/>
  <c r="AF625" i="31" s="1"/>
  <c r="AC625" i="31"/>
  <c r="AD625" i="31"/>
  <c r="AE1091" i="31"/>
  <c r="AF1091" i="31" s="1"/>
  <c r="AD1091" i="31"/>
  <c r="AC1091" i="31"/>
  <c r="AH1091" i="31"/>
  <c r="AG1091" i="31" s="1"/>
  <c r="AE701" i="31"/>
  <c r="AF701" i="31" s="1"/>
  <c r="AD701" i="31"/>
  <c r="AC701" i="31"/>
  <c r="AE1119" i="31"/>
  <c r="AF1119" i="31" s="1"/>
  <c r="AC1119" i="31"/>
  <c r="AD1119" i="31"/>
  <c r="AD1333" i="31"/>
  <c r="AC1333" i="31"/>
  <c r="AE1333" i="31"/>
  <c r="AF1333" i="31" s="1"/>
  <c r="AC501" i="31"/>
  <c r="AD501" i="31"/>
  <c r="AE1263" i="31"/>
  <c r="AF1263" i="31" s="1"/>
  <c r="AD1263" i="31"/>
  <c r="AC1263" i="31"/>
  <c r="AH1263" i="31"/>
  <c r="AG1263" i="31" s="1"/>
  <c r="AE727" i="31"/>
  <c r="AF727" i="31" s="1"/>
  <c r="AD727" i="31"/>
  <c r="AC727" i="31"/>
  <c r="AH727" i="31"/>
  <c r="AG727" i="31" s="1"/>
  <c r="AD221" i="31"/>
  <c r="AC221" i="31"/>
  <c r="AE221" i="31"/>
  <c r="AF221" i="31" s="1"/>
  <c r="AH1058" i="31"/>
  <c r="AG1058" i="31" s="1"/>
  <c r="AE1058" i="31"/>
  <c r="AF1058" i="31" s="1"/>
  <c r="AD1058" i="31"/>
  <c r="AC1058" i="31"/>
  <c r="AE1286" i="31"/>
  <c r="AF1286" i="31" s="1"/>
  <c r="AD1286" i="31"/>
  <c r="AC1286" i="31"/>
  <c r="AC578" i="31"/>
  <c r="AE578" i="31"/>
  <c r="AF578" i="31" s="1"/>
  <c r="AD578" i="31"/>
  <c r="AE395" i="31"/>
  <c r="AF395" i="31" s="1"/>
  <c r="AC395" i="31"/>
  <c r="AD395" i="31"/>
  <c r="AH395" i="31"/>
  <c r="AG395" i="31" s="1"/>
  <c r="AC1349" i="31"/>
  <c r="AD1349" i="31"/>
  <c r="AH1349" i="31"/>
  <c r="AG1349" i="31" s="1"/>
  <c r="AE854" i="31"/>
  <c r="AF854" i="31" s="1"/>
  <c r="AD854" i="31"/>
  <c r="AC854" i="31"/>
  <c r="AD1307" i="31"/>
  <c r="AC1307" i="31"/>
  <c r="AE1307" i="31"/>
  <c r="AF1307" i="31" s="1"/>
  <c r="AE92" i="31"/>
  <c r="AF92" i="31" s="1"/>
  <c r="AD92" i="31"/>
  <c r="AC92" i="31"/>
  <c r="AH92" i="31"/>
  <c r="AG92" i="31" s="1"/>
  <c r="AD449" i="31"/>
  <c r="AE449" i="31"/>
  <c r="AF449" i="31" s="1"/>
  <c r="AC449" i="31"/>
  <c r="AC1181" i="31"/>
  <c r="AD1181" i="31"/>
  <c r="AH1181" i="31"/>
  <c r="AG1181" i="31" s="1"/>
  <c r="AE491" i="31"/>
  <c r="AF491" i="31" s="1"/>
  <c r="AD491" i="31"/>
  <c r="AC491" i="31"/>
  <c r="AD295" i="31"/>
  <c r="AC295" i="31"/>
  <c r="AH295" i="31"/>
  <c r="AG295" i="31" s="1"/>
  <c r="AD379" i="31"/>
  <c r="AC379" i="31"/>
  <c r="AC664" i="31"/>
  <c r="AD664" i="31"/>
  <c r="AH664" i="31"/>
  <c r="AG664" i="31" s="1"/>
  <c r="AD685" i="31"/>
  <c r="AC685" i="31"/>
  <c r="AE685" i="31"/>
  <c r="AF685" i="31" s="1"/>
  <c r="AH685" i="31"/>
  <c r="AG685" i="31" s="1"/>
  <c r="AC1105" i="31"/>
  <c r="AD1105" i="31"/>
  <c r="AE1105" i="31"/>
  <c r="AF1105" i="31" s="1"/>
  <c r="AH1105" i="31"/>
  <c r="AG1105" i="31" s="1"/>
  <c r="AD513" i="31"/>
  <c r="AC513" i="31"/>
  <c r="AE513" i="31"/>
  <c r="AF513" i="31" s="1"/>
  <c r="AH513" i="31"/>
  <c r="AG513" i="31" s="1"/>
  <c r="AD747" i="31"/>
  <c r="AC747" i="31"/>
  <c r="AH747" i="31"/>
  <c r="AG747" i="31" s="1"/>
  <c r="AD1067" i="31"/>
  <c r="AC1067" i="31"/>
  <c r="AE1067" i="31"/>
  <c r="AF1067" i="31" s="1"/>
  <c r="AH1067" i="31"/>
  <c r="AG1067" i="31" s="1"/>
  <c r="AD1253" i="31"/>
  <c r="AC1253" i="31"/>
  <c r="AE1253" i="31"/>
  <c r="AF1253" i="31" s="1"/>
  <c r="AD1375" i="31"/>
  <c r="AC1375" i="31"/>
  <c r="AE1375" i="31"/>
  <c r="AF1375" i="31" s="1"/>
  <c r="AD576" i="31"/>
  <c r="AC576" i="31"/>
  <c r="AC478" i="31"/>
  <c r="AD478" i="31"/>
  <c r="AH478" i="31"/>
  <c r="AG478" i="31" s="1"/>
  <c r="AE1260" i="31"/>
  <c r="AF1260" i="31" s="1"/>
  <c r="AD1260" i="31"/>
  <c r="AC1260" i="31"/>
  <c r="AD144" i="31"/>
  <c r="AC144" i="31"/>
  <c r="AD1398" i="31"/>
  <c r="AC1398" i="31"/>
  <c r="AC388" i="31"/>
  <c r="AD388" i="31"/>
  <c r="AC131" i="31"/>
  <c r="AD131" i="31"/>
  <c r="AH131" i="31"/>
  <c r="AG131" i="31" s="1"/>
  <c r="AC1072" i="31"/>
  <c r="AD1072" i="31"/>
  <c r="AE1072" i="31"/>
  <c r="AF1072" i="31" s="1"/>
  <c r="AH1072" i="31"/>
  <c r="AG1072" i="31" s="1"/>
  <c r="AD178" i="31"/>
  <c r="AC178" i="31"/>
  <c r="AE178" i="31"/>
  <c r="AF178" i="31" s="1"/>
  <c r="AH178" i="31"/>
  <c r="AG178" i="31" s="1"/>
  <c r="AC560" i="31"/>
  <c r="AD560" i="31"/>
  <c r="AH560" i="31"/>
  <c r="AG560" i="31" s="1"/>
  <c r="AD924" i="31"/>
  <c r="AC924" i="31"/>
  <c r="AC294" i="31"/>
  <c r="AD294" i="31"/>
  <c r="AD1327" i="31"/>
  <c r="AC1327" i="31"/>
  <c r="AE1327" i="31"/>
  <c r="AF1327" i="31" s="1"/>
  <c r="AD1122" i="31"/>
  <c r="AC1122" i="31"/>
  <c r="AC1188" i="31"/>
  <c r="AD1188" i="31"/>
  <c r="AE1188" i="31"/>
  <c r="AF1188" i="31" s="1"/>
  <c r="AH1188" i="31"/>
  <c r="AG1188" i="31" s="1"/>
  <c r="AD927" i="31"/>
  <c r="AC927" i="31"/>
  <c r="AH927" i="31"/>
  <c r="AG927" i="31" s="1"/>
  <c r="AC48" i="31"/>
  <c r="AE48" i="31"/>
  <c r="AF48" i="31" s="1"/>
  <c r="AD48" i="31"/>
  <c r="AH48" i="31"/>
  <c r="AG48" i="31" s="1"/>
  <c r="AD228" i="31"/>
  <c r="AC228" i="31"/>
  <c r="AD42" i="31"/>
  <c r="AC42" i="31"/>
  <c r="AE42" i="31"/>
  <c r="AF42" i="31" s="1"/>
  <c r="AH42" i="31"/>
  <c r="AG42" i="31" s="1"/>
  <c r="AC202" i="31"/>
  <c r="AD202" i="31"/>
  <c r="AE202" i="31"/>
  <c r="AF202" i="31" s="1"/>
  <c r="AD825" i="31"/>
  <c r="AC825" i="31"/>
  <c r="AD328" i="31"/>
  <c r="AC328" i="31"/>
  <c r="AD1108" i="31"/>
  <c r="AC1108" i="31"/>
  <c r="AD507" i="31"/>
  <c r="AE507" i="31"/>
  <c r="AF507" i="31" s="1"/>
  <c r="AC507" i="31"/>
  <c r="AE543" i="31"/>
  <c r="AF543" i="31" s="1"/>
  <c r="AC543" i="31"/>
  <c r="AD543" i="31"/>
  <c r="AC616" i="31"/>
  <c r="AD616" i="31"/>
  <c r="AH616" i="31"/>
  <c r="AG616" i="31" s="1"/>
  <c r="AD96" i="31"/>
  <c r="AC96" i="31"/>
  <c r="AE96" i="31"/>
  <c r="AF96" i="31" s="1"/>
  <c r="AE1276" i="31"/>
  <c r="AF1276" i="31" s="1"/>
  <c r="AC1276" i="31"/>
  <c r="AD1276" i="31"/>
  <c r="AH1276" i="31"/>
  <c r="AG1276" i="31" s="1"/>
  <c r="AD1271" i="31"/>
  <c r="AC1271" i="31"/>
  <c r="AD1007" i="31"/>
  <c r="AC1007" i="31"/>
  <c r="AC786" i="31"/>
  <c r="AD786" i="31"/>
  <c r="AH786" i="31"/>
  <c r="AG786" i="31" s="1"/>
  <c r="AD818" i="31"/>
  <c r="AC818" i="31"/>
  <c r="AD432" i="31"/>
  <c r="AC432" i="31"/>
  <c r="AD109" i="31"/>
  <c r="AC109" i="31"/>
  <c r="AE109" i="31"/>
  <c r="AF109" i="31" s="1"/>
  <c r="AD1256" i="31"/>
  <c r="AC1256" i="31"/>
  <c r="AE1256" i="31"/>
  <c r="AF1256" i="31" s="1"/>
  <c r="AD357" i="31"/>
  <c r="AC357" i="31"/>
  <c r="AE357" i="31"/>
  <c r="AF357" i="31" s="1"/>
  <c r="AE554" i="31"/>
  <c r="AF554" i="31" s="1"/>
  <c r="AC554" i="31"/>
  <c r="AD554" i="31"/>
  <c r="AD384" i="31"/>
  <c r="AC384" i="31"/>
  <c r="AC510" i="31"/>
  <c r="AD510" i="31"/>
  <c r="AE746" i="31"/>
  <c r="AF746" i="31" s="1"/>
  <c r="AD746" i="31"/>
  <c r="AC746" i="31"/>
  <c r="AE880" i="31"/>
  <c r="AF880" i="31" s="1"/>
  <c r="AD880" i="31"/>
  <c r="AC880" i="31"/>
  <c r="AH880" i="31"/>
  <c r="AG880" i="31" s="1"/>
  <c r="AC762" i="31"/>
  <c r="AD762" i="31"/>
  <c r="AD915" i="31"/>
  <c r="AC915" i="31"/>
  <c r="AH915" i="31"/>
  <c r="AG915" i="31" s="1"/>
  <c r="AD958" i="31"/>
  <c r="AC958" i="31"/>
  <c r="AE776" i="31"/>
  <c r="AF776" i="31" s="1"/>
  <c r="AD776" i="31"/>
  <c r="AC776" i="31"/>
  <c r="AH776" i="31"/>
  <c r="AG776" i="31" s="1"/>
  <c r="AD1004" i="31"/>
  <c r="AC1004" i="31"/>
  <c r="AE1004" i="31"/>
  <c r="AF1004" i="31" s="1"/>
  <c r="AE740" i="31"/>
  <c r="AF740" i="31" s="1"/>
  <c r="AD740" i="31"/>
  <c r="AC740" i="31"/>
  <c r="AH740" i="31"/>
  <c r="AG740" i="31" s="1"/>
  <c r="AD302" i="31"/>
  <c r="AC302" i="31"/>
  <c r="AH302" i="31"/>
  <c r="AG302" i="31" s="1"/>
  <c r="AE750" i="31"/>
  <c r="AF750" i="31" s="1"/>
  <c r="AD750" i="31"/>
  <c r="AC750" i="31"/>
  <c r="AD481" i="31"/>
  <c r="AC481" i="31"/>
  <c r="AE481" i="31"/>
  <c r="AF481" i="31" s="1"/>
  <c r="AD1390" i="31"/>
  <c r="AC1390" i="31"/>
  <c r="AE1390" i="31"/>
  <c r="AF1390" i="31" s="1"/>
  <c r="AH1390" i="31"/>
  <c r="AG1390" i="31" s="1"/>
  <c r="AD1194" i="31"/>
  <c r="AE1194" i="31"/>
  <c r="AF1194" i="31" s="1"/>
  <c r="AC1194" i="31"/>
  <c r="AH1194" i="31"/>
  <c r="AG1194" i="31" s="1"/>
  <c r="AD800" i="31"/>
  <c r="AC800" i="31"/>
  <c r="AH800" i="31"/>
  <c r="AG800" i="31" s="1"/>
  <c r="AD541" i="31"/>
  <c r="AC541" i="31"/>
  <c r="AE410" i="31"/>
  <c r="AF410" i="31" s="1"/>
  <c r="AD410" i="31"/>
  <c r="AC410" i="31"/>
  <c r="AD383" i="31"/>
  <c r="AC383" i="31"/>
  <c r="AE383" i="31"/>
  <c r="AF383" i="31" s="1"/>
  <c r="AD187" i="31"/>
  <c r="AC187" i="31"/>
  <c r="AD963" i="31"/>
  <c r="AC963" i="31"/>
  <c r="AD814" i="31"/>
  <c r="AC814" i="31"/>
  <c r="AH814" i="31"/>
  <c r="AG814" i="31" s="1"/>
  <c r="AC855" i="31"/>
  <c r="AD855" i="31"/>
  <c r="AD1389" i="31"/>
  <c r="AC1389" i="31"/>
  <c r="AE1389" i="31"/>
  <c r="AF1389" i="31" s="1"/>
  <c r="AE975" i="31"/>
  <c r="AF975" i="31" s="1"/>
  <c r="AD975" i="31"/>
  <c r="AC975" i="31"/>
  <c r="AD210" i="31"/>
  <c r="AC210" i="31"/>
  <c r="AE210" i="31"/>
  <c r="AF210" i="31" s="1"/>
  <c r="AH210" i="31"/>
  <c r="AG210" i="31" s="1"/>
  <c r="AC723" i="31"/>
  <c r="AD723" i="31"/>
  <c r="AD287" i="31"/>
  <c r="AC287" i="31"/>
  <c r="AH287" i="31"/>
  <c r="AG287" i="31" s="1"/>
  <c r="AD1202" i="31"/>
  <c r="AE1202" i="31"/>
  <c r="AF1202" i="31" s="1"/>
  <c r="AC1202" i="31"/>
  <c r="AD271" i="31"/>
  <c r="AE271" i="31"/>
  <c r="AF271" i="31" s="1"/>
  <c r="AC271" i="31"/>
  <c r="AD1055" i="31"/>
  <c r="AC1055" i="31"/>
  <c r="AE1055" i="31"/>
  <c r="AF1055" i="31" s="1"/>
  <c r="AH1055" i="31"/>
  <c r="AG1055" i="31" s="1"/>
  <c r="AD1363" i="31"/>
  <c r="AC1363" i="31"/>
  <c r="AE1363" i="31"/>
  <c r="AF1363" i="31" s="1"/>
  <c r="AC853" i="31"/>
  <c r="AD853" i="31"/>
  <c r="AH853" i="31"/>
  <c r="AG853" i="31" s="1"/>
  <c r="AC944" i="31"/>
  <c r="AD944" i="31"/>
  <c r="AC584" i="31"/>
  <c r="AD584" i="31"/>
  <c r="AH584" i="31"/>
  <c r="AG584" i="31" s="1"/>
  <c r="AD526" i="31"/>
  <c r="AC526" i="31"/>
  <c r="AC380" i="31"/>
  <c r="AD380" i="31"/>
  <c r="AD409" i="31"/>
  <c r="AC409" i="31"/>
  <c r="AE1151" i="31"/>
  <c r="AF1151" i="31" s="1"/>
  <c r="AC1151" i="31"/>
  <c r="AD1151" i="31"/>
  <c r="AC1298" i="31"/>
  <c r="AD1298" i="31"/>
  <c r="AC470" i="31"/>
  <c r="AD470" i="31"/>
  <c r="AE470" i="31"/>
  <c r="AF470" i="31" s="1"/>
  <c r="AH470" i="31"/>
  <c r="AG470" i="31" s="1"/>
  <c r="AE643" i="31"/>
  <c r="AF643" i="31" s="1"/>
  <c r="AC643" i="31"/>
  <c r="AD643" i="31"/>
  <c r="AH643" i="31"/>
  <c r="AG643" i="31" s="1"/>
  <c r="AC1104" i="31"/>
  <c r="AD1104" i="31"/>
  <c r="AE851" i="31"/>
  <c r="AF851" i="31" s="1"/>
  <c r="AD851" i="31"/>
  <c r="AC851" i="31"/>
  <c r="AH851" i="31"/>
  <c r="AG851" i="31" s="1"/>
  <c r="AD331" i="31"/>
  <c r="AC331" i="31"/>
  <c r="AE910" i="31"/>
  <c r="AF910" i="31" s="1"/>
  <c r="AD910" i="31"/>
  <c r="AC910" i="31"/>
  <c r="AD1329" i="31"/>
  <c r="AE1329" i="31"/>
  <c r="AF1329" i="31" s="1"/>
  <c r="AC1329" i="31"/>
  <c r="AC293" i="31"/>
  <c r="AD293" i="31"/>
  <c r="AD1296" i="31"/>
  <c r="AC1296" i="31"/>
  <c r="AE1296" i="31"/>
  <c r="AF1296" i="31" s="1"/>
  <c r="AH1296" i="31"/>
  <c r="AG1296" i="31" s="1"/>
  <c r="AD850" i="31"/>
  <c r="AC850" i="31"/>
  <c r="AD552" i="31"/>
  <c r="AC552" i="31"/>
  <c r="AD7" i="31"/>
  <c r="AC7" i="31"/>
  <c r="AD1306" i="31"/>
  <c r="AC1306" i="31"/>
  <c r="AH1306" i="31"/>
  <c r="AG1306" i="31" s="1"/>
  <c r="AC1246" i="31"/>
  <c r="AD1246" i="31"/>
  <c r="AH1246" i="31"/>
  <c r="AG1246" i="31" s="1"/>
  <c r="AD306" i="31"/>
  <c r="AC306" i="31"/>
  <c r="AD752" i="31"/>
  <c r="AC752" i="31"/>
  <c r="AE752" i="31"/>
  <c r="AF752" i="31" s="1"/>
  <c r="AH752" i="31"/>
  <c r="AG752" i="31" s="1"/>
  <c r="AD64" i="31"/>
  <c r="AC64" i="31"/>
  <c r="AH64" i="31"/>
  <c r="AG64" i="31" s="1"/>
  <c r="AC849" i="31"/>
  <c r="AD849" i="31"/>
  <c r="AD712" i="31"/>
  <c r="AC712" i="31"/>
  <c r="AC80" i="31"/>
  <c r="AD80" i="31"/>
  <c r="AD1215" i="31"/>
  <c r="AC1215" i="31"/>
  <c r="AD1359" i="31"/>
  <c r="AC1359" i="31"/>
  <c r="AH1359" i="31"/>
  <c r="AG1359" i="31" s="1"/>
  <c r="AE885" i="31"/>
  <c r="AF885" i="31" s="1"/>
  <c r="AC885" i="31"/>
  <c r="AD885" i="31"/>
  <c r="AH885" i="31"/>
  <c r="AG885" i="31" s="1"/>
  <c r="AD237" i="31"/>
  <c r="AC237" i="31"/>
  <c r="AD828" i="31"/>
  <c r="AC828" i="31"/>
  <c r="AH828" i="31"/>
  <c r="AG828" i="31" s="1"/>
  <c r="AD1198" i="31"/>
  <c r="AC1198" i="31"/>
  <c r="AC1341" i="31"/>
  <c r="AE1341" i="31"/>
  <c r="AF1341" i="31" s="1"/>
  <c r="AD1341" i="31"/>
  <c r="AH1341" i="31"/>
  <c r="AG1341" i="31" s="1"/>
  <c r="AC1064" i="31"/>
  <c r="AD1064" i="31"/>
  <c r="AE244" i="31"/>
  <c r="AF244" i="31" s="1"/>
  <c r="AD244" i="31"/>
  <c r="AC244" i="31"/>
  <c r="AC89" i="31"/>
  <c r="AD89" i="31"/>
  <c r="AH89" i="31"/>
  <c r="AG89" i="31" s="1"/>
  <c r="AC998" i="31"/>
  <c r="AD998" i="31"/>
  <c r="AE1358" i="31"/>
  <c r="AF1358" i="31" s="1"/>
  <c r="AD1358" i="31"/>
  <c r="AC1358" i="31"/>
  <c r="AD341" i="31"/>
  <c r="AC341" i="31"/>
  <c r="AC327" i="31"/>
  <c r="AD327" i="31"/>
  <c r="AD667" i="31"/>
  <c r="AE667" i="31"/>
  <c r="AF667" i="31" s="1"/>
  <c r="AC667" i="31"/>
  <c r="AD936" i="31"/>
  <c r="AC936" i="31"/>
  <c r="AC737" i="31"/>
  <c r="AD737" i="31"/>
  <c r="AD988" i="31"/>
  <c r="AC988" i="31"/>
  <c r="AE988" i="31"/>
  <c r="AF988" i="31" s="1"/>
  <c r="AE485" i="31"/>
  <c r="AF485" i="31" s="1"/>
  <c r="AD485" i="31"/>
  <c r="AC485" i="31"/>
  <c r="AC1394" i="31"/>
  <c r="AD1394" i="31"/>
  <c r="AC876" i="31"/>
  <c r="AD876" i="31"/>
  <c r="AC1258" i="31"/>
  <c r="AD1258" i="31"/>
  <c r="AD778" i="31"/>
  <c r="AC778" i="31"/>
  <c r="AH778" i="31"/>
  <c r="AG778" i="31" s="1"/>
  <c r="AD158" i="31"/>
  <c r="AC158" i="31"/>
  <c r="AH158" i="31"/>
  <c r="AG158" i="31" s="1"/>
  <c r="AD242" i="31"/>
  <c r="AC242" i="31"/>
  <c r="AD905" i="31"/>
  <c r="AC905" i="31"/>
  <c r="AD844" i="31"/>
  <c r="AC844" i="31"/>
  <c r="AD324" i="31"/>
  <c r="AC324" i="31"/>
  <c r="AH324" i="31"/>
  <c r="AG324" i="31" s="1"/>
  <c r="AC592" i="31"/>
  <c r="AD592" i="31"/>
  <c r="AE592" i="31"/>
  <c r="AF592" i="31" s="1"/>
  <c r="AD867" i="31"/>
  <c r="AC867" i="31"/>
  <c r="AH867" i="31"/>
  <c r="AG867" i="31" s="1"/>
  <c r="AD252" i="31"/>
  <c r="AC252" i="31"/>
  <c r="AE252" i="31"/>
  <c r="AF252" i="31" s="1"/>
  <c r="AE615" i="31"/>
  <c r="AF615" i="31" s="1"/>
  <c r="AC615" i="31"/>
  <c r="AD615" i="31"/>
  <c r="AH615" i="31"/>
  <c r="AG615" i="31" s="1"/>
  <c r="AC1335" i="31"/>
  <c r="AD1335" i="31"/>
  <c r="AD680" i="31"/>
  <c r="AC680" i="31"/>
  <c r="AC531" i="31"/>
  <c r="AD531" i="31"/>
  <c r="AE866" i="31"/>
  <c r="AF866" i="31" s="1"/>
  <c r="AD866" i="31"/>
  <c r="AC866" i="31"/>
  <c r="AH866" i="31"/>
  <c r="AG866" i="31" s="1"/>
  <c r="AD451" i="31"/>
  <c r="AC451" i="31"/>
  <c r="AD422" i="31"/>
  <c r="AC422" i="31"/>
  <c r="AH422" i="31"/>
  <c r="AG422" i="31" s="1"/>
  <c r="AC1132" i="31"/>
  <c r="AD1132" i="31"/>
  <c r="AE1132" i="31"/>
  <c r="AF1132" i="31" s="1"/>
  <c r="AC19" i="31"/>
  <c r="AD19" i="31"/>
  <c r="AD530" i="31"/>
  <c r="AC530" i="31"/>
  <c r="AH530" i="31"/>
  <c r="AG530" i="31" s="1"/>
  <c r="AD356" i="31"/>
  <c r="AC356" i="31"/>
  <c r="AC1002" i="31"/>
  <c r="AD1002" i="31"/>
  <c r="AE1002" i="31"/>
  <c r="AF1002" i="31" s="1"/>
  <c r="AD995" i="31"/>
  <c r="AE995" i="31"/>
  <c r="AF995" i="31" s="1"/>
  <c r="AC995" i="31"/>
  <c r="AD791" i="31"/>
  <c r="AC791" i="31"/>
  <c r="AC603" i="31"/>
  <c r="AD603" i="31"/>
  <c r="AH603" i="31"/>
  <c r="AG603" i="31" s="1"/>
  <c r="AD1352" i="31"/>
  <c r="AC1352" i="31"/>
  <c r="AE301" i="31"/>
  <c r="AF301" i="31" s="1"/>
  <c r="AD301" i="31"/>
  <c r="AC301" i="31"/>
  <c r="AE1300" i="31"/>
  <c r="AF1300" i="31" s="1"/>
  <c r="AD1300" i="31"/>
  <c r="AC1300" i="31"/>
  <c r="AH1300" i="31"/>
  <c r="AG1300" i="31" s="1"/>
  <c r="AH539" i="31"/>
  <c r="AG539" i="31" s="1"/>
  <c r="AC539" i="31"/>
  <c r="AD539" i="31"/>
  <c r="AC783" i="31"/>
  <c r="AD783" i="31"/>
  <c r="AE1169" i="31"/>
  <c r="AF1169" i="31" s="1"/>
  <c r="AC1169" i="31"/>
  <c r="AD1169" i="31"/>
  <c r="AD219" i="31"/>
  <c r="AE219" i="31"/>
  <c r="AF219" i="31" s="1"/>
  <c r="AC219" i="31"/>
  <c r="AD445" i="31"/>
  <c r="AC445" i="31"/>
  <c r="AC755" i="31"/>
  <c r="AD755" i="31"/>
  <c r="AH755" i="31"/>
  <c r="AG755" i="31" s="1"/>
  <c r="AC417" i="31"/>
  <c r="AD417" i="31"/>
  <c r="AC420" i="31"/>
  <c r="AE420" i="31"/>
  <c r="AF420" i="31" s="1"/>
  <c r="AD420" i="31"/>
  <c r="AE889" i="31"/>
  <c r="AF889" i="31" s="1"/>
  <c r="AC889" i="31"/>
  <c r="AD889" i="31"/>
  <c r="AC679" i="31"/>
  <c r="AE679" i="31"/>
  <c r="AF679" i="31" s="1"/>
  <c r="AD679" i="31"/>
  <c r="AD209" i="31"/>
  <c r="AC209" i="31"/>
  <c r="AE209" i="31"/>
  <c r="AF209" i="31" s="1"/>
  <c r="AH209" i="31"/>
  <c r="AG209" i="31" s="1"/>
  <c r="AC120" i="31"/>
  <c r="AE120" i="31"/>
  <c r="AF120" i="31" s="1"/>
  <c r="AD120" i="31"/>
  <c r="AE138" i="31"/>
  <c r="AF138" i="31" s="1"/>
  <c r="AD138" i="31"/>
  <c r="AC138" i="31"/>
  <c r="AC51" i="31"/>
  <c r="AD51" i="31"/>
  <c r="AD1086" i="31"/>
  <c r="AC1086" i="31"/>
  <c r="AD715" i="31"/>
  <c r="AC715" i="31"/>
  <c r="AE715" i="31"/>
  <c r="AF715" i="31" s="1"/>
  <c r="AC1150" i="31"/>
  <c r="AD1150" i="31"/>
  <c r="AD105" i="31"/>
  <c r="AC105" i="31"/>
  <c r="AH105" i="31"/>
  <c r="AG105" i="31" s="1"/>
  <c r="AD1080" i="31"/>
  <c r="AC1080" i="31"/>
  <c r="AE697" i="31"/>
  <c r="AF697" i="31" s="1"/>
  <c r="AD697" i="31"/>
  <c r="AC697" i="31"/>
  <c r="AH697" i="31"/>
  <c r="AG697" i="31" s="1"/>
  <c r="AD722" i="31"/>
  <c r="AC722" i="31"/>
  <c r="AE887" i="31"/>
  <c r="AF887" i="31" s="1"/>
  <c r="AC887" i="31"/>
  <c r="AD887" i="31"/>
  <c r="AH887" i="31"/>
  <c r="AG887" i="31" s="1"/>
  <c r="AD1345" i="31"/>
  <c r="AC1345" i="31"/>
  <c r="AC917" i="31"/>
  <c r="AD917" i="31"/>
  <c r="AE917" i="31"/>
  <c r="AF917" i="31" s="1"/>
  <c r="AE959" i="31"/>
  <c r="AF959" i="31" s="1"/>
  <c r="AD959" i="31"/>
  <c r="AC959" i="31"/>
  <c r="AH959" i="31"/>
  <c r="AG959" i="31" s="1"/>
  <c r="AD377" i="31"/>
  <c r="AC377" i="31"/>
  <c r="AC65" i="31"/>
  <c r="AD65" i="31"/>
  <c r="AE676" i="31"/>
  <c r="AF676" i="31" s="1"/>
  <c r="AD676" i="31"/>
  <c r="AC676" i="31"/>
  <c r="AH676" i="31"/>
  <c r="AG676" i="31" s="1"/>
  <c r="AD738" i="31"/>
  <c r="AC738" i="31"/>
  <c r="AE738" i="31"/>
  <c r="AF738" i="31" s="1"/>
  <c r="AH738" i="31"/>
  <c r="AG738" i="31" s="1"/>
  <c r="AC255" i="31"/>
  <c r="AD255" i="31"/>
  <c r="AE255" i="31"/>
  <c r="AF255" i="31" s="1"/>
  <c r="AC870" i="31"/>
  <c r="AD870" i="31"/>
  <c r="AD454" i="31"/>
  <c r="AC454" i="31"/>
  <c r="AC886" i="31"/>
  <c r="AD886" i="31"/>
  <c r="AD788" i="31"/>
  <c r="AC788" i="31"/>
  <c r="AC820" i="31"/>
  <c r="AD820" i="31"/>
  <c r="AD574" i="31"/>
  <c r="AC574" i="31"/>
  <c r="AC1126" i="31"/>
  <c r="AD1126" i="31"/>
  <c r="AD978" i="31"/>
  <c r="AC978" i="31"/>
  <c r="AD1057" i="31"/>
  <c r="AC1057" i="31"/>
  <c r="AD90" i="31"/>
  <c r="AC90" i="31"/>
  <c r="AE72" i="31"/>
  <c r="AF72" i="31" s="1"/>
  <c r="AD72" i="31"/>
  <c r="AC72" i="31"/>
  <c r="AD1093" i="31"/>
  <c r="AC1093" i="31"/>
  <c r="AD111" i="31"/>
  <c r="AC111" i="31"/>
  <c r="AD582" i="31"/>
  <c r="AC582" i="31"/>
  <c r="AH582" i="31"/>
  <c r="AG582" i="31" s="1"/>
  <c r="AE172" i="31"/>
  <c r="AF172" i="31" s="1"/>
  <c r="AC172" i="31"/>
  <c r="AD172" i="31"/>
  <c r="AD862" i="31"/>
  <c r="AC862" i="31"/>
  <c r="AD857" i="31"/>
  <c r="AC857" i="31"/>
  <c r="AC1166" i="31"/>
  <c r="AD1166" i="31"/>
  <c r="AE1166" i="31"/>
  <c r="AF1166" i="31" s="1"/>
  <c r="AH1166" i="31"/>
  <c r="AG1166" i="31" s="1"/>
  <c r="AD1028" i="31"/>
  <c r="AC1028" i="31"/>
  <c r="AE1028" i="31"/>
  <c r="AF1028" i="31" s="1"/>
  <c r="AD629" i="31"/>
  <c r="AC629" i="31"/>
  <c r="AE629" i="31"/>
  <c r="AF629" i="31" s="1"/>
  <c r="AH629" i="31"/>
  <c r="AG629" i="31" s="1"/>
  <c r="AD214" i="31"/>
  <c r="AC214" i="31"/>
  <c r="AE214" i="31"/>
  <c r="AF214" i="31" s="1"/>
  <c r="AH214" i="31"/>
  <c r="AG214" i="31" s="1"/>
  <c r="AD707" i="31"/>
  <c r="AC707" i="31"/>
  <c r="AE707" i="31"/>
  <c r="AF707" i="31" s="1"/>
  <c r="AE1231" i="31"/>
  <c r="AF1231" i="31" s="1"/>
  <c r="AD1231" i="31"/>
  <c r="AC1231" i="31"/>
  <c r="AD932" i="31"/>
  <c r="AC932" i="31"/>
  <c r="AH932" i="31"/>
  <c r="AG932" i="31" s="1"/>
  <c r="AD1313" i="31"/>
  <c r="AC1313" i="31"/>
  <c r="AE976" i="31"/>
  <c r="AF976" i="31" s="1"/>
  <c r="AD976" i="31"/>
  <c r="AC976" i="31"/>
  <c r="AD1161" i="31"/>
  <c r="AC1161" i="31"/>
  <c r="AE1161" i="31"/>
  <c r="AF1161" i="31" s="1"/>
  <c r="AE1240" i="31"/>
  <c r="AF1240" i="31" s="1"/>
  <c r="AC1240" i="31"/>
  <c r="AD1240" i="31"/>
  <c r="AH1240" i="31"/>
  <c r="AG1240" i="31" s="1"/>
  <c r="AD628" i="31"/>
  <c r="AC628" i="31"/>
  <c r="AE628" i="31"/>
  <c r="AF628" i="31" s="1"/>
  <c r="AH628" i="31"/>
  <c r="AG628" i="31" s="1"/>
  <c r="AD1393" i="31"/>
  <c r="AC1393" i="31"/>
  <c r="AH1393" i="31"/>
  <c r="AG1393" i="31" s="1"/>
  <c r="AC28" i="31"/>
  <c r="AD28" i="31"/>
  <c r="AE1106" i="31"/>
  <c r="AF1106" i="31" s="1"/>
  <c r="AC1106" i="31"/>
  <c r="AD1106" i="31"/>
  <c r="AC690" i="31"/>
  <c r="AD690" i="31"/>
  <c r="AH690" i="31"/>
  <c r="AG690" i="31" s="1"/>
  <c r="AE720" i="31"/>
  <c r="AF720" i="31" s="1"/>
  <c r="AC720" i="31"/>
  <c r="AD720" i="31"/>
  <c r="AD129" i="31"/>
  <c r="AC129" i="31"/>
  <c r="AE129" i="31"/>
  <c r="AF129" i="31" s="1"/>
  <c r="AE348" i="31"/>
  <c r="AF348" i="31" s="1"/>
  <c r="AD348" i="31"/>
  <c r="AC348" i="31"/>
  <c r="AD1160" i="31"/>
  <c r="AC1160" i="31"/>
  <c r="AE1160" i="31"/>
  <c r="AF1160" i="31" s="1"/>
  <c r="AH1160" i="31"/>
  <c r="AG1160" i="31" s="1"/>
  <c r="AC141" i="31"/>
  <c r="AD141" i="31"/>
  <c r="AH141" i="31"/>
  <c r="AG141" i="31" s="1"/>
  <c r="AD123" i="31"/>
  <c r="AC123" i="31"/>
  <c r="AE123" i="31"/>
  <c r="AF123" i="31" s="1"/>
  <c r="AG123" i="31"/>
  <c r="AH123" i="31"/>
  <c r="AD1075" i="31"/>
  <c r="AE1075" i="31"/>
  <c r="AF1075" i="31" s="1"/>
  <c r="AC1075" i="31"/>
  <c r="AH1075" i="31"/>
  <c r="AG1075" i="31" s="1"/>
  <c r="AD521" i="31"/>
  <c r="AC521" i="31"/>
  <c r="AC3" i="31"/>
  <c r="AD3" i="31"/>
  <c r="AH3" i="31"/>
  <c r="AG3" i="31" s="1"/>
  <c r="AD174" i="31"/>
  <c r="AC174" i="31"/>
  <c r="AE174" i="31"/>
  <c r="AF174" i="31" s="1"/>
  <c r="AH174" i="31"/>
  <c r="AG174" i="31" s="1"/>
  <c r="AE902" i="31"/>
  <c r="AF902" i="31" s="1"/>
  <c r="AC902" i="31"/>
  <c r="AD902" i="31"/>
  <c r="AH902" i="31"/>
  <c r="AG902" i="31" s="1"/>
  <c r="AD1141" i="31"/>
  <c r="AC1141" i="31"/>
  <c r="AE1141" i="31"/>
  <c r="AF1141" i="31" s="1"/>
  <c r="AC986" i="31"/>
  <c r="AD986" i="31"/>
  <c r="AH986" i="31"/>
  <c r="AG986" i="31" s="1"/>
  <c r="AD313" i="31"/>
  <c r="AC313" i="31"/>
  <c r="AH313" i="31"/>
  <c r="AG313" i="31" s="1"/>
  <c r="AF313" i="31"/>
  <c r="AE313" i="31"/>
  <c r="AD749" i="31"/>
  <c r="AC749" i="31"/>
  <c r="AH749" i="31"/>
  <c r="AG749" i="31" s="1"/>
  <c r="AE749" i="31"/>
  <c r="AF749" i="31" s="1"/>
  <c r="AD635" i="31"/>
  <c r="AC635" i="31"/>
  <c r="AD597" i="31"/>
  <c r="AC597" i="31"/>
  <c r="AH597" i="31"/>
  <c r="AG597" i="31" s="1"/>
  <c r="AE515" i="31"/>
  <c r="AF515" i="31" s="1"/>
  <c r="AC515" i="31"/>
  <c r="AD515" i="31"/>
  <c r="AC405" i="31"/>
  <c r="AD405" i="31"/>
  <c r="AC27" i="31"/>
  <c r="AD27" i="31"/>
  <c r="AC1350" i="31"/>
  <c r="AD1350" i="31"/>
  <c r="AE1350" i="31"/>
  <c r="AF1350" i="31" s="1"/>
  <c r="AC1192" i="31"/>
  <c r="AD1192" i="31"/>
  <c r="AE1251" i="31"/>
  <c r="AF1251" i="31" s="1"/>
  <c r="AD1251" i="31"/>
  <c r="AC1251" i="31"/>
  <c r="AH1251" i="31"/>
  <c r="AG1251" i="31" s="1"/>
  <c r="AD823" i="31"/>
  <c r="AC823" i="31"/>
  <c r="AC717" i="31"/>
  <c r="AD717" i="31"/>
  <c r="AE717" i="31"/>
  <c r="AF717" i="31" s="1"/>
  <c r="AH717" i="31"/>
  <c r="AG717" i="31" s="1"/>
  <c r="AE837" i="31"/>
  <c r="AF837" i="31" s="1"/>
  <c r="AD837" i="31"/>
  <c r="AC837" i="31"/>
  <c r="AH837" i="31"/>
  <c r="AG837" i="31" s="1"/>
  <c r="AD93" i="31"/>
  <c r="AC93" i="31"/>
  <c r="AE286" i="31"/>
  <c r="AF286" i="31" s="1"/>
  <c r="AD286" i="31"/>
  <c r="AC286" i="31"/>
  <c r="AH286" i="31"/>
  <c r="AG286" i="31" s="1"/>
  <c r="AC250" i="31"/>
  <c r="AD250" i="31"/>
  <c r="AH250" i="31"/>
  <c r="AG250" i="31" s="1"/>
  <c r="AD1159" i="31"/>
  <c r="AC1159" i="31"/>
  <c r="AD1022" i="31"/>
  <c r="AC1022" i="31"/>
  <c r="AH1022" i="31"/>
  <c r="AG1022" i="31" s="1"/>
  <c r="AD656" i="31"/>
  <c r="AC656" i="31"/>
  <c r="AD1401" i="31"/>
  <c r="AE1401" i="31"/>
  <c r="AF1401" i="31" s="1"/>
  <c r="AC1401" i="31"/>
  <c r="AD984" i="31"/>
  <c r="AC984" i="31"/>
  <c r="AD1348" i="31"/>
  <c r="AC1348" i="31"/>
  <c r="AC833" i="31"/>
  <c r="AD833" i="31"/>
  <c r="AH833" i="31"/>
  <c r="AG833" i="31" s="1"/>
  <c r="AE416" i="31"/>
  <c r="AF416" i="31" s="1"/>
  <c r="AC416" i="31"/>
  <c r="AD416" i="31"/>
  <c r="AC1268" i="31"/>
  <c r="AE1268" i="31"/>
  <c r="AF1268" i="31" s="1"/>
  <c r="AD1268" i="31"/>
  <c r="AH1268" i="31"/>
  <c r="AG1268" i="31" s="1"/>
  <c r="AE714" i="31"/>
  <c r="AF714" i="31" s="1"/>
  <c r="AD714" i="31"/>
  <c r="AC714" i="31"/>
  <c r="AH714" i="31"/>
  <c r="AG714" i="31" s="1"/>
  <c r="AE311" i="31"/>
  <c r="AF311" i="31" s="1"/>
  <c r="AD311" i="31"/>
  <c r="AC311" i="31"/>
  <c r="AD1205" i="31"/>
  <c r="AE1205" i="31"/>
  <c r="AF1205" i="31" s="1"/>
  <c r="AC1205" i="31"/>
  <c r="AC1297" i="31"/>
  <c r="AD1297" i="31"/>
  <c r="AD595" i="31"/>
  <c r="AC595" i="31"/>
  <c r="AE595" i="31"/>
  <c r="AF595" i="31" s="1"/>
  <c r="AD763" i="31"/>
  <c r="AC763" i="31"/>
  <c r="AE256" i="31"/>
  <c r="AF256" i="31" s="1"/>
  <c r="AD256" i="31"/>
  <c r="AC256" i="31"/>
  <c r="AH256" i="31"/>
  <c r="AG256" i="31" s="1"/>
  <c r="AD621" i="31"/>
  <c r="AC621" i="31"/>
  <c r="AH621" i="31"/>
  <c r="AG621" i="31" s="1"/>
  <c r="AD1273" i="31"/>
  <c r="AE1273" i="31"/>
  <c r="AF1273" i="31" s="1"/>
  <c r="AC1273" i="31"/>
  <c r="AH1273" i="31"/>
  <c r="AG1273" i="31" s="1"/>
  <c r="AC1235" i="31"/>
  <c r="AD1235" i="31"/>
  <c r="AE1235" i="31"/>
  <c r="AF1235" i="31" s="1"/>
  <c r="AH1235" i="31"/>
  <c r="AG1235" i="31" s="1"/>
  <c r="AC441" i="31"/>
  <c r="AD441" i="31"/>
  <c r="AH441" i="31"/>
  <c r="AG441" i="31" s="1"/>
  <c r="AE38" i="31"/>
  <c r="AF38" i="31" s="1"/>
  <c r="AD38" i="31"/>
  <c r="AC38" i="31"/>
  <c r="AH38" i="31"/>
  <c r="AG38" i="31" s="1"/>
  <c r="AC743" i="31"/>
  <c r="AE743" i="31"/>
  <c r="AF743" i="31" s="1"/>
  <c r="AD743" i="31"/>
  <c r="AE525" i="31"/>
  <c r="AF525" i="31" s="1"/>
  <c r="AD525" i="31"/>
  <c r="AC525" i="31"/>
  <c r="AD1295" i="31"/>
  <c r="AE1295" i="31"/>
  <c r="AF1295" i="31" s="1"/>
  <c r="AC1295" i="31"/>
  <c r="AD1397" i="31"/>
  <c r="AC1397" i="31"/>
  <c r="AD663" i="31"/>
  <c r="AC663" i="31"/>
  <c r="AE663" i="31"/>
  <c r="AF663" i="31" s="1"/>
  <c r="AH663" i="31"/>
  <c r="AG663" i="31" s="1"/>
  <c r="AD1009" i="31"/>
  <c r="AC1009" i="31"/>
  <c r="AD524" i="31"/>
  <c r="AC524" i="31"/>
  <c r="AH524" i="31"/>
  <c r="AG524" i="31" s="1"/>
  <c r="AD957" i="31"/>
  <c r="AC957" i="31"/>
  <c r="AD1162" i="31"/>
  <c r="AC1162" i="31"/>
  <c r="AE1162" i="31"/>
  <c r="AF1162" i="31" s="1"/>
  <c r="AH1162" i="31"/>
  <c r="AG1162" i="31" s="1"/>
  <c r="AD793" i="31"/>
  <c r="AC793" i="31"/>
  <c r="AC1042" i="31"/>
  <c r="AD1042" i="31"/>
  <c r="AC611" i="31"/>
  <c r="AD611" i="31"/>
  <c r="AH611" i="31"/>
  <c r="AG611" i="31" s="1"/>
  <c r="AD112" i="31"/>
  <c r="AC112" i="31"/>
  <c r="AC1381" i="31"/>
  <c r="AE1381" i="31"/>
  <c r="AF1381" i="31" s="1"/>
  <c r="AD1381" i="31"/>
  <c r="AD280" i="31"/>
  <c r="AC280" i="31"/>
  <c r="AE1097" i="31"/>
  <c r="AF1097" i="31" s="1"/>
  <c r="AD1097" i="31"/>
  <c r="AC1097" i="31"/>
  <c r="AD658" i="31"/>
  <c r="AC658" i="31"/>
  <c r="AC15" i="31"/>
  <c r="AD15" i="31"/>
  <c r="AC997" i="31"/>
  <c r="AD997" i="31"/>
  <c r="AE358" i="31"/>
  <c r="AF358" i="31" s="1"/>
  <c r="AD358" i="31"/>
  <c r="AC358" i="31"/>
  <c r="AD523" i="31"/>
  <c r="AC523" i="31"/>
  <c r="AH523" i="31"/>
  <c r="AG523" i="31" s="1"/>
  <c r="AD874" i="31"/>
  <c r="AC874" i="31"/>
  <c r="AH874" i="31"/>
  <c r="AG874" i="31" s="1"/>
  <c r="AD243" i="31"/>
  <c r="AC243" i="31"/>
  <c r="AE724" i="31"/>
  <c r="AF724" i="31" s="1"/>
  <c r="AD724" i="31"/>
  <c r="AC724" i="31"/>
  <c r="AC533" i="31"/>
  <c r="AD533" i="31"/>
  <c r="AD1071" i="31"/>
  <c r="AC1071" i="31"/>
  <c r="AE682" i="31"/>
  <c r="AF682" i="31" s="1"/>
  <c r="AD682" i="31"/>
  <c r="AC682" i="31"/>
  <c r="AD968" i="31"/>
  <c r="AC968" i="31"/>
  <c r="AH968" i="31"/>
  <c r="AG968" i="31" s="1"/>
  <c r="AE882" i="31"/>
  <c r="AF882" i="31" s="1"/>
  <c r="AD882" i="31"/>
  <c r="AC882" i="31"/>
  <c r="AC1386" i="31"/>
  <c r="AD1386" i="31"/>
  <c r="AE817" i="31"/>
  <c r="AF817" i="31" s="1"/>
  <c r="AC817" i="31"/>
  <c r="AD817" i="31"/>
  <c r="AH817" i="31"/>
  <c r="AG817" i="31" s="1"/>
  <c r="AD892" i="31"/>
  <c r="AC892" i="31"/>
  <c r="AD532" i="31"/>
  <c r="AC532" i="31"/>
  <c r="AC1204" i="31"/>
  <c r="AE1204" i="31"/>
  <c r="AF1204" i="31" s="1"/>
  <c r="AD1204" i="31"/>
  <c r="AC1290" i="31"/>
  <c r="AD1290" i="31"/>
  <c r="AD1137" i="31"/>
  <c r="AC1137" i="31"/>
  <c r="AH1137" i="31"/>
  <c r="AG1137" i="31" s="1"/>
  <c r="AC1096" i="31"/>
  <c r="AD1096" i="31"/>
  <c r="AE947" i="31"/>
  <c r="AF947" i="31" s="1"/>
  <c r="AC947" i="31"/>
  <c r="AD947" i="31"/>
  <c r="AC1005" i="31"/>
  <c r="AE1005" i="31"/>
  <c r="AF1005" i="31" s="1"/>
  <c r="AD1005" i="31"/>
  <c r="AH1005" i="31"/>
  <c r="AG1005" i="31" s="1"/>
  <c r="AC1208" i="31"/>
  <c r="AD1208" i="31"/>
  <c r="AD1195" i="31"/>
  <c r="AC1195" i="31"/>
  <c r="AH1195" i="31"/>
  <c r="AG1195" i="31" s="1"/>
  <c r="AE106" i="31"/>
  <c r="AF106" i="31" s="1"/>
  <c r="AD106" i="31"/>
  <c r="AC106" i="31"/>
  <c r="AD1152" i="31"/>
  <c r="AC1152" i="31"/>
  <c r="AE1152" i="31"/>
  <c r="AF1152" i="31" s="1"/>
  <c r="AH1152" i="31"/>
  <c r="AG1152" i="31" s="1"/>
  <c r="AC1288" i="31"/>
  <c r="AD1288" i="31"/>
  <c r="AD59" i="31"/>
  <c r="AC59" i="31"/>
  <c r="AE59" i="31"/>
  <c r="AF59" i="31" s="1"/>
  <c r="AH59" i="31"/>
  <c r="AG59" i="31" s="1"/>
  <c r="AC556" i="31"/>
  <c r="AE556" i="31"/>
  <c r="AF556" i="31" s="1"/>
  <c r="AD556" i="31"/>
  <c r="AC922" i="31"/>
  <c r="AE922" i="31"/>
  <c r="AF922" i="31" s="1"/>
  <c r="AD922" i="31"/>
  <c r="AC797" i="31"/>
  <c r="AE797" i="31"/>
  <c r="AF797" i="31" s="1"/>
  <c r="AD797" i="31"/>
  <c r="AH797" i="31"/>
  <c r="AG797" i="31" s="1"/>
  <c r="AD1303" i="31"/>
  <c r="AC1303" i="31"/>
  <c r="AH1303" i="31"/>
  <c r="AG1303" i="31" s="1"/>
  <c r="AD430" i="31"/>
  <c r="AC430" i="31"/>
  <c r="AE41" i="31"/>
  <c r="AF41" i="31" s="1"/>
  <c r="AD41" i="31"/>
  <c r="AC41" i="31"/>
  <c r="AH41" i="31"/>
  <c r="AG41" i="31" s="1"/>
  <c r="AC11" i="31"/>
  <c r="AD11" i="31"/>
  <c r="AD1223" i="31"/>
  <c r="AC1223" i="31"/>
  <c r="AE1223" i="31"/>
  <c r="AF1223" i="31" s="1"/>
  <c r="AE1103" i="31"/>
  <c r="AF1103" i="31" s="1"/>
  <c r="AD1103" i="31"/>
  <c r="AC1103" i="31"/>
  <c r="AD1023" i="31"/>
  <c r="AC1023" i="31"/>
  <c r="AE1023" i="31"/>
  <c r="AF1023" i="31" s="1"/>
  <c r="AD579" i="31"/>
  <c r="AC579" i="31"/>
  <c r="AC1087" i="31"/>
  <c r="AD1087" i="31"/>
  <c r="AD323" i="31"/>
  <c r="AC323" i="31"/>
  <c r="AD623" i="31"/>
  <c r="AE623" i="31"/>
  <c r="AF623" i="31" s="1"/>
  <c r="AC623" i="31"/>
  <c r="AE347" i="31"/>
  <c r="AF347" i="31" s="1"/>
  <c r="AD347" i="31"/>
  <c r="AC347" i="31"/>
  <c r="AC404" i="31"/>
  <c r="AE404" i="31"/>
  <c r="AF404" i="31" s="1"/>
  <c r="AD404" i="31"/>
  <c r="AD826" i="31"/>
  <c r="AC826" i="31"/>
  <c r="AD381" i="31"/>
  <c r="AC381" i="31"/>
  <c r="AE381" i="31"/>
  <c r="AF381" i="31" s="1"/>
  <c r="AD1053" i="31"/>
  <c r="AC1053" i="31"/>
  <c r="AE1053" i="31"/>
  <c r="AF1053" i="31" s="1"/>
  <c r="AC1274" i="31"/>
  <c r="AD1274" i="31"/>
  <c r="AD1015" i="31"/>
  <c r="AC1015" i="31"/>
  <c r="AE1015" i="31"/>
  <c r="AF1015" i="31" s="1"/>
  <c r="AD1309" i="31"/>
  <c r="AC1309" i="31"/>
  <c r="AD852" i="31"/>
  <c r="AC852" i="31"/>
  <c r="AD352" i="31"/>
  <c r="AC352" i="31"/>
  <c r="AE352" i="31"/>
  <c r="AF352" i="31" s="1"/>
  <c r="AH352" i="31"/>
  <c r="AG352" i="31" s="1"/>
  <c r="AD858" i="31"/>
  <c r="AC858" i="31"/>
  <c r="AH858" i="31"/>
  <c r="AG858" i="31" s="1"/>
  <c r="AD529" i="31"/>
  <c r="AC529" i="31"/>
  <c r="AE529" i="31"/>
  <c r="AF529" i="31" s="1"/>
  <c r="AH529" i="31"/>
  <c r="AG529" i="31" s="1"/>
  <c r="AE193" i="31"/>
  <c r="AF193" i="31" s="1"/>
  <c r="AC193" i="31"/>
  <c r="AD193" i="31"/>
  <c r="AC1032" i="31"/>
  <c r="AD1032" i="31"/>
  <c r="AE1032" i="31"/>
  <c r="AF1032" i="31" s="1"/>
  <c r="AH1032" i="31"/>
  <c r="AG1032" i="31" s="1"/>
  <c r="AD285" i="31"/>
  <c r="AC285" i="31"/>
  <c r="AH285" i="31"/>
  <c r="AG285" i="31" s="1"/>
  <c r="AD21" i="31"/>
  <c r="AC21" i="31"/>
  <c r="AE872" i="31"/>
  <c r="AF872" i="31" s="1"/>
  <c r="AD872" i="31"/>
  <c r="AC872" i="31"/>
  <c r="AC804" i="31"/>
  <c r="AD804" i="31"/>
  <c r="AE133" i="31"/>
  <c r="AF133" i="31" s="1"/>
  <c r="AD133" i="31"/>
  <c r="AC133" i="31"/>
  <c r="AE871" i="31"/>
  <c r="AF871" i="31" s="1"/>
  <c r="AD871" i="31"/>
  <c r="AC871" i="31"/>
  <c r="AE1163" i="31"/>
  <c r="AF1163" i="31" s="1"/>
  <c r="AD1163" i="31"/>
  <c r="AC1163" i="31"/>
  <c r="AE145" i="31"/>
  <c r="AF145" i="31" s="1"/>
  <c r="AC145" i="31"/>
  <c r="AD145" i="31"/>
  <c r="AE1239" i="31"/>
  <c r="AF1239" i="31" s="1"/>
  <c r="AD1239" i="31"/>
  <c r="AC1239" i="31"/>
  <c r="AH1239" i="31"/>
  <c r="AG1239" i="31" s="1"/>
  <c r="AD1218" i="31"/>
  <c r="AC1218" i="31"/>
  <c r="AE1218" i="31"/>
  <c r="AF1218" i="31" s="1"/>
  <c r="AE203" i="31"/>
  <c r="AF203" i="31" s="1"/>
  <c r="AD203" i="31"/>
  <c r="AC203" i="31"/>
  <c r="AH203" i="31"/>
  <c r="AG203" i="31" s="1"/>
  <c r="AE1010" i="31"/>
  <c r="AF1010" i="31" s="1"/>
  <c r="AD1010" i="31"/>
  <c r="AC1010" i="31"/>
  <c r="AH1010" i="31"/>
  <c r="AG1010" i="31" s="1"/>
  <c r="AD536" i="31"/>
  <c r="AC536" i="31"/>
  <c r="AE536" i="31"/>
  <c r="AF536" i="31" s="1"/>
  <c r="AC1156" i="31"/>
  <c r="AD1156" i="31"/>
  <c r="AH1156" i="31"/>
  <c r="AG1156" i="31" s="1"/>
  <c r="AD91" i="31"/>
  <c r="AC91" i="31"/>
  <c r="AH91" i="31"/>
  <c r="AG91" i="31" s="1"/>
  <c r="AC769" i="31"/>
  <c r="AE769" i="31"/>
  <c r="AF769" i="31" s="1"/>
  <c r="AD769" i="31"/>
  <c r="AE216" i="31"/>
  <c r="AF216" i="31" s="1"/>
  <c r="AD216" i="31"/>
  <c r="AC216" i="31"/>
  <c r="AD559" i="31"/>
  <c r="AC559" i="31"/>
  <c r="AE1227" i="31"/>
  <c r="AF1227" i="31" s="1"/>
  <c r="AC1227" i="31"/>
  <c r="AD1227" i="31"/>
  <c r="AD62" i="31"/>
  <c r="AC62" i="31"/>
  <c r="AH62" i="31"/>
  <c r="AG62" i="31" s="1"/>
  <c r="AC337" i="31"/>
  <c r="AD337" i="31"/>
  <c r="AC49" i="31"/>
  <c r="AD49" i="31"/>
  <c r="AE49" i="31"/>
  <c r="AF49" i="31" s="1"/>
  <c r="AH49" i="31"/>
  <c r="AG49" i="31" s="1"/>
  <c r="AE440" i="31"/>
  <c r="AF440" i="31" s="1"/>
  <c r="AC440" i="31"/>
  <c r="AD440" i="31"/>
  <c r="AD387" i="31"/>
  <c r="AC387" i="31"/>
  <c r="AD950" i="31"/>
  <c r="AC950" i="31"/>
  <c r="AH950" i="31"/>
  <c r="AG950" i="31" s="1"/>
  <c r="AD933" i="31"/>
  <c r="AC933" i="31"/>
  <c r="AD809" i="31"/>
  <c r="AC809" i="31"/>
  <c r="AE893" i="31"/>
  <c r="AF893" i="31" s="1"/>
  <c r="AD893" i="31"/>
  <c r="AC893" i="31"/>
  <c r="AD110" i="31"/>
  <c r="AC110" i="31"/>
  <c r="AH110" i="31"/>
  <c r="AG110" i="31" s="1"/>
  <c r="AE419" i="31"/>
  <c r="AF419" i="31" s="1"/>
  <c r="AD419" i="31"/>
  <c r="AC419" i="31"/>
  <c r="AC550" i="31"/>
  <c r="AD550" i="31"/>
  <c r="AH550" i="31"/>
  <c r="AG550" i="31" s="1"/>
  <c r="AD1115" i="31"/>
  <c r="AC1115" i="31"/>
  <c r="AE1115" i="31"/>
  <c r="AF1115" i="31" s="1"/>
  <c r="AE386" i="31"/>
  <c r="AF386" i="31" s="1"/>
  <c r="AC386" i="31"/>
  <c r="AD386" i="31"/>
  <c r="AD497" i="31"/>
  <c r="AC497" i="31"/>
  <c r="AC425" i="31"/>
  <c r="AD425" i="31"/>
  <c r="AD1213" i="31"/>
  <c r="AC1213" i="31"/>
  <c r="AD236" i="31"/>
  <c r="AC236" i="31"/>
  <c r="AE906" i="31"/>
  <c r="AF906" i="31" s="1"/>
  <c r="AD906" i="31"/>
  <c r="AC906" i="31"/>
  <c r="AD1373" i="31"/>
  <c r="AC1373" i="31"/>
  <c r="AE1373" i="31"/>
  <c r="AF1373" i="31" s="1"/>
  <c r="AC838" i="31"/>
  <c r="AD838" i="31"/>
  <c r="AE30" i="31"/>
  <c r="AF30" i="31" s="1"/>
  <c r="AD30" i="31"/>
  <c r="AC30" i="31"/>
  <c r="AD1324" i="31"/>
  <c r="AC1324" i="31"/>
  <c r="AD1310" i="31"/>
  <c r="AC1310" i="31"/>
  <c r="AE1310" i="31"/>
  <c r="AF1310" i="31" s="1"/>
  <c r="AC681" i="31"/>
  <c r="AE681" i="31"/>
  <c r="AF681" i="31" s="1"/>
  <c r="AD681" i="31"/>
  <c r="AH681" i="31"/>
  <c r="AG681" i="31" s="1"/>
  <c r="AD1076" i="31"/>
  <c r="AC1076" i="31"/>
  <c r="AH1076" i="31"/>
  <c r="AG1076" i="31" s="1"/>
  <c r="AD868" i="31"/>
  <c r="AC868" i="31"/>
  <c r="AH868" i="31"/>
  <c r="AG868" i="31" s="1"/>
  <c r="AD801" i="31"/>
  <c r="AC801" i="31"/>
  <c r="AC729" i="31"/>
  <c r="AD729" i="31"/>
  <c r="AD689" i="31"/>
  <c r="AC689" i="31"/>
  <c r="AE689" i="31"/>
  <c r="AF689" i="31" s="1"/>
  <c r="AD44" i="31"/>
  <c r="AC44" i="31"/>
  <c r="AD196" i="31"/>
  <c r="AC196" i="31"/>
  <c r="AC1153" i="31"/>
  <c r="AD1153" i="31"/>
  <c r="AE1153" i="31"/>
  <c r="AF1153" i="31" s="1"/>
  <c r="AC98" i="31"/>
  <c r="AD98" i="31"/>
  <c r="AD1321" i="31"/>
  <c r="AC1321" i="31"/>
  <c r="AD688" i="31"/>
  <c r="AC688" i="31"/>
  <c r="AH688" i="31"/>
  <c r="AG688" i="31" s="1"/>
  <c r="AC87" i="31"/>
  <c r="AD87" i="31"/>
  <c r="AE87" i="31"/>
  <c r="AF87" i="31" s="1"/>
  <c r="AD881" i="31"/>
  <c r="AC881" i="31"/>
  <c r="AE881" i="31"/>
  <c r="AF881" i="31" s="1"/>
  <c r="AE842" i="31"/>
  <c r="AF842" i="31" s="1"/>
  <c r="AD842" i="31"/>
  <c r="AC842" i="31"/>
  <c r="AH842" i="31"/>
  <c r="AG842" i="31" s="1"/>
  <c r="AD703" i="31"/>
  <c r="AC703" i="31"/>
  <c r="AE796" i="31"/>
  <c r="AF796" i="31" s="1"/>
  <c r="AD796" i="31"/>
  <c r="AC796" i="31"/>
  <c r="AD1302" i="31"/>
  <c r="AC1302" i="31"/>
  <c r="AH1302" i="31"/>
  <c r="AG1302" i="31" s="1"/>
  <c r="AD290" i="31"/>
  <c r="AC290" i="31"/>
  <c r="AE290" i="31"/>
  <c r="AF290" i="31" s="1"/>
  <c r="AD353" i="31"/>
  <c r="AC353" i="31"/>
  <c r="AH353" i="31"/>
  <c r="AG353" i="31" s="1"/>
  <c r="AE335" i="31"/>
  <c r="AF335" i="31" s="1"/>
  <c r="AD335" i="31"/>
  <c r="AC335" i="31"/>
  <c r="AH335" i="31"/>
  <c r="AG335" i="31" s="1"/>
  <c r="AD815" i="31"/>
  <c r="AC815" i="31"/>
  <c r="AE815" i="31"/>
  <c r="AF815" i="31" s="1"/>
  <c r="AH815" i="31"/>
  <c r="AG815" i="31" s="1"/>
  <c r="AD700" i="31"/>
  <c r="AC700" i="31"/>
  <c r="AE700" i="31"/>
  <c r="AF700" i="31" s="1"/>
  <c r="AH700" i="31"/>
  <c r="AG700" i="31" s="1"/>
  <c r="AE645" i="31"/>
  <c r="AF645" i="31" s="1"/>
  <c r="AD645" i="31"/>
  <c r="AC645" i="31"/>
  <c r="AC514" i="31"/>
  <c r="AD514" i="31"/>
  <c r="AD901" i="31"/>
  <c r="AC901" i="31"/>
  <c r="AD272" i="31"/>
  <c r="AC272" i="31"/>
  <c r="AH272" i="31"/>
  <c r="AG272" i="31" s="1"/>
  <c r="AD591" i="31"/>
  <c r="AC591" i="31"/>
  <c r="AE591" i="31"/>
  <c r="AF591" i="31" s="1"/>
  <c r="AD461" i="31"/>
  <c r="AC461" i="31"/>
  <c r="AE181" i="31"/>
  <c r="AF181" i="31" s="1"/>
  <c r="AD181" i="31"/>
  <c r="AC181" i="31"/>
  <c r="AH181" i="31"/>
  <c r="AG181" i="31" s="1"/>
  <c r="AD1123" i="31"/>
  <c r="AE1123" i="31"/>
  <c r="AF1123" i="31" s="1"/>
  <c r="AC1123" i="31"/>
  <c r="AH1123" i="31"/>
  <c r="AG1123" i="31" s="1"/>
  <c r="AD84" i="31"/>
  <c r="AC84" i="31"/>
  <c r="AD471" i="31"/>
  <c r="AC471" i="31"/>
  <c r="AC739" i="31"/>
  <c r="AD739" i="31"/>
  <c r="AE739" i="31"/>
  <c r="AF739" i="31" s="1"/>
  <c r="AC993" i="31"/>
  <c r="AD993" i="31"/>
  <c r="AD790" i="31"/>
  <c r="AC790" i="31"/>
  <c r="AD321" i="31"/>
  <c r="AC321" i="31"/>
  <c r="AH321" i="31"/>
  <c r="AG321" i="31" s="1"/>
  <c r="AC479" i="31"/>
  <c r="AD479" i="31"/>
  <c r="AE771" i="31"/>
  <c r="AF771" i="31" s="1"/>
  <c r="AD771" i="31"/>
  <c r="AC771" i="31"/>
  <c r="AH771" i="31"/>
  <c r="AG771" i="31" s="1"/>
  <c r="AD300" i="31"/>
  <c r="AC300" i="31"/>
  <c r="AD644" i="31"/>
  <c r="AC644" i="31"/>
  <c r="AH644" i="31"/>
  <c r="AG644" i="31" s="1"/>
  <c r="AE644" i="31"/>
  <c r="AF644" i="31" s="1"/>
  <c r="AD1220" i="31"/>
  <c r="AC1220" i="31"/>
  <c r="AD1228" i="31"/>
  <c r="AC1228" i="31"/>
  <c r="AE1228" i="31"/>
  <c r="AF1228" i="31" s="1"/>
  <c r="AH1228" i="31"/>
  <c r="AG1228" i="31" s="1"/>
  <c r="AD443" i="31"/>
  <c r="AC443" i="31"/>
  <c r="AD1248" i="31"/>
  <c r="AC1248" i="31"/>
  <c r="AD1044" i="31"/>
  <c r="AC1044" i="31"/>
  <c r="AH1044" i="31"/>
  <c r="AG1044" i="31" s="1"/>
  <c r="AC1139" i="31"/>
  <c r="AD1139" i="31"/>
  <c r="AE1139" i="31"/>
  <c r="AF1139" i="31" s="1"/>
  <c r="AC351" i="31"/>
  <c r="AD351" i="31"/>
  <c r="AD952" i="31"/>
  <c r="AC952" i="31"/>
  <c r="AH952" i="31"/>
  <c r="AG952" i="31" s="1"/>
  <c r="AE1011" i="31"/>
  <c r="AF1011" i="31" s="1"/>
  <c r="AD1011" i="31"/>
  <c r="AC1011" i="31"/>
  <c r="AD951" i="31"/>
  <c r="AC951" i="31"/>
  <c r="AH951" i="31"/>
  <c r="AG951" i="31" s="1"/>
  <c r="AE447" i="31"/>
  <c r="AF447" i="31" s="1"/>
  <c r="AD447" i="31"/>
  <c r="AC447" i="31"/>
  <c r="AH447" i="31"/>
  <c r="AG447" i="31" s="1"/>
  <c r="AC1030" i="31"/>
  <c r="AD1030" i="31"/>
  <c r="AH1030" i="31"/>
  <c r="AG1030" i="31" s="1"/>
  <c r="AE684" i="31"/>
  <c r="AF684" i="31" s="1"/>
  <c r="AD684" i="31"/>
  <c r="AC684" i="31"/>
  <c r="AH684" i="31"/>
  <c r="AG684" i="31" s="1"/>
  <c r="AD1079" i="31"/>
  <c r="AC1079" i="31"/>
  <c r="AH1079" i="31"/>
  <c r="AG1079" i="31" s="1"/>
  <c r="AC695" i="31"/>
  <c r="AD695" i="31"/>
  <c r="AD575" i="31"/>
  <c r="AC575" i="31"/>
  <c r="AC477" i="31"/>
  <c r="AD477" i="31"/>
  <c r="AE1041" i="31"/>
  <c r="AF1041" i="31" s="1"/>
  <c r="AC1041" i="31"/>
  <c r="AD1041" i="31"/>
  <c r="AH1041" i="31"/>
  <c r="AG1041" i="31" s="1"/>
  <c r="AD1315" i="31"/>
  <c r="AC1315" i="31"/>
  <c r="AD160" i="31"/>
  <c r="AC160" i="31"/>
  <c r="AE160" i="31"/>
  <c r="AF160" i="31" s="1"/>
  <c r="AH160" i="31"/>
  <c r="AG160" i="31" s="1"/>
  <c r="AC408" i="31"/>
  <c r="AE408" i="31"/>
  <c r="AF408" i="31" s="1"/>
  <c r="AD408" i="31"/>
  <c r="AD1272" i="31"/>
  <c r="AC1272" i="31"/>
  <c r="AC982" i="31"/>
  <c r="AD982" i="31"/>
  <c r="AE982" i="31"/>
  <c r="AF982" i="31" s="1"/>
  <c r="AH982" i="31"/>
  <c r="AG982" i="31" s="1"/>
  <c r="AD143" i="31"/>
  <c r="AC143" i="31"/>
  <c r="AD907" i="31"/>
  <c r="AC907" i="31"/>
  <c r="AE907" i="31"/>
  <c r="AF907" i="31" s="1"/>
  <c r="AD249" i="31"/>
  <c r="AC249" i="31"/>
  <c r="AE760" i="31"/>
  <c r="AF760" i="31" s="1"/>
  <c r="AD760" i="31"/>
  <c r="AC760" i="31"/>
  <c r="AC544" i="31"/>
  <c r="AD544" i="31"/>
  <c r="AD373" i="31"/>
  <c r="AE373" i="31"/>
  <c r="AF373" i="31" s="1"/>
  <c r="AC373" i="31"/>
  <c r="AC937" i="31"/>
  <c r="AE937" i="31"/>
  <c r="AF937" i="31" s="1"/>
  <c r="AD937" i="31"/>
  <c r="AH937" i="31"/>
  <c r="AG937" i="31" s="1"/>
  <c r="AD354" i="31"/>
  <c r="AC354" i="31"/>
  <c r="AC1281" i="31"/>
  <c r="AD1281" i="31"/>
  <c r="AD923" i="31"/>
  <c r="AC923" i="31"/>
  <c r="AC5" i="31"/>
  <c r="AE5" i="31"/>
  <c r="AF5" i="31" s="1"/>
  <c r="AD5" i="31"/>
  <c r="AH5" i="31"/>
  <c r="AG5" i="31" s="1"/>
  <c r="AC79" i="31"/>
  <c r="AD79" i="31"/>
  <c r="AE79" i="31"/>
  <c r="AF79" i="31" s="1"/>
  <c r="AD130" i="31"/>
  <c r="AC130" i="31"/>
  <c r="AE130" i="31"/>
  <c r="AF130" i="31" s="1"/>
  <c r="AE227" i="31"/>
  <c r="AF227" i="31" s="1"/>
  <c r="AD227" i="31"/>
  <c r="AC227" i="31"/>
  <c r="AE183" i="31"/>
  <c r="AF183" i="31" s="1"/>
  <c r="AD183" i="31"/>
  <c r="AC183" i="31"/>
  <c r="AE433" i="31"/>
  <c r="AF433" i="31" s="1"/>
  <c r="AD433" i="31"/>
  <c r="AC433" i="31"/>
  <c r="AD1226" i="31"/>
  <c r="AC1226" i="31"/>
  <c r="AD70" i="31"/>
  <c r="AC70" i="31"/>
  <c r="AF70" i="31"/>
  <c r="AE70" i="31"/>
  <c r="AH70" i="31"/>
  <c r="AG70" i="31" s="1"/>
  <c r="AD1236" i="31"/>
  <c r="AC1236" i="31"/>
  <c r="AE798" i="31"/>
  <c r="AF798" i="31" s="1"/>
  <c r="AC798" i="31"/>
  <c r="AD798" i="31"/>
  <c r="AH798" i="31"/>
  <c r="AG798" i="31" s="1"/>
  <c r="AD660" i="31"/>
  <c r="AE660" i="31"/>
  <c r="AF660" i="31" s="1"/>
  <c r="AC660" i="31"/>
  <c r="AE638" i="31"/>
  <c r="AF638" i="31" s="1"/>
  <c r="AD638" i="31"/>
  <c r="AC638" i="31"/>
  <c r="AH638" i="31"/>
  <c r="AG638" i="31" s="1"/>
  <c r="AC310" i="31"/>
  <c r="AD310" i="31"/>
  <c r="AH310" i="31"/>
  <c r="AG310" i="31" s="1"/>
  <c r="AC1244" i="31"/>
  <c r="AD1244" i="31"/>
  <c r="AD1379" i="31"/>
  <c r="AC1379" i="31"/>
  <c r="AD1336" i="31"/>
  <c r="AC1336" i="31"/>
  <c r="AD170" i="31"/>
  <c r="AC170" i="31"/>
  <c r="AE637" i="31"/>
  <c r="AF637" i="31" s="1"/>
  <c r="AD637" i="31"/>
  <c r="AC637" i="31"/>
  <c r="AD108" i="31"/>
  <c r="AC108" i="31"/>
  <c r="AH108" i="31"/>
  <c r="AG108" i="31" s="1"/>
  <c r="AC482" i="31"/>
  <c r="AD482" i="31"/>
  <c r="AC834" i="31"/>
  <c r="AD834" i="31"/>
  <c r="AE834" i="31"/>
  <c r="AF834" i="31" s="1"/>
  <c r="AH834" i="31"/>
  <c r="AG834" i="31" s="1"/>
  <c r="AC980" i="31"/>
  <c r="AD980" i="31"/>
  <c r="AE980" i="31"/>
  <c r="AF980" i="31" s="1"/>
  <c r="AD666" i="31"/>
  <c r="AC666" i="31"/>
  <c r="AE666" i="31"/>
  <c r="AF666" i="31" s="1"/>
  <c r="AE393" i="31"/>
  <c r="AF393" i="31" s="1"/>
  <c r="AD393" i="31"/>
  <c r="AC393" i="31"/>
  <c r="AD1391" i="31"/>
  <c r="AC1391" i="31"/>
  <c r="AE1391" i="31"/>
  <c r="AF1391" i="31" s="1"/>
  <c r="AE785" i="31"/>
  <c r="AF785" i="31" s="1"/>
  <c r="AD785" i="31"/>
  <c r="AC785" i="31"/>
  <c r="AE816" i="31"/>
  <c r="AF816" i="31" s="1"/>
  <c r="AD816" i="31"/>
  <c r="AC816" i="31"/>
  <c r="AE78" i="31"/>
  <c r="AF78" i="31" s="1"/>
  <c r="AD78" i="31"/>
  <c r="AC78" i="31"/>
  <c r="AD967" i="31"/>
  <c r="AE967" i="31"/>
  <c r="AF967" i="31" s="1"/>
  <c r="AC967" i="31"/>
  <c r="AH967" i="31"/>
  <c r="AG967" i="31" s="1"/>
  <c r="AE154" i="31"/>
  <c r="AF154" i="31" s="1"/>
  <c r="AD154" i="31"/>
  <c r="AC154" i="31"/>
  <c r="AH154" i="31"/>
  <c r="AG154" i="31" s="1"/>
  <c r="AD1183" i="31"/>
  <c r="AC1183" i="31"/>
  <c r="AE1183" i="31"/>
  <c r="AF1183" i="31" s="1"/>
  <c r="AH1183" i="31"/>
  <c r="AG1183" i="31" s="1"/>
  <c r="AC1171" i="31"/>
  <c r="AD1171" i="31"/>
  <c r="AC765" i="31"/>
  <c r="AD765" i="31"/>
  <c r="AE765" i="31"/>
  <c r="AF765" i="31" s="1"/>
  <c r="AE563" i="31"/>
  <c r="AF563" i="31" s="1"/>
  <c r="AD563" i="31"/>
  <c r="AC563" i="31"/>
  <c r="AH563" i="31"/>
  <c r="AG563" i="31" s="1"/>
  <c r="AD55" i="31"/>
  <c r="AC55" i="31"/>
  <c r="AE55" i="31"/>
  <c r="AF55" i="31" s="1"/>
  <c r="AC687" i="31"/>
  <c r="AE687" i="31"/>
  <c r="AF687" i="31" s="1"/>
  <c r="AD687" i="31"/>
  <c r="AH687" i="31"/>
  <c r="AG687" i="31" s="1"/>
  <c r="AE805" i="31"/>
  <c r="AF805" i="31" s="1"/>
  <c r="AD805" i="31"/>
  <c r="AC805" i="31"/>
  <c r="AC1319" i="31"/>
  <c r="AD1319" i="31"/>
  <c r="AD745" i="31"/>
  <c r="AC745" i="31"/>
  <c r="AH745" i="31"/>
  <c r="AG745" i="31" s="1"/>
  <c r="AE1191" i="31"/>
  <c r="AF1191" i="31" s="1"/>
  <c r="AD1191" i="31"/>
  <c r="AC1191" i="31"/>
  <c r="AD68" i="31"/>
  <c r="AC68" i="31"/>
  <c r="AE974" i="31"/>
  <c r="AF974" i="31" s="1"/>
  <c r="AD974" i="31"/>
  <c r="AC974" i="31"/>
  <c r="AD151" i="31"/>
  <c r="AC151" i="31"/>
  <c r="AE151" i="31"/>
  <c r="AF151" i="31" s="1"/>
  <c r="AE1285" i="31"/>
  <c r="AF1285" i="31" s="1"/>
  <c r="AD1285" i="31"/>
  <c r="AC1285" i="31"/>
  <c r="AD1233" i="31"/>
  <c r="AC1233" i="31"/>
  <c r="AH1233" i="31"/>
  <c r="AG1233" i="31" s="1"/>
  <c r="AD934" i="31"/>
  <c r="AC934" i="31"/>
  <c r="AD492" i="31"/>
  <c r="AC492" i="31"/>
  <c r="AE492" i="31"/>
  <c r="AF492" i="31" s="1"/>
  <c r="AD8" i="31"/>
  <c r="AC8" i="31"/>
  <c r="AH8" i="31"/>
  <c r="AG8" i="31" s="1"/>
  <c r="AE436" i="31"/>
  <c r="AF436" i="31" s="1"/>
  <c r="AD436" i="31"/>
  <c r="AC436" i="31"/>
  <c r="AC115" i="31"/>
  <c r="AD115" i="31"/>
  <c r="AH115" i="31"/>
  <c r="AG115" i="31" s="1"/>
  <c r="AE1014" i="31"/>
  <c r="AF1014" i="31" s="1"/>
  <c r="AD1014" i="31"/>
  <c r="AC1014" i="31"/>
  <c r="AD602" i="31"/>
  <c r="AC602" i="31"/>
  <c r="AE602" i="31"/>
  <c r="AF602" i="31" s="1"/>
  <c r="AD931" i="31"/>
  <c r="AE931" i="31"/>
  <c r="AF931" i="31" s="1"/>
  <c r="AC931" i="31"/>
  <c r="AE519" i="31"/>
  <c r="AF519" i="31" s="1"/>
  <c r="AD519" i="31"/>
  <c r="AC519" i="31"/>
  <c r="AH519" i="31"/>
  <c r="AG519" i="31" s="1"/>
  <c r="AD1094" i="31"/>
  <c r="AC1094" i="31"/>
  <c r="AE1094" i="31"/>
  <c r="AF1094" i="31" s="1"/>
  <c r="AD1021" i="31"/>
  <c r="AE1021" i="31"/>
  <c r="AF1021" i="31" s="1"/>
  <c r="AC1021" i="31"/>
  <c r="AH1021" i="31"/>
  <c r="AG1021" i="31" s="1"/>
  <c r="AC1043" i="31"/>
  <c r="AD1043" i="31"/>
  <c r="AD732" i="31"/>
  <c r="AC732" i="31"/>
  <c r="AH732" i="31"/>
  <c r="AG732" i="31" s="1"/>
  <c r="AD1098" i="31"/>
  <c r="AC1098" i="31"/>
  <c r="AD50" i="31"/>
  <c r="AC50" i="31"/>
  <c r="AE205" i="31"/>
  <c r="AF205" i="31" s="1"/>
  <c r="AD205" i="31"/>
  <c r="AC205" i="31"/>
  <c r="AC909" i="31"/>
  <c r="AD909" i="31"/>
  <c r="AD442" i="31"/>
  <c r="AC442" i="31"/>
  <c r="AD841" i="31"/>
  <c r="AC841" i="31"/>
  <c r="AE841" i="31"/>
  <c r="AF841" i="31" s="1"/>
  <c r="AC125" i="31"/>
  <c r="AD125" i="31"/>
  <c r="AE125" i="31"/>
  <c r="AF125" i="31" s="1"/>
  <c r="AD107" i="31"/>
  <c r="AC107" i="31"/>
  <c r="AH107" i="31"/>
  <c r="AG107" i="31" s="1"/>
  <c r="AE668" i="31"/>
  <c r="AF668" i="31" s="1"/>
  <c r="AD668" i="31"/>
  <c r="AC668" i="31"/>
  <c r="AE1316" i="31"/>
  <c r="AF1316" i="31" s="1"/>
  <c r="AD1316" i="31"/>
  <c r="AC1316" i="31"/>
  <c r="AC631" i="31"/>
  <c r="AE631" i="31"/>
  <c r="AF631" i="31" s="1"/>
  <c r="AD631" i="31"/>
  <c r="AC266" i="31"/>
  <c r="AD266" i="31"/>
  <c r="AD518" i="31"/>
  <c r="AC518" i="31"/>
  <c r="AE518" i="31"/>
  <c r="AF518" i="31" s="1"/>
  <c r="AD711" i="31"/>
  <c r="AC711" i="31"/>
  <c r="AH711" i="31"/>
  <c r="AG711" i="31" s="1"/>
  <c r="AD1138" i="31"/>
  <c r="AC1138" i="31"/>
  <c r="AE1138" i="31"/>
  <c r="AF1138" i="31" s="1"/>
  <c r="AD83" i="31"/>
  <c r="AC83" i="31"/>
  <c r="AE1343" i="31"/>
  <c r="AF1343" i="31" s="1"/>
  <c r="AC1343" i="31"/>
  <c r="AD1343" i="31"/>
  <c r="AH1343" i="31"/>
  <c r="AG1343" i="31" s="1"/>
  <c r="AE877" i="31"/>
  <c r="AF877" i="31" s="1"/>
  <c r="AD877" i="31"/>
  <c r="AC877" i="31"/>
  <c r="AH877" i="31"/>
  <c r="AG877" i="31" s="1"/>
  <c r="AE359" i="31"/>
  <c r="AF359" i="31" s="1"/>
  <c r="AD359" i="31"/>
  <c r="AC359" i="31"/>
  <c r="AD649" i="31"/>
  <c r="AC649" i="31"/>
  <c r="AD730" i="31"/>
  <c r="AC730" i="31"/>
  <c r="AE730" i="31"/>
  <c r="AF730" i="31" s="1"/>
  <c r="AH730" i="31"/>
  <c r="AG730" i="31" s="1"/>
  <c r="AD265" i="31"/>
  <c r="AC265" i="31"/>
  <c r="AC692" i="31"/>
  <c r="AD692" i="31"/>
  <c r="AH692" i="31"/>
  <c r="AG692" i="31" s="1"/>
  <c r="AE254" i="31"/>
  <c r="AF254" i="31" s="1"/>
  <c r="AC254" i="31"/>
  <c r="AD254" i="31"/>
  <c r="AD305" i="31"/>
  <c r="AC305" i="31"/>
  <c r="AE989" i="31"/>
  <c r="AF989" i="31" s="1"/>
  <c r="AD989" i="31"/>
  <c r="AC989" i="31"/>
  <c r="AH989" i="31"/>
  <c r="AG989" i="31" s="1"/>
  <c r="AD572" i="31"/>
  <c r="AC572" i="31"/>
  <c r="AH572" i="31"/>
  <c r="AG572" i="31" s="1"/>
  <c r="AD557" i="31"/>
  <c r="AC557" i="31"/>
  <c r="AE557" i="31"/>
  <c r="AF557" i="31" s="1"/>
  <c r="AH557" i="31"/>
  <c r="AG557" i="31" s="1"/>
  <c r="AD1367" i="31"/>
  <c r="AE1367" i="31"/>
  <c r="AF1367" i="31" s="1"/>
  <c r="AC1367" i="31"/>
  <c r="AE326" i="31"/>
  <c r="AF326" i="31" s="1"/>
  <c r="AC326" i="31"/>
  <c r="AD326" i="31"/>
  <c r="AH326" i="31"/>
  <c r="AG326" i="31" s="1"/>
  <c r="AD648" i="31"/>
  <c r="AC648" i="31"/>
  <c r="AE648" i="31"/>
  <c r="AF648" i="31" s="1"/>
  <c r="AD808" i="31"/>
  <c r="AC808" i="31"/>
  <c r="AH808" i="31"/>
  <c r="AG808" i="31" s="1"/>
  <c r="AC662" i="31"/>
  <c r="AD662" i="31"/>
  <c r="AC1154" i="31"/>
  <c r="AD1154" i="31"/>
  <c r="AD1212" i="31"/>
  <c r="AC1212" i="31"/>
  <c r="AE424" i="31"/>
  <c r="AF424" i="31" s="1"/>
  <c r="AC424" i="31"/>
  <c r="AD424" i="31"/>
  <c r="AH424" i="31"/>
  <c r="AG424" i="31" s="1"/>
  <c r="AD691" i="31"/>
  <c r="AC691" i="31"/>
  <c r="AE691" i="31"/>
  <c r="AF691" i="31" s="1"/>
  <c r="AC464" i="31"/>
  <c r="AD464" i="31"/>
  <c r="AE104" i="31"/>
  <c r="AF104" i="31" s="1"/>
  <c r="AC104" i="31"/>
  <c r="AD104" i="31"/>
  <c r="AE20" i="31"/>
  <c r="AF20" i="31" s="1"/>
  <c r="AD20" i="31"/>
  <c r="AC20" i="31"/>
  <c r="AH20" i="31"/>
  <c r="AG20" i="31" s="1"/>
  <c r="AD1016" i="31"/>
  <c r="AC1016" i="31"/>
  <c r="AC1035" i="31"/>
  <c r="AE1035" i="31"/>
  <c r="AF1035" i="31" s="1"/>
  <c r="AD1035" i="31"/>
  <c r="AC261" i="31"/>
  <c r="AD261" i="31"/>
  <c r="AE261" i="31"/>
  <c r="AF261" i="31" s="1"/>
  <c r="AC1184" i="31"/>
  <c r="AD1184" i="31"/>
  <c r="AH1184" i="31"/>
  <c r="AG1184" i="31" s="1"/>
  <c r="AC336" i="31"/>
  <c r="AD336" i="31"/>
  <c r="AC1210" i="31"/>
  <c r="AD1210" i="31"/>
  <c r="AC457" i="31"/>
  <c r="AE457" i="31"/>
  <c r="AF457" i="31" s="1"/>
  <c r="AD457" i="31"/>
  <c r="AD1278" i="31"/>
  <c r="AC1278" i="31"/>
  <c r="AD627" i="31"/>
  <c r="AC627" i="31"/>
  <c r="AD1207" i="31"/>
  <c r="AC1207" i="31"/>
  <c r="AH1207" i="31"/>
  <c r="AG1207" i="31" s="1"/>
  <c r="AE392" i="31"/>
  <c r="AF392" i="31" s="1"/>
  <c r="AD392" i="31"/>
  <c r="AC392" i="31"/>
  <c r="AD768" i="31"/>
  <c r="AC768" i="31"/>
  <c r="AH768" i="31"/>
  <c r="AG768" i="31" s="1"/>
  <c r="AE661" i="31"/>
  <c r="AF661" i="31" s="1"/>
  <c r="AD661" i="31"/>
  <c r="AC661" i="31"/>
  <c r="AD1003" i="31"/>
  <c r="AC1003" i="31"/>
  <c r="AD569" i="31"/>
  <c r="AC569" i="31"/>
  <c r="AE569" i="31"/>
  <c r="AF569" i="31" s="1"/>
  <c r="AH569" i="31"/>
  <c r="AG569" i="31" s="1"/>
  <c r="AE1320" i="31"/>
  <c r="AF1320" i="31" s="1"/>
  <c r="AC1320" i="31"/>
  <c r="AD1320" i="31"/>
  <c r="AD1120" i="31"/>
  <c r="AC1120" i="31"/>
  <c r="AH1120" i="31"/>
  <c r="AG1120" i="31" s="1"/>
  <c r="AD1193" i="31"/>
  <c r="AC1193" i="31"/>
  <c r="AD1301" i="31"/>
  <c r="AC1301" i="31"/>
  <c r="AE1301" i="31"/>
  <c r="AF1301" i="31" s="1"/>
  <c r="AD945" i="31"/>
  <c r="AC945" i="31"/>
  <c r="AE945" i="31"/>
  <c r="AF945" i="31" s="1"/>
  <c r="AH945" i="31"/>
  <c r="AG945" i="31" s="1"/>
  <c r="AE505" i="31"/>
  <c r="AF505" i="31" s="1"/>
  <c r="AD505" i="31"/>
  <c r="AC505" i="31"/>
  <c r="AH505" i="31"/>
  <c r="AG505" i="31" s="1"/>
  <c r="AD169" i="31"/>
  <c r="AC169" i="31"/>
  <c r="AE169" i="31"/>
  <c r="AF169" i="31" s="1"/>
  <c r="AH169" i="31"/>
  <c r="AG169" i="31" s="1"/>
  <c r="AD211" i="31"/>
  <c r="AC211" i="31"/>
  <c r="AH211" i="31"/>
  <c r="AG211" i="31" s="1"/>
  <c r="AC624" i="31"/>
  <c r="AE624" i="31"/>
  <c r="AF624" i="31" s="1"/>
  <c r="AD624" i="31"/>
  <c r="AD890" i="31"/>
  <c r="AC890" i="31"/>
  <c r="AD718" i="31"/>
  <c r="AC718" i="31"/>
  <c r="AE718" i="31"/>
  <c r="AF718" i="31" s="1"/>
  <c r="AD103" i="31"/>
  <c r="AC103" i="31"/>
  <c r="AE103" i="31"/>
  <c r="AF103" i="31" s="1"/>
  <c r="AC807" i="31"/>
  <c r="AD807" i="31"/>
  <c r="AD744" i="31"/>
  <c r="AC744" i="31"/>
  <c r="AH744" i="31"/>
  <c r="AG744" i="31" s="1"/>
  <c r="AC102" i="31"/>
  <c r="AD102" i="31"/>
  <c r="AD938" i="31"/>
  <c r="AC938" i="31"/>
  <c r="AH938" i="31"/>
  <c r="AG938" i="31" s="1"/>
  <c r="AE726" i="31"/>
  <c r="AF726" i="31" s="1"/>
  <c r="AC726" i="31"/>
  <c r="AD726" i="31"/>
  <c r="AD538" i="31"/>
  <c r="AC538" i="31"/>
  <c r="AE538" i="31"/>
  <c r="AF538" i="31" s="1"/>
  <c r="AE1318" i="31"/>
  <c r="AF1318" i="31" s="1"/>
  <c r="AD1318" i="31"/>
  <c r="AC1318" i="31"/>
  <c r="AD822" i="31"/>
  <c r="AC822" i="31"/>
  <c r="AE822" i="31"/>
  <c r="AF822" i="31" s="1"/>
  <c r="AC878" i="31"/>
  <c r="AD878" i="31"/>
  <c r="AE878" i="31"/>
  <c r="AF878" i="31" s="1"/>
  <c r="AD1261" i="31"/>
  <c r="AC1261" i="31"/>
  <c r="AE1261" i="31"/>
  <c r="AF1261" i="31" s="1"/>
  <c r="AC1013" i="31"/>
  <c r="AD1013" i="31"/>
  <c r="AH1013" i="31"/>
  <c r="AG1013" i="31" s="1"/>
  <c r="AH789" i="31"/>
  <c r="AG789" i="31" s="1"/>
  <c r="AE789" i="31"/>
  <c r="AF789" i="31" s="1"/>
  <c r="AD789" i="31"/>
  <c r="AC789" i="31"/>
  <c r="AD567" i="31"/>
  <c r="AC567" i="31"/>
  <c r="AE567" i="31"/>
  <c r="AF567" i="31" s="1"/>
  <c r="AH567" i="31"/>
  <c r="AG567" i="31" s="1"/>
  <c r="AD1180" i="31"/>
  <c r="AC1180" i="31"/>
  <c r="AD713" i="31"/>
  <c r="AC713" i="31"/>
  <c r="AC1330" i="31"/>
  <c r="AE1330" i="31"/>
  <c r="AF1330" i="31" s="1"/>
  <c r="AD1330" i="31"/>
  <c r="AE1383" i="31"/>
  <c r="AF1383" i="31" s="1"/>
  <c r="AD1383" i="31"/>
  <c r="AC1383" i="31"/>
  <c r="AC1346" i="31"/>
  <c r="AD1346" i="31"/>
  <c r="AC696" i="31"/>
  <c r="AD696" i="31"/>
  <c r="AH696" i="31"/>
  <c r="AG696" i="31" s="1"/>
  <c r="AD642" i="31"/>
  <c r="AC642" i="31"/>
  <c r="AC113" i="31"/>
  <c r="AD113" i="31"/>
  <c r="AD1370" i="31"/>
  <c r="AC1370" i="31"/>
  <c r="AC650" i="31"/>
  <c r="AD650" i="31"/>
  <c r="AH650" i="31"/>
  <c r="AG650" i="31" s="1"/>
  <c r="AD780" i="31"/>
  <c r="AC780" i="31"/>
  <c r="AD1200" i="31"/>
  <c r="AC1200" i="31"/>
  <c r="AC1328" i="31"/>
  <c r="AE1328" i="31"/>
  <c r="AF1328" i="31" s="1"/>
  <c r="AD1328" i="31"/>
  <c r="AH1328" i="31"/>
  <c r="AG1328" i="31" s="1"/>
  <c r="AE1216" i="31"/>
  <c r="AF1216" i="31" s="1"/>
  <c r="AD1216" i="31"/>
  <c r="AC1216" i="31"/>
  <c r="AD731" i="31"/>
  <c r="AC731" i="31"/>
  <c r="AE731" i="31"/>
  <c r="AF731" i="31" s="1"/>
  <c r="AD453" i="31"/>
  <c r="AC453" i="31"/>
  <c r="AE453" i="31"/>
  <c r="AF453" i="31" s="1"/>
  <c r="AC916" i="31"/>
  <c r="AE916" i="31"/>
  <c r="AF916" i="31" s="1"/>
  <c r="AD916" i="31"/>
  <c r="AC245" i="31"/>
  <c r="AD245" i="31"/>
  <c r="AE245" i="31"/>
  <c r="AF245" i="31" s="1"/>
  <c r="AH245" i="31"/>
  <c r="AG245" i="31" s="1"/>
  <c r="AE566" i="31"/>
  <c r="AF566" i="31" s="1"/>
  <c r="AC566" i="31"/>
  <c r="AD566" i="31"/>
  <c r="AH566" i="31"/>
  <c r="AG566" i="31" s="1"/>
  <c r="AD1029" i="31"/>
  <c r="AC1029" i="31"/>
  <c r="AE1029" i="31"/>
  <c r="AF1029" i="31" s="1"/>
  <c r="AD710" i="31"/>
  <c r="AC710" i="31"/>
  <c r="AC1176" i="31"/>
  <c r="AD1176" i="31"/>
  <c r="AD281" i="31"/>
  <c r="AC281" i="31"/>
  <c r="AH281" i="31"/>
  <c r="AG281" i="31" s="1"/>
  <c r="AD486" i="31"/>
  <c r="AC486" i="31"/>
  <c r="AH486" i="31"/>
  <c r="AG486" i="31" s="1"/>
  <c r="AD1326" i="31"/>
  <c r="AC1326" i="31"/>
  <c r="AC22" i="31"/>
  <c r="AD22" i="31"/>
  <c r="AC119" i="31"/>
  <c r="AD119" i="31"/>
  <c r="AD466" i="31"/>
  <c r="AC466" i="31"/>
  <c r="AH466" i="31"/>
  <c r="AG466" i="31" s="1"/>
  <c r="AD1368" i="31"/>
  <c r="AC1368" i="31"/>
  <c r="AE1368" i="31"/>
  <c r="AF1368" i="31" s="1"/>
  <c r="AD1056" i="31"/>
  <c r="AC1056" i="31"/>
  <c r="AH1056" i="31"/>
  <c r="AG1056" i="31" s="1"/>
  <c r="AE1280" i="31"/>
  <c r="AF1280" i="31" s="1"/>
  <c r="AD1280" i="31"/>
  <c r="AC1280" i="31"/>
  <c r="AC263" i="31"/>
  <c r="AD263" i="31"/>
  <c r="AD316" i="31"/>
  <c r="AC316" i="31"/>
  <c r="AH316" i="31"/>
  <c r="AG316" i="31" s="1"/>
  <c r="AC1186" i="31"/>
  <c r="AD1186" i="31"/>
  <c r="AE1186" i="31"/>
  <c r="AF1186" i="31" s="1"/>
  <c r="AE792" i="31"/>
  <c r="AF792" i="31" s="1"/>
  <c r="AD792" i="31"/>
  <c r="AC792" i="31"/>
  <c r="AD1380" i="31"/>
  <c r="AE1380" i="31"/>
  <c r="AF1380" i="31" s="1"/>
  <c r="AC1380" i="31"/>
  <c r="AD1088" i="31"/>
  <c r="AC1088" i="31"/>
  <c r="AH1088" i="31"/>
  <c r="AG1088" i="31" s="1"/>
  <c r="AC452" i="31"/>
  <c r="AD452" i="31"/>
  <c r="AD758" i="31"/>
  <c r="AC758" i="31"/>
  <c r="AE1082" i="31"/>
  <c r="AF1082" i="31" s="1"/>
  <c r="AD1082" i="31"/>
  <c r="AC1082" i="31"/>
  <c r="AE483" i="31"/>
  <c r="AF483" i="31" s="1"/>
  <c r="AC483" i="31"/>
  <c r="AD483" i="31"/>
  <c r="AD370" i="31"/>
  <c r="AC370" i="31"/>
  <c r="AD1144" i="31"/>
  <c r="AC1144" i="31"/>
  <c r="AD705" i="31"/>
  <c r="AC705" i="31"/>
  <c r="AE705" i="31"/>
  <c r="AF705" i="31" s="1"/>
  <c r="AD1092" i="31"/>
  <c r="AC1092" i="31"/>
  <c r="AE1092" i="31"/>
  <c r="AF1092" i="31" s="1"/>
  <c r="AH1092" i="31"/>
  <c r="AG1092" i="31" s="1"/>
  <c r="AD1323" i="31"/>
  <c r="AC1323" i="31"/>
  <c r="AC276" i="31"/>
  <c r="AD276" i="31"/>
  <c r="AD897" i="31"/>
  <c r="AC897" i="31"/>
  <c r="AE1125" i="31"/>
  <c r="AF1125" i="31" s="1"/>
  <c r="AD1125" i="31"/>
  <c r="AC1125" i="31"/>
  <c r="AE861" i="31"/>
  <c r="AF861" i="31" s="1"/>
  <c r="AD861" i="31"/>
  <c r="AC861" i="31"/>
  <c r="AE496" i="31"/>
  <c r="AF496" i="31" s="1"/>
  <c r="AD496" i="31"/>
  <c r="AC496" i="31"/>
</calcChain>
</file>

<file path=xl/sharedStrings.xml><?xml version="1.0" encoding="utf-8"?>
<sst xmlns="http://schemas.openxmlformats.org/spreadsheetml/2006/main" count="24244" uniqueCount="2452">
  <si>
    <t>ClientID</t>
  </si>
  <si>
    <t>Client</t>
  </si>
  <si>
    <t>ClientStatut</t>
  </si>
  <si>
    <t>ClientDate</t>
  </si>
  <si>
    <t>VenteDate</t>
  </si>
  <si>
    <t>ClienteleCode</t>
  </si>
  <si>
    <t>ClienteleType</t>
  </si>
  <si>
    <t>Ville</t>
  </si>
  <si>
    <t>PaysCode</t>
  </si>
  <si>
    <t>Pays</t>
  </si>
  <si>
    <t>ArticleID</t>
  </si>
  <si>
    <t>Article</t>
  </si>
  <si>
    <t>GammeID</t>
  </si>
  <si>
    <t>Gamme</t>
  </si>
  <si>
    <t>RemiseCode</t>
  </si>
  <si>
    <t>RemiseType</t>
  </si>
  <si>
    <t>CanalID</t>
  </si>
  <si>
    <t>Canal</t>
  </si>
  <si>
    <t>FabricantID</t>
  </si>
  <si>
    <t>Fabricant</t>
  </si>
  <si>
    <t>CUHT</t>
  </si>
  <si>
    <t>VenteNombre</t>
  </si>
  <si>
    <t>PUHT</t>
  </si>
  <si>
    <t>VenteBrut</t>
  </si>
  <si>
    <t>Remise</t>
  </si>
  <si>
    <t>VenteNet</t>
  </si>
  <si>
    <t>Cout</t>
  </si>
  <si>
    <t>Resultat</t>
  </si>
  <si>
    <t>DateJourNumero</t>
  </si>
  <si>
    <t>DateJourCourt</t>
  </si>
  <si>
    <t>DateMoisNumero</t>
  </si>
  <si>
    <t>DateMoisNom</t>
  </si>
  <si>
    <t>DateAnneeSemaine</t>
  </si>
  <si>
    <t>DateAnnee</t>
  </si>
  <si>
    <t>QC0001</t>
  </si>
  <si>
    <t>Lost Coast</t>
  </si>
  <si>
    <t>ST3002</t>
  </si>
  <si>
    <t>Particulier</t>
  </si>
  <si>
    <t>Bordeaux</t>
  </si>
  <si>
    <t>FRA</t>
  </si>
  <si>
    <t>France</t>
  </si>
  <si>
    <t>P9522</t>
  </si>
  <si>
    <t>Serrure Zinc 14cm 16g Recyclé</t>
  </si>
  <si>
    <t>GS0399</t>
  </si>
  <si>
    <t>Habitation</t>
  </si>
  <si>
    <t>R0080</t>
  </si>
  <si>
    <t>Moyen</t>
  </si>
  <si>
    <t>V0002</t>
  </si>
  <si>
    <t>Site web</t>
  </si>
  <si>
    <t>QF3800</t>
  </si>
  <si>
    <t>Varsovie s.r.o.</t>
  </si>
  <si>
    <t>P9020</t>
  </si>
  <si>
    <t>Pompe Zinc 14cm 16g Recyclé</t>
  </si>
  <si>
    <t>GS0181</t>
  </si>
  <si>
    <t>Electroménager</t>
  </si>
  <si>
    <t>R0040</t>
  </si>
  <si>
    <t>Bas</t>
  </si>
  <si>
    <t>V0001</t>
  </si>
  <si>
    <t>Magasin</t>
  </si>
  <si>
    <t>QF1500</t>
  </si>
  <si>
    <t>ALM Indus</t>
  </si>
  <si>
    <t>P9168</t>
  </si>
  <si>
    <t>Ressort acier 10cm 4g Standard</t>
  </si>
  <si>
    <t>GS0121</t>
  </si>
  <si>
    <t>Mécanique</t>
  </si>
  <si>
    <t>V0004</t>
  </si>
  <si>
    <t>Revendeur</t>
  </si>
  <si>
    <t>QF2700</t>
  </si>
  <si>
    <t>Starter and Co</t>
  </si>
  <si>
    <t>P9230</t>
  </si>
  <si>
    <t>Rondelles Cuivre 12cm 2g Premium</t>
  </si>
  <si>
    <t>QF2000</t>
  </si>
  <si>
    <t>Tutti Quanti</t>
  </si>
  <si>
    <t>P8370</t>
  </si>
  <si>
    <t>Boitier clignotant Aluminium 16cm 14g Standard</t>
  </si>
  <si>
    <t>GS0272</t>
  </si>
  <si>
    <t>Automobile</t>
  </si>
  <si>
    <t>R0120</t>
  </si>
  <si>
    <t>Elevé</t>
  </si>
  <si>
    <t>V0003</t>
  </si>
  <si>
    <t>Catalogue</t>
  </si>
  <si>
    <t>QF1300</t>
  </si>
  <si>
    <t>Carlsruh</t>
  </si>
  <si>
    <t>P9170</t>
  </si>
  <si>
    <t>Ressort acier 10cm 8g Standard</t>
  </si>
  <si>
    <t>P9454</t>
  </si>
  <si>
    <t>Serrure Cuivre 8cm 18g Recyclé</t>
  </si>
  <si>
    <t>P9028</t>
  </si>
  <si>
    <t>Pompe Zinc 16cm 14g Standard</t>
  </si>
  <si>
    <t>P9340</t>
  </si>
  <si>
    <t>Rondelles Zinc 16cm 2g Standard</t>
  </si>
  <si>
    <t>P8342</t>
  </si>
  <si>
    <t>Boitier clignotant Aluminium 10cm 16g Standard</t>
  </si>
  <si>
    <t>QC0002</t>
  </si>
  <si>
    <t>Cité 17</t>
  </si>
  <si>
    <t>ST4520</t>
  </si>
  <si>
    <t>Entreprise</t>
  </si>
  <si>
    <t>Londres</t>
  </si>
  <si>
    <t>GBR</t>
  </si>
  <si>
    <t>Royaume-Uni</t>
  </si>
  <si>
    <t>P8826</t>
  </si>
  <si>
    <t>Loquet Zinc 10cm 12g Standard</t>
  </si>
  <si>
    <t>QF1600</t>
  </si>
  <si>
    <t>Ste P. M. A.</t>
  </si>
  <si>
    <t>P8794</t>
  </si>
  <si>
    <t>Loquet fer 14cm 8g Recyclé</t>
  </si>
  <si>
    <t>QC0003</t>
  </si>
  <si>
    <t>G-Man</t>
  </si>
  <si>
    <t>ST8804</t>
  </si>
  <si>
    <t>Gouvernement</t>
  </si>
  <si>
    <t>Madrid</t>
  </si>
  <si>
    <t>ESP</t>
  </si>
  <si>
    <t>Espagne</t>
  </si>
  <si>
    <t>P9392</t>
  </si>
  <si>
    <t>Roulements acier 14cm 8g Recyclé</t>
  </si>
  <si>
    <t>QF1400</t>
  </si>
  <si>
    <t>China Corp.</t>
  </si>
  <si>
    <t>P8936</t>
  </si>
  <si>
    <t>Contacteur cuivre 8cm 6g Recyclé</t>
  </si>
  <si>
    <t>QF1200</t>
  </si>
  <si>
    <t>Electrical S</t>
  </si>
  <si>
    <t>P9376</t>
  </si>
  <si>
    <t>Roulements acier 12cm 14g Premium</t>
  </si>
  <si>
    <t>P8906</t>
  </si>
  <si>
    <t>Contacteur cuivre 14cm 8g Recyclé</t>
  </si>
  <si>
    <t>QC0005</t>
  </si>
  <si>
    <t>Griggs</t>
  </si>
  <si>
    <t>Lyon</t>
  </si>
  <si>
    <t>P9092</t>
  </si>
  <si>
    <t>Prise Cuivre 18cm 16g Premium</t>
  </si>
  <si>
    <t>GS0559</t>
  </si>
  <si>
    <t>Electricité</t>
  </si>
  <si>
    <t>QF1800</t>
  </si>
  <si>
    <t>Eleonor and Co</t>
  </si>
  <si>
    <t>P9052</t>
  </si>
  <si>
    <t>Prise Cuivre 10cm 16g Standard</t>
  </si>
  <si>
    <t>QC0006</t>
  </si>
  <si>
    <t>Alyx Vance</t>
  </si>
  <si>
    <t>Rome</t>
  </si>
  <si>
    <t>ITA</t>
  </si>
  <si>
    <t>Italie</t>
  </si>
  <si>
    <t>P8180</t>
  </si>
  <si>
    <t>Aimants Fer Cobalt 8cm 6g Recyclé</t>
  </si>
  <si>
    <t>QF3700</t>
  </si>
  <si>
    <t>PAH Ltd</t>
  </si>
  <si>
    <t>P8152</t>
  </si>
  <si>
    <t>Aimants Fer Cobalt 16cm 10g Standard</t>
  </si>
  <si>
    <t>QC0007</t>
  </si>
  <si>
    <t>Barney Calhoun</t>
  </si>
  <si>
    <t>P8260</t>
  </si>
  <si>
    <t>Ampoule Zinc 12cm 2g Premium</t>
  </si>
  <si>
    <t>P8196</t>
  </si>
  <si>
    <t>Ampoule Acier 14cm 20g Recyclé</t>
  </si>
  <si>
    <t>QC0008</t>
  </si>
  <si>
    <t>Cubisme</t>
  </si>
  <si>
    <t>Tokyo</t>
  </si>
  <si>
    <t>JPN</t>
  </si>
  <si>
    <t>Japon</t>
  </si>
  <si>
    <t>P9708</t>
  </si>
  <si>
    <t>Tube Inox 16cm 10g Standard</t>
  </si>
  <si>
    <t>QF3200</t>
  </si>
  <si>
    <t>Cal Hambourg</t>
  </si>
  <si>
    <t>P8994</t>
  </si>
  <si>
    <t>Pompe Fer 8cm 2g Recyclé</t>
  </si>
  <si>
    <t>P9738</t>
  </si>
  <si>
    <t>Tube Zinc 12cm 14g Premium</t>
  </si>
  <si>
    <t>P8954</t>
  </si>
  <si>
    <t>Pompe Fer 12cm 2g Premium</t>
  </si>
  <si>
    <t>QC0009</t>
  </si>
  <si>
    <t>Gordon Freeman</t>
  </si>
  <si>
    <t>ST9000</t>
  </si>
  <si>
    <t>Partenaires</t>
  </si>
  <si>
    <t>Nantes</t>
  </si>
  <si>
    <t>P8618</t>
  </si>
  <si>
    <t>Gond Zinc 14cm 20g Recyclé</t>
  </si>
  <si>
    <t>QF3100</t>
  </si>
  <si>
    <t>Super Qualitat</t>
  </si>
  <si>
    <t>P9500</t>
  </si>
  <si>
    <t>Serrure fer 8cm 10g Recyclé</t>
  </si>
  <si>
    <t>QF2400</t>
  </si>
  <si>
    <t>Durites Cie</t>
  </si>
  <si>
    <t>P9070</t>
  </si>
  <si>
    <t>Prise Cuivre 14cm 12g Recyclé</t>
  </si>
  <si>
    <t>QF3500</t>
  </si>
  <si>
    <t>Courbet SA</t>
  </si>
  <si>
    <t>P9480</t>
  </si>
  <si>
    <t>Serrure fer 14cm 8g Recyclé</t>
  </si>
  <si>
    <t>P8650</t>
  </si>
  <si>
    <t>Gond Zinc 8cm 2g Recyclé</t>
  </si>
  <si>
    <t>P9112</t>
  </si>
  <si>
    <t>Prise Zinc 10cm 16g Standard</t>
  </si>
  <si>
    <t>QC0010</t>
  </si>
  <si>
    <t>Utrillo</t>
  </si>
  <si>
    <t>P8140</t>
  </si>
  <si>
    <t>Aimants Fer Cobalt 12cm 6g Premium</t>
  </si>
  <si>
    <t>P8788</t>
  </si>
  <si>
    <t>Loquet fer 14cm 16g Recyclé</t>
  </si>
  <si>
    <t>P9620</t>
  </si>
  <si>
    <t>Tige Fer 12cm 6g Premium</t>
  </si>
  <si>
    <t>QF3400</t>
  </si>
  <si>
    <t>Tools Indus.</t>
  </si>
  <si>
    <t>P8478</t>
  </si>
  <si>
    <t>Boitier démarreur Fer 18cm 12g Premium</t>
  </si>
  <si>
    <t>P8780</t>
  </si>
  <si>
    <t>Loquet fer 12cm 18g Premium</t>
  </si>
  <si>
    <t>P8172</t>
  </si>
  <si>
    <t>Aimants Fer Cobalt 8cm 10g Recyclé</t>
  </si>
  <si>
    <t>P9650</t>
  </si>
  <si>
    <t>Tige Fer 8cm 10g Recyclé</t>
  </si>
  <si>
    <t>P8460</t>
  </si>
  <si>
    <t>Boitier démarreur Fer 14cm 16g Recyclé</t>
  </si>
  <si>
    <t>QC0011</t>
  </si>
  <si>
    <t>Barnacle</t>
  </si>
  <si>
    <t>P8740</t>
  </si>
  <si>
    <t>Lamelles Zinc 14cm 8g Recyclé</t>
  </si>
  <si>
    <t>P8654</t>
  </si>
  <si>
    <t>Lamelles ACIER 10cm 12g Standard</t>
  </si>
  <si>
    <t>QC0013</t>
  </si>
  <si>
    <t>Archipel</t>
  </si>
  <si>
    <t>ST7810</t>
  </si>
  <si>
    <t>Petite entreprise</t>
  </si>
  <si>
    <t>P9254</t>
  </si>
  <si>
    <t>Rondelles Cuivre 8cm 6g Recyclé</t>
  </si>
  <si>
    <t>P8692</t>
  </si>
  <si>
    <t>Lamelles ACIER 16cm 6g Standard</t>
  </si>
  <si>
    <t>P8400</t>
  </si>
  <si>
    <t>Boitier clignotant Cuivre 14cm 16g Recyclé</t>
  </si>
  <si>
    <t>P8038</t>
  </si>
  <si>
    <t>Aiguilles Acier 16cm 2g Standard</t>
  </si>
  <si>
    <t>P8048</t>
  </si>
  <si>
    <t>Aiguilles Acier 18cm 4g Premium</t>
  </si>
  <si>
    <t>P9326</t>
  </si>
  <si>
    <t>Rondelles Zinc 12cm 6g Premium</t>
  </si>
  <si>
    <t>P8388</t>
  </si>
  <si>
    <t>Boitier clignotant Aluminium 8cm 18g Recyclé</t>
  </si>
  <si>
    <t>P8068</t>
  </si>
  <si>
    <t>Aiguilles Cuivre 10cm 4g Standard</t>
  </si>
  <si>
    <t>P8080</t>
  </si>
  <si>
    <t>Aiguilles Cuivre 12cm 6g Premium</t>
  </si>
  <si>
    <t>QC0014</t>
  </si>
  <si>
    <t>Arne Magnusson</t>
  </si>
  <si>
    <t>P8556</t>
  </si>
  <si>
    <t>Boitier embrayage Acier 8cm 6g Recyclé</t>
  </si>
  <si>
    <t>QF3600</t>
  </si>
  <si>
    <t>Pomps Ltd</t>
  </si>
  <si>
    <t>P8504</t>
  </si>
  <si>
    <t>Boitier embrayage Acier 10cm 4g Standard</t>
  </si>
  <si>
    <t>QC0015</t>
  </si>
  <si>
    <t>Blue Shift</t>
  </si>
  <si>
    <t>P8032</t>
  </si>
  <si>
    <t>Aiguilles Acier 16cm 10g Standard</t>
  </si>
  <si>
    <t>QF2500</t>
  </si>
  <si>
    <t>Konami Japan</t>
  </si>
  <si>
    <t>P9688</t>
  </si>
  <si>
    <t>Tube Inox 10cm 16g Standard</t>
  </si>
  <si>
    <t>P8528</t>
  </si>
  <si>
    <t>Boitier embrayage Acier 16cm 10g Standard</t>
  </si>
  <si>
    <t>P9298</t>
  </si>
  <si>
    <t>Rondelles fer 18cm 4g Premium</t>
  </si>
  <si>
    <t>P9184</t>
  </si>
  <si>
    <t>Ressort acier 14cm 16g Recyclé</t>
  </si>
  <si>
    <t>P8496</t>
  </si>
  <si>
    <t>Boitier démarreur Fer 8cm 6g Recyclé</t>
  </si>
  <si>
    <t>P9670</t>
  </si>
  <si>
    <t>Tube Cuivre 14cm 12g Recyclé</t>
  </si>
  <si>
    <t>P8518</t>
  </si>
  <si>
    <t>Boitier embrayage Acier 14cm 12g Recyclé</t>
  </si>
  <si>
    <t>P9324</t>
  </si>
  <si>
    <t>Rondelles Zinc 12cm 2g Premium</t>
  </si>
  <si>
    <t>P8648</t>
  </si>
  <si>
    <t>Gond Zinc 8cm 18g Recyclé</t>
  </si>
  <si>
    <t>QF1700</t>
  </si>
  <si>
    <t>Assembly UK</t>
  </si>
  <si>
    <t>P9166</t>
  </si>
  <si>
    <t>Ressort acier 10cm 20g Standard</t>
  </si>
  <si>
    <t>P8468</t>
  </si>
  <si>
    <t>Boitier démarreur Fer 16cm 10g Standard</t>
  </si>
  <si>
    <t>P8644</t>
  </si>
  <si>
    <t>Gond Zinc 8cm 10g Recyclé</t>
  </si>
  <si>
    <t>P8062</t>
  </si>
  <si>
    <t>Aiguilles Cuivre 10cm 12g Standard</t>
  </si>
  <si>
    <t>QC0016</t>
  </si>
  <si>
    <t>Cave Johnson</t>
  </si>
  <si>
    <t>Amsterdam</t>
  </si>
  <si>
    <t>NLD</t>
  </si>
  <si>
    <t>Pays-Bas</t>
  </si>
  <si>
    <t>P9524</t>
  </si>
  <si>
    <t>Serrure Zinc 14cm 4g Recyclé</t>
  </si>
  <si>
    <t>R0002</t>
  </si>
  <si>
    <t>Aucun</t>
  </si>
  <si>
    <t>P9174</t>
  </si>
  <si>
    <t>Ressort acier 12cm 14g Premium</t>
  </si>
  <si>
    <t>P9400</t>
  </si>
  <si>
    <t>Roulements acier 16cm 2g Standard</t>
  </si>
  <si>
    <t>P9456</t>
  </si>
  <si>
    <t>Serrure Cuivre 8cm 6g Recyclé</t>
  </si>
  <si>
    <t>P9188</t>
  </si>
  <si>
    <t>Ressort acier 14cm 4g Recyclé</t>
  </si>
  <si>
    <t>P9420</t>
  </si>
  <si>
    <t>Roulements acier 8cm 2g Recyclé</t>
  </si>
  <si>
    <t>QC0017</t>
  </si>
  <si>
    <t>Chasseur</t>
  </si>
  <si>
    <t>Oslo</t>
  </si>
  <si>
    <t>NOR</t>
  </si>
  <si>
    <t>Norvège</t>
  </si>
  <si>
    <t>P9706</t>
  </si>
  <si>
    <t>Tube Inox 14cm 8g Recyclé</t>
  </si>
  <si>
    <t>QF2600</t>
  </si>
  <si>
    <t>BOSS Ltd</t>
  </si>
  <si>
    <t>P9732</t>
  </si>
  <si>
    <t>Tube Zinc 10cm 12g Standard</t>
  </si>
  <si>
    <t>QC0018</t>
  </si>
  <si>
    <t>Tools</t>
  </si>
  <si>
    <t>SAS</t>
  </si>
  <si>
    <t>Strasbourg</t>
  </si>
  <si>
    <t>P9550</t>
  </si>
  <si>
    <t>Tige Cuivre 10cm 4g Standard</t>
  </si>
  <si>
    <t>P8374</t>
  </si>
  <si>
    <t>Boitier clignotant Aluminium 16cm 2g Standard</t>
  </si>
  <si>
    <t>P9568</t>
  </si>
  <si>
    <t>Tige Cuivre 14cm 20g Recyclé</t>
  </si>
  <si>
    <t>P8308</t>
  </si>
  <si>
    <t>Boitier clignotant Acier 10cm 4g Standard</t>
  </si>
  <si>
    <t>QC0019</t>
  </si>
  <si>
    <t>TUFF Cie</t>
  </si>
  <si>
    <t>P9608</t>
  </si>
  <si>
    <t>Tige Fer 10cm 4g Standard</t>
  </si>
  <si>
    <t>P8406</t>
  </si>
  <si>
    <t>Boitier clignotant Cuivre 16cm 6g Standard</t>
  </si>
  <si>
    <t>P9648</t>
  </si>
  <si>
    <t>Tige Fer 18cm 8g Premium</t>
  </si>
  <si>
    <t>P8348</t>
  </si>
  <si>
    <t>Boitier clignotant Aluminium 10cm 8g Standard</t>
  </si>
  <si>
    <t>QC0020</t>
  </si>
  <si>
    <t>Colette Green</t>
  </si>
  <si>
    <t>Varsovie</t>
  </si>
  <si>
    <t>POL</t>
  </si>
  <si>
    <t>Pologne</t>
  </si>
  <si>
    <t>P8934</t>
  </si>
  <si>
    <t>Contacteur cuivre 8cm 2g Recyclé</t>
  </si>
  <si>
    <t>P8550</t>
  </si>
  <si>
    <t>Boitier embrayage Acier 8cm 14g Recyclé</t>
  </si>
  <si>
    <t>QF1100</t>
  </si>
  <si>
    <t>SHE Firm</t>
  </si>
  <si>
    <t>P8470</t>
  </si>
  <si>
    <t>Boitier démarreur Fer 16cm 14g Standard</t>
  </si>
  <si>
    <t>P9422</t>
  </si>
  <si>
    <t>Roulements acier 8cm 6g Recyclé</t>
  </si>
  <si>
    <t>P8540</t>
  </si>
  <si>
    <t>Boitier embrayage Acier 18cm 16g Premium</t>
  </si>
  <si>
    <t>P8904</t>
  </si>
  <si>
    <t>Contacteur cuivre 14cm 4g Recyclé</t>
  </si>
  <si>
    <t>P8440</t>
  </si>
  <si>
    <t>Boitier démarreur Fer 10cm 16g Standard</t>
  </si>
  <si>
    <t>P8412</t>
  </si>
  <si>
    <t>Boitier démarreur Acier 10cm 20g Standard</t>
  </si>
  <si>
    <t>P9382</t>
  </si>
  <si>
    <t>Roulements acier 12cm 6g Premium</t>
  </si>
  <si>
    <t>QC0021</t>
  </si>
  <si>
    <t>Addie</t>
  </si>
  <si>
    <t>S.A.</t>
  </si>
  <si>
    <t>P9178</t>
  </si>
  <si>
    <t>Ressort acier 12cm 2g Premium</t>
  </si>
  <si>
    <t>P8912</t>
  </si>
  <si>
    <t>Contacteur cuivre 16cm 18g Standard</t>
  </si>
  <si>
    <t>QF2900</t>
  </si>
  <si>
    <t>Japan Emb.</t>
  </si>
  <si>
    <t>P8554</t>
  </si>
  <si>
    <t>Boitier embrayage Acier 8cm 2g Recyclé</t>
  </si>
  <si>
    <t>P8880</t>
  </si>
  <si>
    <t>Contacteur cuivre 10cm 16g Standard</t>
  </si>
  <si>
    <t>P8544</t>
  </si>
  <si>
    <t>Boitier embrayage Acier 18cm 4g Premium</t>
  </si>
  <si>
    <t>P9220</t>
  </si>
  <si>
    <t>Ressort acier 8cm 6g Recyclé</t>
  </si>
  <si>
    <t>QC0022</t>
  </si>
  <si>
    <t>Counter Strike</t>
  </si>
  <si>
    <t>Paris</t>
  </si>
  <si>
    <t>P9408</t>
  </si>
  <si>
    <t>Roulements acier 18cm 20g Premium</t>
  </si>
  <si>
    <t>P9402</t>
  </si>
  <si>
    <t>Roulements acier 16cm 6g Standard</t>
  </si>
  <si>
    <t>QC0024</t>
  </si>
  <si>
    <t>Deathmatch Classic</t>
  </si>
  <si>
    <t>P9372</t>
  </si>
  <si>
    <t>Roulements acier 10cm 8g Standard</t>
  </si>
  <si>
    <t>QC0025</t>
  </si>
  <si>
    <t>Episode One</t>
  </si>
  <si>
    <t>P8980</t>
  </si>
  <si>
    <t>Pompe Fer 18cm 16g Premium</t>
  </si>
  <si>
    <t>P8264</t>
  </si>
  <si>
    <t>Ampoule Zinc 14cm 12g Recyclé</t>
  </si>
  <si>
    <t>P9352</t>
  </si>
  <si>
    <t>Rondelles Zinc 18cm 8g Premium</t>
  </si>
  <si>
    <t>P8266</t>
  </si>
  <si>
    <t>Ampoule Zinc 14cm 16g Recyclé</t>
  </si>
  <si>
    <t>P8924</t>
  </si>
  <si>
    <t>Contacteur cuivre 18cm 4g Premium</t>
  </si>
  <si>
    <t>P9022</t>
  </si>
  <si>
    <t>Pompe Zinc 14cm 20g Recyclé</t>
  </si>
  <si>
    <t>P8226</t>
  </si>
  <si>
    <t>Ampoule Cuivre 16cm 10g Standard</t>
  </si>
  <si>
    <t>P8232</t>
  </si>
  <si>
    <t>Ampoule Cuivre 18cm 12g Premium</t>
  </si>
  <si>
    <t>P9266</t>
  </si>
  <si>
    <t>Rondelles fer 12cm 10g Premium</t>
  </si>
  <si>
    <t>P8896</t>
  </si>
  <si>
    <t>Contacteur cuivre 12cm 6g Premium</t>
  </si>
  <si>
    <t>QC0026</t>
  </si>
  <si>
    <t>Episode Two</t>
  </si>
  <si>
    <t>P9108</t>
  </si>
  <si>
    <t>Prise Cuivre 8cm 6g Recyclé</t>
  </si>
  <si>
    <t>P9660</t>
  </si>
  <si>
    <t>Tube Cuivre 10cm 20g Standard</t>
  </si>
  <si>
    <t>P9136</t>
  </si>
  <si>
    <t>Prise Zinc 16cm 10g Standard</t>
  </si>
  <si>
    <t>P9722</t>
  </si>
  <si>
    <t>Tube Inox 18cm 4g Premium</t>
  </si>
  <si>
    <t>QC0027</t>
  </si>
  <si>
    <t>Fourmilions</t>
  </si>
  <si>
    <t>New-York</t>
  </si>
  <si>
    <t>USA</t>
  </si>
  <si>
    <t>P8210</t>
  </si>
  <si>
    <t>Ampoule Acier 8cm 18g Recyclé</t>
  </si>
  <si>
    <t>P8986</t>
  </si>
  <si>
    <t>Pompe Fer 18cm 8g Premium</t>
  </si>
  <si>
    <t>P8288</t>
  </si>
  <si>
    <t>Ampoule Zinc 18cm 20g Premium</t>
  </si>
  <si>
    <t>P8966</t>
  </si>
  <si>
    <t>Pompe Fer 14cm 8g Recyclé</t>
  </si>
  <si>
    <t>QC0028</t>
  </si>
  <si>
    <t>GLaDOS</t>
  </si>
  <si>
    <t>Lisbonne</t>
  </si>
  <si>
    <t>PRT</t>
  </si>
  <si>
    <t>Portugal</t>
  </si>
  <si>
    <t>P8184</t>
  </si>
  <si>
    <t>Ampoule Acier 10cm 20g Standard</t>
  </si>
  <si>
    <t>P8988</t>
  </si>
  <si>
    <t>Pompe Fer 8cm 10g Recyclé</t>
  </si>
  <si>
    <t>P8630</t>
  </si>
  <si>
    <t>Gond Zinc 16cm 2g Standard</t>
  </si>
  <si>
    <t>QF3000</t>
  </si>
  <si>
    <t>Design Automotive</t>
  </si>
  <si>
    <t>P9060</t>
  </si>
  <si>
    <t>Prise Cuivre 12cm 10g Premium</t>
  </si>
  <si>
    <t>P8992</t>
  </si>
  <si>
    <t>Pompe Fer 8cm 18g Recyclé</t>
  </si>
  <si>
    <t>P8300</t>
  </si>
  <si>
    <t>Ampoule Zinc 8cm 2g Recyclé</t>
  </si>
  <si>
    <t>P8620</t>
  </si>
  <si>
    <t>Gond Zinc 14cm 4g Recyclé</t>
  </si>
  <si>
    <t>P9156</t>
  </si>
  <si>
    <t>Prise Zinc 8cm 14g Recyclé</t>
  </si>
  <si>
    <t>QC0029</t>
  </si>
  <si>
    <t>Half-Life</t>
  </si>
  <si>
    <t>Bratislava</t>
  </si>
  <si>
    <t>SVK</t>
  </si>
  <si>
    <t>Slovaquie</t>
  </si>
  <si>
    <t>P8134</t>
  </si>
  <si>
    <t>Aimants Fer Cobalt 12cm 14g Premium</t>
  </si>
  <si>
    <t>P8808</t>
  </si>
  <si>
    <t>Loquet fer 18cm 16g Premium</t>
  </si>
  <si>
    <t>P9548</t>
  </si>
  <si>
    <t>Tige Cuivre 10cm 20g Standard</t>
  </si>
  <si>
    <t>P8174</t>
  </si>
  <si>
    <t>Aimants Fer Cobalt 8cm 14g Recyclé</t>
  </si>
  <si>
    <t>P8768</t>
  </si>
  <si>
    <t>Loquet fer 10cm 16g Standard</t>
  </si>
  <si>
    <t>P9646</t>
  </si>
  <si>
    <t>Tige Fer 18cm 4g Premium</t>
  </si>
  <si>
    <t>QC0030</t>
  </si>
  <si>
    <t>Houndeye</t>
  </si>
  <si>
    <t>P8908</t>
  </si>
  <si>
    <t>Contacteur cuivre 16cm 10g Standard</t>
  </si>
  <si>
    <t>P8366</t>
  </si>
  <si>
    <t>Boitier clignotant Aluminium 14cm 8g Recyclé</t>
  </si>
  <si>
    <t>P9538</t>
  </si>
  <si>
    <t>Serrure Zinc 8cm 10g Recyclé</t>
  </si>
  <si>
    <t>QF2800</t>
  </si>
  <si>
    <t>Quart de Tours</t>
  </si>
  <si>
    <t>P9076</t>
  </si>
  <si>
    <t>Prise Cuivre 14cm 4g Recyclé</t>
  </si>
  <si>
    <t>P8886</t>
  </si>
  <si>
    <t>Contacteur cuivre 10cm 8g Standard</t>
  </si>
  <si>
    <t>P8334</t>
  </si>
  <si>
    <t>Boitier clignotant Acier 8cm 10g Recyclé</t>
  </si>
  <si>
    <t>P9436</t>
  </si>
  <si>
    <t>Serrure Cuivre 14cm 12g Recyclé</t>
  </si>
  <si>
    <t>P9096</t>
  </si>
  <si>
    <t>Prise Cuivre 18cm 4g Premium</t>
  </si>
  <si>
    <t>QC0031</t>
  </si>
  <si>
    <t>Braque 1963</t>
  </si>
  <si>
    <t>P8132</t>
  </si>
  <si>
    <t>Aimants Fer Cobalt 12cm 10g Premium</t>
  </si>
  <si>
    <t>P8774</t>
  </si>
  <si>
    <t>Loquet fer 10cm 8g Standard</t>
  </si>
  <si>
    <t>QF3300</t>
  </si>
  <si>
    <t>Still Steel</t>
  </si>
  <si>
    <t>P8866</t>
  </si>
  <si>
    <t>Loquet Zinc 18cm 8g Premium</t>
  </si>
  <si>
    <t>QC0032</t>
  </si>
  <si>
    <t>Ets Delacroix</t>
  </si>
  <si>
    <t>P8572</t>
  </si>
  <si>
    <t>Gond Cuivre 14cm 20g Recyclé</t>
  </si>
  <si>
    <t>P8610</t>
  </si>
  <si>
    <t>Gond Zinc 12cm 2g Premium</t>
  </si>
  <si>
    <t>QC0033</t>
  </si>
  <si>
    <t>Flower Duet</t>
  </si>
  <si>
    <t>P8098</t>
  </si>
  <si>
    <t>Aiguilles Cuivre 16cm 2g Standard</t>
  </si>
  <si>
    <t>P9284</t>
  </si>
  <si>
    <t>Rondelles fer 16cm 14g Standard</t>
  </si>
  <si>
    <t>P8204</t>
  </si>
  <si>
    <t>Ampoule Acier 18cm 16g Premium</t>
  </si>
  <si>
    <t>P8596</t>
  </si>
  <si>
    <t>Gond Zinc 10cm 16g Standard</t>
  </si>
  <si>
    <t>P8666</t>
  </si>
  <si>
    <t>Lamelles ACIER 12cm 14g Premium</t>
  </si>
  <si>
    <t>P8006</t>
  </si>
  <si>
    <t>Aiguilles Acier 10cm 20g Standard</t>
  </si>
  <si>
    <t>P9256</t>
  </si>
  <si>
    <t>Rondelles fer 10cm 12g Standard</t>
  </si>
  <si>
    <t>P8716</t>
  </si>
  <si>
    <t>Lamelles Zinc 10cm 16g Standard</t>
  </si>
  <si>
    <t>P8278</t>
  </si>
  <si>
    <t>Ampoule Zinc 16cm 18g Standard</t>
  </si>
  <si>
    <t>P8628</t>
  </si>
  <si>
    <t>Gond Zinc 16cm 18g Standard</t>
  </si>
  <si>
    <t>P8734</t>
  </si>
  <si>
    <t>Lamelles Zinc 14cm 12g Recyclé</t>
  </si>
  <si>
    <t>P8744</t>
  </si>
  <si>
    <t>Lamelles Zinc 16cm 14g Standard</t>
  </si>
  <si>
    <t>QC0034</t>
  </si>
  <si>
    <t>Delaunay 1941</t>
  </si>
  <si>
    <t>P9716</t>
  </si>
  <si>
    <t>Tube Inox 18cm 12g Premium</t>
  </si>
  <si>
    <t>P9506</t>
  </si>
  <si>
    <t>Serrure fer 8cm 2g Recyclé</t>
  </si>
  <si>
    <t>P9744</t>
  </si>
  <si>
    <t>Tube Zinc 14cm 16g Recyclé</t>
  </si>
  <si>
    <t>P9478</t>
  </si>
  <si>
    <t>Serrure fer 14cm 4g Recyclé</t>
  </si>
  <si>
    <t>QC0036</t>
  </si>
  <si>
    <t>Madonna</t>
  </si>
  <si>
    <t>P9594</t>
  </si>
  <si>
    <t>Tige Cuivre 8cm 10g Recyclé</t>
  </si>
  <si>
    <t>P9634</t>
  </si>
  <si>
    <t>Tige Fer 16cm 14g Standard</t>
  </si>
  <si>
    <t>QC0037</t>
  </si>
  <si>
    <t>Finn Industry</t>
  </si>
  <si>
    <t>P8044</t>
  </si>
  <si>
    <t>Aiguilles Acier 18cm 16g Premium</t>
  </si>
  <si>
    <t>P8076</t>
  </si>
  <si>
    <t>Aiguilles Cuivre 12cm 18g Premium</t>
  </si>
  <si>
    <t>QC0038</t>
  </si>
  <si>
    <t>Machine High Ltd</t>
  </si>
  <si>
    <t>P8782</t>
  </si>
  <si>
    <t>Loquet fer 12cm 2g Premium</t>
  </si>
  <si>
    <t>P8614</t>
  </si>
  <si>
    <t>Gond Zinc 14cm 12g Recyclé</t>
  </si>
  <si>
    <t>P9054</t>
  </si>
  <si>
    <t>Prise Cuivre 10cm 20g Standard</t>
  </si>
  <si>
    <t>P8938</t>
  </si>
  <si>
    <t>Pompe Fer 10cm 12g Standard</t>
  </si>
  <si>
    <t>P8832</t>
  </si>
  <si>
    <t>Loquet Zinc 10cm 4g Standard</t>
  </si>
  <si>
    <t>P8606</t>
  </si>
  <si>
    <t>Gond Zinc 12cm 14g Premium</t>
  </si>
  <si>
    <t>P9150</t>
  </si>
  <si>
    <t>Prise Zinc 18cm 4g Premium</t>
  </si>
  <si>
    <t>P9036</t>
  </si>
  <si>
    <t>Pompe Zinc 18cm 16g Premium</t>
  </si>
  <si>
    <t>QC0039</t>
  </si>
  <si>
    <t>Viala</t>
  </si>
  <si>
    <t>Limited</t>
  </si>
  <si>
    <t>P8382</t>
  </si>
  <si>
    <t>Boitier clignotant Aluminium 18cm 4g Premium</t>
  </si>
  <si>
    <t>P8150</t>
  </si>
  <si>
    <t>Aimants Fer Cobalt 14cm 8g Recyclé</t>
  </si>
  <si>
    <t>P9240</t>
  </si>
  <si>
    <t>Rondelles Cuivre 16cm 2g Standard</t>
  </si>
  <si>
    <t>P8314</t>
  </si>
  <si>
    <t>Boitier clignotant Acier 12cm 6g Premium</t>
  </si>
  <si>
    <t>P8122</t>
  </si>
  <si>
    <t>Aimants Fer Cobalt 10cm 12g Standard</t>
  </si>
  <si>
    <t>P9360</t>
  </si>
  <si>
    <t>Rondelles Zinc 8cm 2g Recyclé</t>
  </si>
  <si>
    <t>QC0040</t>
  </si>
  <si>
    <t>Alix Brun</t>
  </si>
  <si>
    <t>P8680</t>
  </si>
  <si>
    <t>Lamelles ACIER 14cm 4g Recyclé</t>
  </si>
  <si>
    <t>P8414</t>
  </si>
  <si>
    <t>Boitier démarreur Acier 10cm 8g Standard</t>
  </si>
  <si>
    <t>P8118</t>
  </si>
  <si>
    <t>Aiguilles Cuivre 8cm 2g Recyclé</t>
  </si>
  <si>
    <t>P8476</t>
  </si>
  <si>
    <t>Boitier démarreur Fer 16cm 6g Standard</t>
  </si>
  <si>
    <t>P8026</t>
  </si>
  <si>
    <t>Aiguilles Acier 14cm 20g Recyclé</t>
  </si>
  <si>
    <t>P8700</t>
  </si>
  <si>
    <t>Lamelles ACIER 18cm 4g Premium</t>
  </si>
  <si>
    <t>QC0042</t>
  </si>
  <si>
    <t>Proud Steel</t>
  </si>
  <si>
    <t>Ldt</t>
  </si>
  <si>
    <t>P8684</t>
  </si>
  <si>
    <t>Lamelles ACIER 16cm 10g Standard</t>
  </si>
  <si>
    <t>P9248</t>
  </si>
  <si>
    <t>Rondelles Cuivre 18cm 8g Premium</t>
  </si>
  <si>
    <t>P9464</t>
  </si>
  <si>
    <t>Serrure fer 10cm 4g Standard</t>
  </si>
  <si>
    <t>P9604</t>
  </si>
  <si>
    <t>Tige Fer 10cm 12g Standard</t>
  </si>
  <si>
    <t>P8386</t>
  </si>
  <si>
    <t>Boitier clignotant Aluminium 8cm 14g Recyclé</t>
  </si>
  <si>
    <t>P8894</t>
  </si>
  <si>
    <t>Contacteur cuivre 12cm 2g Premium</t>
  </si>
  <si>
    <t>P8860</t>
  </si>
  <si>
    <t>Loquet Zinc 18cm 12g Premium</t>
  </si>
  <si>
    <t>P8664</t>
  </si>
  <si>
    <t>Lamelles ACIER 12cm 10g Premium</t>
  </si>
  <si>
    <t>P9542</t>
  </si>
  <si>
    <t>Serrure Zinc 8cm 6g Recyclé</t>
  </si>
  <si>
    <t>P8538</t>
  </si>
  <si>
    <t>Boitier embrayage Acier 18cm 12g Premium</t>
  </si>
  <si>
    <t>P9318</t>
  </si>
  <si>
    <t>Rondelles Zinc 10cm 8g Standard</t>
  </si>
  <si>
    <t>P9490</t>
  </si>
  <si>
    <t>Serrure fer 16cm 6g Standard</t>
  </si>
  <si>
    <t>P9642</t>
  </si>
  <si>
    <t>Tige Fer 18cm 16g Premium</t>
  </si>
  <si>
    <t>P8316</t>
  </si>
  <si>
    <t>Boitier clignotant Acier 14cm 16g Recyclé</t>
  </si>
  <si>
    <t>P8816</t>
  </si>
  <si>
    <t>Loquet fer 8cm 10g Recyclé</t>
  </si>
  <si>
    <t>QC0044</t>
  </si>
  <si>
    <t>Tina Turner</t>
  </si>
  <si>
    <t>P8766</t>
  </si>
  <si>
    <t>Loquet fer 10cm 12g Standard</t>
  </si>
  <si>
    <t>P8668</t>
  </si>
  <si>
    <t>Lamelles ACIER 12cm 18g Premium</t>
  </si>
  <si>
    <t>P9726</t>
  </si>
  <si>
    <t>Tube Inox 8cm 18g Recyclé</t>
  </si>
  <si>
    <t>P8156</t>
  </si>
  <si>
    <t>Aimants Fer Cobalt 16cm 18g Standard</t>
  </si>
  <si>
    <t>P8870</t>
  </si>
  <si>
    <t>Loquet Zinc 8cm 14g Recyclé</t>
  </si>
  <si>
    <t>P8708</t>
  </si>
  <si>
    <t>Lamelles ACIER 8cm 18g Recyclé</t>
  </si>
  <si>
    <t>P9730</t>
  </si>
  <si>
    <t>Tube Inox 8cm 6g Recyclé</t>
  </si>
  <si>
    <t>P8138</t>
  </si>
  <si>
    <t>Aimants Fer Cobalt 12cm 2g Premium</t>
  </si>
  <si>
    <t>QC0046</t>
  </si>
  <si>
    <t>Burroughs</t>
  </si>
  <si>
    <t>Ltd</t>
  </si>
  <si>
    <t>P9636</t>
  </si>
  <si>
    <t>Tige Fer 16cm 18g Standard</t>
  </si>
  <si>
    <t>P9560</t>
  </si>
  <si>
    <t>Tige Cuivre 12cm 2g Premium</t>
  </si>
  <si>
    <t>QC0047</t>
  </si>
  <si>
    <t>Ets Monet</t>
  </si>
  <si>
    <t>P8170</t>
  </si>
  <si>
    <t>Aimants Fer Cobalt 18cm 8g Premium</t>
  </si>
  <si>
    <t>P9668</t>
  </si>
  <si>
    <t>Tube Cuivre 12cm 2g Premium</t>
  </si>
  <si>
    <t>P9752</t>
  </si>
  <si>
    <t>Tube Zinc 16cm 18g Standard</t>
  </si>
  <si>
    <t>QC0048</t>
  </si>
  <si>
    <t>Antoninus Pius</t>
  </si>
  <si>
    <t>ST1000</t>
  </si>
  <si>
    <t>Stockholm</t>
  </si>
  <si>
    <t>SWE</t>
  </si>
  <si>
    <t>Suède</t>
  </si>
  <si>
    <t>P9210</t>
  </si>
  <si>
    <t>Ressort acier 18cm 8g Premium</t>
  </si>
  <si>
    <t>QF2100</t>
  </si>
  <si>
    <t>Nessum Dorma</t>
  </si>
  <si>
    <t>P8474</t>
  </si>
  <si>
    <t>Boitier démarreur Fer 16cm 2g Standard</t>
  </si>
  <si>
    <t>P8322</t>
  </si>
  <si>
    <t>Boitier clignotant Acier 16cm 10g Standard</t>
  </si>
  <si>
    <t>P9182</t>
  </si>
  <si>
    <t>Ressort acier 14cm 12g Recyclé</t>
  </si>
  <si>
    <t>P8456</t>
  </si>
  <si>
    <t>Boitier démarreur Fer 12cm 6g Premium</t>
  </si>
  <si>
    <t>P8340</t>
  </si>
  <si>
    <t>Boitier clignotant Aluminium 10cm 12g Standard</t>
  </si>
  <si>
    <t>QC0049</t>
  </si>
  <si>
    <t>Hiroshige</t>
  </si>
  <si>
    <t>P9404</t>
  </si>
  <si>
    <t>Roulements acier 18cm 12g Premium</t>
  </si>
  <si>
    <t>P9398</t>
  </si>
  <si>
    <t>Roulements acier 16cm 18g Standard</t>
  </si>
  <si>
    <t>QC0050</t>
  </si>
  <si>
    <t>Kazuo Ishiguro</t>
  </si>
  <si>
    <t>P8444</t>
  </si>
  <si>
    <t>Boitier démarreur Fer 10cm 4g Standard</t>
  </si>
  <si>
    <t>P8430</t>
  </si>
  <si>
    <t>Boitier démarreur Acier 18cm 8g Premium</t>
  </si>
  <si>
    <t>QC0053</t>
  </si>
  <si>
    <t>Yodogawa River</t>
  </si>
  <si>
    <t>P9208</t>
  </si>
  <si>
    <t>Ressort acier 18cm 4g Premium</t>
  </si>
  <si>
    <t>P9760</t>
  </si>
  <si>
    <t>Tube Zinc 18cm 8g Premium</t>
  </si>
  <si>
    <t>P9384</t>
  </si>
  <si>
    <t>Roulements acier 14cm 12g Recyclé</t>
  </si>
  <si>
    <t>P9690</t>
  </si>
  <si>
    <t>Tube Inox 10cm 20g Standard</t>
  </si>
  <si>
    <t>P9246</t>
  </si>
  <si>
    <t>Rondelles Cuivre 18cm 4g Premium</t>
  </si>
  <si>
    <t>P9366</t>
  </si>
  <si>
    <t>Roulements acier 10cm 16g Standard</t>
  </si>
  <si>
    <t>P9316</t>
  </si>
  <si>
    <t>Rondelles Zinc 10cm 4g Standard</t>
  </si>
  <si>
    <t>QC0054</t>
  </si>
  <si>
    <t>Shugakuin</t>
  </si>
  <si>
    <t>P8888</t>
  </si>
  <si>
    <t>Contacteur cuivre 12cm 10g Premium</t>
  </si>
  <si>
    <t>P8258</t>
  </si>
  <si>
    <t>Ampoule Zinc 12cm 18g Premium</t>
  </si>
  <si>
    <t>P8918</t>
  </si>
  <si>
    <t>Contacteur cuivre 18cm 12g Premium</t>
  </si>
  <si>
    <t>P8222</t>
  </si>
  <si>
    <t>Ampoule Cuivre 14cm 16g Recyclé</t>
  </si>
  <si>
    <t>QC0055</t>
  </si>
  <si>
    <t>Cordeau Martin</t>
  </si>
  <si>
    <t>P8480</t>
  </si>
  <si>
    <t>Boitier démarreur Fer 18cm 16g Premium</t>
  </si>
  <si>
    <t>P9126</t>
  </si>
  <si>
    <t>Prise Zinc 14cm 12g Recyclé</t>
  </si>
  <si>
    <t>P8972</t>
  </si>
  <si>
    <t>Pompe Fer 16cm 18g Standard</t>
  </si>
  <si>
    <t>P8452</t>
  </si>
  <si>
    <t>Boitier démarreur Fer 12cm 18g Premium</t>
  </si>
  <si>
    <t>P9090</t>
  </si>
  <si>
    <t>Prise Cuivre 18cm 12g Premium</t>
  </si>
  <si>
    <t>QC0056</t>
  </si>
  <si>
    <t>Breataud et Fils</t>
  </si>
  <si>
    <t>P9162</t>
  </si>
  <si>
    <t>Ressort acier 10cm 12g Standard</t>
  </si>
  <si>
    <t>P9196</t>
  </si>
  <si>
    <t>Ressort acier 16cm 18g Standard</t>
  </si>
  <si>
    <t>P8254</t>
  </si>
  <si>
    <t>Ampoule Zinc 12cm 10g Premium</t>
  </si>
  <si>
    <t>P8960</t>
  </si>
  <si>
    <t>Pompe Fer 14cm 16g Recyclé</t>
  </si>
  <si>
    <t>P8598</t>
  </si>
  <si>
    <t>Gond Zinc 10cm 20g Standard</t>
  </si>
  <si>
    <t>P9176</t>
  </si>
  <si>
    <t>Ressort acier 12cm 18g Premium</t>
  </si>
  <si>
    <t>P8530</t>
  </si>
  <si>
    <t>Boitier embrayage Acier 16cm 14g Standard</t>
  </si>
  <si>
    <t>P8510</t>
  </si>
  <si>
    <t>Boitier embrayage Acier 12cm 14g Premium</t>
  </si>
  <si>
    <t>P9368</t>
  </si>
  <si>
    <t>Roulements acier 10cm 20g Standard</t>
  </si>
  <si>
    <t>P8224</t>
  </si>
  <si>
    <t>Ampoule Cuivre 14cm 8g Recyclé</t>
  </si>
  <si>
    <t>P8566</t>
  </si>
  <si>
    <t>Gond Cuivre 12cm 18g Premium</t>
  </si>
  <si>
    <t>QC0059</t>
  </si>
  <si>
    <t>Radio Ga Ga</t>
  </si>
  <si>
    <t>Tunis</t>
  </si>
  <si>
    <t>TUN</t>
  </si>
  <si>
    <t>Tunisie</t>
  </si>
  <si>
    <t>P8432</t>
  </si>
  <si>
    <t>Boitier démarreur Acier 8cm 10g Recyclé</t>
  </si>
  <si>
    <t>P8578</t>
  </si>
  <si>
    <t>Gond Cuivre 16cm 14g Standard</t>
  </si>
  <si>
    <t>P8010</t>
  </si>
  <si>
    <t>Aiguilles Acier 10cm 8g Standard</t>
  </si>
  <si>
    <t>P9596</t>
  </si>
  <si>
    <t>Tige Cuivre 8cm 14g Recyclé</t>
  </si>
  <si>
    <t>P9512</t>
  </si>
  <si>
    <t>Serrure Zinc 10cm 8g Standard</t>
  </si>
  <si>
    <t>P8344</t>
  </si>
  <si>
    <t>Boitier clignotant Aluminium 10cm 20g Standard</t>
  </si>
  <si>
    <t>P8558</t>
  </si>
  <si>
    <t>Gond Cuivre 10cm 16g Standard</t>
  </si>
  <si>
    <t>P9116</t>
  </si>
  <si>
    <t>Prise Zinc 10cm 8g Standard</t>
  </si>
  <si>
    <t>P8092</t>
  </si>
  <si>
    <t>Aiguilles Cuivre 16cm 10g Standard</t>
  </si>
  <si>
    <t>P9578</t>
  </si>
  <si>
    <t>Tige Cuivre 16cm 18g Standard</t>
  </si>
  <si>
    <t>P9440</t>
  </si>
  <si>
    <t>Serrure Cuivre 16cm 10g Standard</t>
  </si>
  <si>
    <t>QC0062</t>
  </si>
  <si>
    <t>Javier Luna</t>
  </si>
  <si>
    <t>Ankara</t>
  </si>
  <si>
    <t>TUR</t>
  </si>
  <si>
    <t>Turquie</t>
  </si>
  <si>
    <t>P8820</t>
  </si>
  <si>
    <t>Loquet fer 8cm 18g Recyclé</t>
  </si>
  <si>
    <t>P8512</t>
  </si>
  <si>
    <t>Boitier embrayage Acier 12cm 18g Premium</t>
  </si>
  <si>
    <t>P8864</t>
  </si>
  <si>
    <t>Loquet Zinc 18cm 20g Premium</t>
  </si>
  <si>
    <t>QC0064</t>
  </si>
  <si>
    <t>Raffier</t>
  </si>
  <si>
    <t>S. A.</t>
  </si>
  <si>
    <t>Le Cap</t>
  </si>
  <si>
    <t>ZAF</t>
  </si>
  <si>
    <t>Afrique du sud</t>
  </si>
  <si>
    <t>P9282</t>
  </si>
  <si>
    <t>Rondelles fer 16cm 10g Standard</t>
  </si>
  <si>
    <t>P9320</t>
  </si>
  <si>
    <t>Rondelles Zinc 12cm 10g Premium</t>
  </si>
  <si>
    <t>QC0065</t>
  </si>
  <si>
    <t>Sole Mio</t>
  </si>
  <si>
    <t>P9756</t>
  </si>
  <si>
    <t>Tube Zinc 18cm 16g Premium</t>
  </si>
  <si>
    <t>P9520</t>
  </si>
  <si>
    <t>Serrure Zinc 14cm 12g Recyclé</t>
  </si>
  <si>
    <t>P9658</t>
  </si>
  <si>
    <t>Tube Cuivre 10cm 12g Standard</t>
  </si>
  <si>
    <t>P9416</t>
  </si>
  <si>
    <t>Roulements acier 8cm 14g Recyclé</t>
  </si>
  <si>
    <t>P9452</t>
  </si>
  <si>
    <t>Serrure Cuivre 8cm 14g Recyclé</t>
  </si>
  <si>
    <t>QC0066</t>
  </si>
  <si>
    <t>Nels XO</t>
  </si>
  <si>
    <t>Bruxelles</t>
  </si>
  <si>
    <t>BEL</t>
  </si>
  <si>
    <t>Belgique</t>
  </si>
  <si>
    <t>P8814</t>
  </si>
  <si>
    <t>Loquet fer 18cm 8g Premium</t>
  </si>
  <si>
    <t>P8660</t>
  </si>
  <si>
    <t>Lamelles ACIER 10cm 4g Standard</t>
  </si>
  <si>
    <t>P8160</t>
  </si>
  <si>
    <t>Aimants Fer Cobalt 16cm 6g Standard</t>
  </si>
  <si>
    <t>P8852</t>
  </si>
  <si>
    <t>Loquet Zinc 16cm 10g Standard</t>
  </si>
  <si>
    <t>QC0067</t>
  </si>
  <si>
    <t>Schrub</t>
  </si>
  <si>
    <t>P8012</t>
  </si>
  <si>
    <t>Aiguilles Acier 12cm 10g Premium</t>
  </si>
  <si>
    <t>P8102</t>
  </si>
  <si>
    <t>Aiguilles Cuivre 18cm 12g Premium</t>
  </si>
  <si>
    <t>QC0069</t>
  </si>
  <si>
    <t>Cleflin et Fils</t>
  </si>
  <si>
    <t>Berne</t>
  </si>
  <si>
    <t>CHE</t>
  </si>
  <si>
    <t>Suisse</t>
  </si>
  <si>
    <t>P8054</t>
  </si>
  <si>
    <t>Aiguilles Acier 8cm 14g Recyclé</t>
  </si>
  <si>
    <t>P9704</t>
  </si>
  <si>
    <t>Tube Inox 14cm 20g Recyclé</t>
  </si>
  <si>
    <t>P9232</t>
  </si>
  <si>
    <t>Rondelles Cuivre 14cm 12g Recyclé</t>
  </si>
  <si>
    <t>P9554</t>
  </si>
  <si>
    <t>Tige Cuivre 12cm 10g Premium</t>
  </si>
  <si>
    <t>P8760</t>
  </si>
  <si>
    <t>Lamelles Zinc 8cm 14g Recyclé</t>
  </si>
  <si>
    <t>P8178</t>
  </si>
  <si>
    <t>Aimants Fer Cobalt 8cm 2g Recyclé</t>
  </si>
  <si>
    <t>P9680</t>
  </si>
  <si>
    <t>Tube Cuivre 18cm 16g Premium</t>
  </si>
  <si>
    <t>P8084</t>
  </si>
  <si>
    <t>Aiguilles Cuivre 14cm 16g Recyclé</t>
  </si>
  <si>
    <t>P9344</t>
  </si>
  <si>
    <t>Rondelles Zinc 18cm 12g Premium</t>
  </si>
  <si>
    <t>P8688</t>
  </si>
  <si>
    <t>Lamelles ACIER 16cm 18g Standard</t>
  </si>
  <si>
    <t>QC0070</t>
  </si>
  <si>
    <t>Cherry Blossom</t>
  </si>
  <si>
    <t>P9386</t>
  </si>
  <si>
    <t>Roulements acier 14cm 16g Recyclé</t>
  </si>
  <si>
    <t>P9552</t>
  </si>
  <si>
    <t>Tige Cuivre 10cm 8g Standard</t>
  </si>
  <si>
    <t>P8448</t>
  </si>
  <si>
    <t>Boitier démarreur Fer 12cm 10g Premium</t>
  </si>
  <si>
    <t>P8312</t>
  </si>
  <si>
    <t>Boitier clignotant Acier 12cm 18g Premium</t>
  </si>
  <si>
    <t>P8364</t>
  </si>
  <si>
    <t>Boitier clignotant Aluminium 14cm 20g Recyclé</t>
  </si>
  <si>
    <t>P9198</t>
  </si>
  <si>
    <t>Ressort acier 16cm 2g Standard</t>
  </si>
  <si>
    <t>P9380</t>
  </si>
  <si>
    <t>Roulements acier 12cm 2g Premium</t>
  </si>
  <si>
    <t>P9584</t>
  </si>
  <si>
    <t>Tige Cuivre 18cm 12g Premium</t>
  </si>
  <si>
    <t>P8490</t>
  </si>
  <si>
    <t>Boitier démarreur Fer 8cm 14g Recyclé</t>
  </si>
  <si>
    <t>P8380</t>
  </si>
  <si>
    <t>Boitier clignotant Aluminium 18cm 20g Premium</t>
  </si>
  <si>
    <t>P8390</t>
  </si>
  <si>
    <t>Boitier clignotant Aluminium 8cm 2g Recyclé</t>
  </si>
  <si>
    <t>QC0072</t>
  </si>
  <si>
    <t>Jane Doe</t>
  </si>
  <si>
    <t>P8454</t>
  </si>
  <si>
    <t>Boitier démarreur Fer 12cm 2g Premium</t>
  </si>
  <si>
    <t>P8978</t>
  </si>
  <si>
    <t>Pompe Fer 18cm 12g Premium</t>
  </si>
  <si>
    <t>P8484</t>
  </si>
  <si>
    <t>Boitier démarreur Fer 18cm 4g Premium</t>
  </si>
  <si>
    <t>P9010</t>
  </si>
  <si>
    <t>Pompe Zinc 12cm 14g Premium</t>
  </si>
  <si>
    <t>QC0073</t>
  </si>
  <si>
    <t>Mizer</t>
  </si>
  <si>
    <t>GmbH</t>
  </si>
  <si>
    <t>P8552</t>
  </si>
  <si>
    <t>Boitier embrayage Acier 8cm 18g Recyclé</t>
  </si>
  <si>
    <t>P8534</t>
  </si>
  <si>
    <t>Boitier embrayage Acier 16cm 2g Standard</t>
  </si>
  <si>
    <t>P8526</t>
  </si>
  <si>
    <t>Boitier embrayage Acier 14cm 8g Recyclé</t>
  </si>
  <si>
    <t>QC0074</t>
  </si>
  <si>
    <t>XNotes</t>
  </si>
  <si>
    <t>P8898</t>
  </si>
  <si>
    <t>Contacteur cuivre 14cm 12g Recyclé</t>
  </si>
  <si>
    <t>P9186</t>
  </si>
  <si>
    <t>Ressort acier 14cm 20g Recyclé</t>
  </si>
  <si>
    <t>P8928</t>
  </si>
  <si>
    <t>Contacteur cuivre 8cm 10g Recyclé</t>
  </si>
  <si>
    <t>P9192</t>
  </si>
  <si>
    <t>Ressort acier 16cm 10g Standard</t>
  </si>
  <si>
    <t>QC0075</t>
  </si>
  <si>
    <t>Sophie Devieihe</t>
  </si>
  <si>
    <t>P9710</t>
  </si>
  <si>
    <t>Tube Inox 16cm 14g Standard</t>
  </si>
  <si>
    <t>P8282</t>
  </si>
  <si>
    <t>Ampoule Zinc 16cm 6g Standard</t>
  </si>
  <si>
    <t>P9228</t>
  </si>
  <si>
    <t>Rondelles Cuivre 12cm 18g Premium</t>
  </si>
  <si>
    <t>P9714</t>
  </si>
  <si>
    <t>Tube Inox 16cm 2g Standard</t>
  </si>
  <si>
    <t>P9286</t>
  </si>
  <si>
    <t>Rondelles fer 16cm 18g Standard</t>
  </si>
  <si>
    <t>QC0076</t>
  </si>
  <si>
    <t>Kavaeff</t>
  </si>
  <si>
    <t>P9206</t>
  </si>
  <si>
    <t>Ressort acier 18cm 20g Premium</t>
  </si>
  <si>
    <t>QC0077</t>
  </si>
  <si>
    <t>Tambourine Man</t>
  </si>
  <si>
    <t>P8292</t>
  </si>
  <si>
    <t>Ampoule Zinc 18cm 8g Premium</t>
  </si>
  <si>
    <t>P8956</t>
  </si>
  <si>
    <t>Pompe Fer 12cm 6g Premium</t>
  </si>
  <si>
    <t>P8926</t>
  </si>
  <si>
    <t>Contacteur cuivre 18cm 8g Premium</t>
  </si>
  <si>
    <t>QC0080</t>
  </si>
  <si>
    <t>Queen</t>
  </si>
  <si>
    <t>QC0081</t>
  </si>
  <si>
    <t>Alexa</t>
  </si>
  <si>
    <t>Sarl</t>
  </si>
  <si>
    <t>P8984</t>
  </si>
  <si>
    <t>Pompe Fer 18cm 4g Premium</t>
  </si>
  <si>
    <t>P8588</t>
  </si>
  <si>
    <t>Gond Cuivre 8cm 14g Recyclé</t>
  </si>
  <si>
    <t>P9080</t>
  </si>
  <si>
    <t>Prise Cuivre 16cm 10g Standard</t>
  </si>
  <si>
    <t>P9598</t>
  </si>
  <si>
    <t>Tige Cuivre 8cm 18g Recyclé</t>
  </si>
  <si>
    <t>P8802</t>
  </si>
  <si>
    <t>Loquet fer 16cm 2g Standard</t>
  </si>
  <si>
    <t>P9102</t>
  </si>
  <si>
    <t>Prise Cuivre 8cm 14g Recyclé</t>
  </si>
  <si>
    <t>P9510</t>
  </si>
  <si>
    <t>Serrure Zinc 10cm 20g Standard</t>
  </si>
  <si>
    <t>P9466</t>
  </si>
  <si>
    <t>Serrure fer 12cm 14g Premium</t>
  </si>
  <si>
    <t>P8570</t>
  </si>
  <si>
    <t>Gond Cuivre 14cm 12g Recyclé</t>
  </si>
  <si>
    <t>P8626</t>
  </si>
  <si>
    <t>Gond Zinc 16cm 14g Standard</t>
  </si>
  <si>
    <t>P9118</t>
  </si>
  <si>
    <t>Prise Zinc 12cm 10g Premium</t>
  </si>
  <si>
    <t>P9614</t>
  </si>
  <si>
    <t>Tige Fer 12cm 14g Premium</t>
  </si>
  <si>
    <t>P9024</t>
  </si>
  <si>
    <t>Pompe Zinc 14cm 8g Recyclé</t>
  </si>
  <si>
    <t>P8810</t>
  </si>
  <si>
    <t>Loquet fer 18cm 20g Premium</t>
  </si>
  <si>
    <t>P9140</t>
  </si>
  <si>
    <t>Prise Zinc 16cm 18g Standard</t>
  </si>
  <si>
    <t>P9444</t>
  </si>
  <si>
    <t>Serrure Cuivre 16cm 2g Standard</t>
  </si>
  <si>
    <t>P9494</t>
  </si>
  <si>
    <t>Serrure fer 18cm 16g Premium</t>
  </si>
  <si>
    <t>P8582</t>
  </si>
  <si>
    <t>Gond Cuivre 18cm 12g Premium</t>
  </si>
  <si>
    <t>QC0084</t>
  </si>
  <si>
    <t>Anna Netrebko</t>
  </si>
  <si>
    <t>P8996</t>
  </si>
  <si>
    <t>Pompe Fer 8cm 6g Recyclé</t>
  </si>
  <si>
    <t>P8190</t>
  </si>
  <si>
    <t>Ampoule Acier 12cm 18g Premium</t>
  </si>
  <si>
    <t>P8900</t>
  </si>
  <si>
    <t>Contacteur cuivre 14cm 16g Recyclé</t>
  </si>
  <si>
    <t>P8286</t>
  </si>
  <si>
    <t>Ampoule Zinc 18cm 16g Premium</t>
  </si>
  <si>
    <t>P8298</t>
  </si>
  <si>
    <t>Ampoule Zinc 8cm 18g Recyclé</t>
  </si>
  <si>
    <t>P9026</t>
  </si>
  <si>
    <t>Pompe Zinc 16cm 10g Standard</t>
  </si>
  <si>
    <t>P8932</t>
  </si>
  <si>
    <t>Contacteur cuivre 8cm 18g Recyclé</t>
  </si>
  <si>
    <t>P8182</t>
  </si>
  <si>
    <t>Ampoule Acier 10cm 16g Standard</t>
  </si>
  <si>
    <t>QC0086</t>
  </si>
  <si>
    <t>Masami Cie</t>
  </si>
  <si>
    <t>P8166</t>
  </si>
  <si>
    <t>Aimants Fer Cobalt 18cm 20g Premium</t>
  </si>
  <si>
    <t>P8368</t>
  </si>
  <si>
    <t>Boitier clignotant Aluminium 16cm 10g Standard</t>
  </si>
  <si>
    <t>P8304</t>
  </si>
  <si>
    <t>Boitier clignotant Acier 10cm 12g Standard</t>
  </si>
  <si>
    <t>QC0087</t>
  </si>
  <si>
    <t>Gupta and Cie</t>
  </si>
  <si>
    <t>P9074</t>
  </si>
  <si>
    <t>Prise Cuivre 14cm 20g Recyclé</t>
  </si>
  <si>
    <t>P9082</t>
  </si>
  <si>
    <t>Prise Cuivre 16cm 14g Standard</t>
  </si>
  <si>
    <t>P8798</t>
  </si>
  <si>
    <t>Loquet fer 16cm 14g Standard</t>
  </si>
  <si>
    <t>P8942</t>
  </si>
  <si>
    <t>Pompe Fer 10cm 20g Standard</t>
  </si>
  <si>
    <t>P9104</t>
  </si>
  <si>
    <t>Prise Cuivre 8cm 18g Recyclé</t>
  </si>
  <si>
    <t>P9122</t>
  </si>
  <si>
    <t>Prise Zinc 12cm 18g Premium</t>
  </si>
  <si>
    <t>P8818</t>
  </si>
  <si>
    <t>Loquet fer 8cm 14g Recyclé</t>
  </si>
  <si>
    <t>P9032</t>
  </si>
  <si>
    <t>Pompe Zinc 16cm 2g Standard</t>
  </si>
  <si>
    <t>P9064</t>
  </si>
  <si>
    <t>Prise Cuivre 12cm 18g Premium</t>
  </si>
  <si>
    <t>QC0089</t>
  </si>
  <si>
    <t>Matisse 1954</t>
  </si>
  <si>
    <t>P8682</t>
  </si>
  <si>
    <t>Lamelles ACIER 14cm 8g Recyclé</t>
  </si>
  <si>
    <t>P8616</t>
  </si>
  <si>
    <t>Gond Zinc 14cm 16g Recyclé</t>
  </si>
  <si>
    <t>P8756</t>
  </si>
  <si>
    <t>Lamelles Zinc 18cm 8g Premium</t>
  </si>
  <si>
    <t>QC0090</t>
  </si>
  <si>
    <t>Kunio</t>
  </si>
  <si>
    <t>P8604</t>
  </si>
  <si>
    <t>Gond Zinc 12cm 10g Premium</t>
  </si>
  <si>
    <t>P8126</t>
  </si>
  <si>
    <t>Aimants Fer Cobalt 10cm 20g Standard</t>
  </si>
  <si>
    <t>P9492</t>
  </si>
  <si>
    <t>Serrure fer 18cm 12g Premium</t>
  </si>
  <si>
    <t>P8594</t>
  </si>
  <si>
    <t>Gond Zinc 10cm 12g Standard</t>
  </si>
  <si>
    <t>P8168</t>
  </si>
  <si>
    <t>Aimants Fer Cobalt 18cm 4g Premium</t>
  </si>
  <si>
    <t>P8738</t>
  </si>
  <si>
    <t>Lamelles Zinc 14cm 4g Recyclé</t>
  </si>
  <si>
    <t>QC0093</t>
  </si>
  <si>
    <t>Brindisi</t>
  </si>
  <si>
    <t>P8438</t>
  </si>
  <si>
    <t>Boitier démarreur Fer 10cm 12g Standard</t>
  </si>
  <si>
    <t>P8784</t>
  </si>
  <si>
    <t>Loquet fer 12cm 6g Premium</t>
  </si>
  <si>
    <t>P8424</t>
  </si>
  <si>
    <t>Boitier démarreur Acier 16cm 14g Standard</t>
  </si>
  <si>
    <t>QC0094</t>
  </si>
  <si>
    <t>Pocket Shark</t>
  </si>
  <si>
    <t>P8082</t>
  </si>
  <si>
    <t>Aiguilles Cuivre 14cm 12g Recyclé</t>
  </si>
  <si>
    <t>P8094</t>
  </si>
  <si>
    <t>Aiguilles Cuivre 16cm 14g Standard</t>
  </si>
  <si>
    <t>P8792</t>
  </si>
  <si>
    <t>Loquet fer 14cm 4g Recyclé</t>
  </si>
  <si>
    <t>P8052</t>
  </si>
  <si>
    <t>Aiguilles Acier 8cm 10g Recyclé</t>
  </si>
  <si>
    <t>P8002</t>
  </si>
  <si>
    <t>Aiguilles Acier 10cm 12g Standard</t>
  </si>
  <si>
    <t>P8834</t>
  </si>
  <si>
    <t>Loquet Zinc 10cm 8g Standard</t>
  </si>
  <si>
    <t>QC0095</t>
  </si>
  <si>
    <t>Pinneteau</t>
  </si>
  <si>
    <t>P9302</t>
  </si>
  <si>
    <t>Rondelles fer 8cm 10g Recyclé</t>
  </si>
  <si>
    <t>P8128</t>
  </si>
  <si>
    <t>Aimants Fer Cobalt 10cm 4g Standard</t>
  </si>
  <si>
    <t>P9694</t>
  </si>
  <si>
    <t>Tube Inox 10cm 8g Standard</t>
  </si>
  <si>
    <t>P9242</t>
  </si>
  <si>
    <t>Rondelles Cuivre 16cm 6g Standard</t>
  </si>
  <si>
    <t>P9280</t>
  </si>
  <si>
    <t>Rondelles fer 14cm 8g Recyclé</t>
  </si>
  <si>
    <t>P8146</t>
  </si>
  <si>
    <t>Aimants Fer Cobalt 14cm 20g Recyclé</t>
  </si>
  <si>
    <t>P9362</t>
  </si>
  <si>
    <t>Rondelles Zinc 8cm 6g Recyclé</t>
  </si>
  <si>
    <t>QC0096</t>
  </si>
  <si>
    <t>Mitra Kahen</t>
  </si>
  <si>
    <t>P8636</t>
  </si>
  <si>
    <t>Gond Zinc 18cm 16g Premium</t>
  </si>
  <si>
    <t>P8690</t>
  </si>
  <si>
    <t>Lamelles ACIER 16cm 2g Standard</t>
  </si>
  <si>
    <t>P8136</t>
  </si>
  <si>
    <t>Aimants Fer Cobalt 12cm 18g Premium</t>
  </si>
  <si>
    <t>P8758</t>
  </si>
  <si>
    <t>Lamelles Zinc 8cm 10g Recyclé</t>
  </si>
  <si>
    <t>QC0097</t>
  </si>
  <si>
    <t>Elina Garanica</t>
  </si>
  <si>
    <t>P8004</t>
  </si>
  <si>
    <t>Aiguilles Acier 10cm 16g Standard</t>
  </si>
  <si>
    <t>P8096</t>
  </si>
  <si>
    <t>Aiguilles Cuivre 16cm 18g Standard</t>
  </si>
  <si>
    <t>QC0098</t>
  </si>
  <si>
    <t>Soaemias Augusta</t>
  </si>
  <si>
    <t>P9276</t>
  </si>
  <si>
    <t>Rondelles fer 14cm 16g Recyclé</t>
  </si>
  <si>
    <t>P9258</t>
  </si>
  <si>
    <t>Rondelles fer 10cm 16g Standard</t>
  </si>
  <si>
    <t>QC0099</t>
  </si>
  <si>
    <t>Meije</t>
  </si>
  <si>
    <t>P9528</t>
  </si>
  <si>
    <t>Serrure Zinc 16cm 18g Standard</t>
  </si>
  <si>
    <t>P9426</t>
  </si>
  <si>
    <t>Serrure Cuivre 10cm 20g Standard</t>
  </si>
  <si>
    <t>QC0100</t>
  </si>
  <si>
    <t>Veloop</t>
  </si>
  <si>
    <t>P9562</t>
  </si>
  <si>
    <t>Tige Cuivre 12cm 6g Premium</t>
  </si>
  <si>
    <t>P8546</t>
  </si>
  <si>
    <t>Boitier embrayage Acier 18cm 8g Premium</t>
  </si>
  <si>
    <t>P8778</t>
  </si>
  <si>
    <t>Loquet fer 12cm 14g Premium</t>
  </si>
  <si>
    <t>P9580</t>
  </si>
  <si>
    <t>Tige Cuivre 16cm 2g Standard</t>
  </si>
  <si>
    <t>P8872</t>
  </si>
  <si>
    <t>Loquet Zinc 8cm 18g Recyclé</t>
  </si>
  <si>
    <t>QC0101</t>
  </si>
  <si>
    <t>KJT AIME</t>
  </si>
  <si>
    <t>Brasilia</t>
  </si>
  <si>
    <t>BRA</t>
  </si>
  <si>
    <t>Brésil</t>
  </si>
  <si>
    <t>P9696</t>
  </si>
  <si>
    <t>Tube Inox 12cm 10g Premium</t>
  </si>
  <si>
    <t>P8710</t>
  </si>
  <si>
    <t>Lamelles ACIER 8cm 2g Recyclé</t>
  </si>
  <si>
    <t>P9678</t>
  </si>
  <si>
    <t>Tube Cuivre 16cm 6g Standard</t>
  </si>
  <si>
    <t>P8730</t>
  </si>
  <si>
    <t>Lamelles Zinc 12cm 2g Premium</t>
  </si>
  <si>
    <t>QC0102</t>
  </si>
  <si>
    <t>Courbet</t>
  </si>
  <si>
    <t>Sté. Anonyme</t>
  </si>
  <si>
    <t>Ottawa</t>
  </si>
  <si>
    <t>CAN</t>
  </si>
  <si>
    <t>Canada</t>
  </si>
  <si>
    <t>P9564</t>
  </si>
  <si>
    <t>Tige Cuivre 14cm 12g Recyclé</t>
  </si>
  <si>
    <t>P8148</t>
  </si>
  <si>
    <t>Aimants Fer Cobalt 14cm 4g Recyclé</t>
  </si>
  <si>
    <t>P9244</t>
  </si>
  <si>
    <t>Rondelles Cuivre 18cm 16g Premium</t>
  </si>
  <si>
    <t>P8034</t>
  </si>
  <si>
    <t>Aiguilles Acier 16cm 14g Standard</t>
  </si>
  <si>
    <t>P9546</t>
  </si>
  <si>
    <t>Tige Cuivre 10cm 16g Standard</t>
  </si>
  <si>
    <t>P8724</t>
  </si>
  <si>
    <t>Lamelles Zinc 12cm 10g Premium</t>
  </si>
  <si>
    <t>P9312</t>
  </si>
  <si>
    <t>Rondelles Zinc 10cm 16g Standard</t>
  </si>
  <si>
    <t>P8346</t>
  </si>
  <si>
    <t>Boitier clignotant Aluminium 10cm 4g Standard</t>
  </si>
  <si>
    <t>P8064</t>
  </si>
  <si>
    <t>Aiguilles Cuivre 10cm 16g Standard</t>
  </si>
  <si>
    <t>QC0104</t>
  </si>
  <si>
    <t>Uzumaki</t>
  </si>
  <si>
    <t>sa</t>
  </si>
  <si>
    <t>P8110</t>
  </si>
  <si>
    <t>Aiguilles Cuivre 18cm 8g Premium</t>
  </si>
  <si>
    <t>P8472</t>
  </si>
  <si>
    <t>Boitier démarreur Fer 16cm 18g Standard</t>
  </si>
  <si>
    <t>P8020</t>
  </si>
  <si>
    <t>Aiguilles Acier 12cm 6g Premium</t>
  </si>
  <si>
    <t>QC0105</t>
  </si>
  <si>
    <t>Amy Warehouse</t>
  </si>
  <si>
    <t>Beijing</t>
  </si>
  <si>
    <t>CHN</t>
  </si>
  <si>
    <t>Chine</t>
  </si>
  <si>
    <t>P9200</t>
  </si>
  <si>
    <t>Ressort acier 16cm 6g Standard</t>
  </si>
  <si>
    <t>P9288</t>
  </si>
  <si>
    <t>Rondelles fer 16cm 2g Standard</t>
  </si>
  <si>
    <t>P8394</t>
  </si>
  <si>
    <t>Boitier clignotant Cuivre 10cm 12g Standard</t>
  </si>
  <si>
    <t>P8462</t>
  </si>
  <si>
    <t>Boitier démarreur Fer 14cm 20g Recyclé</t>
  </si>
  <si>
    <t>P8396</t>
  </si>
  <si>
    <t>Boitier clignotant Cuivre 12cm 14g Premium</t>
  </si>
  <si>
    <t>P9624</t>
  </si>
  <si>
    <t>Tige Fer 14cm 16g Recyclé</t>
  </si>
  <si>
    <t>P9662</t>
  </si>
  <si>
    <t>Tube Cuivre 10cm 8g Standard</t>
  </si>
  <si>
    <t>P9314</t>
  </si>
  <si>
    <t>Rondelles Zinc 10cm 20g Standard</t>
  </si>
  <si>
    <t>P9172</t>
  </si>
  <si>
    <t>Ressort acier 12cm 10g Premium</t>
  </si>
  <si>
    <t>P8378</t>
  </si>
  <si>
    <t>Boitier clignotant Aluminium 18cm 16g Premium</t>
  </si>
  <si>
    <t>QC0106</t>
  </si>
  <si>
    <t>Prague</t>
  </si>
  <si>
    <t>CZE</t>
  </si>
  <si>
    <t>Rép. Tchèque</t>
  </si>
  <si>
    <t>P9394</t>
  </si>
  <si>
    <t>Roulements acier 16cm 10g Standard</t>
  </si>
  <si>
    <t>P9374</t>
  </si>
  <si>
    <t>Roulements acier 12cm 10g Premium</t>
  </si>
  <si>
    <t>QC0107</t>
  </si>
  <si>
    <t>Mimamoto</t>
  </si>
  <si>
    <t>Berlin</t>
  </si>
  <si>
    <t>DEU</t>
  </si>
  <si>
    <t>Allemagne</t>
  </si>
  <si>
    <t>P8488</t>
  </si>
  <si>
    <t>Boitier démarreur Fer 8cm 10g Recyclé</t>
  </si>
  <si>
    <t>P8522</t>
  </si>
  <si>
    <t>Boitier embrayage Acier 14cm 20g Recyclé</t>
  </si>
  <si>
    <t>P8458</t>
  </si>
  <si>
    <t>Boitier démarreur Fer 14cm 12g Recyclé</t>
  </si>
  <si>
    <t>P8516</t>
  </si>
  <si>
    <t>Boitier embrayage Acier 12cm 6g Premium</t>
  </si>
  <si>
    <t>P9180</t>
  </si>
  <si>
    <t>Ressort acier 12cm 6g Premium</t>
  </si>
  <si>
    <t>QC0108</t>
  </si>
  <si>
    <t>Verzadigde</t>
  </si>
  <si>
    <t>P8930</t>
  </si>
  <si>
    <t>Contacteur cuivre 8cm 14g Recyclé</t>
  </si>
  <si>
    <t>QC0109</t>
  </si>
  <si>
    <t>Seki</t>
  </si>
  <si>
    <t>P9004</t>
  </si>
  <si>
    <t>Pompe Zinc 10cm 4g Standard</t>
  </si>
  <si>
    <t>P8270</t>
  </si>
  <si>
    <t>Ampoule Zinc 14cm 4g Recyclé</t>
  </si>
  <si>
    <t>P8962</t>
  </si>
  <si>
    <t>Pompe Fer 14cm 20g Recyclé</t>
  </si>
  <si>
    <t>P8252</t>
  </si>
  <si>
    <t>Ampoule Zinc 10cm 8g Standard</t>
  </si>
  <si>
    <t>QC0111</t>
  </si>
  <si>
    <t>Takao</t>
  </si>
  <si>
    <t>P8542</t>
  </si>
  <si>
    <t>Boitier embrayage Acier 18cm 20g Premium</t>
  </si>
  <si>
    <t>P9720</t>
  </si>
  <si>
    <t>Tube Inox 18cm 20g Premium</t>
  </si>
  <si>
    <t>P9606</t>
  </si>
  <si>
    <t>Tige Fer 10cm 20g Standard</t>
  </si>
  <si>
    <t>P8524</t>
  </si>
  <si>
    <t>Boitier embrayage Acier 14cm 4g Recyclé</t>
  </si>
  <si>
    <t>P9746</t>
  </si>
  <si>
    <t>Tube Zinc 14cm 4g Recyclé</t>
  </si>
  <si>
    <t>QC0112</t>
  </si>
  <si>
    <t>Ara</t>
  </si>
  <si>
    <t>P8352</t>
  </si>
  <si>
    <t>Boitier clignotant Aluminium 12cm 14g Premium</t>
  </si>
  <si>
    <t>P8328</t>
  </si>
  <si>
    <t>Boitier clignotant Acier 18cm 12g Premium</t>
  </si>
  <si>
    <t>P9148</t>
  </si>
  <si>
    <t>Prise Zinc 18cm 20g Premium</t>
  </si>
  <si>
    <t>QC0113</t>
  </si>
  <si>
    <t>MintAUS</t>
  </si>
  <si>
    <t>s.r.o.</t>
  </si>
  <si>
    <t>P9474</t>
  </si>
  <si>
    <t>Serrure fer 14cm 16g Recyclé</t>
  </si>
  <si>
    <t>P8804</t>
  </si>
  <si>
    <t>Loquet fer 16cm 6g Standard</t>
  </si>
  <si>
    <t>P8564</t>
  </si>
  <si>
    <t>Gond Cuivre 12cm 10g Premium</t>
  </si>
  <si>
    <t>P9502</t>
  </si>
  <si>
    <t>Serrure fer 8cm 14g Recyclé</t>
  </si>
  <si>
    <t>P8850</t>
  </si>
  <si>
    <t>Loquet Zinc 14cm 8g Recyclé</t>
  </si>
  <si>
    <t>P8634</t>
  </si>
  <si>
    <t>Gond Zinc 18cm 12g Premium</t>
  </si>
  <si>
    <t>P8890</t>
  </si>
  <si>
    <t>Contacteur cuivre 12cm 14g Premium</t>
  </si>
  <si>
    <t>QC0114</t>
  </si>
  <si>
    <t>Van Gogh 1890</t>
  </si>
  <si>
    <t>P8442</t>
  </si>
  <si>
    <t>Boitier démarreur Fer 10cm 20g Standard</t>
  </si>
  <si>
    <t>QC0116</t>
  </si>
  <si>
    <t>Seurat 1891</t>
  </si>
  <si>
    <t>P8706</t>
  </si>
  <si>
    <t>Lamelles ACIER 8cm 14g Recyclé</t>
  </si>
  <si>
    <t>P9600</t>
  </si>
  <si>
    <t>Tige Cuivre 8cm 2g Recyclé</t>
  </si>
  <si>
    <t>P9214</t>
  </si>
  <si>
    <t>Ressort acier 8cm 14g Recyclé</t>
  </si>
  <si>
    <t>P8036</t>
  </si>
  <si>
    <t>Aiguilles Acier 16cm 18g Standard</t>
  </si>
  <si>
    <t>P8686</t>
  </si>
  <si>
    <t>Lamelles ACIER 16cm 14g Standard</t>
  </si>
  <si>
    <t>P9558</t>
  </si>
  <si>
    <t>Tige Cuivre 12cm 18g Premium</t>
  </si>
  <si>
    <t>P8164</t>
  </si>
  <si>
    <t>Aimants Fer Cobalt 18cm 16g Premium</t>
  </si>
  <si>
    <t>P8066</t>
  </si>
  <si>
    <t>Aiguilles Cuivre 10cm 20g Standard</t>
  </si>
  <si>
    <t>QC0117</t>
  </si>
  <si>
    <t>Cordomi</t>
  </si>
  <si>
    <t>P8186</t>
  </si>
  <si>
    <t>Ampoule Acier 10cm 8g Standard</t>
  </si>
  <si>
    <t>P9238</t>
  </si>
  <si>
    <t>Rondelles Cuivre 16cm 14g Standard</t>
  </si>
  <si>
    <t>P8982</t>
  </si>
  <si>
    <t>Pompe Fer 18cm 20g Premium</t>
  </si>
  <si>
    <t>P8326</t>
  </si>
  <si>
    <t>Boitier clignotant Acier 16cm 6g Standard</t>
  </si>
  <si>
    <t>P9356</t>
  </si>
  <si>
    <t>Rondelles Zinc 8cm 14g Recyclé</t>
  </si>
  <si>
    <t>P9390</t>
  </si>
  <si>
    <t>Roulements acier 14cm 4g Recyclé</t>
  </si>
  <si>
    <t>QC0118</t>
  </si>
  <si>
    <t>Brit Jo</t>
  </si>
  <si>
    <t>P9602</t>
  </si>
  <si>
    <t>Tige Cuivre 8cm 6g Recyclé</t>
  </si>
  <si>
    <t>P9698</t>
  </si>
  <si>
    <t>Tube Inox 12cm 18g Premium</t>
  </si>
  <si>
    <t>P9676</t>
  </si>
  <si>
    <t>Tube Cuivre 16cm 14g Standard</t>
  </si>
  <si>
    <t>P9574</t>
  </si>
  <si>
    <t>Tige Cuivre 16cm 10g Standard</t>
  </si>
  <si>
    <t>QC0119</t>
  </si>
  <si>
    <t>Chaitoo</t>
  </si>
  <si>
    <t>P8428</t>
  </si>
  <si>
    <t>Boitier démarreur Acier 18cm 16g Premium</t>
  </si>
  <si>
    <t>P8446</t>
  </si>
  <si>
    <t>Boitier démarreur Fer 10cm 8g Standard</t>
  </si>
  <si>
    <t>P8306</t>
  </si>
  <si>
    <t>Boitier clignotant Acier 10cm 16g Standard</t>
  </si>
  <si>
    <t>P8902</t>
  </si>
  <si>
    <t>Contacteur cuivre 14cm 20g Recyclé</t>
  </si>
  <si>
    <t>P8450</t>
  </si>
  <si>
    <t>Boitier démarreur Fer 12cm 14g Premium</t>
  </si>
  <si>
    <t>P8372</t>
  </si>
  <si>
    <t>Boitier clignotant Aluminium 16cm 18g Standard</t>
  </si>
  <si>
    <t>QC0122</t>
  </si>
  <si>
    <t>Placido Domingo</t>
  </si>
  <si>
    <t>P8502</t>
  </si>
  <si>
    <t>Boitier embrayage Acier 10cm 20g Standard</t>
  </si>
  <si>
    <t>P9410</t>
  </si>
  <si>
    <t>Roulements acier 18cm 4g Premium</t>
  </si>
  <si>
    <t>P8520</t>
  </si>
  <si>
    <t>Boitier embrayage Acier 14cm 16g Recyclé</t>
  </si>
  <si>
    <t>QC0123</t>
  </si>
  <si>
    <t>Blockx</t>
  </si>
  <si>
    <t>P8958</t>
  </si>
  <si>
    <t>Pompe Fer 14cm 12g Recyclé</t>
  </si>
  <si>
    <t>P9212</t>
  </si>
  <si>
    <t>Ressort acier 8cm 10g Recyclé</t>
  </si>
  <si>
    <t>P8922</t>
  </si>
  <si>
    <t>Contacteur cuivre 18cm 20g Premium</t>
  </si>
  <si>
    <t>P8508</t>
  </si>
  <si>
    <t>Boitier embrayage Acier 12cm 10g Premium</t>
  </si>
  <si>
    <t>P9164</t>
  </si>
  <si>
    <t>Ressort acier 10cm 16g Standard</t>
  </si>
  <si>
    <t>P9000</t>
  </si>
  <si>
    <t>Pompe Zinc 10cm 16g Standard</t>
  </si>
  <si>
    <t>P8498</t>
  </si>
  <si>
    <t>Boitier embrayage Acier 10cm 12g Standard</t>
  </si>
  <si>
    <t>P8212</t>
  </si>
  <si>
    <t>Ampoule Acier 8cm 6g Recyclé</t>
  </si>
  <si>
    <t>QC0124</t>
  </si>
  <si>
    <t>Kauwal</t>
  </si>
  <si>
    <t>QC0125</t>
  </si>
  <si>
    <t>Bell Das</t>
  </si>
  <si>
    <t>P9364</t>
  </si>
  <si>
    <t>Roulements acier 10cm 12g Standard</t>
  </si>
  <si>
    <t>P8202</t>
  </si>
  <si>
    <t>Ampoule Acier 16cm 2g Standard</t>
  </si>
  <si>
    <t>P8892</t>
  </si>
  <si>
    <t>Contacteur cuivre 12cm 18g Premium</t>
  </si>
  <si>
    <t>P9418</t>
  </si>
  <si>
    <t>Roulements acier 8cm 18g Recyclé</t>
  </si>
  <si>
    <t>QC0126</t>
  </si>
  <si>
    <t>Raphaël 1520</t>
  </si>
  <si>
    <t>P8950</t>
  </si>
  <si>
    <t>Pompe Fer 12cm 14g Premium</t>
  </si>
  <si>
    <t>P9084</t>
  </si>
  <si>
    <t>Prise Cuivre 16cm 18g Standard</t>
  </si>
  <si>
    <t>P8280</t>
  </si>
  <si>
    <t>Ampoule Zinc 16cm 2g Standard</t>
  </si>
  <si>
    <t>P9044</t>
  </si>
  <si>
    <t>Pompe Zinc 8cm 18g Recyclé</t>
  </si>
  <si>
    <t>P9066</t>
  </si>
  <si>
    <t>Prise Cuivre 12cm 2g Premium</t>
  </si>
  <si>
    <t>QC0127</t>
  </si>
  <si>
    <t>De Vinci 1519</t>
  </si>
  <si>
    <t>P8188</t>
  </si>
  <si>
    <t>Ampoule Acier 12cm 10g Premium</t>
  </si>
  <si>
    <t>P8944</t>
  </si>
  <si>
    <t>Pompe Fer 10cm 4g Standard</t>
  </si>
  <si>
    <t>P8294</t>
  </si>
  <si>
    <t>Ampoule Zinc 8cm 10g Recyclé</t>
  </si>
  <si>
    <t>P9114</t>
  </si>
  <si>
    <t>Prise Zinc 10cm 4g Standard</t>
  </si>
  <si>
    <t>P8964</t>
  </si>
  <si>
    <t>Pompe Fer 14cm 4g Recyclé</t>
  </si>
  <si>
    <t>QC0129</t>
  </si>
  <si>
    <t>Serean Potter</t>
  </si>
  <si>
    <t>P8590</t>
  </si>
  <si>
    <t>Gond Cuivre 8cm 18g Recyclé</t>
  </si>
  <si>
    <t>P8586</t>
  </si>
  <si>
    <t>Gond Cuivre 18cm 4g Premium</t>
  </si>
  <si>
    <t>P9014</t>
  </si>
  <si>
    <t>Pompe Zinc 12cm 2g Premium</t>
  </si>
  <si>
    <t>QC0130</t>
  </si>
  <si>
    <t>Lesage</t>
  </si>
  <si>
    <t>P9050</t>
  </si>
  <si>
    <t>Prise Cuivre 10cm 12g Standard</t>
  </si>
  <si>
    <t>P9130</t>
  </si>
  <si>
    <t>Prise Zinc 14cm 20g Recyclé</t>
  </si>
  <si>
    <t>QC0131</t>
  </si>
  <si>
    <t>Witten</t>
  </si>
  <si>
    <t>SARL</t>
  </si>
  <si>
    <t>P8632</t>
  </si>
  <si>
    <t>Gond Zinc 16cm 6g Standard</t>
  </si>
  <si>
    <t>P8678</t>
  </si>
  <si>
    <t>Lamelles ACIER 14cm 20g Recyclé</t>
  </si>
  <si>
    <t>P8568</t>
  </si>
  <si>
    <t>Gond Cuivre 12cm 2g Premium</t>
  </si>
  <si>
    <t>P8162</t>
  </si>
  <si>
    <t>Aimants Fer Cobalt 18cm 12g Premium</t>
  </si>
  <si>
    <t>P9412</t>
  </si>
  <si>
    <t>Roulements acier 18cm 8g Premium</t>
  </si>
  <si>
    <t>P8790</t>
  </si>
  <si>
    <t>Loquet fer 14cm 20g Recyclé</t>
  </si>
  <si>
    <t>P9532</t>
  </si>
  <si>
    <t>Serrure Zinc 18cm 16g Premium</t>
  </si>
  <si>
    <t>P8764</t>
  </si>
  <si>
    <t>Lamelles Zinc 8cm 2g Recyclé</t>
  </si>
  <si>
    <t>P8144</t>
  </si>
  <si>
    <t>Aimants Fer Cobalt 14cm 16g Recyclé</t>
  </si>
  <si>
    <t>P8800</t>
  </si>
  <si>
    <t>Loquet fer 16cm 18g Standard</t>
  </si>
  <si>
    <t>P9432</t>
  </si>
  <si>
    <t>Serrure Cuivre 12cm 18g Premium</t>
  </si>
  <si>
    <t>QC0132</t>
  </si>
  <si>
    <t>Modigliani 1920</t>
  </si>
  <si>
    <t>P9486</t>
  </si>
  <si>
    <t>Serrure fer 16cm 18g Standard</t>
  </si>
  <si>
    <t>P8050</t>
  </si>
  <si>
    <t>Aiguilles Acier 18cm 8g Premium</t>
  </si>
  <si>
    <t>P9460</t>
  </si>
  <si>
    <t>Serrure fer 10cm 16g Standard</t>
  </si>
  <si>
    <t>P8638</t>
  </si>
  <si>
    <t>Gond Zinc 18cm 20g Premium</t>
  </si>
  <si>
    <t>P9160</t>
  </si>
  <si>
    <t>Prise Zinc 8cm 6g Recyclé</t>
  </si>
  <si>
    <t>P8072</t>
  </si>
  <si>
    <t>Aiguilles Cuivre 12cm 10g Premium</t>
  </si>
  <si>
    <t>QC0133</t>
  </si>
  <si>
    <t>Hidrangea</t>
  </si>
  <si>
    <t>P8640</t>
  </si>
  <si>
    <t>Gond Zinc 18cm 4g Premium</t>
  </si>
  <si>
    <t>P9536</t>
  </si>
  <si>
    <t>Serrure Zinc 18cm 8g Premium</t>
  </si>
  <si>
    <t>P9482</t>
  </si>
  <si>
    <t>Serrure fer 16cm 10g Standard</t>
  </si>
  <si>
    <t>P9430</t>
  </si>
  <si>
    <t>Serrure Cuivre 12cm 10g Premium</t>
  </si>
  <si>
    <t>P8600</t>
  </si>
  <si>
    <t>Gond Zinc 10cm 4g Standard</t>
  </si>
  <si>
    <t>P9458</t>
  </si>
  <si>
    <t>Serrure fer 10cm 12g Standard</t>
  </si>
  <si>
    <t>QC0135</t>
  </si>
  <si>
    <t>Decarpentries</t>
  </si>
  <si>
    <t>P8194</t>
  </si>
  <si>
    <t>Ampoule Acier 14cm 12g Recyclé</t>
  </si>
  <si>
    <t>P8776</t>
  </si>
  <si>
    <t>Loquet fer 12cm 10g Premium</t>
  </si>
  <si>
    <t>P8786</t>
  </si>
  <si>
    <t>Loquet fer 14cm 12g Recyclé</t>
  </si>
  <si>
    <t>P8244</t>
  </si>
  <si>
    <t>Ampoule Zinc 10cm 12g Standard</t>
  </si>
  <si>
    <t>P8796</t>
  </si>
  <si>
    <t>Loquet fer 16cm 10g Standard</t>
  </si>
  <si>
    <t>P8806</t>
  </si>
  <si>
    <t>Loquet fer 18cm 12g Premium</t>
  </si>
  <si>
    <t>QC0136</t>
  </si>
  <si>
    <t>Lumières</t>
  </si>
  <si>
    <t>P9308</t>
  </si>
  <si>
    <t>Rondelles fer 8cm 2g Recyclé</t>
  </si>
  <si>
    <t>P9278</t>
  </si>
  <si>
    <t>Rondelles fer 14cm 4g Recyclé</t>
  </si>
  <si>
    <t>QC0137</t>
  </si>
  <si>
    <t>Gaudi SPA</t>
  </si>
  <si>
    <t>QC0139</t>
  </si>
  <si>
    <t>Callas Venus</t>
  </si>
  <si>
    <t>P8704</t>
  </si>
  <si>
    <t>Lamelles ACIER 8cm 10g Recyclé</t>
  </si>
  <si>
    <t>P8676</t>
  </si>
  <si>
    <t>Lamelles ACIER 14cm 16g Recyclé</t>
  </si>
  <si>
    <t>P9518</t>
  </si>
  <si>
    <t>Serrure Zinc 12cm 2g Premium</t>
  </si>
  <si>
    <t>P8750</t>
  </si>
  <si>
    <t>Lamelles Zinc 18cm 12g Premium</t>
  </si>
  <si>
    <t>P8722</t>
  </si>
  <si>
    <t>Lamelles Zinc 10cm 8g Standard</t>
  </si>
  <si>
    <t>P9450</t>
  </si>
  <si>
    <t>Serrure Cuivre 18cm 4g Premium</t>
  </si>
  <si>
    <t>QC0140</t>
  </si>
  <si>
    <t>Gudrun</t>
  </si>
  <si>
    <t>P8108</t>
  </si>
  <si>
    <t>Aiguilles Cuivre 18cm 4g Premium</t>
  </si>
  <si>
    <t>P8018</t>
  </si>
  <si>
    <t>Aiguilles Acier 12cm 2g Premium</t>
  </si>
  <si>
    <t>P8752</t>
  </si>
  <si>
    <t>Lamelles Zinc 18cm 16g Premium</t>
  </si>
  <si>
    <t>QC0141</t>
  </si>
  <si>
    <t>Bains Cie</t>
  </si>
  <si>
    <t>P8946</t>
  </si>
  <si>
    <t>Pompe Fer 10cm 8g Standard</t>
  </si>
  <si>
    <t>P8812</t>
  </si>
  <si>
    <t>Loquet fer 18cm 4g Premium</t>
  </si>
  <si>
    <t>P9224</t>
  </si>
  <si>
    <t>Rondelles Cuivre 10cm 8g Standard</t>
  </si>
  <si>
    <t>P8848</t>
  </si>
  <si>
    <t>Loquet Zinc 14cm 4g Recyclé</t>
  </si>
  <si>
    <t>P9034</t>
  </si>
  <si>
    <t>Pompe Zinc 18cm 12g Premium</t>
  </si>
  <si>
    <t>P9334</t>
  </si>
  <si>
    <t>Rondelles Zinc 14cm 8g Recyclé</t>
  </si>
  <si>
    <t>QC0142</t>
  </si>
  <si>
    <t>Segui</t>
  </si>
  <si>
    <t>P8694</t>
  </si>
  <si>
    <t>Lamelles ACIER 18cm 12g Premium</t>
  </si>
  <si>
    <t>P9702</t>
  </si>
  <si>
    <t>Tube Inox 14cm 12g Recyclé</t>
  </si>
  <si>
    <t>P8022</t>
  </si>
  <si>
    <t>Aiguilles Acier 14cm 12g Recyclé</t>
  </si>
  <si>
    <t>P9204</t>
  </si>
  <si>
    <t>Ressort acier 18cm 16g Premium</t>
  </si>
  <si>
    <t>P8674</t>
  </si>
  <si>
    <t>Lamelles ACIER 14cm 12g Recyclé</t>
  </si>
  <si>
    <t>P8114</t>
  </si>
  <si>
    <t>Aiguilles Cuivre 8cm 14g Recyclé</t>
  </si>
  <si>
    <t>P9202</t>
  </si>
  <si>
    <t>Ressort acier 18cm 12g Premium</t>
  </si>
  <si>
    <t>QC0143</t>
  </si>
  <si>
    <t>Humanisme</t>
  </si>
  <si>
    <t>P9508</t>
  </si>
  <si>
    <t>Serrure Zinc 10cm 12g Standard</t>
  </si>
  <si>
    <t>P9570</t>
  </si>
  <si>
    <t>Tige Cuivre 14cm 4g Recyclé</t>
  </si>
  <si>
    <t>P9674</t>
  </si>
  <si>
    <t>Tube Cuivre 14cm 4g Recyclé</t>
  </si>
  <si>
    <t>P9088</t>
  </si>
  <si>
    <t>Prise Cuivre 16cm 6g Standard</t>
  </si>
  <si>
    <t>P9442</t>
  </si>
  <si>
    <t>Serrure Cuivre 16cm 14g Standard</t>
  </si>
  <si>
    <t>P9656</t>
  </si>
  <si>
    <t>Tige Fer 8cm 6g Recyclé</t>
  </si>
  <si>
    <t>P9610</t>
  </si>
  <si>
    <t>Tige Fer 10cm 8g Standard</t>
  </si>
  <si>
    <t>P8602</t>
  </si>
  <si>
    <t>Gond Zinc 10cm 8g Standard</t>
  </si>
  <si>
    <t>P9260</t>
  </si>
  <si>
    <t>Rondelles fer 10cm 20g Standard</t>
  </si>
  <si>
    <t>QC0144</t>
  </si>
  <si>
    <t>Sumo</t>
  </si>
  <si>
    <t>P8088</t>
  </si>
  <si>
    <t>Aiguilles Cuivre 14cm 4g Recyclé</t>
  </si>
  <si>
    <t>P8392</t>
  </si>
  <si>
    <t>Boitier clignotant Aluminium 8cm 6g Recyclé</t>
  </si>
  <si>
    <t>P9672</t>
  </si>
  <si>
    <t>Tube Cuivre 14cm 16g Recyclé</t>
  </si>
  <si>
    <t>P9712</t>
  </si>
  <si>
    <t>Tube Inox 16cm 18g Standard</t>
  </si>
  <si>
    <t>P8058</t>
  </si>
  <si>
    <t>Aiguilles Acier 8cm 2g Recyclé</t>
  </si>
  <si>
    <t>P8402</t>
  </si>
  <si>
    <t>Boitier clignotant Cuivre 14cm 4g Recyclé</t>
  </si>
  <si>
    <t>P9338</t>
  </si>
  <si>
    <t>Rondelles Zinc 16cm 14g Standard</t>
  </si>
  <si>
    <t>P8338</t>
  </si>
  <si>
    <t>Boitier clignotant Acier 8cm 2g Recyclé</t>
  </si>
  <si>
    <t>P8844</t>
  </si>
  <si>
    <t>Loquet Zinc 14cm 12g Recyclé</t>
  </si>
  <si>
    <t>P9734</t>
  </si>
  <si>
    <t>Tube Zinc 10cm 20g Standard</t>
  </si>
  <si>
    <t>P9740</t>
  </si>
  <si>
    <t>Tube Zinc 12cm 2g Premium</t>
  </si>
  <si>
    <t>QC0146</t>
  </si>
  <si>
    <t>Matta 2002</t>
  </si>
  <si>
    <t>P9236</t>
  </si>
  <si>
    <t>Rondelles Cuivre 14cm 4g Recyclé</t>
  </si>
  <si>
    <t>P9630</t>
  </si>
  <si>
    <t>Tige Fer 14cm 8g Recyclé</t>
  </si>
  <si>
    <t>P9350</t>
  </si>
  <si>
    <t>Rondelles Zinc 18cm 4g Premium</t>
  </si>
  <si>
    <t>P9544</t>
  </si>
  <si>
    <t>Tige Cuivre 10cm 12g Standard</t>
  </si>
  <si>
    <t>QC0147</t>
  </si>
  <si>
    <t>Girard Magnets</t>
  </si>
  <si>
    <t>P8500</t>
  </si>
  <si>
    <t>Boitier embrayage Acier 10cm 16g Standard</t>
  </si>
  <si>
    <t>P8494</t>
  </si>
  <si>
    <t>Boitier démarreur Fer 8cm 2g Recyclé</t>
  </si>
  <si>
    <t>P8426</t>
  </si>
  <si>
    <t>Boitier démarreur Acier 16cm 6g Standard</t>
  </si>
  <si>
    <t>QC0148</t>
  </si>
  <si>
    <t>Tank Charles</t>
  </si>
  <si>
    <t>P8536</t>
  </si>
  <si>
    <t>Boitier embrayage Acier 16cm 6g Standard</t>
  </si>
  <si>
    <t>P9728</t>
  </si>
  <si>
    <t>Tube Inox 8cm 2g Recyclé</t>
  </si>
  <si>
    <t>P9618</t>
  </si>
  <si>
    <t>Tige Fer 12cm 2g Premium</t>
  </si>
  <si>
    <t>P9754</t>
  </si>
  <si>
    <t>Tube Zinc 16cm 6g Standard</t>
  </si>
  <si>
    <t>QC0149</t>
  </si>
  <si>
    <t>Spotty Happy</t>
  </si>
  <si>
    <t>QC0150</t>
  </si>
  <si>
    <t>Glory frost</t>
  </si>
  <si>
    <t>P8358</t>
  </si>
  <si>
    <t>Boitier clignotant Aluminium 12cm 6g Premium</t>
  </si>
  <si>
    <t>P8332</t>
  </si>
  <si>
    <t>Boitier clignotant Acier 18cm 8g Premium</t>
  </si>
  <si>
    <t>QCHQ01</t>
  </si>
  <si>
    <t>Ravenholm</t>
  </si>
  <si>
    <t>P8284</t>
  </si>
  <si>
    <t>Ampoule Zinc 18cm 12g Premium</t>
  </si>
  <si>
    <t>P8238</t>
  </si>
  <si>
    <t>Ampoule Cuivre 8cm 10g Recyclé</t>
  </si>
  <si>
    <t>QCHQ02</t>
  </si>
  <si>
    <t>Stalkers</t>
  </si>
  <si>
    <t>QCHQ03</t>
  </si>
  <si>
    <t>Black Mesa</t>
  </si>
  <si>
    <t>P9590</t>
  </si>
  <si>
    <t>Tige Cuivre 18cm 4g Premium</t>
  </si>
  <si>
    <t>P9572</t>
  </si>
  <si>
    <t>Tige Cuivre 14cm 8g Recyclé</t>
  </si>
  <si>
    <t>QCHQ04</t>
  </si>
  <si>
    <t>Nova Prospekt</t>
  </si>
  <si>
    <t>P9378</t>
  </si>
  <si>
    <t>Roulements acier 12cm 18g Premium</t>
  </si>
  <si>
    <t>P9370</t>
  </si>
  <si>
    <t>Roulements acier 10cm 4g Standard</t>
  </si>
  <si>
    <t>QCHQ05</t>
  </si>
  <si>
    <t>Docteur Rosenberg</t>
  </si>
  <si>
    <t>P9138</t>
  </si>
  <si>
    <t>Prise Zinc 16cm 14g Standard</t>
  </si>
  <si>
    <t>QCHQ07</t>
  </si>
  <si>
    <t>Half-Life 2</t>
  </si>
  <si>
    <t>QCHQ08</t>
  </si>
  <si>
    <t>Pollock 1956</t>
  </si>
  <si>
    <t>P9534</t>
  </si>
  <si>
    <t>Serrure Zinc 18cm 4g Premium</t>
  </si>
  <si>
    <t>P9472</t>
  </si>
  <si>
    <t>Serrure fer 12cm 6g Premium</t>
  </si>
  <si>
    <t>QP0001</t>
  </si>
  <si>
    <t>Judith Mossman</t>
  </si>
  <si>
    <t>QP0002</t>
  </si>
  <si>
    <t>Sheckley</t>
  </si>
  <si>
    <t>P8398</t>
  </si>
  <si>
    <t>Boitier clignotant Cuivre 12cm 2g Premium</t>
  </si>
  <si>
    <t>QP0003</t>
  </si>
  <si>
    <t>Team Fortress</t>
  </si>
  <si>
    <t>P8854</t>
  </si>
  <si>
    <t>Loquet Zinc 16cm 14g Standard</t>
  </si>
  <si>
    <t>QP0004</t>
  </si>
  <si>
    <t>Yoshitoshi</t>
  </si>
  <si>
    <t>P8482</t>
  </si>
  <si>
    <t>Boitier démarreur Fer 18cm 20g Premium</t>
  </si>
  <si>
    <t>QP0005</t>
  </si>
  <si>
    <t>Union Universelle</t>
  </si>
  <si>
    <t>P8656</t>
  </si>
  <si>
    <t>Lamelles ACIER 10cm 16g Standard</t>
  </si>
  <si>
    <t>P8746</t>
  </si>
  <si>
    <t>Lamelles Zinc 16cm 18g Standard</t>
  </si>
  <si>
    <t>QP0006</t>
  </si>
  <si>
    <t>Wheatley</t>
  </si>
  <si>
    <t>P8112</t>
  </si>
  <si>
    <t>Aiguilles Cuivre 8cm 10g Recyclé</t>
  </si>
  <si>
    <t>P8030</t>
  </si>
  <si>
    <t>Aiguilles Acier 14cm 8g Recyclé</t>
  </si>
  <si>
    <t>QP0007</t>
  </si>
  <si>
    <t>Naruhito</t>
  </si>
  <si>
    <t>QP0008</t>
  </si>
  <si>
    <t>Saint Connor</t>
  </si>
  <si>
    <t>P9250</t>
  </si>
  <si>
    <t>Rondelles Cuivre 8cm 10g Recyclé</t>
  </si>
  <si>
    <t>P8532</t>
  </si>
  <si>
    <t>Boitier embrayage Acier 16cm 18g Standard</t>
  </si>
  <si>
    <t>P8466</t>
  </si>
  <si>
    <t>Boitier démarreur Fer 14cm 8g Recyclé</t>
  </si>
  <si>
    <t>P9328</t>
  </si>
  <si>
    <t>Rondelles Zinc 14cm 12g Recyclé</t>
  </si>
  <si>
    <t>P8514</t>
  </si>
  <si>
    <t>Boitier embrayage Acier 12cm 2g Premium</t>
  </si>
  <si>
    <t>QP0009</t>
  </si>
  <si>
    <t>Aysu Tamar</t>
  </si>
  <si>
    <t>P8130</t>
  </si>
  <si>
    <t>Aimants Fer Cobalt 10cm 8g Standard</t>
  </si>
  <si>
    <t>P8732</t>
  </si>
  <si>
    <t>Lamelles Zinc 12cm 6g Premium</t>
  </si>
  <si>
    <t>QP0010</t>
  </si>
  <si>
    <t>Steam</t>
  </si>
  <si>
    <t>P8234</t>
  </si>
  <si>
    <t>Ampoule Cuivre 18cm 20g Premium</t>
  </si>
  <si>
    <t>QP0011</t>
  </si>
  <si>
    <t>Tetsuo Shema</t>
  </si>
  <si>
    <t>QP0012</t>
  </si>
  <si>
    <t>Pishie</t>
  </si>
  <si>
    <t>QP0013</t>
  </si>
  <si>
    <t>Dun Gowon</t>
  </si>
  <si>
    <t>P8884</t>
  </si>
  <si>
    <t>Contacteur cuivre 10cm 4g Standard</t>
  </si>
  <si>
    <t>P9342</t>
  </si>
  <si>
    <t>Rondelles Zinc 16cm 6g Standard</t>
  </si>
  <si>
    <t>P8914</t>
  </si>
  <si>
    <t>Contacteur cuivre 16cm 2g Standard</t>
  </si>
  <si>
    <t>P9264</t>
  </si>
  <si>
    <t>Rondelles fer 10cm 8g Standard</t>
  </si>
  <si>
    <t>QP0014</t>
  </si>
  <si>
    <t>Hazard</t>
  </si>
  <si>
    <t>P9048</t>
  </si>
  <si>
    <t>Pompe Zinc 8cm 6g Recyclé</t>
  </si>
  <si>
    <t>QP0015</t>
  </si>
  <si>
    <t>Just Random</t>
  </si>
  <si>
    <t>P9736</t>
  </si>
  <si>
    <t>Tube Zinc 10cm 4g Standard</t>
  </si>
  <si>
    <t>P9592</t>
  </si>
  <si>
    <t>Tige Cuivre 18cm 8g Premium</t>
  </si>
  <si>
    <t>QP0016</t>
  </si>
  <si>
    <t>Bianco Magnets</t>
  </si>
  <si>
    <t>P8336</t>
  </si>
  <si>
    <t>Boitier clignotant Acier 8cm 14g Recyclé</t>
  </si>
  <si>
    <t>P8362</t>
  </si>
  <si>
    <t>Boitier clignotant Aluminium 14cm 16g Recyclé</t>
  </si>
  <si>
    <t>P8206</t>
  </si>
  <si>
    <t>Ampoule Acier 18cm 4g Premium</t>
  </si>
  <si>
    <t>QP0017</t>
  </si>
  <si>
    <t>Teissen</t>
  </si>
  <si>
    <t>P8560</t>
  </si>
  <si>
    <t>Gond Cuivre 10cm 20g Standard</t>
  </si>
  <si>
    <t>P9718</t>
  </si>
  <si>
    <t>Tube Inox 18cm 16g Premium</t>
  </si>
  <si>
    <t>P9068</t>
  </si>
  <si>
    <t>Prise Cuivre 12cm 6g Premium</t>
  </si>
  <si>
    <t>P8592</t>
  </si>
  <si>
    <t>Gond Cuivre 8cm 6g Recyclé</t>
  </si>
  <si>
    <t>P9154</t>
  </si>
  <si>
    <t>Prise Zinc 8cm 10g Recyclé</t>
  </si>
  <si>
    <t>QP0018</t>
  </si>
  <si>
    <t>Heaven Reece</t>
  </si>
  <si>
    <t>P8976</t>
  </si>
  <si>
    <t>Pompe Fer 16cm 6g Standard</t>
  </si>
  <si>
    <t>P9006</t>
  </si>
  <si>
    <t>Pompe Zinc 10cm 8g Standard</t>
  </si>
  <si>
    <t>QP0019</t>
  </si>
  <si>
    <t>Shawn Cie</t>
  </si>
  <si>
    <t>P9106</t>
  </si>
  <si>
    <t>Prise Cuivre 8cm 2g Recyclé</t>
  </si>
  <si>
    <t>P9144</t>
  </si>
  <si>
    <t>Prise Zinc 16cm 6g Standard</t>
  </si>
  <si>
    <t>QP0020</t>
  </si>
  <si>
    <t>IDC LAUL</t>
  </si>
  <si>
    <t>P9582</t>
  </si>
  <si>
    <t>Tige Cuivre 16cm 6g Standard</t>
  </si>
  <si>
    <t>P9612</t>
  </si>
  <si>
    <t>Tige Fer 12cm 10g Premium</t>
  </si>
  <si>
    <t>QP0021</t>
  </si>
  <si>
    <t>Rowan</t>
  </si>
  <si>
    <t>P8218</t>
  </si>
  <si>
    <t>Ampoule Cuivre 12cm 14g Premium</t>
  </si>
  <si>
    <t>P8246</t>
  </si>
  <si>
    <t>Ampoule Zinc 10cm 16g Standard</t>
  </si>
  <si>
    <t>QP0022</t>
  </si>
  <si>
    <t>Ecank</t>
  </si>
  <si>
    <t>QP0023</t>
  </si>
  <si>
    <t>Smith</t>
  </si>
  <si>
    <t>P9216</t>
  </si>
  <si>
    <t>Ressort acier 8cm 18g Recyclé</t>
  </si>
  <si>
    <t>QP0024</t>
  </si>
  <si>
    <t>Lex M</t>
  </si>
  <si>
    <t>P9516</t>
  </si>
  <si>
    <t>Serrure Zinc 12cm 14g Premium</t>
  </si>
  <si>
    <t>P8274</t>
  </si>
  <si>
    <t>Ampoule Zinc 16cm 10g Standard</t>
  </si>
  <si>
    <t>P9406</t>
  </si>
  <si>
    <t>Roulements acier 18cm 16g Premium</t>
  </si>
  <si>
    <t>P8910</t>
  </si>
  <si>
    <t>Contacteur cuivre 16cm 14g Standard</t>
  </si>
  <si>
    <t>P9448</t>
  </si>
  <si>
    <t>Serrure Cuivre 18cm 16g Premium</t>
  </si>
  <si>
    <t>P9142</t>
  </si>
  <si>
    <t>Prise Zinc 16cm 2g Standard</t>
  </si>
  <si>
    <t>P8878</t>
  </si>
  <si>
    <t>Contacteur cuivre 10cm 12g Standard</t>
  </si>
  <si>
    <t>P9018</t>
  </si>
  <si>
    <t>Pompe Zinc 14cm 12g Recyclé</t>
  </si>
  <si>
    <t>P8236</t>
  </si>
  <si>
    <t>Ampoule Cuivre 18cm 8g Premium</t>
  </si>
  <si>
    <t>QP0025</t>
  </si>
  <si>
    <t>Spooky</t>
  </si>
  <si>
    <t>P8268</t>
  </si>
  <si>
    <t>Ampoule Zinc 14cm 20g Recyclé</t>
  </si>
  <si>
    <t>P8228</t>
  </si>
  <si>
    <t>Ampoule Cuivre 16cm 18g Standard</t>
  </si>
  <si>
    <t>QP0027</t>
  </si>
  <si>
    <t>Myajanette</t>
  </si>
  <si>
    <t>P9072</t>
  </si>
  <si>
    <t>Prise Cuivre 14cm 16g Recyclé</t>
  </si>
  <si>
    <t>P8354</t>
  </si>
  <si>
    <t>Boitier clignotant Aluminium 12cm 18g Premium</t>
  </si>
  <si>
    <t>QP0028</t>
  </si>
  <si>
    <t>Trixie</t>
  </si>
  <si>
    <t>P9424</t>
  </si>
  <si>
    <t>Serrure Cuivre 10cm 16g Standard</t>
  </si>
  <si>
    <t>P9526</t>
  </si>
  <si>
    <t>Serrure Zinc 16cm 14g Standard</t>
  </si>
  <si>
    <t>P9498</t>
  </si>
  <si>
    <t>Serrure fer 18cm 8g Premium</t>
  </si>
  <si>
    <t>P8492</t>
  </si>
  <si>
    <t>Boitier démarreur Fer 8cm 18g Recyclé</t>
  </si>
  <si>
    <t>QP0029</t>
  </si>
  <si>
    <t>Hayley Campbell</t>
  </si>
  <si>
    <t>P9530</t>
  </si>
  <si>
    <t>Serrure Zinc 16cm 6g Standard</t>
  </si>
  <si>
    <t>P9428</t>
  </si>
  <si>
    <t>Serrure Cuivre 10cm 8g Standard</t>
  </si>
  <si>
    <t>QP0030</t>
  </si>
  <si>
    <t>Epicq Cie</t>
  </si>
  <si>
    <t>P8846</t>
  </si>
  <si>
    <t>Loquet Zinc 14cm 16g Recyclé</t>
  </si>
  <si>
    <t>QP0032</t>
  </si>
  <si>
    <t>Axes Japan</t>
  </si>
  <si>
    <t>P8090</t>
  </si>
  <si>
    <t>Aiguilles Cuivre 14cm 8g Recyclé</t>
  </si>
  <si>
    <t>P8824</t>
  </si>
  <si>
    <t>Loquet fer 8cm 6g Recyclé</t>
  </si>
  <si>
    <t>P8720</t>
  </si>
  <si>
    <t>Lamelles Zinc 10cm 4g Standard</t>
  </si>
  <si>
    <t>P8060</t>
  </si>
  <si>
    <t>Aiguilles Acier 8cm 6g Recyclé</t>
  </si>
  <si>
    <t>P9194</t>
  </si>
  <si>
    <t>Ressort acier 16cm 14g Standard</t>
  </si>
  <si>
    <t>P8822</t>
  </si>
  <si>
    <t>Loquet fer 8cm 2g Recyclé</t>
  </si>
  <si>
    <t>P8772</t>
  </si>
  <si>
    <t>Loquet fer 10cm 4g Standard</t>
  </si>
  <si>
    <t>P8702</t>
  </si>
  <si>
    <t>Lamelles ACIER 18cm 8g Premium</t>
  </si>
  <si>
    <t>P8176</t>
  </si>
  <si>
    <t>Aimants Fer Cobalt 8cm 18g Recyclé</t>
  </si>
  <si>
    <t>QP0033</t>
  </si>
  <si>
    <t>Rembrandt 1669</t>
  </si>
  <si>
    <t>P8940</t>
  </si>
  <si>
    <t>Pompe Fer 10cm 16g Standard</t>
  </si>
  <si>
    <t>P8142</t>
  </si>
  <si>
    <t>Aimants Fer Cobalt 14cm 12g Recyclé</t>
  </si>
  <si>
    <t>P9038</t>
  </si>
  <si>
    <t>Pompe Zinc 18cm 20g Premium</t>
  </si>
  <si>
    <t>QP0034</t>
  </si>
  <si>
    <t>TAVIT</t>
  </si>
  <si>
    <t>P9268</t>
  </si>
  <si>
    <t>Rondelles fer 12cm 14g Premium</t>
  </si>
  <si>
    <t>P8696</t>
  </si>
  <si>
    <t>Lamelles ACIER 18cm 16g Premium</t>
  </si>
  <si>
    <t>P9346</t>
  </si>
  <si>
    <t>Rondelles Zinc 18cm 16g Premium</t>
  </si>
  <si>
    <t>QP0035</t>
  </si>
  <si>
    <t>Sophorn</t>
  </si>
  <si>
    <t>P9152</t>
  </si>
  <si>
    <t>Prise Zinc 18cm 8g Premium</t>
  </si>
  <si>
    <t>P9764</t>
  </si>
  <si>
    <t>Tube Zinc 8cm 18g Recyclé</t>
  </si>
  <si>
    <t>P8046</t>
  </si>
  <si>
    <t>Aiguilles Acier 18cm 20g Premium</t>
  </si>
  <si>
    <t>P9056</t>
  </si>
  <si>
    <t>Prise Cuivre 10cm 4g Standard</t>
  </si>
  <si>
    <t>P9666</t>
  </si>
  <si>
    <t>Tube Cuivre 12cm 14g Premium</t>
  </si>
  <si>
    <t>P8836</t>
  </si>
  <si>
    <t>Loquet Zinc 12cm 10g Premium</t>
  </si>
  <si>
    <t>P8726</t>
  </si>
  <si>
    <t>Lamelles Zinc 12cm 14g Premium</t>
  </si>
  <si>
    <t>P8078</t>
  </si>
  <si>
    <t>Aiguilles Cuivre 12cm 2g Premium</t>
  </si>
  <si>
    <t>QP0036</t>
  </si>
  <si>
    <t>Fizzle Fiddler</t>
  </si>
  <si>
    <t>P8916</t>
  </si>
  <si>
    <t>Contacteur cuivre 16cm 6g Standard</t>
  </si>
  <si>
    <t>QP0037</t>
  </si>
  <si>
    <t>Triumph</t>
  </si>
  <si>
    <t>P8100</t>
  </si>
  <si>
    <t>Aiguilles Cuivre 16cm 6g Standard</t>
  </si>
  <si>
    <t>P8008</t>
  </si>
  <si>
    <t>Aiguilles Acier 10cm 4g Standard</t>
  </si>
  <si>
    <t>P8736</t>
  </si>
  <si>
    <t>Lamelles Zinc 14cm 16g Recyclé</t>
  </si>
  <si>
    <t>QP0038</t>
  </si>
  <si>
    <t>Tootz 1930</t>
  </si>
  <si>
    <t>P9348</t>
  </si>
  <si>
    <t>Rondelles Zinc 18cm 20g Premium</t>
  </si>
  <si>
    <t>P9644</t>
  </si>
  <si>
    <t>Tige Fer 18cm 20g Premium</t>
  </si>
  <si>
    <t>P9234</t>
  </si>
  <si>
    <t>Rondelles Cuivre 14cm 20g Recyclé</t>
  </si>
  <si>
    <t>P9628</t>
  </si>
  <si>
    <t>Tige Fer 14cm 4g Recyclé</t>
  </si>
  <si>
    <t>QP0039</t>
  </si>
  <si>
    <t>Adriana Alexia</t>
  </si>
  <si>
    <t>P8622</t>
  </si>
  <si>
    <t>Gond Zinc 14cm 8g Recyclé</t>
  </si>
  <si>
    <t>P8320</t>
  </si>
  <si>
    <t>Boitier clignotant Acier 14cm 8g Recyclé</t>
  </si>
  <si>
    <t>P8642</t>
  </si>
  <si>
    <t>Gond Zinc 18cm 8g Premium</t>
  </si>
  <si>
    <t>P8384</t>
  </si>
  <si>
    <t>Boitier clignotant Aluminium 8cm 10g Recyclé</t>
  </si>
  <si>
    <t>QP0040</t>
  </si>
  <si>
    <t>Pan Automotive</t>
  </si>
  <si>
    <t>QP0041</t>
  </si>
  <si>
    <t>Paw Bear</t>
  </si>
  <si>
    <t>P9748</t>
  </si>
  <si>
    <t>Tube Zinc 14cm 8g Recyclé</t>
  </si>
  <si>
    <t>P9566</t>
  </si>
  <si>
    <t>Tige Cuivre 14cm 16g Recyclé</t>
  </si>
  <si>
    <t>QP0042</t>
  </si>
  <si>
    <t>Wendt Cie</t>
  </si>
  <si>
    <t>P8408</t>
  </si>
  <si>
    <t>Boitier clignotant Cuivre 18cm 8g Premium</t>
  </si>
  <si>
    <t>P8350</t>
  </si>
  <si>
    <t>Boitier clignotant Aluminium 12cm 10g Premium</t>
  </si>
  <si>
    <t>QP0043</t>
  </si>
  <si>
    <t>Sapphire</t>
  </si>
  <si>
    <t>P8024</t>
  </si>
  <si>
    <t>Aiguilles Acier 14cm 16g Recyclé</t>
  </si>
  <si>
    <t>P8116</t>
  </si>
  <si>
    <t>Aiguilles Cuivre 8cm 18g Recyclé</t>
  </si>
  <si>
    <t>QP0044</t>
  </si>
  <si>
    <t>Phoenix Cie</t>
  </si>
  <si>
    <t>P9496</t>
  </si>
  <si>
    <t>Serrure fer 18cm 20g Premium</t>
  </si>
  <si>
    <t>P9272</t>
  </si>
  <si>
    <t>Rondelles fer 12cm 6g Premium</t>
  </si>
  <si>
    <t>P9434</t>
  </si>
  <si>
    <t>Serrure Cuivre 12cm 2g Premium</t>
  </si>
  <si>
    <t>P9724</t>
  </si>
  <si>
    <t>Tube Inox 8cm 14g Recyclé</t>
  </si>
  <si>
    <t>P9300</t>
  </si>
  <si>
    <t>Rondelles fer 18cm 8g Premium</t>
  </si>
  <si>
    <t>QP0045</t>
  </si>
  <si>
    <t>Ruiz</t>
  </si>
  <si>
    <t>QP0046</t>
  </si>
  <si>
    <t>Torus</t>
  </si>
  <si>
    <t>P9654</t>
  </si>
  <si>
    <t>Tige Fer 8cm 2g Recyclé</t>
  </si>
  <si>
    <t>P9640</t>
  </si>
  <si>
    <t>Tige Fer 16cm 6g Standard</t>
  </si>
  <si>
    <t>QP0047</t>
  </si>
  <si>
    <t>Reuschle</t>
  </si>
  <si>
    <t>P8952</t>
  </si>
  <si>
    <t>Pompe Fer 12cm 18g Premium</t>
  </si>
  <si>
    <t>P8290</t>
  </si>
  <si>
    <t>Ampoule Zinc 18cm 4g Premium</t>
  </si>
  <si>
    <t>P8302</t>
  </si>
  <si>
    <t>Ampoule Zinc 8cm 6g Recyclé</t>
  </si>
  <si>
    <t>P9046</t>
  </si>
  <si>
    <t>Pompe Zinc 8cm 2g Recyclé</t>
  </si>
  <si>
    <t>QP0048</t>
  </si>
  <si>
    <t>Jon de Fries</t>
  </si>
  <si>
    <t>P8506</t>
  </si>
  <si>
    <t>Boitier embrayage Acier 10cm 8g Standard</t>
  </si>
  <si>
    <t>QP0050</t>
  </si>
  <si>
    <t>Chalet Bleu</t>
  </si>
  <si>
    <t>P8970</t>
  </si>
  <si>
    <t>Pompe Fer 16cm 14g Standard</t>
  </si>
  <si>
    <t>P9158</t>
  </si>
  <si>
    <t>Prise Zinc 8cm 2g Recyclé</t>
  </si>
  <si>
    <t>P8318</t>
  </si>
  <si>
    <t>Boitier clignotant Acier 14cm 4g Recyclé</t>
  </si>
  <si>
    <t>P9012</t>
  </si>
  <si>
    <t>Pompe Zinc 12cm 18g Premium</t>
  </si>
  <si>
    <t>QP0051</t>
  </si>
  <si>
    <t>Cleret</t>
  </si>
  <si>
    <t>P8434</t>
  </si>
  <si>
    <t>Boitier démarreur Acier 8cm 18g Recyclé</t>
  </si>
  <si>
    <t>P9332</t>
  </si>
  <si>
    <t>Rondelles Zinc 14cm 4g Recyclé</t>
  </si>
  <si>
    <t>P9310</t>
  </si>
  <si>
    <t>Rondelles fer 8cm 6g Recyclé</t>
  </si>
  <si>
    <t>QP0052</t>
  </si>
  <si>
    <t>Lording AG</t>
  </si>
  <si>
    <t>P8562</t>
  </si>
  <si>
    <t>Gond Cuivre 10cm 8g Standard</t>
  </si>
  <si>
    <t>P8920</t>
  </si>
  <si>
    <t>Contacteur cuivre 18cm 16g Premium</t>
  </si>
  <si>
    <t>P8624</t>
  </si>
  <si>
    <t>Gond Zinc 16cm 10g Standard</t>
  </si>
  <si>
    <t>QP0053</t>
  </si>
  <si>
    <t>DV Industrie</t>
  </si>
  <si>
    <t>P8200</t>
  </si>
  <si>
    <t>Ampoule Acier 16cm 14g Standard</t>
  </si>
  <si>
    <t>P9576</t>
  </si>
  <si>
    <t>Tige Cuivre 16cm 14g Standard</t>
  </si>
  <si>
    <t>P9686</t>
  </si>
  <si>
    <t>Tube Cuivre 8cm 18g Recyclé</t>
  </si>
  <si>
    <t>P8256</t>
  </si>
  <si>
    <t>Ampoule Zinc 12cm 14g Premium</t>
  </si>
  <si>
    <t>P9616</t>
  </si>
  <si>
    <t>Tige Fer 12cm 18g Premium</t>
  </si>
  <si>
    <t>P9134</t>
  </si>
  <si>
    <t>Prise Zinc 14cm 8g Recyclé</t>
  </si>
  <si>
    <t>QP0054</t>
  </si>
  <si>
    <t>Olympe</t>
  </si>
  <si>
    <t>SASU</t>
  </si>
  <si>
    <t>P9468</t>
  </si>
  <si>
    <t>Serrure fer 12cm 18g Premium</t>
  </si>
  <si>
    <t>P9476</t>
  </si>
  <si>
    <t>Serrure fer 14cm 20g Recyclé</t>
  </si>
  <si>
    <t>P8876</t>
  </si>
  <si>
    <t>Loquet Zinc 8cm 6g Recyclé</t>
  </si>
  <si>
    <t>QP0056</t>
  </si>
  <si>
    <t>Toune Delabrousse</t>
  </si>
  <si>
    <t>P8158</t>
  </si>
  <si>
    <t>Aimants Fer Cobalt 16cm 2g Standard</t>
  </si>
  <si>
    <t>P8828</t>
  </si>
  <si>
    <t>Loquet Zinc 10cm 16g Standard</t>
  </si>
  <si>
    <t>P8658</t>
  </si>
  <si>
    <t>Lamelles ACIER 10cm 20g Standard</t>
  </si>
  <si>
    <t>P8862</t>
  </si>
  <si>
    <t>Loquet Zinc 18cm 16g Premium</t>
  </si>
  <si>
    <t>P9190</t>
  </si>
  <si>
    <t>Ressort acier 14cm 8g Recyclé</t>
  </si>
  <si>
    <t>QP0057</t>
  </si>
  <si>
    <t>Bizet Crovi</t>
  </si>
  <si>
    <t>P8742</t>
  </si>
  <si>
    <t>Lamelles Zinc 16cm 10g Standard</t>
  </si>
  <si>
    <t>P8712</t>
  </si>
  <si>
    <t>Lamelles ACIER 8cm 6g Recyclé</t>
  </si>
  <si>
    <t>P8356</t>
  </si>
  <si>
    <t>Boitier clignotant Aluminium 12cm 2g Premium</t>
  </si>
  <si>
    <t>QP0058</t>
  </si>
  <si>
    <t>Kobern</t>
  </si>
  <si>
    <t>P8120</t>
  </si>
  <si>
    <t>Aiguilles Cuivre 8cm 6g Recyclé</t>
  </si>
  <si>
    <t>P9222</t>
  </si>
  <si>
    <t>Rondelles Cuivre 10cm 20g Standard</t>
  </si>
  <si>
    <t>P9100</t>
  </si>
  <si>
    <t>Prise Cuivre 8cm 10g Recyclé</t>
  </si>
  <si>
    <t>P9682</t>
  </si>
  <si>
    <t>Tube Cuivre 18cm 8g Premium</t>
  </si>
  <si>
    <t>P8028</t>
  </si>
  <si>
    <t>Aiguilles Acier 14cm 4g Recyclé</t>
  </si>
  <si>
    <t>P9008</t>
  </si>
  <si>
    <t>Pompe Zinc 12cm 10g Premium</t>
  </si>
  <si>
    <t>P9330</t>
  </si>
  <si>
    <t>Rondelles Zinc 14cm 20g Recyclé</t>
  </si>
  <si>
    <t>QP0059</t>
  </si>
  <si>
    <t>Labasse Automotive</t>
  </si>
  <si>
    <t>P8360</t>
  </si>
  <si>
    <t>Boitier clignotant Aluminium 14cm 12g Recyclé</t>
  </si>
  <si>
    <t>P9622</t>
  </si>
  <si>
    <t>Tige Fer 14cm 12g Recyclé</t>
  </si>
  <si>
    <t>QP0060</t>
  </si>
  <si>
    <t>Mahon</t>
  </si>
  <si>
    <t>QP0061</t>
  </si>
  <si>
    <t>Sbaraglia</t>
  </si>
  <si>
    <t>P9304</t>
  </si>
  <si>
    <t>Rondelles fer 8cm 14g Recyclé</t>
  </si>
  <si>
    <t>P8580</t>
  </si>
  <si>
    <t>Gond Cuivre 16cm 2g Standard</t>
  </si>
  <si>
    <t>QP0062</t>
  </si>
  <si>
    <t>OTI</t>
  </si>
  <si>
    <t>LIMITED</t>
  </si>
  <si>
    <t>P9750</t>
  </si>
  <si>
    <t>Tube Zinc 16cm 14g Standard</t>
  </si>
  <si>
    <t>P8376</t>
  </si>
  <si>
    <t>Boitier clignotant Aluminium 18cm 12g Premium</t>
  </si>
  <si>
    <t>P9488</t>
  </si>
  <si>
    <t>Serrure fer 16cm 2g Standard</t>
  </si>
  <si>
    <t>P9684</t>
  </si>
  <si>
    <t>Tube Cuivre 8cm 10g Recyclé</t>
  </si>
  <si>
    <t>P8310</t>
  </si>
  <si>
    <t>Boitier clignotant Acier 12cm 14g Premium</t>
  </si>
  <si>
    <t>QP0063</t>
  </si>
  <si>
    <t>Vegs Aimants</t>
  </si>
  <si>
    <t>QP0064</t>
  </si>
  <si>
    <t>Berbie</t>
  </si>
  <si>
    <t>P8948</t>
  </si>
  <si>
    <t>Pompe Fer 12cm 10g Premium</t>
  </si>
  <si>
    <t>P9042</t>
  </si>
  <si>
    <t>Pompe Zinc 8cm 14g Recyclé</t>
  </si>
  <si>
    <t>QP0066</t>
  </si>
  <si>
    <t>Lazur</t>
  </si>
  <si>
    <t>SA</t>
  </si>
  <si>
    <t>P9218</t>
  </si>
  <si>
    <t>Ressort acier 8cm 2g Recyclé</t>
  </si>
  <si>
    <t>P8486</t>
  </si>
  <si>
    <t>Boitier démarreur Fer 18cm 8g Premium</t>
  </si>
  <si>
    <t>P9396</t>
  </si>
  <si>
    <t>Roulements acier 16cm 14g Standard</t>
  </si>
  <si>
    <t>P8548</t>
  </si>
  <si>
    <t>Boitier embrayage Acier 8cm 10g Recyclé</t>
  </si>
  <si>
    <t>QP0067</t>
  </si>
  <si>
    <t>Des Mares</t>
  </si>
  <si>
    <t>P9252</t>
  </si>
  <si>
    <t>Rondelles Cuivre 8cm 18g Recyclé</t>
  </si>
  <si>
    <t>P8838</t>
  </si>
  <si>
    <t>Loquet Zinc 12cm 14g Premium</t>
  </si>
  <si>
    <t>P9322</t>
  </si>
  <si>
    <t>Rondelles Zinc 12cm 18g Premium</t>
  </si>
  <si>
    <t>QP0068</t>
  </si>
  <si>
    <t>Deflandre</t>
  </si>
  <si>
    <t>P8418</t>
  </si>
  <si>
    <t>Boitier démarreur Acier 12cm 2g Premium</t>
  </si>
  <si>
    <t>P9086</t>
  </si>
  <si>
    <t>Prise Cuivre 16cm 2g Standard</t>
  </si>
  <si>
    <t>P9124</t>
  </si>
  <si>
    <t>Prise Zinc 12cm 6g Premium</t>
  </si>
  <si>
    <t>P8124</t>
  </si>
  <si>
    <t>Aimants Fer Cobalt 10cm 16g Standard</t>
  </si>
  <si>
    <t>QP0069</t>
  </si>
  <si>
    <t>Pan Optic</t>
  </si>
  <si>
    <t>QP0070</t>
  </si>
  <si>
    <t>HSI magnets</t>
  </si>
  <si>
    <t>P8276</t>
  </si>
  <si>
    <t>Ampoule Zinc 16cm 14g Standard</t>
  </si>
  <si>
    <t>P8240</t>
  </si>
  <si>
    <t>Ampoule Cuivre 8cm 14g Recyclé</t>
  </si>
  <si>
    <t>P8652</t>
  </si>
  <si>
    <t>Gond Zinc 8cm 6g Recyclé</t>
  </si>
  <si>
    <t>QP0071</t>
  </si>
  <si>
    <t>Ikke</t>
  </si>
  <si>
    <t>EURL</t>
  </si>
  <si>
    <t>P8762</t>
  </si>
  <si>
    <t>Lamelles Zinc 8cm 18g Recyclé</t>
  </si>
  <si>
    <t>QP0072</t>
  </si>
  <si>
    <t>Eynde</t>
  </si>
  <si>
    <t>limited</t>
  </si>
  <si>
    <t>P9058</t>
  </si>
  <si>
    <t>Prise Cuivre 10cm 8g Standard</t>
  </si>
  <si>
    <t>P9146</t>
  </si>
  <si>
    <t>Prise Zinc 18cm 12g Premium</t>
  </si>
  <si>
    <t>QP0073</t>
  </si>
  <si>
    <t>WIT Automotive</t>
  </si>
  <si>
    <t>P8612</t>
  </si>
  <si>
    <t>Gond Zinc 12cm 6g Premium</t>
  </si>
  <si>
    <t>QP0074</t>
  </si>
  <si>
    <t>Billes Constant</t>
  </si>
  <si>
    <t>P9664</t>
  </si>
  <si>
    <t>Tube Cuivre 12cm 10g Premium</t>
  </si>
  <si>
    <t>QP0076</t>
  </si>
  <si>
    <t>Mandaroux Cie</t>
  </si>
  <si>
    <t>QP0077</t>
  </si>
  <si>
    <t>Carmen</t>
  </si>
  <si>
    <t>P8042</t>
  </si>
  <si>
    <t>Aiguilles Acier 18cm 12g Premium</t>
  </si>
  <si>
    <t>P9470</t>
  </si>
  <si>
    <t>Serrure fer 12cm 2g Premium</t>
  </si>
  <si>
    <t>P8074</t>
  </si>
  <si>
    <t>Aiguilles Cuivre 12cm 14g Premium</t>
  </si>
  <si>
    <t>QP0078</t>
  </si>
  <si>
    <t>Pygargue</t>
  </si>
  <si>
    <t>P9388</t>
  </si>
  <si>
    <t>Roulements acier 14cm 20g Recyclé</t>
  </si>
  <si>
    <t>P8324</t>
  </si>
  <si>
    <t>Boitier clignotant Acier 16cm 18g Standard</t>
  </si>
  <si>
    <t>QP0079</t>
  </si>
  <si>
    <t>Hickerson</t>
  </si>
  <si>
    <t>P8250</t>
  </si>
  <si>
    <t>Ampoule Zinc 10cm 4g Standard</t>
  </si>
  <si>
    <t>P8192</t>
  </si>
  <si>
    <t>Ampoule Acier 12cm 2g Premium</t>
  </si>
  <si>
    <t>QP0080</t>
  </si>
  <si>
    <t>Yang Magnets</t>
  </si>
  <si>
    <t>P8830</t>
  </si>
  <si>
    <t>Loquet Zinc 10cm 20g Standard</t>
  </si>
  <si>
    <t>QP0081</t>
  </si>
  <si>
    <t>Quixote</t>
  </si>
  <si>
    <t>P9030</t>
  </si>
  <si>
    <t>Pompe Zinc 16cm 18g Standard</t>
  </si>
  <si>
    <t>P8990</t>
  </si>
  <si>
    <t>Pompe Fer 8cm 14g Recyclé</t>
  </si>
  <si>
    <t>P8714</t>
  </si>
  <si>
    <t>Lamelles Zinc 10cm 12g Standard</t>
  </si>
  <si>
    <t>QP0083</t>
  </si>
  <si>
    <t>Kumari</t>
  </si>
  <si>
    <t>P8464</t>
  </si>
  <si>
    <t>Boitier démarreur Fer 14cm 4g Recyclé</t>
  </si>
  <si>
    <t>QP0084</t>
  </si>
  <si>
    <t>Genova</t>
  </si>
  <si>
    <t>P9294</t>
  </si>
  <si>
    <t>Rondelles fer 18cm 16g Premium</t>
  </si>
  <si>
    <t>QP0085</t>
  </si>
  <si>
    <t>Flipper Elec</t>
  </si>
  <si>
    <t>P8086</t>
  </si>
  <si>
    <t>Aiguilles Cuivre 14cm 20g Recyclé</t>
  </si>
  <si>
    <t>P8056</t>
  </si>
  <si>
    <t>Aiguilles Acier 8cm 18g Recyclé</t>
  </si>
  <si>
    <t>P9758</t>
  </si>
  <si>
    <t>Tube Zinc 18cm 20g Premium</t>
  </si>
  <si>
    <t>QP0086</t>
  </si>
  <si>
    <t>High Five</t>
  </si>
  <si>
    <t>P8198</t>
  </si>
  <si>
    <t>Ampoule Acier 14cm 4g Recyclé</t>
  </si>
  <si>
    <t>P9306</t>
  </si>
  <si>
    <t>Rondelles fer 8cm 18g Recyclé</t>
  </si>
  <si>
    <t>P8262</t>
  </si>
  <si>
    <t>Ampoule Zinc 12cm 6g Premium</t>
  </si>
  <si>
    <t>QP0088</t>
  </si>
  <si>
    <t>Gex</t>
  </si>
  <si>
    <t>P8608</t>
  </si>
  <si>
    <t>Gond Zinc 12cm 18g Premium</t>
  </si>
  <si>
    <t>P9766</t>
  </si>
  <si>
    <t>Tube Zinc 8cm 2g Recyclé</t>
  </si>
  <si>
    <t>QP0091</t>
  </si>
  <si>
    <t>SpeedBird</t>
  </si>
  <si>
    <t>P9652</t>
  </si>
  <si>
    <t>Tige Fer 8cm 18g Recyclé</t>
  </si>
  <si>
    <t>QP0092</t>
  </si>
  <si>
    <t>Victoria</t>
  </si>
  <si>
    <t>P9120</t>
  </si>
  <si>
    <t>Prise Zinc 12cm 14g Premium</t>
  </si>
  <si>
    <t>QP0093</t>
  </si>
  <si>
    <t>Prioul</t>
  </si>
  <si>
    <t>P8662</t>
  </si>
  <si>
    <t>Lamelles ACIER 10cm 8g Standard</t>
  </si>
  <si>
    <t>QP0094</t>
  </si>
  <si>
    <t>Kells</t>
  </si>
  <si>
    <t>P8230</t>
  </si>
  <si>
    <t>Ampoule Cuivre 16cm 6g Standard</t>
  </si>
  <si>
    <t>P8874</t>
  </si>
  <si>
    <t>Loquet Zinc 8cm 2g Recyclé</t>
  </si>
  <si>
    <t>P8272</t>
  </si>
  <si>
    <t>Ampoule Zinc 14cm 8g Recyclé</t>
  </si>
  <si>
    <t>P8770</t>
  </si>
  <si>
    <t>Loquet fer 10cm 20g Standard</t>
  </si>
  <si>
    <t>QP0095</t>
  </si>
  <si>
    <t>Bakker</t>
  </si>
  <si>
    <t>P9700</t>
  </si>
  <si>
    <t>Tube Inox 12cm 6g Premium</t>
  </si>
  <si>
    <t>P8404</t>
  </si>
  <si>
    <t>Boitier clignotant Cuivre 16cm 18g Standard</t>
  </si>
  <si>
    <t>P9226</t>
  </si>
  <si>
    <t>Rondelles Cuivre 12cm 10g Premium</t>
  </si>
  <si>
    <t>P8858</t>
  </si>
  <si>
    <t>Loquet Zinc 16cm 6g Standard</t>
  </si>
  <si>
    <t>P9336</t>
  </si>
  <si>
    <t>Rondelles Zinc 16cm 10g Standard</t>
  </si>
  <si>
    <t>P9462</t>
  </si>
  <si>
    <t>Serrure fer 10cm 20g Standard</t>
  </si>
  <si>
    <t>QP0096</t>
  </si>
  <si>
    <t>Jacquin</t>
  </si>
  <si>
    <t>P8998</t>
  </si>
  <si>
    <t>Pompe Zinc 10cm 12g Standard</t>
  </si>
  <si>
    <t>P8698</t>
  </si>
  <si>
    <t>Lamelles ACIER 18cm 20g Premium</t>
  </si>
  <si>
    <t>P9098</t>
  </si>
  <si>
    <t>Prise Cuivre 18cm 8g Premium</t>
  </si>
  <si>
    <t>P8968</t>
  </si>
  <si>
    <t>Pompe Fer 16cm 10g Standard</t>
  </si>
  <si>
    <t>P8718</t>
  </si>
  <si>
    <t>Lamelles Zinc 10cm 20g Standard</t>
  </si>
  <si>
    <t>QP0097</t>
  </si>
  <si>
    <t>Exodus</t>
  </si>
  <si>
    <t>QP0098</t>
  </si>
  <si>
    <t>Fievet Cie</t>
  </si>
  <si>
    <t>P9274</t>
  </si>
  <si>
    <t>Rondelles fer 14cm 12g Recyclé</t>
  </si>
  <si>
    <t>P8422</t>
  </si>
  <si>
    <t>Boitier démarreur Acier 14cm 4g Recyclé</t>
  </si>
  <si>
    <t>P8646</t>
  </si>
  <si>
    <t>Gond Zinc 8cm 14g Recyclé</t>
  </si>
  <si>
    <t>P8016</t>
  </si>
  <si>
    <t>Aiguilles Acier 12cm 18g Premium</t>
  </si>
  <si>
    <t>P9354</t>
  </si>
  <si>
    <t>Rondelles Zinc 8cm 10g Recyclé</t>
  </si>
  <si>
    <t>P8106</t>
  </si>
  <si>
    <t>Aiguilles Cuivre 18cm 20g Premium</t>
  </si>
  <si>
    <t>P9638</t>
  </si>
  <si>
    <t>Tige Fer 16cm 2g Standard</t>
  </si>
  <si>
    <t>QP0102</t>
  </si>
  <si>
    <t>Lechelle</t>
  </si>
  <si>
    <t>P8070</t>
  </si>
  <si>
    <t>Aiguilles Cuivre 10cm 8g Standard</t>
  </si>
  <si>
    <t>P8040</t>
  </si>
  <si>
    <t>Aiguilles Acier 16cm 6g Standard</t>
  </si>
  <si>
    <t>P9742</t>
  </si>
  <si>
    <t>Tube Zinc 12cm 6g Premium</t>
  </si>
  <si>
    <t>QP0104</t>
  </si>
  <si>
    <t>Palese Italia</t>
  </si>
  <si>
    <t>P9290</t>
  </si>
  <si>
    <t>Rondelles fer 16cm 6g Standard</t>
  </si>
  <si>
    <t>P9262</t>
  </si>
  <si>
    <t>Rondelles fer 10cm 4g Standard</t>
  </si>
  <si>
    <t>QP0105</t>
  </si>
  <si>
    <t>Mace 1986</t>
  </si>
  <si>
    <t>QP0106</t>
  </si>
  <si>
    <t>Solieux</t>
  </si>
  <si>
    <t>QP0107</t>
  </si>
  <si>
    <t>Maria NION</t>
  </si>
  <si>
    <t>QP0108</t>
  </si>
  <si>
    <t>Garzen Cie</t>
  </si>
  <si>
    <t>P9414</t>
  </si>
  <si>
    <t>Roulements acier 8cm 10g Recyclé</t>
  </si>
  <si>
    <t>QP0109</t>
  </si>
  <si>
    <t>Petrovics</t>
  </si>
  <si>
    <t>P8672</t>
  </si>
  <si>
    <t>Lamelles ACIER 12cm 6g Premium</t>
  </si>
  <si>
    <t>P8882</t>
  </si>
  <si>
    <t>Contacteur cuivre 10cm 20g Standard</t>
  </si>
  <si>
    <t>QP0110</t>
  </si>
  <si>
    <t>Pugliesi</t>
  </si>
  <si>
    <t>P8248</t>
  </si>
  <si>
    <t>Ampoule Zinc 10cm 20g Standard</t>
  </si>
  <si>
    <t>QP0111</t>
  </si>
  <si>
    <t>Vladimir Nabokov</t>
  </si>
  <si>
    <t>P9016</t>
  </si>
  <si>
    <t>Pompe Zinc 12cm 6g Premium</t>
  </si>
  <si>
    <t>P8974</t>
  </si>
  <si>
    <t>Pompe Fer 16cm 2g Standard</t>
  </si>
  <si>
    <t>QP0112</t>
  </si>
  <si>
    <t>Goudry</t>
  </si>
  <si>
    <t>QP0113</t>
  </si>
  <si>
    <t>Baugard</t>
  </si>
  <si>
    <t>P8420</t>
  </si>
  <si>
    <t>Boitier démarreur Acier 14cm 12g Recyclé</t>
  </si>
  <si>
    <t>QP0114</t>
  </si>
  <si>
    <t>Marie Brosse</t>
  </si>
  <si>
    <t>P9062</t>
  </si>
  <si>
    <t>Prise Cuivre 12cm 14g Premium</t>
  </si>
  <si>
    <t>QP0115</t>
  </si>
  <si>
    <t>Fauvin</t>
  </si>
  <si>
    <t>P9586</t>
  </si>
  <si>
    <t>Tige Cuivre 18cm 16g Premium</t>
  </si>
  <si>
    <t>P9626</t>
  </si>
  <si>
    <t>Tige Fer 14cm 20g Recyclé</t>
  </si>
  <si>
    <t>QP0116</t>
  </si>
  <si>
    <t>Klein Jo</t>
  </si>
  <si>
    <t>P9296</t>
  </si>
  <si>
    <t>Rondelles fer 18cm 20g Premium</t>
  </si>
  <si>
    <t>P9270</t>
  </si>
  <si>
    <t>Rondelles fer 12cm 2g Premium</t>
  </si>
  <si>
    <t>QP0117</t>
  </si>
  <si>
    <t>Bajoues</t>
  </si>
  <si>
    <t>P9692</t>
  </si>
  <si>
    <t>Tube Inox 10cm 4g Standard</t>
  </si>
  <si>
    <t>P9504</t>
  </si>
  <si>
    <t>Serrure fer 8cm 18g Recyclé</t>
  </si>
  <si>
    <t>P8416</t>
  </si>
  <si>
    <t>Boitier démarreur Acier 12cm 10g Premium</t>
  </si>
  <si>
    <t>P9762</t>
  </si>
  <si>
    <t>Tube Zinc 8cm 10g Recyclé</t>
  </si>
  <si>
    <t>P8220</t>
  </si>
  <si>
    <t>Ampoule Cuivre 12cm 6g Premium</t>
  </si>
  <si>
    <t>QP0118</t>
  </si>
  <si>
    <t>Harald Magnets</t>
  </si>
  <si>
    <t>P8154</t>
  </si>
  <si>
    <t>Aimants Fer Cobalt 16cm 14g Standard</t>
  </si>
  <si>
    <t>P8728</t>
  </si>
  <si>
    <t>Lamelles Zinc 12cm 18g Premium</t>
  </si>
  <si>
    <t>P8856</t>
  </si>
  <si>
    <t>Loquet Zinc 16cm 18g Standard</t>
  </si>
  <si>
    <t>P9040</t>
  </si>
  <si>
    <t>Pompe Zinc 18cm 4g Premium</t>
  </si>
  <si>
    <t>QP0119</t>
  </si>
  <si>
    <t>Mick Fixations</t>
  </si>
  <si>
    <t>P9556</t>
  </si>
  <si>
    <t>Tige Cuivre 12cm 14g Premium</t>
  </si>
  <si>
    <t>P9632</t>
  </si>
  <si>
    <t>Tige Fer 16cm 10g Standard</t>
  </si>
  <si>
    <t>QP0120</t>
  </si>
  <si>
    <t>Zych Nat SA</t>
  </si>
  <si>
    <t>P8574</t>
  </si>
  <si>
    <t>Gond Cuivre 14cm 4g Recyclé</t>
  </si>
  <si>
    <t>QP0121</t>
  </si>
  <si>
    <t>Absurdio</t>
  </si>
  <si>
    <t>P9484</t>
  </si>
  <si>
    <t>Serrure fer 16cm 14g Standard</t>
  </si>
  <si>
    <t>QP0122</t>
  </si>
  <si>
    <t>Roman Empire SPQR</t>
  </si>
  <si>
    <t>P9588</t>
  </si>
  <si>
    <t>Tige Cuivre 18cm 20g Premium</t>
  </si>
  <si>
    <t>P8296</t>
  </si>
  <si>
    <t>Ampoule Zinc 8cm 14g Recyclé</t>
  </si>
  <si>
    <t>P9292</t>
  </si>
  <si>
    <t>Rondelles fer 18cm 12g Premium</t>
  </si>
  <si>
    <t>P8330</t>
  </si>
  <si>
    <t>Boitier clignotant Acier 18cm 20g Premium</t>
  </si>
  <si>
    <t>P9002</t>
  </si>
  <si>
    <t>Pompe Zinc 10cm 20g Standard</t>
  </si>
  <si>
    <t>P8214</t>
  </si>
  <si>
    <t>Ampoule Cuivre 10cm 12g Standard</t>
  </si>
  <si>
    <t>QP0123</t>
  </si>
  <si>
    <t>Ackermann</t>
  </si>
  <si>
    <t>P8410</t>
  </si>
  <si>
    <t>Boitier clignotant Cuivre 8cm 10g Recyclé</t>
  </si>
  <si>
    <t>P8840</t>
  </si>
  <si>
    <t>Loquet Zinc 12cm 2g Premium</t>
  </si>
  <si>
    <t>P9128</t>
  </si>
  <si>
    <t>Prise Zinc 14cm 16g Recyclé</t>
  </si>
  <si>
    <t>P8576</t>
  </si>
  <si>
    <t>Gond Cuivre 16cm 10g Standard</t>
  </si>
  <si>
    <t>P8436</t>
  </si>
  <si>
    <t>Boitier démarreur Acier 8cm 6g Recyclé</t>
  </si>
  <si>
    <t>P8208</t>
  </si>
  <si>
    <t>Ampoule Acier 8cm 14g Recyclé</t>
  </si>
  <si>
    <t>QP0124</t>
  </si>
  <si>
    <t>Renée Fleming</t>
  </si>
  <si>
    <t>P9446</t>
  </si>
  <si>
    <t>Serrure Cuivre 18cm 12g Premium</t>
  </si>
  <si>
    <t>P8584</t>
  </si>
  <si>
    <t>Gond Cuivre 18cm 16g Premium</t>
  </si>
  <si>
    <t>P9094</t>
  </si>
  <si>
    <t>Prise Cuivre 18cm 20g Premium</t>
  </si>
  <si>
    <t>P9514</t>
  </si>
  <si>
    <t>Serrure Zinc 12cm 10g Premium</t>
  </si>
  <si>
    <t>P9132</t>
  </si>
  <si>
    <t>Prise Zinc 14cm 4g Recyclé</t>
  </si>
  <si>
    <t>QP0125</t>
  </si>
  <si>
    <t>Woordard</t>
  </si>
  <si>
    <t>P9540</t>
  </si>
  <si>
    <t>Serrure Zinc 8cm 18g Recyclé</t>
  </si>
  <si>
    <t>P9438</t>
  </si>
  <si>
    <t>Serrure Cuivre 14cm 20g Recyclé</t>
  </si>
  <si>
    <t>QP0126</t>
  </si>
  <si>
    <t>Cassandra Italia</t>
  </si>
  <si>
    <t>P8868</t>
  </si>
  <si>
    <t>Loquet Zinc 8cm 10g Recyclé</t>
  </si>
  <si>
    <t>QP0127</t>
  </si>
  <si>
    <t>Marihal Roulements</t>
  </si>
  <si>
    <t>P8842</t>
  </si>
  <si>
    <t>Loquet Zinc 12cm 6g Premium</t>
  </si>
  <si>
    <t>P8748</t>
  </si>
  <si>
    <t>Lamelles Zinc 16cm 6g Standard</t>
  </si>
  <si>
    <t>QP0128</t>
  </si>
  <si>
    <t>Turandot</t>
  </si>
  <si>
    <t>P8242</t>
  </si>
  <si>
    <t>Ampoule Cuivre 8cm 2g Recyclé</t>
  </si>
  <si>
    <t>P9078</t>
  </si>
  <si>
    <t>Prise Cuivre 14cm 8g Recyclé</t>
  </si>
  <si>
    <t>P9110</t>
  </si>
  <si>
    <t>Prise Zinc 10cm 12g Standard</t>
  </si>
  <si>
    <t>QP0129</t>
  </si>
  <si>
    <t>Puccini</t>
  </si>
  <si>
    <t>P8014</t>
  </si>
  <si>
    <t>Aiguilles Acier 12cm 14g Premium</t>
  </si>
  <si>
    <t>P8104</t>
  </si>
  <si>
    <t>Aiguilles Cuivre 18cm 16g Premium</t>
  </si>
  <si>
    <t>QP0130</t>
  </si>
  <si>
    <t>Verdi</t>
  </si>
  <si>
    <t>P8216</t>
  </si>
  <si>
    <t>Ampoule Cuivre 10cm 4g Standard</t>
  </si>
  <si>
    <t>P8670</t>
  </si>
  <si>
    <t>Lamelles ACIER 12cm 2g Premium</t>
  </si>
  <si>
    <t>P8754</t>
  </si>
  <si>
    <t>Lamelles Zinc 18cm 20g Premium</t>
  </si>
  <si>
    <t>P9358</t>
  </si>
  <si>
    <t>Rondelles Zinc 8cm 18g Recyclé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</si>
</sst>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4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42" applyNumberFormat="1" applyFont="1"/>
    <xf numFmtId="49" fontId="0" fillId="0" borderId="0" xfId="0" applyNumberFormat="1"/>
    <xf numFmtId="0" fontId="0" fillId="0" borderId="0" xfId="42" applyNumberFormat="1" applyFont="1"/>
    <xf numFmtId="14" fontId="0" fillId="0" borderId="0" xfId="42" applyNumberFormat="1" applyFont="1"/>
    <xf numFmtId="0" fontId="0" fillId="0" borderId="0" xfId="0" quotePrefix="1"/>
    <xf numFmtId="15" fontId="0" fillId="0" borderId="0" xfId="0" applyNumberFormat="1"/>
    <xf numFmtId="14" fontId="0" fillId="0" borderId="0" xfId="0" applyNumberFormat="1"/>
    <xf numFmtId="14" fontId="1" fillId="0" borderId="0" xfId="42" applyNumberFormat="1" applyFont="1"/>
    <xf numFmtId="0" fontId="1" fillId="0" borderId="0" xfId="0" applyFont="1"/>
    <xf numFmtId="0" fontId="1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Monétaire 2" xfId="42" xr:uid="{3AB2C0D6-57FC-4111-B35A-3679357C4EF5}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D50110-878F-4453-9C3E-7C56BB1FBC20}" name="Ventes" displayName="Ventes" ref="A1:AH1401" totalsRowShown="0" headerRowDxfId="35" dataDxfId="34">
  <autoFilter ref="A1:AH1401" xr:uid="{00000000-0009-0000-0100-000001000000}"/>
  <sortState xmlns:xlrd2="http://schemas.microsoft.com/office/spreadsheetml/2017/richdata2" ref="A2:AH1401">
    <sortCondition ref="A2:A1401"/>
  </sortState>
  <tableColumns count="34">
    <tableColumn id="3" xr3:uid="{5125353A-87FF-45D6-8F37-DD99BAABB7AB}" name="ClientID" dataDxfId="33"/>
    <tableColumn id="14" xr3:uid="{A21D878F-6648-4F6B-BD17-2211C226D919}" name="Client" dataDxfId="32"/>
    <tableColumn id="28" xr3:uid="{A659D8A8-CD1E-4FCB-BBBF-1D919AE50BF4}" name="ClientStatut" dataDxfId="31"/>
    <tableColumn id="27" xr3:uid="{7EAE9FE3-9142-44C0-8073-F469E4C3B3C5}" name="ClientDate" dataDxfId="30"/>
    <tableColumn id="4" xr3:uid="{9D082D56-B8B1-4413-B7BD-A581F0E87E5A}" name="VenteDate" dataDxfId="29" dataCellStyle="Monétaire 2"/>
    <tableColumn id="33" xr3:uid="{F68A8C8C-2B8C-4B10-BB50-05F5F70D0CBD}" name="ClienteleCode" dataDxfId="28" dataCellStyle="Monétaire 2"/>
    <tableColumn id="1" xr3:uid="{D809C4FA-BFCF-4F81-B1C8-A55D047CF6DE}" name="ClienteleType" dataDxfId="27"/>
    <tableColumn id="24" xr3:uid="{D7849AAE-5DF9-485B-9041-5A92B8183A3C}" name="Ville" dataDxfId="26"/>
    <tableColumn id="22" xr3:uid="{D1EB043D-CBFD-45C8-BC13-A76CC333C097}" name="PaysCode" dataDxfId="25"/>
    <tableColumn id="2" xr3:uid="{1E044E72-5147-4CF9-ACDA-F13B7130C911}" name="Pays" dataDxfId="24"/>
    <tableColumn id="5" xr3:uid="{EDF1A5F9-40E3-4F1D-85C4-854CECAC2296}" name="ArticleID" dataDxfId="23"/>
    <tableColumn id="16" xr3:uid="{ADB596D1-656C-458F-A21B-3C524E08A15A}" name="Article" dataDxfId="22"/>
    <tableColumn id="32" xr3:uid="{0DE8B9A0-E008-4B3B-BC04-482B97E15F86}" name="GammeID" dataDxfId="21"/>
    <tableColumn id="15" xr3:uid="{23914994-E33B-44AD-98F5-232C2F39A11B}" name="Gamme" dataDxfId="20"/>
    <tableColumn id="31" xr3:uid="{ED26C5D3-0FC9-4C22-97E9-F3E9B97710AB}" name="RemiseCode" dataDxfId="19"/>
    <tableColumn id="19" xr3:uid="{EA074075-73D7-4A9D-87DE-DC2F6EFA8087}" name="RemiseType" dataDxfId="18"/>
    <tableColumn id="26" xr3:uid="{2BCEB40B-3AD2-44F1-A014-BE6C2792FEA5}" name="CanalID" dataDxfId="17"/>
    <tableColumn id="25" xr3:uid="{AD2E1409-ACCE-4BDE-AAE8-D4612FD79A1F}" name="Canal" dataDxfId="16"/>
    <tableColumn id="23" xr3:uid="{39486AF8-B0D6-449A-A930-CF2C531D633D}" name="FabricantID" dataDxfId="15"/>
    <tableColumn id="21" xr3:uid="{E32BB3B5-9A24-4AFC-BAFE-3320F33043D4}" name="Fabricant" dataDxfId="14"/>
    <tableColumn id="7" xr3:uid="{DC7BC4E0-5B66-462C-B23B-0CC0B19D631B}" name="CUHT" dataDxfId="13"/>
    <tableColumn id="6" xr3:uid="{532A981D-A94D-4F71-9E4C-991728719710}" name="VenteNombre" dataDxfId="12"/>
    <tableColumn id="8" xr3:uid="{7BFCDAD7-614F-452A-B1CB-2DE0D4F84101}" name="PUHT" dataDxfId="11"/>
    <tableColumn id="9" xr3:uid="{6146052E-D34F-474F-B95F-A77EA6EFD67F}" name="VenteBrut" dataDxfId="10">
      <calculatedColumnFormula>Ventes[[#This Row],[VenteNombre]]*Ventes[[#This Row],[PUHT]]</calculatedColumnFormula>
    </tableColumn>
    <tableColumn id="10" xr3:uid="{44105506-1A85-4FB9-AB1A-82FB4A0138DD}" name="Remise" dataDxfId="9">
      <calculatedColumnFormula>IF(Ventes[[#This Row],[RemiseType]]="Aucun",0,IF(Ventes[[#This Row],[RemiseType]]="Bas",3%,IF(Ventes[[#This Row],[RemiseType]]="Moyen",5%,IF(Ventes[[#This Row],[RemiseType]]="Elevé",10%,0))))*Ventes[[#This Row],[VenteBrut]]</calculatedColumnFormula>
    </tableColumn>
    <tableColumn id="11" xr3:uid="{FECE2828-1C2C-419E-AB59-E40A73714E76}" name="VenteNet" dataDxfId="8">
      <calculatedColumnFormula>Ventes[[#This Row],[VenteBrut]]-Ventes[[#This Row],[Remise]]</calculatedColumnFormula>
    </tableColumn>
    <tableColumn id="12" xr3:uid="{8F130FE5-08B4-4AA6-9F76-C3AB48F0C319}" name="Cout" dataDxfId="7">
      <calculatedColumnFormula>Ventes[[#This Row],[VenteNombre]]*Ventes[[#This Row],[CUHT]]</calculatedColumnFormula>
    </tableColumn>
    <tableColumn id="13" xr3:uid="{8DDE95DC-6EE6-4261-B2DC-ED161A3360C4}" name="Resultat" dataDxfId="6">
      <calculatedColumnFormula>ROUND(Ventes[[#This Row],[VenteNet]]-Ventes[[#This Row],[Cout]],2)</calculatedColumnFormula>
    </tableColumn>
    <tableColumn id="34" xr3:uid="{4C473138-BFAF-469F-94D7-926F386F0B74}" name="DateJourNumero" dataDxfId="5">
      <calculatedColumnFormula>WEEKDAY(Ventes[[#This Row],[VenteDate]], 2)</calculatedColumnFormula>
    </tableColumn>
    <tableColumn id="30" xr3:uid="{24358921-02B4-4F5D-80D2-4B1C84F9E922}" name="DateJourCourt" dataDxfId="4">
      <calculatedColumnFormula>CHOOSE(WEEKDAY(Ventes[[#This Row],[VenteDate]], 2),"lun.","mar.","mer.","jeu.","ven.","sam.","dim.")</calculatedColumnFormula>
    </tableColumn>
    <tableColumn id="17" xr3:uid="{C105CBE6-96EB-44D2-817C-75F1EC04C9FB}" name="DateMoisNumero" dataDxfId="3">
      <calculatedColumnFormula>IF(MONTH(Ventes[[#This Row],[VenteDate]])&lt;10,"0"&amp;MONTH(Ventes[[#This Row],[VenteDate]]),TEXT(MONTH(Ventes[[#This Row],[VenteDate]]),"##"))</calculatedColumnFormula>
    </tableColumn>
    <tableColumn id="18" xr3:uid="{AABD759C-BDB6-484B-A516-29313167A1CF}" name="DateMoisNom" dataDxfId="2">
      <calculatedColumnFormula>CHOOSE(Ventes[[#This Row],[DateMoisNumero]],"janvier","février","mars","avril","mai","juin","juillet.","août","septembre","octobre","novembre","décembre")</calculatedColumnFormula>
    </tableColumn>
    <tableColumn id="29" xr3:uid="{3B09B048-A68E-4131-A328-241D5CF0E086}" name="DateAnneeSemaine" dataDxfId="1">
      <calculatedColumnFormula>Ventes[[#This Row],[DateAnnee]]&amp;IF(WEEKNUM(Ventes[[#This Row],[VenteDate]])&lt;10,"-0","-")&amp;WEEKNUM(Ventes[[#This Row],[VenteDate]])</calculatedColumnFormula>
    </tableColumn>
    <tableColumn id="20" xr3:uid="{D369D4DD-6A45-45C6-A892-56E2E88D7854}" name="DateAnnee" dataDxfId="0">
      <calculatedColumnFormula>YEAR(Ventes[[#This Row],[VenteDate]])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CFA-C934-40F0-ABA3-8DEFAD52F5CD}">
  <dimension ref="A1:BC1401"/>
  <sheetViews>
    <sheetView tabSelected="1" zoomScale="85" zoomScaleNormal="85" workbookViewId="0">
      <selection activeCell="F1" sqref="F1"/>
    </sheetView>
  </sheetViews>
  <sheetFormatPr defaultColWidth="9.140625" defaultRowHeight="15"/>
  <cols>
    <col min="1" max="1" width="10.42578125" bestFit="1" customWidth="1"/>
    <col min="2" max="2" width="23.28515625" customWidth="1"/>
    <col min="3" max="3" width="13.85546875" bestFit="1" customWidth="1"/>
    <col min="4" max="4" width="12.7109375" bestFit="1" customWidth="1"/>
    <col min="5" max="5" width="12.85546875" customWidth="1"/>
    <col min="6" max="6" width="15.42578125" bestFit="1" customWidth="1"/>
    <col min="7" max="7" width="16.28515625" customWidth="1"/>
    <col min="8" max="8" width="12.7109375" bestFit="1" customWidth="1"/>
    <col min="9" max="9" width="11.85546875" bestFit="1" customWidth="1"/>
    <col min="10" max="10" width="12.7109375" bestFit="1" customWidth="1"/>
    <col min="11" max="11" width="16.7109375" customWidth="1"/>
    <col min="12" max="12" width="46" bestFit="1" customWidth="1"/>
    <col min="13" max="13" width="21.28515625" customWidth="1"/>
    <col min="14" max="14" width="15.42578125" bestFit="1" customWidth="1"/>
    <col min="15" max="15" width="15.42578125" customWidth="1"/>
    <col min="16" max="16" width="16.5703125" bestFit="1" customWidth="1"/>
    <col min="17" max="17" width="10.28515625" bestFit="1" customWidth="1"/>
    <col min="18" max="18" width="19" bestFit="1" customWidth="1"/>
    <col min="19" max="19" width="15.42578125" bestFit="1" customWidth="1"/>
    <col min="20" max="20" width="14.140625" bestFit="1" customWidth="1"/>
    <col min="21" max="21" width="10.28515625" bestFit="1" customWidth="1"/>
    <col min="22" max="22" width="16" bestFit="1" customWidth="1"/>
    <col min="23" max="23" width="13.42578125" bestFit="1" customWidth="1"/>
    <col min="24" max="24" width="18.5703125" bestFit="1" customWidth="1"/>
    <col min="25" max="26" width="16" bestFit="1" customWidth="1"/>
    <col min="27" max="27" width="12.42578125" bestFit="1" customWidth="1"/>
    <col min="28" max="28" width="15.28515625" bestFit="1" customWidth="1"/>
    <col min="29" max="29" width="18.5703125" bestFit="1" customWidth="1"/>
    <col min="30" max="30" width="16" bestFit="1" customWidth="1"/>
    <col min="31" max="31" width="19.28515625" bestFit="1" customWidth="1"/>
    <col min="32" max="32" width="16.140625" bestFit="1" customWidth="1"/>
    <col min="33" max="33" width="21.140625" bestFit="1" customWidth="1"/>
    <col min="34" max="34" width="13.28515625" bestFit="1" customWidth="1"/>
    <col min="36" max="36" width="10.7109375" bestFit="1" customWidth="1"/>
    <col min="37" max="39" width="16.28515625" customWidth="1"/>
    <col min="40" max="40" width="18.5703125" bestFit="1" customWidth="1"/>
    <col min="41" max="41" width="17.42578125" bestFit="1" customWidth="1"/>
    <col min="42" max="42" width="14.140625" bestFit="1" customWidth="1"/>
    <col min="43" max="43" width="17.42578125" bestFit="1" customWidth="1"/>
    <col min="44" max="44" width="14.28515625" style="3" customWidth="1"/>
    <col min="45" max="45" width="14.42578125" style="3" bestFit="1" customWidth="1"/>
    <col min="46" max="46" width="14.7109375" style="3" bestFit="1" customWidth="1"/>
    <col min="47" max="48" width="14.5703125" style="3" bestFit="1" customWidth="1"/>
    <col min="49" max="49" width="17.7109375" style="4" customWidth="1"/>
    <col min="50" max="50" width="13.140625" bestFit="1" customWidth="1"/>
    <col min="51" max="51" width="18.5703125" bestFit="1" customWidth="1"/>
    <col min="52" max="52" width="16.28515625" customWidth="1"/>
    <col min="53" max="53" width="17.140625" style="1" bestFit="1" customWidth="1"/>
    <col min="54" max="54" width="16.5703125" bestFit="1" customWidth="1"/>
    <col min="55" max="55" width="7.5703125" style="2" bestFit="1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R1"/>
      <c r="AS1"/>
      <c r="AT1"/>
      <c r="AU1"/>
      <c r="AV1"/>
      <c r="AW1"/>
      <c r="BA1"/>
      <c r="BC1"/>
    </row>
    <row r="2" spans="1:55">
      <c r="A2" t="s">
        <v>34</v>
      </c>
      <c r="B2" t="s">
        <v>35</v>
      </c>
      <c r="D2" s="8">
        <v>45885</v>
      </c>
      <c r="E2" s="8">
        <v>45885</v>
      </c>
      <c r="F2" s="8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s="9" t="s">
        <v>42</v>
      </c>
      <c r="M2" s="9" t="s">
        <v>43</v>
      </c>
      <c r="N2" t="s">
        <v>44</v>
      </c>
      <c r="O2" t="s">
        <v>45</v>
      </c>
      <c r="P2" t="s">
        <v>46</v>
      </c>
      <c r="Q2" s="5" t="s">
        <v>47</v>
      </c>
      <c r="R2" t="s">
        <v>48</v>
      </c>
      <c r="S2" t="s">
        <v>49</v>
      </c>
      <c r="T2" t="s">
        <v>50</v>
      </c>
      <c r="U2">
        <v>58.8</v>
      </c>
      <c r="V2">
        <v>13</v>
      </c>
      <c r="W2">
        <v>81.27</v>
      </c>
      <c r="X2">
        <f>Ventes[[#This Row],[VenteNombre]]*Ventes[[#This Row],[PUHT]]</f>
        <v>1056.51</v>
      </c>
      <c r="Y2">
        <f>IF(Ventes[[#This Row],[RemiseType]]="Aucun",0,IF(Ventes[[#This Row],[RemiseType]]="Bas",3%,IF(Ventes[[#This Row],[RemiseType]]="Moyen",5%,IF(Ventes[[#This Row],[RemiseType]]="Elevé",10%,0))))*Ventes[[#This Row],[VenteBrut]]</f>
        <v>52.825500000000005</v>
      </c>
      <c r="Z2">
        <f>Ventes[[#This Row],[VenteBrut]]-Ventes[[#This Row],[Remise]]</f>
        <v>1003.6845</v>
      </c>
      <c r="AA2">
        <f>Ventes[[#This Row],[VenteNombre]]*Ventes[[#This Row],[CUHT]]</f>
        <v>764.4</v>
      </c>
      <c r="AB2">
        <f>ROUND(Ventes[[#This Row],[VenteNet]]-Ventes[[#This Row],[Cout]],2)</f>
        <v>239.28</v>
      </c>
      <c r="AC2">
        <f>WEEKDAY(Ventes[[#This Row],[VenteDate]], 2)</f>
        <v>6</v>
      </c>
      <c r="AD2" t="str">
        <f>CHOOSE(WEEKDAY(Ventes[[#This Row],[VenteDate]], 2),"lun.","mar.","mer.","jeu.","ven.","sam.","dim.")</f>
        <v>sam.</v>
      </c>
      <c r="AE2" s="10" t="str">
        <f>IF(MONTH(Ventes[[#This Row],[VenteDate]])&lt;10,"0"&amp;MONTH(Ventes[[#This Row],[VenteDate]]),TEXT(MONTH(Ventes[[#This Row],[VenteDate]]),"##"))</f>
        <v>08</v>
      </c>
      <c r="AF2" t="str">
        <f>CHOOSE(Ventes[[#This Row],[DateMoisNumero]],"janvier","février","mars","avril","mai","juin","juillet.","août","septembre","octobre","novembre","décembre")</f>
        <v>août</v>
      </c>
      <c r="AG2" t="str">
        <f>Ventes[[#This Row],[DateAnnee]]&amp;IF(WEEKNUM(Ventes[[#This Row],[VenteDate]])&lt;10,"-0","-")&amp;WEEKNUM(Ventes[[#This Row],[VenteDate]])</f>
        <v>2025-33</v>
      </c>
      <c r="AH2" s="10">
        <f>YEAR(Ventes[[#This Row],[VenteDate]])</f>
        <v>2025</v>
      </c>
      <c r="AR2"/>
      <c r="AS2"/>
      <c r="AT2"/>
      <c r="AU2"/>
      <c r="AV2"/>
      <c r="AW2"/>
      <c r="BA2"/>
      <c r="BC2"/>
    </row>
    <row r="3" spans="1:55">
      <c r="A3" t="s">
        <v>34</v>
      </c>
      <c r="B3" t="s">
        <v>35</v>
      </c>
      <c r="D3" s="8">
        <v>45885</v>
      </c>
      <c r="E3" s="8">
        <v>45885</v>
      </c>
      <c r="F3" s="8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51</v>
      </c>
      <c r="L3" s="9" t="s">
        <v>52</v>
      </c>
      <c r="M3" s="9" t="s">
        <v>53</v>
      </c>
      <c r="N3" t="s">
        <v>54</v>
      </c>
      <c r="O3" t="s">
        <v>55</v>
      </c>
      <c r="P3" s="9" t="s">
        <v>56</v>
      </c>
      <c r="Q3" s="5" t="s">
        <v>57</v>
      </c>
      <c r="R3" t="s">
        <v>58</v>
      </c>
      <c r="S3" t="s">
        <v>59</v>
      </c>
      <c r="T3" t="s">
        <v>60</v>
      </c>
      <c r="U3" s="9">
        <v>49.56</v>
      </c>
      <c r="V3">
        <v>25</v>
      </c>
      <c r="W3" s="9">
        <v>74.34</v>
      </c>
      <c r="X3">
        <f>Ventes[[#This Row],[VenteNombre]]*Ventes[[#This Row],[PUHT]]</f>
        <v>1858.5</v>
      </c>
      <c r="Y3">
        <f>IF(Ventes[[#This Row],[RemiseType]]="Aucun",0,IF(Ventes[[#This Row],[RemiseType]]="Bas",3%,IF(Ventes[[#This Row],[RemiseType]]="Moyen",5%,IF(Ventes[[#This Row],[RemiseType]]="Elevé",10%,0))))*Ventes[[#This Row],[VenteBrut]]</f>
        <v>55.754999999999995</v>
      </c>
      <c r="Z3">
        <f>Ventes[[#This Row],[VenteBrut]]-Ventes[[#This Row],[Remise]]</f>
        <v>1802.7449999999999</v>
      </c>
      <c r="AA3">
        <f>Ventes[[#This Row],[VenteNombre]]*Ventes[[#This Row],[CUHT]]</f>
        <v>1239</v>
      </c>
      <c r="AB3">
        <f>ROUND(Ventes[[#This Row],[VenteNet]]-Ventes[[#This Row],[Cout]],2)</f>
        <v>563.75</v>
      </c>
      <c r="AC3">
        <f>WEEKDAY(Ventes[[#This Row],[VenteDate]], 2)</f>
        <v>6</v>
      </c>
      <c r="AD3" t="str">
        <f>CHOOSE(WEEKDAY(Ventes[[#This Row],[VenteDate]], 2),"lun.","mar.","mer.","jeu.","ven.","sam.","dim.")</f>
        <v>sam.</v>
      </c>
      <c r="AE3" s="10" t="str">
        <f>IF(MONTH(Ventes[[#This Row],[VenteDate]])&lt;10,"0"&amp;MONTH(Ventes[[#This Row],[VenteDate]]),TEXT(MONTH(Ventes[[#This Row],[VenteDate]]),"##"))</f>
        <v>08</v>
      </c>
      <c r="AF3" t="str">
        <f>CHOOSE(Ventes[[#This Row],[DateMoisNumero]],"janvier","février","mars","avril","mai","juin","juillet.","août","septembre","octobre","novembre","décembre")</f>
        <v>août</v>
      </c>
      <c r="AG3" t="str">
        <f>Ventes[[#This Row],[DateAnnee]]&amp;IF(WEEKNUM(Ventes[[#This Row],[VenteDate]])&lt;10,"-0","-")&amp;WEEKNUM(Ventes[[#This Row],[VenteDate]])</f>
        <v>2025-33</v>
      </c>
      <c r="AH3" s="10">
        <f>YEAR(Ventes[[#This Row],[VenteDate]])</f>
        <v>2025</v>
      </c>
      <c r="AR3"/>
      <c r="AS3"/>
      <c r="AT3"/>
      <c r="AU3"/>
      <c r="AV3"/>
      <c r="AW3"/>
      <c r="BA3"/>
      <c r="BC3"/>
    </row>
    <row r="4" spans="1:55">
      <c r="A4" t="s">
        <v>34</v>
      </c>
      <c r="B4" t="s">
        <v>35</v>
      </c>
      <c r="D4" s="8">
        <v>45885</v>
      </c>
      <c r="E4" s="8">
        <v>45885</v>
      </c>
      <c r="F4" s="8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61</v>
      </c>
      <c r="L4" s="9" t="s">
        <v>62</v>
      </c>
      <c r="M4" s="9" t="s">
        <v>63</v>
      </c>
      <c r="N4" t="s">
        <v>64</v>
      </c>
      <c r="O4" t="s">
        <v>45</v>
      </c>
      <c r="P4" s="9" t="s">
        <v>46</v>
      </c>
      <c r="Q4" s="5" t="s">
        <v>65</v>
      </c>
      <c r="R4" t="s">
        <v>66</v>
      </c>
      <c r="S4" t="s">
        <v>67</v>
      </c>
      <c r="T4" t="s">
        <v>68</v>
      </c>
      <c r="U4" s="9">
        <v>13.33</v>
      </c>
      <c r="V4">
        <v>17</v>
      </c>
      <c r="W4" s="9">
        <v>18.75</v>
      </c>
      <c r="X4">
        <f>Ventes[[#This Row],[VenteNombre]]*Ventes[[#This Row],[PUHT]]</f>
        <v>318.75</v>
      </c>
      <c r="Y4">
        <f>IF(Ventes[[#This Row],[RemiseType]]="Aucun",0,IF(Ventes[[#This Row],[RemiseType]]="Bas",3%,IF(Ventes[[#This Row],[RemiseType]]="Moyen",5%,IF(Ventes[[#This Row],[RemiseType]]="Elevé",10%,0))))*Ventes[[#This Row],[VenteBrut]]</f>
        <v>15.9375</v>
      </c>
      <c r="Z4">
        <f>Ventes[[#This Row],[VenteBrut]]-Ventes[[#This Row],[Remise]]</f>
        <v>302.8125</v>
      </c>
      <c r="AA4">
        <f>Ventes[[#This Row],[VenteNombre]]*Ventes[[#This Row],[CUHT]]</f>
        <v>226.61</v>
      </c>
      <c r="AB4">
        <f>ROUND(Ventes[[#This Row],[VenteNet]]-Ventes[[#This Row],[Cout]],2)</f>
        <v>76.2</v>
      </c>
      <c r="AC4">
        <f>WEEKDAY(Ventes[[#This Row],[VenteDate]], 2)</f>
        <v>6</v>
      </c>
      <c r="AD4" t="str">
        <f>CHOOSE(WEEKDAY(Ventes[[#This Row],[VenteDate]], 2),"lun.","mar.","mer.","jeu.","ven.","sam.","dim.")</f>
        <v>sam.</v>
      </c>
      <c r="AE4" s="10" t="str">
        <f>IF(MONTH(Ventes[[#This Row],[VenteDate]])&lt;10,"0"&amp;MONTH(Ventes[[#This Row],[VenteDate]]),TEXT(MONTH(Ventes[[#This Row],[VenteDate]]),"##"))</f>
        <v>08</v>
      </c>
      <c r="AF4" t="str">
        <f>CHOOSE(Ventes[[#This Row],[DateMoisNumero]],"janvier","février","mars","avril","mai","juin","juillet.","août","septembre","octobre","novembre","décembre")</f>
        <v>août</v>
      </c>
      <c r="AG4" t="str">
        <f>Ventes[[#This Row],[DateAnnee]]&amp;IF(WEEKNUM(Ventes[[#This Row],[VenteDate]])&lt;10,"-0","-")&amp;WEEKNUM(Ventes[[#This Row],[VenteDate]])</f>
        <v>2025-33</v>
      </c>
      <c r="AH4" s="10">
        <f>YEAR(Ventes[[#This Row],[VenteDate]])</f>
        <v>2025</v>
      </c>
      <c r="AR4"/>
      <c r="AS4"/>
      <c r="AT4"/>
      <c r="AU4"/>
      <c r="AV4"/>
      <c r="AW4"/>
      <c r="BA4"/>
      <c r="BC4"/>
    </row>
    <row r="5" spans="1:55">
      <c r="A5" t="s">
        <v>34</v>
      </c>
      <c r="B5" t="s">
        <v>35</v>
      </c>
      <c r="D5" s="8">
        <v>45885</v>
      </c>
      <c r="E5" s="8">
        <v>45997</v>
      </c>
      <c r="F5" s="8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69</v>
      </c>
      <c r="L5" s="9" t="s">
        <v>70</v>
      </c>
      <c r="M5" s="9" t="s">
        <v>63</v>
      </c>
      <c r="N5" t="s">
        <v>64</v>
      </c>
      <c r="O5" t="s">
        <v>45</v>
      </c>
      <c r="P5" t="s">
        <v>46</v>
      </c>
      <c r="Q5" s="5" t="s">
        <v>57</v>
      </c>
      <c r="R5" t="s">
        <v>58</v>
      </c>
      <c r="S5" t="s">
        <v>71</v>
      </c>
      <c r="T5" t="s">
        <v>72</v>
      </c>
      <c r="U5">
        <v>13.82</v>
      </c>
      <c r="V5">
        <v>87</v>
      </c>
      <c r="W5">
        <v>20.9</v>
      </c>
      <c r="X5">
        <f>Ventes[[#This Row],[VenteNombre]]*Ventes[[#This Row],[PUHT]]</f>
        <v>1818.3</v>
      </c>
      <c r="Y5">
        <f>IF(Ventes[[#This Row],[RemiseType]]="Aucun",0,IF(Ventes[[#This Row],[RemiseType]]="Bas",3%,IF(Ventes[[#This Row],[RemiseType]]="Moyen",5%,IF(Ventes[[#This Row],[RemiseType]]="Elevé",10%,0))))*Ventes[[#This Row],[VenteBrut]]</f>
        <v>90.915000000000006</v>
      </c>
      <c r="Z5">
        <f>Ventes[[#This Row],[VenteBrut]]-Ventes[[#This Row],[Remise]]</f>
        <v>1727.385</v>
      </c>
      <c r="AA5">
        <f>Ventes[[#This Row],[VenteNombre]]*Ventes[[#This Row],[CUHT]]</f>
        <v>1202.3399999999999</v>
      </c>
      <c r="AB5">
        <f>ROUND(Ventes[[#This Row],[VenteNet]]-Ventes[[#This Row],[Cout]],2)</f>
        <v>525.04999999999995</v>
      </c>
      <c r="AC5">
        <f>WEEKDAY(Ventes[[#This Row],[VenteDate]], 2)</f>
        <v>6</v>
      </c>
      <c r="AD5" t="str">
        <f>CHOOSE(WEEKDAY(Ventes[[#This Row],[VenteDate]], 2),"lun.","mar.","mer.","jeu.","ven.","sam.","dim.")</f>
        <v>sam.</v>
      </c>
      <c r="AE5" s="10" t="str">
        <f>IF(MONTH(Ventes[[#This Row],[VenteDate]])&lt;10,"0"&amp;MONTH(Ventes[[#This Row],[VenteDate]]),TEXT(MONTH(Ventes[[#This Row],[VenteDate]]),"##"))</f>
        <v>12</v>
      </c>
      <c r="AF5" t="str">
        <f>CHOOSE(Ventes[[#This Row],[DateMoisNumero]],"janvier","février","mars","avril","mai","juin","juillet.","août","septembre","octobre","novembre","décembre")</f>
        <v>décembre</v>
      </c>
      <c r="AG5" t="str">
        <f>Ventes[[#This Row],[DateAnnee]]&amp;IF(WEEKNUM(Ventes[[#This Row],[VenteDate]])&lt;10,"-0","-")&amp;WEEKNUM(Ventes[[#This Row],[VenteDate]])</f>
        <v>2025-49</v>
      </c>
      <c r="AH5" s="10">
        <f>YEAR(Ventes[[#This Row],[VenteDate]])</f>
        <v>2025</v>
      </c>
      <c r="AR5"/>
      <c r="AS5"/>
      <c r="AT5"/>
      <c r="AU5"/>
      <c r="AV5"/>
      <c r="AW5"/>
      <c r="BA5"/>
      <c r="BC5"/>
    </row>
    <row r="6" spans="1:55">
      <c r="A6" t="s">
        <v>34</v>
      </c>
      <c r="B6" t="s">
        <v>35</v>
      </c>
      <c r="D6" s="8">
        <v>45885</v>
      </c>
      <c r="E6" s="8">
        <v>46128</v>
      </c>
      <c r="F6" s="8" t="s">
        <v>36</v>
      </c>
      <c r="G6" t="s">
        <v>37</v>
      </c>
      <c r="H6" t="s">
        <v>38</v>
      </c>
      <c r="I6" t="s">
        <v>39</v>
      </c>
      <c r="J6" t="s">
        <v>40</v>
      </c>
      <c r="K6" t="s">
        <v>73</v>
      </c>
      <c r="L6" s="9" t="s">
        <v>74</v>
      </c>
      <c r="M6" s="9" t="s">
        <v>75</v>
      </c>
      <c r="N6" t="s">
        <v>76</v>
      </c>
      <c r="O6" t="s">
        <v>77</v>
      </c>
      <c r="P6" t="s">
        <v>78</v>
      </c>
      <c r="Q6" s="5" t="s">
        <v>79</v>
      </c>
      <c r="R6" t="s">
        <v>80</v>
      </c>
      <c r="S6" t="s">
        <v>81</v>
      </c>
      <c r="T6" t="s">
        <v>82</v>
      </c>
      <c r="U6">
        <v>56</v>
      </c>
      <c r="V6">
        <v>10</v>
      </c>
      <c r="W6">
        <v>158.33000000000001</v>
      </c>
      <c r="X6">
        <f>Ventes[[#This Row],[VenteNombre]]*Ventes[[#This Row],[PUHT]]</f>
        <v>1583.3000000000002</v>
      </c>
      <c r="Y6">
        <f>IF(Ventes[[#This Row],[RemiseType]]="Aucun",0,IF(Ventes[[#This Row],[RemiseType]]="Bas",3%,IF(Ventes[[#This Row],[RemiseType]]="Moyen",5%,IF(Ventes[[#This Row],[RemiseType]]="Elevé",10%,0))))*Ventes[[#This Row],[VenteBrut]]</f>
        <v>158.33000000000004</v>
      </c>
      <c r="Z6">
        <f>Ventes[[#This Row],[VenteBrut]]-Ventes[[#This Row],[Remise]]</f>
        <v>1424.9700000000003</v>
      </c>
      <c r="AA6">
        <f>Ventes[[#This Row],[VenteNombre]]*Ventes[[#This Row],[CUHT]]</f>
        <v>560</v>
      </c>
      <c r="AB6">
        <f>ROUND(Ventes[[#This Row],[VenteNet]]-Ventes[[#This Row],[Cout]],2)</f>
        <v>864.97</v>
      </c>
      <c r="AC6">
        <f>WEEKDAY(Ventes[[#This Row],[VenteDate]], 2)</f>
        <v>4</v>
      </c>
      <c r="AD6" t="str">
        <f>CHOOSE(WEEKDAY(Ventes[[#This Row],[VenteDate]], 2),"lun.","mar.","mer.","jeu.","ven.","sam.","dim.")</f>
        <v>jeu.</v>
      </c>
      <c r="AE6" s="10" t="str">
        <f>IF(MONTH(Ventes[[#This Row],[VenteDate]])&lt;10,"0"&amp;MONTH(Ventes[[#This Row],[VenteDate]]),TEXT(MONTH(Ventes[[#This Row],[VenteDate]]),"##"))</f>
        <v>04</v>
      </c>
      <c r="AF6" t="str">
        <f>CHOOSE(Ventes[[#This Row],[DateMoisNumero]],"janvier","février","mars","avril","mai","juin","juillet.","août","septembre","octobre","novembre","décembre")</f>
        <v>avril</v>
      </c>
      <c r="AG6" t="str">
        <f>Ventes[[#This Row],[DateAnnee]]&amp;IF(WEEKNUM(Ventes[[#This Row],[VenteDate]])&lt;10,"-0","-")&amp;WEEKNUM(Ventes[[#This Row],[VenteDate]])</f>
        <v>2026-16</v>
      </c>
      <c r="AH6" s="10">
        <f>YEAR(Ventes[[#This Row],[VenteDate]])</f>
        <v>2026</v>
      </c>
      <c r="AR6"/>
      <c r="AS6"/>
      <c r="AT6"/>
      <c r="AU6"/>
      <c r="AV6"/>
      <c r="AW6"/>
      <c r="BA6"/>
      <c r="BC6"/>
    </row>
    <row r="7" spans="1:55">
      <c r="A7" t="s">
        <v>34</v>
      </c>
      <c r="B7" t="s">
        <v>35</v>
      </c>
      <c r="D7" s="8">
        <v>45885</v>
      </c>
      <c r="E7" s="8">
        <v>46364</v>
      </c>
      <c r="F7" s="8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83</v>
      </c>
      <c r="L7" s="9" t="s">
        <v>84</v>
      </c>
      <c r="M7" s="9" t="s">
        <v>63</v>
      </c>
      <c r="N7" t="s">
        <v>64</v>
      </c>
      <c r="O7" t="s">
        <v>45</v>
      </c>
      <c r="P7" t="s">
        <v>46</v>
      </c>
      <c r="Q7" s="5" t="s">
        <v>65</v>
      </c>
      <c r="R7" t="s">
        <v>66</v>
      </c>
      <c r="S7" t="s">
        <v>67</v>
      </c>
      <c r="T7" t="s">
        <v>68</v>
      </c>
      <c r="U7">
        <v>26.67</v>
      </c>
      <c r="V7">
        <v>17</v>
      </c>
      <c r="W7">
        <v>37.5</v>
      </c>
      <c r="X7">
        <f>Ventes[[#This Row],[VenteNombre]]*Ventes[[#This Row],[PUHT]]</f>
        <v>637.5</v>
      </c>
      <c r="Y7">
        <f>IF(Ventes[[#This Row],[RemiseType]]="Aucun",0,IF(Ventes[[#This Row],[RemiseType]]="Bas",3%,IF(Ventes[[#This Row],[RemiseType]]="Moyen",5%,IF(Ventes[[#This Row],[RemiseType]]="Elevé",10%,0))))*Ventes[[#This Row],[VenteBrut]]</f>
        <v>31.875</v>
      </c>
      <c r="Z7">
        <f>Ventes[[#This Row],[VenteBrut]]-Ventes[[#This Row],[Remise]]</f>
        <v>605.625</v>
      </c>
      <c r="AA7">
        <f>Ventes[[#This Row],[VenteNombre]]*Ventes[[#This Row],[CUHT]]</f>
        <v>453.39000000000004</v>
      </c>
      <c r="AB7">
        <f>ROUND(Ventes[[#This Row],[VenteNet]]-Ventes[[#This Row],[Cout]],2)</f>
        <v>152.24</v>
      </c>
      <c r="AC7">
        <f>WEEKDAY(Ventes[[#This Row],[VenteDate]], 2)</f>
        <v>2</v>
      </c>
      <c r="AD7" t="str">
        <f>CHOOSE(WEEKDAY(Ventes[[#This Row],[VenteDate]], 2),"lun.","mar.","mer.","jeu.","ven.","sam.","dim.")</f>
        <v>mar.</v>
      </c>
      <c r="AE7" s="10" t="str">
        <f>IF(MONTH(Ventes[[#This Row],[VenteDate]])&lt;10,"0"&amp;MONTH(Ventes[[#This Row],[VenteDate]]),TEXT(MONTH(Ventes[[#This Row],[VenteDate]]),"##"))</f>
        <v>12</v>
      </c>
      <c r="AF7" t="str">
        <f>CHOOSE(Ventes[[#This Row],[DateMoisNumero]],"janvier","février","mars","avril","mai","juin","juillet.","août","septembre","octobre","novembre","décembre")</f>
        <v>décembre</v>
      </c>
      <c r="AG7" t="str">
        <f>Ventes[[#This Row],[DateAnnee]]&amp;IF(WEEKNUM(Ventes[[#This Row],[VenteDate]])&lt;10,"-0","-")&amp;WEEKNUM(Ventes[[#This Row],[VenteDate]])</f>
        <v>2026-50</v>
      </c>
      <c r="AH7" s="10">
        <f>YEAR(Ventes[[#This Row],[VenteDate]])</f>
        <v>2026</v>
      </c>
      <c r="AR7"/>
      <c r="AS7"/>
      <c r="AT7"/>
      <c r="AU7"/>
      <c r="AV7"/>
      <c r="AW7"/>
      <c r="BA7"/>
      <c r="BC7"/>
    </row>
    <row r="8" spans="1:55">
      <c r="A8" t="s">
        <v>34</v>
      </c>
      <c r="B8" t="s">
        <v>35</v>
      </c>
      <c r="D8" s="8">
        <v>45885</v>
      </c>
      <c r="E8" s="8">
        <v>46615</v>
      </c>
      <c r="F8" s="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85</v>
      </c>
      <c r="L8" s="9" t="s">
        <v>86</v>
      </c>
      <c r="M8" s="9" t="s">
        <v>43</v>
      </c>
      <c r="N8" t="s">
        <v>44</v>
      </c>
      <c r="O8" t="s">
        <v>45</v>
      </c>
      <c r="P8" s="9" t="s">
        <v>46</v>
      </c>
      <c r="Q8" s="5" t="s">
        <v>47</v>
      </c>
      <c r="R8" t="s">
        <v>48</v>
      </c>
      <c r="S8" t="s">
        <v>49</v>
      </c>
      <c r="T8" t="s">
        <v>50</v>
      </c>
      <c r="U8" s="9">
        <v>68.040000000000006</v>
      </c>
      <c r="V8">
        <v>13</v>
      </c>
      <c r="W8" s="9">
        <v>94.04</v>
      </c>
      <c r="X8">
        <f>Ventes[[#This Row],[VenteNombre]]*Ventes[[#This Row],[PUHT]]</f>
        <v>1222.52</v>
      </c>
      <c r="Y8">
        <f>IF(Ventes[[#This Row],[RemiseType]]="Aucun",0,IF(Ventes[[#This Row],[RemiseType]]="Bas",3%,IF(Ventes[[#This Row],[RemiseType]]="Moyen",5%,IF(Ventes[[#This Row],[RemiseType]]="Elevé",10%,0))))*Ventes[[#This Row],[VenteBrut]]</f>
        <v>61.126000000000005</v>
      </c>
      <c r="Z8">
        <f>Ventes[[#This Row],[VenteBrut]]-Ventes[[#This Row],[Remise]]</f>
        <v>1161.394</v>
      </c>
      <c r="AA8">
        <f>Ventes[[#This Row],[VenteNombre]]*Ventes[[#This Row],[CUHT]]</f>
        <v>884.5200000000001</v>
      </c>
      <c r="AB8">
        <f>ROUND(Ventes[[#This Row],[VenteNet]]-Ventes[[#This Row],[Cout]],2)</f>
        <v>276.87</v>
      </c>
      <c r="AC8">
        <f>WEEKDAY(Ventes[[#This Row],[VenteDate]], 2)</f>
        <v>1</v>
      </c>
      <c r="AD8" t="str">
        <f>CHOOSE(WEEKDAY(Ventes[[#This Row],[VenteDate]], 2),"lun.","mar.","mer.","jeu.","ven.","sam.","dim.")</f>
        <v>lun.</v>
      </c>
      <c r="AE8" s="10" t="str">
        <f>IF(MONTH(Ventes[[#This Row],[VenteDate]])&lt;10,"0"&amp;MONTH(Ventes[[#This Row],[VenteDate]]),TEXT(MONTH(Ventes[[#This Row],[VenteDate]]),"##"))</f>
        <v>08</v>
      </c>
      <c r="AF8" t="str">
        <f>CHOOSE(Ventes[[#This Row],[DateMoisNumero]],"janvier","février","mars","avril","mai","juin","juillet.","août","septembre","octobre","novembre","décembre")</f>
        <v>août</v>
      </c>
      <c r="AG8" t="str">
        <f>Ventes[[#This Row],[DateAnnee]]&amp;IF(WEEKNUM(Ventes[[#This Row],[VenteDate]])&lt;10,"-0","-")&amp;WEEKNUM(Ventes[[#This Row],[VenteDate]])</f>
        <v>2027-34</v>
      </c>
      <c r="AH8" s="10">
        <f>YEAR(Ventes[[#This Row],[VenteDate]])</f>
        <v>2027</v>
      </c>
      <c r="AR8"/>
      <c r="AS8"/>
      <c r="AT8"/>
      <c r="AU8"/>
      <c r="AV8"/>
      <c r="AW8"/>
      <c r="BA8"/>
      <c r="BC8"/>
    </row>
    <row r="9" spans="1:55">
      <c r="A9" t="s">
        <v>34</v>
      </c>
      <c r="B9" t="s">
        <v>35</v>
      </c>
      <c r="D9" s="8">
        <v>45885</v>
      </c>
      <c r="E9" s="8">
        <v>46648</v>
      </c>
      <c r="F9" s="8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87</v>
      </c>
      <c r="L9" s="9" t="s">
        <v>88</v>
      </c>
      <c r="M9" s="9" t="s">
        <v>53</v>
      </c>
      <c r="N9" t="s">
        <v>54</v>
      </c>
      <c r="O9" t="s">
        <v>55</v>
      </c>
      <c r="P9" t="s">
        <v>56</v>
      </c>
      <c r="Q9" s="5" t="s">
        <v>57</v>
      </c>
      <c r="R9" t="s">
        <v>58</v>
      </c>
      <c r="S9" t="s">
        <v>59</v>
      </c>
      <c r="T9" t="s">
        <v>60</v>
      </c>
      <c r="U9">
        <v>55.07</v>
      </c>
      <c r="V9">
        <v>25</v>
      </c>
      <c r="W9">
        <v>82.6</v>
      </c>
      <c r="X9">
        <f>Ventes[[#This Row],[VenteNombre]]*Ventes[[#This Row],[PUHT]]</f>
        <v>2065</v>
      </c>
      <c r="Y9">
        <f>IF(Ventes[[#This Row],[RemiseType]]="Aucun",0,IF(Ventes[[#This Row],[RemiseType]]="Bas",3%,IF(Ventes[[#This Row],[RemiseType]]="Moyen",5%,IF(Ventes[[#This Row],[RemiseType]]="Elevé",10%,0))))*Ventes[[#This Row],[VenteBrut]]</f>
        <v>61.949999999999996</v>
      </c>
      <c r="Z9">
        <f>Ventes[[#This Row],[VenteBrut]]-Ventes[[#This Row],[Remise]]</f>
        <v>2003.05</v>
      </c>
      <c r="AA9">
        <f>Ventes[[#This Row],[VenteNombre]]*Ventes[[#This Row],[CUHT]]</f>
        <v>1376.75</v>
      </c>
      <c r="AB9">
        <f>ROUND(Ventes[[#This Row],[VenteNet]]-Ventes[[#This Row],[Cout]],2)</f>
        <v>626.29999999999995</v>
      </c>
      <c r="AC9">
        <f>WEEKDAY(Ventes[[#This Row],[VenteDate]], 2)</f>
        <v>6</v>
      </c>
      <c r="AD9" t="str">
        <f>CHOOSE(WEEKDAY(Ventes[[#This Row],[VenteDate]], 2),"lun.","mar.","mer.","jeu.","ven.","sam.","dim.")</f>
        <v>sam.</v>
      </c>
      <c r="AE9" s="10" t="str">
        <f>IF(MONTH(Ventes[[#This Row],[VenteDate]])&lt;10,"0"&amp;MONTH(Ventes[[#This Row],[VenteDate]]),TEXT(MONTH(Ventes[[#This Row],[VenteDate]]),"##"))</f>
        <v>09</v>
      </c>
      <c r="AF9" t="str">
        <f>CHOOSE(Ventes[[#This Row],[DateMoisNumero]],"janvier","février","mars","avril","mai","juin","juillet.","août","septembre","octobre","novembre","décembre")</f>
        <v>septembre</v>
      </c>
      <c r="AG9" t="str">
        <f>Ventes[[#This Row],[DateAnnee]]&amp;IF(WEEKNUM(Ventes[[#This Row],[VenteDate]])&lt;10,"-0","-")&amp;WEEKNUM(Ventes[[#This Row],[VenteDate]])</f>
        <v>2027-38</v>
      </c>
      <c r="AH9" s="10">
        <f>YEAR(Ventes[[#This Row],[VenteDate]])</f>
        <v>2027</v>
      </c>
      <c r="AR9"/>
      <c r="AS9"/>
      <c r="AT9"/>
      <c r="AU9"/>
      <c r="AV9"/>
      <c r="AW9"/>
      <c r="BA9"/>
      <c r="BC9"/>
    </row>
    <row r="10" spans="1:55">
      <c r="A10" t="s">
        <v>34</v>
      </c>
      <c r="B10" t="s">
        <v>35</v>
      </c>
      <c r="D10" s="8">
        <v>45885</v>
      </c>
      <c r="E10" s="8">
        <v>46727</v>
      </c>
      <c r="F10" s="8" t="s">
        <v>36</v>
      </c>
      <c r="G10" t="s">
        <v>37</v>
      </c>
      <c r="H10" t="s">
        <v>38</v>
      </c>
      <c r="I10" t="s">
        <v>39</v>
      </c>
      <c r="J10" t="s">
        <v>40</v>
      </c>
      <c r="K10" t="s">
        <v>89</v>
      </c>
      <c r="L10" s="9" t="s">
        <v>90</v>
      </c>
      <c r="M10" s="9" t="s">
        <v>63</v>
      </c>
      <c r="N10" t="s">
        <v>64</v>
      </c>
      <c r="O10" t="s">
        <v>45</v>
      </c>
      <c r="P10" s="9" t="s">
        <v>46</v>
      </c>
      <c r="Q10" s="5" t="s">
        <v>57</v>
      </c>
      <c r="R10" t="s">
        <v>58</v>
      </c>
      <c r="S10" t="s">
        <v>71</v>
      </c>
      <c r="T10" t="s">
        <v>72</v>
      </c>
      <c r="U10" s="9">
        <v>8.5299999999999994</v>
      </c>
      <c r="V10">
        <v>87</v>
      </c>
      <c r="W10" s="9">
        <v>12.9</v>
      </c>
      <c r="X10">
        <f>Ventes[[#This Row],[VenteNombre]]*Ventes[[#This Row],[PUHT]]</f>
        <v>1122.3</v>
      </c>
      <c r="Y10">
        <f>IF(Ventes[[#This Row],[RemiseType]]="Aucun",0,IF(Ventes[[#This Row],[RemiseType]]="Bas",3%,IF(Ventes[[#This Row],[RemiseType]]="Moyen",5%,IF(Ventes[[#This Row],[RemiseType]]="Elevé",10%,0))))*Ventes[[#This Row],[VenteBrut]]</f>
        <v>56.115000000000002</v>
      </c>
      <c r="Z10">
        <f>Ventes[[#This Row],[VenteBrut]]-Ventes[[#This Row],[Remise]]</f>
        <v>1066.1849999999999</v>
      </c>
      <c r="AA10">
        <f>Ventes[[#This Row],[VenteNombre]]*Ventes[[#This Row],[CUHT]]</f>
        <v>742.1099999999999</v>
      </c>
      <c r="AB10">
        <f>ROUND(Ventes[[#This Row],[VenteNet]]-Ventes[[#This Row],[Cout]],2)</f>
        <v>324.08</v>
      </c>
      <c r="AC10">
        <f>WEEKDAY(Ventes[[#This Row],[VenteDate]], 2)</f>
        <v>1</v>
      </c>
      <c r="AD10" t="str">
        <f>CHOOSE(WEEKDAY(Ventes[[#This Row],[VenteDate]], 2),"lun.","mar.","mer.","jeu.","ven.","sam.","dim.")</f>
        <v>lun.</v>
      </c>
      <c r="AE10" s="10" t="str">
        <f>IF(MONTH(Ventes[[#This Row],[VenteDate]])&lt;10,"0"&amp;MONTH(Ventes[[#This Row],[VenteDate]]),TEXT(MONTH(Ventes[[#This Row],[VenteDate]]),"##"))</f>
        <v>12</v>
      </c>
      <c r="AF10" t="str">
        <f>CHOOSE(Ventes[[#This Row],[DateMoisNumero]],"janvier","février","mars","avril","mai","juin","juillet.","août","septembre","octobre","novembre","décembre")</f>
        <v>décembre</v>
      </c>
      <c r="AG10" t="str">
        <f>Ventes[[#This Row],[DateAnnee]]&amp;IF(WEEKNUM(Ventes[[#This Row],[VenteDate]])&lt;10,"-0","-")&amp;WEEKNUM(Ventes[[#This Row],[VenteDate]])</f>
        <v>2027-50</v>
      </c>
      <c r="AH10" s="10">
        <f>YEAR(Ventes[[#This Row],[VenteDate]])</f>
        <v>2027</v>
      </c>
      <c r="AR10"/>
      <c r="AS10"/>
      <c r="AT10"/>
      <c r="AU10"/>
      <c r="AV10"/>
      <c r="AW10"/>
      <c r="BA10"/>
      <c r="BC10"/>
    </row>
    <row r="11" spans="1:55">
      <c r="A11" t="s">
        <v>34</v>
      </c>
      <c r="B11" t="s">
        <v>35</v>
      </c>
      <c r="D11" s="8">
        <v>45885</v>
      </c>
      <c r="E11" s="8">
        <v>46859</v>
      </c>
      <c r="F11" s="8" t="s">
        <v>36</v>
      </c>
      <c r="G11" t="s">
        <v>37</v>
      </c>
      <c r="H11" t="s">
        <v>38</v>
      </c>
      <c r="I11" t="s">
        <v>39</v>
      </c>
      <c r="J11" t="s">
        <v>40</v>
      </c>
      <c r="K11" t="s">
        <v>91</v>
      </c>
      <c r="L11" s="9" t="s">
        <v>92</v>
      </c>
      <c r="M11" s="9" t="s">
        <v>75</v>
      </c>
      <c r="N11" t="s">
        <v>76</v>
      </c>
      <c r="O11" t="s">
        <v>77</v>
      </c>
      <c r="P11" s="9" t="s">
        <v>78</v>
      </c>
      <c r="Q11" s="5" t="s">
        <v>79</v>
      </c>
      <c r="R11" t="s">
        <v>80</v>
      </c>
      <c r="S11" t="s">
        <v>81</v>
      </c>
      <c r="T11" t="s">
        <v>82</v>
      </c>
      <c r="U11" s="9">
        <v>40</v>
      </c>
      <c r="V11">
        <v>10</v>
      </c>
      <c r="W11" s="9">
        <v>41.67</v>
      </c>
      <c r="X11">
        <f>Ventes[[#This Row],[VenteNombre]]*Ventes[[#This Row],[PUHT]]</f>
        <v>416.70000000000005</v>
      </c>
      <c r="Y11">
        <f>IF(Ventes[[#This Row],[RemiseType]]="Aucun",0,IF(Ventes[[#This Row],[RemiseType]]="Bas",3%,IF(Ventes[[#This Row],[RemiseType]]="Moyen",5%,IF(Ventes[[#This Row],[RemiseType]]="Elevé",10%,0))))*Ventes[[#This Row],[VenteBrut]]</f>
        <v>41.670000000000009</v>
      </c>
      <c r="Z11">
        <f>Ventes[[#This Row],[VenteBrut]]-Ventes[[#This Row],[Remise]]</f>
        <v>375.03000000000003</v>
      </c>
      <c r="AA11">
        <f>Ventes[[#This Row],[VenteNombre]]*Ventes[[#This Row],[CUHT]]</f>
        <v>400</v>
      </c>
      <c r="AB11">
        <f>ROUND(Ventes[[#This Row],[VenteNet]]-Ventes[[#This Row],[Cout]],2)</f>
        <v>-24.97</v>
      </c>
      <c r="AC11">
        <f>WEEKDAY(Ventes[[#This Row],[VenteDate]], 2)</f>
        <v>7</v>
      </c>
      <c r="AD11" t="str">
        <f>CHOOSE(WEEKDAY(Ventes[[#This Row],[VenteDate]], 2),"lun.","mar.","mer.","jeu.","ven.","sam.","dim.")</f>
        <v>dim.</v>
      </c>
      <c r="AE11" s="10" t="str">
        <f>IF(MONTH(Ventes[[#This Row],[VenteDate]])&lt;10,"0"&amp;MONTH(Ventes[[#This Row],[VenteDate]]),TEXT(MONTH(Ventes[[#This Row],[VenteDate]]),"##"))</f>
        <v>04</v>
      </c>
      <c r="AF11" t="str">
        <f>CHOOSE(Ventes[[#This Row],[DateMoisNumero]],"janvier","février","mars","avril","mai","juin","juillet.","août","septembre","octobre","novembre","décembre")</f>
        <v>avril</v>
      </c>
      <c r="AG11" t="str">
        <f>Ventes[[#This Row],[DateAnnee]]&amp;IF(WEEKNUM(Ventes[[#This Row],[VenteDate]])&lt;10,"-0","-")&amp;WEEKNUM(Ventes[[#This Row],[VenteDate]])</f>
        <v>2028-17</v>
      </c>
      <c r="AH11" s="10">
        <f>YEAR(Ventes[[#This Row],[VenteDate]])</f>
        <v>2028</v>
      </c>
      <c r="AR11"/>
      <c r="AS11"/>
      <c r="AT11"/>
      <c r="AU11"/>
      <c r="AV11"/>
      <c r="AW11"/>
      <c r="BA11"/>
      <c r="BC11"/>
    </row>
    <row r="12" spans="1:55">
      <c r="A12" t="s">
        <v>93</v>
      </c>
      <c r="B12" t="s">
        <v>94</v>
      </c>
      <c r="D12" s="8">
        <v>46386</v>
      </c>
      <c r="E12" s="8">
        <v>46386</v>
      </c>
      <c r="F12" s="8" t="s">
        <v>95</v>
      </c>
      <c r="G12" t="s">
        <v>96</v>
      </c>
      <c r="H12" t="s">
        <v>97</v>
      </c>
      <c r="I12" t="s">
        <v>98</v>
      </c>
      <c r="J12" t="s">
        <v>99</v>
      </c>
      <c r="K12" t="s">
        <v>100</v>
      </c>
      <c r="L12" s="9" t="s">
        <v>101</v>
      </c>
      <c r="M12" s="9" t="s">
        <v>43</v>
      </c>
      <c r="N12" t="s">
        <v>44</v>
      </c>
      <c r="O12" t="s">
        <v>55</v>
      </c>
      <c r="P12" t="s">
        <v>56</v>
      </c>
      <c r="Q12" s="5" t="s">
        <v>79</v>
      </c>
      <c r="R12" t="s">
        <v>80</v>
      </c>
      <c r="S12" t="s">
        <v>102</v>
      </c>
      <c r="T12" t="s">
        <v>103</v>
      </c>
      <c r="U12">
        <v>30</v>
      </c>
      <c r="V12">
        <v>22</v>
      </c>
      <c r="W12">
        <v>59.38</v>
      </c>
      <c r="X12">
        <f>Ventes[[#This Row],[VenteNombre]]*Ventes[[#This Row],[PUHT]]</f>
        <v>1306.3600000000001</v>
      </c>
      <c r="Y12">
        <f>IF(Ventes[[#This Row],[RemiseType]]="Aucun",0,IF(Ventes[[#This Row],[RemiseType]]="Bas",3%,IF(Ventes[[#This Row],[RemiseType]]="Moyen",5%,IF(Ventes[[#This Row],[RemiseType]]="Elevé",10%,0))))*Ventes[[#This Row],[VenteBrut]]</f>
        <v>39.190800000000003</v>
      </c>
      <c r="Z12">
        <f>Ventes[[#This Row],[VenteBrut]]-Ventes[[#This Row],[Remise]]</f>
        <v>1267.1692</v>
      </c>
      <c r="AA12">
        <f>Ventes[[#This Row],[VenteNombre]]*Ventes[[#This Row],[CUHT]]</f>
        <v>660</v>
      </c>
      <c r="AB12">
        <f>ROUND(Ventes[[#This Row],[VenteNet]]-Ventes[[#This Row],[Cout]],2)</f>
        <v>607.16999999999996</v>
      </c>
      <c r="AC12">
        <f>WEEKDAY(Ventes[[#This Row],[VenteDate]], 2)</f>
        <v>3</v>
      </c>
      <c r="AD12" t="str">
        <f>CHOOSE(WEEKDAY(Ventes[[#This Row],[VenteDate]], 2),"lun.","mar.","mer.","jeu.","ven.","sam.","dim.")</f>
        <v>mer.</v>
      </c>
      <c r="AE12" s="10" t="str">
        <f>IF(MONTH(Ventes[[#This Row],[VenteDate]])&lt;10,"0"&amp;MONTH(Ventes[[#This Row],[VenteDate]]),TEXT(MONTH(Ventes[[#This Row],[VenteDate]]),"##"))</f>
        <v>12</v>
      </c>
      <c r="AF12" t="str">
        <f>CHOOSE(Ventes[[#This Row],[DateMoisNumero]],"janvier","février","mars","avril","mai","juin","juillet.","août","septembre","octobre","novembre","décembre")</f>
        <v>décembre</v>
      </c>
      <c r="AG12" t="str">
        <f>Ventes[[#This Row],[DateAnnee]]&amp;IF(WEEKNUM(Ventes[[#This Row],[VenteDate]])&lt;10,"-0","-")&amp;WEEKNUM(Ventes[[#This Row],[VenteDate]])</f>
        <v>2026-53</v>
      </c>
      <c r="AH12" s="10">
        <f>YEAR(Ventes[[#This Row],[VenteDate]])</f>
        <v>2026</v>
      </c>
      <c r="AR12"/>
      <c r="AS12"/>
      <c r="AT12"/>
      <c r="AU12"/>
      <c r="AV12"/>
      <c r="AW12"/>
      <c r="BA12"/>
      <c r="BC12"/>
    </row>
    <row r="13" spans="1:55">
      <c r="A13" t="s">
        <v>93</v>
      </c>
      <c r="B13" t="s">
        <v>94</v>
      </c>
      <c r="D13" s="8">
        <v>46386</v>
      </c>
      <c r="E13" s="8">
        <v>46751</v>
      </c>
      <c r="F13" s="8" t="s">
        <v>95</v>
      </c>
      <c r="G13" t="s">
        <v>96</v>
      </c>
      <c r="H13" t="s">
        <v>97</v>
      </c>
      <c r="I13" t="s">
        <v>98</v>
      </c>
      <c r="J13" t="s">
        <v>99</v>
      </c>
      <c r="K13" t="s">
        <v>104</v>
      </c>
      <c r="L13" s="9" t="s">
        <v>105</v>
      </c>
      <c r="M13" s="9" t="s">
        <v>43</v>
      </c>
      <c r="N13" t="s">
        <v>44</v>
      </c>
      <c r="O13" t="s">
        <v>55</v>
      </c>
      <c r="P13" s="9" t="s">
        <v>56</v>
      </c>
      <c r="Q13" s="5" t="s">
        <v>79</v>
      </c>
      <c r="R13" t="s">
        <v>80</v>
      </c>
      <c r="S13" t="s">
        <v>102</v>
      </c>
      <c r="T13" t="s">
        <v>103</v>
      </c>
      <c r="U13" s="9">
        <v>25.2</v>
      </c>
      <c r="V13">
        <v>22</v>
      </c>
      <c r="W13" s="9">
        <v>49.88</v>
      </c>
      <c r="X13">
        <f>Ventes[[#This Row],[VenteNombre]]*Ventes[[#This Row],[PUHT]]</f>
        <v>1097.3600000000001</v>
      </c>
      <c r="Y13">
        <f>IF(Ventes[[#This Row],[RemiseType]]="Aucun",0,IF(Ventes[[#This Row],[RemiseType]]="Bas",3%,IF(Ventes[[#This Row],[RemiseType]]="Moyen",5%,IF(Ventes[[#This Row],[RemiseType]]="Elevé",10%,0))))*Ventes[[#This Row],[VenteBrut]]</f>
        <v>32.9208</v>
      </c>
      <c r="Z13">
        <f>Ventes[[#This Row],[VenteBrut]]-Ventes[[#This Row],[Remise]]</f>
        <v>1064.4392</v>
      </c>
      <c r="AA13">
        <f>Ventes[[#This Row],[VenteNombre]]*Ventes[[#This Row],[CUHT]]</f>
        <v>554.4</v>
      </c>
      <c r="AB13">
        <f>ROUND(Ventes[[#This Row],[VenteNet]]-Ventes[[#This Row],[Cout]],2)</f>
        <v>510.04</v>
      </c>
      <c r="AC13">
        <f>WEEKDAY(Ventes[[#This Row],[VenteDate]], 2)</f>
        <v>4</v>
      </c>
      <c r="AD13" t="str">
        <f>CHOOSE(WEEKDAY(Ventes[[#This Row],[VenteDate]], 2),"lun.","mar.","mer.","jeu.","ven.","sam.","dim.")</f>
        <v>jeu.</v>
      </c>
      <c r="AE13" s="10" t="str">
        <f>IF(MONTH(Ventes[[#This Row],[VenteDate]])&lt;10,"0"&amp;MONTH(Ventes[[#This Row],[VenteDate]]),TEXT(MONTH(Ventes[[#This Row],[VenteDate]]),"##"))</f>
        <v>12</v>
      </c>
      <c r="AF13" t="str">
        <f>CHOOSE(Ventes[[#This Row],[DateMoisNumero]],"janvier","février","mars","avril","mai","juin","juillet.","août","septembre","octobre","novembre","décembre")</f>
        <v>décembre</v>
      </c>
      <c r="AG13" t="str">
        <f>Ventes[[#This Row],[DateAnnee]]&amp;IF(WEEKNUM(Ventes[[#This Row],[VenteDate]])&lt;10,"-0","-")&amp;WEEKNUM(Ventes[[#This Row],[VenteDate]])</f>
        <v>2027-53</v>
      </c>
      <c r="AH13" s="10">
        <f>YEAR(Ventes[[#This Row],[VenteDate]])</f>
        <v>2027</v>
      </c>
      <c r="AR13"/>
      <c r="AS13"/>
      <c r="AT13"/>
      <c r="AU13"/>
      <c r="AV13"/>
      <c r="AW13"/>
      <c r="BA13"/>
      <c r="BC13"/>
    </row>
    <row r="14" spans="1:55">
      <c r="A14" t="s">
        <v>106</v>
      </c>
      <c r="B14" t="s">
        <v>107</v>
      </c>
      <c r="D14" s="8">
        <v>45744</v>
      </c>
      <c r="E14" s="8">
        <v>45744</v>
      </c>
      <c r="F14" s="8" t="s">
        <v>108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s="9" t="s">
        <v>114</v>
      </c>
      <c r="M14" s="9" t="s">
        <v>63</v>
      </c>
      <c r="N14" t="s">
        <v>64</v>
      </c>
      <c r="O14" t="s">
        <v>77</v>
      </c>
      <c r="P14" t="s">
        <v>78</v>
      </c>
      <c r="Q14" s="5" t="s">
        <v>65</v>
      </c>
      <c r="R14" t="s">
        <v>66</v>
      </c>
      <c r="S14" t="s">
        <v>115</v>
      </c>
      <c r="T14" t="s">
        <v>116</v>
      </c>
      <c r="U14">
        <v>29.4</v>
      </c>
      <c r="V14">
        <v>20</v>
      </c>
      <c r="W14">
        <v>123.94</v>
      </c>
      <c r="X14">
        <f>Ventes[[#This Row],[VenteNombre]]*Ventes[[#This Row],[PUHT]]</f>
        <v>2478.8000000000002</v>
      </c>
      <c r="Y14">
        <f>IF(Ventes[[#This Row],[RemiseType]]="Aucun",0,IF(Ventes[[#This Row],[RemiseType]]="Bas",3%,IF(Ventes[[#This Row],[RemiseType]]="Moyen",5%,IF(Ventes[[#This Row],[RemiseType]]="Elevé",10%,0))))*Ventes[[#This Row],[VenteBrut]]</f>
        <v>247.88000000000002</v>
      </c>
      <c r="Z14">
        <f>Ventes[[#This Row],[VenteBrut]]-Ventes[[#This Row],[Remise]]</f>
        <v>2230.92</v>
      </c>
      <c r="AA14">
        <f>Ventes[[#This Row],[VenteNombre]]*Ventes[[#This Row],[CUHT]]</f>
        <v>588</v>
      </c>
      <c r="AB14">
        <f>ROUND(Ventes[[#This Row],[VenteNet]]-Ventes[[#This Row],[Cout]],2)</f>
        <v>1642.92</v>
      </c>
      <c r="AC14">
        <f>WEEKDAY(Ventes[[#This Row],[VenteDate]], 2)</f>
        <v>5</v>
      </c>
      <c r="AD14" t="str">
        <f>CHOOSE(WEEKDAY(Ventes[[#This Row],[VenteDate]], 2),"lun.","mar.","mer.","jeu.","ven.","sam.","dim.")</f>
        <v>ven.</v>
      </c>
      <c r="AE14" s="10" t="str">
        <f>IF(MONTH(Ventes[[#This Row],[VenteDate]])&lt;10,"0"&amp;MONTH(Ventes[[#This Row],[VenteDate]]),TEXT(MONTH(Ventes[[#This Row],[VenteDate]]),"##"))</f>
        <v>03</v>
      </c>
      <c r="AF14" t="str">
        <f>CHOOSE(Ventes[[#This Row],[DateMoisNumero]],"janvier","février","mars","avril","mai","juin","juillet.","août","septembre","octobre","novembre","décembre")</f>
        <v>mars</v>
      </c>
      <c r="AG14" t="str">
        <f>Ventes[[#This Row],[DateAnnee]]&amp;IF(WEEKNUM(Ventes[[#This Row],[VenteDate]])&lt;10,"-0","-")&amp;WEEKNUM(Ventes[[#This Row],[VenteDate]])</f>
        <v>2025-13</v>
      </c>
      <c r="AH14" s="10">
        <f>YEAR(Ventes[[#This Row],[VenteDate]])</f>
        <v>2025</v>
      </c>
      <c r="AR14"/>
      <c r="AS14"/>
      <c r="AT14"/>
      <c r="AU14"/>
      <c r="AV14"/>
      <c r="AW14"/>
      <c r="BA14"/>
      <c r="BC14"/>
    </row>
    <row r="15" spans="1:55">
      <c r="A15" t="s">
        <v>106</v>
      </c>
      <c r="B15" t="s">
        <v>107</v>
      </c>
      <c r="D15" s="8">
        <v>45744</v>
      </c>
      <c r="E15" s="8">
        <v>46025</v>
      </c>
      <c r="F15" s="8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117</v>
      </c>
      <c r="L15" s="9" t="s">
        <v>118</v>
      </c>
      <c r="M15" s="9" t="s">
        <v>53</v>
      </c>
      <c r="N15" t="s">
        <v>54</v>
      </c>
      <c r="O15" t="s">
        <v>77</v>
      </c>
      <c r="P15" t="s">
        <v>78</v>
      </c>
      <c r="Q15" s="5" t="s">
        <v>47</v>
      </c>
      <c r="R15" t="s">
        <v>48</v>
      </c>
      <c r="S15" t="s">
        <v>119</v>
      </c>
      <c r="T15" t="s">
        <v>120</v>
      </c>
      <c r="U15">
        <v>22.03</v>
      </c>
      <c r="V15">
        <v>24</v>
      </c>
      <c r="W15">
        <v>24.3</v>
      </c>
      <c r="X15">
        <f>Ventes[[#This Row],[VenteNombre]]*Ventes[[#This Row],[PUHT]]</f>
        <v>583.20000000000005</v>
      </c>
      <c r="Y15">
        <f>IF(Ventes[[#This Row],[RemiseType]]="Aucun",0,IF(Ventes[[#This Row],[RemiseType]]="Bas",3%,IF(Ventes[[#This Row],[RemiseType]]="Moyen",5%,IF(Ventes[[#This Row],[RemiseType]]="Elevé",10%,0))))*Ventes[[#This Row],[VenteBrut]]</f>
        <v>58.320000000000007</v>
      </c>
      <c r="Z15">
        <f>Ventes[[#This Row],[VenteBrut]]-Ventes[[#This Row],[Remise]]</f>
        <v>524.88</v>
      </c>
      <c r="AA15">
        <f>Ventes[[#This Row],[VenteNombre]]*Ventes[[#This Row],[CUHT]]</f>
        <v>528.72</v>
      </c>
      <c r="AB15">
        <f>ROUND(Ventes[[#This Row],[VenteNet]]-Ventes[[#This Row],[Cout]],2)</f>
        <v>-3.84</v>
      </c>
      <c r="AC15">
        <f>WEEKDAY(Ventes[[#This Row],[VenteDate]], 2)</f>
        <v>6</v>
      </c>
      <c r="AD15" t="str">
        <f>CHOOSE(WEEKDAY(Ventes[[#This Row],[VenteDate]], 2),"lun.","mar.","mer.","jeu.","ven.","sam.","dim.")</f>
        <v>sam.</v>
      </c>
      <c r="AE15" s="10" t="str">
        <f>IF(MONTH(Ventes[[#This Row],[VenteDate]])&lt;10,"0"&amp;MONTH(Ventes[[#This Row],[VenteDate]]),TEXT(MONTH(Ventes[[#This Row],[VenteDate]]),"##"))</f>
        <v>01</v>
      </c>
      <c r="AF15" t="str">
        <f>CHOOSE(Ventes[[#This Row],[DateMoisNumero]],"janvier","février","mars","avril","mai","juin","juillet.","août","septembre","octobre","novembre","décembre")</f>
        <v>janvier</v>
      </c>
      <c r="AG15" t="str">
        <f>Ventes[[#This Row],[DateAnnee]]&amp;IF(WEEKNUM(Ventes[[#This Row],[VenteDate]])&lt;10,"-0","-")&amp;WEEKNUM(Ventes[[#This Row],[VenteDate]])</f>
        <v>2026-01</v>
      </c>
      <c r="AH15" s="10">
        <f>YEAR(Ventes[[#This Row],[VenteDate]])</f>
        <v>2026</v>
      </c>
      <c r="AR15"/>
      <c r="AS15"/>
      <c r="AT15"/>
      <c r="AU15"/>
      <c r="AV15"/>
      <c r="AW15"/>
      <c r="BA15"/>
      <c r="BC15"/>
    </row>
    <row r="16" spans="1:55">
      <c r="A16" t="s">
        <v>106</v>
      </c>
      <c r="B16" t="s">
        <v>107</v>
      </c>
      <c r="D16" s="8">
        <v>45744</v>
      </c>
      <c r="E16" s="8">
        <v>46474</v>
      </c>
      <c r="F16" s="8" t="s">
        <v>108</v>
      </c>
      <c r="G16" t="s">
        <v>109</v>
      </c>
      <c r="H16" t="s">
        <v>110</v>
      </c>
      <c r="I16" t="s">
        <v>111</v>
      </c>
      <c r="J16" t="s">
        <v>112</v>
      </c>
      <c r="K16" t="s">
        <v>121</v>
      </c>
      <c r="L16" s="9" t="s">
        <v>122</v>
      </c>
      <c r="M16" s="9" t="s">
        <v>63</v>
      </c>
      <c r="N16" t="s">
        <v>64</v>
      </c>
      <c r="O16" t="s">
        <v>77</v>
      </c>
      <c r="P16" s="9" t="s">
        <v>78</v>
      </c>
      <c r="Q16" s="5" t="s">
        <v>65</v>
      </c>
      <c r="R16" t="s">
        <v>66</v>
      </c>
      <c r="S16" t="s">
        <v>115</v>
      </c>
      <c r="T16" t="s">
        <v>116</v>
      </c>
      <c r="U16" s="9">
        <v>58.8</v>
      </c>
      <c r="V16">
        <v>20</v>
      </c>
      <c r="W16" s="9">
        <v>147.88</v>
      </c>
      <c r="X16">
        <f>Ventes[[#This Row],[VenteNombre]]*Ventes[[#This Row],[PUHT]]</f>
        <v>2957.6</v>
      </c>
      <c r="Y16">
        <f>IF(Ventes[[#This Row],[RemiseType]]="Aucun",0,IF(Ventes[[#This Row],[RemiseType]]="Bas",3%,IF(Ventes[[#This Row],[RemiseType]]="Moyen",5%,IF(Ventes[[#This Row],[RemiseType]]="Elevé",10%,0))))*Ventes[[#This Row],[VenteBrut]]</f>
        <v>295.76</v>
      </c>
      <c r="Z16">
        <f>Ventes[[#This Row],[VenteBrut]]-Ventes[[#This Row],[Remise]]</f>
        <v>2661.84</v>
      </c>
      <c r="AA16">
        <f>Ventes[[#This Row],[VenteNombre]]*Ventes[[#This Row],[CUHT]]</f>
        <v>1176</v>
      </c>
      <c r="AB16">
        <f>ROUND(Ventes[[#This Row],[VenteNet]]-Ventes[[#This Row],[Cout]],2)</f>
        <v>1485.84</v>
      </c>
      <c r="AC16">
        <f>WEEKDAY(Ventes[[#This Row],[VenteDate]], 2)</f>
        <v>7</v>
      </c>
      <c r="AD16" t="str">
        <f>CHOOSE(WEEKDAY(Ventes[[#This Row],[VenteDate]], 2),"lun.","mar.","mer.","jeu.","ven.","sam.","dim.")</f>
        <v>dim.</v>
      </c>
      <c r="AE16" s="10" t="str">
        <f>IF(MONTH(Ventes[[#This Row],[VenteDate]])&lt;10,"0"&amp;MONTH(Ventes[[#This Row],[VenteDate]]),TEXT(MONTH(Ventes[[#This Row],[VenteDate]]),"##"))</f>
        <v>03</v>
      </c>
      <c r="AF16" t="str">
        <f>CHOOSE(Ventes[[#This Row],[DateMoisNumero]],"janvier","février","mars","avril","mai","juin","juillet.","août","septembre","octobre","novembre","décembre")</f>
        <v>mars</v>
      </c>
      <c r="AG16" t="str">
        <f>Ventes[[#This Row],[DateAnnee]]&amp;IF(WEEKNUM(Ventes[[#This Row],[VenteDate]])&lt;10,"-0","-")&amp;WEEKNUM(Ventes[[#This Row],[VenteDate]])</f>
        <v>2027-14</v>
      </c>
      <c r="AH16" s="10">
        <f>YEAR(Ventes[[#This Row],[VenteDate]])</f>
        <v>2027</v>
      </c>
      <c r="AR16"/>
      <c r="AS16"/>
      <c r="AT16"/>
      <c r="AU16"/>
      <c r="AV16"/>
      <c r="AW16"/>
      <c r="BA16"/>
      <c r="BC16"/>
    </row>
    <row r="17" spans="1:55">
      <c r="A17" t="s">
        <v>106</v>
      </c>
      <c r="B17" t="s">
        <v>107</v>
      </c>
      <c r="D17" s="8">
        <v>45744</v>
      </c>
      <c r="E17" s="8">
        <v>46755</v>
      </c>
      <c r="F17" s="8" t="s">
        <v>108</v>
      </c>
      <c r="G17" t="s">
        <v>109</v>
      </c>
      <c r="H17" t="s">
        <v>110</v>
      </c>
      <c r="I17" t="s">
        <v>111</v>
      </c>
      <c r="J17" t="s">
        <v>112</v>
      </c>
      <c r="K17" t="s">
        <v>123</v>
      </c>
      <c r="L17" s="9" t="s">
        <v>124</v>
      </c>
      <c r="M17" s="9" t="s">
        <v>53</v>
      </c>
      <c r="N17" t="s">
        <v>54</v>
      </c>
      <c r="O17" t="s">
        <v>77</v>
      </c>
      <c r="P17" s="9" t="s">
        <v>78</v>
      </c>
      <c r="Q17" s="5" t="s">
        <v>47</v>
      </c>
      <c r="R17" t="s">
        <v>48</v>
      </c>
      <c r="S17" t="s">
        <v>119</v>
      </c>
      <c r="T17" t="s">
        <v>120</v>
      </c>
      <c r="U17" s="9">
        <v>51.41</v>
      </c>
      <c r="V17">
        <v>24</v>
      </c>
      <c r="W17" s="9">
        <v>56.7</v>
      </c>
      <c r="X17">
        <f>Ventes[[#This Row],[VenteNombre]]*Ventes[[#This Row],[PUHT]]</f>
        <v>1360.8000000000002</v>
      </c>
      <c r="Y17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17">
        <f>Ventes[[#This Row],[VenteBrut]]-Ventes[[#This Row],[Remise]]</f>
        <v>1224.7200000000003</v>
      </c>
      <c r="AA17">
        <f>Ventes[[#This Row],[VenteNombre]]*Ventes[[#This Row],[CUHT]]</f>
        <v>1233.8399999999999</v>
      </c>
      <c r="AB17">
        <f>ROUND(Ventes[[#This Row],[VenteNet]]-Ventes[[#This Row],[Cout]],2)</f>
        <v>-9.1199999999999992</v>
      </c>
      <c r="AC17">
        <f>WEEKDAY(Ventes[[#This Row],[VenteDate]], 2)</f>
        <v>1</v>
      </c>
      <c r="AD17" t="str">
        <f>CHOOSE(WEEKDAY(Ventes[[#This Row],[VenteDate]], 2),"lun.","mar.","mer.","jeu.","ven.","sam.","dim.")</f>
        <v>lun.</v>
      </c>
      <c r="AE17" s="10" t="str">
        <f>IF(MONTH(Ventes[[#This Row],[VenteDate]])&lt;10,"0"&amp;MONTH(Ventes[[#This Row],[VenteDate]]),TEXT(MONTH(Ventes[[#This Row],[VenteDate]]),"##"))</f>
        <v>01</v>
      </c>
      <c r="AF17" t="str">
        <f>CHOOSE(Ventes[[#This Row],[DateMoisNumero]],"janvier","février","mars","avril","mai","juin","juillet.","août","septembre","octobre","novembre","décembre")</f>
        <v>janvier</v>
      </c>
      <c r="AG17" t="str">
        <f>Ventes[[#This Row],[DateAnnee]]&amp;IF(WEEKNUM(Ventes[[#This Row],[VenteDate]])&lt;10,"-0","-")&amp;WEEKNUM(Ventes[[#This Row],[VenteDate]])</f>
        <v>2028-02</v>
      </c>
      <c r="AH17" s="10">
        <f>YEAR(Ventes[[#This Row],[VenteDate]])</f>
        <v>2028</v>
      </c>
      <c r="AR17"/>
      <c r="AS17"/>
      <c r="AT17"/>
      <c r="AU17"/>
      <c r="AV17"/>
      <c r="AW17"/>
      <c r="BA17"/>
      <c r="BC17"/>
    </row>
    <row r="18" spans="1:55">
      <c r="A18" t="s">
        <v>125</v>
      </c>
      <c r="B18" t="s">
        <v>126</v>
      </c>
      <c r="D18" s="8">
        <v>46220</v>
      </c>
      <c r="E18" s="8">
        <v>46220</v>
      </c>
      <c r="F18" s="8" t="s">
        <v>108</v>
      </c>
      <c r="G18" t="s">
        <v>109</v>
      </c>
      <c r="H18" t="s">
        <v>127</v>
      </c>
      <c r="I18" t="s">
        <v>39</v>
      </c>
      <c r="J18" t="s">
        <v>40</v>
      </c>
      <c r="K18" t="s">
        <v>128</v>
      </c>
      <c r="L18" s="9" t="s">
        <v>129</v>
      </c>
      <c r="M18" s="9" t="s">
        <v>130</v>
      </c>
      <c r="N18" t="s">
        <v>131</v>
      </c>
      <c r="O18" t="s">
        <v>45</v>
      </c>
      <c r="P18" t="s">
        <v>46</v>
      </c>
      <c r="Q18" s="5" t="s">
        <v>79</v>
      </c>
      <c r="R18" t="s">
        <v>80</v>
      </c>
      <c r="S18" t="s">
        <v>132</v>
      </c>
      <c r="T18" t="s">
        <v>133</v>
      </c>
      <c r="U18">
        <v>160.69999999999999</v>
      </c>
      <c r="V18">
        <v>16</v>
      </c>
      <c r="W18">
        <v>273.87</v>
      </c>
      <c r="X18">
        <f>Ventes[[#This Row],[VenteNombre]]*Ventes[[#This Row],[PUHT]]</f>
        <v>4381.92</v>
      </c>
      <c r="Y18">
        <f>IF(Ventes[[#This Row],[RemiseType]]="Aucun",0,IF(Ventes[[#This Row],[RemiseType]]="Bas",3%,IF(Ventes[[#This Row],[RemiseType]]="Moyen",5%,IF(Ventes[[#This Row],[RemiseType]]="Elevé",10%,0))))*Ventes[[#This Row],[VenteBrut]]</f>
        <v>219.096</v>
      </c>
      <c r="Z18">
        <f>Ventes[[#This Row],[VenteBrut]]-Ventes[[#This Row],[Remise]]</f>
        <v>4162.8240000000005</v>
      </c>
      <c r="AA18">
        <f>Ventes[[#This Row],[VenteNombre]]*Ventes[[#This Row],[CUHT]]</f>
        <v>2571.1999999999998</v>
      </c>
      <c r="AB18">
        <f>ROUND(Ventes[[#This Row],[VenteNet]]-Ventes[[#This Row],[Cout]],2)</f>
        <v>1591.62</v>
      </c>
      <c r="AC18">
        <f>WEEKDAY(Ventes[[#This Row],[VenteDate]], 2)</f>
        <v>5</v>
      </c>
      <c r="AD18" t="str">
        <f>CHOOSE(WEEKDAY(Ventes[[#This Row],[VenteDate]], 2),"lun.","mar.","mer.","jeu.","ven.","sam.","dim.")</f>
        <v>ven.</v>
      </c>
      <c r="AE18" s="10" t="str">
        <f>IF(MONTH(Ventes[[#This Row],[VenteDate]])&lt;10,"0"&amp;MONTH(Ventes[[#This Row],[VenteDate]]),TEXT(MONTH(Ventes[[#This Row],[VenteDate]]),"##"))</f>
        <v>07</v>
      </c>
      <c r="AF18" t="str">
        <f>CHOOSE(Ventes[[#This Row],[DateMoisNumero]],"janvier","février","mars","avril","mai","juin","juillet.","août","septembre","octobre","novembre","décembre")</f>
        <v>juillet.</v>
      </c>
      <c r="AG18" t="str">
        <f>Ventes[[#This Row],[DateAnnee]]&amp;IF(WEEKNUM(Ventes[[#This Row],[VenteDate]])&lt;10,"-0","-")&amp;WEEKNUM(Ventes[[#This Row],[VenteDate]])</f>
        <v>2026-29</v>
      </c>
      <c r="AH18" s="10">
        <f>YEAR(Ventes[[#This Row],[VenteDate]])</f>
        <v>2026</v>
      </c>
      <c r="AR18"/>
      <c r="AS18"/>
      <c r="AT18"/>
      <c r="AU18"/>
      <c r="AV18"/>
      <c r="AW18"/>
      <c r="BA18"/>
      <c r="BC18"/>
    </row>
    <row r="19" spans="1:55">
      <c r="A19" t="s">
        <v>125</v>
      </c>
      <c r="B19" t="s">
        <v>126</v>
      </c>
      <c r="D19" s="8">
        <v>46220</v>
      </c>
      <c r="E19" s="8">
        <v>46220</v>
      </c>
      <c r="F19" s="8" t="s">
        <v>108</v>
      </c>
      <c r="G19" t="s">
        <v>109</v>
      </c>
      <c r="H19" t="s">
        <v>127</v>
      </c>
      <c r="I19" t="s">
        <v>39</v>
      </c>
      <c r="J19" t="s">
        <v>40</v>
      </c>
      <c r="K19" t="s">
        <v>134</v>
      </c>
      <c r="L19" s="9" t="s">
        <v>135</v>
      </c>
      <c r="M19" s="9" t="s">
        <v>130</v>
      </c>
      <c r="N19" t="s">
        <v>131</v>
      </c>
      <c r="O19" t="s">
        <v>45</v>
      </c>
      <c r="P19" s="9" t="s">
        <v>46</v>
      </c>
      <c r="Q19" s="5" t="s">
        <v>79</v>
      </c>
      <c r="R19" t="s">
        <v>80</v>
      </c>
      <c r="S19" t="s">
        <v>132</v>
      </c>
      <c r="T19" t="s">
        <v>133</v>
      </c>
      <c r="U19" s="9">
        <v>74.400000000000006</v>
      </c>
      <c r="V19">
        <v>16</v>
      </c>
      <c r="W19" s="9">
        <v>134.19999999999999</v>
      </c>
      <c r="X19">
        <f>Ventes[[#This Row],[VenteNombre]]*Ventes[[#This Row],[PUHT]]</f>
        <v>2147.1999999999998</v>
      </c>
      <c r="Y19">
        <f>IF(Ventes[[#This Row],[RemiseType]]="Aucun",0,IF(Ventes[[#This Row],[RemiseType]]="Bas",3%,IF(Ventes[[#This Row],[RemiseType]]="Moyen",5%,IF(Ventes[[#This Row],[RemiseType]]="Elevé",10%,0))))*Ventes[[#This Row],[VenteBrut]]</f>
        <v>107.36</v>
      </c>
      <c r="Z19">
        <f>Ventes[[#This Row],[VenteBrut]]-Ventes[[#This Row],[Remise]]</f>
        <v>2039.84</v>
      </c>
      <c r="AA19">
        <f>Ventes[[#This Row],[VenteNombre]]*Ventes[[#This Row],[CUHT]]</f>
        <v>1190.4000000000001</v>
      </c>
      <c r="AB19">
        <f>ROUND(Ventes[[#This Row],[VenteNet]]-Ventes[[#This Row],[Cout]],2)</f>
        <v>849.44</v>
      </c>
      <c r="AC19">
        <f>WEEKDAY(Ventes[[#This Row],[VenteDate]], 2)</f>
        <v>5</v>
      </c>
      <c r="AD19" t="str">
        <f>CHOOSE(WEEKDAY(Ventes[[#This Row],[VenteDate]], 2),"lun.","mar.","mer.","jeu.","ven.","sam.","dim.")</f>
        <v>ven.</v>
      </c>
      <c r="AE19" s="10" t="str">
        <f>IF(MONTH(Ventes[[#This Row],[VenteDate]])&lt;10,"0"&amp;MONTH(Ventes[[#This Row],[VenteDate]]),TEXT(MONTH(Ventes[[#This Row],[VenteDate]]),"##"))</f>
        <v>07</v>
      </c>
      <c r="AF19" t="str">
        <f>CHOOSE(Ventes[[#This Row],[DateMoisNumero]],"janvier","février","mars","avril","mai","juin","juillet.","août","septembre","octobre","novembre","décembre")</f>
        <v>juillet.</v>
      </c>
      <c r="AG19" t="str">
        <f>Ventes[[#This Row],[DateAnnee]]&amp;IF(WEEKNUM(Ventes[[#This Row],[VenteDate]])&lt;10,"-0","-")&amp;WEEKNUM(Ventes[[#This Row],[VenteDate]])</f>
        <v>2026-29</v>
      </c>
      <c r="AH19" s="10">
        <f>YEAR(Ventes[[#This Row],[VenteDate]])</f>
        <v>2026</v>
      </c>
      <c r="AR19"/>
      <c r="AS19"/>
      <c r="AT19"/>
      <c r="AU19"/>
      <c r="AV19"/>
      <c r="AW19"/>
      <c r="BA19"/>
      <c r="BC19"/>
    </row>
    <row r="20" spans="1:55">
      <c r="A20" t="s">
        <v>136</v>
      </c>
      <c r="B20" t="s">
        <v>137</v>
      </c>
      <c r="D20" s="8">
        <v>45755</v>
      </c>
      <c r="E20" s="8">
        <v>45755</v>
      </c>
      <c r="F20" s="8" t="s">
        <v>95</v>
      </c>
      <c r="G20" t="s">
        <v>96</v>
      </c>
      <c r="H20" t="s">
        <v>138</v>
      </c>
      <c r="I20" t="s">
        <v>139</v>
      </c>
      <c r="J20" t="s">
        <v>140</v>
      </c>
      <c r="K20" t="s">
        <v>141</v>
      </c>
      <c r="L20" s="9" t="s">
        <v>142</v>
      </c>
      <c r="M20" s="9" t="s">
        <v>63</v>
      </c>
      <c r="N20" t="s">
        <v>64</v>
      </c>
      <c r="O20" t="s">
        <v>55</v>
      </c>
      <c r="P20" t="s">
        <v>56</v>
      </c>
      <c r="Q20" s="5" t="s">
        <v>57</v>
      </c>
      <c r="R20" t="s">
        <v>58</v>
      </c>
      <c r="S20" t="s">
        <v>143</v>
      </c>
      <c r="T20" t="s">
        <v>144</v>
      </c>
      <c r="U20">
        <v>16.2</v>
      </c>
      <c r="V20">
        <v>29</v>
      </c>
      <c r="W20">
        <v>21.38</v>
      </c>
      <c r="X20">
        <f>Ventes[[#This Row],[VenteNombre]]*Ventes[[#This Row],[PUHT]]</f>
        <v>620.02</v>
      </c>
      <c r="Y20">
        <f>IF(Ventes[[#This Row],[RemiseType]]="Aucun",0,IF(Ventes[[#This Row],[RemiseType]]="Bas",3%,IF(Ventes[[#This Row],[RemiseType]]="Moyen",5%,IF(Ventes[[#This Row],[RemiseType]]="Elevé",10%,0))))*Ventes[[#This Row],[VenteBrut]]</f>
        <v>18.6006</v>
      </c>
      <c r="Z20">
        <f>Ventes[[#This Row],[VenteBrut]]-Ventes[[#This Row],[Remise]]</f>
        <v>601.4194</v>
      </c>
      <c r="AA20">
        <f>Ventes[[#This Row],[VenteNombre]]*Ventes[[#This Row],[CUHT]]</f>
        <v>469.79999999999995</v>
      </c>
      <c r="AB20">
        <f>ROUND(Ventes[[#This Row],[VenteNet]]-Ventes[[#This Row],[Cout]],2)</f>
        <v>131.62</v>
      </c>
      <c r="AC20">
        <f>WEEKDAY(Ventes[[#This Row],[VenteDate]], 2)</f>
        <v>2</v>
      </c>
      <c r="AD20" t="str">
        <f>CHOOSE(WEEKDAY(Ventes[[#This Row],[VenteDate]], 2),"lun.","mar.","mer.","jeu.","ven.","sam.","dim.")</f>
        <v>mar.</v>
      </c>
      <c r="AE20" s="10" t="str">
        <f>IF(MONTH(Ventes[[#This Row],[VenteDate]])&lt;10,"0"&amp;MONTH(Ventes[[#This Row],[VenteDate]]),TEXT(MONTH(Ventes[[#This Row],[VenteDate]]),"##"))</f>
        <v>04</v>
      </c>
      <c r="AF20" t="str">
        <f>CHOOSE(Ventes[[#This Row],[DateMoisNumero]],"janvier","février","mars","avril","mai","juin","juillet.","août","septembre","octobre","novembre","décembre")</f>
        <v>avril</v>
      </c>
      <c r="AG20" t="str">
        <f>Ventes[[#This Row],[DateAnnee]]&amp;IF(WEEKNUM(Ventes[[#This Row],[VenteDate]])&lt;10,"-0","-")&amp;WEEKNUM(Ventes[[#This Row],[VenteDate]])</f>
        <v>2025-15</v>
      </c>
      <c r="AH20" s="10">
        <f>YEAR(Ventes[[#This Row],[VenteDate]])</f>
        <v>2025</v>
      </c>
      <c r="AR20"/>
      <c r="AS20"/>
      <c r="AT20"/>
      <c r="AU20"/>
      <c r="AV20"/>
      <c r="AW20"/>
      <c r="BA20"/>
      <c r="BC20"/>
    </row>
    <row r="21" spans="1:55">
      <c r="A21" t="s">
        <v>136</v>
      </c>
      <c r="B21" t="s">
        <v>137</v>
      </c>
      <c r="D21" s="8">
        <v>45755</v>
      </c>
      <c r="E21" s="8">
        <v>46485</v>
      </c>
      <c r="F21" s="8" t="s">
        <v>95</v>
      </c>
      <c r="G21" t="s">
        <v>96</v>
      </c>
      <c r="H21" t="s">
        <v>138</v>
      </c>
      <c r="I21" t="s">
        <v>139</v>
      </c>
      <c r="J21" t="s">
        <v>140</v>
      </c>
      <c r="K21" t="s">
        <v>145</v>
      </c>
      <c r="L21" s="9" t="s">
        <v>146</v>
      </c>
      <c r="M21" s="9" t="s">
        <v>63</v>
      </c>
      <c r="N21" t="s">
        <v>64</v>
      </c>
      <c r="O21" t="s">
        <v>55</v>
      </c>
      <c r="P21" s="9" t="s">
        <v>56</v>
      </c>
      <c r="Q21" s="5" t="s">
        <v>57</v>
      </c>
      <c r="R21" t="s">
        <v>58</v>
      </c>
      <c r="S21" t="s">
        <v>143</v>
      </c>
      <c r="T21" t="s">
        <v>144</v>
      </c>
      <c r="U21" s="9">
        <v>60</v>
      </c>
      <c r="V21">
        <v>29</v>
      </c>
      <c r="W21" s="9">
        <v>79.17</v>
      </c>
      <c r="X21">
        <f>Ventes[[#This Row],[VenteNombre]]*Ventes[[#This Row],[PUHT]]</f>
        <v>2295.9299999999998</v>
      </c>
      <c r="Y21">
        <f>IF(Ventes[[#This Row],[RemiseType]]="Aucun",0,IF(Ventes[[#This Row],[RemiseType]]="Bas",3%,IF(Ventes[[#This Row],[RemiseType]]="Moyen",5%,IF(Ventes[[#This Row],[RemiseType]]="Elevé",10%,0))))*Ventes[[#This Row],[VenteBrut]]</f>
        <v>68.877899999999997</v>
      </c>
      <c r="Z21">
        <f>Ventes[[#This Row],[VenteBrut]]-Ventes[[#This Row],[Remise]]</f>
        <v>2227.0520999999999</v>
      </c>
      <c r="AA21">
        <f>Ventes[[#This Row],[VenteNombre]]*Ventes[[#This Row],[CUHT]]</f>
        <v>1740</v>
      </c>
      <c r="AB21">
        <f>ROUND(Ventes[[#This Row],[VenteNet]]-Ventes[[#This Row],[Cout]],2)</f>
        <v>487.05</v>
      </c>
      <c r="AC21">
        <f>WEEKDAY(Ventes[[#This Row],[VenteDate]], 2)</f>
        <v>4</v>
      </c>
      <c r="AD21" t="str">
        <f>CHOOSE(WEEKDAY(Ventes[[#This Row],[VenteDate]], 2),"lun.","mar.","mer.","jeu.","ven.","sam.","dim.")</f>
        <v>jeu.</v>
      </c>
      <c r="AE21" s="10" t="str">
        <f>IF(MONTH(Ventes[[#This Row],[VenteDate]])&lt;10,"0"&amp;MONTH(Ventes[[#This Row],[VenteDate]]),TEXT(MONTH(Ventes[[#This Row],[VenteDate]]),"##"))</f>
        <v>04</v>
      </c>
      <c r="AF21" t="str">
        <f>CHOOSE(Ventes[[#This Row],[DateMoisNumero]],"janvier","février","mars","avril","mai","juin","juillet.","août","septembre","octobre","novembre","décembre")</f>
        <v>avril</v>
      </c>
      <c r="AG21" t="str">
        <f>Ventes[[#This Row],[DateAnnee]]&amp;IF(WEEKNUM(Ventes[[#This Row],[VenteDate]])&lt;10,"-0","-")&amp;WEEKNUM(Ventes[[#This Row],[VenteDate]])</f>
        <v>2027-15</v>
      </c>
      <c r="AH21" s="10">
        <f>YEAR(Ventes[[#This Row],[VenteDate]])</f>
        <v>2027</v>
      </c>
      <c r="AR21"/>
      <c r="AS21"/>
      <c r="AT21"/>
      <c r="AU21"/>
      <c r="AV21"/>
      <c r="AW21"/>
      <c r="BA21"/>
      <c r="BC21"/>
    </row>
    <row r="22" spans="1:55">
      <c r="A22" t="s">
        <v>147</v>
      </c>
      <c r="B22" t="s">
        <v>148</v>
      </c>
      <c r="D22" s="8">
        <v>46073</v>
      </c>
      <c r="E22" s="8">
        <v>46073</v>
      </c>
      <c r="F22" s="8" t="s">
        <v>36</v>
      </c>
      <c r="G22" t="s">
        <v>37</v>
      </c>
      <c r="H22" t="s">
        <v>127</v>
      </c>
      <c r="I22" t="s">
        <v>39</v>
      </c>
      <c r="J22" t="s">
        <v>40</v>
      </c>
      <c r="K22" t="s">
        <v>149</v>
      </c>
      <c r="L22" s="9" t="s">
        <v>150</v>
      </c>
      <c r="M22" s="9" t="s">
        <v>130</v>
      </c>
      <c r="N22" t="s">
        <v>131</v>
      </c>
      <c r="O22" t="s">
        <v>77</v>
      </c>
      <c r="P22" t="s">
        <v>78</v>
      </c>
      <c r="Q22" s="5" t="s">
        <v>65</v>
      </c>
      <c r="R22" t="s">
        <v>66</v>
      </c>
      <c r="S22" t="s">
        <v>119</v>
      </c>
      <c r="T22" t="s">
        <v>120</v>
      </c>
      <c r="U22">
        <v>7.32</v>
      </c>
      <c r="V22">
        <v>10</v>
      </c>
      <c r="W22">
        <v>10.62</v>
      </c>
      <c r="X22">
        <f>Ventes[[#This Row],[VenteNombre]]*Ventes[[#This Row],[PUHT]]</f>
        <v>106.19999999999999</v>
      </c>
      <c r="Y22">
        <f>IF(Ventes[[#This Row],[RemiseType]]="Aucun",0,IF(Ventes[[#This Row],[RemiseType]]="Bas",3%,IF(Ventes[[#This Row],[RemiseType]]="Moyen",5%,IF(Ventes[[#This Row],[RemiseType]]="Elevé",10%,0))))*Ventes[[#This Row],[VenteBrut]]</f>
        <v>10.62</v>
      </c>
      <c r="Z22">
        <f>Ventes[[#This Row],[VenteBrut]]-Ventes[[#This Row],[Remise]]</f>
        <v>95.579999999999984</v>
      </c>
      <c r="AA22">
        <f>Ventes[[#This Row],[VenteNombre]]*Ventes[[#This Row],[CUHT]]</f>
        <v>73.2</v>
      </c>
      <c r="AB22">
        <f>ROUND(Ventes[[#This Row],[VenteNet]]-Ventes[[#This Row],[Cout]],2)</f>
        <v>22.38</v>
      </c>
      <c r="AC22">
        <f>WEEKDAY(Ventes[[#This Row],[VenteDate]], 2)</f>
        <v>5</v>
      </c>
      <c r="AD22" t="str">
        <f>CHOOSE(WEEKDAY(Ventes[[#This Row],[VenteDate]], 2),"lun.","mar.","mer.","jeu.","ven.","sam.","dim.")</f>
        <v>ven.</v>
      </c>
      <c r="AE22" s="10" t="str">
        <f>IF(MONTH(Ventes[[#This Row],[VenteDate]])&lt;10,"0"&amp;MONTH(Ventes[[#This Row],[VenteDate]]),TEXT(MONTH(Ventes[[#This Row],[VenteDate]]),"##"))</f>
        <v>02</v>
      </c>
      <c r="AF22" t="str">
        <f>CHOOSE(Ventes[[#This Row],[DateMoisNumero]],"janvier","février","mars","avril","mai","juin","juillet.","août","septembre","octobre","novembre","décembre")</f>
        <v>février</v>
      </c>
      <c r="AG22" t="str">
        <f>Ventes[[#This Row],[DateAnnee]]&amp;IF(WEEKNUM(Ventes[[#This Row],[VenteDate]])&lt;10,"-0","-")&amp;WEEKNUM(Ventes[[#This Row],[VenteDate]])</f>
        <v>2026-08</v>
      </c>
      <c r="AH22" s="10">
        <f>YEAR(Ventes[[#This Row],[VenteDate]])</f>
        <v>2026</v>
      </c>
      <c r="AR22"/>
      <c r="AS22"/>
      <c r="AT22"/>
      <c r="AU22"/>
      <c r="AV22"/>
      <c r="AW22"/>
      <c r="BA22"/>
      <c r="BC22"/>
    </row>
    <row r="23" spans="1:55">
      <c r="A23" t="s">
        <v>147</v>
      </c>
      <c r="B23" t="s">
        <v>148</v>
      </c>
      <c r="D23" s="8">
        <v>46073</v>
      </c>
      <c r="E23" s="8">
        <v>46803</v>
      </c>
      <c r="F23" s="8" t="s">
        <v>36</v>
      </c>
      <c r="G23" t="s">
        <v>37</v>
      </c>
      <c r="H23" t="s">
        <v>127</v>
      </c>
      <c r="I23" t="s">
        <v>39</v>
      </c>
      <c r="J23" t="s">
        <v>40</v>
      </c>
      <c r="K23" t="s">
        <v>151</v>
      </c>
      <c r="L23" s="9" t="s">
        <v>152</v>
      </c>
      <c r="M23" s="9" t="s">
        <v>130</v>
      </c>
      <c r="N23" t="s">
        <v>131</v>
      </c>
      <c r="O23" t="s">
        <v>77</v>
      </c>
      <c r="P23" s="9" t="s">
        <v>78</v>
      </c>
      <c r="Q23" s="5" t="s">
        <v>65</v>
      </c>
      <c r="R23" t="s">
        <v>66</v>
      </c>
      <c r="S23" t="s">
        <v>119</v>
      </c>
      <c r="T23" t="s">
        <v>120</v>
      </c>
      <c r="U23" s="9">
        <v>64.05</v>
      </c>
      <c r="V23">
        <v>10</v>
      </c>
      <c r="W23" s="9">
        <v>92.93</v>
      </c>
      <c r="X23">
        <f>Ventes[[#This Row],[VenteNombre]]*Ventes[[#This Row],[PUHT]]</f>
        <v>929.30000000000007</v>
      </c>
      <c r="Y23">
        <f>IF(Ventes[[#This Row],[RemiseType]]="Aucun",0,IF(Ventes[[#This Row],[RemiseType]]="Bas",3%,IF(Ventes[[#This Row],[RemiseType]]="Moyen",5%,IF(Ventes[[#This Row],[RemiseType]]="Elevé",10%,0))))*Ventes[[#This Row],[VenteBrut]]</f>
        <v>92.93</v>
      </c>
      <c r="Z23">
        <f>Ventes[[#This Row],[VenteBrut]]-Ventes[[#This Row],[Remise]]</f>
        <v>836.37000000000012</v>
      </c>
      <c r="AA23">
        <f>Ventes[[#This Row],[VenteNombre]]*Ventes[[#This Row],[CUHT]]</f>
        <v>640.5</v>
      </c>
      <c r="AB23">
        <f>ROUND(Ventes[[#This Row],[VenteNet]]-Ventes[[#This Row],[Cout]],2)</f>
        <v>195.87</v>
      </c>
      <c r="AC23">
        <f>WEEKDAY(Ventes[[#This Row],[VenteDate]], 2)</f>
        <v>7</v>
      </c>
      <c r="AD23" t="str">
        <f>CHOOSE(WEEKDAY(Ventes[[#This Row],[VenteDate]], 2),"lun.","mar.","mer.","jeu.","ven.","sam.","dim.")</f>
        <v>dim.</v>
      </c>
      <c r="AE23" s="10" t="str">
        <f>IF(MONTH(Ventes[[#This Row],[VenteDate]])&lt;10,"0"&amp;MONTH(Ventes[[#This Row],[VenteDate]]),TEXT(MONTH(Ventes[[#This Row],[VenteDate]]),"##"))</f>
        <v>02</v>
      </c>
      <c r="AF23" t="str">
        <f>CHOOSE(Ventes[[#This Row],[DateMoisNumero]],"janvier","février","mars","avril","mai","juin","juillet.","août","septembre","octobre","novembre","décembre")</f>
        <v>février</v>
      </c>
      <c r="AG23" t="str">
        <f>Ventes[[#This Row],[DateAnnee]]&amp;IF(WEEKNUM(Ventes[[#This Row],[VenteDate]])&lt;10,"-0","-")&amp;WEEKNUM(Ventes[[#This Row],[VenteDate]])</f>
        <v>2028-09</v>
      </c>
      <c r="AH23" s="10">
        <f>YEAR(Ventes[[#This Row],[VenteDate]])</f>
        <v>2028</v>
      </c>
      <c r="AR23"/>
      <c r="AS23"/>
      <c r="AT23"/>
      <c r="AU23"/>
      <c r="AV23"/>
      <c r="AW23"/>
      <c r="BA23"/>
      <c r="BC23"/>
    </row>
    <row r="24" spans="1:55">
      <c r="A24" t="s">
        <v>153</v>
      </c>
      <c r="B24" t="s">
        <v>154</v>
      </c>
      <c r="D24" s="8">
        <v>45672</v>
      </c>
      <c r="E24" s="8">
        <v>45672</v>
      </c>
      <c r="F24" s="8" t="s">
        <v>95</v>
      </c>
      <c r="G24" t="s">
        <v>96</v>
      </c>
      <c r="H24" t="s">
        <v>155</v>
      </c>
      <c r="I24" t="s">
        <v>156</v>
      </c>
      <c r="J24" t="s">
        <v>157</v>
      </c>
      <c r="K24" t="s">
        <v>158</v>
      </c>
      <c r="L24" s="9" t="s">
        <v>159</v>
      </c>
      <c r="M24" s="9" t="s">
        <v>63</v>
      </c>
      <c r="N24" t="s">
        <v>64</v>
      </c>
      <c r="O24" t="s">
        <v>77</v>
      </c>
      <c r="P24" t="s">
        <v>78</v>
      </c>
      <c r="Q24" s="5" t="s">
        <v>47</v>
      </c>
      <c r="R24" t="s">
        <v>48</v>
      </c>
      <c r="S24" t="s">
        <v>160</v>
      </c>
      <c r="T24" t="s">
        <v>161</v>
      </c>
      <c r="U24">
        <v>38</v>
      </c>
      <c r="V24">
        <v>62</v>
      </c>
      <c r="W24">
        <v>130</v>
      </c>
      <c r="X24">
        <f>Ventes[[#This Row],[VenteNombre]]*Ventes[[#This Row],[PUHT]]</f>
        <v>8060</v>
      </c>
      <c r="Y24">
        <f>IF(Ventes[[#This Row],[RemiseType]]="Aucun",0,IF(Ventes[[#This Row],[RemiseType]]="Bas",3%,IF(Ventes[[#This Row],[RemiseType]]="Moyen",5%,IF(Ventes[[#This Row],[RemiseType]]="Elevé",10%,0))))*Ventes[[#This Row],[VenteBrut]]</f>
        <v>806</v>
      </c>
      <c r="Z24">
        <f>Ventes[[#This Row],[VenteBrut]]-Ventes[[#This Row],[Remise]]</f>
        <v>7254</v>
      </c>
      <c r="AA24">
        <f>Ventes[[#This Row],[VenteNombre]]*Ventes[[#This Row],[CUHT]]</f>
        <v>2356</v>
      </c>
      <c r="AB24">
        <f>ROUND(Ventes[[#This Row],[VenteNet]]-Ventes[[#This Row],[Cout]],2)</f>
        <v>4898</v>
      </c>
      <c r="AC24">
        <f>WEEKDAY(Ventes[[#This Row],[VenteDate]], 2)</f>
        <v>3</v>
      </c>
      <c r="AD24" t="str">
        <f>CHOOSE(WEEKDAY(Ventes[[#This Row],[VenteDate]], 2),"lun.","mar.","mer.","jeu.","ven.","sam.","dim.")</f>
        <v>mer.</v>
      </c>
      <c r="AE24" s="10" t="str">
        <f>IF(MONTH(Ventes[[#This Row],[VenteDate]])&lt;10,"0"&amp;MONTH(Ventes[[#This Row],[VenteDate]]),TEXT(MONTH(Ventes[[#This Row],[VenteDate]]),"##"))</f>
        <v>01</v>
      </c>
      <c r="AF24" t="str">
        <f>CHOOSE(Ventes[[#This Row],[DateMoisNumero]],"janvier","février","mars","avril","mai","juin","juillet.","août","septembre","octobre","novembre","décembre")</f>
        <v>janvier</v>
      </c>
      <c r="AG24" t="str">
        <f>Ventes[[#This Row],[DateAnnee]]&amp;IF(WEEKNUM(Ventes[[#This Row],[VenteDate]])&lt;10,"-0","-")&amp;WEEKNUM(Ventes[[#This Row],[VenteDate]])</f>
        <v>2025-03</v>
      </c>
      <c r="AH24" s="10">
        <f>YEAR(Ventes[[#This Row],[VenteDate]])</f>
        <v>2025</v>
      </c>
      <c r="AR24"/>
      <c r="AS24"/>
      <c r="AT24"/>
      <c r="AU24"/>
      <c r="AV24"/>
      <c r="AW24"/>
      <c r="BA24"/>
      <c r="BC24"/>
    </row>
    <row r="25" spans="1:55">
      <c r="A25" t="s">
        <v>153</v>
      </c>
      <c r="B25" t="s">
        <v>154</v>
      </c>
      <c r="D25" s="8">
        <v>45672</v>
      </c>
      <c r="E25" s="8">
        <v>46078</v>
      </c>
      <c r="F25" s="8" t="s">
        <v>95</v>
      </c>
      <c r="G25" t="s">
        <v>96</v>
      </c>
      <c r="H25" t="s">
        <v>155</v>
      </c>
      <c r="I25" t="s">
        <v>156</v>
      </c>
      <c r="J25" t="s">
        <v>157</v>
      </c>
      <c r="K25" t="s">
        <v>162</v>
      </c>
      <c r="L25" s="9" t="s">
        <v>163</v>
      </c>
      <c r="M25" s="9" t="s">
        <v>53</v>
      </c>
      <c r="N25" t="s">
        <v>54</v>
      </c>
      <c r="O25" t="s">
        <v>77</v>
      </c>
      <c r="P25" t="s">
        <v>78</v>
      </c>
      <c r="Q25" s="5" t="s">
        <v>57</v>
      </c>
      <c r="R25" t="s">
        <v>58</v>
      </c>
      <c r="S25" t="s">
        <v>49</v>
      </c>
      <c r="T25" t="s">
        <v>50</v>
      </c>
      <c r="U25">
        <v>3.54</v>
      </c>
      <c r="V25">
        <v>24</v>
      </c>
      <c r="W25">
        <v>5.31</v>
      </c>
      <c r="X25">
        <f>Ventes[[#This Row],[VenteNombre]]*Ventes[[#This Row],[PUHT]]</f>
        <v>127.44</v>
      </c>
      <c r="Y25">
        <f>IF(Ventes[[#This Row],[RemiseType]]="Aucun",0,IF(Ventes[[#This Row],[RemiseType]]="Bas",3%,IF(Ventes[[#This Row],[RemiseType]]="Moyen",5%,IF(Ventes[[#This Row],[RemiseType]]="Elevé",10%,0))))*Ventes[[#This Row],[VenteBrut]]</f>
        <v>12.744</v>
      </c>
      <c r="Z25">
        <f>Ventes[[#This Row],[VenteBrut]]-Ventes[[#This Row],[Remise]]</f>
        <v>114.696</v>
      </c>
      <c r="AA25">
        <f>Ventes[[#This Row],[VenteNombre]]*Ventes[[#This Row],[CUHT]]</f>
        <v>84.960000000000008</v>
      </c>
      <c r="AB25">
        <f>ROUND(Ventes[[#This Row],[VenteNet]]-Ventes[[#This Row],[Cout]],2)</f>
        <v>29.74</v>
      </c>
      <c r="AC25">
        <f>WEEKDAY(Ventes[[#This Row],[VenteDate]], 2)</f>
        <v>3</v>
      </c>
      <c r="AD25" t="str">
        <f>CHOOSE(WEEKDAY(Ventes[[#This Row],[VenteDate]], 2),"lun.","mar.","mer.","jeu.","ven.","sam.","dim.")</f>
        <v>mer.</v>
      </c>
      <c r="AE25" s="10" t="str">
        <f>IF(MONTH(Ventes[[#This Row],[VenteDate]])&lt;10,"0"&amp;MONTH(Ventes[[#This Row],[VenteDate]]),TEXT(MONTH(Ventes[[#This Row],[VenteDate]]),"##"))</f>
        <v>02</v>
      </c>
      <c r="AF25" t="str">
        <f>CHOOSE(Ventes[[#This Row],[DateMoisNumero]],"janvier","février","mars","avril","mai","juin","juillet.","août","septembre","octobre","novembre","décembre")</f>
        <v>février</v>
      </c>
      <c r="AG25" t="str">
        <f>Ventes[[#This Row],[DateAnnee]]&amp;IF(WEEKNUM(Ventes[[#This Row],[VenteDate]])&lt;10,"-0","-")&amp;WEEKNUM(Ventes[[#This Row],[VenteDate]])</f>
        <v>2026-09</v>
      </c>
      <c r="AH25" s="10">
        <f>YEAR(Ventes[[#This Row],[VenteDate]])</f>
        <v>2026</v>
      </c>
      <c r="AR25"/>
      <c r="AS25"/>
      <c r="AT25"/>
      <c r="AU25"/>
      <c r="AV25"/>
      <c r="AW25"/>
      <c r="BA25"/>
      <c r="BC25"/>
    </row>
    <row r="26" spans="1:55">
      <c r="A26" t="s">
        <v>153</v>
      </c>
      <c r="B26" t="s">
        <v>154</v>
      </c>
      <c r="D26" s="8">
        <v>45672</v>
      </c>
      <c r="E26" s="8">
        <v>46402</v>
      </c>
      <c r="F26" s="8" t="s">
        <v>95</v>
      </c>
      <c r="G26" t="s">
        <v>96</v>
      </c>
      <c r="H26" t="s">
        <v>155</v>
      </c>
      <c r="I26" t="s">
        <v>156</v>
      </c>
      <c r="J26" t="s">
        <v>157</v>
      </c>
      <c r="K26" t="s">
        <v>164</v>
      </c>
      <c r="L26" s="9" t="s">
        <v>165</v>
      </c>
      <c r="M26" s="9" t="s">
        <v>63</v>
      </c>
      <c r="N26" t="s">
        <v>64</v>
      </c>
      <c r="O26" t="s">
        <v>77</v>
      </c>
      <c r="P26" s="9" t="s">
        <v>78</v>
      </c>
      <c r="Q26" s="5" t="s">
        <v>47</v>
      </c>
      <c r="R26" t="s">
        <v>48</v>
      </c>
      <c r="S26" t="s">
        <v>160</v>
      </c>
      <c r="T26" t="s">
        <v>161</v>
      </c>
      <c r="U26" s="9">
        <v>47.88</v>
      </c>
      <c r="V26">
        <v>62</v>
      </c>
      <c r="W26" s="9">
        <v>137.80000000000001</v>
      </c>
      <c r="X26">
        <f>Ventes[[#This Row],[VenteNombre]]*Ventes[[#This Row],[PUHT]]</f>
        <v>8543.6</v>
      </c>
      <c r="Y26">
        <f>IF(Ventes[[#This Row],[RemiseType]]="Aucun",0,IF(Ventes[[#This Row],[RemiseType]]="Bas",3%,IF(Ventes[[#This Row],[RemiseType]]="Moyen",5%,IF(Ventes[[#This Row],[RemiseType]]="Elevé",10%,0))))*Ventes[[#This Row],[VenteBrut]]</f>
        <v>854.36000000000013</v>
      </c>
      <c r="Z26">
        <f>Ventes[[#This Row],[VenteBrut]]-Ventes[[#This Row],[Remise]]</f>
        <v>7689.24</v>
      </c>
      <c r="AA26">
        <f>Ventes[[#This Row],[VenteNombre]]*Ventes[[#This Row],[CUHT]]</f>
        <v>2968.56</v>
      </c>
      <c r="AB26">
        <f>ROUND(Ventes[[#This Row],[VenteNet]]-Ventes[[#This Row],[Cout]],2)</f>
        <v>4720.68</v>
      </c>
      <c r="AC26">
        <f>WEEKDAY(Ventes[[#This Row],[VenteDate]], 2)</f>
        <v>5</v>
      </c>
      <c r="AD26" t="str">
        <f>CHOOSE(WEEKDAY(Ventes[[#This Row],[VenteDate]], 2),"lun.","mar.","mer.","jeu.","ven.","sam.","dim.")</f>
        <v>ven.</v>
      </c>
      <c r="AE26" s="10" t="str">
        <f>IF(MONTH(Ventes[[#This Row],[VenteDate]])&lt;10,"0"&amp;MONTH(Ventes[[#This Row],[VenteDate]]),TEXT(MONTH(Ventes[[#This Row],[VenteDate]]),"##"))</f>
        <v>01</v>
      </c>
      <c r="AF26" t="str">
        <f>CHOOSE(Ventes[[#This Row],[DateMoisNumero]],"janvier","février","mars","avril","mai","juin","juillet.","août","septembre","octobre","novembre","décembre")</f>
        <v>janvier</v>
      </c>
      <c r="AG26" t="str">
        <f>Ventes[[#This Row],[DateAnnee]]&amp;IF(WEEKNUM(Ventes[[#This Row],[VenteDate]])&lt;10,"-0","-")&amp;WEEKNUM(Ventes[[#This Row],[VenteDate]])</f>
        <v>2027-03</v>
      </c>
      <c r="AH26" s="10">
        <f>YEAR(Ventes[[#This Row],[VenteDate]])</f>
        <v>2027</v>
      </c>
      <c r="AR26"/>
      <c r="AS26"/>
      <c r="AT26"/>
      <c r="AU26"/>
      <c r="AV26"/>
      <c r="AW26"/>
      <c r="BA26"/>
      <c r="BC26"/>
    </row>
    <row r="27" spans="1:55">
      <c r="A27" t="s">
        <v>153</v>
      </c>
      <c r="B27" t="s">
        <v>154</v>
      </c>
      <c r="D27" s="8">
        <v>45672</v>
      </c>
      <c r="E27" s="8">
        <v>46808</v>
      </c>
      <c r="F27" s="8" t="s">
        <v>95</v>
      </c>
      <c r="G27" t="s">
        <v>96</v>
      </c>
      <c r="H27" t="s">
        <v>155</v>
      </c>
      <c r="I27" t="s">
        <v>156</v>
      </c>
      <c r="J27" t="s">
        <v>157</v>
      </c>
      <c r="K27" t="s">
        <v>166</v>
      </c>
      <c r="L27" s="9" t="s">
        <v>167</v>
      </c>
      <c r="M27" s="9" t="s">
        <v>53</v>
      </c>
      <c r="N27" t="s">
        <v>54</v>
      </c>
      <c r="O27" t="s">
        <v>77</v>
      </c>
      <c r="P27" s="9" t="s">
        <v>78</v>
      </c>
      <c r="Q27" s="5" t="s">
        <v>57</v>
      </c>
      <c r="R27" t="s">
        <v>58</v>
      </c>
      <c r="S27" t="s">
        <v>49</v>
      </c>
      <c r="T27" t="s">
        <v>50</v>
      </c>
      <c r="U27" s="9">
        <v>7.08</v>
      </c>
      <c r="V27">
        <v>24</v>
      </c>
      <c r="W27" s="9">
        <v>10.62</v>
      </c>
      <c r="X27">
        <f>Ventes[[#This Row],[VenteNombre]]*Ventes[[#This Row],[PUHT]]</f>
        <v>254.88</v>
      </c>
      <c r="Y27">
        <f>IF(Ventes[[#This Row],[RemiseType]]="Aucun",0,IF(Ventes[[#This Row],[RemiseType]]="Bas",3%,IF(Ventes[[#This Row],[RemiseType]]="Moyen",5%,IF(Ventes[[#This Row],[RemiseType]]="Elevé",10%,0))))*Ventes[[#This Row],[VenteBrut]]</f>
        <v>25.488</v>
      </c>
      <c r="Z27">
        <f>Ventes[[#This Row],[VenteBrut]]-Ventes[[#This Row],[Remise]]</f>
        <v>229.392</v>
      </c>
      <c r="AA27">
        <f>Ventes[[#This Row],[VenteNombre]]*Ventes[[#This Row],[CUHT]]</f>
        <v>169.92000000000002</v>
      </c>
      <c r="AB27">
        <f>ROUND(Ventes[[#This Row],[VenteNet]]-Ventes[[#This Row],[Cout]],2)</f>
        <v>59.47</v>
      </c>
      <c r="AC27">
        <f>WEEKDAY(Ventes[[#This Row],[VenteDate]], 2)</f>
        <v>5</v>
      </c>
      <c r="AD27" t="str">
        <f>CHOOSE(WEEKDAY(Ventes[[#This Row],[VenteDate]], 2),"lun.","mar.","mer.","jeu.","ven.","sam.","dim.")</f>
        <v>ven.</v>
      </c>
      <c r="AE27" s="10" t="str">
        <f>IF(MONTH(Ventes[[#This Row],[VenteDate]])&lt;10,"0"&amp;MONTH(Ventes[[#This Row],[VenteDate]]),TEXT(MONTH(Ventes[[#This Row],[VenteDate]]),"##"))</f>
        <v>02</v>
      </c>
      <c r="AF27" t="str">
        <f>CHOOSE(Ventes[[#This Row],[DateMoisNumero]],"janvier","février","mars","avril","mai","juin","juillet.","août","septembre","octobre","novembre","décembre")</f>
        <v>février</v>
      </c>
      <c r="AG27" t="str">
        <f>Ventes[[#This Row],[DateAnnee]]&amp;IF(WEEKNUM(Ventes[[#This Row],[VenteDate]])&lt;10,"-0","-")&amp;WEEKNUM(Ventes[[#This Row],[VenteDate]])</f>
        <v>2028-09</v>
      </c>
      <c r="AH27" s="10">
        <f>YEAR(Ventes[[#This Row],[VenteDate]])</f>
        <v>2028</v>
      </c>
      <c r="AR27"/>
      <c r="AS27"/>
      <c r="AT27"/>
      <c r="AU27"/>
      <c r="AV27"/>
      <c r="AW27"/>
      <c r="BA27"/>
      <c r="BC27"/>
    </row>
    <row r="28" spans="1:55">
      <c r="A28" t="s">
        <v>168</v>
      </c>
      <c r="B28" t="s">
        <v>169</v>
      </c>
      <c r="D28" s="8">
        <v>45777</v>
      </c>
      <c r="E28" s="8">
        <v>45777</v>
      </c>
      <c r="F28" s="8" t="s">
        <v>170</v>
      </c>
      <c r="G28" t="s">
        <v>171</v>
      </c>
      <c r="H28" t="s">
        <v>172</v>
      </c>
      <c r="I28" t="s">
        <v>39</v>
      </c>
      <c r="J28" t="s">
        <v>40</v>
      </c>
      <c r="K28" t="s">
        <v>173</v>
      </c>
      <c r="L28" s="9" t="s">
        <v>174</v>
      </c>
      <c r="M28" s="9" t="s">
        <v>43</v>
      </c>
      <c r="N28" t="s">
        <v>44</v>
      </c>
      <c r="O28" t="s">
        <v>77</v>
      </c>
      <c r="P28" t="s">
        <v>78</v>
      </c>
      <c r="Q28" s="5" t="s">
        <v>79</v>
      </c>
      <c r="R28" t="s">
        <v>80</v>
      </c>
      <c r="S28" t="s">
        <v>175</v>
      </c>
      <c r="T28" t="s">
        <v>176</v>
      </c>
      <c r="U28">
        <v>63</v>
      </c>
      <c r="V28">
        <v>36</v>
      </c>
      <c r="W28">
        <v>129.93</v>
      </c>
      <c r="X28">
        <f>Ventes[[#This Row],[VenteNombre]]*Ventes[[#This Row],[PUHT]]</f>
        <v>4677.4800000000005</v>
      </c>
      <c r="Y28">
        <f>IF(Ventes[[#This Row],[RemiseType]]="Aucun",0,IF(Ventes[[#This Row],[RemiseType]]="Bas",3%,IF(Ventes[[#This Row],[RemiseType]]="Moyen",5%,IF(Ventes[[#This Row],[RemiseType]]="Elevé",10%,0))))*Ventes[[#This Row],[VenteBrut]]</f>
        <v>467.74800000000005</v>
      </c>
      <c r="Z28">
        <f>Ventes[[#This Row],[VenteBrut]]-Ventes[[#This Row],[Remise]]</f>
        <v>4209.732</v>
      </c>
      <c r="AA28">
        <f>Ventes[[#This Row],[VenteNombre]]*Ventes[[#This Row],[CUHT]]</f>
        <v>2268</v>
      </c>
      <c r="AB28">
        <f>ROUND(Ventes[[#This Row],[VenteNet]]-Ventes[[#This Row],[Cout]],2)</f>
        <v>1941.73</v>
      </c>
      <c r="AC28">
        <f>WEEKDAY(Ventes[[#This Row],[VenteDate]], 2)</f>
        <v>3</v>
      </c>
      <c r="AD28" t="str">
        <f>CHOOSE(WEEKDAY(Ventes[[#This Row],[VenteDate]], 2),"lun.","mar.","mer.","jeu.","ven.","sam.","dim.")</f>
        <v>mer.</v>
      </c>
      <c r="AE28" s="10" t="str">
        <f>IF(MONTH(Ventes[[#This Row],[VenteDate]])&lt;10,"0"&amp;MONTH(Ventes[[#This Row],[VenteDate]]),TEXT(MONTH(Ventes[[#This Row],[VenteDate]]),"##"))</f>
        <v>04</v>
      </c>
      <c r="AF28" t="str">
        <f>CHOOSE(Ventes[[#This Row],[DateMoisNumero]],"janvier","février","mars","avril","mai","juin","juillet.","août","septembre","octobre","novembre","décembre")</f>
        <v>avril</v>
      </c>
      <c r="AG28" t="str">
        <f>Ventes[[#This Row],[DateAnnee]]&amp;IF(WEEKNUM(Ventes[[#This Row],[VenteDate]])&lt;10,"-0","-")&amp;WEEKNUM(Ventes[[#This Row],[VenteDate]])</f>
        <v>2025-18</v>
      </c>
      <c r="AH28" s="10">
        <f>YEAR(Ventes[[#This Row],[VenteDate]])</f>
        <v>2025</v>
      </c>
      <c r="AR28"/>
      <c r="AS28"/>
      <c r="AT28"/>
      <c r="AU28"/>
      <c r="AV28"/>
      <c r="AW28"/>
      <c r="BA28"/>
      <c r="BC28"/>
    </row>
    <row r="29" spans="1:55">
      <c r="A29" t="s">
        <v>168</v>
      </c>
      <c r="B29" t="s">
        <v>169</v>
      </c>
      <c r="D29" s="8">
        <v>45777</v>
      </c>
      <c r="E29" s="8">
        <v>45777</v>
      </c>
      <c r="F29" s="8" t="s">
        <v>170</v>
      </c>
      <c r="G29" t="s">
        <v>171</v>
      </c>
      <c r="H29" t="s">
        <v>172</v>
      </c>
      <c r="I29" t="s">
        <v>39</v>
      </c>
      <c r="J29" t="s">
        <v>40</v>
      </c>
      <c r="K29" t="s">
        <v>177</v>
      </c>
      <c r="L29" s="9" t="s">
        <v>178</v>
      </c>
      <c r="M29" s="9" t="s">
        <v>43</v>
      </c>
      <c r="N29" t="s">
        <v>44</v>
      </c>
      <c r="O29" t="s">
        <v>77</v>
      </c>
      <c r="P29" s="9" t="s">
        <v>78</v>
      </c>
      <c r="Q29" s="5" t="s">
        <v>47</v>
      </c>
      <c r="R29" t="s">
        <v>48</v>
      </c>
      <c r="S29" t="s">
        <v>179</v>
      </c>
      <c r="T29" t="s">
        <v>180</v>
      </c>
      <c r="U29" s="9">
        <v>21</v>
      </c>
      <c r="V29">
        <v>21</v>
      </c>
      <c r="W29" s="9">
        <v>29.03</v>
      </c>
      <c r="X29">
        <f>Ventes[[#This Row],[VenteNombre]]*Ventes[[#This Row],[PUHT]]</f>
        <v>609.63</v>
      </c>
      <c r="Y29">
        <f>IF(Ventes[[#This Row],[RemiseType]]="Aucun",0,IF(Ventes[[#This Row],[RemiseType]]="Bas",3%,IF(Ventes[[#This Row],[RemiseType]]="Moyen",5%,IF(Ventes[[#This Row],[RemiseType]]="Elevé",10%,0))))*Ventes[[#This Row],[VenteBrut]]</f>
        <v>60.963000000000001</v>
      </c>
      <c r="Z29">
        <f>Ventes[[#This Row],[VenteBrut]]-Ventes[[#This Row],[Remise]]</f>
        <v>548.66700000000003</v>
      </c>
      <c r="AA29">
        <f>Ventes[[#This Row],[VenteNombre]]*Ventes[[#This Row],[CUHT]]</f>
        <v>441</v>
      </c>
      <c r="AB29">
        <f>ROUND(Ventes[[#This Row],[VenteNet]]-Ventes[[#This Row],[Cout]],2)</f>
        <v>107.67</v>
      </c>
      <c r="AC29">
        <f>WEEKDAY(Ventes[[#This Row],[VenteDate]], 2)</f>
        <v>3</v>
      </c>
      <c r="AD29" t="str">
        <f>CHOOSE(WEEKDAY(Ventes[[#This Row],[VenteDate]], 2),"lun.","mar.","mer.","jeu.","ven.","sam.","dim.")</f>
        <v>mer.</v>
      </c>
      <c r="AE29" s="10" t="str">
        <f>IF(MONTH(Ventes[[#This Row],[VenteDate]])&lt;10,"0"&amp;MONTH(Ventes[[#This Row],[VenteDate]]),TEXT(MONTH(Ventes[[#This Row],[VenteDate]]),"##"))</f>
        <v>04</v>
      </c>
      <c r="AF29" t="str">
        <f>CHOOSE(Ventes[[#This Row],[DateMoisNumero]],"janvier","février","mars","avril","mai","juin","juillet.","août","septembre","octobre","novembre","décembre")</f>
        <v>avril</v>
      </c>
      <c r="AG29" t="str">
        <f>Ventes[[#This Row],[DateAnnee]]&amp;IF(WEEKNUM(Ventes[[#This Row],[VenteDate]])&lt;10,"-0","-")&amp;WEEKNUM(Ventes[[#This Row],[VenteDate]])</f>
        <v>2025-18</v>
      </c>
      <c r="AH29" s="10">
        <f>YEAR(Ventes[[#This Row],[VenteDate]])</f>
        <v>2025</v>
      </c>
      <c r="AR29"/>
      <c r="AS29"/>
      <c r="AT29"/>
      <c r="AU29"/>
      <c r="AV29"/>
      <c r="AW29"/>
      <c r="BA29"/>
      <c r="BC29"/>
    </row>
    <row r="30" spans="1:55">
      <c r="A30" t="s">
        <v>168</v>
      </c>
      <c r="B30" t="s">
        <v>169</v>
      </c>
      <c r="D30" s="8">
        <v>45777</v>
      </c>
      <c r="E30" s="8">
        <v>45842</v>
      </c>
      <c r="F30" s="8" t="s">
        <v>170</v>
      </c>
      <c r="G30" t="s">
        <v>171</v>
      </c>
      <c r="H30" t="s">
        <v>172</v>
      </c>
      <c r="I30" t="s">
        <v>39</v>
      </c>
      <c r="J30" t="s">
        <v>40</v>
      </c>
      <c r="K30" t="s">
        <v>181</v>
      </c>
      <c r="L30" s="9" t="s">
        <v>182</v>
      </c>
      <c r="M30" s="9" t="s">
        <v>130</v>
      </c>
      <c r="N30" t="s">
        <v>131</v>
      </c>
      <c r="O30" t="s">
        <v>77</v>
      </c>
      <c r="P30" t="s">
        <v>78</v>
      </c>
      <c r="Q30" s="5" t="s">
        <v>65</v>
      </c>
      <c r="R30" t="s">
        <v>66</v>
      </c>
      <c r="S30" t="s">
        <v>183</v>
      </c>
      <c r="T30" t="s">
        <v>184</v>
      </c>
      <c r="U30">
        <v>70.31</v>
      </c>
      <c r="V30">
        <v>80</v>
      </c>
      <c r="W30">
        <v>132.32</v>
      </c>
      <c r="X30">
        <f>Ventes[[#This Row],[VenteNombre]]*Ventes[[#This Row],[PUHT]]</f>
        <v>10585.599999999999</v>
      </c>
      <c r="Y30">
        <f>IF(Ventes[[#This Row],[RemiseType]]="Aucun",0,IF(Ventes[[#This Row],[RemiseType]]="Bas",3%,IF(Ventes[[#This Row],[RemiseType]]="Moyen",5%,IF(Ventes[[#This Row],[RemiseType]]="Elevé",10%,0))))*Ventes[[#This Row],[VenteBrut]]</f>
        <v>1058.56</v>
      </c>
      <c r="Z30">
        <f>Ventes[[#This Row],[VenteBrut]]-Ventes[[#This Row],[Remise]]</f>
        <v>9527.0399999999991</v>
      </c>
      <c r="AA30">
        <f>Ventes[[#This Row],[VenteNombre]]*Ventes[[#This Row],[CUHT]]</f>
        <v>5624.8</v>
      </c>
      <c r="AB30">
        <f>ROUND(Ventes[[#This Row],[VenteNet]]-Ventes[[#This Row],[Cout]],2)</f>
        <v>3902.24</v>
      </c>
      <c r="AC30">
        <f>WEEKDAY(Ventes[[#This Row],[VenteDate]], 2)</f>
        <v>5</v>
      </c>
      <c r="AD30" t="str">
        <f>CHOOSE(WEEKDAY(Ventes[[#This Row],[VenteDate]], 2),"lun.","mar.","mer.","jeu.","ven.","sam.","dim.")</f>
        <v>ven.</v>
      </c>
      <c r="AE30" s="10" t="str">
        <f>IF(MONTH(Ventes[[#This Row],[VenteDate]])&lt;10,"0"&amp;MONTH(Ventes[[#This Row],[VenteDate]]),TEXT(MONTH(Ventes[[#This Row],[VenteDate]]),"##"))</f>
        <v>07</v>
      </c>
      <c r="AF30" t="str">
        <f>CHOOSE(Ventes[[#This Row],[DateMoisNumero]],"janvier","février","mars","avril","mai","juin","juillet.","août","septembre","octobre","novembre","décembre")</f>
        <v>juillet.</v>
      </c>
      <c r="AG30" t="str">
        <f>Ventes[[#This Row],[DateAnnee]]&amp;IF(WEEKNUM(Ventes[[#This Row],[VenteDate]])&lt;10,"-0","-")&amp;WEEKNUM(Ventes[[#This Row],[VenteDate]])</f>
        <v>2025-27</v>
      </c>
      <c r="AH30" s="10">
        <f>YEAR(Ventes[[#This Row],[VenteDate]])</f>
        <v>2025</v>
      </c>
      <c r="AR30"/>
      <c r="AS30"/>
      <c r="AT30"/>
      <c r="AU30"/>
      <c r="AV30"/>
      <c r="AW30"/>
      <c r="BA30"/>
      <c r="BC30"/>
    </row>
    <row r="31" spans="1:55">
      <c r="A31" t="s">
        <v>168</v>
      </c>
      <c r="B31" t="s">
        <v>169</v>
      </c>
      <c r="D31" s="8">
        <v>45777</v>
      </c>
      <c r="E31" s="8">
        <v>46192</v>
      </c>
      <c r="F31" s="8" t="s">
        <v>170</v>
      </c>
      <c r="G31" t="s">
        <v>171</v>
      </c>
      <c r="H31" t="s">
        <v>172</v>
      </c>
      <c r="I31" t="s">
        <v>39</v>
      </c>
      <c r="J31" t="s">
        <v>40</v>
      </c>
      <c r="K31" t="s">
        <v>185</v>
      </c>
      <c r="L31" s="9" t="s">
        <v>186</v>
      </c>
      <c r="M31" s="9" t="s">
        <v>43</v>
      </c>
      <c r="N31" t="s">
        <v>44</v>
      </c>
      <c r="O31" t="s">
        <v>77</v>
      </c>
      <c r="P31" t="s">
        <v>78</v>
      </c>
      <c r="Q31" s="5" t="s">
        <v>47</v>
      </c>
      <c r="R31" t="s">
        <v>48</v>
      </c>
      <c r="S31" t="s">
        <v>179</v>
      </c>
      <c r="T31" t="s">
        <v>180</v>
      </c>
      <c r="U31">
        <v>29.4</v>
      </c>
      <c r="V31">
        <v>21</v>
      </c>
      <c r="W31">
        <v>40.64</v>
      </c>
      <c r="X31">
        <f>Ventes[[#This Row],[VenteNombre]]*Ventes[[#This Row],[PUHT]]</f>
        <v>853.44</v>
      </c>
      <c r="Y31">
        <f>IF(Ventes[[#This Row],[RemiseType]]="Aucun",0,IF(Ventes[[#This Row],[RemiseType]]="Bas",3%,IF(Ventes[[#This Row],[RemiseType]]="Moyen",5%,IF(Ventes[[#This Row],[RemiseType]]="Elevé",10%,0))))*Ventes[[#This Row],[VenteBrut]]</f>
        <v>85.344000000000008</v>
      </c>
      <c r="Z31">
        <f>Ventes[[#This Row],[VenteBrut]]-Ventes[[#This Row],[Remise]]</f>
        <v>768.096</v>
      </c>
      <c r="AA31">
        <f>Ventes[[#This Row],[VenteNombre]]*Ventes[[#This Row],[CUHT]]</f>
        <v>617.4</v>
      </c>
      <c r="AB31">
        <f>ROUND(Ventes[[#This Row],[VenteNet]]-Ventes[[#This Row],[Cout]],2)</f>
        <v>150.69999999999999</v>
      </c>
      <c r="AC31">
        <f>WEEKDAY(Ventes[[#This Row],[VenteDate]], 2)</f>
        <v>5</v>
      </c>
      <c r="AD31" t="str">
        <f>CHOOSE(WEEKDAY(Ventes[[#This Row],[VenteDate]], 2),"lun.","mar.","mer.","jeu.","ven.","sam.","dim.")</f>
        <v>ven.</v>
      </c>
      <c r="AE31" s="10" t="str">
        <f>IF(MONTH(Ventes[[#This Row],[VenteDate]])&lt;10,"0"&amp;MONTH(Ventes[[#This Row],[VenteDate]]),TEXT(MONTH(Ventes[[#This Row],[VenteDate]]),"##"))</f>
        <v>06</v>
      </c>
      <c r="AF31" t="str">
        <f>CHOOSE(Ventes[[#This Row],[DateMoisNumero]],"janvier","février","mars","avril","mai","juin","juillet.","août","septembre","octobre","novembre","décembre")</f>
        <v>juin</v>
      </c>
      <c r="AG31" t="str">
        <f>Ventes[[#This Row],[DateAnnee]]&amp;IF(WEEKNUM(Ventes[[#This Row],[VenteDate]])&lt;10,"-0","-")&amp;WEEKNUM(Ventes[[#This Row],[VenteDate]])</f>
        <v>2026-25</v>
      </c>
      <c r="AH31" s="10">
        <f>YEAR(Ventes[[#This Row],[VenteDate]])</f>
        <v>2026</v>
      </c>
      <c r="AR31"/>
      <c r="AS31"/>
      <c r="AT31"/>
      <c r="AU31"/>
      <c r="AV31"/>
      <c r="AW31"/>
      <c r="BA31"/>
      <c r="BC31"/>
    </row>
    <row r="32" spans="1:55">
      <c r="A32" t="s">
        <v>168</v>
      </c>
      <c r="B32" t="s">
        <v>169</v>
      </c>
      <c r="D32" s="8">
        <v>45777</v>
      </c>
      <c r="E32" s="8">
        <v>46507</v>
      </c>
      <c r="F32" s="8" t="s">
        <v>170</v>
      </c>
      <c r="G32" t="s">
        <v>171</v>
      </c>
      <c r="H32" t="s">
        <v>172</v>
      </c>
      <c r="I32" t="s">
        <v>39</v>
      </c>
      <c r="J32" t="s">
        <v>40</v>
      </c>
      <c r="K32" t="s">
        <v>187</v>
      </c>
      <c r="L32" s="9" t="s">
        <v>188</v>
      </c>
      <c r="M32" s="9" t="s">
        <v>43</v>
      </c>
      <c r="N32" t="s">
        <v>44</v>
      </c>
      <c r="O32" t="s">
        <v>77</v>
      </c>
      <c r="P32" s="9" t="s">
        <v>78</v>
      </c>
      <c r="Q32" s="5" t="s">
        <v>79</v>
      </c>
      <c r="R32" t="s">
        <v>80</v>
      </c>
      <c r="S32" t="s">
        <v>175</v>
      </c>
      <c r="T32" t="s">
        <v>176</v>
      </c>
      <c r="U32" s="9">
        <v>3.6</v>
      </c>
      <c r="V32">
        <v>36</v>
      </c>
      <c r="W32" s="9">
        <v>101.71</v>
      </c>
      <c r="X32">
        <f>Ventes[[#This Row],[VenteNombre]]*Ventes[[#This Row],[PUHT]]</f>
        <v>3661.56</v>
      </c>
      <c r="Y32">
        <f>IF(Ventes[[#This Row],[RemiseType]]="Aucun",0,IF(Ventes[[#This Row],[RemiseType]]="Bas",3%,IF(Ventes[[#This Row],[RemiseType]]="Moyen",5%,IF(Ventes[[#This Row],[RemiseType]]="Elevé",10%,0))))*Ventes[[#This Row],[VenteBrut]]</f>
        <v>366.15600000000001</v>
      </c>
      <c r="Z32">
        <f>Ventes[[#This Row],[VenteBrut]]-Ventes[[#This Row],[Remise]]</f>
        <v>3295.404</v>
      </c>
      <c r="AA32">
        <f>Ventes[[#This Row],[VenteNombre]]*Ventes[[#This Row],[CUHT]]</f>
        <v>129.6</v>
      </c>
      <c r="AB32">
        <f>ROUND(Ventes[[#This Row],[VenteNet]]-Ventes[[#This Row],[Cout]],2)</f>
        <v>3165.8</v>
      </c>
      <c r="AC32">
        <f>WEEKDAY(Ventes[[#This Row],[VenteDate]], 2)</f>
        <v>5</v>
      </c>
      <c r="AD32" t="str">
        <f>CHOOSE(WEEKDAY(Ventes[[#This Row],[VenteDate]], 2),"lun.","mar.","mer.","jeu.","ven.","sam.","dim.")</f>
        <v>ven.</v>
      </c>
      <c r="AE32" s="10" t="str">
        <f>IF(MONTH(Ventes[[#This Row],[VenteDate]])&lt;10,"0"&amp;MONTH(Ventes[[#This Row],[VenteDate]]),TEXT(MONTH(Ventes[[#This Row],[VenteDate]]),"##"))</f>
        <v>04</v>
      </c>
      <c r="AF32" t="str">
        <f>CHOOSE(Ventes[[#This Row],[DateMoisNumero]],"janvier","février","mars","avril","mai","juin","juillet.","août","septembre","octobre","novembre","décembre")</f>
        <v>avril</v>
      </c>
      <c r="AG32" t="str">
        <f>Ventes[[#This Row],[DateAnnee]]&amp;IF(WEEKNUM(Ventes[[#This Row],[VenteDate]])&lt;10,"-0","-")&amp;WEEKNUM(Ventes[[#This Row],[VenteDate]])</f>
        <v>2027-18</v>
      </c>
      <c r="AH32" s="10">
        <f>YEAR(Ventes[[#This Row],[VenteDate]])</f>
        <v>2027</v>
      </c>
      <c r="AR32"/>
      <c r="AS32"/>
      <c r="AT32"/>
      <c r="AU32"/>
      <c r="AV32"/>
      <c r="AW32"/>
      <c r="BA32"/>
      <c r="BC32"/>
    </row>
    <row r="33" spans="1:55">
      <c r="A33" t="s">
        <v>168</v>
      </c>
      <c r="B33" t="s">
        <v>169</v>
      </c>
      <c r="D33" s="8">
        <v>45777</v>
      </c>
      <c r="E33" s="8">
        <v>46572</v>
      </c>
      <c r="F33" s="8" t="s">
        <v>170</v>
      </c>
      <c r="G33" t="s">
        <v>171</v>
      </c>
      <c r="H33" t="s">
        <v>172</v>
      </c>
      <c r="I33" t="s">
        <v>39</v>
      </c>
      <c r="J33" t="s">
        <v>40</v>
      </c>
      <c r="K33" t="s">
        <v>189</v>
      </c>
      <c r="L33" s="9" t="s">
        <v>190</v>
      </c>
      <c r="M33" s="9" t="s">
        <v>130</v>
      </c>
      <c r="N33" t="s">
        <v>131</v>
      </c>
      <c r="O33" t="s">
        <v>77</v>
      </c>
      <c r="P33" s="9" t="s">
        <v>78</v>
      </c>
      <c r="Q33" s="5" t="s">
        <v>65</v>
      </c>
      <c r="R33" t="s">
        <v>66</v>
      </c>
      <c r="S33" t="s">
        <v>183</v>
      </c>
      <c r="T33" t="s">
        <v>184</v>
      </c>
      <c r="U33" s="9">
        <v>41.33</v>
      </c>
      <c r="V33">
        <v>80</v>
      </c>
      <c r="W33" s="9">
        <v>119</v>
      </c>
      <c r="X33">
        <f>Ventes[[#This Row],[VenteNombre]]*Ventes[[#This Row],[PUHT]]</f>
        <v>9520</v>
      </c>
      <c r="Y33">
        <f>IF(Ventes[[#This Row],[RemiseType]]="Aucun",0,IF(Ventes[[#This Row],[RemiseType]]="Bas",3%,IF(Ventes[[#This Row],[RemiseType]]="Moyen",5%,IF(Ventes[[#This Row],[RemiseType]]="Elevé",10%,0))))*Ventes[[#This Row],[VenteBrut]]</f>
        <v>952</v>
      </c>
      <c r="Z33">
        <f>Ventes[[#This Row],[VenteBrut]]-Ventes[[#This Row],[Remise]]</f>
        <v>8568</v>
      </c>
      <c r="AA33">
        <f>Ventes[[#This Row],[VenteNombre]]*Ventes[[#This Row],[CUHT]]</f>
        <v>3306.3999999999996</v>
      </c>
      <c r="AB33">
        <f>ROUND(Ventes[[#This Row],[VenteNet]]-Ventes[[#This Row],[Cout]],2)</f>
        <v>5261.6</v>
      </c>
      <c r="AC33">
        <f>WEEKDAY(Ventes[[#This Row],[VenteDate]], 2)</f>
        <v>7</v>
      </c>
      <c r="AD33" t="str">
        <f>CHOOSE(WEEKDAY(Ventes[[#This Row],[VenteDate]], 2),"lun.","mar.","mer.","jeu.","ven.","sam.","dim.")</f>
        <v>dim.</v>
      </c>
      <c r="AE33" s="10" t="str">
        <f>IF(MONTH(Ventes[[#This Row],[VenteDate]])&lt;10,"0"&amp;MONTH(Ventes[[#This Row],[VenteDate]]),TEXT(MONTH(Ventes[[#This Row],[VenteDate]]),"##"))</f>
        <v>07</v>
      </c>
      <c r="AF33" t="str">
        <f>CHOOSE(Ventes[[#This Row],[DateMoisNumero]],"janvier","février","mars","avril","mai","juin","juillet.","août","septembre","octobre","novembre","décembre")</f>
        <v>juillet.</v>
      </c>
      <c r="AG33" t="str">
        <f>Ventes[[#This Row],[DateAnnee]]&amp;IF(WEEKNUM(Ventes[[#This Row],[VenteDate]])&lt;10,"-0","-")&amp;WEEKNUM(Ventes[[#This Row],[VenteDate]])</f>
        <v>2027-28</v>
      </c>
      <c r="AH33" s="10">
        <f>YEAR(Ventes[[#This Row],[VenteDate]])</f>
        <v>2027</v>
      </c>
      <c r="AR33"/>
      <c r="AS33"/>
      <c r="AT33"/>
      <c r="AU33"/>
      <c r="AV33"/>
      <c r="AW33"/>
      <c r="BA33"/>
      <c r="BC33"/>
    </row>
    <row r="34" spans="1:55">
      <c r="A34" t="s">
        <v>191</v>
      </c>
      <c r="B34" t="s">
        <v>192</v>
      </c>
      <c r="D34" s="8">
        <v>45710</v>
      </c>
      <c r="E34" s="8">
        <v>45710</v>
      </c>
      <c r="F34" s="8" t="s">
        <v>36</v>
      </c>
      <c r="G34" t="s">
        <v>37</v>
      </c>
      <c r="H34" t="s">
        <v>138</v>
      </c>
      <c r="I34" t="s">
        <v>139</v>
      </c>
      <c r="J34" t="s">
        <v>140</v>
      </c>
      <c r="K34" t="s">
        <v>193</v>
      </c>
      <c r="L34" s="9" t="s">
        <v>194</v>
      </c>
      <c r="M34" s="9" t="s">
        <v>63</v>
      </c>
      <c r="N34" t="s">
        <v>64</v>
      </c>
      <c r="O34" t="s">
        <v>77</v>
      </c>
      <c r="P34" t="s">
        <v>78</v>
      </c>
      <c r="Q34" s="5" t="s">
        <v>57</v>
      </c>
      <c r="R34" t="s">
        <v>58</v>
      </c>
      <c r="S34" t="s">
        <v>183</v>
      </c>
      <c r="T34" t="s">
        <v>184</v>
      </c>
      <c r="U34">
        <v>32.4</v>
      </c>
      <c r="V34">
        <v>11</v>
      </c>
      <c r="W34">
        <v>42.75</v>
      </c>
      <c r="X34">
        <f>Ventes[[#This Row],[VenteNombre]]*Ventes[[#This Row],[PUHT]]</f>
        <v>470.25</v>
      </c>
      <c r="Y34">
        <f>IF(Ventes[[#This Row],[RemiseType]]="Aucun",0,IF(Ventes[[#This Row],[RemiseType]]="Bas",3%,IF(Ventes[[#This Row],[RemiseType]]="Moyen",5%,IF(Ventes[[#This Row],[RemiseType]]="Elevé",10%,0))))*Ventes[[#This Row],[VenteBrut]]</f>
        <v>47.025000000000006</v>
      </c>
      <c r="Z34">
        <f>Ventes[[#This Row],[VenteBrut]]-Ventes[[#This Row],[Remise]]</f>
        <v>423.22500000000002</v>
      </c>
      <c r="AA34">
        <f>Ventes[[#This Row],[VenteNombre]]*Ventes[[#This Row],[CUHT]]</f>
        <v>356.4</v>
      </c>
      <c r="AB34">
        <f>ROUND(Ventes[[#This Row],[VenteNet]]-Ventes[[#This Row],[Cout]],2)</f>
        <v>66.83</v>
      </c>
      <c r="AC34">
        <f>WEEKDAY(Ventes[[#This Row],[VenteDate]], 2)</f>
        <v>6</v>
      </c>
      <c r="AD34" t="str">
        <f>CHOOSE(WEEKDAY(Ventes[[#This Row],[VenteDate]], 2),"lun.","mar.","mer.","jeu.","ven.","sam.","dim.")</f>
        <v>sam.</v>
      </c>
      <c r="AE34" s="10" t="str">
        <f>IF(MONTH(Ventes[[#This Row],[VenteDate]])&lt;10,"0"&amp;MONTH(Ventes[[#This Row],[VenteDate]]),TEXT(MONTH(Ventes[[#This Row],[VenteDate]]),"##"))</f>
        <v>02</v>
      </c>
      <c r="AF34" t="str">
        <f>CHOOSE(Ventes[[#This Row],[DateMoisNumero]],"janvier","février","mars","avril","mai","juin","juillet.","août","septembre","octobre","novembre","décembre")</f>
        <v>février</v>
      </c>
      <c r="AG34" t="str">
        <f>Ventes[[#This Row],[DateAnnee]]&amp;IF(WEEKNUM(Ventes[[#This Row],[VenteDate]])&lt;10,"-0","-")&amp;WEEKNUM(Ventes[[#This Row],[VenteDate]])</f>
        <v>2025-08</v>
      </c>
      <c r="AH34" s="10">
        <f>YEAR(Ventes[[#This Row],[VenteDate]])</f>
        <v>2025</v>
      </c>
      <c r="AR34"/>
      <c r="AS34"/>
      <c r="AT34"/>
      <c r="AU34"/>
      <c r="AV34"/>
      <c r="AW34"/>
      <c r="BA34"/>
      <c r="BC34"/>
    </row>
    <row r="35" spans="1:55">
      <c r="A35" t="s">
        <v>191</v>
      </c>
      <c r="B35" t="s">
        <v>192</v>
      </c>
      <c r="D35" s="8">
        <v>45710</v>
      </c>
      <c r="E35" s="8">
        <v>45710</v>
      </c>
      <c r="F35" s="8" t="s">
        <v>36</v>
      </c>
      <c r="G35" t="s">
        <v>37</v>
      </c>
      <c r="H35" t="s">
        <v>138</v>
      </c>
      <c r="I35" t="s">
        <v>139</v>
      </c>
      <c r="J35" t="s">
        <v>140</v>
      </c>
      <c r="K35" t="s">
        <v>195</v>
      </c>
      <c r="L35" s="9" t="s">
        <v>196</v>
      </c>
      <c r="M35" s="9" t="s">
        <v>43</v>
      </c>
      <c r="N35" t="s">
        <v>44</v>
      </c>
      <c r="O35" t="s">
        <v>77</v>
      </c>
      <c r="P35" s="9" t="s">
        <v>78</v>
      </c>
      <c r="Q35" s="5" t="s">
        <v>79</v>
      </c>
      <c r="R35" t="s">
        <v>80</v>
      </c>
      <c r="S35" t="s">
        <v>102</v>
      </c>
      <c r="T35" t="s">
        <v>103</v>
      </c>
      <c r="U35" s="9">
        <v>50.4</v>
      </c>
      <c r="V35">
        <v>24</v>
      </c>
      <c r="W35" s="9">
        <v>99.75</v>
      </c>
      <c r="X35">
        <f>Ventes[[#This Row],[VenteNombre]]*Ventes[[#This Row],[PUHT]]</f>
        <v>2394</v>
      </c>
      <c r="Y35">
        <f>IF(Ventes[[#This Row],[RemiseType]]="Aucun",0,IF(Ventes[[#This Row],[RemiseType]]="Bas",3%,IF(Ventes[[#This Row],[RemiseType]]="Moyen",5%,IF(Ventes[[#This Row],[RemiseType]]="Elevé",10%,0))))*Ventes[[#This Row],[VenteBrut]]</f>
        <v>239.4</v>
      </c>
      <c r="Z35">
        <f>Ventes[[#This Row],[VenteBrut]]-Ventes[[#This Row],[Remise]]</f>
        <v>2154.6</v>
      </c>
      <c r="AA35">
        <f>Ventes[[#This Row],[VenteNombre]]*Ventes[[#This Row],[CUHT]]</f>
        <v>1209.5999999999999</v>
      </c>
      <c r="AB35">
        <f>ROUND(Ventes[[#This Row],[VenteNet]]-Ventes[[#This Row],[Cout]],2)</f>
        <v>945</v>
      </c>
      <c r="AC35">
        <f>WEEKDAY(Ventes[[#This Row],[VenteDate]], 2)</f>
        <v>6</v>
      </c>
      <c r="AD35" t="str">
        <f>CHOOSE(WEEKDAY(Ventes[[#This Row],[VenteDate]], 2),"lun.","mar.","mer.","jeu.","ven.","sam.","dim.")</f>
        <v>sam.</v>
      </c>
      <c r="AE35" s="10" t="str">
        <f>IF(MONTH(Ventes[[#This Row],[VenteDate]])&lt;10,"0"&amp;MONTH(Ventes[[#This Row],[VenteDate]]),TEXT(MONTH(Ventes[[#This Row],[VenteDate]]),"##"))</f>
        <v>02</v>
      </c>
      <c r="AF35" t="str">
        <f>CHOOSE(Ventes[[#This Row],[DateMoisNumero]],"janvier","février","mars","avril","mai","juin","juillet.","août","septembre","octobre","novembre","décembre")</f>
        <v>février</v>
      </c>
      <c r="AG35" t="str">
        <f>Ventes[[#This Row],[DateAnnee]]&amp;IF(WEEKNUM(Ventes[[#This Row],[VenteDate]])&lt;10,"-0","-")&amp;WEEKNUM(Ventes[[#This Row],[VenteDate]])</f>
        <v>2025-08</v>
      </c>
      <c r="AH35" s="10">
        <f>YEAR(Ventes[[#This Row],[VenteDate]])</f>
        <v>2025</v>
      </c>
      <c r="AR35"/>
      <c r="AS35"/>
      <c r="AT35"/>
      <c r="AU35"/>
      <c r="AV35"/>
      <c r="AW35"/>
      <c r="BA35"/>
      <c r="BC35"/>
    </row>
    <row r="36" spans="1:55">
      <c r="A36" t="s">
        <v>191</v>
      </c>
      <c r="B36" t="s">
        <v>192</v>
      </c>
      <c r="D36" s="8">
        <v>45710</v>
      </c>
      <c r="E36" s="8">
        <v>45830</v>
      </c>
      <c r="F36" s="8" t="s">
        <v>36</v>
      </c>
      <c r="G36" t="s">
        <v>37</v>
      </c>
      <c r="H36" t="s">
        <v>138</v>
      </c>
      <c r="I36" t="s">
        <v>139</v>
      </c>
      <c r="J36" t="s">
        <v>140</v>
      </c>
      <c r="K36" t="s">
        <v>197</v>
      </c>
      <c r="L36" s="9" t="s">
        <v>198</v>
      </c>
      <c r="M36" s="9" t="s">
        <v>53</v>
      </c>
      <c r="N36" t="s">
        <v>54</v>
      </c>
      <c r="O36" t="s">
        <v>77</v>
      </c>
      <c r="P36" t="s">
        <v>78</v>
      </c>
      <c r="Q36" s="5" t="s">
        <v>47</v>
      </c>
      <c r="R36" t="s">
        <v>48</v>
      </c>
      <c r="S36" t="s">
        <v>199</v>
      </c>
      <c r="T36" t="s">
        <v>200</v>
      </c>
      <c r="U36">
        <v>21.6</v>
      </c>
      <c r="V36">
        <v>15</v>
      </c>
      <c r="W36">
        <v>32.4</v>
      </c>
      <c r="X36">
        <f>Ventes[[#This Row],[VenteNombre]]*Ventes[[#This Row],[PUHT]]</f>
        <v>486</v>
      </c>
      <c r="Y36">
        <f>IF(Ventes[[#This Row],[RemiseType]]="Aucun",0,IF(Ventes[[#This Row],[RemiseType]]="Bas",3%,IF(Ventes[[#This Row],[RemiseType]]="Moyen",5%,IF(Ventes[[#This Row],[RemiseType]]="Elevé",10%,0))))*Ventes[[#This Row],[VenteBrut]]</f>
        <v>48.6</v>
      </c>
      <c r="Z36">
        <f>Ventes[[#This Row],[VenteBrut]]-Ventes[[#This Row],[Remise]]</f>
        <v>437.4</v>
      </c>
      <c r="AA36">
        <f>Ventes[[#This Row],[VenteNombre]]*Ventes[[#This Row],[CUHT]]</f>
        <v>324</v>
      </c>
      <c r="AB36">
        <f>ROUND(Ventes[[#This Row],[VenteNet]]-Ventes[[#This Row],[Cout]],2)</f>
        <v>113.4</v>
      </c>
      <c r="AC36">
        <f>WEEKDAY(Ventes[[#This Row],[VenteDate]], 2)</f>
        <v>7</v>
      </c>
      <c r="AD36" t="str">
        <f>CHOOSE(WEEKDAY(Ventes[[#This Row],[VenteDate]], 2),"lun.","mar.","mer.","jeu.","ven.","sam.","dim.")</f>
        <v>dim.</v>
      </c>
      <c r="AE36" s="10" t="str">
        <f>IF(MONTH(Ventes[[#This Row],[VenteDate]])&lt;10,"0"&amp;MONTH(Ventes[[#This Row],[VenteDate]]),TEXT(MONTH(Ventes[[#This Row],[VenteDate]]),"##"))</f>
        <v>06</v>
      </c>
      <c r="AF36" t="str">
        <f>CHOOSE(Ventes[[#This Row],[DateMoisNumero]],"janvier","février","mars","avril","mai","juin","juillet.","août","septembre","octobre","novembre","décembre")</f>
        <v>juin</v>
      </c>
      <c r="AG36" t="str">
        <f>Ventes[[#This Row],[DateAnnee]]&amp;IF(WEEKNUM(Ventes[[#This Row],[VenteDate]])&lt;10,"-0","-")&amp;WEEKNUM(Ventes[[#This Row],[VenteDate]])</f>
        <v>2025-26</v>
      </c>
      <c r="AH36" s="10">
        <f>YEAR(Ventes[[#This Row],[VenteDate]])</f>
        <v>2025</v>
      </c>
      <c r="AR36"/>
      <c r="AS36"/>
      <c r="AT36"/>
      <c r="AU36"/>
      <c r="AV36"/>
      <c r="AW36"/>
      <c r="BA36"/>
      <c r="BC36"/>
    </row>
    <row r="37" spans="1:55">
      <c r="A37" t="s">
        <v>191</v>
      </c>
      <c r="B37" t="s">
        <v>192</v>
      </c>
      <c r="D37" s="8">
        <v>45710</v>
      </c>
      <c r="E37" s="8">
        <v>46152</v>
      </c>
      <c r="F37" s="8" t="s">
        <v>36</v>
      </c>
      <c r="G37" t="s">
        <v>37</v>
      </c>
      <c r="H37" t="s">
        <v>138</v>
      </c>
      <c r="I37" t="s">
        <v>139</v>
      </c>
      <c r="J37" t="s">
        <v>140</v>
      </c>
      <c r="K37" t="s">
        <v>201</v>
      </c>
      <c r="L37" s="9" t="s">
        <v>202</v>
      </c>
      <c r="M37" s="9" t="s">
        <v>75</v>
      </c>
      <c r="N37" t="s">
        <v>76</v>
      </c>
      <c r="O37" t="s">
        <v>77</v>
      </c>
      <c r="P37" t="s">
        <v>78</v>
      </c>
      <c r="Q37" s="5" t="s">
        <v>65</v>
      </c>
      <c r="R37" t="s">
        <v>66</v>
      </c>
      <c r="S37" t="s">
        <v>160</v>
      </c>
      <c r="T37" t="s">
        <v>161</v>
      </c>
      <c r="U37">
        <v>75.599999999999994</v>
      </c>
      <c r="V37">
        <v>12</v>
      </c>
      <c r="W37">
        <v>132.4</v>
      </c>
      <c r="X37">
        <f>Ventes[[#This Row],[VenteNombre]]*Ventes[[#This Row],[PUHT]]</f>
        <v>1588.8000000000002</v>
      </c>
      <c r="Y37">
        <f>IF(Ventes[[#This Row],[RemiseType]]="Aucun",0,IF(Ventes[[#This Row],[RemiseType]]="Bas",3%,IF(Ventes[[#This Row],[RemiseType]]="Moyen",5%,IF(Ventes[[#This Row],[RemiseType]]="Elevé",10%,0))))*Ventes[[#This Row],[VenteBrut]]</f>
        <v>158.88000000000002</v>
      </c>
      <c r="Z37">
        <f>Ventes[[#This Row],[VenteBrut]]-Ventes[[#This Row],[Remise]]</f>
        <v>1429.92</v>
      </c>
      <c r="AA37">
        <f>Ventes[[#This Row],[VenteNombre]]*Ventes[[#This Row],[CUHT]]</f>
        <v>907.19999999999993</v>
      </c>
      <c r="AB37">
        <f>ROUND(Ventes[[#This Row],[VenteNet]]-Ventes[[#This Row],[Cout]],2)</f>
        <v>522.72</v>
      </c>
      <c r="AC37">
        <f>WEEKDAY(Ventes[[#This Row],[VenteDate]], 2)</f>
        <v>7</v>
      </c>
      <c r="AD37" t="str">
        <f>CHOOSE(WEEKDAY(Ventes[[#This Row],[VenteDate]], 2),"lun.","mar.","mer.","jeu.","ven.","sam.","dim.")</f>
        <v>dim.</v>
      </c>
      <c r="AE37" s="10" t="str">
        <f>IF(MONTH(Ventes[[#This Row],[VenteDate]])&lt;10,"0"&amp;MONTH(Ventes[[#This Row],[VenteDate]]),TEXT(MONTH(Ventes[[#This Row],[VenteDate]]),"##"))</f>
        <v>05</v>
      </c>
      <c r="AF37" t="str">
        <f>CHOOSE(Ventes[[#This Row],[DateMoisNumero]],"janvier","février","mars","avril","mai","juin","juillet.","août","septembre","octobre","novembre","décembre")</f>
        <v>mai</v>
      </c>
      <c r="AG37" t="str">
        <f>Ventes[[#This Row],[DateAnnee]]&amp;IF(WEEKNUM(Ventes[[#This Row],[VenteDate]])&lt;10,"-0","-")&amp;WEEKNUM(Ventes[[#This Row],[VenteDate]])</f>
        <v>2026-20</v>
      </c>
      <c r="AH37" s="10">
        <f>YEAR(Ventes[[#This Row],[VenteDate]])</f>
        <v>2026</v>
      </c>
      <c r="AR37"/>
      <c r="AS37"/>
      <c r="AT37"/>
      <c r="AU37"/>
      <c r="AV37"/>
      <c r="AW37"/>
      <c r="BA37"/>
      <c r="BC37"/>
    </row>
    <row r="38" spans="1:55">
      <c r="A38" t="s">
        <v>191</v>
      </c>
      <c r="B38" t="s">
        <v>192</v>
      </c>
      <c r="D38" s="8">
        <v>45710</v>
      </c>
      <c r="E38" s="8">
        <v>46358</v>
      </c>
      <c r="F38" s="8" t="s">
        <v>36</v>
      </c>
      <c r="G38" t="s">
        <v>37</v>
      </c>
      <c r="H38" t="s">
        <v>138</v>
      </c>
      <c r="I38" t="s">
        <v>139</v>
      </c>
      <c r="J38" t="s">
        <v>140</v>
      </c>
      <c r="K38" t="s">
        <v>203</v>
      </c>
      <c r="L38" s="9" t="s">
        <v>204</v>
      </c>
      <c r="M38" s="9" t="s">
        <v>43</v>
      </c>
      <c r="N38" t="s">
        <v>44</v>
      </c>
      <c r="O38" t="s">
        <v>77</v>
      </c>
      <c r="P38" t="s">
        <v>78</v>
      </c>
      <c r="Q38" s="5" t="s">
        <v>79</v>
      </c>
      <c r="R38" t="s">
        <v>80</v>
      </c>
      <c r="S38" t="s">
        <v>102</v>
      </c>
      <c r="T38" t="s">
        <v>103</v>
      </c>
      <c r="U38">
        <v>64.8</v>
      </c>
      <c r="V38">
        <v>24</v>
      </c>
      <c r="W38">
        <v>128.25</v>
      </c>
      <c r="X38">
        <f>Ventes[[#This Row],[VenteNombre]]*Ventes[[#This Row],[PUHT]]</f>
        <v>3078</v>
      </c>
      <c r="Y38">
        <f>IF(Ventes[[#This Row],[RemiseType]]="Aucun",0,IF(Ventes[[#This Row],[RemiseType]]="Bas",3%,IF(Ventes[[#This Row],[RemiseType]]="Moyen",5%,IF(Ventes[[#This Row],[RemiseType]]="Elevé",10%,0))))*Ventes[[#This Row],[VenteBrut]]</f>
        <v>307.8</v>
      </c>
      <c r="Z38">
        <f>Ventes[[#This Row],[VenteBrut]]-Ventes[[#This Row],[Remise]]</f>
        <v>2770.2</v>
      </c>
      <c r="AA38">
        <f>Ventes[[#This Row],[VenteNombre]]*Ventes[[#This Row],[CUHT]]</f>
        <v>1555.1999999999998</v>
      </c>
      <c r="AB38">
        <f>ROUND(Ventes[[#This Row],[VenteNet]]-Ventes[[#This Row],[Cout]],2)</f>
        <v>1215</v>
      </c>
      <c r="AC38">
        <f>WEEKDAY(Ventes[[#This Row],[VenteDate]], 2)</f>
        <v>3</v>
      </c>
      <c r="AD38" t="str">
        <f>CHOOSE(WEEKDAY(Ventes[[#This Row],[VenteDate]], 2),"lun.","mar.","mer.","jeu.","ven.","sam.","dim.")</f>
        <v>mer.</v>
      </c>
      <c r="AE38" s="10" t="str">
        <f>IF(MONTH(Ventes[[#This Row],[VenteDate]])&lt;10,"0"&amp;MONTH(Ventes[[#This Row],[VenteDate]]),TEXT(MONTH(Ventes[[#This Row],[VenteDate]]),"##"))</f>
        <v>12</v>
      </c>
      <c r="AF38" t="str">
        <f>CHOOSE(Ventes[[#This Row],[DateMoisNumero]],"janvier","février","mars","avril","mai","juin","juillet.","août","septembre","octobre","novembre","décembre")</f>
        <v>décembre</v>
      </c>
      <c r="AG38" t="str">
        <f>Ventes[[#This Row],[DateAnnee]]&amp;IF(WEEKNUM(Ventes[[#This Row],[VenteDate]])&lt;10,"-0","-")&amp;WEEKNUM(Ventes[[#This Row],[VenteDate]])</f>
        <v>2026-49</v>
      </c>
      <c r="AH38" s="10">
        <f>YEAR(Ventes[[#This Row],[VenteDate]])</f>
        <v>2026</v>
      </c>
      <c r="AR38"/>
      <c r="AS38"/>
      <c r="AT38"/>
      <c r="AU38"/>
      <c r="AV38"/>
      <c r="AW38"/>
      <c r="BA38"/>
      <c r="BC38"/>
    </row>
    <row r="39" spans="1:55">
      <c r="A39" t="s">
        <v>191</v>
      </c>
      <c r="B39" t="s">
        <v>192</v>
      </c>
      <c r="D39" s="8">
        <v>45710</v>
      </c>
      <c r="E39" s="8">
        <v>46440</v>
      </c>
      <c r="F39" s="8" t="s">
        <v>36</v>
      </c>
      <c r="G39" t="s">
        <v>37</v>
      </c>
      <c r="H39" t="s">
        <v>138</v>
      </c>
      <c r="I39" t="s">
        <v>139</v>
      </c>
      <c r="J39" t="s">
        <v>140</v>
      </c>
      <c r="K39" t="s">
        <v>205</v>
      </c>
      <c r="L39" s="9" t="s">
        <v>206</v>
      </c>
      <c r="M39" s="9" t="s">
        <v>63</v>
      </c>
      <c r="N39" t="s">
        <v>64</v>
      </c>
      <c r="O39" t="s">
        <v>77</v>
      </c>
      <c r="P39" s="9" t="s">
        <v>78</v>
      </c>
      <c r="Q39" s="5" t="s">
        <v>57</v>
      </c>
      <c r="R39" t="s">
        <v>58</v>
      </c>
      <c r="S39" t="s">
        <v>183</v>
      </c>
      <c r="T39" t="s">
        <v>184</v>
      </c>
      <c r="U39" s="9">
        <v>27</v>
      </c>
      <c r="V39">
        <v>11</v>
      </c>
      <c r="W39" s="9">
        <v>35.630000000000003</v>
      </c>
      <c r="X39">
        <f>Ventes[[#This Row],[VenteNombre]]*Ventes[[#This Row],[PUHT]]</f>
        <v>391.93</v>
      </c>
      <c r="Y39">
        <f>IF(Ventes[[#This Row],[RemiseType]]="Aucun",0,IF(Ventes[[#This Row],[RemiseType]]="Bas",3%,IF(Ventes[[#This Row],[RemiseType]]="Moyen",5%,IF(Ventes[[#This Row],[RemiseType]]="Elevé",10%,0))))*Ventes[[#This Row],[VenteBrut]]</f>
        <v>39.193000000000005</v>
      </c>
      <c r="Z39">
        <f>Ventes[[#This Row],[VenteBrut]]-Ventes[[#This Row],[Remise]]</f>
        <v>352.73700000000002</v>
      </c>
      <c r="AA39">
        <f>Ventes[[#This Row],[VenteNombre]]*Ventes[[#This Row],[CUHT]]</f>
        <v>297</v>
      </c>
      <c r="AB39">
        <f>ROUND(Ventes[[#This Row],[VenteNet]]-Ventes[[#This Row],[Cout]],2)</f>
        <v>55.74</v>
      </c>
      <c r="AC39">
        <f>WEEKDAY(Ventes[[#This Row],[VenteDate]], 2)</f>
        <v>1</v>
      </c>
      <c r="AD39" t="str">
        <f>CHOOSE(WEEKDAY(Ventes[[#This Row],[VenteDate]], 2),"lun.","mar.","mer.","jeu.","ven.","sam.","dim.")</f>
        <v>lun.</v>
      </c>
      <c r="AE39" s="10" t="str">
        <f>IF(MONTH(Ventes[[#This Row],[VenteDate]])&lt;10,"0"&amp;MONTH(Ventes[[#This Row],[VenteDate]]),TEXT(MONTH(Ventes[[#This Row],[VenteDate]]),"##"))</f>
        <v>02</v>
      </c>
      <c r="AF39" t="str">
        <f>CHOOSE(Ventes[[#This Row],[DateMoisNumero]],"janvier","février","mars","avril","mai","juin","juillet.","août","septembre","octobre","novembre","décembre")</f>
        <v>février</v>
      </c>
      <c r="AG39" t="str">
        <f>Ventes[[#This Row],[DateAnnee]]&amp;IF(WEEKNUM(Ventes[[#This Row],[VenteDate]])&lt;10,"-0","-")&amp;WEEKNUM(Ventes[[#This Row],[VenteDate]])</f>
        <v>2027-09</v>
      </c>
      <c r="AH39" s="10">
        <f>YEAR(Ventes[[#This Row],[VenteDate]])</f>
        <v>2027</v>
      </c>
      <c r="AR39"/>
      <c r="AS39"/>
      <c r="AT39"/>
      <c r="AU39"/>
      <c r="AV39"/>
      <c r="AW39"/>
      <c r="BA39"/>
      <c r="BC39"/>
    </row>
    <row r="40" spans="1:55">
      <c r="A40" t="s">
        <v>191</v>
      </c>
      <c r="B40" t="s">
        <v>192</v>
      </c>
      <c r="D40" s="8">
        <v>45710</v>
      </c>
      <c r="E40" s="8">
        <v>46560</v>
      </c>
      <c r="F40" s="8" t="s">
        <v>36</v>
      </c>
      <c r="G40" t="s">
        <v>37</v>
      </c>
      <c r="H40" t="s">
        <v>138</v>
      </c>
      <c r="I40" t="s">
        <v>139</v>
      </c>
      <c r="J40" t="s">
        <v>140</v>
      </c>
      <c r="K40" t="s">
        <v>207</v>
      </c>
      <c r="L40" s="9" t="s">
        <v>208</v>
      </c>
      <c r="M40" s="9" t="s">
        <v>53</v>
      </c>
      <c r="N40" t="s">
        <v>54</v>
      </c>
      <c r="O40" t="s">
        <v>77</v>
      </c>
      <c r="P40" s="9" t="s">
        <v>78</v>
      </c>
      <c r="Q40" s="5" t="s">
        <v>47</v>
      </c>
      <c r="R40" t="s">
        <v>48</v>
      </c>
      <c r="S40" t="s">
        <v>199</v>
      </c>
      <c r="T40" t="s">
        <v>200</v>
      </c>
      <c r="U40" s="9">
        <v>18</v>
      </c>
      <c r="V40">
        <v>15</v>
      </c>
      <c r="W40" s="9">
        <v>27</v>
      </c>
      <c r="X40">
        <f>Ventes[[#This Row],[VenteNombre]]*Ventes[[#This Row],[PUHT]]</f>
        <v>405</v>
      </c>
      <c r="Y40">
        <f>IF(Ventes[[#This Row],[RemiseType]]="Aucun",0,IF(Ventes[[#This Row],[RemiseType]]="Bas",3%,IF(Ventes[[#This Row],[RemiseType]]="Moyen",5%,IF(Ventes[[#This Row],[RemiseType]]="Elevé",10%,0))))*Ventes[[#This Row],[VenteBrut]]</f>
        <v>40.5</v>
      </c>
      <c r="Z40">
        <f>Ventes[[#This Row],[VenteBrut]]-Ventes[[#This Row],[Remise]]</f>
        <v>364.5</v>
      </c>
      <c r="AA40">
        <f>Ventes[[#This Row],[VenteNombre]]*Ventes[[#This Row],[CUHT]]</f>
        <v>270</v>
      </c>
      <c r="AB40">
        <f>ROUND(Ventes[[#This Row],[VenteNet]]-Ventes[[#This Row],[Cout]],2)</f>
        <v>94.5</v>
      </c>
      <c r="AC40">
        <f>WEEKDAY(Ventes[[#This Row],[VenteDate]], 2)</f>
        <v>2</v>
      </c>
      <c r="AD40" t="str">
        <f>CHOOSE(WEEKDAY(Ventes[[#This Row],[VenteDate]], 2),"lun.","mar.","mer.","jeu.","ven.","sam.","dim.")</f>
        <v>mar.</v>
      </c>
      <c r="AE40" s="10" t="str">
        <f>IF(MONTH(Ventes[[#This Row],[VenteDate]])&lt;10,"0"&amp;MONTH(Ventes[[#This Row],[VenteDate]]),TEXT(MONTH(Ventes[[#This Row],[VenteDate]]),"##"))</f>
        <v>06</v>
      </c>
      <c r="AF40" t="str">
        <f>CHOOSE(Ventes[[#This Row],[DateMoisNumero]],"janvier","février","mars","avril","mai","juin","juillet.","août","septembre","octobre","novembre","décembre")</f>
        <v>juin</v>
      </c>
      <c r="AG40" t="str">
        <f>Ventes[[#This Row],[DateAnnee]]&amp;IF(WEEKNUM(Ventes[[#This Row],[VenteDate]])&lt;10,"-0","-")&amp;WEEKNUM(Ventes[[#This Row],[VenteDate]])</f>
        <v>2027-26</v>
      </c>
      <c r="AH40" s="10">
        <f>YEAR(Ventes[[#This Row],[VenteDate]])</f>
        <v>2027</v>
      </c>
      <c r="AR40"/>
      <c r="AS40"/>
      <c r="AT40"/>
      <c r="AU40"/>
      <c r="AV40"/>
      <c r="AW40"/>
      <c r="BA40"/>
      <c r="BC40"/>
    </row>
    <row r="41" spans="1:55">
      <c r="A41" t="s">
        <v>191</v>
      </c>
      <c r="B41" t="s">
        <v>192</v>
      </c>
      <c r="D41" s="8">
        <v>45710</v>
      </c>
      <c r="E41" s="8">
        <v>46883</v>
      </c>
      <c r="F41" s="8" t="s">
        <v>36</v>
      </c>
      <c r="G41" t="s">
        <v>37</v>
      </c>
      <c r="H41" t="s">
        <v>138</v>
      </c>
      <c r="I41" t="s">
        <v>139</v>
      </c>
      <c r="J41" t="s">
        <v>140</v>
      </c>
      <c r="K41" t="s">
        <v>209</v>
      </c>
      <c r="L41" s="9" t="s">
        <v>210</v>
      </c>
      <c r="M41" s="9" t="s">
        <v>75</v>
      </c>
      <c r="N41" t="s">
        <v>76</v>
      </c>
      <c r="O41" t="s">
        <v>77</v>
      </c>
      <c r="P41" s="9" t="s">
        <v>78</v>
      </c>
      <c r="Q41" s="5" t="s">
        <v>65</v>
      </c>
      <c r="R41" t="s">
        <v>66</v>
      </c>
      <c r="S41" t="s">
        <v>160</v>
      </c>
      <c r="T41" t="s">
        <v>161</v>
      </c>
      <c r="U41" s="9">
        <v>58.8</v>
      </c>
      <c r="V41">
        <v>12</v>
      </c>
      <c r="W41" s="9">
        <v>125.2</v>
      </c>
      <c r="X41">
        <f>Ventes[[#This Row],[VenteNombre]]*Ventes[[#This Row],[PUHT]]</f>
        <v>1502.4</v>
      </c>
      <c r="Y41">
        <f>IF(Ventes[[#This Row],[RemiseType]]="Aucun",0,IF(Ventes[[#This Row],[RemiseType]]="Bas",3%,IF(Ventes[[#This Row],[RemiseType]]="Moyen",5%,IF(Ventes[[#This Row],[RemiseType]]="Elevé",10%,0))))*Ventes[[#This Row],[VenteBrut]]</f>
        <v>150.24</v>
      </c>
      <c r="Z41">
        <f>Ventes[[#This Row],[VenteBrut]]-Ventes[[#This Row],[Remise]]</f>
        <v>1352.16</v>
      </c>
      <c r="AA41">
        <f>Ventes[[#This Row],[VenteNombre]]*Ventes[[#This Row],[CUHT]]</f>
        <v>705.59999999999991</v>
      </c>
      <c r="AB41">
        <f>ROUND(Ventes[[#This Row],[VenteNet]]-Ventes[[#This Row],[Cout]],2)</f>
        <v>646.55999999999995</v>
      </c>
      <c r="AC41">
        <f>WEEKDAY(Ventes[[#This Row],[VenteDate]], 2)</f>
        <v>3</v>
      </c>
      <c r="AD41" t="str">
        <f>CHOOSE(WEEKDAY(Ventes[[#This Row],[VenteDate]], 2),"lun.","mar.","mer.","jeu.","ven.","sam.","dim.")</f>
        <v>mer.</v>
      </c>
      <c r="AE41" s="10" t="str">
        <f>IF(MONTH(Ventes[[#This Row],[VenteDate]])&lt;10,"0"&amp;MONTH(Ventes[[#This Row],[VenteDate]]),TEXT(MONTH(Ventes[[#This Row],[VenteDate]]),"##"))</f>
        <v>05</v>
      </c>
      <c r="AF41" t="str">
        <f>CHOOSE(Ventes[[#This Row],[DateMoisNumero]],"janvier","février","mars","avril","mai","juin","juillet.","août","septembre","octobre","novembre","décembre")</f>
        <v>mai</v>
      </c>
      <c r="AG41" t="str">
        <f>Ventes[[#This Row],[DateAnnee]]&amp;IF(WEEKNUM(Ventes[[#This Row],[VenteDate]])&lt;10,"-0","-")&amp;WEEKNUM(Ventes[[#This Row],[VenteDate]])</f>
        <v>2028-20</v>
      </c>
      <c r="AH41" s="10">
        <f>YEAR(Ventes[[#This Row],[VenteDate]])</f>
        <v>2028</v>
      </c>
      <c r="AR41"/>
      <c r="AS41"/>
      <c r="AT41"/>
      <c r="AU41"/>
      <c r="AV41"/>
      <c r="AW41"/>
      <c r="BA41"/>
      <c r="BC41"/>
    </row>
    <row r="42" spans="1:55">
      <c r="A42" t="s">
        <v>211</v>
      </c>
      <c r="B42" t="s">
        <v>212</v>
      </c>
      <c r="D42" s="8">
        <v>46076</v>
      </c>
      <c r="E42" s="8">
        <v>46076</v>
      </c>
      <c r="F42" s="8" t="s">
        <v>36</v>
      </c>
      <c r="G42" t="s">
        <v>37</v>
      </c>
      <c r="H42" t="s">
        <v>38</v>
      </c>
      <c r="I42" t="s">
        <v>39</v>
      </c>
      <c r="J42" t="s">
        <v>40</v>
      </c>
      <c r="K42" t="s">
        <v>213</v>
      </c>
      <c r="L42" s="9" t="s">
        <v>214</v>
      </c>
      <c r="M42" s="9" t="s">
        <v>63</v>
      </c>
      <c r="N42" t="s">
        <v>64</v>
      </c>
      <c r="O42" t="s">
        <v>55</v>
      </c>
      <c r="P42" t="s">
        <v>56</v>
      </c>
      <c r="Q42" s="5" t="s">
        <v>57</v>
      </c>
      <c r="R42" t="s">
        <v>58</v>
      </c>
      <c r="S42" t="s">
        <v>143</v>
      </c>
      <c r="T42" t="s">
        <v>144</v>
      </c>
      <c r="U42">
        <v>36.119999999999997</v>
      </c>
      <c r="V42">
        <v>67</v>
      </c>
      <c r="W42">
        <v>37.799999999999997</v>
      </c>
      <c r="X42">
        <f>Ventes[[#This Row],[VenteNombre]]*Ventes[[#This Row],[PUHT]]</f>
        <v>2532.6</v>
      </c>
      <c r="Y42">
        <f>IF(Ventes[[#This Row],[RemiseType]]="Aucun",0,IF(Ventes[[#This Row],[RemiseType]]="Bas",3%,IF(Ventes[[#This Row],[RemiseType]]="Moyen",5%,IF(Ventes[[#This Row],[RemiseType]]="Elevé",10%,0))))*Ventes[[#This Row],[VenteBrut]]</f>
        <v>75.977999999999994</v>
      </c>
      <c r="Z42">
        <f>Ventes[[#This Row],[VenteBrut]]-Ventes[[#This Row],[Remise]]</f>
        <v>2456.6219999999998</v>
      </c>
      <c r="AA42">
        <f>Ventes[[#This Row],[VenteNombre]]*Ventes[[#This Row],[CUHT]]</f>
        <v>2420.04</v>
      </c>
      <c r="AB42">
        <f>ROUND(Ventes[[#This Row],[VenteNet]]-Ventes[[#This Row],[Cout]],2)</f>
        <v>36.58</v>
      </c>
      <c r="AC42">
        <f>WEEKDAY(Ventes[[#This Row],[VenteDate]], 2)</f>
        <v>1</v>
      </c>
      <c r="AD42" t="str">
        <f>CHOOSE(WEEKDAY(Ventes[[#This Row],[VenteDate]], 2),"lun.","mar.","mer.","jeu.","ven.","sam.","dim.")</f>
        <v>lun.</v>
      </c>
      <c r="AE42" s="10" t="str">
        <f>IF(MONTH(Ventes[[#This Row],[VenteDate]])&lt;10,"0"&amp;MONTH(Ventes[[#This Row],[VenteDate]]),TEXT(MONTH(Ventes[[#This Row],[VenteDate]]),"##"))</f>
        <v>02</v>
      </c>
      <c r="AF42" t="str">
        <f>CHOOSE(Ventes[[#This Row],[DateMoisNumero]],"janvier","février","mars","avril","mai","juin","juillet.","août","septembre","octobre","novembre","décembre")</f>
        <v>février</v>
      </c>
      <c r="AG42" t="str">
        <f>Ventes[[#This Row],[DateAnnee]]&amp;IF(WEEKNUM(Ventes[[#This Row],[VenteDate]])&lt;10,"-0","-")&amp;WEEKNUM(Ventes[[#This Row],[VenteDate]])</f>
        <v>2026-09</v>
      </c>
      <c r="AH42" s="10">
        <f>YEAR(Ventes[[#This Row],[VenteDate]])</f>
        <v>2026</v>
      </c>
      <c r="AR42"/>
      <c r="AS42"/>
      <c r="AT42"/>
      <c r="AU42"/>
      <c r="AV42"/>
      <c r="AW42"/>
      <c r="BA42"/>
      <c r="BC42"/>
    </row>
    <row r="43" spans="1:55">
      <c r="A43" t="s">
        <v>211</v>
      </c>
      <c r="B43" t="s">
        <v>212</v>
      </c>
      <c r="D43" s="8">
        <v>46076</v>
      </c>
      <c r="E43" s="8">
        <v>46806</v>
      </c>
      <c r="F43" s="8" t="s">
        <v>36</v>
      </c>
      <c r="G43" t="s">
        <v>37</v>
      </c>
      <c r="H43" t="s">
        <v>38</v>
      </c>
      <c r="I43" t="s">
        <v>39</v>
      </c>
      <c r="J43" t="s">
        <v>40</v>
      </c>
      <c r="K43" t="s">
        <v>215</v>
      </c>
      <c r="L43" s="9" t="s">
        <v>216</v>
      </c>
      <c r="M43" s="9" t="s">
        <v>63</v>
      </c>
      <c r="N43" t="s">
        <v>64</v>
      </c>
      <c r="O43" t="s">
        <v>55</v>
      </c>
      <c r="P43" s="9" t="s">
        <v>56</v>
      </c>
      <c r="Q43" s="5" t="s">
        <v>57</v>
      </c>
      <c r="R43" t="s">
        <v>58</v>
      </c>
      <c r="S43" t="s">
        <v>143</v>
      </c>
      <c r="T43" t="s">
        <v>144</v>
      </c>
      <c r="U43" s="9">
        <v>43</v>
      </c>
      <c r="V43">
        <v>67</v>
      </c>
      <c r="W43" s="9">
        <v>45</v>
      </c>
      <c r="X43">
        <f>Ventes[[#This Row],[VenteNombre]]*Ventes[[#This Row],[PUHT]]</f>
        <v>3015</v>
      </c>
      <c r="Y43">
        <f>IF(Ventes[[#This Row],[RemiseType]]="Aucun",0,IF(Ventes[[#This Row],[RemiseType]]="Bas",3%,IF(Ventes[[#This Row],[RemiseType]]="Moyen",5%,IF(Ventes[[#This Row],[RemiseType]]="Elevé",10%,0))))*Ventes[[#This Row],[VenteBrut]]</f>
        <v>90.45</v>
      </c>
      <c r="Z43">
        <f>Ventes[[#This Row],[VenteBrut]]-Ventes[[#This Row],[Remise]]</f>
        <v>2924.55</v>
      </c>
      <c r="AA43">
        <f>Ventes[[#This Row],[VenteNombre]]*Ventes[[#This Row],[CUHT]]</f>
        <v>2881</v>
      </c>
      <c r="AB43">
        <f>ROUND(Ventes[[#This Row],[VenteNet]]-Ventes[[#This Row],[Cout]],2)</f>
        <v>43.55</v>
      </c>
      <c r="AC43">
        <f>WEEKDAY(Ventes[[#This Row],[VenteDate]], 2)</f>
        <v>3</v>
      </c>
      <c r="AD43" t="str">
        <f>CHOOSE(WEEKDAY(Ventes[[#This Row],[VenteDate]], 2),"lun.","mar.","mer.","jeu.","ven.","sam.","dim.")</f>
        <v>mer.</v>
      </c>
      <c r="AE43" s="10" t="str">
        <f>IF(MONTH(Ventes[[#This Row],[VenteDate]])&lt;10,"0"&amp;MONTH(Ventes[[#This Row],[VenteDate]]),TEXT(MONTH(Ventes[[#This Row],[VenteDate]]),"##"))</f>
        <v>02</v>
      </c>
      <c r="AF43" t="str">
        <f>CHOOSE(Ventes[[#This Row],[DateMoisNumero]],"janvier","février","mars","avril","mai","juin","juillet.","août","septembre","octobre","novembre","décembre")</f>
        <v>février</v>
      </c>
      <c r="AG43" t="str">
        <f>Ventes[[#This Row],[DateAnnee]]&amp;IF(WEEKNUM(Ventes[[#This Row],[VenteDate]])&lt;10,"-0","-")&amp;WEEKNUM(Ventes[[#This Row],[VenteDate]])</f>
        <v>2028-09</v>
      </c>
      <c r="AH43" s="10">
        <f>YEAR(Ventes[[#This Row],[VenteDate]])</f>
        <v>2028</v>
      </c>
      <c r="AR43"/>
      <c r="AS43"/>
      <c r="AT43"/>
      <c r="AU43"/>
      <c r="AV43"/>
      <c r="AW43"/>
      <c r="BA43"/>
      <c r="BC43"/>
    </row>
    <row r="44" spans="1:55">
      <c r="A44" t="s">
        <v>217</v>
      </c>
      <c r="B44" t="s">
        <v>218</v>
      </c>
      <c r="D44" s="8">
        <v>45679</v>
      </c>
      <c r="E44" s="8">
        <v>45679</v>
      </c>
      <c r="F44" s="8" t="s">
        <v>219</v>
      </c>
      <c r="G44" t="s">
        <v>220</v>
      </c>
      <c r="H44" t="s">
        <v>172</v>
      </c>
      <c r="I44" t="s">
        <v>39</v>
      </c>
      <c r="J44" t="s">
        <v>40</v>
      </c>
      <c r="K44" t="s">
        <v>221</v>
      </c>
      <c r="L44" s="9" t="s">
        <v>222</v>
      </c>
      <c r="M44" s="9" t="s">
        <v>63</v>
      </c>
      <c r="N44" t="s">
        <v>64</v>
      </c>
      <c r="O44" t="s">
        <v>45</v>
      </c>
      <c r="P44" t="s">
        <v>46</v>
      </c>
      <c r="Q44" s="5" t="s">
        <v>79</v>
      </c>
      <c r="R44" t="s">
        <v>80</v>
      </c>
      <c r="S44" t="s">
        <v>71</v>
      </c>
      <c r="T44" t="s">
        <v>72</v>
      </c>
      <c r="U44">
        <v>20.74</v>
      </c>
      <c r="V44">
        <v>26</v>
      </c>
      <c r="W44">
        <v>31.35</v>
      </c>
      <c r="X44">
        <f>Ventes[[#This Row],[VenteNombre]]*Ventes[[#This Row],[PUHT]]</f>
        <v>815.1</v>
      </c>
      <c r="Y44">
        <f>IF(Ventes[[#This Row],[RemiseType]]="Aucun",0,IF(Ventes[[#This Row],[RemiseType]]="Bas",3%,IF(Ventes[[#This Row],[RemiseType]]="Moyen",5%,IF(Ventes[[#This Row],[RemiseType]]="Elevé",10%,0))))*Ventes[[#This Row],[VenteBrut]]</f>
        <v>40.755000000000003</v>
      </c>
      <c r="Z44">
        <f>Ventes[[#This Row],[VenteBrut]]-Ventes[[#This Row],[Remise]]</f>
        <v>774.34500000000003</v>
      </c>
      <c r="AA44">
        <f>Ventes[[#This Row],[VenteNombre]]*Ventes[[#This Row],[CUHT]]</f>
        <v>539.24</v>
      </c>
      <c r="AB44">
        <f>ROUND(Ventes[[#This Row],[VenteNet]]-Ventes[[#This Row],[Cout]],2)</f>
        <v>235.11</v>
      </c>
      <c r="AC44">
        <f>WEEKDAY(Ventes[[#This Row],[VenteDate]], 2)</f>
        <v>3</v>
      </c>
      <c r="AD44" t="str">
        <f>CHOOSE(WEEKDAY(Ventes[[#This Row],[VenteDate]], 2),"lun.","mar.","mer.","jeu.","ven.","sam.","dim.")</f>
        <v>mer.</v>
      </c>
      <c r="AE44" s="10" t="str">
        <f>IF(MONTH(Ventes[[#This Row],[VenteDate]])&lt;10,"0"&amp;MONTH(Ventes[[#This Row],[VenteDate]]),TEXT(MONTH(Ventes[[#This Row],[VenteDate]]),"##"))</f>
        <v>01</v>
      </c>
      <c r="AF44" t="str">
        <f>CHOOSE(Ventes[[#This Row],[DateMoisNumero]],"janvier","février","mars","avril","mai","juin","juillet.","août","septembre","octobre","novembre","décembre")</f>
        <v>janvier</v>
      </c>
      <c r="AG44" t="str">
        <f>Ventes[[#This Row],[DateAnnee]]&amp;IF(WEEKNUM(Ventes[[#This Row],[VenteDate]])&lt;10,"-0","-")&amp;WEEKNUM(Ventes[[#This Row],[VenteDate]])</f>
        <v>2025-04</v>
      </c>
      <c r="AH44" s="10">
        <f>YEAR(Ventes[[#This Row],[VenteDate]])</f>
        <v>2025</v>
      </c>
      <c r="AR44"/>
      <c r="AS44"/>
      <c r="AT44"/>
      <c r="AU44"/>
      <c r="AV44"/>
      <c r="AW44"/>
      <c r="BA44"/>
      <c r="BC44"/>
    </row>
    <row r="45" spans="1:55">
      <c r="A45" t="s">
        <v>217</v>
      </c>
      <c r="B45" t="s">
        <v>218</v>
      </c>
      <c r="D45" s="8">
        <v>45679</v>
      </c>
      <c r="E45" s="8">
        <v>45679</v>
      </c>
      <c r="F45" s="8" t="s">
        <v>219</v>
      </c>
      <c r="G45" t="s">
        <v>220</v>
      </c>
      <c r="H45" t="s">
        <v>172</v>
      </c>
      <c r="I45" t="s">
        <v>39</v>
      </c>
      <c r="J45" t="s">
        <v>40</v>
      </c>
      <c r="K45" t="s">
        <v>223</v>
      </c>
      <c r="L45" s="9" t="s">
        <v>224</v>
      </c>
      <c r="M45" s="9" t="s">
        <v>63</v>
      </c>
      <c r="N45" t="s">
        <v>64</v>
      </c>
      <c r="O45" t="s">
        <v>45</v>
      </c>
      <c r="P45" s="9" t="s">
        <v>46</v>
      </c>
      <c r="Q45" s="5" t="s">
        <v>65</v>
      </c>
      <c r="R45" t="s">
        <v>66</v>
      </c>
      <c r="S45" t="s">
        <v>49</v>
      </c>
      <c r="T45" t="s">
        <v>50</v>
      </c>
      <c r="U45" s="9">
        <v>34.4</v>
      </c>
      <c r="V45">
        <v>35</v>
      </c>
      <c r="W45" s="9">
        <v>136</v>
      </c>
      <c r="X45">
        <f>Ventes[[#This Row],[VenteNombre]]*Ventes[[#This Row],[PUHT]]</f>
        <v>4760</v>
      </c>
      <c r="Y45">
        <f>IF(Ventes[[#This Row],[RemiseType]]="Aucun",0,IF(Ventes[[#This Row],[RemiseType]]="Bas",3%,IF(Ventes[[#This Row],[RemiseType]]="Moyen",5%,IF(Ventes[[#This Row],[RemiseType]]="Elevé",10%,0))))*Ventes[[#This Row],[VenteBrut]]</f>
        <v>238</v>
      </c>
      <c r="Z45">
        <f>Ventes[[#This Row],[VenteBrut]]-Ventes[[#This Row],[Remise]]</f>
        <v>4522</v>
      </c>
      <c r="AA45">
        <f>Ventes[[#This Row],[VenteNombre]]*Ventes[[#This Row],[CUHT]]</f>
        <v>1204</v>
      </c>
      <c r="AB45">
        <f>ROUND(Ventes[[#This Row],[VenteNet]]-Ventes[[#This Row],[Cout]],2)</f>
        <v>3318</v>
      </c>
      <c r="AC45">
        <f>WEEKDAY(Ventes[[#This Row],[VenteDate]], 2)</f>
        <v>3</v>
      </c>
      <c r="AD45" t="str">
        <f>CHOOSE(WEEKDAY(Ventes[[#This Row],[VenteDate]], 2),"lun.","mar.","mer.","jeu.","ven.","sam.","dim.")</f>
        <v>mer.</v>
      </c>
      <c r="AE45" s="10" t="str">
        <f>IF(MONTH(Ventes[[#This Row],[VenteDate]])&lt;10,"0"&amp;MONTH(Ventes[[#This Row],[VenteDate]]),TEXT(MONTH(Ventes[[#This Row],[VenteDate]]),"##"))</f>
        <v>01</v>
      </c>
      <c r="AF45" t="str">
        <f>CHOOSE(Ventes[[#This Row],[DateMoisNumero]],"janvier","février","mars","avril","mai","juin","juillet.","août","septembre","octobre","novembre","décembre")</f>
        <v>janvier</v>
      </c>
      <c r="AG45" t="str">
        <f>Ventes[[#This Row],[DateAnnee]]&amp;IF(WEEKNUM(Ventes[[#This Row],[VenteDate]])&lt;10,"-0","-")&amp;WEEKNUM(Ventes[[#This Row],[VenteDate]])</f>
        <v>2025-04</v>
      </c>
      <c r="AH45" s="10">
        <f>YEAR(Ventes[[#This Row],[VenteDate]])</f>
        <v>2025</v>
      </c>
      <c r="AR45"/>
      <c r="AS45"/>
      <c r="AT45"/>
      <c r="AU45"/>
      <c r="AV45"/>
      <c r="AW45"/>
      <c r="BA45"/>
      <c r="BC45"/>
    </row>
    <row r="46" spans="1:55">
      <c r="A46" t="s">
        <v>217</v>
      </c>
      <c r="B46" t="s">
        <v>218</v>
      </c>
      <c r="D46" s="8">
        <v>45679</v>
      </c>
      <c r="E46" s="8">
        <v>45850</v>
      </c>
      <c r="F46" s="8" t="s">
        <v>219</v>
      </c>
      <c r="G46" t="s">
        <v>220</v>
      </c>
      <c r="H46" t="s">
        <v>172</v>
      </c>
      <c r="I46" t="s">
        <v>39</v>
      </c>
      <c r="J46" t="s">
        <v>40</v>
      </c>
      <c r="K46" t="s">
        <v>225</v>
      </c>
      <c r="L46" s="9" t="s">
        <v>226</v>
      </c>
      <c r="M46" s="9" t="s">
        <v>75</v>
      </c>
      <c r="N46" t="s">
        <v>76</v>
      </c>
      <c r="O46" t="s">
        <v>55</v>
      </c>
      <c r="P46" t="s">
        <v>56</v>
      </c>
      <c r="Q46" s="5" t="s">
        <v>57</v>
      </c>
      <c r="R46" t="s">
        <v>58</v>
      </c>
      <c r="S46" t="s">
        <v>160</v>
      </c>
      <c r="T46" t="s">
        <v>161</v>
      </c>
      <c r="U46">
        <v>90.72</v>
      </c>
      <c r="V46">
        <v>12</v>
      </c>
      <c r="W46">
        <v>94.5</v>
      </c>
      <c r="X46">
        <f>Ventes[[#This Row],[VenteNombre]]*Ventes[[#This Row],[PUHT]]</f>
        <v>1134</v>
      </c>
      <c r="Y46">
        <f>IF(Ventes[[#This Row],[RemiseType]]="Aucun",0,IF(Ventes[[#This Row],[RemiseType]]="Bas",3%,IF(Ventes[[#This Row],[RemiseType]]="Moyen",5%,IF(Ventes[[#This Row],[RemiseType]]="Elevé",10%,0))))*Ventes[[#This Row],[VenteBrut]]</f>
        <v>34.019999999999996</v>
      </c>
      <c r="Z46">
        <f>Ventes[[#This Row],[VenteBrut]]-Ventes[[#This Row],[Remise]]</f>
        <v>1099.98</v>
      </c>
      <c r="AA46">
        <f>Ventes[[#This Row],[VenteNombre]]*Ventes[[#This Row],[CUHT]]</f>
        <v>1088.6399999999999</v>
      </c>
      <c r="AB46">
        <f>ROUND(Ventes[[#This Row],[VenteNet]]-Ventes[[#This Row],[Cout]],2)</f>
        <v>11.34</v>
      </c>
      <c r="AC46">
        <f>WEEKDAY(Ventes[[#This Row],[VenteDate]], 2)</f>
        <v>6</v>
      </c>
      <c r="AD46" t="str">
        <f>CHOOSE(WEEKDAY(Ventes[[#This Row],[VenteDate]], 2),"lun.","mar.","mer.","jeu.","ven.","sam.","dim.")</f>
        <v>sam.</v>
      </c>
      <c r="AE46" s="10" t="str">
        <f>IF(MONTH(Ventes[[#This Row],[VenteDate]])&lt;10,"0"&amp;MONTH(Ventes[[#This Row],[VenteDate]]),TEXT(MONTH(Ventes[[#This Row],[VenteDate]]),"##"))</f>
        <v>07</v>
      </c>
      <c r="AF46" t="str">
        <f>CHOOSE(Ventes[[#This Row],[DateMoisNumero]],"janvier","février","mars","avril","mai","juin","juillet.","août","septembre","octobre","novembre","décembre")</f>
        <v>juillet.</v>
      </c>
      <c r="AG46" t="str">
        <f>Ventes[[#This Row],[DateAnnee]]&amp;IF(WEEKNUM(Ventes[[#This Row],[VenteDate]])&lt;10,"-0","-")&amp;WEEKNUM(Ventes[[#This Row],[VenteDate]])</f>
        <v>2025-28</v>
      </c>
      <c r="AH46" s="10">
        <f>YEAR(Ventes[[#This Row],[VenteDate]])</f>
        <v>2025</v>
      </c>
      <c r="AR46"/>
      <c r="AS46"/>
      <c r="AT46"/>
      <c r="AU46"/>
      <c r="AV46"/>
      <c r="AW46"/>
      <c r="BA46"/>
      <c r="BC46"/>
    </row>
    <row r="47" spans="1:55">
      <c r="A47" t="s">
        <v>217</v>
      </c>
      <c r="B47" t="s">
        <v>218</v>
      </c>
      <c r="D47" s="8">
        <v>45679</v>
      </c>
      <c r="E47" s="8">
        <v>46000</v>
      </c>
      <c r="F47" s="8" t="s">
        <v>219</v>
      </c>
      <c r="G47" t="s">
        <v>220</v>
      </c>
      <c r="H47" t="s">
        <v>172</v>
      </c>
      <c r="I47" t="s">
        <v>39</v>
      </c>
      <c r="J47" t="s">
        <v>40</v>
      </c>
      <c r="K47" t="s">
        <v>223</v>
      </c>
      <c r="L47" s="9" t="s">
        <v>224</v>
      </c>
      <c r="M47" s="9" t="s">
        <v>63</v>
      </c>
      <c r="N47" t="s">
        <v>64</v>
      </c>
      <c r="O47" t="s">
        <v>45</v>
      </c>
      <c r="P47" t="s">
        <v>46</v>
      </c>
      <c r="Q47" s="5" t="s">
        <v>65</v>
      </c>
      <c r="R47" t="s">
        <v>66</v>
      </c>
      <c r="S47" t="s">
        <v>49</v>
      </c>
      <c r="T47" t="s">
        <v>50</v>
      </c>
      <c r="U47">
        <v>34.4</v>
      </c>
      <c r="V47">
        <v>35</v>
      </c>
      <c r="W47">
        <v>136</v>
      </c>
      <c r="X47">
        <f>Ventes[[#This Row],[VenteNombre]]*Ventes[[#This Row],[PUHT]]</f>
        <v>4760</v>
      </c>
      <c r="Y47">
        <f>IF(Ventes[[#This Row],[RemiseType]]="Aucun",0,IF(Ventes[[#This Row],[RemiseType]]="Bas",3%,IF(Ventes[[#This Row],[RemiseType]]="Moyen",5%,IF(Ventes[[#This Row],[RemiseType]]="Elevé",10%,0))))*Ventes[[#This Row],[VenteBrut]]</f>
        <v>238</v>
      </c>
      <c r="Z47">
        <f>Ventes[[#This Row],[VenteBrut]]-Ventes[[#This Row],[Remise]]</f>
        <v>4522</v>
      </c>
      <c r="AA47">
        <f>Ventes[[#This Row],[VenteNombre]]*Ventes[[#This Row],[CUHT]]</f>
        <v>1204</v>
      </c>
      <c r="AB47">
        <f>ROUND(Ventes[[#This Row],[VenteNet]]-Ventes[[#This Row],[Cout]],2)</f>
        <v>3318</v>
      </c>
      <c r="AC47">
        <f>WEEKDAY(Ventes[[#This Row],[VenteDate]], 2)</f>
        <v>2</v>
      </c>
      <c r="AD47" t="str">
        <f>CHOOSE(WEEKDAY(Ventes[[#This Row],[VenteDate]], 2),"lun.","mar.","mer.","jeu.","ven.","sam.","dim.")</f>
        <v>mar.</v>
      </c>
      <c r="AE47" s="10" t="str">
        <f>IF(MONTH(Ventes[[#This Row],[VenteDate]])&lt;10,"0"&amp;MONTH(Ventes[[#This Row],[VenteDate]]),TEXT(MONTH(Ventes[[#This Row],[VenteDate]]),"##"))</f>
        <v>12</v>
      </c>
      <c r="AF47" t="str">
        <f>CHOOSE(Ventes[[#This Row],[DateMoisNumero]],"janvier","février","mars","avril","mai","juin","juillet.","août","septembre","octobre","novembre","décembre")</f>
        <v>décembre</v>
      </c>
      <c r="AG47" t="str">
        <f>Ventes[[#This Row],[DateAnnee]]&amp;IF(WEEKNUM(Ventes[[#This Row],[VenteDate]])&lt;10,"-0","-")&amp;WEEKNUM(Ventes[[#This Row],[VenteDate]])</f>
        <v>2025-50</v>
      </c>
      <c r="AH47" s="10">
        <f>YEAR(Ventes[[#This Row],[VenteDate]])</f>
        <v>2025</v>
      </c>
      <c r="AR47"/>
      <c r="AS47"/>
      <c r="AT47"/>
      <c r="AU47"/>
      <c r="AV47"/>
      <c r="AW47"/>
      <c r="BA47"/>
      <c r="BC47"/>
    </row>
    <row r="48" spans="1:55">
      <c r="A48" t="s">
        <v>217</v>
      </c>
      <c r="B48" t="s">
        <v>218</v>
      </c>
      <c r="D48" s="8">
        <v>45679</v>
      </c>
      <c r="E48" s="8">
        <v>46105</v>
      </c>
      <c r="F48" s="8" t="s">
        <v>219</v>
      </c>
      <c r="G48" t="s">
        <v>220</v>
      </c>
      <c r="H48" t="s">
        <v>172</v>
      </c>
      <c r="I48" t="s">
        <v>39</v>
      </c>
      <c r="J48" t="s">
        <v>40</v>
      </c>
      <c r="K48" t="s">
        <v>227</v>
      </c>
      <c r="L48" s="9" t="s">
        <v>228</v>
      </c>
      <c r="M48" s="9" t="s">
        <v>53</v>
      </c>
      <c r="N48" t="s">
        <v>54</v>
      </c>
      <c r="O48" t="s">
        <v>45</v>
      </c>
      <c r="P48" t="s">
        <v>46</v>
      </c>
      <c r="Q48" s="5" t="s">
        <v>47</v>
      </c>
      <c r="R48" t="s">
        <v>48</v>
      </c>
      <c r="S48" t="s">
        <v>115</v>
      </c>
      <c r="T48" t="s">
        <v>116</v>
      </c>
      <c r="U48">
        <v>10.53</v>
      </c>
      <c r="V48">
        <v>20</v>
      </c>
      <c r="W48">
        <v>14.5</v>
      </c>
      <c r="X48">
        <f>Ventes[[#This Row],[VenteNombre]]*Ventes[[#This Row],[PUHT]]</f>
        <v>290</v>
      </c>
      <c r="Y48">
        <f>IF(Ventes[[#This Row],[RemiseType]]="Aucun",0,IF(Ventes[[#This Row],[RemiseType]]="Bas",3%,IF(Ventes[[#This Row],[RemiseType]]="Moyen",5%,IF(Ventes[[#This Row],[RemiseType]]="Elevé",10%,0))))*Ventes[[#This Row],[VenteBrut]]</f>
        <v>14.5</v>
      </c>
      <c r="Z48">
        <f>Ventes[[#This Row],[VenteBrut]]-Ventes[[#This Row],[Remise]]</f>
        <v>275.5</v>
      </c>
      <c r="AA48">
        <f>Ventes[[#This Row],[VenteNombre]]*Ventes[[#This Row],[CUHT]]</f>
        <v>210.6</v>
      </c>
      <c r="AB48">
        <f>ROUND(Ventes[[#This Row],[VenteNet]]-Ventes[[#This Row],[Cout]],2)</f>
        <v>64.900000000000006</v>
      </c>
      <c r="AC48">
        <f>WEEKDAY(Ventes[[#This Row],[VenteDate]], 2)</f>
        <v>2</v>
      </c>
      <c r="AD48" t="str">
        <f>CHOOSE(WEEKDAY(Ventes[[#This Row],[VenteDate]], 2),"lun.","mar.","mer.","jeu.","ven.","sam.","dim.")</f>
        <v>mar.</v>
      </c>
      <c r="AE48" s="10" t="str">
        <f>IF(MONTH(Ventes[[#This Row],[VenteDate]])&lt;10,"0"&amp;MONTH(Ventes[[#This Row],[VenteDate]]),TEXT(MONTH(Ventes[[#This Row],[VenteDate]]),"##"))</f>
        <v>03</v>
      </c>
      <c r="AF48" t="str">
        <f>CHOOSE(Ventes[[#This Row],[DateMoisNumero]],"janvier","février","mars","avril","mai","juin","juillet.","août","septembre","octobre","novembre","décembre")</f>
        <v>mars</v>
      </c>
      <c r="AG48" t="str">
        <f>Ventes[[#This Row],[DateAnnee]]&amp;IF(WEEKNUM(Ventes[[#This Row],[VenteDate]])&lt;10,"-0","-")&amp;WEEKNUM(Ventes[[#This Row],[VenteDate]])</f>
        <v>2026-13</v>
      </c>
      <c r="AH48" s="10">
        <f>YEAR(Ventes[[#This Row],[VenteDate]])</f>
        <v>2026</v>
      </c>
      <c r="AR48"/>
      <c r="AS48"/>
      <c r="AT48"/>
      <c r="AU48"/>
      <c r="AV48"/>
      <c r="AW48"/>
      <c r="BA48"/>
      <c r="BC48"/>
    </row>
    <row r="49" spans="1:55">
      <c r="A49" t="s">
        <v>217</v>
      </c>
      <c r="B49" t="s">
        <v>218</v>
      </c>
      <c r="D49" s="8">
        <v>45679</v>
      </c>
      <c r="E49" s="8">
        <v>46140</v>
      </c>
      <c r="F49" s="8" t="s">
        <v>219</v>
      </c>
      <c r="G49" t="s">
        <v>220</v>
      </c>
      <c r="H49" t="s">
        <v>172</v>
      </c>
      <c r="I49" t="s">
        <v>39</v>
      </c>
      <c r="J49" t="s">
        <v>40</v>
      </c>
      <c r="K49" t="s">
        <v>229</v>
      </c>
      <c r="L49" s="9" t="s">
        <v>230</v>
      </c>
      <c r="M49" s="9" t="s">
        <v>53</v>
      </c>
      <c r="N49" t="s">
        <v>54</v>
      </c>
      <c r="O49" t="s">
        <v>45</v>
      </c>
      <c r="P49" t="s">
        <v>46</v>
      </c>
      <c r="Q49" s="5" t="s">
        <v>79</v>
      </c>
      <c r="R49" t="s">
        <v>80</v>
      </c>
      <c r="S49" t="s">
        <v>115</v>
      </c>
      <c r="T49" t="s">
        <v>116</v>
      </c>
      <c r="U49">
        <v>28.44</v>
      </c>
      <c r="V49">
        <v>54</v>
      </c>
      <c r="W49">
        <v>39.15</v>
      </c>
      <c r="X49">
        <f>Ventes[[#This Row],[VenteNombre]]*Ventes[[#This Row],[PUHT]]</f>
        <v>2114.1</v>
      </c>
      <c r="Y49">
        <f>IF(Ventes[[#This Row],[RemiseType]]="Aucun",0,IF(Ventes[[#This Row],[RemiseType]]="Bas",3%,IF(Ventes[[#This Row],[RemiseType]]="Moyen",5%,IF(Ventes[[#This Row],[RemiseType]]="Elevé",10%,0))))*Ventes[[#This Row],[VenteBrut]]</f>
        <v>105.705</v>
      </c>
      <c r="Z49">
        <f>Ventes[[#This Row],[VenteBrut]]-Ventes[[#This Row],[Remise]]</f>
        <v>2008.395</v>
      </c>
      <c r="AA49">
        <f>Ventes[[#This Row],[VenteNombre]]*Ventes[[#This Row],[CUHT]]</f>
        <v>1535.76</v>
      </c>
      <c r="AB49">
        <f>ROUND(Ventes[[#This Row],[VenteNet]]-Ventes[[#This Row],[Cout]],2)</f>
        <v>472.64</v>
      </c>
      <c r="AC49">
        <f>WEEKDAY(Ventes[[#This Row],[VenteDate]], 2)</f>
        <v>2</v>
      </c>
      <c r="AD49" t="str">
        <f>CHOOSE(WEEKDAY(Ventes[[#This Row],[VenteDate]], 2),"lun.","mar.","mer.","jeu.","ven.","sam.","dim.")</f>
        <v>mar.</v>
      </c>
      <c r="AE49" s="10" t="str">
        <f>IF(MONTH(Ventes[[#This Row],[VenteDate]])&lt;10,"0"&amp;MONTH(Ventes[[#This Row],[VenteDate]]),TEXT(MONTH(Ventes[[#This Row],[VenteDate]]),"##"))</f>
        <v>04</v>
      </c>
      <c r="AF49" t="str">
        <f>CHOOSE(Ventes[[#This Row],[DateMoisNumero]],"janvier","février","mars","avril","mai","juin","juillet.","août","septembre","octobre","novembre","décembre")</f>
        <v>avril</v>
      </c>
      <c r="AG49" t="str">
        <f>Ventes[[#This Row],[DateAnnee]]&amp;IF(WEEKNUM(Ventes[[#This Row],[VenteDate]])&lt;10,"-0","-")&amp;WEEKNUM(Ventes[[#This Row],[VenteDate]])</f>
        <v>2026-18</v>
      </c>
      <c r="AH49" s="10">
        <f>YEAR(Ventes[[#This Row],[VenteDate]])</f>
        <v>2026</v>
      </c>
      <c r="AR49"/>
      <c r="AS49"/>
      <c r="AT49"/>
      <c r="AU49"/>
      <c r="AV49"/>
      <c r="AW49"/>
      <c r="BA49"/>
      <c r="BC49"/>
    </row>
    <row r="50" spans="1:55">
      <c r="A50" t="s">
        <v>217</v>
      </c>
      <c r="B50" t="s">
        <v>218</v>
      </c>
      <c r="D50" s="8">
        <v>45679</v>
      </c>
      <c r="E50" s="8">
        <v>46409</v>
      </c>
      <c r="F50" s="8" t="s">
        <v>219</v>
      </c>
      <c r="G50" t="s">
        <v>220</v>
      </c>
      <c r="H50" t="s">
        <v>172</v>
      </c>
      <c r="I50" t="s">
        <v>39</v>
      </c>
      <c r="J50" t="s">
        <v>40</v>
      </c>
      <c r="K50" t="s">
        <v>231</v>
      </c>
      <c r="L50" s="9" t="s">
        <v>232</v>
      </c>
      <c r="M50" s="9" t="s">
        <v>63</v>
      </c>
      <c r="N50" t="s">
        <v>64</v>
      </c>
      <c r="O50" t="s">
        <v>45</v>
      </c>
      <c r="P50" s="9" t="s">
        <v>46</v>
      </c>
      <c r="Q50" s="5" t="s">
        <v>79</v>
      </c>
      <c r="R50" t="s">
        <v>80</v>
      </c>
      <c r="S50" t="s">
        <v>71</v>
      </c>
      <c r="T50" t="s">
        <v>72</v>
      </c>
      <c r="U50" s="9">
        <v>23.04</v>
      </c>
      <c r="V50">
        <v>26</v>
      </c>
      <c r="W50" s="9">
        <v>34.83</v>
      </c>
      <c r="X50">
        <f>Ventes[[#This Row],[VenteNombre]]*Ventes[[#This Row],[PUHT]]</f>
        <v>905.57999999999993</v>
      </c>
      <c r="Y50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50">
        <f>Ventes[[#This Row],[VenteBrut]]-Ventes[[#This Row],[Remise]]</f>
        <v>860.30099999999993</v>
      </c>
      <c r="AA50">
        <f>Ventes[[#This Row],[VenteNombre]]*Ventes[[#This Row],[CUHT]]</f>
        <v>599.04</v>
      </c>
      <c r="AB50">
        <f>ROUND(Ventes[[#This Row],[VenteNet]]-Ventes[[#This Row],[Cout]],2)</f>
        <v>261.26</v>
      </c>
      <c r="AC50">
        <f>WEEKDAY(Ventes[[#This Row],[VenteDate]], 2)</f>
        <v>5</v>
      </c>
      <c r="AD50" t="str">
        <f>CHOOSE(WEEKDAY(Ventes[[#This Row],[VenteDate]], 2),"lun.","mar.","mer.","jeu.","ven.","sam.","dim.")</f>
        <v>ven.</v>
      </c>
      <c r="AE50" s="10" t="str">
        <f>IF(MONTH(Ventes[[#This Row],[VenteDate]])&lt;10,"0"&amp;MONTH(Ventes[[#This Row],[VenteDate]]),TEXT(MONTH(Ventes[[#This Row],[VenteDate]]),"##"))</f>
        <v>01</v>
      </c>
      <c r="AF50" t="str">
        <f>CHOOSE(Ventes[[#This Row],[DateMoisNumero]],"janvier","février","mars","avril","mai","juin","juillet.","août","septembre","octobre","novembre","décembre")</f>
        <v>janvier</v>
      </c>
      <c r="AG50" t="str">
        <f>Ventes[[#This Row],[DateAnnee]]&amp;IF(WEEKNUM(Ventes[[#This Row],[VenteDate]])&lt;10,"-0","-")&amp;WEEKNUM(Ventes[[#This Row],[VenteDate]])</f>
        <v>2027-04</v>
      </c>
      <c r="AH50" s="10">
        <f>YEAR(Ventes[[#This Row],[VenteDate]])</f>
        <v>2027</v>
      </c>
      <c r="AR50"/>
      <c r="AS50"/>
      <c r="AT50"/>
      <c r="AU50"/>
      <c r="AV50"/>
      <c r="AW50"/>
      <c r="BA50"/>
      <c r="BC50"/>
    </row>
    <row r="51" spans="1:55">
      <c r="A51" t="s">
        <v>217</v>
      </c>
      <c r="B51" t="s">
        <v>218</v>
      </c>
      <c r="D51" s="8">
        <v>45679</v>
      </c>
      <c r="E51" s="8">
        <v>46580</v>
      </c>
      <c r="F51" s="8" t="s">
        <v>219</v>
      </c>
      <c r="G51" t="s">
        <v>220</v>
      </c>
      <c r="H51" t="s">
        <v>172</v>
      </c>
      <c r="I51" t="s">
        <v>39</v>
      </c>
      <c r="J51" t="s">
        <v>40</v>
      </c>
      <c r="K51" t="s">
        <v>233</v>
      </c>
      <c r="L51" s="9" t="s">
        <v>234</v>
      </c>
      <c r="M51" s="9" t="s">
        <v>75</v>
      </c>
      <c r="N51" t="s">
        <v>76</v>
      </c>
      <c r="O51" t="s">
        <v>55</v>
      </c>
      <c r="P51" s="9" t="s">
        <v>56</v>
      </c>
      <c r="Q51" s="5" t="s">
        <v>57</v>
      </c>
      <c r="R51" t="s">
        <v>58</v>
      </c>
      <c r="S51" t="s">
        <v>160</v>
      </c>
      <c r="T51" t="s">
        <v>161</v>
      </c>
      <c r="U51" s="9">
        <v>32.4</v>
      </c>
      <c r="V51">
        <v>12</v>
      </c>
      <c r="W51" s="9">
        <v>133.75</v>
      </c>
      <c r="X51">
        <f>Ventes[[#This Row],[VenteNombre]]*Ventes[[#This Row],[PUHT]]</f>
        <v>1605</v>
      </c>
      <c r="Y51">
        <f>IF(Ventes[[#This Row],[RemiseType]]="Aucun",0,IF(Ventes[[#This Row],[RemiseType]]="Bas",3%,IF(Ventes[[#This Row],[RemiseType]]="Moyen",5%,IF(Ventes[[#This Row],[RemiseType]]="Elevé",10%,0))))*Ventes[[#This Row],[VenteBrut]]</f>
        <v>48.15</v>
      </c>
      <c r="Z51">
        <f>Ventes[[#This Row],[VenteBrut]]-Ventes[[#This Row],[Remise]]</f>
        <v>1556.85</v>
      </c>
      <c r="AA51">
        <f>Ventes[[#This Row],[VenteNombre]]*Ventes[[#This Row],[CUHT]]</f>
        <v>388.79999999999995</v>
      </c>
      <c r="AB51">
        <f>ROUND(Ventes[[#This Row],[VenteNet]]-Ventes[[#This Row],[Cout]],2)</f>
        <v>1168.05</v>
      </c>
      <c r="AC51">
        <f>WEEKDAY(Ventes[[#This Row],[VenteDate]], 2)</f>
        <v>1</v>
      </c>
      <c r="AD51" t="str">
        <f>CHOOSE(WEEKDAY(Ventes[[#This Row],[VenteDate]], 2),"lun.","mar.","mer.","jeu.","ven.","sam.","dim.")</f>
        <v>lun.</v>
      </c>
      <c r="AE51" s="10" t="str">
        <f>IF(MONTH(Ventes[[#This Row],[VenteDate]])&lt;10,"0"&amp;MONTH(Ventes[[#This Row],[VenteDate]]),TEXT(MONTH(Ventes[[#This Row],[VenteDate]]),"##"))</f>
        <v>07</v>
      </c>
      <c r="AF51" t="str">
        <f>CHOOSE(Ventes[[#This Row],[DateMoisNumero]],"janvier","février","mars","avril","mai","juin","juillet.","août","septembre","octobre","novembre","décembre")</f>
        <v>juillet.</v>
      </c>
      <c r="AG51" t="str">
        <f>Ventes[[#This Row],[DateAnnee]]&amp;IF(WEEKNUM(Ventes[[#This Row],[VenteDate]])&lt;10,"-0","-")&amp;WEEKNUM(Ventes[[#This Row],[VenteDate]])</f>
        <v>2027-29</v>
      </c>
      <c r="AH51" s="10">
        <f>YEAR(Ventes[[#This Row],[VenteDate]])</f>
        <v>2027</v>
      </c>
      <c r="AR51"/>
      <c r="AS51"/>
      <c r="AT51"/>
      <c r="AU51"/>
      <c r="AV51"/>
      <c r="AW51"/>
      <c r="BA51"/>
      <c r="BC51"/>
    </row>
    <row r="52" spans="1:55">
      <c r="A52" t="s">
        <v>217</v>
      </c>
      <c r="B52" t="s">
        <v>218</v>
      </c>
      <c r="D52" s="8">
        <v>45679</v>
      </c>
      <c r="E52" s="8">
        <v>46836</v>
      </c>
      <c r="F52" s="8" t="s">
        <v>219</v>
      </c>
      <c r="G52" t="s">
        <v>220</v>
      </c>
      <c r="H52" t="s">
        <v>172</v>
      </c>
      <c r="I52" t="s">
        <v>39</v>
      </c>
      <c r="J52" t="s">
        <v>40</v>
      </c>
      <c r="K52" t="s">
        <v>235</v>
      </c>
      <c r="L52" s="9" t="s">
        <v>236</v>
      </c>
      <c r="M52" s="9" t="s">
        <v>53</v>
      </c>
      <c r="N52" t="s">
        <v>54</v>
      </c>
      <c r="O52" t="s">
        <v>45</v>
      </c>
      <c r="P52" s="9" t="s">
        <v>46</v>
      </c>
      <c r="Q52" s="5" t="s">
        <v>47</v>
      </c>
      <c r="R52" t="s">
        <v>48</v>
      </c>
      <c r="S52" t="s">
        <v>115</v>
      </c>
      <c r="T52" t="s">
        <v>116</v>
      </c>
      <c r="U52" s="9">
        <v>23.7</v>
      </c>
      <c r="V52">
        <v>20</v>
      </c>
      <c r="W52" s="9">
        <v>32.630000000000003</v>
      </c>
      <c r="X52">
        <f>Ventes[[#This Row],[VenteNombre]]*Ventes[[#This Row],[PUHT]]</f>
        <v>652.6</v>
      </c>
      <c r="Y52">
        <f>IF(Ventes[[#This Row],[RemiseType]]="Aucun",0,IF(Ventes[[#This Row],[RemiseType]]="Bas",3%,IF(Ventes[[#This Row],[RemiseType]]="Moyen",5%,IF(Ventes[[#This Row],[RemiseType]]="Elevé",10%,0))))*Ventes[[#This Row],[VenteBrut]]</f>
        <v>32.630000000000003</v>
      </c>
      <c r="Z52">
        <f>Ventes[[#This Row],[VenteBrut]]-Ventes[[#This Row],[Remise]]</f>
        <v>619.97</v>
      </c>
      <c r="AA52">
        <f>Ventes[[#This Row],[VenteNombre]]*Ventes[[#This Row],[CUHT]]</f>
        <v>474</v>
      </c>
      <c r="AB52">
        <f>ROUND(Ventes[[#This Row],[VenteNet]]-Ventes[[#This Row],[Cout]],2)</f>
        <v>145.97</v>
      </c>
      <c r="AC52">
        <f>WEEKDAY(Ventes[[#This Row],[VenteDate]], 2)</f>
        <v>5</v>
      </c>
      <c r="AD52" t="str">
        <f>CHOOSE(WEEKDAY(Ventes[[#This Row],[VenteDate]], 2),"lun.","mar.","mer.","jeu.","ven.","sam.","dim.")</f>
        <v>ven.</v>
      </c>
      <c r="AE52" s="10" t="str">
        <f>IF(MONTH(Ventes[[#This Row],[VenteDate]])&lt;10,"0"&amp;MONTH(Ventes[[#This Row],[VenteDate]]),TEXT(MONTH(Ventes[[#This Row],[VenteDate]]),"##"))</f>
        <v>03</v>
      </c>
      <c r="AF52" t="str">
        <f>CHOOSE(Ventes[[#This Row],[DateMoisNumero]],"janvier","février","mars","avril","mai","juin","juillet.","août","septembre","octobre","novembre","décembre")</f>
        <v>mars</v>
      </c>
      <c r="AG52" t="str">
        <f>Ventes[[#This Row],[DateAnnee]]&amp;IF(WEEKNUM(Ventes[[#This Row],[VenteDate]])&lt;10,"-0","-")&amp;WEEKNUM(Ventes[[#This Row],[VenteDate]])</f>
        <v>2028-13</v>
      </c>
      <c r="AH52" s="10">
        <f>YEAR(Ventes[[#This Row],[VenteDate]])</f>
        <v>2028</v>
      </c>
      <c r="AR52"/>
      <c r="AS52"/>
      <c r="AT52"/>
      <c r="AU52"/>
      <c r="AV52"/>
      <c r="AW52"/>
      <c r="BA52"/>
      <c r="BC52"/>
    </row>
    <row r="53" spans="1:55">
      <c r="A53" t="s">
        <v>217</v>
      </c>
      <c r="B53" t="s">
        <v>218</v>
      </c>
      <c r="D53" s="8">
        <v>45679</v>
      </c>
      <c r="E53" s="8">
        <v>46871</v>
      </c>
      <c r="F53" s="8" t="s">
        <v>219</v>
      </c>
      <c r="G53" t="s">
        <v>220</v>
      </c>
      <c r="H53" t="s">
        <v>172</v>
      </c>
      <c r="I53" t="s">
        <v>39</v>
      </c>
      <c r="J53" t="s">
        <v>40</v>
      </c>
      <c r="K53" t="s">
        <v>237</v>
      </c>
      <c r="L53" s="9" t="s">
        <v>238</v>
      </c>
      <c r="M53" s="9" t="s">
        <v>53</v>
      </c>
      <c r="N53" t="s">
        <v>54</v>
      </c>
      <c r="O53" t="s">
        <v>45</v>
      </c>
      <c r="P53" s="9" t="s">
        <v>46</v>
      </c>
      <c r="Q53" s="5" t="s">
        <v>79</v>
      </c>
      <c r="R53" t="s">
        <v>80</v>
      </c>
      <c r="S53" t="s">
        <v>115</v>
      </c>
      <c r="T53" t="s">
        <v>116</v>
      </c>
      <c r="U53" s="9">
        <v>51.19</v>
      </c>
      <c r="V53">
        <v>54</v>
      </c>
      <c r="W53" s="9">
        <v>70.47</v>
      </c>
      <c r="X53">
        <f>Ventes[[#This Row],[VenteNombre]]*Ventes[[#This Row],[PUHT]]</f>
        <v>3805.38</v>
      </c>
      <c r="Y53">
        <f>IF(Ventes[[#This Row],[RemiseType]]="Aucun",0,IF(Ventes[[#This Row],[RemiseType]]="Bas",3%,IF(Ventes[[#This Row],[RemiseType]]="Moyen",5%,IF(Ventes[[#This Row],[RemiseType]]="Elevé",10%,0))))*Ventes[[#This Row],[VenteBrut]]</f>
        <v>190.26900000000001</v>
      </c>
      <c r="Z53">
        <f>Ventes[[#This Row],[VenteBrut]]-Ventes[[#This Row],[Remise]]</f>
        <v>3615.1109999999999</v>
      </c>
      <c r="AA53">
        <f>Ventes[[#This Row],[VenteNombre]]*Ventes[[#This Row],[CUHT]]</f>
        <v>2764.2599999999998</v>
      </c>
      <c r="AB53">
        <f>ROUND(Ventes[[#This Row],[VenteNet]]-Ventes[[#This Row],[Cout]],2)</f>
        <v>850.85</v>
      </c>
      <c r="AC53">
        <f>WEEKDAY(Ventes[[#This Row],[VenteDate]], 2)</f>
        <v>5</v>
      </c>
      <c r="AD53" t="str">
        <f>CHOOSE(WEEKDAY(Ventes[[#This Row],[VenteDate]], 2),"lun.","mar.","mer.","jeu.","ven.","sam.","dim.")</f>
        <v>ven.</v>
      </c>
      <c r="AE53" s="10" t="str">
        <f>IF(MONTH(Ventes[[#This Row],[VenteDate]])&lt;10,"0"&amp;MONTH(Ventes[[#This Row],[VenteDate]]),TEXT(MONTH(Ventes[[#This Row],[VenteDate]]),"##"))</f>
        <v>04</v>
      </c>
      <c r="AF53" t="str">
        <f>CHOOSE(Ventes[[#This Row],[DateMoisNumero]],"janvier","février","mars","avril","mai","juin","juillet.","août","septembre","octobre","novembre","décembre")</f>
        <v>avril</v>
      </c>
      <c r="AG53" t="str">
        <f>Ventes[[#This Row],[DateAnnee]]&amp;IF(WEEKNUM(Ventes[[#This Row],[VenteDate]])&lt;10,"-0","-")&amp;WEEKNUM(Ventes[[#This Row],[VenteDate]])</f>
        <v>2028-18</v>
      </c>
      <c r="AH53" s="10">
        <f>YEAR(Ventes[[#This Row],[VenteDate]])</f>
        <v>2028</v>
      </c>
      <c r="AR53"/>
      <c r="AS53"/>
      <c r="AT53"/>
      <c r="AU53"/>
      <c r="AV53"/>
      <c r="AW53"/>
      <c r="BA53"/>
      <c r="BC53"/>
    </row>
    <row r="54" spans="1:55">
      <c r="A54" t="s">
        <v>239</v>
      </c>
      <c r="B54" t="s">
        <v>240</v>
      </c>
      <c r="D54" s="8">
        <v>46077</v>
      </c>
      <c r="E54" s="8">
        <v>46077</v>
      </c>
      <c r="F54" s="8" t="s">
        <v>219</v>
      </c>
      <c r="G54" t="s">
        <v>220</v>
      </c>
      <c r="H54" t="s">
        <v>172</v>
      </c>
      <c r="I54" t="s">
        <v>39</v>
      </c>
      <c r="J54" t="s">
        <v>40</v>
      </c>
      <c r="K54" t="s">
        <v>241</v>
      </c>
      <c r="L54" s="9" t="s">
        <v>242</v>
      </c>
      <c r="M54" s="9" t="s">
        <v>75</v>
      </c>
      <c r="N54" t="s">
        <v>76</v>
      </c>
      <c r="O54" t="s">
        <v>45</v>
      </c>
      <c r="P54" t="s">
        <v>46</v>
      </c>
      <c r="Q54" s="5" t="s">
        <v>65</v>
      </c>
      <c r="R54" t="s">
        <v>66</v>
      </c>
      <c r="S54" t="s">
        <v>243</v>
      </c>
      <c r="T54" t="s">
        <v>244</v>
      </c>
      <c r="U54">
        <v>12.6</v>
      </c>
      <c r="V54">
        <v>44</v>
      </c>
      <c r="W54">
        <v>14.4</v>
      </c>
      <c r="X54">
        <f>Ventes[[#This Row],[VenteNombre]]*Ventes[[#This Row],[PUHT]]</f>
        <v>633.6</v>
      </c>
      <c r="Y54">
        <f>IF(Ventes[[#This Row],[RemiseType]]="Aucun",0,IF(Ventes[[#This Row],[RemiseType]]="Bas",3%,IF(Ventes[[#This Row],[RemiseType]]="Moyen",5%,IF(Ventes[[#This Row],[RemiseType]]="Elevé",10%,0))))*Ventes[[#This Row],[VenteBrut]]</f>
        <v>31.680000000000003</v>
      </c>
      <c r="Z54">
        <f>Ventes[[#This Row],[VenteBrut]]-Ventes[[#This Row],[Remise]]</f>
        <v>601.92000000000007</v>
      </c>
      <c r="AA54">
        <f>Ventes[[#This Row],[VenteNombre]]*Ventes[[#This Row],[CUHT]]</f>
        <v>554.4</v>
      </c>
      <c r="AB54">
        <f>ROUND(Ventes[[#This Row],[VenteNet]]-Ventes[[#This Row],[Cout]],2)</f>
        <v>47.52</v>
      </c>
      <c r="AC54">
        <f>WEEKDAY(Ventes[[#This Row],[VenteDate]], 2)</f>
        <v>2</v>
      </c>
      <c r="AD54" t="str">
        <f>CHOOSE(WEEKDAY(Ventes[[#This Row],[VenteDate]], 2),"lun.","mar.","mer.","jeu.","ven.","sam.","dim.")</f>
        <v>mar.</v>
      </c>
      <c r="AE54" s="10" t="str">
        <f>IF(MONTH(Ventes[[#This Row],[VenteDate]])&lt;10,"0"&amp;MONTH(Ventes[[#This Row],[VenteDate]]),TEXT(MONTH(Ventes[[#This Row],[VenteDate]]),"##"))</f>
        <v>02</v>
      </c>
      <c r="AF54" t="str">
        <f>CHOOSE(Ventes[[#This Row],[DateMoisNumero]],"janvier","février","mars","avril","mai","juin","juillet.","août","septembre","octobre","novembre","décembre")</f>
        <v>février</v>
      </c>
      <c r="AG54" t="str">
        <f>Ventes[[#This Row],[DateAnnee]]&amp;IF(WEEKNUM(Ventes[[#This Row],[VenteDate]])&lt;10,"-0","-")&amp;WEEKNUM(Ventes[[#This Row],[VenteDate]])</f>
        <v>2026-09</v>
      </c>
      <c r="AH54" s="10">
        <f>YEAR(Ventes[[#This Row],[VenteDate]])</f>
        <v>2026</v>
      </c>
      <c r="AR54"/>
      <c r="AS54"/>
      <c r="AT54"/>
      <c r="AU54"/>
      <c r="AV54"/>
      <c r="AW54"/>
      <c r="BA54"/>
      <c r="BC54"/>
    </row>
    <row r="55" spans="1:55">
      <c r="A55" t="s">
        <v>239</v>
      </c>
      <c r="B55" t="s">
        <v>240</v>
      </c>
      <c r="D55" s="8">
        <v>46077</v>
      </c>
      <c r="E55" s="8">
        <v>46807</v>
      </c>
      <c r="F55" s="8" t="s">
        <v>219</v>
      </c>
      <c r="G55" t="s">
        <v>220</v>
      </c>
      <c r="H55" t="s">
        <v>172</v>
      </c>
      <c r="I55" t="s">
        <v>39</v>
      </c>
      <c r="J55" t="s">
        <v>40</v>
      </c>
      <c r="K55" t="s">
        <v>245</v>
      </c>
      <c r="L55" s="9" t="s">
        <v>246</v>
      </c>
      <c r="M55" s="9" t="s">
        <v>75</v>
      </c>
      <c r="N55" t="s">
        <v>76</v>
      </c>
      <c r="O55" t="s">
        <v>45</v>
      </c>
      <c r="P55" s="9" t="s">
        <v>46</v>
      </c>
      <c r="Q55" s="5" t="s">
        <v>65</v>
      </c>
      <c r="R55" t="s">
        <v>66</v>
      </c>
      <c r="S55" t="s">
        <v>243</v>
      </c>
      <c r="T55" t="s">
        <v>244</v>
      </c>
      <c r="U55" s="9">
        <v>11.67</v>
      </c>
      <c r="V55">
        <v>44</v>
      </c>
      <c r="W55" s="9">
        <v>13.33</v>
      </c>
      <c r="X55">
        <f>Ventes[[#This Row],[VenteNombre]]*Ventes[[#This Row],[PUHT]]</f>
        <v>586.52</v>
      </c>
      <c r="Y55">
        <f>IF(Ventes[[#This Row],[RemiseType]]="Aucun",0,IF(Ventes[[#This Row],[RemiseType]]="Bas",3%,IF(Ventes[[#This Row],[RemiseType]]="Moyen",5%,IF(Ventes[[#This Row],[RemiseType]]="Elevé",10%,0))))*Ventes[[#This Row],[VenteBrut]]</f>
        <v>29.326000000000001</v>
      </c>
      <c r="Z55">
        <f>Ventes[[#This Row],[VenteBrut]]-Ventes[[#This Row],[Remise]]</f>
        <v>557.19399999999996</v>
      </c>
      <c r="AA55">
        <f>Ventes[[#This Row],[VenteNombre]]*Ventes[[#This Row],[CUHT]]</f>
        <v>513.48</v>
      </c>
      <c r="AB55">
        <f>ROUND(Ventes[[#This Row],[VenteNet]]-Ventes[[#This Row],[Cout]],2)</f>
        <v>43.71</v>
      </c>
      <c r="AC55">
        <f>WEEKDAY(Ventes[[#This Row],[VenteDate]], 2)</f>
        <v>4</v>
      </c>
      <c r="AD55" t="str">
        <f>CHOOSE(WEEKDAY(Ventes[[#This Row],[VenteDate]], 2),"lun.","mar.","mer.","jeu.","ven.","sam.","dim.")</f>
        <v>jeu.</v>
      </c>
      <c r="AE55" s="10" t="str">
        <f>IF(MONTH(Ventes[[#This Row],[VenteDate]])&lt;10,"0"&amp;MONTH(Ventes[[#This Row],[VenteDate]]),TEXT(MONTH(Ventes[[#This Row],[VenteDate]]),"##"))</f>
        <v>02</v>
      </c>
      <c r="AF55" t="str">
        <f>CHOOSE(Ventes[[#This Row],[DateMoisNumero]],"janvier","février","mars","avril","mai","juin","juillet.","août","septembre","octobre","novembre","décembre")</f>
        <v>février</v>
      </c>
      <c r="AG55" t="str">
        <f>Ventes[[#This Row],[DateAnnee]]&amp;IF(WEEKNUM(Ventes[[#This Row],[VenteDate]])&lt;10,"-0","-")&amp;WEEKNUM(Ventes[[#This Row],[VenteDate]])</f>
        <v>2028-09</v>
      </c>
      <c r="AH55" s="10">
        <f>YEAR(Ventes[[#This Row],[VenteDate]])</f>
        <v>2028</v>
      </c>
      <c r="AR55"/>
      <c r="AS55"/>
      <c r="AT55"/>
      <c r="AU55"/>
      <c r="AV55"/>
      <c r="AW55"/>
      <c r="BA55"/>
      <c r="BC55"/>
    </row>
    <row r="56" spans="1:55">
      <c r="A56" t="s">
        <v>247</v>
      </c>
      <c r="B56" t="s">
        <v>248</v>
      </c>
      <c r="D56" s="8">
        <v>45717</v>
      </c>
      <c r="E56" s="8">
        <v>45717</v>
      </c>
      <c r="F56" s="8" t="s">
        <v>108</v>
      </c>
      <c r="G56" t="s">
        <v>109</v>
      </c>
      <c r="H56" t="s">
        <v>172</v>
      </c>
      <c r="I56" t="s">
        <v>39</v>
      </c>
      <c r="J56" t="s">
        <v>40</v>
      </c>
      <c r="K56" t="s">
        <v>249</v>
      </c>
      <c r="L56" s="9" t="s">
        <v>250</v>
      </c>
      <c r="M56" s="9" t="s">
        <v>53</v>
      </c>
      <c r="N56" t="s">
        <v>54</v>
      </c>
      <c r="O56" t="s">
        <v>77</v>
      </c>
      <c r="P56" t="s">
        <v>78</v>
      </c>
      <c r="Q56" s="5" t="s">
        <v>47</v>
      </c>
      <c r="R56" t="s">
        <v>48</v>
      </c>
      <c r="S56" t="s">
        <v>251</v>
      </c>
      <c r="T56" t="s">
        <v>252</v>
      </c>
      <c r="U56">
        <v>52.67</v>
      </c>
      <c r="V56">
        <v>11</v>
      </c>
      <c r="W56">
        <v>72.5</v>
      </c>
      <c r="X56">
        <f>Ventes[[#This Row],[VenteNombre]]*Ventes[[#This Row],[PUHT]]</f>
        <v>797.5</v>
      </c>
      <c r="Y56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56">
        <f>Ventes[[#This Row],[VenteBrut]]-Ventes[[#This Row],[Remise]]</f>
        <v>717.75</v>
      </c>
      <c r="AA56">
        <f>Ventes[[#This Row],[VenteNombre]]*Ventes[[#This Row],[CUHT]]</f>
        <v>579.37</v>
      </c>
      <c r="AB56">
        <f>ROUND(Ventes[[#This Row],[VenteNet]]-Ventes[[#This Row],[Cout]],2)</f>
        <v>138.38</v>
      </c>
      <c r="AC56">
        <f>WEEKDAY(Ventes[[#This Row],[VenteDate]], 2)</f>
        <v>6</v>
      </c>
      <c r="AD56" t="str">
        <f>CHOOSE(WEEKDAY(Ventes[[#This Row],[VenteDate]], 2),"lun.","mar.","mer.","jeu.","ven.","sam.","dim.")</f>
        <v>sam.</v>
      </c>
      <c r="AE56" s="10" t="str">
        <f>IF(MONTH(Ventes[[#This Row],[VenteDate]])&lt;10,"0"&amp;MONTH(Ventes[[#This Row],[VenteDate]]),TEXT(MONTH(Ventes[[#This Row],[VenteDate]]),"##"))</f>
        <v>03</v>
      </c>
      <c r="AF56" t="str">
        <f>CHOOSE(Ventes[[#This Row],[DateMoisNumero]],"janvier","février","mars","avril","mai","juin","juillet.","août","septembre","octobre","novembre","décembre")</f>
        <v>mars</v>
      </c>
      <c r="AG56" t="str">
        <f>Ventes[[#This Row],[DateAnnee]]&amp;IF(WEEKNUM(Ventes[[#This Row],[VenteDate]])&lt;10,"-0","-")&amp;WEEKNUM(Ventes[[#This Row],[VenteDate]])</f>
        <v>2025-09</v>
      </c>
      <c r="AH56" s="10">
        <f>YEAR(Ventes[[#This Row],[VenteDate]])</f>
        <v>2025</v>
      </c>
      <c r="AR56"/>
      <c r="AS56"/>
      <c r="AT56"/>
      <c r="AU56"/>
      <c r="AV56"/>
      <c r="AW56"/>
      <c r="BA56"/>
      <c r="BC56"/>
    </row>
    <row r="57" spans="1:55">
      <c r="A57" t="s">
        <v>247</v>
      </c>
      <c r="B57" t="s">
        <v>248</v>
      </c>
      <c r="D57" s="8">
        <v>45717</v>
      </c>
      <c r="E57" s="8">
        <v>45717</v>
      </c>
      <c r="F57" s="8" t="s">
        <v>108</v>
      </c>
      <c r="G57" t="s">
        <v>109</v>
      </c>
      <c r="H57" t="s">
        <v>172</v>
      </c>
      <c r="I57" t="s">
        <v>39</v>
      </c>
      <c r="J57" t="s">
        <v>40</v>
      </c>
      <c r="K57" t="s">
        <v>253</v>
      </c>
      <c r="L57" s="9" t="s">
        <v>254</v>
      </c>
      <c r="M57" s="9" t="s">
        <v>63</v>
      </c>
      <c r="N57" t="s">
        <v>64</v>
      </c>
      <c r="O57" t="s">
        <v>55</v>
      </c>
      <c r="P57" s="9" t="s">
        <v>56</v>
      </c>
      <c r="Q57" s="5" t="s">
        <v>57</v>
      </c>
      <c r="R57" t="s">
        <v>58</v>
      </c>
      <c r="S57" t="s">
        <v>160</v>
      </c>
      <c r="T57" t="s">
        <v>161</v>
      </c>
      <c r="U57" s="9">
        <v>38</v>
      </c>
      <c r="V57">
        <v>22</v>
      </c>
      <c r="W57" s="9">
        <v>130</v>
      </c>
      <c r="X57">
        <f>Ventes[[#This Row],[VenteNombre]]*Ventes[[#This Row],[PUHT]]</f>
        <v>2860</v>
      </c>
      <c r="Y57">
        <f>IF(Ventes[[#This Row],[RemiseType]]="Aucun",0,IF(Ventes[[#This Row],[RemiseType]]="Bas",3%,IF(Ventes[[#This Row],[RemiseType]]="Moyen",5%,IF(Ventes[[#This Row],[RemiseType]]="Elevé",10%,0))))*Ventes[[#This Row],[VenteBrut]]</f>
        <v>85.8</v>
      </c>
      <c r="Z57">
        <f>Ventes[[#This Row],[VenteBrut]]-Ventes[[#This Row],[Remise]]</f>
        <v>2774.2</v>
      </c>
      <c r="AA57">
        <f>Ventes[[#This Row],[VenteNombre]]*Ventes[[#This Row],[CUHT]]</f>
        <v>836</v>
      </c>
      <c r="AB57">
        <f>ROUND(Ventes[[#This Row],[VenteNet]]-Ventes[[#This Row],[Cout]],2)</f>
        <v>1938.2</v>
      </c>
      <c r="AC57">
        <f>WEEKDAY(Ventes[[#This Row],[VenteDate]], 2)</f>
        <v>6</v>
      </c>
      <c r="AD57" t="str">
        <f>CHOOSE(WEEKDAY(Ventes[[#This Row],[VenteDate]], 2),"lun.","mar.","mer.","jeu.","ven.","sam.","dim.")</f>
        <v>sam.</v>
      </c>
      <c r="AE57" s="10" t="str">
        <f>IF(MONTH(Ventes[[#This Row],[VenteDate]])&lt;10,"0"&amp;MONTH(Ventes[[#This Row],[VenteDate]]),TEXT(MONTH(Ventes[[#This Row],[VenteDate]]),"##"))</f>
        <v>03</v>
      </c>
      <c r="AF57" t="str">
        <f>CHOOSE(Ventes[[#This Row],[DateMoisNumero]],"janvier","février","mars","avril","mai","juin","juillet.","août","septembre","octobre","novembre","décembre")</f>
        <v>mars</v>
      </c>
      <c r="AG57" t="str">
        <f>Ventes[[#This Row],[DateAnnee]]&amp;IF(WEEKNUM(Ventes[[#This Row],[VenteDate]])&lt;10,"-0","-")&amp;WEEKNUM(Ventes[[#This Row],[VenteDate]])</f>
        <v>2025-09</v>
      </c>
      <c r="AH57" s="10">
        <f>YEAR(Ventes[[#This Row],[VenteDate]])</f>
        <v>2025</v>
      </c>
      <c r="AR57"/>
      <c r="AS57"/>
      <c r="AT57"/>
      <c r="AU57"/>
      <c r="AV57"/>
      <c r="AW57"/>
      <c r="BA57"/>
      <c r="BC57"/>
    </row>
    <row r="58" spans="1:55">
      <c r="A58" t="s">
        <v>247</v>
      </c>
      <c r="B58" t="s">
        <v>248</v>
      </c>
      <c r="D58" s="8">
        <v>45717</v>
      </c>
      <c r="E58" s="8">
        <v>45717</v>
      </c>
      <c r="F58" s="8" t="s">
        <v>108</v>
      </c>
      <c r="G58" t="s">
        <v>109</v>
      </c>
      <c r="H58" t="s">
        <v>172</v>
      </c>
      <c r="I58" t="s">
        <v>39</v>
      </c>
      <c r="J58" t="s">
        <v>40</v>
      </c>
      <c r="K58" t="s">
        <v>255</v>
      </c>
      <c r="L58" s="9" t="s">
        <v>256</v>
      </c>
      <c r="M58" s="9" t="s">
        <v>75</v>
      </c>
      <c r="N58" t="s">
        <v>76</v>
      </c>
      <c r="O58" t="s">
        <v>77</v>
      </c>
      <c r="P58" s="9" t="s">
        <v>78</v>
      </c>
      <c r="Q58" s="5" t="s">
        <v>47</v>
      </c>
      <c r="R58" t="s">
        <v>48</v>
      </c>
      <c r="S58" t="s">
        <v>67</v>
      </c>
      <c r="T58" t="s">
        <v>68</v>
      </c>
      <c r="U58" s="9">
        <v>46.67</v>
      </c>
      <c r="V58">
        <v>15</v>
      </c>
      <c r="W58" s="9">
        <v>53.33</v>
      </c>
      <c r="X58">
        <f>Ventes[[#This Row],[VenteNombre]]*Ventes[[#This Row],[PUHT]]</f>
        <v>799.94999999999993</v>
      </c>
      <c r="Y58">
        <f>IF(Ventes[[#This Row],[RemiseType]]="Aucun",0,IF(Ventes[[#This Row],[RemiseType]]="Bas",3%,IF(Ventes[[#This Row],[RemiseType]]="Moyen",5%,IF(Ventes[[#This Row],[RemiseType]]="Elevé",10%,0))))*Ventes[[#This Row],[VenteBrut]]</f>
        <v>79.995000000000005</v>
      </c>
      <c r="Z58">
        <f>Ventes[[#This Row],[VenteBrut]]-Ventes[[#This Row],[Remise]]</f>
        <v>719.95499999999993</v>
      </c>
      <c r="AA58">
        <f>Ventes[[#This Row],[VenteNombre]]*Ventes[[#This Row],[CUHT]]</f>
        <v>700.05000000000007</v>
      </c>
      <c r="AB58">
        <f>ROUND(Ventes[[#This Row],[VenteNet]]-Ventes[[#This Row],[Cout]],2)</f>
        <v>19.899999999999999</v>
      </c>
      <c r="AC58">
        <f>WEEKDAY(Ventes[[#This Row],[VenteDate]], 2)</f>
        <v>6</v>
      </c>
      <c r="AD58" t="str">
        <f>CHOOSE(WEEKDAY(Ventes[[#This Row],[VenteDate]], 2),"lun.","mar.","mer.","jeu.","ven.","sam.","dim.")</f>
        <v>sam.</v>
      </c>
      <c r="AE58" s="10" t="str">
        <f>IF(MONTH(Ventes[[#This Row],[VenteDate]])&lt;10,"0"&amp;MONTH(Ventes[[#This Row],[VenteDate]]),TEXT(MONTH(Ventes[[#This Row],[VenteDate]]),"##"))</f>
        <v>03</v>
      </c>
      <c r="AF58" t="str">
        <f>CHOOSE(Ventes[[#This Row],[DateMoisNumero]],"janvier","février","mars","avril","mai","juin","juillet.","août","septembre","octobre","novembre","décembre")</f>
        <v>mars</v>
      </c>
      <c r="AG58" t="str">
        <f>Ventes[[#This Row],[DateAnnee]]&amp;IF(WEEKNUM(Ventes[[#This Row],[VenteDate]])&lt;10,"-0","-")&amp;WEEKNUM(Ventes[[#This Row],[VenteDate]])</f>
        <v>2025-09</v>
      </c>
      <c r="AH58" s="10">
        <f>YEAR(Ventes[[#This Row],[VenteDate]])</f>
        <v>2025</v>
      </c>
      <c r="AR58"/>
      <c r="AS58"/>
      <c r="AT58"/>
      <c r="AU58"/>
      <c r="AV58"/>
      <c r="AW58"/>
      <c r="BA58"/>
      <c r="BC58"/>
    </row>
    <row r="59" spans="1:55">
      <c r="A59" t="s">
        <v>247</v>
      </c>
      <c r="B59" t="s">
        <v>248</v>
      </c>
      <c r="D59" s="8">
        <v>45717</v>
      </c>
      <c r="E59" s="8">
        <v>45717</v>
      </c>
      <c r="F59" s="8" t="s">
        <v>108</v>
      </c>
      <c r="G59" t="s">
        <v>109</v>
      </c>
      <c r="H59" t="s">
        <v>172</v>
      </c>
      <c r="I59" t="s">
        <v>39</v>
      </c>
      <c r="J59" t="s">
        <v>40</v>
      </c>
      <c r="K59" t="s">
        <v>257</v>
      </c>
      <c r="L59" s="9" t="s">
        <v>258</v>
      </c>
      <c r="M59" s="9" t="s">
        <v>63</v>
      </c>
      <c r="N59" t="s">
        <v>64</v>
      </c>
      <c r="O59" t="s">
        <v>45</v>
      </c>
      <c r="P59" s="9" t="s">
        <v>46</v>
      </c>
      <c r="Q59" s="5" t="s">
        <v>79</v>
      </c>
      <c r="R59" t="s">
        <v>80</v>
      </c>
      <c r="S59" t="s">
        <v>119</v>
      </c>
      <c r="T59" t="s">
        <v>120</v>
      </c>
      <c r="U59" s="9">
        <v>23.04</v>
      </c>
      <c r="V59">
        <v>11</v>
      </c>
      <c r="W59" s="9">
        <v>34.83</v>
      </c>
      <c r="X59">
        <f>Ventes[[#This Row],[VenteNombre]]*Ventes[[#This Row],[PUHT]]</f>
        <v>383.13</v>
      </c>
      <c r="Y59">
        <f>IF(Ventes[[#This Row],[RemiseType]]="Aucun",0,IF(Ventes[[#This Row],[RemiseType]]="Bas",3%,IF(Ventes[[#This Row],[RemiseType]]="Moyen",5%,IF(Ventes[[#This Row],[RemiseType]]="Elevé",10%,0))))*Ventes[[#This Row],[VenteBrut]]</f>
        <v>19.156500000000001</v>
      </c>
      <c r="Z59">
        <f>Ventes[[#This Row],[VenteBrut]]-Ventes[[#This Row],[Remise]]</f>
        <v>363.9735</v>
      </c>
      <c r="AA59">
        <f>Ventes[[#This Row],[VenteNombre]]*Ventes[[#This Row],[CUHT]]</f>
        <v>253.44</v>
      </c>
      <c r="AB59">
        <f>ROUND(Ventes[[#This Row],[VenteNet]]-Ventes[[#This Row],[Cout]],2)</f>
        <v>110.53</v>
      </c>
      <c r="AC59">
        <f>WEEKDAY(Ventes[[#This Row],[VenteDate]], 2)</f>
        <v>6</v>
      </c>
      <c r="AD59" t="str">
        <f>CHOOSE(WEEKDAY(Ventes[[#This Row],[VenteDate]], 2),"lun.","mar.","mer.","jeu.","ven.","sam.","dim.")</f>
        <v>sam.</v>
      </c>
      <c r="AE59" s="10" t="str">
        <f>IF(MONTH(Ventes[[#This Row],[VenteDate]])&lt;10,"0"&amp;MONTH(Ventes[[#This Row],[VenteDate]]),TEXT(MONTH(Ventes[[#This Row],[VenteDate]]),"##"))</f>
        <v>03</v>
      </c>
      <c r="AF59" t="str">
        <f>CHOOSE(Ventes[[#This Row],[DateMoisNumero]],"janvier","février","mars","avril","mai","juin","juillet.","août","septembre","octobre","novembre","décembre")</f>
        <v>mars</v>
      </c>
      <c r="AG59" t="str">
        <f>Ventes[[#This Row],[DateAnnee]]&amp;IF(WEEKNUM(Ventes[[#This Row],[VenteDate]])&lt;10,"-0","-")&amp;WEEKNUM(Ventes[[#This Row],[VenteDate]])</f>
        <v>2025-09</v>
      </c>
      <c r="AH59" s="10">
        <f>YEAR(Ventes[[#This Row],[VenteDate]])</f>
        <v>2025</v>
      </c>
      <c r="AR59"/>
      <c r="AS59"/>
      <c r="AT59"/>
      <c r="AU59"/>
      <c r="AV59"/>
      <c r="AW59"/>
      <c r="BA59"/>
      <c r="BC59"/>
    </row>
    <row r="60" spans="1:55">
      <c r="A60" t="s">
        <v>247</v>
      </c>
      <c r="B60" t="s">
        <v>248</v>
      </c>
      <c r="D60" s="8">
        <v>45717</v>
      </c>
      <c r="E60" s="8">
        <v>45860</v>
      </c>
      <c r="F60" s="8" t="s">
        <v>108</v>
      </c>
      <c r="G60" t="s">
        <v>109</v>
      </c>
      <c r="H60" t="s">
        <v>172</v>
      </c>
      <c r="I60" t="s">
        <v>39</v>
      </c>
      <c r="J60" t="s">
        <v>40</v>
      </c>
      <c r="K60" t="s">
        <v>259</v>
      </c>
      <c r="L60" s="9" t="s">
        <v>260</v>
      </c>
      <c r="M60" s="9" t="s">
        <v>63</v>
      </c>
      <c r="N60" t="s">
        <v>64</v>
      </c>
      <c r="O60" t="s">
        <v>77</v>
      </c>
      <c r="P60" t="s">
        <v>78</v>
      </c>
      <c r="Q60" s="5" t="s">
        <v>65</v>
      </c>
      <c r="R60" t="s">
        <v>66</v>
      </c>
      <c r="S60" t="s">
        <v>67</v>
      </c>
      <c r="T60" t="s">
        <v>68</v>
      </c>
      <c r="U60">
        <v>67.2</v>
      </c>
      <c r="V60">
        <v>18</v>
      </c>
      <c r="W60">
        <v>94.5</v>
      </c>
      <c r="X60">
        <f>Ventes[[#This Row],[VenteNombre]]*Ventes[[#This Row],[PUHT]]</f>
        <v>1701</v>
      </c>
      <c r="Y60">
        <f>IF(Ventes[[#This Row],[RemiseType]]="Aucun",0,IF(Ventes[[#This Row],[RemiseType]]="Bas",3%,IF(Ventes[[#This Row],[RemiseType]]="Moyen",5%,IF(Ventes[[#This Row],[RemiseType]]="Elevé",10%,0))))*Ventes[[#This Row],[VenteBrut]]</f>
        <v>170.10000000000002</v>
      </c>
      <c r="Z60">
        <f>Ventes[[#This Row],[VenteBrut]]-Ventes[[#This Row],[Remise]]</f>
        <v>1530.9</v>
      </c>
      <c r="AA60">
        <f>Ventes[[#This Row],[VenteNombre]]*Ventes[[#This Row],[CUHT]]</f>
        <v>1209.6000000000001</v>
      </c>
      <c r="AB60">
        <f>ROUND(Ventes[[#This Row],[VenteNet]]-Ventes[[#This Row],[Cout]],2)</f>
        <v>321.3</v>
      </c>
      <c r="AC60">
        <f>WEEKDAY(Ventes[[#This Row],[VenteDate]], 2)</f>
        <v>2</v>
      </c>
      <c r="AD60" t="str">
        <f>CHOOSE(WEEKDAY(Ventes[[#This Row],[VenteDate]], 2),"lun.","mar.","mer.","jeu.","ven.","sam.","dim.")</f>
        <v>mar.</v>
      </c>
      <c r="AE60" s="10" t="str">
        <f>IF(MONTH(Ventes[[#This Row],[VenteDate]])&lt;10,"0"&amp;MONTH(Ventes[[#This Row],[VenteDate]]),TEXT(MONTH(Ventes[[#This Row],[VenteDate]]),"##"))</f>
        <v>07</v>
      </c>
      <c r="AF60" t="str">
        <f>CHOOSE(Ventes[[#This Row],[DateMoisNumero]],"janvier","février","mars","avril","mai","juin","juillet.","août","septembre","octobre","novembre","décembre")</f>
        <v>juillet.</v>
      </c>
      <c r="AG60" t="str">
        <f>Ventes[[#This Row],[DateAnnee]]&amp;IF(WEEKNUM(Ventes[[#This Row],[VenteDate]])&lt;10,"-0","-")&amp;WEEKNUM(Ventes[[#This Row],[VenteDate]])</f>
        <v>2025-30</v>
      </c>
      <c r="AH60" s="10">
        <f>YEAR(Ventes[[#This Row],[VenteDate]])</f>
        <v>2025</v>
      </c>
      <c r="AR60"/>
      <c r="AS60"/>
      <c r="AT60"/>
      <c r="AU60"/>
      <c r="AV60"/>
      <c r="AW60"/>
      <c r="BA60"/>
      <c r="BC60"/>
    </row>
    <row r="61" spans="1:55">
      <c r="A61" t="s">
        <v>247</v>
      </c>
      <c r="B61" t="s">
        <v>248</v>
      </c>
      <c r="D61" s="8">
        <v>45717</v>
      </c>
      <c r="E61" s="8">
        <v>45978</v>
      </c>
      <c r="F61" s="8" t="s">
        <v>108</v>
      </c>
      <c r="G61" t="s">
        <v>109</v>
      </c>
      <c r="H61" t="s">
        <v>172</v>
      </c>
      <c r="I61" t="s">
        <v>39</v>
      </c>
      <c r="J61" t="s">
        <v>40</v>
      </c>
      <c r="K61" t="s">
        <v>261</v>
      </c>
      <c r="L61" s="9" t="s">
        <v>262</v>
      </c>
      <c r="M61" s="9" t="s">
        <v>75</v>
      </c>
      <c r="N61" t="s">
        <v>76</v>
      </c>
      <c r="O61" t="s">
        <v>55</v>
      </c>
      <c r="P61" t="s">
        <v>56</v>
      </c>
      <c r="Q61" s="5" t="s">
        <v>57</v>
      </c>
      <c r="R61" t="s">
        <v>58</v>
      </c>
      <c r="S61" t="s">
        <v>243</v>
      </c>
      <c r="T61" t="s">
        <v>244</v>
      </c>
      <c r="U61">
        <v>12.6</v>
      </c>
      <c r="V61">
        <v>46</v>
      </c>
      <c r="W61">
        <v>105.4</v>
      </c>
      <c r="X61">
        <f>Ventes[[#This Row],[VenteNombre]]*Ventes[[#This Row],[PUHT]]</f>
        <v>4848.4000000000005</v>
      </c>
      <c r="Y61">
        <f>IF(Ventes[[#This Row],[RemiseType]]="Aucun",0,IF(Ventes[[#This Row],[RemiseType]]="Bas",3%,IF(Ventes[[#This Row],[RemiseType]]="Moyen",5%,IF(Ventes[[#This Row],[RemiseType]]="Elevé",10%,0))))*Ventes[[#This Row],[VenteBrut]]</f>
        <v>145.452</v>
      </c>
      <c r="Z61">
        <f>Ventes[[#This Row],[VenteBrut]]-Ventes[[#This Row],[Remise]]</f>
        <v>4702.9480000000003</v>
      </c>
      <c r="AA61">
        <f>Ventes[[#This Row],[VenteNombre]]*Ventes[[#This Row],[CUHT]]</f>
        <v>579.6</v>
      </c>
      <c r="AB61">
        <f>ROUND(Ventes[[#This Row],[VenteNet]]-Ventes[[#This Row],[Cout]],2)</f>
        <v>4123.3500000000004</v>
      </c>
      <c r="AC61">
        <f>WEEKDAY(Ventes[[#This Row],[VenteDate]], 2)</f>
        <v>1</v>
      </c>
      <c r="AD61" t="str">
        <f>CHOOSE(WEEKDAY(Ventes[[#This Row],[VenteDate]], 2),"lun.","mar.","mer.","jeu.","ven.","sam.","dim.")</f>
        <v>lun.</v>
      </c>
      <c r="AE61" s="10" t="str">
        <f>IF(MONTH(Ventes[[#This Row],[VenteDate]])&lt;10,"0"&amp;MONTH(Ventes[[#This Row],[VenteDate]]),TEXT(MONTH(Ventes[[#This Row],[VenteDate]]),"##"))</f>
        <v>11</v>
      </c>
      <c r="AF61" t="str">
        <f>CHOOSE(Ventes[[#This Row],[DateMoisNumero]],"janvier","février","mars","avril","mai","juin","juillet.","août","septembre","octobre","novembre","décembre")</f>
        <v>novembre</v>
      </c>
      <c r="AG61" t="str">
        <f>Ventes[[#This Row],[DateAnnee]]&amp;IF(WEEKNUM(Ventes[[#This Row],[VenteDate]])&lt;10,"-0","-")&amp;WEEKNUM(Ventes[[#This Row],[VenteDate]])</f>
        <v>2025-47</v>
      </c>
      <c r="AH61" s="10">
        <f>YEAR(Ventes[[#This Row],[VenteDate]])</f>
        <v>2025</v>
      </c>
      <c r="AR61"/>
      <c r="AS61"/>
      <c r="AT61"/>
      <c r="AU61"/>
      <c r="AV61"/>
      <c r="AW61"/>
      <c r="BA61"/>
      <c r="BC61"/>
    </row>
    <row r="62" spans="1:55">
      <c r="A62" t="s">
        <v>247</v>
      </c>
      <c r="B62" t="s">
        <v>248</v>
      </c>
      <c r="D62" s="8">
        <v>45717</v>
      </c>
      <c r="E62" s="8">
        <v>46179</v>
      </c>
      <c r="F62" s="8" t="s">
        <v>108</v>
      </c>
      <c r="G62" t="s">
        <v>109</v>
      </c>
      <c r="H62" t="s">
        <v>172</v>
      </c>
      <c r="I62" t="s">
        <v>39</v>
      </c>
      <c r="J62" t="s">
        <v>40</v>
      </c>
      <c r="K62" t="s">
        <v>263</v>
      </c>
      <c r="L62" s="9" t="s">
        <v>264</v>
      </c>
      <c r="M62" s="9" t="s">
        <v>63</v>
      </c>
      <c r="N62" t="s">
        <v>64</v>
      </c>
      <c r="O62" t="s">
        <v>55</v>
      </c>
      <c r="P62" t="s">
        <v>56</v>
      </c>
      <c r="Q62" s="5" t="s">
        <v>57</v>
      </c>
      <c r="R62" t="s">
        <v>58</v>
      </c>
      <c r="S62" t="s">
        <v>160</v>
      </c>
      <c r="T62" t="s">
        <v>161</v>
      </c>
      <c r="U62">
        <v>64.64</v>
      </c>
      <c r="V62">
        <v>22</v>
      </c>
      <c r="W62">
        <v>151.03</v>
      </c>
      <c r="X62">
        <f>Ventes[[#This Row],[VenteNombre]]*Ventes[[#This Row],[PUHT]]</f>
        <v>3322.66</v>
      </c>
      <c r="Y62">
        <f>IF(Ventes[[#This Row],[RemiseType]]="Aucun",0,IF(Ventes[[#This Row],[RemiseType]]="Bas",3%,IF(Ventes[[#This Row],[RemiseType]]="Moyen",5%,IF(Ventes[[#This Row],[RemiseType]]="Elevé",10%,0))))*Ventes[[#This Row],[VenteBrut]]</f>
        <v>99.679799999999986</v>
      </c>
      <c r="Z62">
        <f>Ventes[[#This Row],[VenteBrut]]-Ventes[[#This Row],[Remise]]</f>
        <v>3222.9802</v>
      </c>
      <c r="AA62">
        <f>Ventes[[#This Row],[VenteNombre]]*Ventes[[#This Row],[CUHT]]</f>
        <v>1422.08</v>
      </c>
      <c r="AB62">
        <f>ROUND(Ventes[[#This Row],[VenteNet]]-Ventes[[#This Row],[Cout]],2)</f>
        <v>1800.9</v>
      </c>
      <c r="AC62">
        <f>WEEKDAY(Ventes[[#This Row],[VenteDate]], 2)</f>
        <v>6</v>
      </c>
      <c r="AD62" t="str">
        <f>CHOOSE(WEEKDAY(Ventes[[#This Row],[VenteDate]], 2),"lun.","mar.","mer.","jeu.","ven.","sam.","dim.")</f>
        <v>sam.</v>
      </c>
      <c r="AE62" s="10" t="str">
        <f>IF(MONTH(Ventes[[#This Row],[VenteDate]])&lt;10,"0"&amp;MONTH(Ventes[[#This Row],[VenteDate]]),TEXT(MONTH(Ventes[[#This Row],[VenteDate]]),"##"))</f>
        <v>06</v>
      </c>
      <c r="AF62" t="str">
        <f>CHOOSE(Ventes[[#This Row],[DateMoisNumero]],"janvier","février","mars","avril","mai","juin","juillet.","août","septembre","octobre","novembre","décembre")</f>
        <v>juin</v>
      </c>
      <c r="AG62" t="str">
        <f>Ventes[[#This Row],[DateAnnee]]&amp;IF(WEEKNUM(Ventes[[#This Row],[VenteDate]])&lt;10,"-0","-")&amp;WEEKNUM(Ventes[[#This Row],[VenteDate]])</f>
        <v>2026-23</v>
      </c>
      <c r="AH62" s="10">
        <f>YEAR(Ventes[[#This Row],[VenteDate]])</f>
        <v>2026</v>
      </c>
      <c r="AR62"/>
      <c r="AS62"/>
      <c r="AT62"/>
      <c r="AU62"/>
      <c r="AV62"/>
      <c r="AW62"/>
      <c r="BA62"/>
      <c r="BC62"/>
    </row>
    <row r="63" spans="1:55">
      <c r="A63" t="s">
        <v>247</v>
      </c>
      <c r="B63" t="s">
        <v>248</v>
      </c>
      <c r="D63" s="8">
        <v>45717</v>
      </c>
      <c r="E63" s="8">
        <v>46205</v>
      </c>
      <c r="F63" s="8" t="s">
        <v>108</v>
      </c>
      <c r="G63" t="s">
        <v>109</v>
      </c>
      <c r="H63" t="s">
        <v>172</v>
      </c>
      <c r="I63" t="s">
        <v>39</v>
      </c>
      <c r="J63" t="s">
        <v>40</v>
      </c>
      <c r="K63" t="s">
        <v>265</v>
      </c>
      <c r="L63" s="9" t="s">
        <v>266</v>
      </c>
      <c r="M63" s="9" t="s">
        <v>75</v>
      </c>
      <c r="N63" t="s">
        <v>76</v>
      </c>
      <c r="O63" t="s">
        <v>77</v>
      </c>
      <c r="P63" t="s">
        <v>78</v>
      </c>
      <c r="Q63" s="5" t="s">
        <v>47</v>
      </c>
      <c r="R63" t="s">
        <v>48</v>
      </c>
      <c r="S63" t="s">
        <v>67</v>
      </c>
      <c r="T63" t="s">
        <v>68</v>
      </c>
      <c r="U63">
        <v>44.1</v>
      </c>
      <c r="V63">
        <v>15</v>
      </c>
      <c r="W63">
        <v>50.4</v>
      </c>
      <c r="X63">
        <f>Ventes[[#This Row],[VenteNombre]]*Ventes[[#This Row],[PUHT]]</f>
        <v>756</v>
      </c>
      <c r="Y63">
        <f>IF(Ventes[[#This Row],[RemiseType]]="Aucun",0,IF(Ventes[[#This Row],[RemiseType]]="Bas",3%,IF(Ventes[[#This Row],[RemiseType]]="Moyen",5%,IF(Ventes[[#This Row],[RemiseType]]="Elevé",10%,0))))*Ventes[[#This Row],[VenteBrut]]</f>
        <v>75.600000000000009</v>
      </c>
      <c r="Z63">
        <f>Ventes[[#This Row],[VenteBrut]]-Ventes[[#This Row],[Remise]]</f>
        <v>680.4</v>
      </c>
      <c r="AA63">
        <f>Ventes[[#This Row],[VenteNombre]]*Ventes[[#This Row],[CUHT]]</f>
        <v>661.5</v>
      </c>
      <c r="AB63">
        <f>ROUND(Ventes[[#This Row],[VenteNet]]-Ventes[[#This Row],[Cout]],2)</f>
        <v>18.899999999999999</v>
      </c>
      <c r="AC63">
        <f>WEEKDAY(Ventes[[#This Row],[VenteDate]], 2)</f>
        <v>4</v>
      </c>
      <c r="AD63" t="str">
        <f>CHOOSE(WEEKDAY(Ventes[[#This Row],[VenteDate]], 2),"lun.","mar.","mer.","jeu.","ven.","sam.","dim.")</f>
        <v>jeu.</v>
      </c>
      <c r="AE63" s="10" t="str">
        <f>IF(MONTH(Ventes[[#This Row],[VenteDate]])&lt;10,"0"&amp;MONTH(Ventes[[#This Row],[VenteDate]]),TEXT(MONTH(Ventes[[#This Row],[VenteDate]]),"##"))</f>
        <v>07</v>
      </c>
      <c r="AF63" t="str">
        <f>CHOOSE(Ventes[[#This Row],[DateMoisNumero]],"janvier","février","mars","avril","mai","juin","juillet.","août","septembre","octobre","novembre","décembre")</f>
        <v>juillet.</v>
      </c>
      <c r="AG63" t="str">
        <f>Ventes[[#This Row],[DateAnnee]]&amp;IF(WEEKNUM(Ventes[[#This Row],[VenteDate]])&lt;10,"-0","-")&amp;WEEKNUM(Ventes[[#This Row],[VenteDate]])</f>
        <v>2026-27</v>
      </c>
      <c r="AH63" s="10">
        <f>YEAR(Ventes[[#This Row],[VenteDate]])</f>
        <v>2026</v>
      </c>
      <c r="AR63"/>
      <c r="AS63"/>
      <c r="AT63"/>
      <c r="AU63"/>
      <c r="AV63"/>
      <c r="AW63"/>
      <c r="BA63"/>
      <c r="BC63"/>
    </row>
    <row r="64" spans="1:55">
      <c r="A64" t="s">
        <v>247</v>
      </c>
      <c r="B64" t="s">
        <v>248</v>
      </c>
      <c r="D64" s="8">
        <v>45717</v>
      </c>
      <c r="E64" s="8">
        <v>46256</v>
      </c>
      <c r="F64" s="8" t="s">
        <v>108</v>
      </c>
      <c r="G64" t="s">
        <v>109</v>
      </c>
      <c r="H64" t="s">
        <v>172</v>
      </c>
      <c r="I64" t="s">
        <v>39</v>
      </c>
      <c r="J64" t="s">
        <v>40</v>
      </c>
      <c r="K64" t="s">
        <v>267</v>
      </c>
      <c r="L64" s="9" t="s">
        <v>268</v>
      </c>
      <c r="M64" s="9" t="s">
        <v>63</v>
      </c>
      <c r="N64" t="s">
        <v>64</v>
      </c>
      <c r="O64" t="s">
        <v>45</v>
      </c>
      <c r="P64" t="s">
        <v>46</v>
      </c>
      <c r="Q64" s="5" t="s">
        <v>79</v>
      </c>
      <c r="R64" t="s">
        <v>80</v>
      </c>
      <c r="S64" t="s">
        <v>119</v>
      </c>
      <c r="T64" t="s">
        <v>120</v>
      </c>
      <c r="U64">
        <v>7.68</v>
      </c>
      <c r="V64">
        <v>11</v>
      </c>
      <c r="W64">
        <v>11.61</v>
      </c>
      <c r="X64">
        <f>Ventes[[#This Row],[VenteNombre]]*Ventes[[#This Row],[PUHT]]</f>
        <v>127.71</v>
      </c>
      <c r="Y64">
        <f>IF(Ventes[[#This Row],[RemiseType]]="Aucun",0,IF(Ventes[[#This Row],[RemiseType]]="Bas",3%,IF(Ventes[[#This Row],[RemiseType]]="Moyen",5%,IF(Ventes[[#This Row],[RemiseType]]="Elevé",10%,0))))*Ventes[[#This Row],[VenteBrut]]</f>
        <v>6.3855000000000004</v>
      </c>
      <c r="Z64">
        <f>Ventes[[#This Row],[VenteBrut]]-Ventes[[#This Row],[Remise]]</f>
        <v>121.3245</v>
      </c>
      <c r="AA64">
        <f>Ventes[[#This Row],[VenteNombre]]*Ventes[[#This Row],[CUHT]]</f>
        <v>84.47999999999999</v>
      </c>
      <c r="AB64">
        <f>ROUND(Ventes[[#This Row],[VenteNet]]-Ventes[[#This Row],[Cout]],2)</f>
        <v>36.840000000000003</v>
      </c>
      <c r="AC64">
        <f>WEEKDAY(Ventes[[#This Row],[VenteDate]], 2)</f>
        <v>6</v>
      </c>
      <c r="AD64" t="str">
        <f>CHOOSE(WEEKDAY(Ventes[[#This Row],[VenteDate]], 2),"lun.","mar.","mer.","jeu.","ven.","sam.","dim.")</f>
        <v>sam.</v>
      </c>
      <c r="AE64" s="10" t="str">
        <f>IF(MONTH(Ventes[[#This Row],[VenteDate]])&lt;10,"0"&amp;MONTH(Ventes[[#This Row],[VenteDate]]),TEXT(MONTH(Ventes[[#This Row],[VenteDate]]),"##"))</f>
        <v>08</v>
      </c>
      <c r="AF64" t="str">
        <f>CHOOSE(Ventes[[#This Row],[DateMoisNumero]],"janvier","février","mars","avril","mai","juin","juillet.","août","septembre","octobre","novembre","décembre")</f>
        <v>août</v>
      </c>
      <c r="AG64" t="str">
        <f>Ventes[[#This Row],[DateAnnee]]&amp;IF(WEEKNUM(Ventes[[#This Row],[VenteDate]])&lt;10,"-0","-")&amp;WEEKNUM(Ventes[[#This Row],[VenteDate]])</f>
        <v>2026-34</v>
      </c>
      <c r="AH64" s="10">
        <f>YEAR(Ventes[[#This Row],[VenteDate]])</f>
        <v>2026</v>
      </c>
      <c r="AR64"/>
      <c r="AS64"/>
      <c r="AT64"/>
      <c r="AU64"/>
      <c r="AV64"/>
      <c r="AW64"/>
      <c r="BA64"/>
      <c r="BC64"/>
    </row>
    <row r="65" spans="1:55">
      <c r="A65" t="s">
        <v>247</v>
      </c>
      <c r="B65" t="s">
        <v>248</v>
      </c>
      <c r="D65" s="8">
        <v>45717</v>
      </c>
      <c r="E65" s="8">
        <v>46369</v>
      </c>
      <c r="F65" s="8" t="s">
        <v>108</v>
      </c>
      <c r="G65" t="s">
        <v>109</v>
      </c>
      <c r="H65" t="s">
        <v>172</v>
      </c>
      <c r="I65" t="s">
        <v>39</v>
      </c>
      <c r="J65" t="s">
        <v>40</v>
      </c>
      <c r="K65" t="s">
        <v>269</v>
      </c>
      <c r="L65" s="9" t="s">
        <v>270</v>
      </c>
      <c r="M65" s="9" t="s">
        <v>43</v>
      </c>
      <c r="N65" t="s">
        <v>44</v>
      </c>
      <c r="O65" t="s">
        <v>77</v>
      </c>
      <c r="P65" t="s">
        <v>78</v>
      </c>
      <c r="Q65" s="5" t="s">
        <v>79</v>
      </c>
      <c r="R65" t="s">
        <v>80</v>
      </c>
      <c r="S65" t="s">
        <v>271</v>
      </c>
      <c r="T65" t="s">
        <v>272</v>
      </c>
      <c r="U65">
        <v>32.4</v>
      </c>
      <c r="V65">
        <v>29</v>
      </c>
      <c r="W65">
        <v>115.39</v>
      </c>
      <c r="X65">
        <f>Ventes[[#This Row],[VenteNombre]]*Ventes[[#This Row],[PUHT]]</f>
        <v>3346.31</v>
      </c>
      <c r="Y65">
        <f>IF(Ventes[[#This Row],[RemiseType]]="Aucun",0,IF(Ventes[[#This Row],[RemiseType]]="Bas",3%,IF(Ventes[[#This Row],[RemiseType]]="Moyen",5%,IF(Ventes[[#This Row],[RemiseType]]="Elevé",10%,0))))*Ventes[[#This Row],[VenteBrut]]</f>
        <v>334.63100000000003</v>
      </c>
      <c r="Z65">
        <f>Ventes[[#This Row],[VenteBrut]]-Ventes[[#This Row],[Remise]]</f>
        <v>3011.6790000000001</v>
      </c>
      <c r="AA65">
        <f>Ventes[[#This Row],[VenteNombre]]*Ventes[[#This Row],[CUHT]]</f>
        <v>939.59999999999991</v>
      </c>
      <c r="AB65">
        <f>ROUND(Ventes[[#This Row],[VenteNet]]-Ventes[[#This Row],[Cout]],2)</f>
        <v>2072.08</v>
      </c>
      <c r="AC65">
        <f>WEEKDAY(Ventes[[#This Row],[VenteDate]], 2)</f>
        <v>7</v>
      </c>
      <c r="AD65" t="str">
        <f>CHOOSE(WEEKDAY(Ventes[[#This Row],[VenteDate]], 2),"lun.","mar.","mer.","jeu.","ven.","sam.","dim.")</f>
        <v>dim.</v>
      </c>
      <c r="AE65" s="10" t="str">
        <f>IF(MONTH(Ventes[[#This Row],[VenteDate]])&lt;10,"0"&amp;MONTH(Ventes[[#This Row],[VenteDate]]),TEXT(MONTH(Ventes[[#This Row],[VenteDate]]),"##"))</f>
        <v>12</v>
      </c>
      <c r="AF65" t="str">
        <f>CHOOSE(Ventes[[#This Row],[DateMoisNumero]],"janvier","février","mars","avril","mai","juin","juillet.","août","septembre","octobre","novembre","décembre")</f>
        <v>décembre</v>
      </c>
      <c r="AG65" t="str">
        <f>Ventes[[#This Row],[DateAnnee]]&amp;IF(WEEKNUM(Ventes[[#This Row],[VenteDate]])&lt;10,"-0","-")&amp;WEEKNUM(Ventes[[#This Row],[VenteDate]])</f>
        <v>2026-51</v>
      </c>
      <c r="AH65" s="10">
        <f>YEAR(Ventes[[#This Row],[VenteDate]])</f>
        <v>2026</v>
      </c>
      <c r="AR65"/>
      <c r="AS65"/>
      <c r="AT65"/>
      <c r="AU65"/>
      <c r="AV65"/>
      <c r="AW65"/>
      <c r="BA65"/>
      <c r="BC65"/>
    </row>
    <row r="66" spans="1:55">
      <c r="A66" t="s">
        <v>247</v>
      </c>
      <c r="B66" t="s">
        <v>248</v>
      </c>
      <c r="D66" s="8">
        <v>45717</v>
      </c>
      <c r="E66" s="8">
        <v>46590</v>
      </c>
      <c r="F66" s="8" t="s">
        <v>108</v>
      </c>
      <c r="G66" t="s">
        <v>109</v>
      </c>
      <c r="H66" t="s">
        <v>172</v>
      </c>
      <c r="I66" t="s">
        <v>39</v>
      </c>
      <c r="J66" t="s">
        <v>40</v>
      </c>
      <c r="K66" t="s">
        <v>273</v>
      </c>
      <c r="L66" s="9" t="s">
        <v>274</v>
      </c>
      <c r="M66" s="9" t="s">
        <v>63</v>
      </c>
      <c r="N66" t="s">
        <v>64</v>
      </c>
      <c r="O66" t="s">
        <v>77</v>
      </c>
      <c r="P66" s="9" t="s">
        <v>78</v>
      </c>
      <c r="Q66" s="5" t="s">
        <v>65</v>
      </c>
      <c r="R66" t="s">
        <v>66</v>
      </c>
      <c r="S66" t="s">
        <v>67</v>
      </c>
      <c r="T66" t="s">
        <v>68</v>
      </c>
      <c r="U66" s="9">
        <v>66.67</v>
      </c>
      <c r="V66">
        <v>18</v>
      </c>
      <c r="W66" s="9">
        <v>93.75</v>
      </c>
      <c r="X66">
        <f>Ventes[[#This Row],[VenteNombre]]*Ventes[[#This Row],[PUHT]]</f>
        <v>1687.5</v>
      </c>
      <c r="Y66">
        <f>IF(Ventes[[#This Row],[RemiseType]]="Aucun",0,IF(Ventes[[#This Row],[RemiseType]]="Bas",3%,IF(Ventes[[#This Row],[RemiseType]]="Moyen",5%,IF(Ventes[[#This Row],[RemiseType]]="Elevé",10%,0))))*Ventes[[#This Row],[VenteBrut]]</f>
        <v>168.75</v>
      </c>
      <c r="Z66">
        <f>Ventes[[#This Row],[VenteBrut]]-Ventes[[#This Row],[Remise]]</f>
        <v>1518.75</v>
      </c>
      <c r="AA66">
        <f>Ventes[[#This Row],[VenteNombre]]*Ventes[[#This Row],[CUHT]]</f>
        <v>1200.06</v>
      </c>
      <c r="AB66">
        <f>ROUND(Ventes[[#This Row],[VenteNet]]-Ventes[[#This Row],[Cout]],2)</f>
        <v>318.69</v>
      </c>
      <c r="AC66">
        <f>WEEKDAY(Ventes[[#This Row],[VenteDate]], 2)</f>
        <v>4</v>
      </c>
      <c r="AD66" t="str">
        <f>CHOOSE(WEEKDAY(Ventes[[#This Row],[VenteDate]], 2),"lun.","mar.","mer.","jeu.","ven.","sam.","dim.")</f>
        <v>jeu.</v>
      </c>
      <c r="AE66" s="10" t="str">
        <f>IF(MONTH(Ventes[[#This Row],[VenteDate]])&lt;10,"0"&amp;MONTH(Ventes[[#This Row],[VenteDate]]),TEXT(MONTH(Ventes[[#This Row],[VenteDate]]),"##"))</f>
        <v>07</v>
      </c>
      <c r="AF66" t="str">
        <f>CHOOSE(Ventes[[#This Row],[DateMoisNumero]],"janvier","février","mars","avril","mai","juin","juillet.","août","septembre","octobre","novembre","décembre")</f>
        <v>juillet.</v>
      </c>
      <c r="AG66" t="str">
        <f>Ventes[[#This Row],[DateAnnee]]&amp;IF(WEEKNUM(Ventes[[#This Row],[VenteDate]])&lt;10,"-0","-")&amp;WEEKNUM(Ventes[[#This Row],[VenteDate]])</f>
        <v>2027-30</v>
      </c>
      <c r="AH66" s="10">
        <f>YEAR(Ventes[[#This Row],[VenteDate]])</f>
        <v>2027</v>
      </c>
      <c r="AR66"/>
      <c r="AS66"/>
      <c r="AT66"/>
      <c r="AU66"/>
      <c r="AV66"/>
      <c r="AW66"/>
      <c r="BA66"/>
      <c r="BC66"/>
    </row>
    <row r="67" spans="1:55">
      <c r="A67" t="s">
        <v>247</v>
      </c>
      <c r="B67" t="s">
        <v>248</v>
      </c>
      <c r="D67" s="8">
        <v>45717</v>
      </c>
      <c r="E67" s="8">
        <v>46708</v>
      </c>
      <c r="F67" s="8" t="s">
        <v>108</v>
      </c>
      <c r="G67" t="s">
        <v>109</v>
      </c>
      <c r="H67" t="s">
        <v>172</v>
      </c>
      <c r="I67" t="s">
        <v>39</v>
      </c>
      <c r="J67" t="s">
        <v>40</v>
      </c>
      <c r="K67" t="s">
        <v>275</v>
      </c>
      <c r="L67" s="9" t="s">
        <v>276</v>
      </c>
      <c r="M67" s="9" t="s">
        <v>75</v>
      </c>
      <c r="N67" t="s">
        <v>76</v>
      </c>
      <c r="O67" t="s">
        <v>55</v>
      </c>
      <c r="P67" s="9" t="s">
        <v>56</v>
      </c>
      <c r="Q67" s="5" t="s">
        <v>57</v>
      </c>
      <c r="R67" t="s">
        <v>58</v>
      </c>
      <c r="S67" t="s">
        <v>243</v>
      </c>
      <c r="T67" t="s">
        <v>244</v>
      </c>
      <c r="U67" s="9">
        <v>46.67</v>
      </c>
      <c r="V67">
        <v>46</v>
      </c>
      <c r="W67" s="9">
        <v>120</v>
      </c>
      <c r="X67">
        <f>Ventes[[#This Row],[VenteNombre]]*Ventes[[#This Row],[PUHT]]</f>
        <v>5520</v>
      </c>
      <c r="Y67">
        <f>IF(Ventes[[#This Row],[RemiseType]]="Aucun",0,IF(Ventes[[#This Row],[RemiseType]]="Bas",3%,IF(Ventes[[#This Row],[RemiseType]]="Moyen",5%,IF(Ventes[[#This Row],[RemiseType]]="Elevé",10%,0))))*Ventes[[#This Row],[VenteBrut]]</f>
        <v>165.6</v>
      </c>
      <c r="Z67">
        <f>Ventes[[#This Row],[VenteBrut]]-Ventes[[#This Row],[Remise]]</f>
        <v>5354.4</v>
      </c>
      <c r="AA67">
        <f>Ventes[[#This Row],[VenteNombre]]*Ventes[[#This Row],[CUHT]]</f>
        <v>2146.8200000000002</v>
      </c>
      <c r="AB67">
        <f>ROUND(Ventes[[#This Row],[VenteNet]]-Ventes[[#This Row],[Cout]],2)</f>
        <v>3207.58</v>
      </c>
      <c r="AC67">
        <f>WEEKDAY(Ventes[[#This Row],[VenteDate]], 2)</f>
        <v>3</v>
      </c>
      <c r="AD67" t="str">
        <f>CHOOSE(WEEKDAY(Ventes[[#This Row],[VenteDate]], 2),"lun.","mar.","mer.","jeu.","ven.","sam.","dim.")</f>
        <v>mer.</v>
      </c>
      <c r="AE67" s="10" t="str">
        <f>IF(MONTH(Ventes[[#This Row],[VenteDate]])&lt;10,"0"&amp;MONTH(Ventes[[#This Row],[VenteDate]]),TEXT(MONTH(Ventes[[#This Row],[VenteDate]]),"##"))</f>
        <v>11</v>
      </c>
      <c r="AF67" t="str">
        <f>CHOOSE(Ventes[[#This Row],[DateMoisNumero]],"janvier","février","mars","avril","mai","juin","juillet.","août","septembre","octobre","novembre","décembre")</f>
        <v>novembre</v>
      </c>
      <c r="AG67" t="str">
        <f>Ventes[[#This Row],[DateAnnee]]&amp;IF(WEEKNUM(Ventes[[#This Row],[VenteDate]])&lt;10,"-0","-")&amp;WEEKNUM(Ventes[[#This Row],[VenteDate]])</f>
        <v>2027-47</v>
      </c>
      <c r="AH67" s="10">
        <f>YEAR(Ventes[[#This Row],[VenteDate]])</f>
        <v>2027</v>
      </c>
      <c r="AR67"/>
      <c r="AS67"/>
      <c r="AT67"/>
      <c r="AU67"/>
      <c r="AV67"/>
      <c r="AW67"/>
      <c r="BA67"/>
      <c r="BC67"/>
    </row>
    <row r="68" spans="1:55">
      <c r="A68" t="s">
        <v>247</v>
      </c>
      <c r="B68" t="s">
        <v>248</v>
      </c>
      <c r="D68" s="8">
        <v>45717</v>
      </c>
      <c r="E68" s="8">
        <v>46734</v>
      </c>
      <c r="F68" s="8" t="s">
        <v>108</v>
      </c>
      <c r="G68" t="s">
        <v>109</v>
      </c>
      <c r="H68" t="s">
        <v>172</v>
      </c>
      <c r="I68" t="s">
        <v>39</v>
      </c>
      <c r="J68" t="s">
        <v>40</v>
      </c>
      <c r="K68" t="s">
        <v>277</v>
      </c>
      <c r="L68" s="9" t="s">
        <v>278</v>
      </c>
      <c r="M68" s="9" t="s">
        <v>43</v>
      </c>
      <c r="N68" t="s">
        <v>44</v>
      </c>
      <c r="O68" t="s">
        <v>77</v>
      </c>
      <c r="P68" s="9" t="s">
        <v>78</v>
      </c>
      <c r="Q68" s="5" t="s">
        <v>79</v>
      </c>
      <c r="R68" t="s">
        <v>80</v>
      </c>
      <c r="S68" t="s">
        <v>271</v>
      </c>
      <c r="T68" t="s">
        <v>272</v>
      </c>
      <c r="U68" s="9">
        <v>18</v>
      </c>
      <c r="V68">
        <v>29</v>
      </c>
      <c r="W68" s="9">
        <v>108.55</v>
      </c>
      <c r="X68">
        <f>Ventes[[#This Row],[VenteNombre]]*Ventes[[#This Row],[PUHT]]</f>
        <v>3147.95</v>
      </c>
      <c r="Y68">
        <f>IF(Ventes[[#This Row],[RemiseType]]="Aucun",0,IF(Ventes[[#This Row],[RemiseType]]="Bas",3%,IF(Ventes[[#This Row],[RemiseType]]="Moyen",5%,IF(Ventes[[#This Row],[RemiseType]]="Elevé",10%,0))))*Ventes[[#This Row],[VenteBrut]]</f>
        <v>314.79500000000002</v>
      </c>
      <c r="Z68">
        <f>Ventes[[#This Row],[VenteBrut]]-Ventes[[#This Row],[Remise]]</f>
        <v>2833.1549999999997</v>
      </c>
      <c r="AA68">
        <f>Ventes[[#This Row],[VenteNombre]]*Ventes[[#This Row],[CUHT]]</f>
        <v>522</v>
      </c>
      <c r="AB68">
        <f>ROUND(Ventes[[#This Row],[VenteNet]]-Ventes[[#This Row],[Cout]],2)</f>
        <v>2311.16</v>
      </c>
      <c r="AC68">
        <f>WEEKDAY(Ventes[[#This Row],[VenteDate]], 2)</f>
        <v>1</v>
      </c>
      <c r="AD68" t="str">
        <f>CHOOSE(WEEKDAY(Ventes[[#This Row],[VenteDate]], 2),"lun.","mar.","mer.","jeu.","ven.","sam.","dim.")</f>
        <v>lun.</v>
      </c>
      <c r="AE68" s="10" t="str">
        <f>IF(MONTH(Ventes[[#This Row],[VenteDate]])&lt;10,"0"&amp;MONTH(Ventes[[#This Row],[VenteDate]]),TEXT(MONTH(Ventes[[#This Row],[VenteDate]]),"##"))</f>
        <v>12</v>
      </c>
      <c r="AF68" t="str">
        <f>CHOOSE(Ventes[[#This Row],[DateMoisNumero]],"janvier","février","mars","avril","mai","juin","juillet.","août","septembre","octobre","novembre","décembre")</f>
        <v>décembre</v>
      </c>
      <c r="AG68" t="str">
        <f>Ventes[[#This Row],[DateAnnee]]&amp;IF(WEEKNUM(Ventes[[#This Row],[VenteDate]])&lt;10,"-0","-")&amp;WEEKNUM(Ventes[[#This Row],[VenteDate]])</f>
        <v>2027-51</v>
      </c>
      <c r="AH68" s="10">
        <f>YEAR(Ventes[[#This Row],[VenteDate]])</f>
        <v>2027</v>
      </c>
      <c r="AR68"/>
      <c r="AS68"/>
      <c r="AT68"/>
      <c r="AU68"/>
      <c r="AV68"/>
      <c r="AW68"/>
      <c r="BA68"/>
      <c r="BC68"/>
    </row>
    <row r="69" spans="1:55">
      <c r="A69" t="s">
        <v>247</v>
      </c>
      <c r="B69" t="s">
        <v>248</v>
      </c>
      <c r="D69" s="8">
        <v>45717</v>
      </c>
      <c r="E69" s="8">
        <v>46813</v>
      </c>
      <c r="F69" s="8" t="s">
        <v>108</v>
      </c>
      <c r="G69" t="s">
        <v>109</v>
      </c>
      <c r="H69" t="s">
        <v>172</v>
      </c>
      <c r="I69" t="s">
        <v>39</v>
      </c>
      <c r="J69" t="s">
        <v>40</v>
      </c>
      <c r="K69" t="s">
        <v>279</v>
      </c>
      <c r="L69" s="9" t="s">
        <v>280</v>
      </c>
      <c r="M69" s="9" t="s">
        <v>53</v>
      </c>
      <c r="N69" t="s">
        <v>54</v>
      </c>
      <c r="O69" t="s">
        <v>77</v>
      </c>
      <c r="P69" s="9" t="s">
        <v>78</v>
      </c>
      <c r="Q69" s="5" t="s">
        <v>47</v>
      </c>
      <c r="R69" t="s">
        <v>48</v>
      </c>
      <c r="S69" t="s">
        <v>251</v>
      </c>
      <c r="T69" t="s">
        <v>252</v>
      </c>
      <c r="U69" s="9">
        <v>71.099999999999994</v>
      </c>
      <c r="V69">
        <v>11</v>
      </c>
      <c r="W69" s="9">
        <v>97.88</v>
      </c>
      <c r="X69">
        <f>Ventes[[#This Row],[VenteNombre]]*Ventes[[#This Row],[PUHT]]</f>
        <v>1076.6799999999998</v>
      </c>
      <c r="Y69">
        <f>IF(Ventes[[#This Row],[RemiseType]]="Aucun",0,IF(Ventes[[#This Row],[RemiseType]]="Bas",3%,IF(Ventes[[#This Row],[RemiseType]]="Moyen",5%,IF(Ventes[[#This Row],[RemiseType]]="Elevé",10%,0))))*Ventes[[#This Row],[VenteBrut]]</f>
        <v>107.66799999999999</v>
      </c>
      <c r="Z69">
        <f>Ventes[[#This Row],[VenteBrut]]-Ventes[[#This Row],[Remise]]</f>
        <v>969.01199999999983</v>
      </c>
      <c r="AA69">
        <f>Ventes[[#This Row],[VenteNombre]]*Ventes[[#This Row],[CUHT]]</f>
        <v>782.09999999999991</v>
      </c>
      <c r="AB69">
        <f>ROUND(Ventes[[#This Row],[VenteNet]]-Ventes[[#This Row],[Cout]],2)</f>
        <v>186.91</v>
      </c>
      <c r="AC69">
        <f>WEEKDAY(Ventes[[#This Row],[VenteDate]], 2)</f>
        <v>3</v>
      </c>
      <c r="AD69" t="str">
        <f>CHOOSE(WEEKDAY(Ventes[[#This Row],[VenteDate]], 2),"lun.","mar.","mer.","jeu.","ven.","sam.","dim.")</f>
        <v>mer.</v>
      </c>
      <c r="AE69" s="10" t="str">
        <f>IF(MONTH(Ventes[[#This Row],[VenteDate]])&lt;10,"0"&amp;MONTH(Ventes[[#This Row],[VenteDate]]),TEXT(MONTH(Ventes[[#This Row],[VenteDate]]),"##"))</f>
        <v>03</v>
      </c>
      <c r="AF69" t="str">
        <f>CHOOSE(Ventes[[#This Row],[DateMoisNumero]],"janvier","février","mars","avril","mai","juin","juillet.","août","septembre","octobre","novembre","décembre")</f>
        <v>mars</v>
      </c>
      <c r="AG69" t="str">
        <f>Ventes[[#This Row],[DateAnnee]]&amp;IF(WEEKNUM(Ventes[[#This Row],[VenteDate]])&lt;10,"-0","-")&amp;WEEKNUM(Ventes[[#This Row],[VenteDate]])</f>
        <v>2028-10</v>
      </c>
      <c r="AH69" s="10">
        <f>YEAR(Ventes[[#This Row],[VenteDate]])</f>
        <v>2028</v>
      </c>
      <c r="AR69"/>
      <c r="AS69"/>
      <c r="AT69"/>
      <c r="AU69"/>
      <c r="AV69"/>
      <c r="AW69"/>
      <c r="BA69"/>
      <c r="BC69"/>
    </row>
    <row r="70" spans="1:55">
      <c r="A70" t="s">
        <v>281</v>
      </c>
      <c r="B70" t="s">
        <v>282</v>
      </c>
      <c r="D70" s="8">
        <v>45862</v>
      </c>
      <c r="E70" s="8">
        <v>45862</v>
      </c>
      <c r="F70" s="8" t="s">
        <v>170</v>
      </c>
      <c r="G70" t="s">
        <v>171</v>
      </c>
      <c r="H70" t="s">
        <v>283</v>
      </c>
      <c r="I70" t="s">
        <v>284</v>
      </c>
      <c r="J70" t="s">
        <v>285</v>
      </c>
      <c r="K70" t="s">
        <v>286</v>
      </c>
      <c r="L70" s="9" t="s">
        <v>287</v>
      </c>
      <c r="M70" s="9" t="s">
        <v>43</v>
      </c>
      <c r="N70" t="s">
        <v>44</v>
      </c>
      <c r="O70" t="s">
        <v>288</v>
      </c>
      <c r="P70" t="s">
        <v>289</v>
      </c>
      <c r="Q70" s="5" t="s">
        <v>47</v>
      </c>
      <c r="R70" t="s">
        <v>48</v>
      </c>
      <c r="S70" t="s">
        <v>179</v>
      </c>
      <c r="T70" t="s">
        <v>180</v>
      </c>
      <c r="U70">
        <v>14.7</v>
      </c>
      <c r="V70">
        <v>13</v>
      </c>
      <c r="W70">
        <v>20.32</v>
      </c>
      <c r="X70">
        <f>Ventes[[#This Row],[VenteNombre]]*Ventes[[#This Row],[PUHT]]</f>
        <v>264.16000000000003</v>
      </c>
      <c r="Y7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">
        <f>Ventes[[#This Row],[VenteBrut]]-Ventes[[#This Row],[Remise]]</f>
        <v>264.16000000000003</v>
      </c>
      <c r="AA70">
        <f>Ventes[[#This Row],[VenteNombre]]*Ventes[[#This Row],[CUHT]]</f>
        <v>191.1</v>
      </c>
      <c r="AB70">
        <f>ROUND(Ventes[[#This Row],[VenteNet]]-Ventes[[#This Row],[Cout]],2)</f>
        <v>73.06</v>
      </c>
      <c r="AC70">
        <f>WEEKDAY(Ventes[[#This Row],[VenteDate]], 2)</f>
        <v>4</v>
      </c>
      <c r="AD70" t="str">
        <f>CHOOSE(WEEKDAY(Ventes[[#This Row],[VenteDate]], 2),"lun.","mar.","mer.","jeu.","ven.","sam.","dim.")</f>
        <v>jeu.</v>
      </c>
      <c r="AE70" s="10" t="str">
        <f>IF(MONTH(Ventes[[#This Row],[VenteDate]])&lt;10,"0"&amp;MONTH(Ventes[[#This Row],[VenteDate]]),TEXT(MONTH(Ventes[[#This Row],[VenteDate]]),"##"))</f>
        <v>07</v>
      </c>
      <c r="AF70" t="str">
        <f>CHOOSE(Ventes[[#This Row],[DateMoisNumero]],"janvier","février","mars","avril","mai","juin","juillet.","août","septembre","octobre","novembre","décembre")</f>
        <v>juillet.</v>
      </c>
      <c r="AG70" t="str">
        <f>Ventes[[#This Row],[DateAnnee]]&amp;IF(WEEKNUM(Ventes[[#This Row],[VenteDate]])&lt;10,"-0","-")&amp;WEEKNUM(Ventes[[#This Row],[VenteDate]])</f>
        <v>2025-30</v>
      </c>
      <c r="AH70" s="10">
        <f>YEAR(Ventes[[#This Row],[VenteDate]])</f>
        <v>2025</v>
      </c>
      <c r="AR70"/>
      <c r="AS70"/>
      <c r="AT70"/>
      <c r="AU70"/>
      <c r="AV70"/>
      <c r="AW70"/>
      <c r="BA70"/>
      <c r="BC70"/>
    </row>
    <row r="71" spans="1:55">
      <c r="A71" t="s">
        <v>281</v>
      </c>
      <c r="B71" t="s">
        <v>282</v>
      </c>
      <c r="D71" s="8">
        <v>45862</v>
      </c>
      <c r="E71" s="8">
        <v>45862</v>
      </c>
      <c r="F71" s="8" t="s">
        <v>170</v>
      </c>
      <c r="G71" t="s">
        <v>171</v>
      </c>
      <c r="H71" t="s">
        <v>283</v>
      </c>
      <c r="I71" t="s">
        <v>284</v>
      </c>
      <c r="J71" t="s">
        <v>285</v>
      </c>
      <c r="K71" t="s">
        <v>290</v>
      </c>
      <c r="L71" s="9" t="s">
        <v>291</v>
      </c>
      <c r="M71" s="9" t="s">
        <v>63</v>
      </c>
      <c r="N71" t="s">
        <v>64</v>
      </c>
      <c r="O71" t="s">
        <v>77</v>
      </c>
      <c r="P71" s="9" t="s">
        <v>78</v>
      </c>
      <c r="Q71" s="5" t="s">
        <v>57</v>
      </c>
      <c r="R71" t="s">
        <v>58</v>
      </c>
      <c r="S71" t="s">
        <v>199</v>
      </c>
      <c r="T71" t="s">
        <v>200</v>
      </c>
      <c r="U71" s="9">
        <v>67.2</v>
      </c>
      <c r="V71">
        <v>15</v>
      </c>
      <c r="W71" s="9">
        <v>94.5</v>
      </c>
      <c r="X71">
        <f>Ventes[[#This Row],[VenteNombre]]*Ventes[[#This Row],[PUHT]]</f>
        <v>1417.5</v>
      </c>
      <c r="Y71">
        <f>IF(Ventes[[#This Row],[RemiseType]]="Aucun",0,IF(Ventes[[#This Row],[RemiseType]]="Bas",3%,IF(Ventes[[#This Row],[RemiseType]]="Moyen",5%,IF(Ventes[[#This Row],[RemiseType]]="Elevé",10%,0))))*Ventes[[#This Row],[VenteBrut]]</f>
        <v>141.75</v>
      </c>
      <c r="Z71">
        <f>Ventes[[#This Row],[VenteBrut]]-Ventes[[#This Row],[Remise]]</f>
        <v>1275.75</v>
      </c>
      <c r="AA71">
        <f>Ventes[[#This Row],[VenteNombre]]*Ventes[[#This Row],[CUHT]]</f>
        <v>1008</v>
      </c>
      <c r="AB71">
        <f>ROUND(Ventes[[#This Row],[VenteNet]]-Ventes[[#This Row],[Cout]],2)</f>
        <v>267.75</v>
      </c>
      <c r="AC71">
        <f>WEEKDAY(Ventes[[#This Row],[VenteDate]], 2)</f>
        <v>4</v>
      </c>
      <c r="AD71" t="str">
        <f>CHOOSE(WEEKDAY(Ventes[[#This Row],[VenteDate]], 2),"lun.","mar.","mer.","jeu.","ven.","sam.","dim.")</f>
        <v>jeu.</v>
      </c>
      <c r="AE71" s="10" t="str">
        <f>IF(MONTH(Ventes[[#This Row],[VenteDate]])&lt;10,"0"&amp;MONTH(Ventes[[#This Row],[VenteDate]]),TEXT(MONTH(Ventes[[#This Row],[VenteDate]]),"##"))</f>
        <v>07</v>
      </c>
      <c r="AF71" t="str">
        <f>CHOOSE(Ventes[[#This Row],[DateMoisNumero]],"janvier","février","mars","avril","mai","juin","juillet.","août","septembre","octobre","novembre","décembre")</f>
        <v>juillet.</v>
      </c>
      <c r="AG71" t="str">
        <f>Ventes[[#This Row],[DateAnnee]]&amp;IF(WEEKNUM(Ventes[[#This Row],[VenteDate]])&lt;10,"-0","-")&amp;WEEKNUM(Ventes[[#This Row],[VenteDate]])</f>
        <v>2025-30</v>
      </c>
      <c r="AH71" s="10">
        <f>YEAR(Ventes[[#This Row],[VenteDate]])</f>
        <v>2025</v>
      </c>
      <c r="AR71"/>
      <c r="AS71"/>
      <c r="AT71"/>
      <c r="AU71"/>
      <c r="AV71"/>
      <c r="AW71"/>
      <c r="BA71"/>
      <c r="BC71"/>
    </row>
    <row r="72" spans="1:55">
      <c r="A72" t="s">
        <v>281</v>
      </c>
      <c r="B72" t="s">
        <v>282</v>
      </c>
      <c r="D72" s="8">
        <v>45862</v>
      </c>
      <c r="E72" s="8">
        <v>46104</v>
      </c>
      <c r="F72" s="8" t="s">
        <v>170</v>
      </c>
      <c r="G72" t="s">
        <v>171</v>
      </c>
      <c r="H72" t="s">
        <v>283</v>
      </c>
      <c r="I72" t="s">
        <v>284</v>
      </c>
      <c r="J72" t="s">
        <v>285</v>
      </c>
      <c r="K72" t="s">
        <v>292</v>
      </c>
      <c r="L72" s="9" t="s">
        <v>293</v>
      </c>
      <c r="M72" s="9" t="s">
        <v>63</v>
      </c>
      <c r="N72" t="s">
        <v>64</v>
      </c>
      <c r="O72" t="s">
        <v>77</v>
      </c>
      <c r="P72" t="s">
        <v>78</v>
      </c>
      <c r="Q72" s="5" t="s">
        <v>65</v>
      </c>
      <c r="R72" t="s">
        <v>66</v>
      </c>
      <c r="S72" t="s">
        <v>143</v>
      </c>
      <c r="T72" t="s">
        <v>144</v>
      </c>
      <c r="U72">
        <v>9.33</v>
      </c>
      <c r="V72">
        <v>13</v>
      </c>
      <c r="W72">
        <v>107.6</v>
      </c>
      <c r="X72">
        <f>Ventes[[#This Row],[VenteNombre]]*Ventes[[#This Row],[PUHT]]</f>
        <v>1398.8</v>
      </c>
      <c r="Y72">
        <f>IF(Ventes[[#This Row],[RemiseType]]="Aucun",0,IF(Ventes[[#This Row],[RemiseType]]="Bas",3%,IF(Ventes[[#This Row],[RemiseType]]="Moyen",5%,IF(Ventes[[#This Row],[RemiseType]]="Elevé",10%,0))))*Ventes[[#This Row],[VenteBrut]]</f>
        <v>139.88</v>
      </c>
      <c r="Z72">
        <f>Ventes[[#This Row],[VenteBrut]]-Ventes[[#This Row],[Remise]]</f>
        <v>1258.92</v>
      </c>
      <c r="AA72">
        <f>Ventes[[#This Row],[VenteNombre]]*Ventes[[#This Row],[CUHT]]</f>
        <v>121.29</v>
      </c>
      <c r="AB72">
        <f>ROUND(Ventes[[#This Row],[VenteNet]]-Ventes[[#This Row],[Cout]],2)</f>
        <v>1137.6300000000001</v>
      </c>
      <c r="AC72">
        <f>WEEKDAY(Ventes[[#This Row],[VenteDate]], 2)</f>
        <v>1</v>
      </c>
      <c r="AD72" t="str">
        <f>CHOOSE(WEEKDAY(Ventes[[#This Row],[VenteDate]], 2),"lun.","mar.","mer.","jeu.","ven.","sam.","dim.")</f>
        <v>lun.</v>
      </c>
      <c r="AE72" s="10" t="str">
        <f>IF(MONTH(Ventes[[#This Row],[VenteDate]])&lt;10,"0"&amp;MONTH(Ventes[[#This Row],[VenteDate]]),TEXT(MONTH(Ventes[[#This Row],[VenteDate]]),"##"))</f>
        <v>03</v>
      </c>
      <c r="AF72" t="str">
        <f>CHOOSE(Ventes[[#This Row],[DateMoisNumero]],"janvier","février","mars","avril","mai","juin","juillet.","août","septembre","octobre","novembre","décembre")</f>
        <v>mars</v>
      </c>
      <c r="AG72" t="str">
        <f>Ventes[[#This Row],[DateAnnee]]&amp;IF(WEEKNUM(Ventes[[#This Row],[VenteDate]])&lt;10,"-0","-")&amp;WEEKNUM(Ventes[[#This Row],[VenteDate]])</f>
        <v>2026-13</v>
      </c>
      <c r="AH72" s="10">
        <f>YEAR(Ventes[[#This Row],[VenteDate]])</f>
        <v>2026</v>
      </c>
      <c r="AR72"/>
      <c r="AS72"/>
      <c r="AT72"/>
      <c r="AU72"/>
      <c r="AV72"/>
      <c r="AW72"/>
      <c r="BA72"/>
      <c r="BC72"/>
    </row>
    <row r="73" spans="1:55">
      <c r="A73" t="s">
        <v>281</v>
      </c>
      <c r="B73" t="s">
        <v>282</v>
      </c>
      <c r="D73" s="8">
        <v>45862</v>
      </c>
      <c r="E73" s="8">
        <v>46592</v>
      </c>
      <c r="F73" s="8" t="s">
        <v>170</v>
      </c>
      <c r="G73" t="s">
        <v>171</v>
      </c>
      <c r="H73" t="s">
        <v>283</v>
      </c>
      <c r="I73" t="s">
        <v>284</v>
      </c>
      <c r="J73" t="s">
        <v>285</v>
      </c>
      <c r="K73" t="s">
        <v>294</v>
      </c>
      <c r="L73" s="9" t="s">
        <v>295</v>
      </c>
      <c r="M73" s="9" t="s">
        <v>43</v>
      </c>
      <c r="N73" t="s">
        <v>44</v>
      </c>
      <c r="O73" t="s">
        <v>288</v>
      </c>
      <c r="P73" s="9" t="s">
        <v>289</v>
      </c>
      <c r="Q73" s="5" t="s">
        <v>47</v>
      </c>
      <c r="R73" t="s">
        <v>48</v>
      </c>
      <c r="S73" t="s">
        <v>179</v>
      </c>
      <c r="T73" t="s">
        <v>180</v>
      </c>
      <c r="U73" s="9">
        <v>22.68</v>
      </c>
      <c r="V73">
        <v>13</v>
      </c>
      <c r="W73" s="9">
        <v>31.35</v>
      </c>
      <c r="X73">
        <f>Ventes[[#This Row],[VenteNombre]]*Ventes[[#This Row],[PUHT]]</f>
        <v>407.55</v>
      </c>
      <c r="Y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3">
        <f>Ventes[[#This Row],[VenteBrut]]-Ventes[[#This Row],[Remise]]</f>
        <v>407.55</v>
      </c>
      <c r="AA73">
        <f>Ventes[[#This Row],[VenteNombre]]*Ventes[[#This Row],[CUHT]]</f>
        <v>294.83999999999997</v>
      </c>
      <c r="AB73">
        <f>ROUND(Ventes[[#This Row],[VenteNet]]-Ventes[[#This Row],[Cout]],2)</f>
        <v>112.71</v>
      </c>
      <c r="AC73">
        <f>WEEKDAY(Ventes[[#This Row],[VenteDate]], 2)</f>
        <v>6</v>
      </c>
      <c r="AD73" t="str">
        <f>CHOOSE(WEEKDAY(Ventes[[#This Row],[VenteDate]], 2),"lun.","mar.","mer.","jeu.","ven.","sam.","dim.")</f>
        <v>sam.</v>
      </c>
      <c r="AE73" s="10" t="str">
        <f>IF(MONTH(Ventes[[#This Row],[VenteDate]])&lt;10,"0"&amp;MONTH(Ventes[[#This Row],[VenteDate]]),TEXT(MONTH(Ventes[[#This Row],[VenteDate]]),"##"))</f>
        <v>07</v>
      </c>
      <c r="AF73" t="str">
        <f>CHOOSE(Ventes[[#This Row],[DateMoisNumero]],"janvier","février","mars","avril","mai","juin","juillet.","août","septembre","octobre","novembre","décembre")</f>
        <v>juillet.</v>
      </c>
      <c r="AG73" t="str">
        <f>Ventes[[#This Row],[DateAnnee]]&amp;IF(WEEKNUM(Ventes[[#This Row],[VenteDate]])&lt;10,"-0","-")&amp;WEEKNUM(Ventes[[#This Row],[VenteDate]])</f>
        <v>2027-30</v>
      </c>
      <c r="AH73" s="10">
        <f>YEAR(Ventes[[#This Row],[VenteDate]])</f>
        <v>2027</v>
      </c>
      <c r="AR73"/>
      <c r="AS73"/>
      <c r="AT73"/>
      <c r="AU73"/>
      <c r="AV73"/>
      <c r="AW73"/>
      <c r="BA73"/>
      <c r="BC73"/>
    </row>
    <row r="74" spans="1:55">
      <c r="A74" t="s">
        <v>281</v>
      </c>
      <c r="B74" t="s">
        <v>282</v>
      </c>
      <c r="D74" s="8">
        <v>45862</v>
      </c>
      <c r="E74" s="8">
        <v>46627</v>
      </c>
      <c r="F74" s="8" t="s">
        <v>170</v>
      </c>
      <c r="G74" t="s">
        <v>171</v>
      </c>
      <c r="H74" t="s">
        <v>283</v>
      </c>
      <c r="I74" t="s">
        <v>284</v>
      </c>
      <c r="J74" t="s">
        <v>285</v>
      </c>
      <c r="K74" t="s">
        <v>296</v>
      </c>
      <c r="L74" s="9" t="s">
        <v>297</v>
      </c>
      <c r="M74" s="9" t="s">
        <v>63</v>
      </c>
      <c r="N74" t="s">
        <v>64</v>
      </c>
      <c r="O74" t="s">
        <v>77</v>
      </c>
      <c r="P74" t="s">
        <v>78</v>
      </c>
      <c r="Q74" s="5" t="s">
        <v>57</v>
      </c>
      <c r="R74" t="s">
        <v>58</v>
      </c>
      <c r="S74" t="s">
        <v>199</v>
      </c>
      <c r="T74" t="s">
        <v>200</v>
      </c>
      <c r="U74">
        <v>16.8</v>
      </c>
      <c r="V74">
        <v>15</v>
      </c>
      <c r="W74">
        <v>23.63</v>
      </c>
      <c r="X74">
        <f>Ventes[[#This Row],[VenteNombre]]*Ventes[[#This Row],[PUHT]]</f>
        <v>354.45</v>
      </c>
      <c r="Y74">
        <f>IF(Ventes[[#This Row],[RemiseType]]="Aucun",0,IF(Ventes[[#This Row],[RemiseType]]="Bas",3%,IF(Ventes[[#This Row],[RemiseType]]="Moyen",5%,IF(Ventes[[#This Row],[RemiseType]]="Elevé",10%,0))))*Ventes[[#This Row],[VenteBrut]]</f>
        <v>35.445</v>
      </c>
      <c r="Z74">
        <f>Ventes[[#This Row],[VenteBrut]]-Ventes[[#This Row],[Remise]]</f>
        <v>319.005</v>
      </c>
      <c r="AA74">
        <f>Ventes[[#This Row],[VenteNombre]]*Ventes[[#This Row],[CUHT]]</f>
        <v>252</v>
      </c>
      <c r="AB74">
        <f>ROUND(Ventes[[#This Row],[VenteNet]]-Ventes[[#This Row],[Cout]],2)</f>
        <v>67.010000000000005</v>
      </c>
      <c r="AC74">
        <f>WEEKDAY(Ventes[[#This Row],[VenteDate]], 2)</f>
        <v>6</v>
      </c>
      <c r="AD74" t="str">
        <f>CHOOSE(WEEKDAY(Ventes[[#This Row],[VenteDate]], 2),"lun.","mar.","mer.","jeu.","ven.","sam.","dim.")</f>
        <v>sam.</v>
      </c>
      <c r="AE74" s="10" t="str">
        <f>IF(MONTH(Ventes[[#This Row],[VenteDate]])&lt;10,"0"&amp;MONTH(Ventes[[#This Row],[VenteDate]]),TEXT(MONTH(Ventes[[#This Row],[VenteDate]]),"##"))</f>
        <v>08</v>
      </c>
      <c r="AF74" t="str">
        <f>CHOOSE(Ventes[[#This Row],[DateMoisNumero]],"janvier","février","mars","avril","mai","juin","juillet.","août","septembre","octobre","novembre","décembre")</f>
        <v>août</v>
      </c>
      <c r="AG74" t="str">
        <f>Ventes[[#This Row],[DateAnnee]]&amp;IF(WEEKNUM(Ventes[[#This Row],[VenteDate]])&lt;10,"-0","-")&amp;WEEKNUM(Ventes[[#This Row],[VenteDate]])</f>
        <v>2027-35</v>
      </c>
      <c r="AH74" s="10">
        <f>YEAR(Ventes[[#This Row],[VenteDate]])</f>
        <v>2027</v>
      </c>
      <c r="AR74"/>
      <c r="AS74"/>
      <c r="AT74"/>
      <c r="AU74"/>
      <c r="AV74"/>
      <c r="AW74"/>
      <c r="BA74"/>
      <c r="BC74"/>
    </row>
    <row r="75" spans="1:55">
      <c r="A75" t="s">
        <v>281</v>
      </c>
      <c r="B75" t="s">
        <v>282</v>
      </c>
      <c r="D75" s="8">
        <v>45862</v>
      </c>
      <c r="E75" s="8">
        <v>46835</v>
      </c>
      <c r="F75" s="8" t="s">
        <v>170</v>
      </c>
      <c r="G75" t="s">
        <v>171</v>
      </c>
      <c r="H75" t="s">
        <v>283</v>
      </c>
      <c r="I75" t="s">
        <v>284</v>
      </c>
      <c r="J75" t="s">
        <v>285</v>
      </c>
      <c r="K75" t="s">
        <v>298</v>
      </c>
      <c r="L75" s="9" t="s">
        <v>299</v>
      </c>
      <c r="M75" s="9" t="s">
        <v>63</v>
      </c>
      <c r="N75" t="s">
        <v>64</v>
      </c>
      <c r="O75" t="s">
        <v>77</v>
      </c>
      <c r="P75" s="9" t="s">
        <v>78</v>
      </c>
      <c r="Q75" s="5" t="s">
        <v>65</v>
      </c>
      <c r="R75" t="s">
        <v>66</v>
      </c>
      <c r="S75" t="s">
        <v>143</v>
      </c>
      <c r="T75" t="s">
        <v>144</v>
      </c>
      <c r="U75" s="9">
        <v>4.2</v>
      </c>
      <c r="V75">
        <v>13</v>
      </c>
      <c r="W75" s="9">
        <v>103.42</v>
      </c>
      <c r="X75">
        <f>Ventes[[#This Row],[VenteNombre]]*Ventes[[#This Row],[PUHT]]</f>
        <v>1344.46</v>
      </c>
      <c r="Y75">
        <f>IF(Ventes[[#This Row],[RemiseType]]="Aucun",0,IF(Ventes[[#This Row],[RemiseType]]="Bas",3%,IF(Ventes[[#This Row],[RemiseType]]="Moyen",5%,IF(Ventes[[#This Row],[RemiseType]]="Elevé",10%,0))))*Ventes[[#This Row],[VenteBrut]]</f>
        <v>134.446</v>
      </c>
      <c r="Z75">
        <f>Ventes[[#This Row],[VenteBrut]]-Ventes[[#This Row],[Remise]]</f>
        <v>1210.0140000000001</v>
      </c>
      <c r="AA75">
        <f>Ventes[[#This Row],[VenteNombre]]*Ventes[[#This Row],[CUHT]]</f>
        <v>54.6</v>
      </c>
      <c r="AB75">
        <f>ROUND(Ventes[[#This Row],[VenteNet]]-Ventes[[#This Row],[Cout]],2)</f>
        <v>1155.4100000000001</v>
      </c>
      <c r="AC75">
        <f>WEEKDAY(Ventes[[#This Row],[VenteDate]], 2)</f>
        <v>4</v>
      </c>
      <c r="AD75" t="str">
        <f>CHOOSE(WEEKDAY(Ventes[[#This Row],[VenteDate]], 2),"lun.","mar.","mer.","jeu.","ven.","sam.","dim.")</f>
        <v>jeu.</v>
      </c>
      <c r="AE75" s="10" t="str">
        <f>IF(MONTH(Ventes[[#This Row],[VenteDate]])&lt;10,"0"&amp;MONTH(Ventes[[#This Row],[VenteDate]]),TEXT(MONTH(Ventes[[#This Row],[VenteDate]]),"##"))</f>
        <v>03</v>
      </c>
      <c r="AF75" t="str">
        <f>CHOOSE(Ventes[[#This Row],[DateMoisNumero]],"janvier","février","mars","avril","mai","juin","juillet.","août","septembre","octobre","novembre","décembre")</f>
        <v>mars</v>
      </c>
      <c r="AG75" t="str">
        <f>Ventes[[#This Row],[DateAnnee]]&amp;IF(WEEKNUM(Ventes[[#This Row],[VenteDate]])&lt;10,"-0","-")&amp;WEEKNUM(Ventes[[#This Row],[VenteDate]])</f>
        <v>2028-13</v>
      </c>
      <c r="AH75" s="10">
        <f>YEAR(Ventes[[#This Row],[VenteDate]])</f>
        <v>2028</v>
      </c>
      <c r="AR75"/>
      <c r="AS75"/>
      <c r="AT75"/>
      <c r="AU75"/>
      <c r="AV75"/>
      <c r="AW75"/>
      <c r="BA75"/>
      <c r="BC75"/>
    </row>
    <row r="76" spans="1:55">
      <c r="A76" t="s">
        <v>300</v>
      </c>
      <c r="B76" t="s">
        <v>301</v>
      </c>
      <c r="D76" s="8">
        <v>45752</v>
      </c>
      <c r="E76" s="8">
        <v>45752</v>
      </c>
      <c r="F76" s="8" t="s">
        <v>108</v>
      </c>
      <c r="G76" t="s">
        <v>109</v>
      </c>
      <c r="H76" t="s">
        <v>302</v>
      </c>
      <c r="I76" t="s">
        <v>303</v>
      </c>
      <c r="J76" t="s">
        <v>304</v>
      </c>
      <c r="K76" t="s">
        <v>305</v>
      </c>
      <c r="L76" s="9" t="s">
        <v>306</v>
      </c>
      <c r="M76" s="9" t="s">
        <v>63</v>
      </c>
      <c r="N76" t="s">
        <v>64</v>
      </c>
      <c r="O76" t="s">
        <v>55</v>
      </c>
      <c r="P76" t="s">
        <v>56</v>
      </c>
      <c r="Q76" s="5" t="s">
        <v>79</v>
      </c>
      <c r="R76" t="s">
        <v>80</v>
      </c>
      <c r="S76" t="s">
        <v>307</v>
      </c>
      <c r="T76" t="s">
        <v>308</v>
      </c>
      <c r="U76">
        <v>23.94</v>
      </c>
      <c r="V76">
        <v>76</v>
      </c>
      <c r="W76">
        <v>118.9</v>
      </c>
      <c r="X76">
        <f>Ventes[[#This Row],[VenteNombre]]*Ventes[[#This Row],[PUHT]]</f>
        <v>9036.4</v>
      </c>
      <c r="Y76">
        <f>IF(Ventes[[#This Row],[RemiseType]]="Aucun",0,IF(Ventes[[#This Row],[RemiseType]]="Bas",3%,IF(Ventes[[#This Row],[RemiseType]]="Moyen",5%,IF(Ventes[[#This Row],[RemiseType]]="Elevé",10%,0))))*Ventes[[#This Row],[VenteBrut]]</f>
        <v>271.09199999999998</v>
      </c>
      <c r="Z76">
        <f>Ventes[[#This Row],[VenteBrut]]-Ventes[[#This Row],[Remise]]</f>
        <v>8765.3079999999991</v>
      </c>
      <c r="AA76">
        <f>Ventes[[#This Row],[VenteNombre]]*Ventes[[#This Row],[CUHT]]</f>
        <v>1819.44</v>
      </c>
      <c r="AB76">
        <f>ROUND(Ventes[[#This Row],[VenteNet]]-Ventes[[#This Row],[Cout]],2)</f>
        <v>6945.87</v>
      </c>
      <c r="AC76">
        <f>WEEKDAY(Ventes[[#This Row],[VenteDate]], 2)</f>
        <v>6</v>
      </c>
      <c r="AD76" t="str">
        <f>CHOOSE(WEEKDAY(Ventes[[#This Row],[VenteDate]], 2),"lun.","mar.","mer.","jeu.","ven.","sam.","dim.")</f>
        <v>sam.</v>
      </c>
      <c r="AE76" s="10" t="str">
        <f>IF(MONTH(Ventes[[#This Row],[VenteDate]])&lt;10,"0"&amp;MONTH(Ventes[[#This Row],[VenteDate]]),TEXT(MONTH(Ventes[[#This Row],[VenteDate]]),"##"))</f>
        <v>04</v>
      </c>
      <c r="AF76" t="str">
        <f>CHOOSE(Ventes[[#This Row],[DateMoisNumero]],"janvier","février","mars","avril","mai","juin","juillet.","août","septembre","octobre","novembre","décembre")</f>
        <v>avril</v>
      </c>
      <c r="AG76" t="str">
        <f>Ventes[[#This Row],[DateAnnee]]&amp;IF(WEEKNUM(Ventes[[#This Row],[VenteDate]])&lt;10,"-0","-")&amp;WEEKNUM(Ventes[[#This Row],[VenteDate]])</f>
        <v>2025-14</v>
      </c>
      <c r="AH76" s="10">
        <f>YEAR(Ventes[[#This Row],[VenteDate]])</f>
        <v>2025</v>
      </c>
      <c r="AR76"/>
      <c r="AS76"/>
      <c r="AT76"/>
      <c r="AU76"/>
      <c r="AV76"/>
      <c r="AW76"/>
      <c r="BA76"/>
      <c r="BC76"/>
    </row>
    <row r="77" spans="1:55">
      <c r="A77" t="s">
        <v>300</v>
      </c>
      <c r="B77" t="s">
        <v>301</v>
      </c>
      <c r="D77" s="8">
        <v>45752</v>
      </c>
      <c r="E77" s="8">
        <v>46482</v>
      </c>
      <c r="F77" s="8" t="s">
        <v>108</v>
      </c>
      <c r="G77" t="s">
        <v>109</v>
      </c>
      <c r="H77" t="s">
        <v>302</v>
      </c>
      <c r="I77" t="s">
        <v>303</v>
      </c>
      <c r="J77" t="s">
        <v>304</v>
      </c>
      <c r="K77" t="s">
        <v>309</v>
      </c>
      <c r="L77" s="9" t="s">
        <v>310</v>
      </c>
      <c r="M77" s="9" t="s">
        <v>63</v>
      </c>
      <c r="N77" t="s">
        <v>64</v>
      </c>
      <c r="O77" t="s">
        <v>55</v>
      </c>
      <c r="P77" s="9" t="s">
        <v>56</v>
      </c>
      <c r="Q77" s="5" t="s">
        <v>79</v>
      </c>
      <c r="R77" t="s">
        <v>80</v>
      </c>
      <c r="S77" t="s">
        <v>307</v>
      </c>
      <c r="T77" t="s">
        <v>308</v>
      </c>
      <c r="U77" s="9">
        <v>28.5</v>
      </c>
      <c r="V77">
        <v>76</v>
      </c>
      <c r="W77" s="9">
        <v>122.5</v>
      </c>
      <c r="X77">
        <f>Ventes[[#This Row],[VenteNombre]]*Ventes[[#This Row],[PUHT]]</f>
        <v>9310</v>
      </c>
      <c r="Y77">
        <f>IF(Ventes[[#This Row],[RemiseType]]="Aucun",0,IF(Ventes[[#This Row],[RemiseType]]="Bas",3%,IF(Ventes[[#This Row],[RemiseType]]="Moyen",5%,IF(Ventes[[#This Row],[RemiseType]]="Elevé",10%,0))))*Ventes[[#This Row],[VenteBrut]]</f>
        <v>279.3</v>
      </c>
      <c r="Z77">
        <f>Ventes[[#This Row],[VenteBrut]]-Ventes[[#This Row],[Remise]]</f>
        <v>9030.7000000000007</v>
      </c>
      <c r="AA77">
        <f>Ventes[[#This Row],[VenteNombre]]*Ventes[[#This Row],[CUHT]]</f>
        <v>2166</v>
      </c>
      <c r="AB77">
        <f>ROUND(Ventes[[#This Row],[VenteNet]]-Ventes[[#This Row],[Cout]],2)</f>
        <v>6864.7</v>
      </c>
      <c r="AC77">
        <f>WEEKDAY(Ventes[[#This Row],[VenteDate]], 2)</f>
        <v>1</v>
      </c>
      <c r="AD77" t="str">
        <f>CHOOSE(WEEKDAY(Ventes[[#This Row],[VenteDate]], 2),"lun.","mar.","mer.","jeu.","ven.","sam.","dim.")</f>
        <v>lun.</v>
      </c>
      <c r="AE77" s="10" t="str">
        <f>IF(MONTH(Ventes[[#This Row],[VenteDate]])&lt;10,"0"&amp;MONTH(Ventes[[#This Row],[VenteDate]]),TEXT(MONTH(Ventes[[#This Row],[VenteDate]]),"##"))</f>
        <v>04</v>
      </c>
      <c r="AF77" t="str">
        <f>CHOOSE(Ventes[[#This Row],[DateMoisNumero]],"janvier","février","mars","avril","mai","juin","juillet.","août","septembre","octobre","novembre","décembre")</f>
        <v>avril</v>
      </c>
      <c r="AG77" t="str">
        <f>Ventes[[#This Row],[DateAnnee]]&amp;IF(WEEKNUM(Ventes[[#This Row],[VenteDate]])&lt;10,"-0","-")&amp;WEEKNUM(Ventes[[#This Row],[VenteDate]])</f>
        <v>2027-15</v>
      </c>
      <c r="AH77" s="10">
        <f>YEAR(Ventes[[#This Row],[VenteDate]])</f>
        <v>2027</v>
      </c>
      <c r="AR77"/>
      <c r="AS77"/>
      <c r="AT77"/>
      <c r="AU77"/>
      <c r="AV77"/>
      <c r="AW77"/>
      <c r="BA77"/>
      <c r="BC77"/>
    </row>
    <row r="78" spans="1:55">
      <c r="A78" t="s">
        <v>311</v>
      </c>
      <c r="B78" t="s">
        <v>312</v>
      </c>
      <c r="C78" t="s">
        <v>313</v>
      </c>
      <c r="D78" s="7">
        <v>45906</v>
      </c>
      <c r="E78" s="8">
        <v>45906</v>
      </c>
      <c r="F78" s="8" t="s">
        <v>95</v>
      </c>
      <c r="G78" t="s">
        <v>96</v>
      </c>
      <c r="H78" t="s">
        <v>314</v>
      </c>
      <c r="I78" t="s">
        <v>39</v>
      </c>
      <c r="J78" t="s">
        <v>40</v>
      </c>
      <c r="K78" t="s">
        <v>315</v>
      </c>
      <c r="L78" s="9" t="s">
        <v>316</v>
      </c>
      <c r="M78" s="9" t="s">
        <v>53</v>
      </c>
      <c r="N78" t="s">
        <v>54</v>
      </c>
      <c r="O78" t="s">
        <v>55</v>
      </c>
      <c r="P78" s="9" t="s">
        <v>56</v>
      </c>
      <c r="Q78" s="5" t="s">
        <v>47</v>
      </c>
      <c r="R78" t="s">
        <v>48</v>
      </c>
      <c r="S78" t="s">
        <v>160</v>
      </c>
      <c r="T78" t="s">
        <v>161</v>
      </c>
      <c r="U78" s="9">
        <v>18</v>
      </c>
      <c r="V78">
        <v>12</v>
      </c>
      <c r="W78" s="9">
        <v>27</v>
      </c>
      <c r="X78">
        <f>Ventes[[#This Row],[VenteNombre]]*Ventes[[#This Row],[PUHT]]</f>
        <v>324</v>
      </c>
      <c r="Y78">
        <f>IF(Ventes[[#This Row],[RemiseType]]="Aucun",0,IF(Ventes[[#This Row],[RemiseType]]="Bas",3%,IF(Ventes[[#This Row],[RemiseType]]="Moyen",5%,IF(Ventes[[#This Row],[RemiseType]]="Elevé",10%,0))))*Ventes[[#This Row],[VenteBrut]]</f>
        <v>9.7199999999999989</v>
      </c>
      <c r="Z78">
        <f>Ventes[[#This Row],[VenteBrut]]-Ventes[[#This Row],[Remise]]</f>
        <v>314.27999999999997</v>
      </c>
      <c r="AA78">
        <f>Ventes[[#This Row],[VenteNombre]]*Ventes[[#This Row],[CUHT]]</f>
        <v>216</v>
      </c>
      <c r="AB78">
        <f>ROUND(Ventes[[#This Row],[VenteNet]]-Ventes[[#This Row],[Cout]],2)</f>
        <v>98.28</v>
      </c>
      <c r="AC78">
        <f>WEEKDAY(Ventes[[#This Row],[VenteDate]], 2)</f>
        <v>6</v>
      </c>
      <c r="AD78" t="str">
        <f>CHOOSE(WEEKDAY(Ventes[[#This Row],[VenteDate]], 2),"lun.","mar.","mer.","jeu.","ven.","sam.","dim.")</f>
        <v>sam.</v>
      </c>
      <c r="AE78" s="10" t="str">
        <f>IF(MONTH(Ventes[[#This Row],[VenteDate]])&lt;10,"0"&amp;MONTH(Ventes[[#This Row],[VenteDate]]),TEXT(MONTH(Ventes[[#This Row],[VenteDate]]),"##"))</f>
        <v>09</v>
      </c>
      <c r="AF78" t="str">
        <f>CHOOSE(Ventes[[#This Row],[DateMoisNumero]],"janvier","février","mars","avril","mai","juin","juillet.","août","septembre","octobre","novembre","décembre")</f>
        <v>septembre</v>
      </c>
      <c r="AG78" t="str">
        <f>Ventes[[#This Row],[DateAnnee]]&amp;IF(WEEKNUM(Ventes[[#This Row],[VenteDate]])&lt;10,"-0","-")&amp;WEEKNUM(Ventes[[#This Row],[VenteDate]])</f>
        <v>2025-36</v>
      </c>
      <c r="AH78" s="10">
        <f>YEAR(Ventes[[#This Row],[VenteDate]])</f>
        <v>2025</v>
      </c>
      <c r="AR78"/>
      <c r="AS78"/>
      <c r="AT78"/>
      <c r="AU78"/>
      <c r="AV78"/>
      <c r="AW78"/>
      <c r="BA78"/>
      <c r="BC78"/>
    </row>
    <row r="79" spans="1:55">
      <c r="A79" t="s">
        <v>311</v>
      </c>
      <c r="B79" t="s">
        <v>312</v>
      </c>
      <c r="C79" t="s">
        <v>313</v>
      </c>
      <c r="D79" s="7">
        <v>45906</v>
      </c>
      <c r="E79" s="8">
        <v>45981</v>
      </c>
      <c r="F79" s="8" t="s">
        <v>95</v>
      </c>
      <c r="G79" t="s">
        <v>96</v>
      </c>
      <c r="H79" t="s">
        <v>314</v>
      </c>
      <c r="I79" t="s">
        <v>39</v>
      </c>
      <c r="J79" t="s">
        <v>40</v>
      </c>
      <c r="K79" t="s">
        <v>317</v>
      </c>
      <c r="L79" s="9" t="s">
        <v>318</v>
      </c>
      <c r="M79" s="9" t="s">
        <v>75</v>
      </c>
      <c r="N79" t="s">
        <v>76</v>
      </c>
      <c r="O79" t="s">
        <v>55</v>
      </c>
      <c r="P79" t="s">
        <v>56</v>
      </c>
      <c r="Q79" s="5" t="s">
        <v>65</v>
      </c>
      <c r="R79" t="s">
        <v>66</v>
      </c>
      <c r="S79" t="s">
        <v>81</v>
      </c>
      <c r="T79" t="s">
        <v>82</v>
      </c>
      <c r="U79">
        <v>8</v>
      </c>
      <c r="V79">
        <v>97</v>
      </c>
      <c r="W79">
        <v>8.33</v>
      </c>
      <c r="X79">
        <f>Ventes[[#This Row],[VenteNombre]]*Ventes[[#This Row],[PUHT]]</f>
        <v>808.01</v>
      </c>
      <c r="Y79">
        <f>IF(Ventes[[#This Row],[RemiseType]]="Aucun",0,IF(Ventes[[#This Row],[RemiseType]]="Bas",3%,IF(Ventes[[#This Row],[RemiseType]]="Moyen",5%,IF(Ventes[[#This Row],[RemiseType]]="Elevé",10%,0))))*Ventes[[#This Row],[VenteBrut]]</f>
        <v>24.240299999999998</v>
      </c>
      <c r="Z79">
        <f>Ventes[[#This Row],[VenteBrut]]-Ventes[[#This Row],[Remise]]</f>
        <v>783.76969999999994</v>
      </c>
      <c r="AA79">
        <f>Ventes[[#This Row],[VenteNombre]]*Ventes[[#This Row],[CUHT]]</f>
        <v>776</v>
      </c>
      <c r="AB79">
        <f>ROUND(Ventes[[#This Row],[VenteNet]]-Ventes[[#This Row],[Cout]],2)</f>
        <v>7.77</v>
      </c>
      <c r="AC79">
        <f>WEEKDAY(Ventes[[#This Row],[VenteDate]], 2)</f>
        <v>4</v>
      </c>
      <c r="AD79" t="str">
        <f>CHOOSE(WEEKDAY(Ventes[[#This Row],[VenteDate]], 2),"lun.","mar.","mer.","jeu.","ven.","sam.","dim.")</f>
        <v>jeu.</v>
      </c>
      <c r="AE79" s="10" t="str">
        <f>IF(MONTH(Ventes[[#This Row],[VenteDate]])&lt;10,"0"&amp;MONTH(Ventes[[#This Row],[VenteDate]]),TEXT(MONTH(Ventes[[#This Row],[VenteDate]]),"##"))</f>
        <v>11</v>
      </c>
      <c r="AF79" t="str">
        <f>CHOOSE(Ventes[[#This Row],[DateMoisNumero]],"janvier","février","mars","avril","mai","juin","juillet.","août","septembre","octobre","novembre","décembre")</f>
        <v>novembre</v>
      </c>
      <c r="AG79" t="str">
        <f>Ventes[[#This Row],[DateAnnee]]&amp;IF(WEEKNUM(Ventes[[#This Row],[VenteDate]])&lt;10,"-0","-")&amp;WEEKNUM(Ventes[[#This Row],[VenteDate]])</f>
        <v>2025-47</v>
      </c>
      <c r="AH79" s="10">
        <f>YEAR(Ventes[[#This Row],[VenteDate]])</f>
        <v>2025</v>
      </c>
      <c r="AR79"/>
      <c r="AS79"/>
      <c r="AT79"/>
      <c r="AU79"/>
      <c r="AV79"/>
      <c r="AW79"/>
      <c r="BA79"/>
      <c r="BC79"/>
    </row>
    <row r="80" spans="1:55">
      <c r="A80" t="s">
        <v>311</v>
      </c>
      <c r="B80" t="s">
        <v>312</v>
      </c>
      <c r="C80" t="s">
        <v>313</v>
      </c>
      <c r="D80" s="7">
        <v>45906</v>
      </c>
      <c r="E80" s="8">
        <v>46199</v>
      </c>
      <c r="F80" s="8" t="s">
        <v>95</v>
      </c>
      <c r="G80" t="s">
        <v>96</v>
      </c>
      <c r="H80" t="s">
        <v>314</v>
      </c>
      <c r="I80" t="s">
        <v>39</v>
      </c>
      <c r="J80" t="s">
        <v>40</v>
      </c>
      <c r="K80" t="s">
        <v>319</v>
      </c>
      <c r="L80" s="9" t="s">
        <v>320</v>
      </c>
      <c r="M80" s="9" t="s">
        <v>53</v>
      </c>
      <c r="N80" t="s">
        <v>54</v>
      </c>
      <c r="O80" t="s">
        <v>55</v>
      </c>
      <c r="P80" t="s">
        <v>56</v>
      </c>
      <c r="Q80" s="5" t="s">
        <v>47</v>
      </c>
      <c r="R80" t="s">
        <v>48</v>
      </c>
      <c r="S80" t="s">
        <v>160</v>
      </c>
      <c r="T80" t="s">
        <v>161</v>
      </c>
      <c r="U80">
        <v>113.4</v>
      </c>
      <c r="V80">
        <v>12</v>
      </c>
      <c r="W80">
        <v>170.1</v>
      </c>
      <c r="X80">
        <f>Ventes[[#This Row],[VenteNombre]]*Ventes[[#This Row],[PUHT]]</f>
        <v>2041.1999999999998</v>
      </c>
      <c r="Y80">
        <f>IF(Ventes[[#This Row],[RemiseType]]="Aucun",0,IF(Ventes[[#This Row],[RemiseType]]="Bas",3%,IF(Ventes[[#This Row],[RemiseType]]="Moyen",5%,IF(Ventes[[#This Row],[RemiseType]]="Elevé",10%,0))))*Ventes[[#This Row],[VenteBrut]]</f>
        <v>61.23599999999999</v>
      </c>
      <c r="Z80">
        <f>Ventes[[#This Row],[VenteBrut]]-Ventes[[#This Row],[Remise]]</f>
        <v>1979.9639999999999</v>
      </c>
      <c r="AA80">
        <f>Ventes[[#This Row],[VenteNombre]]*Ventes[[#This Row],[CUHT]]</f>
        <v>1360.8000000000002</v>
      </c>
      <c r="AB80">
        <f>ROUND(Ventes[[#This Row],[VenteNet]]-Ventes[[#This Row],[Cout]],2)</f>
        <v>619.16</v>
      </c>
      <c r="AC80">
        <f>WEEKDAY(Ventes[[#This Row],[VenteDate]], 2)</f>
        <v>5</v>
      </c>
      <c r="AD80" t="str">
        <f>CHOOSE(WEEKDAY(Ventes[[#This Row],[VenteDate]], 2),"lun.","mar.","mer.","jeu.","ven.","sam.","dim.")</f>
        <v>ven.</v>
      </c>
      <c r="AE80" s="10" t="str">
        <f>IF(MONTH(Ventes[[#This Row],[VenteDate]])&lt;10,"0"&amp;MONTH(Ventes[[#This Row],[VenteDate]]),TEXT(MONTH(Ventes[[#This Row],[VenteDate]]),"##"))</f>
        <v>06</v>
      </c>
      <c r="AF80" t="str">
        <f>CHOOSE(Ventes[[#This Row],[DateMoisNumero]],"janvier","février","mars","avril","mai","juin","juillet.","août","septembre","octobre","novembre","décembre")</f>
        <v>juin</v>
      </c>
      <c r="AG80" t="str">
        <f>Ventes[[#This Row],[DateAnnee]]&amp;IF(WEEKNUM(Ventes[[#This Row],[VenteDate]])&lt;10,"-0","-")&amp;WEEKNUM(Ventes[[#This Row],[VenteDate]])</f>
        <v>2026-26</v>
      </c>
      <c r="AH80" s="10">
        <f>YEAR(Ventes[[#This Row],[VenteDate]])</f>
        <v>2026</v>
      </c>
      <c r="AR80"/>
      <c r="AS80"/>
      <c r="AT80"/>
      <c r="AU80"/>
      <c r="AV80"/>
      <c r="AW80"/>
      <c r="BA80"/>
      <c r="BC80"/>
    </row>
    <row r="81" spans="1:55">
      <c r="A81" t="s">
        <v>311</v>
      </c>
      <c r="B81" t="s">
        <v>312</v>
      </c>
      <c r="C81" t="s">
        <v>313</v>
      </c>
      <c r="D81" s="7">
        <v>45906</v>
      </c>
      <c r="E81" s="8">
        <v>46711</v>
      </c>
      <c r="F81" s="8" t="s">
        <v>95</v>
      </c>
      <c r="G81" t="s">
        <v>96</v>
      </c>
      <c r="H81" t="s">
        <v>314</v>
      </c>
      <c r="I81" t="s">
        <v>39</v>
      </c>
      <c r="J81" t="s">
        <v>40</v>
      </c>
      <c r="K81" t="s">
        <v>321</v>
      </c>
      <c r="L81" s="9" t="s">
        <v>322</v>
      </c>
      <c r="M81" s="9" t="s">
        <v>75</v>
      </c>
      <c r="N81" t="s">
        <v>76</v>
      </c>
      <c r="O81" t="s">
        <v>55</v>
      </c>
      <c r="P81" s="9" t="s">
        <v>56</v>
      </c>
      <c r="Q81" s="5" t="s">
        <v>65</v>
      </c>
      <c r="R81" t="s">
        <v>66</v>
      </c>
      <c r="S81" t="s">
        <v>81</v>
      </c>
      <c r="T81" t="s">
        <v>82</v>
      </c>
      <c r="U81" s="9">
        <v>10</v>
      </c>
      <c r="V81">
        <v>97</v>
      </c>
      <c r="W81" s="9">
        <v>10.42</v>
      </c>
      <c r="X81">
        <f>Ventes[[#This Row],[VenteNombre]]*Ventes[[#This Row],[PUHT]]</f>
        <v>1010.74</v>
      </c>
      <c r="Y81">
        <f>IF(Ventes[[#This Row],[RemiseType]]="Aucun",0,IF(Ventes[[#This Row],[RemiseType]]="Bas",3%,IF(Ventes[[#This Row],[RemiseType]]="Moyen",5%,IF(Ventes[[#This Row],[RemiseType]]="Elevé",10%,0))))*Ventes[[#This Row],[VenteBrut]]</f>
        <v>30.322199999999999</v>
      </c>
      <c r="Z81">
        <f>Ventes[[#This Row],[VenteBrut]]-Ventes[[#This Row],[Remise]]</f>
        <v>980.41780000000006</v>
      </c>
      <c r="AA81">
        <f>Ventes[[#This Row],[VenteNombre]]*Ventes[[#This Row],[CUHT]]</f>
        <v>970</v>
      </c>
      <c r="AB81">
        <f>ROUND(Ventes[[#This Row],[VenteNet]]-Ventes[[#This Row],[Cout]],2)</f>
        <v>10.42</v>
      </c>
      <c r="AC81">
        <f>WEEKDAY(Ventes[[#This Row],[VenteDate]], 2)</f>
        <v>6</v>
      </c>
      <c r="AD81" t="str">
        <f>CHOOSE(WEEKDAY(Ventes[[#This Row],[VenteDate]], 2),"lun.","mar.","mer.","jeu.","ven.","sam.","dim.")</f>
        <v>sam.</v>
      </c>
      <c r="AE81" s="10" t="str">
        <f>IF(MONTH(Ventes[[#This Row],[VenteDate]])&lt;10,"0"&amp;MONTH(Ventes[[#This Row],[VenteDate]]),TEXT(MONTH(Ventes[[#This Row],[VenteDate]]),"##"))</f>
        <v>11</v>
      </c>
      <c r="AF81" t="str">
        <f>CHOOSE(Ventes[[#This Row],[DateMoisNumero]],"janvier","février","mars","avril","mai","juin","juillet.","août","septembre","octobre","novembre","décembre")</f>
        <v>novembre</v>
      </c>
      <c r="AG81" t="str">
        <f>Ventes[[#This Row],[DateAnnee]]&amp;IF(WEEKNUM(Ventes[[#This Row],[VenteDate]])&lt;10,"-0","-")&amp;WEEKNUM(Ventes[[#This Row],[VenteDate]])</f>
        <v>2027-47</v>
      </c>
      <c r="AH81" s="10">
        <f>YEAR(Ventes[[#This Row],[VenteDate]])</f>
        <v>2027</v>
      </c>
      <c r="AR81"/>
      <c r="AS81"/>
      <c r="AT81"/>
      <c r="AU81"/>
      <c r="AV81"/>
      <c r="AW81"/>
      <c r="BA81"/>
      <c r="BC81"/>
    </row>
    <row r="82" spans="1:55">
      <c r="A82" t="s">
        <v>323</v>
      </c>
      <c r="B82" t="s">
        <v>324</v>
      </c>
      <c r="D82" s="7">
        <v>45705</v>
      </c>
      <c r="E82" s="8">
        <v>45990</v>
      </c>
      <c r="F82" s="8" t="s">
        <v>95</v>
      </c>
      <c r="G82" t="s">
        <v>96</v>
      </c>
      <c r="H82" t="s">
        <v>38</v>
      </c>
      <c r="I82" t="s">
        <v>39</v>
      </c>
      <c r="J82" t="s">
        <v>40</v>
      </c>
      <c r="K82" t="s">
        <v>325</v>
      </c>
      <c r="L82" s="9" t="s">
        <v>326</v>
      </c>
      <c r="M82" s="9" t="s">
        <v>53</v>
      </c>
      <c r="N82" t="s">
        <v>54</v>
      </c>
      <c r="O82" t="s">
        <v>55</v>
      </c>
      <c r="P82" t="s">
        <v>56</v>
      </c>
      <c r="Q82" s="5" t="s">
        <v>57</v>
      </c>
      <c r="R82" t="s">
        <v>58</v>
      </c>
      <c r="S82" t="s">
        <v>199</v>
      </c>
      <c r="T82" t="s">
        <v>200</v>
      </c>
      <c r="U82">
        <v>10</v>
      </c>
      <c r="V82">
        <v>26</v>
      </c>
      <c r="W82">
        <v>15</v>
      </c>
      <c r="X82">
        <f>Ventes[[#This Row],[VenteNombre]]*Ventes[[#This Row],[PUHT]]</f>
        <v>390</v>
      </c>
      <c r="Y82">
        <f>IF(Ventes[[#This Row],[RemiseType]]="Aucun",0,IF(Ventes[[#This Row],[RemiseType]]="Bas",3%,IF(Ventes[[#This Row],[RemiseType]]="Moyen",5%,IF(Ventes[[#This Row],[RemiseType]]="Elevé",10%,0))))*Ventes[[#This Row],[VenteBrut]]</f>
        <v>11.7</v>
      </c>
      <c r="Z82">
        <f>Ventes[[#This Row],[VenteBrut]]-Ventes[[#This Row],[Remise]]</f>
        <v>378.3</v>
      </c>
      <c r="AA82">
        <f>Ventes[[#This Row],[VenteNombre]]*Ventes[[#This Row],[CUHT]]</f>
        <v>260</v>
      </c>
      <c r="AB82">
        <f>ROUND(Ventes[[#This Row],[VenteNet]]-Ventes[[#This Row],[Cout]],2)</f>
        <v>118.3</v>
      </c>
      <c r="AC82">
        <f>WEEKDAY(Ventes[[#This Row],[VenteDate]], 2)</f>
        <v>6</v>
      </c>
      <c r="AD82" t="str">
        <f>CHOOSE(WEEKDAY(Ventes[[#This Row],[VenteDate]], 2),"lun.","mar.","mer.","jeu.","ven.","sam.","dim.")</f>
        <v>sam.</v>
      </c>
      <c r="AE82" s="10" t="str">
        <f>IF(MONTH(Ventes[[#This Row],[VenteDate]])&lt;10,"0"&amp;MONTH(Ventes[[#This Row],[VenteDate]]),TEXT(MONTH(Ventes[[#This Row],[VenteDate]]),"##"))</f>
        <v>11</v>
      </c>
      <c r="AF82" t="str">
        <f>CHOOSE(Ventes[[#This Row],[DateMoisNumero]],"janvier","février","mars","avril","mai","juin","juillet.","août","septembre","octobre","novembre","décembre")</f>
        <v>novembre</v>
      </c>
      <c r="AG82" t="str">
        <f>Ventes[[#This Row],[DateAnnee]]&amp;IF(WEEKNUM(Ventes[[#This Row],[VenteDate]])&lt;10,"-0","-")&amp;WEEKNUM(Ventes[[#This Row],[VenteDate]])</f>
        <v>2025-48</v>
      </c>
      <c r="AH82" s="10">
        <f>YEAR(Ventes[[#This Row],[VenteDate]])</f>
        <v>2025</v>
      </c>
      <c r="AR82"/>
      <c r="AS82"/>
      <c r="AT82"/>
      <c r="AU82"/>
      <c r="AV82"/>
      <c r="AW82"/>
      <c r="BA82"/>
      <c r="BC82"/>
    </row>
    <row r="83" spans="1:55">
      <c r="A83" t="s">
        <v>323</v>
      </c>
      <c r="B83" t="s">
        <v>324</v>
      </c>
      <c r="D83" s="7">
        <v>45705</v>
      </c>
      <c r="E83" s="8">
        <v>46159</v>
      </c>
      <c r="F83" s="8" t="s">
        <v>95</v>
      </c>
      <c r="G83" t="s">
        <v>96</v>
      </c>
      <c r="H83" t="s">
        <v>38</v>
      </c>
      <c r="I83" t="s">
        <v>39</v>
      </c>
      <c r="J83" t="s">
        <v>40</v>
      </c>
      <c r="K83" t="s">
        <v>327</v>
      </c>
      <c r="L83" s="9" t="s">
        <v>328</v>
      </c>
      <c r="M83" s="9" t="s">
        <v>75</v>
      </c>
      <c r="N83" t="s">
        <v>76</v>
      </c>
      <c r="O83" t="s">
        <v>55</v>
      </c>
      <c r="P83" t="s">
        <v>56</v>
      </c>
      <c r="Q83" s="5" t="s">
        <v>79</v>
      </c>
      <c r="R83" t="s">
        <v>80</v>
      </c>
      <c r="S83" t="s">
        <v>160</v>
      </c>
      <c r="T83" t="s">
        <v>161</v>
      </c>
      <c r="U83">
        <v>43.2</v>
      </c>
      <c r="V83">
        <v>38</v>
      </c>
      <c r="W83">
        <v>45</v>
      </c>
      <c r="X83">
        <f>Ventes[[#This Row],[VenteNombre]]*Ventes[[#This Row],[PUHT]]</f>
        <v>1710</v>
      </c>
      <c r="Y83">
        <f>IF(Ventes[[#This Row],[RemiseType]]="Aucun",0,IF(Ventes[[#This Row],[RemiseType]]="Bas",3%,IF(Ventes[[#This Row],[RemiseType]]="Moyen",5%,IF(Ventes[[#This Row],[RemiseType]]="Elevé",10%,0))))*Ventes[[#This Row],[VenteBrut]]</f>
        <v>51.3</v>
      </c>
      <c r="Z83">
        <f>Ventes[[#This Row],[VenteBrut]]-Ventes[[#This Row],[Remise]]</f>
        <v>1658.7</v>
      </c>
      <c r="AA83">
        <f>Ventes[[#This Row],[VenteNombre]]*Ventes[[#This Row],[CUHT]]</f>
        <v>1641.6000000000001</v>
      </c>
      <c r="AB83">
        <f>ROUND(Ventes[[#This Row],[VenteNet]]-Ventes[[#This Row],[Cout]],2)</f>
        <v>17.100000000000001</v>
      </c>
      <c r="AC83">
        <f>WEEKDAY(Ventes[[#This Row],[VenteDate]], 2)</f>
        <v>7</v>
      </c>
      <c r="AD83" t="str">
        <f>CHOOSE(WEEKDAY(Ventes[[#This Row],[VenteDate]], 2),"lun.","mar.","mer.","jeu.","ven.","sam.","dim.")</f>
        <v>dim.</v>
      </c>
      <c r="AE83" s="10" t="str">
        <f>IF(MONTH(Ventes[[#This Row],[VenteDate]])&lt;10,"0"&amp;MONTH(Ventes[[#This Row],[VenteDate]]),TEXT(MONTH(Ventes[[#This Row],[VenteDate]]),"##"))</f>
        <v>05</v>
      </c>
      <c r="AF83" t="str">
        <f>CHOOSE(Ventes[[#This Row],[DateMoisNumero]],"janvier","février","mars","avril","mai","juin","juillet.","août","septembre","octobre","novembre","décembre")</f>
        <v>mai</v>
      </c>
      <c r="AG83" t="str">
        <f>Ventes[[#This Row],[DateAnnee]]&amp;IF(WEEKNUM(Ventes[[#This Row],[VenteDate]])&lt;10,"-0","-")&amp;WEEKNUM(Ventes[[#This Row],[VenteDate]])</f>
        <v>2026-21</v>
      </c>
      <c r="AH83" s="10">
        <f>YEAR(Ventes[[#This Row],[VenteDate]])</f>
        <v>2026</v>
      </c>
      <c r="AR83"/>
      <c r="AS83"/>
      <c r="AT83"/>
      <c r="AU83"/>
      <c r="AV83"/>
      <c r="AW83"/>
      <c r="BA83"/>
      <c r="BC83"/>
    </row>
    <row r="84" spans="1:55">
      <c r="A84" t="s">
        <v>323</v>
      </c>
      <c r="B84" t="s">
        <v>324</v>
      </c>
      <c r="D84" s="7">
        <v>45705</v>
      </c>
      <c r="E84" s="8">
        <v>46720</v>
      </c>
      <c r="F84" s="8" t="s">
        <v>95</v>
      </c>
      <c r="G84" t="s">
        <v>96</v>
      </c>
      <c r="H84" t="s">
        <v>38</v>
      </c>
      <c r="I84" t="s">
        <v>39</v>
      </c>
      <c r="J84" t="s">
        <v>40</v>
      </c>
      <c r="K84" t="s">
        <v>329</v>
      </c>
      <c r="L84" s="9" t="s">
        <v>330</v>
      </c>
      <c r="M84" s="9" t="s">
        <v>53</v>
      </c>
      <c r="N84" t="s">
        <v>54</v>
      </c>
      <c r="O84" t="s">
        <v>55</v>
      </c>
      <c r="P84" s="9" t="s">
        <v>56</v>
      </c>
      <c r="Q84" s="5" t="s">
        <v>57</v>
      </c>
      <c r="R84" t="s">
        <v>58</v>
      </c>
      <c r="S84" t="s">
        <v>199</v>
      </c>
      <c r="T84" t="s">
        <v>200</v>
      </c>
      <c r="U84" s="9">
        <v>43.2</v>
      </c>
      <c r="V84">
        <v>26</v>
      </c>
      <c r="W84" s="9">
        <v>64.8</v>
      </c>
      <c r="X84">
        <f>Ventes[[#This Row],[VenteNombre]]*Ventes[[#This Row],[PUHT]]</f>
        <v>1684.8</v>
      </c>
      <c r="Y84">
        <f>IF(Ventes[[#This Row],[RemiseType]]="Aucun",0,IF(Ventes[[#This Row],[RemiseType]]="Bas",3%,IF(Ventes[[#This Row],[RemiseType]]="Moyen",5%,IF(Ventes[[#This Row],[RemiseType]]="Elevé",10%,0))))*Ventes[[#This Row],[VenteBrut]]</f>
        <v>50.543999999999997</v>
      </c>
      <c r="Z84">
        <f>Ventes[[#This Row],[VenteBrut]]-Ventes[[#This Row],[Remise]]</f>
        <v>1634.2559999999999</v>
      </c>
      <c r="AA84">
        <f>Ventes[[#This Row],[VenteNombre]]*Ventes[[#This Row],[CUHT]]</f>
        <v>1123.2</v>
      </c>
      <c r="AB84">
        <f>ROUND(Ventes[[#This Row],[VenteNet]]-Ventes[[#This Row],[Cout]],2)</f>
        <v>511.06</v>
      </c>
      <c r="AC84">
        <f>WEEKDAY(Ventes[[#This Row],[VenteDate]], 2)</f>
        <v>1</v>
      </c>
      <c r="AD84" t="str">
        <f>CHOOSE(WEEKDAY(Ventes[[#This Row],[VenteDate]], 2),"lun.","mar.","mer.","jeu.","ven.","sam.","dim.")</f>
        <v>lun.</v>
      </c>
      <c r="AE84" s="10" t="str">
        <f>IF(MONTH(Ventes[[#This Row],[VenteDate]])&lt;10,"0"&amp;MONTH(Ventes[[#This Row],[VenteDate]]),TEXT(MONTH(Ventes[[#This Row],[VenteDate]]),"##"))</f>
        <v>11</v>
      </c>
      <c r="AF84" t="str">
        <f>CHOOSE(Ventes[[#This Row],[DateMoisNumero]],"janvier","février","mars","avril","mai","juin","juillet.","août","septembre","octobre","novembre","décembre")</f>
        <v>novembre</v>
      </c>
      <c r="AG84" t="str">
        <f>Ventes[[#This Row],[DateAnnee]]&amp;IF(WEEKNUM(Ventes[[#This Row],[VenteDate]])&lt;10,"-0","-")&amp;WEEKNUM(Ventes[[#This Row],[VenteDate]])</f>
        <v>2027-49</v>
      </c>
      <c r="AH84" s="10">
        <f>YEAR(Ventes[[#This Row],[VenteDate]])</f>
        <v>2027</v>
      </c>
      <c r="AR84"/>
      <c r="AS84"/>
      <c r="AT84"/>
      <c r="AU84"/>
      <c r="AV84"/>
      <c r="AW84"/>
      <c r="BA84"/>
      <c r="BC84"/>
    </row>
    <row r="85" spans="1:55">
      <c r="A85" t="s">
        <v>323</v>
      </c>
      <c r="B85" t="s">
        <v>324</v>
      </c>
      <c r="D85" s="7">
        <v>45705</v>
      </c>
      <c r="E85" s="8">
        <v>46890</v>
      </c>
      <c r="F85" s="8" t="s">
        <v>95</v>
      </c>
      <c r="G85" t="s">
        <v>96</v>
      </c>
      <c r="H85" t="s">
        <v>38</v>
      </c>
      <c r="I85" t="s">
        <v>39</v>
      </c>
      <c r="J85" t="s">
        <v>40</v>
      </c>
      <c r="K85" t="s">
        <v>331</v>
      </c>
      <c r="L85" s="9" t="s">
        <v>332</v>
      </c>
      <c r="M85" s="9" t="s">
        <v>75</v>
      </c>
      <c r="N85" t="s">
        <v>76</v>
      </c>
      <c r="O85" t="s">
        <v>55</v>
      </c>
      <c r="P85" s="9" t="s">
        <v>56</v>
      </c>
      <c r="Q85" s="5" t="s">
        <v>79</v>
      </c>
      <c r="R85" t="s">
        <v>80</v>
      </c>
      <c r="S85" t="s">
        <v>160</v>
      </c>
      <c r="T85" t="s">
        <v>161</v>
      </c>
      <c r="U85" s="9">
        <v>20</v>
      </c>
      <c r="V85">
        <v>38</v>
      </c>
      <c r="W85" s="9">
        <v>120.83</v>
      </c>
      <c r="X85">
        <f>Ventes[[#This Row],[VenteNombre]]*Ventes[[#This Row],[PUHT]]</f>
        <v>4591.54</v>
      </c>
      <c r="Y85">
        <f>IF(Ventes[[#This Row],[RemiseType]]="Aucun",0,IF(Ventes[[#This Row],[RemiseType]]="Bas",3%,IF(Ventes[[#This Row],[RemiseType]]="Moyen",5%,IF(Ventes[[#This Row],[RemiseType]]="Elevé",10%,0))))*Ventes[[#This Row],[VenteBrut]]</f>
        <v>137.74619999999999</v>
      </c>
      <c r="Z85">
        <f>Ventes[[#This Row],[VenteBrut]]-Ventes[[#This Row],[Remise]]</f>
        <v>4453.7938000000004</v>
      </c>
      <c r="AA85">
        <f>Ventes[[#This Row],[VenteNombre]]*Ventes[[#This Row],[CUHT]]</f>
        <v>760</v>
      </c>
      <c r="AB85">
        <f>ROUND(Ventes[[#This Row],[VenteNet]]-Ventes[[#This Row],[Cout]],2)</f>
        <v>3693.79</v>
      </c>
      <c r="AC85">
        <f>WEEKDAY(Ventes[[#This Row],[VenteDate]], 2)</f>
        <v>3</v>
      </c>
      <c r="AD85" t="str">
        <f>CHOOSE(WEEKDAY(Ventes[[#This Row],[VenteDate]], 2),"lun.","mar.","mer.","jeu.","ven.","sam.","dim.")</f>
        <v>mer.</v>
      </c>
      <c r="AE85" s="10" t="str">
        <f>IF(MONTH(Ventes[[#This Row],[VenteDate]])&lt;10,"0"&amp;MONTH(Ventes[[#This Row],[VenteDate]]),TEXT(MONTH(Ventes[[#This Row],[VenteDate]]),"##"))</f>
        <v>05</v>
      </c>
      <c r="AF85" t="str">
        <f>CHOOSE(Ventes[[#This Row],[DateMoisNumero]],"janvier","février","mars","avril","mai","juin","juillet.","août","septembre","octobre","novembre","décembre")</f>
        <v>mai</v>
      </c>
      <c r="AG85" t="str">
        <f>Ventes[[#This Row],[DateAnnee]]&amp;IF(WEEKNUM(Ventes[[#This Row],[VenteDate]])&lt;10,"-0","-")&amp;WEEKNUM(Ventes[[#This Row],[VenteDate]])</f>
        <v>2028-21</v>
      </c>
      <c r="AH85" s="10">
        <f>YEAR(Ventes[[#This Row],[VenteDate]])</f>
        <v>2028</v>
      </c>
      <c r="AR85"/>
      <c r="AS85"/>
      <c r="AT85"/>
      <c r="AU85"/>
      <c r="AV85"/>
      <c r="AW85"/>
      <c r="BA85"/>
      <c r="BC85"/>
    </row>
    <row r="86" spans="1:55">
      <c r="A86" t="s">
        <v>333</v>
      </c>
      <c r="B86" t="s">
        <v>334</v>
      </c>
      <c r="D86" s="8">
        <v>45912</v>
      </c>
      <c r="E86" s="8">
        <v>45912</v>
      </c>
      <c r="F86" s="8" t="s">
        <v>95</v>
      </c>
      <c r="G86" t="s">
        <v>96</v>
      </c>
      <c r="H86" t="s">
        <v>335</v>
      </c>
      <c r="I86" t="s">
        <v>336</v>
      </c>
      <c r="J86" t="s">
        <v>337</v>
      </c>
      <c r="K86" t="s">
        <v>338</v>
      </c>
      <c r="L86" s="9" t="s">
        <v>339</v>
      </c>
      <c r="M86" s="9" t="s">
        <v>53</v>
      </c>
      <c r="N86" t="s">
        <v>54</v>
      </c>
      <c r="O86" t="s">
        <v>77</v>
      </c>
      <c r="P86" t="s">
        <v>78</v>
      </c>
      <c r="Q86" s="5" t="s">
        <v>79</v>
      </c>
      <c r="R86" t="s">
        <v>80</v>
      </c>
      <c r="S86" t="s">
        <v>119</v>
      </c>
      <c r="T86" t="s">
        <v>120</v>
      </c>
      <c r="U86">
        <v>7.34</v>
      </c>
      <c r="V86">
        <v>15</v>
      </c>
      <c r="W86">
        <v>8.1</v>
      </c>
      <c r="X86">
        <f>Ventes[[#This Row],[VenteNombre]]*Ventes[[#This Row],[PUHT]]</f>
        <v>121.5</v>
      </c>
      <c r="Y86">
        <f>IF(Ventes[[#This Row],[RemiseType]]="Aucun",0,IF(Ventes[[#This Row],[RemiseType]]="Bas",3%,IF(Ventes[[#This Row],[RemiseType]]="Moyen",5%,IF(Ventes[[#This Row],[RemiseType]]="Elevé",10%,0))))*Ventes[[#This Row],[VenteBrut]]</f>
        <v>12.15</v>
      </c>
      <c r="Z86">
        <f>Ventes[[#This Row],[VenteBrut]]-Ventes[[#This Row],[Remise]]</f>
        <v>109.35</v>
      </c>
      <c r="AA86">
        <f>Ventes[[#This Row],[VenteNombre]]*Ventes[[#This Row],[CUHT]]</f>
        <v>110.1</v>
      </c>
      <c r="AB86">
        <f>ROUND(Ventes[[#This Row],[VenteNet]]-Ventes[[#This Row],[Cout]],2)</f>
        <v>-0.75</v>
      </c>
      <c r="AC86">
        <f>WEEKDAY(Ventes[[#This Row],[VenteDate]], 2)</f>
        <v>5</v>
      </c>
      <c r="AD86" t="str">
        <f>CHOOSE(WEEKDAY(Ventes[[#This Row],[VenteDate]], 2),"lun.","mar.","mer.","jeu.","ven.","sam.","dim.")</f>
        <v>ven.</v>
      </c>
      <c r="AE86" s="10" t="str">
        <f>IF(MONTH(Ventes[[#This Row],[VenteDate]])&lt;10,"0"&amp;MONTH(Ventes[[#This Row],[VenteDate]]),TEXT(MONTH(Ventes[[#This Row],[VenteDate]]),"##"))</f>
        <v>09</v>
      </c>
      <c r="AF86" t="str">
        <f>CHOOSE(Ventes[[#This Row],[DateMoisNumero]],"janvier","février","mars","avril","mai","juin","juillet.","août","septembre","octobre","novembre","décembre")</f>
        <v>septembre</v>
      </c>
      <c r="AG86" t="str">
        <f>Ventes[[#This Row],[DateAnnee]]&amp;IF(WEEKNUM(Ventes[[#This Row],[VenteDate]])&lt;10,"-0","-")&amp;WEEKNUM(Ventes[[#This Row],[VenteDate]])</f>
        <v>2025-37</v>
      </c>
      <c r="AH86" s="10">
        <f>YEAR(Ventes[[#This Row],[VenteDate]])</f>
        <v>2025</v>
      </c>
      <c r="AR86"/>
      <c r="AS86"/>
      <c r="AT86"/>
      <c r="AU86"/>
      <c r="AV86"/>
      <c r="AW86"/>
      <c r="BA86"/>
      <c r="BC86"/>
    </row>
    <row r="87" spans="1:55">
      <c r="A87" t="s">
        <v>333</v>
      </c>
      <c r="B87" t="s">
        <v>334</v>
      </c>
      <c r="D87" s="8">
        <v>45912</v>
      </c>
      <c r="E87" s="8">
        <v>45912</v>
      </c>
      <c r="F87" s="8" t="s">
        <v>95</v>
      </c>
      <c r="G87" t="s">
        <v>96</v>
      </c>
      <c r="H87" t="s">
        <v>335</v>
      </c>
      <c r="I87" t="s">
        <v>336</v>
      </c>
      <c r="J87" t="s">
        <v>337</v>
      </c>
      <c r="K87" t="s">
        <v>340</v>
      </c>
      <c r="L87" s="9" t="s">
        <v>341</v>
      </c>
      <c r="M87" s="9" t="s">
        <v>75</v>
      </c>
      <c r="N87" t="s">
        <v>76</v>
      </c>
      <c r="O87" t="s">
        <v>288</v>
      </c>
      <c r="P87" s="9" t="s">
        <v>289</v>
      </c>
      <c r="Q87" s="5" t="s">
        <v>47</v>
      </c>
      <c r="R87" t="s">
        <v>48</v>
      </c>
      <c r="S87" t="s">
        <v>342</v>
      </c>
      <c r="T87" t="s">
        <v>343</v>
      </c>
      <c r="U87" s="9">
        <v>29.4</v>
      </c>
      <c r="V87">
        <v>13</v>
      </c>
      <c r="W87" s="9">
        <v>33.6</v>
      </c>
      <c r="X87">
        <f>Ventes[[#This Row],[VenteNombre]]*Ventes[[#This Row],[PUHT]]</f>
        <v>436.8</v>
      </c>
      <c r="Y8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7">
        <f>Ventes[[#This Row],[VenteBrut]]-Ventes[[#This Row],[Remise]]</f>
        <v>436.8</v>
      </c>
      <c r="AA87">
        <f>Ventes[[#This Row],[VenteNombre]]*Ventes[[#This Row],[CUHT]]</f>
        <v>382.2</v>
      </c>
      <c r="AB87">
        <f>ROUND(Ventes[[#This Row],[VenteNet]]-Ventes[[#This Row],[Cout]],2)</f>
        <v>54.6</v>
      </c>
      <c r="AC87">
        <f>WEEKDAY(Ventes[[#This Row],[VenteDate]], 2)</f>
        <v>5</v>
      </c>
      <c r="AD87" t="str">
        <f>CHOOSE(WEEKDAY(Ventes[[#This Row],[VenteDate]], 2),"lun.","mar.","mer.","jeu.","ven.","sam.","dim.")</f>
        <v>ven.</v>
      </c>
      <c r="AE87" s="10" t="str">
        <f>IF(MONTH(Ventes[[#This Row],[VenteDate]])&lt;10,"0"&amp;MONTH(Ventes[[#This Row],[VenteDate]]),TEXT(MONTH(Ventes[[#This Row],[VenteDate]]),"##"))</f>
        <v>09</v>
      </c>
      <c r="AF87" t="str">
        <f>CHOOSE(Ventes[[#This Row],[DateMoisNumero]],"janvier","février","mars","avril","mai","juin","juillet.","août","septembre","octobre","novembre","décembre")</f>
        <v>septembre</v>
      </c>
      <c r="AG87" t="str">
        <f>Ventes[[#This Row],[DateAnnee]]&amp;IF(WEEKNUM(Ventes[[#This Row],[VenteDate]])&lt;10,"-0","-")&amp;WEEKNUM(Ventes[[#This Row],[VenteDate]])</f>
        <v>2025-37</v>
      </c>
      <c r="AH87" s="10">
        <f>YEAR(Ventes[[#This Row],[VenteDate]])</f>
        <v>2025</v>
      </c>
      <c r="AR87"/>
      <c r="AS87"/>
      <c r="AT87"/>
      <c r="AU87"/>
      <c r="AV87"/>
      <c r="AW87"/>
      <c r="BA87"/>
      <c r="BC87"/>
    </row>
    <row r="88" spans="1:55">
      <c r="A88" t="s">
        <v>333</v>
      </c>
      <c r="B88" t="s">
        <v>334</v>
      </c>
      <c r="D88" s="8">
        <v>45912</v>
      </c>
      <c r="E88" s="8">
        <v>46000</v>
      </c>
      <c r="F88" s="8" t="s">
        <v>95</v>
      </c>
      <c r="G88" t="s">
        <v>96</v>
      </c>
      <c r="H88" t="s">
        <v>335</v>
      </c>
      <c r="I88" t="s">
        <v>336</v>
      </c>
      <c r="J88" t="s">
        <v>337</v>
      </c>
      <c r="K88" t="s">
        <v>344</v>
      </c>
      <c r="L88" s="9" t="s">
        <v>345</v>
      </c>
      <c r="M88" s="9" t="s">
        <v>75</v>
      </c>
      <c r="N88" t="s">
        <v>76</v>
      </c>
      <c r="O88" t="s">
        <v>288</v>
      </c>
      <c r="P88" t="s">
        <v>289</v>
      </c>
      <c r="Q88" s="5" t="s">
        <v>47</v>
      </c>
      <c r="R88" t="s">
        <v>48</v>
      </c>
      <c r="S88" t="s">
        <v>243</v>
      </c>
      <c r="T88" t="s">
        <v>244</v>
      </c>
      <c r="U88">
        <v>65.33</v>
      </c>
      <c r="V88">
        <v>18</v>
      </c>
      <c r="W88">
        <v>128</v>
      </c>
      <c r="X88">
        <f>Ventes[[#This Row],[VenteNombre]]*Ventes[[#This Row],[PUHT]]</f>
        <v>2304</v>
      </c>
      <c r="Y8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8">
        <f>Ventes[[#This Row],[VenteBrut]]-Ventes[[#This Row],[Remise]]</f>
        <v>2304</v>
      </c>
      <c r="AA88">
        <f>Ventes[[#This Row],[VenteNombre]]*Ventes[[#This Row],[CUHT]]</f>
        <v>1175.94</v>
      </c>
      <c r="AB88">
        <f>ROUND(Ventes[[#This Row],[VenteNet]]-Ventes[[#This Row],[Cout]],2)</f>
        <v>1128.06</v>
      </c>
      <c r="AC88">
        <f>WEEKDAY(Ventes[[#This Row],[VenteDate]], 2)</f>
        <v>2</v>
      </c>
      <c r="AD88" t="str">
        <f>CHOOSE(WEEKDAY(Ventes[[#This Row],[VenteDate]], 2),"lun.","mar.","mer.","jeu.","ven.","sam.","dim.")</f>
        <v>mar.</v>
      </c>
      <c r="AE88" s="10" t="str">
        <f>IF(MONTH(Ventes[[#This Row],[VenteDate]])&lt;10,"0"&amp;MONTH(Ventes[[#This Row],[VenteDate]]),TEXT(MONTH(Ventes[[#This Row],[VenteDate]]),"##"))</f>
        <v>12</v>
      </c>
      <c r="AF88" t="str">
        <f>CHOOSE(Ventes[[#This Row],[DateMoisNumero]],"janvier","février","mars","avril","mai","juin","juillet.","août","septembre","octobre","novembre","décembre")</f>
        <v>décembre</v>
      </c>
      <c r="AG88" t="str">
        <f>Ventes[[#This Row],[DateAnnee]]&amp;IF(WEEKNUM(Ventes[[#This Row],[VenteDate]])&lt;10,"-0","-")&amp;WEEKNUM(Ventes[[#This Row],[VenteDate]])</f>
        <v>2025-50</v>
      </c>
      <c r="AH88" s="10">
        <f>YEAR(Ventes[[#This Row],[VenteDate]])</f>
        <v>2025</v>
      </c>
      <c r="AR88"/>
      <c r="AS88"/>
      <c r="AT88"/>
      <c r="AU88"/>
      <c r="AV88"/>
      <c r="AW88"/>
      <c r="BA88"/>
      <c r="BC88"/>
    </row>
    <row r="89" spans="1:55">
      <c r="A89" t="s">
        <v>333</v>
      </c>
      <c r="B89" t="s">
        <v>334</v>
      </c>
      <c r="D89" s="8">
        <v>45912</v>
      </c>
      <c r="E89" s="8">
        <v>46039</v>
      </c>
      <c r="F89" s="8" t="s">
        <v>95</v>
      </c>
      <c r="G89" t="s">
        <v>96</v>
      </c>
      <c r="H89" t="s">
        <v>335</v>
      </c>
      <c r="I89" t="s">
        <v>336</v>
      </c>
      <c r="J89" t="s">
        <v>337</v>
      </c>
      <c r="K89" t="s">
        <v>209</v>
      </c>
      <c r="L89" s="9" t="s">
        <v>210</v>
      </c>
      <c r="M89" s="9" t="s">
        <v>75</v>
      </c>
      <c r="N89" t="s">
        <v>76</v>
      </c>
      <c r="O89" t="s">
        <v>288</v>
      </c>
      <c r="P89" t="s">
        <v>289</v>
      </c>
      <c r="Q89" s="5" t="s">
        <v>65</v>
      </c>
      <c r="R89" t="s">
        <v>66</v>
      </c>
      <c r="S89" t="s">
        <v>342</v>
      </c>
      <c r="T89" t="s">
        <v>343</v>
      </c>
      <c r="U89">
        <v>58.8</v>
      </c>
      <c r="V89">
        <v>47</v>
      </c>
      <c r="W89">
        <v>125.2</v>
      </c>
      <c r="X89">
        <f>Ventes[[#This Row],[VenteNombre]]*Ventes[[#This Row],[PUHT]]</f>
        <v>5884.4000000000005</v>
      </c>
      <c r="Y8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9">
        <f>Ventes[[#This Row],[VenteBrut]]-Ventes[[#This Row],[Remise]]</f>
        <v>5884.4000000000005</v>
      </c>
      <c r="AA89">
        <f>Ventes[[#This Row],[VenteNombre]]*Ventes[[#This Row],[CUHT]]</f>
        <v>2763.6</v>
      </c>
      <c r="AB89">
        <f>ROUND(Ventes[[#This Row],[VenteNet]]-Ventes[[#This Row],[Cout]],2)</f>
        <v>3120.8</v>
      </c>
      <c r="AC89">
        <f>WEEKDAY(Ventes[[#This Row],[VenteDate]], 2)</f>
        <v>6</v>
      </c>
      <c r="AD89" t="str">
        <f>CHOOSE(WEEKDAY(Ventes[[#This Row],[VenteDate]], 2),"lun.","mar.","mer.","jeu.","ven.","sam.","dim.")</f>
        <v>sam.</v>
      </c>
      <c r="AE89" s="10" t="str">
        <f>IF(MONTH(Ventes[[#This Row],[VenteDate]])&lt;10,"0"&amp;MONTH(Ventes[[#This Row],[VenteDate]]),TEXT(MONTH(Ventes[[#This Row],[VenteDate]]),"##"))</f>
        <v>01</v>
      </c>
      <c r="AF89" t="str">
        <f>CHOOSE(Ventes[[#This Row],[DateMoisNumero]],"janvier","février","mars","avril","mai","juin","juillet.","août","septembre","octobre","novembre","décembre")</f>
        <v>janvier</v>
      </c>
      <c r="AG89" t="str">
        <f>Ventes[[#This Row],[DateAnnee]]&amp;IF(WEEKNUM(Ventes[[#This Row],[VenteDate]])&lt;10,"-0","-")&amp;WEEKNUM(Ventes[[#This Row],[VenteDate]])</f>
        <v>2026-03</v>
      </c>
      <c r="AH89" s="10">
        <f>YEAR(Ventes[[#This Row],[VenteDate]])</f>
        <v>2026</v>
      </c>
      <c r="AR89"/>
      <c r="AS89"/>
      <c r="AT89"/>
      <c r="AU89"/>
      <c r="AV89"/>
      <c r="AW89"/>
      <c r="BA89"/>
      <c r="BC89"/>
    </row>
    <row r="90" spans="1:55">
      <c r="A90" t="s">
        <v>333</v>
      </c>
      <c r="B90" t="s">
        <v>334</v>
      </c>
      <c r="D90" s="8">
        <v>45912</v>
      </c>
      <c r="E90" s="8">
        <v>46121</v>
      </c>
      <c r="F90" s="8" t="s">
        <v>95</v>
      </c>
      <c r="G90" t="s">
        <v>96</v>
      </c>
      <c r="H90" t="s">
        <v>335</v>
      </c>
      <c r="I90" t="s">
        <v>336</v>
      </c>
      <c r="J90" t="s">
        <v>337</v>
      </c>
      <c r="K90" t="s">
        <v>346</v>
      </c>
      <c r="L90" s="9" t="s">
        <v>347</v>
      </c>
      <c r="M90" s="9" t="s">
        <v>63</v>
      </c>
      <c r="N90" t="s">
        <v>64</v>
      </c>
      <c r="O90" t="s">
        <v>77</v>
      </c>
      <c r="P90" t="s">
        <v>78</v>
      </c>
      <c r="Q90" s="5" t="s">
        <v>57</v>
      </c>
      <c r="R90" t="s">
        <v>58</v>
      </c>
      <c r="S90" t="s">
        <v>199</v>
      </c>
      <c r="T90" t="s">
        <v>200</v>
      </c>
      <c r="U90">
        <v>12.6</v>
      </c>
      <c r="V90">
        <v>26</v>
      </c>
      <c r="W90">
        <v>110.26</v>
      </c>
      <c r="X90">
        <f>Ventes[[#This Row],[VenteNombre]]*Ventes[[#This Row],[PUHT]]</f>
        <v>2866.76</v>
      </c>
      <c r="Y90">
        <f>IF(Ventes[[#This Row],[RemiseType]]="Aucun",0,IF(Ventes[[#This Row],[RemiseType]]="Bas",3%,IF(Ventes[[#This Row],[RemiseType]]="Moyen",5%,IF(Ventes[[#This Row],[RemiseType]]="Elevé",10%,0))))*Ventes[[#This Row],[VenteBrut]]</f>
        <v>286.67600000000004</v>
      </c>
      <c r="Z90">
        <f>Ventes[[#This Row],[VenteBrut]]-Ventes[[#This Row],[Remise]]</f>
        <v>2580.0840000000003</v>
      </c>
      <c r="AA90">
        <f>Ventes[[#This Row],[VenteNombre]]*Ventes[[#This Row],[CUHT]]</f>
        <v>327.59999999999997</v>
      </c>
      <c r="AB90">
        <f>ROUND(Ventes[[#This Row],[VenteNet]]-Ventes[[#This Row],[Cout]],2)</f>
        <v>2252.48</v>
      </c>
      <c r="AC90">
        <f>WEEKDAY(Ventes[[#This Row],[VenteDate]], 2)</f>
        <v>4</v>
      </c>
      <c r="AD90" t="str">
        <f>CHOOSE(WEEKDAY(Ventes[[#This Row],[VenteDate]], 2),"lun.","mar.","mer.","jeu.","ven.","sam.","dim.")</f>
        <v>jeu.</v>
      </c>
      <c r="AE90" s="10" t="str">
        <f>IF(MONTH(Ventes[[#This Row],[VenteDate]])&lt;10,"0"&amp;MONTH(Ventes[[#This Row],[VenteDate]]),TEXT(MONTH(Ventes[[#This Row],[VenteDate]]),"##"))</f>
        <v>04</v>
      </c>
      <c r="AF90" t="str">
        <f>CHOOSE(Ventes[[#This Row],[DateMoisNumero]],"janvier","février","mars","avril","mai","juin","juillet.","août","septembre","octobre","novembre","décembre")</f>
        <v>avril</v>
      </c>
      <c r="AG90" t="str">
        <f>Ventes[[#This Row],[DateAnnee]]&amp;IF(WEEKNUM(Ventes[[#This Row],[VenteDate]])&lt;10,"-0","-")&amp;WEEKNUM(Ventes[[#This Row],[VenteDate]])</f>
        <v>2026-15</v>
      </c>
      <c r="AH90" s="10">
        <f>YEAR(Ventes[[#This Row],[VenteDate]])</f>
        <v>2026</v>
      </c>
      <c r="AR90"/>
      <c r="AS90"/>
      <c r="AT90"/>
      <c r="AU90"/>
      <c r="AV90"/>
      <c r="AW90"/>
      <c r="BA90"/>
      <c r="BC90"/>
    </row>
    <row r="91" spans="1:55">
      <c r="A91" t="s">
        <v>333</v>
      </c>
      <c r="B91" t="s">
        <v>334</v>
      </c>
      <c r="D91" s="8">
        <v>45912</v>
      </c>
      <c r="E91" s="8">
        <v>46281</v>
      </c>
      <c r="F91" s="8" t="s">
        <v>95</v>
      </c>
      <c r="G91" t="s">
        <v>96</v>
      </c>
      <c r="H91" t="s">
        <v>335</v>
      </c>
      <c r="I91" t="s">
        <v>336</v>
      </c>
      <c r="J91" t="s">
        <v>337</v>
      </c>
      <c r="K91" t="s">
        <v>348</v>
      </c>
      <c r="L91" s="9" t="s">
        <v>349</v>
      </c>
      <c r="M91" s="9" t="s">
        <v>75</v>
      </c>
      <c r="N91" t="s">
        <v>76</v>
      </c>
      <c r="O91" t="s">
        <v>288</v>
      </c>
      <c r="P91" t="s">
        <v>289</v>
      </c>
      <c r="Q91" s="5" t="s">
        <v>47</v>
      </c>
      <c r="R91" t="s">
        <v>48</v>
      </c>
      <c r="S91" t="s">
        <v>342</v>
      </c>
      <c r="T91" t="s">
        <v>343</v>
      </c>
      <c r="U91">
        <v>100.8</v>
      </c>
      <c r="V91">
        <v>13</v>
      </c>
      <c r="W91">
        <v>115.2</v>
      </c>
      <c r="X91">
        <f>Ventes[[#This Row],[VenteNombre]]*Ventes[[#This Row],[PUHT]]</f>
        <v>1497.6000000000001</v>
      </c>
      <c r="Y9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1">
        <f>Ventes[[#This Row],[VenteBrut]]-Ventes[[#This Row],[Remise]]</f>
        <v>1497.6000000000001</v>
      </c>
      <c r="AA91">
        <f>Ventes[[#This Row],[VenteNombre]]*Ventes[[#This Row],[CUHT]]</f>
        <v>1310.3999999999999</v>
      </c>
      <c r="AB91">
        <f>ROUND(Ventes[[#This Row],[VenteNet]]-Ventes[[#This Row],[Cout]],2)</f>
        <v>187.2</v>
      </c>
      <c r="AC91">
        <f>WEEKDAY(Ventes[[#This Row],[VenteDate]], 2)</f>
        <v>3</v>
      </c>
      <c r="AD91" t="str">
        <f>CHOOSE(WEEKDAY(Ventes[[#This Row],[VenteDate]], 2),"lun.","mar.","mer.","jeu.","ven.","sam.","dim.")</f>
        <v>mer.</v>
      </c>
      <c r="AE91" s="10" t="str">
        <f>IF(MONTH(Ventes[[#This Row],[VenteDate]])&lt;10,"0"&amp;MONTH(Ventes[[#This Row],[VenteDate]]),TEXT(MONTH(Ventes[[#This Row],[VenteDate]]),"##"))</f>
        <v>09</v>
      </c>
      <c r="AF91" t="str">
        <f>CHOOSE(Ventes[[#This Row],[DateMoisNumero]],"janvier","février","mars","avril","mai","juin","juillet.","août","septembre","octobre","novembre","décembre")</f>
        <v>septembre</v>
      </c>
      <c r="AG91" t="str">
        <f>Ventes[[#This Row],[DateAnnee]]&amp;IF(WEEKNUM(Ventes[[#This Row],[VenteDate]])&lt;10,"-0","-")&amp;WEEKNUM(Ventes[[#This Row],[VenteDate]])</f>
        <v>2026-38</v>
      </c>
      <c r="AH91" s="10">
        <f>YEAR(Ventes[[#This Row],[VenteDate]])</f>
        <v>2026</v>
      </c>
      <c r="AR91"/>
      <c r="AS91"/>
      <c r="AT91"/>
      <c r="AU91"/>
      <c r="AV91"/>
      <c r="AW91"/>
      <c r="BA91"/>
      <c r="BC91"/>
    </row>
    <row r="92" spans="1:55">
      <c r="A92" t="s">
        <v>333</v>
      </c>
      <c r="B92" t="s">
        <v>334</v>
      </c>
      <c r="D92" s="8">
        <v>45912</v>
      </c>
      <c r="E92" s="8">
        <v>46642</v>
      </c>
      <c r="F92" s="8" t="s">
        <v>95</v>
      </c>
      <c r="G92" t="s">
        <v>96</v>
      </c>
      <c r="H92" t="s">
        <v>335</v>
      </c>
      <c r="I92" t="s">
        <v>336</v>
      </c>
      <c r="J92" t="s">
        <v>337</v>
      </c>
      <c r="K92" t="s">
        <v>350</v>
      </c>
      <c r="L92" s="9" t="s">
        <v>351</v>
      </c>
      <c r="M92" s="9" t="s">
        <v>53</v>
      </c>
      <c r="N92" t="s">
        <v>54</v>
      </c>
      <c r="O92" t="s">
        <v>77</v>
      </c>
      <c r="P92" s="9" t="s">
        <v>78</v>
      </c>
      <c r="Q92" s="5" t="s">
        <v>79</v>
      </c>
      <c r="R92" t="s">
        <v>80</v>
      </c>
      <c r="S92" t="s">
        <v>119</v>
      </c>
      <c r="T92" t="s">
        <v>120</v>
      </c>
      <c r="U92" s="9">
        <v>25.7</v>
      </c>
      <c r="V92">
        <v>15</v>
      </c>
      <c r="W92" s="9">
        <v>28.35</v>
      </c>
      <c r="X92">
        <f>Ventes[[#This Row],[VenteNombre]]*Ventes[[#This Row],[PUHT]]</f>
        <v>425.25</v>
      </c>
      <c r="Y92">
        <f>IF(Ventes[[#This Row],[RemiseType]]="Aucun",0,IF(Ventes[[#This Row],[RemiseType]]="Bas",3%,IF(Ventes[[#This Row],[RemiseType]]="Moyen",5%,IF(Ventes[[#This Row],[RemiseType]]="Elevé",10%,0))))*Ventes[[#This Row],[VenteBrut]]</f>
        <v>42.525000000000006</v>
      </c>
      <c r="Z92">
        <f>Ventes[[#This Row],[VenteBrut]]-Ventes[[#This Row],[Remise]]</f>
        <v>382.72500000000002</v>
      </c>
      <c r="AA92">
        <f>Ventes[[#This Row],[VenteNombre]]*Ventes[[#This Row],[CUHT]]</f>
        <v>385.5</v>
      </c>
      <c r="AB92">
        <f>ROUND(Ventes[[#This Row],[VenteNet]]-Ventes[[#This Row],[Cout]],2)</f>
        <v>-2.77</v>
      </c>
      <c r="AC92">
        <f>WEEKDAY(Ventes[[#This Row],[VenteDate]], 2)</f>
        <v>7</v>
      </c>
      <c r="AD92" t="str">
        <f>CHOOSE(WEEKDAY(Ventes[[#This Row],[VenteDate]], 2),"lun.","mar.","mer.","jeu.","ven.","sam.","dim.")</f>
        <v>dim.</v>
      </c>
      <c r="AE92" s="10" t="str">
        <f>IF(MONTH(Ventes[[#This Row],[VenteDate]])&lt;10,"0"&amp;MONTH(Ventes[[#This Row],[VenteDate]]),TEXT(MONTH(Ventes[[#This Row],[VenteDate]]),"##"))</f>
        <v>09</v>
      </c>
      <c r="AF92" t="str">
        <f>CHOOSE(Ventes[[#This Row],[DateMoisNumero]],"janvier","février","mars","avril","mai","juin","juillet.","août","septembre","octobre","novembre","décembre")</f>
        <v>septembre</v>
      </c>
      <c r="AG92" t="str">
        <f>Ventes[[#This Row],[DateAnnee]]&amp;IF(WEEKNUM(Ventes[[#This Row],[VenteDate]])&lt;10,"-0","-")&amp;WEEKNUM(Ventes[[#This Row],[VenteDate]])</f>
        <v>2027-38</v>
      </c>
      <c r="AH92" s="10">
        <f>YEAR(Ventes[[#This Row],[VenteDate]])</f>
        <v>2027</v>
      </c>
      <c r="AR92"/>
      <c r="AS92"/>
      <c r="AT92"/>
      <c r="AU92"/>
      <c r="AV92"/>
      <c r="AW92"/>
      <c r="BA92"/>
      <c r="BC92"/>
    </row>
    <row r="93" spans="1:55">
      <c r="A93" t="s">
        <v>333</v>
      </c>
      <c r="B93" t="s">
        <v>334</v>
      </c>
      <c r="D93" s="8">
        <v>45912</v>
      </c>
      <c r="E93" s="8">
        <v>46730</v>
      </c>
      <c r="F93" s="8" t="s">
        <v>95</v>
      </c>
      <c r="G93" t="s">
        <v>96</v>
      </c>
      <c r="H93" t="s">
        <v>335</v>
      </c>
      <c r="I93" t="s">
        <v>336</v>
      </c>
      <c r="J93" t="s">
        <v>337</v>
      </c>
      <c r="K93" t="s">
        <v>352</v>
      </c>
      <c r="L93" s="9" t="s">
        <v>353</v>
      </c>
      <c r="M93" s="9" t="s">
        <v>75</v>
      </c>
      <c r="N93" t="s">
        <v>76</v>
      </c>
      <c r="O93" t="s">
        <v>288</v>
      </c>
      <c r="P93" s="9" t="s">
        <v>289</v>
      </c>
      <c r="Q93" s="5" t="s">
        <v>47</v>
      </c>
      <c r="R93" t="s">
        <v>48</v>
      </c>
      <c r="S93" t="s">
        <v>243</v>
      </c>
      <c r="T93" t="s">
        <v>244</v>
      </c>
      <c r="U93" s="9">
        <v>46.67</v>
      </c>
      <c r="V93">
        <v>18</v>
      </c>
      <c r="W93" s="9">
        <v>120</v>
      </c>
      <c r="X93">
        <f>Ventes[[#This Row],[VenteNombre]]*Ventes[[#This Row],[PUHT]]</f>
        <v>2160</v>
      </c>
      <c r="Y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">
        <f>Ventes[[#This Row],[VenteBrut]]-Ventes[[#This Row],[Remise]]</f>
        <v>2160</v>
      </c>
      <c r="AA93">
        <f>Ventes[[#This Row],[VenteNombre]]*Ventes[[#This Row],[CUHT]]</f>
        <v>840.06000000000006</v>
      </c>
      <c r="AB93">
        <f>ROUND(Ventes[[#This Row],[VenteNet]]-Ventes[[#This Row],[Cout]],2)</f>
        <v>1319.94</v>
      </c>
      <c r="AC93">
        <f>WEEKDAY(Ventes[[#This Row],[VenteDate]], 2)</f>
        <v>4</v>
      </c>
      <c r="AD93" t="str">
        <f>CHOOSE(WEEKDAY(Ventes[[#This Row],[VenteDate]], 2),"lun.","mar.","mer.","jeu.","ven.","sam.","dim.")</f>
        <v>jeu.</v>
      </c>
      <c r="AE93" s="10" t="str">
        <f>IF(MONTH(Ventes[[#This Row],[VenteDate]])&lt;10,"0"&amp;MONTH(Ventes[[#This Row],[VenteDate]]),TEXT(MONTH(Ventes[[#This Row],[VenteDate]]),"##"))</f>
        <v>12</v>
      </c>
      <c r="AF93" t="str">
        <f>CHOOSE(Ventes[[#This Row],[DateMoisNumero]],"janvier","février","mars","avril","mai","juin","juillet.","août","septembre","octobre","novembre","décembre")</f>
        <v>décembre</v>
      </c>
      <c r="AG93" t="str">
        <f>Ventes[[#This Row],[DateAnnee]]&amp;IF(WEEKNUM(Ventes[[#This Row],[VenteDate]])&lt;10,"-0","-")&amp;WEEKNUM(Ventes[[#This Row],[VenteDate]])</f>
        <v>2027-50</v>
      </c>
      <c r="AH93" s="10">
        <f>YEAR(Ventes[[#This Row],[VenteDate]])</f>
        <v>2027</v>
      </c>
      <c r="AR93"/>
      <c r="AS93"/>
      <c r="AT93"/>
      <c r="AU93"/>
      <c r="AV93"/>
      <c r="AW93"/>
      <c r="BA93"/>
      <c r="BC93"/>
    </row>
    <row r="94" spans="1:55">
      <c r="A94" t="s">
        <v>333</v>
      </c>
      <c r="B94" t="s">
        <v>334</v>
      </c>
      <c r="D94" s="8">
        <v>45912</v>
      </c>
      <c r="E94" s="8">
        <v>46769</v>
      </c>
      <c r="F94" s="8" t="s">
        <v>95</v>
      </c>
      <c r="G94" t="s">
        <v>96</v>
      </c>
      <c r="H94" t="s">
        <v>335</v>
      </c>
      <c r="I94" t="s">
        <v>336</v>
      </c>
      <c r="J94" t="s">
        <v>337</v>
      </c>
      <c r="K94" t="s">
        <v>354</v>
      </c>
      <c r="L94" s="9" t="s">
        <v>355</v>
      </c>
      <c r="M94" s="9" t="s">
        <v>75</v>
      </c>
      <c r="N94" t="s">
        <v>76</v>
      </c>
      <c r="O94" t="s">
        <v>288</v>
      </c>
      <c r="P94" s="9" t="s">
        <v>289</v>
      </c>
      <c r="Q94" s="5" t="s">
        <v>65</v>
      </c>
      <c r="R94" t="s">
        <v>66</v>
      </c>
      <c r="S94" t="s">
        <v>342</v>
      </c>
      <c r="T94" t="s">
        <v>343</v>
      </c>
      <c r="U94" s="9">
        <v>58.33</v>
      </c>
      <c r="V94">
        <v>47</v>
      </c>
      <c r="W94" s="9">
        <v>125</v>
      </c>
      <c r="X94">
        <f>Ventes[[#This Row],[VenteNombre]]*Ventes[[#This Row],[PUHT]]</f>
        <v>5875</v>
      </c>
      <c r="Y9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">
        <f>Ventes[[#This Row],[VenteBrut]]-Ventes[[#This Row],[Remise]]</f>
        <v>5875</v>
      </c>
      <c r="AA94">
        <f>Ventes[[#This Row],[VenteNombre]]*Ventes[[#This Row],[CUHT]]</f>
        <v>2741.5099999999998</v>
      </c>
      <c r="AB94">
        <f>ROUND(Ventes[[#This Row],[VenteNet]]-Ventes[[#This Row],[Cout]],2)</f>
        <v>3133.49</v>
      </c>
      <c r="AC94">
        <f>WEEKDAY(Ventes[[#This Row],[VenteDate]], 2)</f>
        <v>1</v>
      </c>
      <c r="AD94" t="str">
        <f>CHOOSE(WEEKDAY(Ventes[[#This Row],[VenteDate]], 2),"lun.","mar.","mer.","jeu.","ven.","sam.","dim.")</f>
        <v>lun.</v>
      </c>
      <c r="AE94" s="10" t="str">
        <f>IF(MONTH(Ventes[[#This Row],[VenteDate]])&lt;10,"0"&amp;MONTH(Ventes[[#This Row],[VenteDate]]),TEXT(MONTH(Ventes[[#This Row],[VenteDate]]),"##"))</f>
        <v>01</v>
      </c>
      <c r="AF94" t="str">
        <f>CHOOSE(Ventes[[#This Row],[DateMoisNumero]],"janvier","février","mars","avril","mai","juin","juillet.","août","septembre","octobre","novembre","décembre")</f>
        <v>janvier</v>
      </c>
      <c r="AG94" t="str">
        <f>Ventes[[#This Row],[DateAnnee]]&amp;IF(WEEKNUM(Ventes[[#This Row],[VenteDate]])&lt;10,"-0","-")&amp;WEEKNUM(Ventes[[#This Row],[VenteDate]])</f>
        <v>2028-04</v>
      </c>
      <c r="AH94" s="10">
        <f>YEAR(Ventes[[#This Row],[VenteDate]])</f>
        <v>2028</v>
      </c>
      <c r="AR94"/>
      <c r="AS94"/>
      <c r="AT94"/>
      <c r="AU94"/>
      <c r="AV94"/>
      <c r="AW94"/>
      <c r="BA94"/>
      <c r="BC94"/>
    </row>
    <row r="95" spans="1:55">
      <c r="A95" t="s">
        <v>333</v>
      </c>
      <c r="B95" t="s">
        <v>334</v>
      </c>
      <c r="D95" s="8">
        <v>45912</v>
      </c>
      <c r="E95" s="8">
        <v>46852</v>
      </c>
      <c r="F95" s="8" t="s">
        <v>95</v>
      </c>
      <c r="G95" t="s">
        <v>96</v>
      </c>
      <c r="H95" t="s">
        <v>335</v>
      </c>
      <c r="I95" t="s">
        <v>336</v>
      </c>
      <c r="J95" t="s">
        <v>337</v>
      </c>
      <c r="K95" t="s">
        <v>356</v>
      </c>
      <c r="L95" s="9" t="s">
        <v>357</v>
      </c>
      <c r="M95" s="9" t="s">
        <v>63</v>
      </c>
      <c r="N95" t="s">
        <v>64</v>
      </c>
      <c r="O95" t="s">
        <v>77</v>
      </c>
      <c r="P95" s="9" t="s">
        <v>78</v>
      </c>
      <c r="Q95" s="5" t="s">
        <v>57</v>
      </c>
      <c r="R95" t="s">
        <v>58</v>
      </c>
      <c r="S95" t="s">
        <v>199</v>
      </c>
      <c r="T95" t="s">
        <v>200</v>
      </c>
      <c r="U95" s="9">
        <v>25.2</v>
      </c>
      <c r="V95">
        <v>26</v>
      </c>
      <c r="W95" s="9">
        <v>120.52</v>
      </c>
      <c r="X95">
        <f>Ventes[[#This Row],[VenteNombre]]*Ventes[[#This Row],[PUHT]]</f>
        <v>3133.52</v>
      </c>
      <c r="Y95">
        <f>IF(Ventes[[#This Row],[RemiseType]]="Aucun",0,IF(Ventes[[#This Row],[RemiseType]]="Bas",3%,IF(Ventes[[#This Row],[RemiseType]]="Moyen",5%,IF(Ventes[[#This Row],[RemiseType]]="Elevé",10%,0))))*Ventes[[#This Row],[VenteBrut]]</f>
        <v>313.35200000000003</v>
      </c>
      <c r="Z95">
        <f>Ventes[[#This Row],[VenteBrut]]-Ventes[[#This Row],[Remise]]</f>
        <v>2820.1680000000001</v>
      </c>
      <c r="AA95">
        <f>Ventes[[#This Row],[VenteNombre]]*Ventes[[#This Row],[CUHT]]</f>
        <v>655.19999999999993</v>
      </c>
      <c r="AB95">
        <f>ROUND(Ventes[[#This Row],[VenteNet]]-Ventes[[#This Row],[Cout]],2)</f>
        <v>2164.9699999999998</v>
      </c>
      <c r="AC95">
        <f>WEEKDAY(Ventes[[#This Row],[VenteDate]], 2)</f>
        <v>7</v>
      </c>
      <c r="AD95" t="str">
        <f>CHOOSE(WEEKDAY(Ventes[[#This Row],[VenteDate]], 2),"lun.","mar.","mer.","jeu.","ven.","sam.","dim.")</f>
        <v>dim.</v>
      </c>
      <c r="AE95" s="10" t="str">
        <f>IF(MONTH(Ventes[[#This Row],[VenteDate]])&lt;10,"0"&amp;MONTH(Ventes[[#This Row],[VenteDate]]),TEXT(MONTH(Ventes[[#This Row],[VenteDate]]),"##"))</f>
        <v>04</v>
      </c>
      <c r="AF95" t="str">
        <f>CHOOSE(Ventes[[#This Row],[DateMoisNumero]],"janvier","février","mars","avril","mai","juin","juillet.","août","septembre","octobre","novembre","décembre")</f>
        <v>avril</v>
      </c>
      <c r="AG95" t="str">
        <f>Ventes[[#This Row],[DateAnnee]]&amp;IF(WEEKNUM(Ventes[[#This Row],[VenteDate]])&lt;10,"-0","-")&amp;WEEKNUM(Ventes[[#This Row],[VenteDate]])</f>
        <v>2028-16</v>
      </c>
      <c r="AH95" s="10">
        <f>YEAR(Ventes[[#This Row],[VenteDate]])</f>
        <v>2028</v>
      </c>
      <c r="AR95"/>
      <c r="AS95"/>
      <c r="AT95"/>
      <c r="AU95"/>
      <c r="AV95"/>
      <c r="AW95"/>
      <c r="BA95"/>
      <c r="BC95"/>
    </row>
    <row r="96" spans="1:55">
      <c r="A96" t="s">
        <v>358</v>
      </c>
      <c r="B96" t="s">
        <v>359</v>
      </c>
      <c r="C96" t="s">
        <v>360</v>
      </c>
      <c r="D96" s="8">
        <v>45987</v>
      </c>
      <c r="E96" s="8">
        <v>45987</v>
      </c>
      <c r="F96" s="8" t="s">
        <v>95</v>
      </c>
      <c r="G96" t="s">
        <v>96</v>
      </c>
      <c r="H96" t="s">
        <v>127</v>
      </c>
      <c r="I96" t="s">
        <v>39</v>
      </c>
      <c r="J96" t="s">
        <v>40</v>
      </c>
      <c r="K96" t="s">
        <v>361</v>
      </c>
      <c r="L96" s="9" t="s">
        <v>362</v>
      </c>
      <c r="M96" s="9" t="s">
        <v>63</v>
      </c>
      <c r="N96" t="s">
        <v>64</v>
      </c>
      <c r="O96" t="s">
        <v>77</v>
      </c>
      <c r="P96" t="s">
        <v>78</v>
      </c>
      <c r="Q96" s="5" t="s">
        <v>57</v>
      </c>
      <c r="R96" t="s">
        <v>58</v>
      </c>
      <c r="S96" t="s">
        <v>67</v>
      </c>
      <c r="T96" t="s">
        <v>68</v>
      </c>
      <c r="U96">
        <v>9.6</v>
      </c>
      <c r="V96">
        <v>14</v>
      </c>
      <c r="W96">
        <v>13.5</v>
      </c>
      <c r="X96">
        <f>Ventes[[#This Row],[VenteNombre]]*Ventes[[#This Row],[PUHT]]</f>
        <v>189</v>
      </c>
      <c r="Y96">
        <f>IF(Ventes[[#This Row],[RemiseType]]="Aucun",0,IF(Ventes[[#This Row],[RemiseType]]="Bas",3%,IF(Ventes[[#This Row],[RemiseType]]="Moyen",5%,IF(Ventes[[#This Row],[RemiseType]]="Elevé",10%,0))))*Ventes[[#This Row],[VenteBrut]]</f>
        <v>18.900000000000002</v>
      </c>
      <c r="Z96">
        <f>Ventes[[#This Row],[VenteBrut]]-Ventes[[#This Row],[Remise]]</f>
        <v>170.1</v>
      </c>
      <c r="AA96">
        <f>Ventes[[#This Row],[VenteNombre]]*Ventes[[#This Row],[CUHT]]</f>
        <v>134.4</v>
      </c>
      <c r="AB96">
        <f>ROUND(Ventes[[#This Row],[VenteNet]]-Ventes[[#This Row],[Cout]],2)</f>
        <v>35.700000000000003</v>
      </c>
      <c r="AC96">
        <f>WEEKDAY(Ventes[[#This Row],[VenteDate]], 2)</f>
        <v>3</v>
      </c>
      <c r="AD96" t="str">
        <f>CHOOSE(WEEKDAY(Ventes[[#This Row],[VenteDate]], 2),"lun.","mar.","mer.","jeu.","ven.","sam.","dim.")</f>
        <v>mer.</v>
      </c>
      <c r="AE96" s="10" t="str">
        <f>IF(MONTH(Ventes[[#This Row],[VenteDate]])&lt;10,"0"&amp;MONTH(Ventes[[#This Row],[VenteDate]]),TEXT(MONTH(Ventes[[#This Row],[VenteDate]]),"##"))</f>
        <v>11</v>
      </c>
      <c r="AF96" t="str">
        <f>CHOOSE(Ventes[[#This Row],[DateMoisNumero]],"janvier","février","mars","avril","mai","juin","juillet.","août","septembre","octobre","novembre","décembre")</f>
        <v>novembre</v>
      </c>
      <c r="AG96" t="str">
        <f>Ventes[[#This Row],[DateAnnee]]&amp;IF(WEEKNUM(Ventes[[#This Row],[VenteDate]])&lt;10,"-0","-")&amp;WEEKNUM(Ventes[[#This Row],[VenteDate]])</f>
        <v>2025-48</v>
      </c>
      <c r="AH96" s="10">
        <f>YEAR(Ventes[[#This Row],[VenteDate]])</f>
        <v>2025</v>
      </c>
      <c r="AR96"/>
      <c r="AS96"/>
      <c r="AT96"/>
      <c r="AU96"/>
      <c r="AV96"/>
      <c r="AW96"/>
      <c r="BA96"/>
      <c r="BC96"/>
    </row>
    <row r="97" spans="1:55">
      <c r="A97" t="s">
        <v>358</v>
      </c>
      <c r="B97" t="s">
        <v>359</v>
      </c>
      <c r="C97" t="s">
        <v>360</v>
      </c>
      <c r="D97" s="8">
        <v>45987</v>
      </c>
      <c r="E97" s="8">
        <v>45987</v>
      </c>
      <c r="F97" s="8" t="s">
        <v>95</v>
      </c>
      <c r="G97" t="s">
        <v>96</v>
      </c>
      <c r="H97" t="s">
        <v>127</v>
      </c>
      <c r="I97" t="s">
        <v>39</v>
      </c>
      <c r="J97" t="s">
        <v>40</v>
      </c>
      <c r="K97" t="s">
        <v>363</v>
      </c>
      <c r="L97" s="9" t="s">
        <v>364</v>
      </c>
      <c r="M97" s="9" t="s">
        <v>53</v>
      </c>
      <c r="N97" t="s">
        <v>54</v>
      </c>
      <c r="O97" t="s">
        <v>55</v>
      </c>
      <c r="P97" s="9" t="s">
        <v>56</v>
      </c>
      <c r="Q97" s="5" t="s">
        <v>79</v>
      </c>
      <c r="R97" t="s">
        <v>80</v>
      </c>
      <c r="S97" t="s">
        <v>365</v>
      </c>
      <c r="T97" t="s">
        <v>366</v>
      </c>
      <c r="U97" s="9">
        <v>146.88</v>
      </c>
      <c r="V97">
        <v>16</v>
      </c>
      <c r="W97" s="9">
        <v>162</v>
      </c>
      <c r="X97">
        <f>Ventes[[#This Row],[VenteNombre]]*Ventes[[#This Row],[PUHT]]</f>
        <v>2592</v>
      </c>
      <c r="Y97">
        <f>IF(Ventes[[#This Row],[RemiseType]]="Aucun",0,IF(Ventes[[#This Row],[RemiseType]]="Bas",3%,IF(Ventes[[#This Row],[RemiseType]]="Moyen",5%,IF(Ventes[[#This Row],[RemiseType]]="Elevé",10%,0))))*Ventes[[#This Row],[VenteBrut]]</f>
        <v>77.759999999999991</v>
      </c>
      <c r="Z97">
        <f>Ventes[[#This Row],[VenteBrut]]-Ventes[[#This Row],[Remise]]</f>
        <v>2514.2399999999998</v>
      </c>
      <c r="AA97">
        <f>Ventes[[#This Row],[VenteNombre]]*Ventes[[#This Row],[CUHT]]</f>
        <v>2350.08</v>
      </c>
      <c r="AB97">
        <f>ROUND(Ventes[[#This Row],[VenteNet]]-Ventes[[#This Row],[Cout]],2)</f>
        <v>164.16</v>
      </c>
      <c r="AC97">
        <f>WEEKDAY(Ventes[[#This Row],[VenteDate]], 2)</f>
        <v>3</v>
      </c>
      <c r="AD97" t="str">
        <f>CHOOSE(WEEKDAY(Ventes[[#This Row],[VenteDate]], 2),"lun.","mar.","mer.","jeu.","ven.","sam.","dim.")</f>
        <v>mer.</v>
      </c>
      <c r="AE97" s="10" t="str">
        <f>IF(MONTH(Ventes[[#This Row],[VenteDate]])&lt;10,"0"&amp;MONTH(Ventes[[#This Row],[VenteDate]]),TEXT(MONTH(Ventes[[#This Row],[VenteDate]]),"##"))</f>
        <v>11</v>
      </c>
      <c r="AF97" t="str">
        <f>CHOOSE(Ventes[[#This Row],[DateMoisNumero]],"janvier","février","mars","avril","mai","juin","juillet.","août","septembre","octobre","novembre","décembre")</f>
        <v>novembre</v>
      </c>
      <c r="AG97" t="str">
        <f>Ventes[[#This Row],[DateAnnee]]&amp;IF(WEEKNUM(Ventes[[#This Row],[VenteDate]])&lt;10,"-0","-")&amp;WEEKNUM(Ventes[[#This Row],[VenteDate]])</f>
        <v>2025-48</v>
      </c>
      <c r="AH97" s="10">
        <f>YEAR(Ventes[[#This Row],[VenteDate]])</f>
        <v>2025</v>
      </c>
      <c r="AR97"/>
      <c r="AS97"/>
      <c r="AT97"/>
      <c r="AU97"/>
      <c r="AV97"/>
      <c r="AW97"/>
      <c r="BA97"/>
      <c r="BC97"/>
    </row>
    <row r="98" spans="1:55">
      <c r="A98" t="s">
        <v>358</v>
      </c>
      <c r="B98" t="s">
        <v>359</v>
      </c>
      <c r="C98" t="s">
        <v>360</v>
      </c>
      <c r="D98" s="8">
        <v>45987</v>
      </c>
      <c r="E98" s="8">
        <v>45987</v>
      </c>
      <c r="F98" s="8" t="s">
        <v>95</v>
      </c>
      <c r="G98" t="s">
        <v>96</v>
      </c>
      <c r="H98" t="s">
        <v>127</v>
      </c>
      <c r="I98" t="s">
        <v>39</v>
      </c>
      <c r="J98" t="s">
        <v>40</v>
      </c>
      <c r="K98" t="s">
        <v>367</v>
      </c>
      <c r="L98" s="9" t="s">
        <v>368</v>
      </c>
      <c r="M98" s="9" t="s">
        <v>75</v>
      </c>
      <c r="N98" t="s">
        <v>76</v>
      </c>
      <c r="O98" t="s">
        <v>77</v>
      </c>
      <c r="P98" s="9" t="s">
        <v>78</v>
      </c>
      <c r="Q98" s="5" t="s">
        <v>65</v>
      </c>
      <c r="R98" t="s">
        <v>66</v>
      </c>
      <c r="S98" t="s">
        <v>67</v>
      </c>
      <c r="T98" t="s">
        <v>68</v>
      </c>
      <c r="U98" s="9">
        <v>4.2</v>
      </c>
      <c r="V98">
        <v>10</v>
      </c>
      <c r="W98" s="9">
        <v>4.8</v>
      </c>
      <c r="X98">
        <f>Ventes[[#This Row],[VenteNombre]]*Ventes[[#This Row],[PUHT]]</f>
        <v>48</v>
      </c>
      <c r="Y98">
        <f>IF(Ventes[[#This Row],[RemiseType]]="Aucun",0,IF(Ventes[[#This Row],[RemiseType]]="Bas",3%,IF(Ventes[[#This Row],[RemiseType]]="Moyen",5%,IF(Ventes[[#This Row],[RemiseType]]="Elevé",10%,0))))*Ventes[[#This Row],[VenteBrut]]</f>
        <v>4.8000000000000007</v>
      </c>
      <c r="Z98">
        <f>Ventes[[#This Row],[VenteBrut]]-Ventes[[#This Row],[Remise]]</f>
        <v>43.2</v>
      </c>
      <c r="AA98">
        <f>Ventes[[#This Row],[VenteNombre]]*Ventes[[#This Row],[CUHT]]</f>
        <v>42</v>
      </c>
      <c r="AB98">
        <f>ROUND(Ventes[[#This Row],[VenteNet]]-Ventes[[#This Row],[Cout]],2)</f>
        <v>1.2</v>
      </c>
      <c r="AC98">
        <f>WEEKDAY(Ventes[[#This Row],[VenteDate]], 2)</f>
        <v>3</v>
      </c>
      <c r="AD98" t="str">
        <f>CHOOSE(WEEKDAY(Ventes[[#This Row],[VenteDate]], 2),"lun.","mar.","mer.","jeu.","ven.","sam.","dim.")</f>
        <v>mer.</v>
      </c>
      <c r="AE98" s="10" t="str">
        <f>IF(MONTH(Ventes[[#This Row],[VenteDate]])&lt;10,"0"&amp;MONTH(Ventes[[#This Row],[VenteDate]]),TEXT(MONTH(Ventes[[#This Row],[VenteDate]]),"##"))</f>
        <v>11</v>
      </c>
      <c r="AF98" t="str">
        <f>CHOOSE(Ventes[[#This Row],[DateMoisNumero]],"janvier","février","mars","avril","mai","juin","juillet.","août","septembre","octobre","novembre","décembre")</f>
        <v>novembre</v>
      </c>
      <c r="AG98" t="str">
        <f>Ventes[[#This Row],[DateAnnee]]&amp;IF(WEEKNUM(Ventes[[#This Row],[VenteDate]])&lt;10,"-0","-")&amp;WEEKNUM(Ventes[[#This Row],[VenteDate]])</f>
        <v>2025-48</v>
      </c>
      <c r="AH98" s="10">
        <f>YEAR(Ventes[[#This Row],[VenteDate]])</f>
        <v>2025</v>
      </c>
      <c r="AR98"/>
      <c r="AS98"/>
      <c r="AT98"/>
      <c r="AU98"/>
      <c r="AV98"/>
      <c r="AW98"/>
      <c r="BA98"/>
      <c r="BC98"/>
    </row>
    <row r="99" spans="1:55">
      <c r="A99" t="s">
        <v>358</v>
      </c>
      <c r="B99" t="s">
        <v>359</v>
      </c>
      <c r="C99" t="s">
        <v>360</v>
      </c>
      <c r="D99" s="8">
        <v>45987</v>
      </c>
      <c r="E99" s="8">
        <v>46010</v>
      </c>
      <c r="F99" s="8" t="s">
        <v>95</v>
      </c>
      <c r="G99" t="s">
        <v>96</v>
      </c>
      <c r="H99" t="s">
        <v>127</v>
      </c>
      <c r="I99" t="s">
        <v>39</v>
      </c>
      <c r="J99" t="s">
        <v>40</v>
      </c>
      <c r="K99" t="s">
        <v>296</v>
      </c>
      <c r="L99" s="9" t="s">
        <v>297</v>
      </c>
      <c r="M99" s="9" t="s">
        <v>63</v>
      </c>
      <c r="N99" t="s">
        <v>64</v>
      </c>
      <c r="O99" t="s">
        <v>77</v>
      </c>
      <c r="P99" t="s">
        <v>78</v>
      </c>
      <c r="Q99" s="5" t="s">
        <v>65</v>
      </c>
      <c r="R99" t="s">
        <v>66</v>
      </c>
      <c r="S99" t="s">
        <v>199</v>
      </c>
      <c r="T99" t="s">
        <v>200</v>
      </c>
      <c r="U99">
        <v>16.8</v>
      </c>
      <c r="V99">
        <v>14</v>
      </c>
      <c r="W99">
        <v>23.63</v>
      </c>
      <c r="X99">
        <f>Ventes[[#This Row],[VenteNombre]]*Ventes[[#This Row],[PUHT]]</f>
        <v>330.82</v>
      </c>
      <c r="Y99">
        <f>IF(Ventes[[#This Row],[RemiseType]]="Aucun",0,IF(Ventes[[#This Row],[RemiseType]]="Bas",3%,IF(Ventes[[#This Row],[RemiseType]]="Moyen",5%,IF(Ventes[[#This Row],[RemiseType]]="Elevé",10%,0))))*Ventes[[#This Row],[VenteBrut]]</f>
        <v>33.082000000000001</v>
      </c>
      <c r="Z99">
        <f>Ventes[[#This Row],[VenteBrut]]-Ventes[[#This Row],[Remise]]</f>
        <v>297.738</v>
      </c>
      <c r="AA99">
        <f>Ventes[[#This Row],[VenteNombre]]*Ventes[[#This Row],[CUHT]]</f>
        <v>235.20000000000002</v>
      </c>
      <c r="AB99">
        <f>ROUND(Ventes[[#This Row],[VenteNet]]-Ventes[[#This Row],[Cout]],2)</f>
        <v>62.54</v>
      </c>
      <c r="AC99">
        <f>WEEKDAY(Ventes[[#This Row],[VenteDate]], 2)</f>
        <v>5</v>
      </c>
      <c r="AD99" t="str">
        <f>CHOOSE(WEEKDAY(Ventes[[#This Row],[VenteDate]], 2),"lun.","mar.","mer.","jeu.","ven.","sam.","dim.")</f>
        <v>ven.</v>
      </c>
      <c r="AE99" s="10" t="str">
        <f>IF(MONTH(Ventes[[#This Row],[VenteDate]])&lt;10,"0"&amp;MONTH(Ventes[[#This Row],[VenteDate]]),TEXT(MONTH(Ventes[[#This Row],[VenteDate]]),"##"))</f>
        <v>12</v>
      </c>
      <c r="AF99" t="str">
        <f>CHOOSE(Ventes[[#This Row],[DateMoisNumero]],"janvier","février","mars","avril","mai","juin","juillet.","août","septembre","octobre","novembre","décembre")</f>
        <v>décembre</v>
      </c>
      <c r="AG99" t="str">
        <f>Ventes[[#This Row],[DateAnnee]]&amp;IF(WEEKNUM(Ventes[[#This Row],[VenteDate]])&lt;10,"-0","-")&amp;WEEKNUM(Ventes[[#This Row],[VenteDate]])</f>
        <v>2025-51</v>
      </c>
      <c r="AH99" s="10">
        <f>YEAR(Ventes[[#This Row],[VenteDate]])</f>
        <v>2025</v>
      </c>
      <c r="AR99"/>
      <c r="AS99"/>
      <c r="AT99"/>
      <c r="AU99"/>
      <c r="AV99"/>
      <c r="AW99"/>
      <c r="BA99"/>
      <c r="BC99"/>
    </row>
    <row r="100" spans="1:55">
      <c r="A100" t="s">
        <v>358</v>
      </c>
      <c r="B100" t="s">
        <v>359</v>
      </c>
      <c r="C100" t="s">
        <v>360</v>
      </c>
      <c r="D100" s="8">
        <v>45987</v>
      </c>
      <c r="E100" s="8">
        <v>46322</v>
      </c>
      <c r="F100" s="8" t="s">
        <v>95</v>
      </c>
      <c r="G100" t="s">
        <v>96</v>
      </c>
      <c r="H100" t="s">
        <v>127</v>
      </c>
      <c r="I100" t="s">
        <v>39</v>
      </c>
      <c r="J100" t="s">
        <v>40</v>
      </c>
      <c r="K100" t="s">
        <v>369</v>
      </c>
      <c r="L100" s="9" t="s">
        <v>370</v>
      </c>
      <c r="M100" s="9" t="s">
        <v>53</v>
      </c>
      <c r="N100" t="s">
        <v>54</v>
      </c>
      <c r="O100" t="s">
        <v>55</v>
      </c>
      <c r="P100" t="s">
        <v>56</v>
      </c>
      <c r="Q100" s="5" t="s">
        <v>79</v>
      </c>
      <c r="R100" t="s">
        <v>80</v>
      </c>
      <c r="S100" t="s">
        <v>365</v>
      </c>
      <c r="T100" t="s">
        <v>366</v>
      </c>
      <c r="U100">
        <v>81.599999999999994</v>
      </c>
      <c r="V100">
        <v>16</v>
      </c>
      <c r="W100">
        <v>90</v>
      </c>
      <c r="X100">
        <f>Ventes[[#This Row],[VenteNombre]]*Ventes[[#This Row],[PUHT]]</f>
        <v>1440</v>
      </c>
      <c r="Y100">
        <f>IF(Ventes[[#This Row],[RemiseType]]="Aucun",0,IF(Ventes[[#This Row],[RemiseType]]="Bas",3%,IF(Ventes[[#This Row],[RemiseType]]="Moyen",5%,IF(Ventes[[#This Row],[RemiseType]]="Elevé",10%,0))))*Ventes[[#This Row],[VenteBrut]]</f>
        <v>43.199999999999996</v>
      </c>
      <c r="Z100">
        <f>Ventes[[#This Row],[VenteBrut]]-Ventes[[#This Row],[Remise]]</f>
        <v>1396.8</v>
      </c>
      <c r="AA100">
        <f>Ventes[[#This Row],[VenteNombre]]*Ventes[[#This Row],[CUHT]]</f>
        <v>1305.5999999999999</v>
      </c>
      <c r="AB100">
        <f>ROUND(Ventes[[#This Row],[VenteNet]]-Ventes[[#This Row],[Cout]],2)</f>
        <v>91.2</v>
      </c>
      <c r="AC100">
        <f>WEEKDAY(Ventes[[#This Row],[VenteDate]], 2)</f>
        <v>2</v>
      </c>
      <c r="AD100" t="str">
        <f>CHOOSE(WEEKDAY(Ventes[[#This Row],[VenteDate]], 2),"lun.","mar.","mer.","jeu.","ven.","sam.","dim.")</f>
        <v>mar.</v>
      </c>
      <c r="AE100" s="10" t="str">
        <f>IF(MONTH(Ventes[[#This Row],[VenteDate]])&lt;10,"0"&amp;MONTH(Ventes[[#This Row],[VenteDate]]),TEXT(MONTH(Ventes[[#This Row],[VenteDate]]),"##"))</f>
        <v>10</v>
      </c>
      <c r="AF100" t="str">
        <f>CHOOSE(Ventes[[#This Row],[DateMoisNumero]],"janvier","février","mars","avril","mai","juin","juillet.","août","septembre","octobre","novembre","décembre")</f>
        <v>octobre</v>
      </c>
      <c r="AG100" t="str">
        <f>Ventes[[#This Row],[DateAnnee]]&amp;IF(WEEKNUM(Ventes[[#This Row],[VenteDate]])&lt;10,"-0","-")&amp;WEEKNUM(Ventes[[#This Row],[VenteDate]])</f>
        <v>2026-44</v>
      </c>
      <c r="AH100" s="10">
        <f>YEAR(Ventes[[#This Row],[VenteDate]])</f>
        <v>2026</v>
      </c>
      <c r="AR100"/>
      <c r="AS100"/>
      <c r="AT100"/>
      <c r="AU100"/>
      <c r="AV100"/>
      <c r="AW100"/>
      <c r="BA100"/>
      <c r="BC100"/>
    </row>
    <row r="101" spans="1:55">
      <c r="A101" t="s">
        <v>358</v>
      </c>
      <c r="B101" t="s">
        <v>359</v>
      </c>
      <c r="C101" t="s">
        <v>360</v>
      </c>
      <c r="D101" s="8">
        <v>45987</v>
      </c>
      <c r="E101" s="8">
        <v>46354</v>
      </c>
      <c r="F101" s="8" t="s">
        <v>95</v>
      </c>
      <c r="G101" t="s">
        <v>96</v>
      </c>
      <c r="H101" t="s">
        <v>127</v>
      </c>
      <c r="I101" t="s">
        <v>39</v>
      </c>
      <c r="J101" t="s">
        <v>40</v>
      </c>
      <c r="K101" t="s">
        <v>371</v>
      </c>
      <c r="L101" s="9" t="s">
        <v>372</v>
      </c>
      <c r="M101" s="9" t="s">
        <v>75</v>
      </c>
      <c r="N101" t="s">
        <v>76</v>
      </c>
      <c r="O101" t="s">
        <v>77</v>
      </c>
      <c r="P101" t="s">
        <v>78</v>
      </c>
      <c r="Q101" s="5" t="s">
        <v>65</v>
      </c>
      <c r="R101" t="s">
        <v>66</v>
      </c>
      <c r="S101" t="s">
        <v>67</v>
      </c>
      <c r="T101" t="s">
        <v>68</v>
      </c>
      <c r="U101">
        <v>25.2</v>
      </c>
      <c r="V101">
        <v>10</v>
      </c>
      <c r="W101">
        <v>28.8</v>
      </c>
      <c r="X101">
        <f>Ventes[[#This Row],[VenteNombre]]*Ventes[[#This Row],[PUHT]]</f>
        <v>288</v>
      </c>
      <c r="Y101">
        <f>IF(Ventes[[#This Row],[RemiseType]]="Aucun",0,IF(Ventes[[#This Row],[RemiseType]]="Bas",3%,IF(Ventes[[#This Row],[RemiseType]]="Moyen",5%,IF(Ventes[[#This Row],[RemiseType]]="Elevé",10%,0))))*Ventes[[#This Row],[VenteBrut]]</f>
        <v>28.8</v>
      </c>
      <c r="Z101">
        <f>Ventes[[#This Row],[VenteBrut]]-Ventes[[#This Row],[Remise]]</f>
        <v>259.2</v>
      </c>
      <c r="AA101">
        <f>Ventes[[#This Row],[VenteNombre]]*Ventes[[#This Row],[CUHT]]</f>
        <v>252</v>
      </c>
      <c r="AB101">
        <f>ROUND(Ventes[[#This Row],[VenteNet]]-Ventes[[#This Row],[Cout]],2)</f>
        <v>7.2</v>
      </c>
      <c r="AC101">
        <f>WEEKDAY(Ventes[[#This Row],[VenteDate]], 2)</f>
        <v>6</v>
      </c>
      <c r="AD101" t="str">
        <f>CHOOSE(WEEKDAY(Ventes[[#This Row],[VenteDate]], 2),"lun.","mar.","mer.","jeu.","ven.","sam.","dim.")</f>
        <v>sam.</v>
      </c>
      <c r="AE101" s="10" t="str">
        <f>IF(MONTH(Ventes[[#This Row],[VenteDate]])&lt;10,"0"&amp;MONTH(Ventes[[#This Row],[VenteDate]]),TEXT(MONTH(Ventes[[#This Row],[VenteDate]]),"##"))</f>
        <v>11</v>
      </c>
      <c r="AF101" t="str">
        <f>CHOOSE(Ventes[[#This Row],[DateMoisNumero]],"janvier","février","mars","avril","mai","juin","juillet.","août","septembre","octobre","novembre","décembre")</f>
        <v>novembre</v>
      </c>
      <c r="AG101" t="str">
        <f>Ventes[[#This Row],[DateAnnee]]&amp;IF(WEEKNUM(Ventes[[#This Row],[VenteDate]])&lt;10,"-0","-")&amp;WEEKNUM(Ventes[[#This Row],[VenteDate]])</f>
        <v>2026-48</v>
      </c>
      <c r="AH101" s="10">
        <f>YEAR(Ventes[[#This Row],[VenteDate]])</f>
        <v>2026</v>
      </c>
      <c r="AR101"/>
      <c r="AS101"/>
      <c r="AT101"/>
      <c r="AU101"/>
      <c r="AV101"/>
      <c r="AW101"/>
      <c r="BA101"/>
      <c r="BC101"/>
    </row>
    <row r="102" spans="1:55">
      <c r="A102" t="s">
        <v>358</v>
      </c>
      <c r="B102" t="s">
        <v>359</v>
      </c>
      <c r="C102" t="s">
        <v>360</v>
      </c>
      <c r="D102" s="8">
        <v>45987</v>
      </c>
      <c r="E102" s="8">
        <v>46717</v>
      </c>
      <c r="F102" s="8" t="s">
        <v>95</v>
      </c>
      <c r="G102" t="s">
        <v>96</v>
      </c>
      <c r="H102" t="s">
        <v>127</v>
      </c>
      <c r="I102" t="s">
        <v>39</v>
      </c>
      <c r="J102" t="s">
        <v>40</v>
      </c>
      <c r="K102" t="s">
        <v>373</v>
      </c>
      <c r="L102" s="9" t="s">
        <v>374</v>
      </c>
      <c r="M102" s="9" t="s">
        <v>63</v>
      </c>
      <c r="N102" t="s">
        <v>64</v>
      </c>
      <c r="O102" t="s">
        <v>77</v>
      </c>
      <c r="P102" s="9" t="s">
        <v>78</v>
      </c>
      <c r="Q102" s="5" t="s">
        <v>57</v>
      </c>
      <c r="R102" t="s">
        <v>58</v>
      </c>
      <c r="S102" t="s">
        <v>67</v>
      </c>
      <c r="T102" t="s">
        <v>68</v>
      </c>
      <c r="U102" s="9">
        <v>14.4</v>
      </c>
      <c r="V102">
        <v>14</v>
      </c>
      <c r="W102" s="9">
        <v>20.25</v>
      </c>
      <c r="X102">
        <f>Ventes[[#This Row],[VenteNombre]]*Ventes[[#This Row],[PUHT]]</f>
        <v>283.5</v>
      </c>
      <c r="Y102">
        <f>IF(Ventes[[#This Row],[RemiseType]]="Aucun",0,IF(Ventes[[#This Row],[RemiseType]]="Bas",3%,IF(Ventes[[#This Row],[RemiseType]]="Moyen",5%,IF(Ventes[[#This Row],[RemiseType]]="Elevé",10%,0))))*Ventes[[#This Row],[VenteBrut]]</f>
        <v>28.35</v>
      </c>
      <c r="Z102">
        <f>Ventes[[#This Row],[VenteBrut]]-Ventes[[#This Row],[Remise]]</f>
        <v>255.15</v>
      </c>
      <c r="AA102">
        <f>Ventes[[#This Row],[VenteNombre]]*Ventes[[#This Row],[CUHT]]</f>
        <v>201.6</v>
      </c>
      <c r="AB102">
        <f>ROUND(Ventes[[#This Row],[VenteNet]]-Ventes[[#This Row],[Cout]],2)</f>
        <v>53.55</v>
      </c>
      <c r="AC102">
        <f>WEEKDAY(Ventes[[#This Row],[VenteDate]], 2)</f>
        <v>5</v>
      </c>
      <c r="AD102" t="str">
        <f>CHOOSE(WEEKDAY(Ventes[[#This Row],[VenteDate]], 2),"lun.","mar.","mer.","jeu.","ven.","sam.","dim.")</f>
        <v>ven.</v>
      </c>
      <c r="AE102" s="10" t="str">
        <f>IF(MONTH(Ventes[[#This Row],[VenteDate]])&lt;10,"0"&amp;MONTH(Ventes[[#This Row],[VenteDate]]),TEXT(MONTH(Ventes[[#This Row],[VenteDate]]),"##"))</f>
        <v>11</v>
      </c>
      <c r="AF102" t="str">
        <f>CHOOSE(Ventes[[#This Row],[DateMoisNumero]],"janvier","février","mars","avril","mai","juin","juillet.","août","septembre","octobre","novembre","décembre")</f>
        <v>novembre</v>
      </c>
      <c r="AG102" t="str">
        <f>Ventes[[#This Row],[DateAnnee]]&amp;IF(WEEKNUM(Ventes[[#This Row],[VenteDate]])&lt;10,"-0","-")&amp;WEEKNUM(Ventes[[#This Row],[VenteDate]])</f>
        <v>2027-48</v>
      </c>
      <c r="AH102" s="10">
        <f>YEAR(Ventes[[#This Row],[VenteDate]])</f>
        <v>2027</v>
      </c>
      <c r="AR102"/>
      <c r="AS102"/>
      <c r="AT102"/>
      <c r="AU102"/>
      <c r="AV102"/>
      <c r="AW102"/>
      <c r="BA102"/>
      <c r="BC102"/>
    </row>
    <row r="103" spans="1:55">
      <c r="A103" t="s">
        <v>358</v>
      </c>
      <c r="B103" t="s">
        <v>359</v>
      </c>
      <c r="C103" t="s">
        <v>360</v>
      </c>
      <c r="D103" s="8">
        <v>45987</v>
      </c>
      <c r="E103" s="8">
        <v>46740</v>
      </c>
      <c r="F103" s="8" t="s">
        <v>95</v>
      </c>
      <c r="G103" t="s">
        <v>96</v>
      </c>
      <c r="H103" t="s">
        <v>127</v>
      </c>
      <c r="I103" t="s">
        <v>39</v>
      </c>
      <c r="J103" t="s">
        <v>40</v>
      </c>
      <c r="K103" t="s">
        <v>83</v>
      </c>
      <c r="L103" s="9" t="s">
        <v>84</v>
      </c>
      <c r="M103" s="9" t="s">
        <v>63</v>
      </c>
      <c r="N103" t="s">
        <v>64</v>
      </c>
      <c r="O103" t="s">
        <v>77</v>
      </c>
      <c r="P103" s="9" t="s">
        <v>78</v>
      </c>
      <c r="Q103" s="5" t="s">
        <v>65</v>
      </c>
      <c r="R103" t="s">
        <v>66</v>
      </c>
      <c r="S103" t="s">
        <v>199</v>
      </c>
      <c r="T103" t="s">
        <v>200</v>
      </c>
      <c r="U103" s="9">
        <v>26.67</v>
      </c>
      <c r="V103">
        <v>14</v>
      </c>
      <c r="W103" s="9">
        <v>37.5</v>
      </c>
      <c r="X103">
        <f>Ventes[[#This Row],[VenteNombre]]*Ventes[[#This Row],[PUHT]]</f>
        <v>525</v>
      </c>
      <c r="Y103">
        <f>IF(Ventes[[#This Row],[RemiseType]]="Aucun",0,IF(Ventes[[#This Row],[RemiseType]]="Bas",3%,IF(Ventes[[#This Row],[RemiseType]]="Moyen",5%,IF(Ventes[[#This Row],[RemiseType]]="Elevé",10%,0))))*Ventes[[#This Row],[VenteBrut]]</f>
        <v>52.5</v>
      </c>
      <c r="Z103">
        <f>Ventes[[#This Row],[VenteBrut]]-Ventes[[#This Row],[Remise]]</f>
        <v>472.5</v>
      </c>
      <c r="AA103">
        <f>Ventes[[#This Row],[VenteNombre]]*Ventes[[#This Row],[CUHT]]</f>
        <v>373.38</v>
      </c>
      <c r="AB103">
        <f>ROUND(Ventes[[#This Row],[VenteNet]]-Ventes[[#This Row],[Cout]],2)</f>
        <v>99.12</v>
      </c>
      <c r="AC103">
        <f>WEEKDAY(Ventes[[#This Row],[VenteDate]], 2)</f>
        <v>7</v>
      </c>
      <c r="AD103" t="str">
        <f>CHOOSE(WEEKDAY(Ventes[[#This Row],[VenteDate]], 2),"lun.","mar.","mer.","jeu.","ven.","sam.","dim.")</f>
        <v>dim.</v>
      </c>
      <c r="AE103" s="10" t="str">
        <f>IF(MONTH(Ventes[[#This Row],[VenteDate]])&lt;10,"0"&amp;MONTH(Ventes[[#This Row],[VenteDate]]),TEXT(MONTH(Ventes[[#This Row],[VenteDate]]),"##"))</f>
        <v>12</v>
      </c>
      <c r="AF103" t="str">
        <f>CHOOSE(Ventes[[#This Row],[DateMoisNumero]],"janvier","février","mars","avril","mai","juin","juillet.","août","septembre","octobre","novembre","décembre")</f>
        <v>décembre</v>
      </c>
      <c r="AG103" t="str">
        <f>Ventes[[#This Row],[DateAnnee]]&amp;IF(WEEKNUM(Ventes[[#This Row],[VenteDate]])&lt;10,"-0","-")&amp;WEEKNUM(Ventes[[#This Row],[VenteDate]])</f>
        <v>2027-52</v>
      </c>
      <c r="AH103" s="10">
        <f>YEAR(Ventes[[#This Row],[VenteDate]])</f>
        <v>2027</v>
      </c>
      <c r="AR103"/>
      <c r="AS103"/>
      <c r="AT103"/>
      <c r="AU103"/>
      <c r="AV103"/>
      <c r="AW103"/>
      <c r="BA103"/>
      <c r="BC103"/>
    </row>
    <row r="104" spans="1:55">
      <c r="A104" t="s">
        <v>375</v>
      </c>
      <c r="B104" t="s">
        <v>376</v>
      </c>
      <c r="D104" s="8">
        <v>45775</v>
      </c>
      <c r="E104" s="8">
        <v>45775</v>
      </c>
      <c r="F104" s="8" t="s">
        <v>95</v>
      </c>
      <c r="G104" t="s">
        <v>96</v>
      </c>
      <c r="H104" t="s">
        <v>377</v>
      </c>
      <c r="I104" t="s">
        <v>39</v>
      </c>
      <c r="J104" t="s">
        <v>40</v>
      </c>
      <c r="K104" t="s">
        <v>378</v>
      </c>
      <c r="L104" s="9" t="s">
        <v>379</v>
      </c>
      <c r="M104" s="9" t="s">
        <v>63</v>
      </c>
      <c r="N104" t="s">
        <v>64</v>
      </c>
      <c r="O104" t="s">
        <v>45</v>
      </c>
      <c r="P104" t="s">
        <v>46</v>
      </c>
      <c r="Q104" s="5" t="s">
        <v>57</v>
      </c>
      <c r="R104" t="s">
        <v>58</v>
      </c>
      <c r="S104" t="s">
        <v>143</v>
      </c>
      <c r="T104" t="s">
        <v>144</v>
      </c>
      <c r="U104">
        <v>126</v>
      </c>
      <c r="V104">
        <v>28</v>
      </c>
      <c r="W104">
        <v>202.6</v>
      </c>
      <c r="X104">
        <f>Ventes[[#This Row],[VenteNombre]]*Ventes[[#This Row],[PUHT]]</f>
        <v>5672.8</v>
      </c>
      <c r="Y104">
        <f>IF(Ventes[[#This Row],[RemiseType]]="Aucun",0,IF(Ventes[[#This Row],[RemiseType]]="Bas",3%,IF(Ventes[[#This Row],[RemiseType]]="Moyen",5%,IF(Ventes[[#This Row],[RemiseType]]="Elevé",10%,0))))*Ventes[[#This Row],[VenteBrut]]</f>
        <v>283.64000000000004</v>
      </c>
      <c r="Z104">
        <f>Ventes[[#This Row],[VenteBrut]]-Ventes[[#This Row],[Remise]]</f>
        <v>5389.16</v>
      </c>
      <c r="AA104">
        <f>Ventes[[#This Row],[VenteNombre]]*Ventes[[#This Row],[CUHT]]</f>
        <v>3528</v>
      </c>
      <c r="AB104">
        <f>ROUND(Ventes[[#This Row],[VenteNet]]-Ventes[[#This Row],[Cout]],2)</f>
        <v>1861.16</v>
      </c>
      <c r="AC104">
        <f>WEEKDAY(Ventes[[#This Row],[VenteDate]], 2)</f>
        <v>1</v>
      </c>
      <c r="AD104" t="str">
        <f>CHOOSE(WEEKDAY(Ventes[[#This Row],[VenteDate]], 2),"lun.","mar.","mer.","jeu.","ven.","sam.","dim.")</f>
        <v>lun.</v>
      </c>
      <c r="AE104" s="10" t="str">
        <f>IF(MONTH(Ventes[[#This Row],[VenteDate]])&lt;10,"0"&amp;MONTH(Ventes[[#This Row],[VenteDate]]),TEXT(MONTH(Ventes[[#This Row],[VenteDate]]),"##"))</f>
        <v>04</v>
      </c>
      <c r="AF104" t="str">
        <f>CHOOSE(Ventes[[#This Row],[DateMoisNumero]],"janvier","février","mars","avril","mai","juin","juillet.","août","septembre","octobre","novembre","décembre")</f>
        <v>avril</v>
      </c>
      <c r="AG104" t="str">
        <f>Ventes[[#This Row],[DateAnnee]]&amp;IF(WEEKNUM(Ventes[[#This Row],[VenteDate]])&lt;10,"-0","-")&amp;WEEKNUM(Ventes[[#This Row],[VenteDate]])</f>
        <v>2025-18</v>
      </c>
      <c r="AH104" s="10">
        <f>YEAR(Ventes[[#This Row],[VenteDate]])</f>
        <v>2025</v>
      </c>
      <c r="AR104"/>
      <c r="AS104"/>
      <c r="AT104"/>
      <c r="AU104"/>
      <c r="AV104"/>
      <c r="AW104"/>
      <c r="BA104"/>
      <c r="BC104"/>
    </row>
    <row r="105" spans="1:55">
      <c r="A105" t="s">
        <v>375</v>
      </c>
      <c r="B105" t="s">
        <v>376</v>
      </c>
      <c r="D105" s="8">
        <v>45775</v>
      </c>
      <c r="E105" s="8">
        <v>46505</v>
      </c>
      <c r="F105" s="8" t="s">
        <v>95</v>
      </c>
      <c r="G105" t="s">
        <v>96</v>
      </c>
      <c r="H105" t="s">
        <v>377</v>
      </c>
      <c r="I105" t="s">
        <v>39</v>
      </c>
      <c r="J105" t="s">
        <v>40</v>
      </c>
      <c r="K105" t="s">
        <v>380</v>
      </c>
      <c r="L105" s="9" t="s">
        <v>381</v>
      </c>
      <c r="M105" s="9" t="s">
        <v>63</v>
      </c>
      <c r="N105" t="s">
        <v>64</v>
      </c>
      <c r="O105" t="s">
        <v>45</v>
      </c>
      <c r="P105" s="9" t="s">
        <v>46</v>
      </c>
      <c r="Q105" s="5" t="s">
        <v>57</v>
      </c>
      <c r="R105" t="s">
        <v>58</v>
      </c>
      <c r="S105" t="s">
        <v>143</v>
      </c>
      <c r="T105" t="s">
        <v>144</v>
      </c>
      <c r="U105" s="9">
        <v>28</v>
      </c>
      <c r="V105">
        <v>28</v>
      </c>
      <c r="W105" s="9">
        <v>122.8</v>
      </c>
      <c r="X105">
        <f>Ventes[[#This Row],[VenteNombre]]*Ventes[[#This Row],[PUHT]]</f>
        <v>3438.4</v>
      </c>
      <c r="Y105">
        <f>IF(Ventes[[#This Row],[RemiseType]]="Aucun",0,IF(Ventes[[#This Row],[RemiseType]]="Bas",3%,IF(Ventes[[#This Row],[RemiseType]]="Moyen",5%,IF(Ventes[[#This Row],[RemiseType]]="Elevé",10%,0))))*Ventes[[#This Row],[VenteBrut]]</f>
        <v>171.92000000000002</v>
      </c>
      <c r="Z105">
        <f>Ventes[[#This Row],[VenteBrut]]-Ventes[[#This Row],[Remise]]</f>
        <v>3266.48</v>
      </c>
      <c r="AA105">
        <f>Ventes[[#This Row],[VenteNombre]]*Ventes[[#This Row],[CUHT]]</f>
        <v>784</v>
      </c>
      <c r="AB105">
        <f>ROUND(Ventes[[#This Row],[VenteNet]]-Ventes[[#This Row],[Cout]],2)</f>
        <v>2482.48</v>
      </c>
      <c r="AC105">
        <f>WEEKDAY(Ventes[[#This Row],[VenteDate]], 2)</f>
        <v>3</v>
      </c>
      <c r="AD105" t="str">
        <f>CHOOSE(WEEKDAY(Ventes[[#This Row],[VenteDate]], 2),"lun.","mar.","mer.","jeu.","ven.","sam.","dim.")</f>
        <v>mer.</v>
      </c>
      <c r="AE105" s="10" t="str">
        <f>IF(MONTH(Ventes[[#This Row],[VenteDate]])&lt;10,"0"&amp;MONTH(Ventes[[#This Row],[VenteDate]]),TEXT(MONTH(Ventes[[#This Row],[VenteDate]]),"##"))</f>
        <v>04</v>
      </c>
      <c r="AF105" t="str">
        <f>CHOOSE(Ventes[[#This Row],[DateMoisNumero]],"janvier","février","mars","avril","mai","juin","juillet.","août","septembre","octobre","novembre","décembre")</f>
        <v>avril</v>
      </c>
      <c r="AG105" t="str">
        <f>Ventes[[#This Row],[DateAnnee]]&amp;IF(WEEKNUM(Ventes[[#This Row],[VenteDate]])&lt;10,"-0","-")&amp;WEEKNUM(Ventes[[#This Row],[VenteDate]])</f>
        <v>2027-18</v>
      </c>
      <c r="AH105" s="10">
        <f>YEAR(Ventes[[#This Row],[VenteDate]])</f>
        <v>2027</v>
      </c>
      <c r="AR105"/>
      <c r="AS105"/>
      <c r="AT105"/>
      <c r="AU105"/>
      <c r="AV105"/>
      <c r="AW105"/>
      <c r="BA105"/>
      <c r="BC105"/>
    </row>
    <row r="106" spans="1:55">
      <c r="A106" t="s">
        <v>382</v>
      </c>
      <c r="B106" t="s">
        <v>383</v>
      </c>
      <c r="D106" s="7">
        <v>46332</v>
      </c>
      <c r="E106" s="8">
        <v>46332</v>
      </c>
      <c r="F106" s="8" t="s">
        <v>170</v>
      </c>
      <c r="G106" t="s">
        <v>171</v>
      </c>
      <c r="H106" t="s">
        <v>127</v>
      </c>
      <c r="I106" t="s">
        <v>39</v>
      </c>
      <c r="J106" t="s">
        <v>40</v>
      </c>
      <c r="K106" t="s">
        <v>113</v>
      </c>
      <c r="L106" s="9" t="s">
        <v>114</v>
      </c>
      <c r="M106" s="9" t="s">
        <v>63</v>
      </c>
      <c r="N106" t="s">
        <v>64</v>
      </c>
      <c r="O106" t="s">
        <v>55</v>
      </c>
      <c r="P106" s="9" t="s">
        <v>56</v>
      </c>
      <c r="Q106" s="5" t="s">
        <v>57</v>
      </c>
      <c r="R106" t="s">
        <v>58</v>
      </c>
      <c r="S106" t="s">
        <v>115</v>
      </c>
      <c r="T106" t="s">
        <v>116</v>
      </c>
      <c r="U106" s="9">
        <v>29.4</v>
      </c>
      <c r="V106">
        <v>66</v>
      </c>
      <c r="W106" s="9">
        <v>123.94</v>
      </c>
      <c r="X106">
        <f>Ventes[[#This Row],[VenteNombre]]*Ventes[[#This Row],[PUHT]]</f>
        <v>8180.04</v>
      </c>
      <c r="Y106">
        <f>IF(Ventes[[#This Row],[RemiseType]]="Aucun",0,IF(Ventes[[#This Row],[RemiseType]]="Bas",3%,IF(Ventes[[#This Row],[RemiseType]]="Moyen",5%,IF(Ventes[[#This Row],[RemiseType]]="Elevé",10%,0))))*Ventes[[#This Row],[VenteBrut]]</f>
        <v>245.40119999999999</v>
      </c>
      <c r="Z106">
        <f>Ventes[[#This Row],[VenteBrut]]-Ventes[[#This Row],[Remise]]</f>
        <v>7934.6387999999997</v>
      </c>
      <c r="AA106">
        <f>Ventes[[#This Row],[VenteNombre]]*Ventes[[#This Row],[CUHT]]</f>
        <v>1940.3999999999999</v>
      </c>
      <c r="AB106">
        <f>ROUND(Ventes[[#This Row],[VenteNet]]-Ventes[[#This Row],[Cout]],2)</f>
        <v>5994.24</v>
      </c>
      <c r="AC106">
        <f>WEEKDAY(Ventes[[#This Row],[VenteDate]], 2)</f>
        <v>5</v>
      </c>
      <c r="AD106" t="str">
        <f>CHOOSE(WEEKDAY(Ventes[[#This Row],[VenteDate]], 2),"lun.","mar.","mer.","jeu.","ven.","sam.","dim.")</f>
        <v>ven.</v>
      </c>
      <c r="AE106" s="10" t="str">
        <f>IF(MONTH(Ventes[[#This Row],[VenteDate]])&lt;10,"0"&amp;MONTH(Ventes[[#This Row],[VenteDate]]),TEXT(MONTH(Ventes[[#This Row],[VenteDate]]),"##"))</f>
        <v>11</v>
      </c>
      <c r="AF106" t="str">
        <f>CHOOSE(Ventes[[#This Row],[DateMoisNumero]],"janvier","février","mars","avril","mai","juin","juillet.","août","septembre","octobre","novembre","décembre")</f>
        <v>novembre</v>
      </c>
      <c r="AG106" t="str">
        <f>Ventes[[#This Row],[DateAnnee]]&amp;IF(WEEKNUM(Ventes[[#This Row],[VenteDate]])&lt;10,"-0","-")&amp;WEEKNUM(Ventes[[#This Row],[VenteDate]])</f>
        <v>2026-45</v>
      </c>
      <c r="AH106" s="10">
        <f>YEAR(Ventes[[#This Row],[VenteDate]])</f>
        <v>2026</v>
      </c>
      <c r="AR106"/>
      <c r="AS106"/>
      <c r="AT106"/>
      <c r="AU106"/>
      <c r="AV106"/>
      <c r="AW106"/>
      <c r="BA106"/>
      <c r="BC106"/>
    </row>
    <row r="107" spans="1:55">
      <c r="A107" t="s">
        <v>382</v>
      </c>
      <c r="B107" t="s">
        <v>383</v>
      </c>
      <c r="D107" s="7">
        <v>46332</v>
      </c>
      <c r="E107" s="8">
        <v>46338</v>
      </c>
      <c r="F107" s="8" t="s">
        <v>170</v>
      </c>
      <c r="G107" t="s">
        <v>171</v>
      </c>
      <c r="H107" t="s">
        <v>127</v>
      </c>
      <c r="I107" t="s">
        <v>39</v>
      </c>
      <c r="J107" t="s">
        <v>40</v>
      </c>
      <c r="K107" t="s">
        <v>384</v>
      </c>
      <c r="L107" s="9" t="s">
        <v>385</v>
      </c>
      <c r="M107" s="9" t="s">
        <v>63</v>
      </c>
      <c r="N107" t="s">
        <v>64</v>
      </c>
      <c r="O107" t="s">
        <v>55</v>
      </c>
      <c r="P107" t="s">
        <v>56</v>
      </c>
      <c r="Q107" s="5" t="s">
        <v>57</v>
      </c>
      <c r="R107" t="s">
        <v>58</v>
      </c>
      <c r="S107" t="s">
        <v>115</v>
      </c>
      <c r="T107" t="s">
        <v>116</v>
      </c>
      <c r="U107">
        <v>23.33</v>
      </c>
      <c r="V107">
        <v>66</v>
      </c>
      <c r="W107">
        <v>119</v>
      </c>
      <c r="X107">
        <f>Ventes[[#This Row],[VenteNombre]]*Ventes[[#This Row],[PUHT]]</f>
        <v>7854</v>
      </c>
      <c r="Y107">
        <f>IF(Ventes[[#This Row],[RemiseType]]="Aucun",0,IF(Ventes[[#This Row],[RemiseType]]="Bas",3%,IF(Ventes[[#This Row],[RemiseType]]="Moyen",5%,IF(Ventes[[#This Row],[RemiseType]]="Elevé",10%,0))))*Ventes[[#This Row],[VenteBrut]]</f>
        <v>235.62</v>
      </c>
      <c r="Z107">
        <f>Ventes[[#This Row],[VenteBrut]]-Ventes[[#This Row],[Remise]]</f>
        <v>7618.38</v>
      </c>
      <c r="AA107">
        <f>Ventes[[#This Row],[VenteNombre]]*Ventes[[#This Row],[CUHT]]</f>
        <v>1539.78</v>
      </c>
      <c r="AB107">
        <f>ROUND(Ventes[[#This Row],[VenteNet]]-Ventes[[#This Row],[Cout]],2)</f>
        <v>6078.6</v>
      </c>
      <c r="AC107">
        <f>WEEKDAY(Ventes[[#This Row],[VenteDate]], 2)</f>
        <v>4</v>
      </c>
      <c r="AD107" t="str">
        <f>CHOOSE(WEEKDAY(Ventes[[#This Row],[VenteDate]], 2),"lun.","mar.","mer.","jeu.","ven.","sam.","dim.")</f>
        <v>jeu.</v>
      </c>
      <c r="AE107" s="10" t="str">
        <f>IF(MONTH(Ventes[[#This Row],[VenteDate]])&lt;10,"0"&amp;MONTH(Ventes[[#This Row],[VenteDate]]),TEXT(MONTH(Ventes[[#This Row],[VenteDate]]),"##"))</f>
        <v>11</v>
      </c>
      <c r="AF107" t="str">
        <f>CHOOSE(Ventes[[#This Row],[DateMoisNumero]],"janvier","février","mars","avril","mai","juin","juillet.","août","septembre","octobre","novembre","décembre")</f>
        <v>novembre</v>
      </c>
      <c r="AG107" t="str">
        <f>Ventes[[#This Row],[DateAnnee]]&amp;IF(WEEKNUM(Ventes[[#This Row],[VenteDate]])&lt;10,"-0","-")&amp;WEEKNUM(Ventes[[#This Row],[VenteDate]])</f>
        <v>2026-46</v>
      </c>
      <c r="AH107" s="10">
        <f>YEAR(Ventes[[#This Row],[VenteDate]])</f>
        <v>2026</v>
      </c>
      <c r="AR107"/>
      <c r="AS107"/>
      <c r="AT107"/>
      <c r="AU107"/>
      <c r="AV107"/>
      <c r="AW107"/>
      <c r="BA107"/>
      <c r="BC107"/>
    </row>
    <row r="108" spans="1:55">
      <c r="A108" t="s">
        <v>386</v>
      </c>
      <c r="B108" t="s">
        <v>387</v>
      </c>
      <c r="D108" s="7">
        <v>45275</v>
      </c>
      <c r="E108" s="8">
        <v>45665</v>
      </c>
      <c r="F108" s="8" t="s">
        <v>108</v>
      </c>
      <c r="G108" t="s">
        <v>109</v>
      </c>
      <c r="H108" t="s">
        <v>97</v>
      </c>
      <c r="I108" t="s">
        <v>98</v>
      </c>
      <c r="J108" t="s">
        <v>99</v>
      </c>
      <c r="K108" t="s">
        <v>388</v>
      </c>
      <c r="L108" s="9" t="s">
        <v>389</v>
      </c>
      <c r="M108" s="9" t="s">
        <v>53</v>
      </c>
      <c r="N108" t="s">
        <v>54</v>
      </c>
      <c r="O108" t="s">
        <v>55</v>
      </c>
      <c r="P108" t="s">
        <v>56</v>
      </c>
      <c r="Q108" s="5" t="s">
        <v>57</v>
      </c>
      <c r="R108" t="s">
        <v>58</v>
      </c>
      <c r="S108" t="s">
        <v>183</v>
      </c>
      <c r="T108" t="s">
        <v>184</v>
      </c>
      <c r="U108">
        <v>84.96</v>
      </c>
      <c r="V108">
        <v>21</v>
      </c>
      <c r="W108">
        <v>127.44</v>
      </c>
      <c r="X108">
        <f>Ventes[[#This Row],[VenteNombre]]*Ventes[[#This Row],[PUHT]]</f>
        <v>2676.24</v>
      </c>
      <c r="Y108">
        <f>IF(Ventes[[#This Row],[RemiseType]]="Aucun",0,IF(Ventes[[#This Row],[RemiseType]]="Bas",3%,IF(Ventes[[#This Row],[RemiseType]]="Moyen",5%,IF(Ventes[[#This Row],[RemiseType]]="Elevé",10%,0))))*Ventes[[#This Row],[VenteBrut]]</f>
        <v>80.287199999999984</v>
      </c>
      <c r="Z108">
        <f>Ventes[[#This Row],[VenteBrut]]-Ventes[[#This Row],[Remise]]</f>
        <v>2595.9528</v>
      </c>
      <c r="AA108">
        <f>Ventes[[#This Row],[VenteNombre]]*Ventes[[#This Row],[CUHT]]</f>
        <v>1784.1599999999999</v>
      </c>
      <c r="AB108">
        <f>ROUND(Ventes[[#This Row],[VenteNet]]-Ventes[[#This Row],[Cout]],2)</f>
        <v>811.79</v>
      </c>
      <c r="AC108">
        <f>WEEKDAY(Ventes[[#This Row],[VenteDate]], 2)</f>
        <v>3</v>
      </c>
      <c r="AD108" t="str">
        <f>CHOOSE(WEEKDAY(Ventes[[#This Row],[VenteDate]], 2),"lun.","mar.","mer.","jeu.","ven.","sam.","dim.")</f>
        <v>mer.</v>
      </c>
      <c r="AE108" s="10" t="str">
        <f>IF(MONTH(Ventes[[#This Row],[VenteDate]])&lt;10,"0"&amp;MONTH(Ventes[[#This Row],[VenteDate]]),TEXT(MONTH(Ventes[[#This Row],[VenteDate]]),"##"))</f>
        <v>01</v>
      </c>
      <c r="AF108" t="str">
        <f>CHOOSE(Ventes[[#This Row],[DateMoisNumero]],"janvier","février","mars","avril","mai","juin","juillet.","août","septembre","octobre","novembre","décembre")</f>
        <v>janvier</v>
      </c>
      <c r="AG108" t="str">
        <f>Ventes[[#This Row],[DateAnnee]]&amp;IF(WEEKNUM(Ventes[[#This Row],[VenteDate]])&lt;10,"-0","-")&amp;WEEKNUM(Ventes[[#This Row],[VenteDate]])</f>
        <v>2025-02</v>
      </c>
      <c r="AH108" s="10">
        <f>YEAR(Ventes[[#This Row],[VenteDate]])</f>
        <v>2025</v>
      </c>
      <c r="AR108"/>
      <c r="AS108"/>
      <c r="AT108"/>
      <c r="AU108"/>
      <c r="AV108"/>
      <c r="AW108"/>
      <c r="BA108"/>
      <c r="BC108"/>
    </row>
    <row r="109" spans="1:55">
      <c r="A109" t="s">
        <v>386</v>
      </c>
      <c r="B109" t="s">
        <v>387</v>
      </c>
      <c r="D109" s="7">
        <v>45275</v>
      </c>
      <c r="E109" s="8">
        <v>45845</v>
      </c>
      <c r="F109" s="8" t="s">
        <v>108</v>
      </c>
      <c r="G109" t="s">
        <v>109</v>
      </c>
      <c r="H109" t="s">
        <v>97</v>
      </c>
      <c r="I109" t="s">
        <v>98</v>
      </c>
      <c r="J109" t="s">
        <v>99</v>
      </c>
      <c r="K109" t="s">
        <v>390</v>
      </c>
      <c r="L109" s="9" t="s">
        <v>391</v>
      </c>
      <c r="M109" s="9" t="s">
        <v>130</v>
      </c>
      <c r="N109" t="s">
        <v>131</v>
      </c>
      <c r="O109" t="s">
        <v>55</v>
      </c>
      <c r="P109" t="s">
        <v>56</v>
      </c>
      <c r="Q109" s="5" t="s">
        <v>57</v>
      </c>
      <c r="R109" t="s">
        <v>58</v>
      </c>
      <c r="S109" t="s">
        <v>49</v>
      </c>
      <c r="T109" t="s">
        <v>50</v>
      </c>
      <c r="U109">
        <v>38.43</v>
      </c>
      <c r="V109">
        <v>27</v>
      </c>
      <c r="W109">
        <v>55.76</v>
      </c>
      <c r="X109">
        <f>Ventes[[#This Row],[VenteNombre]]*Ventes[[#This Row],[PUHT]]</f>
        <v>1505.52</v>
      </c>
      <c r="Y109">
        <f>IF(Ventes[[#This Row],[RemiseType]]="Aucun",0,IF(Ventes[[#This Row],[RemiseType]]="Bas",3%,IF(Ventes[[#This Row],[RemiseType]]="Moyen",5%,IF(Ventes[[#This Row],[RemiseType]]="Elevé",10%,0))))*Ventes[[#This Row],[VenteBrut]]</f>
        <v>45.165599999999998</v>
      </c>
      <c r="Z109">
        <f>Ventes[[#This Row],[VenteBrut]]-Ventes[[#This Row],[Remise]]</f>
        <v>1460.3543999999999</v>
      </c>
      <c r="AA109">
        <f>Ventes[[#This Row],[VenteNombre]]*Ventes[[#This Row],[CUHT]]</f>
        <v>1037.6099999999999</v>
      </c>
      <c r="AB109">
        <f>ROUND(Ventes[[#This Row],[VenteNet]]-Ventes[[#This Row],[Cout]],2)</f>
        <v>422.74</v>
      </c>
      <c r="AC109">
        <f>WEEKDAY(Ventes[[#This Row],[VenteDate]], 2)</f>
        <v>1</v>
      </c>
      <c r="AD109" t="str">
        <f>CHOOSE(WEEKDAY(Ventes[[#This Row],[VenteDate]], 2),"lun.","mar.","mer.","jeu.","ven.","sam.","dim.")</f>
        <v>lun.</v>
      </c>
      <c r="AE109" s="10" t="str">
        <f>IF(MONTH(Ventes[[#This Row],[VenteDate]])&lt;10,"0"&amp;MONTH(Ventes[[#This Row],[VenteDate]]),TEXT(MONTH(Ventes[[#This Row],[VenteDate]]),"##"))</f>
        <v>07</v>
      </c>
      <c r="AF109" t="str">
        <f>CHOOSE(Ventes[[#This Row],[DateMoisNumero]],"janvier","février","mars","avril","mai","juin","juillet.","août","septembre","octobre","novembre","décembre")</f>
        <v>juillet.</v>
      </c>
      <c r="AG109" t="str">
        <f>Ventes[[#This Row],[DateAnnee]]&amp;IF(WEEKNUM(Ventes[[#This Row],[VenteDate]])&lt;10,"-0","-")&amp;WEEKNUM(Ventes[[#This Row],[VenteDate]])</f>
        <v>2025-28</v>
      </c>
      <c r="AH109" s="10">
        <f>YEAR(Ventes[[#This Row],[VenteDate]])</f>
        <v>2025</v>
      </c>
      <c r="AR109"/>
      <c r="AS109"/>
      <c r="AT109"/>
      <c r="AU109"/>
      <c r="AV109"/>
      <c r="AW109"/>
      <c r="BA109"/>
      <c r="BC109"/>
    </row>
    <row r="110" spans="1:55">
      <c r="A110" t="s">
        <v>386</v>
      </c>
      <c r="B110" t="s">
        <v>387</v>
      </c>
      <c r="D110" s="7">
        <v>45275</v>
      </c>
      <c r="E110" s="8">
        <v>46037</v>
      </c>
      <c r="F110" s="8" t="s">
        <v>108</v>
      </c>
      <c r="G110" t="s">
        <v>109</v>
      </c>
      <c r="H110" t="s">
        <v>97</v>
      </c>
      <c r="I110" t="s">
        <v>98</v>
      </c>
      <c r="J110" t="s">
        <v>99</v>
      </c>
      <c r="K110" t="s">
        <v>392</v>
      </c>
      <c r="L110" s="9" t="s">
        <v>393</v>
      </c>
      <c r="M110" s="9" t="s">
        <v>63</v>
      </c>
      <c r="N110" t="s">
        <v>64</v>
      </c>
      <c r="O110" t="s">
        <v>55</v>
      </c>
      <c r="P110" t="s">
        <v>56</v>
      </c>
      <c r="Q110" s="5" t="s">
        <v>47</v>
      </c>
      <c r="R110" t="s">
        <v>48</v>
      </c>
      <c r="S110" t="s">
        <v>71</v>
      </c>
      <c r="T110" t="s">
        <v>72</v>
      </c>
      <c r="U110">
        <v>46.08</v>
      </c>
      <c r="V110">
        <v>17</v>
      </c>
      <c r="W110">
        <v>69.66</v>
      </c>
      <c r="X110">
        <f>Ventes[[#This Row],[VenteNombre]]*Ventes[[#This Row],[PUHT]]</f>
        <v>1184.22</v>
      </c>
      <c r="Y110">
        <f>IF(Ventes[[#This Row],[RemiseType]]="Aucun",0,IF(Ventes[[#This Row],[RemiseType]]="Bas",3%,IF(Ventes[[#This Row],[RemiseType]]="Moyen",5%,IF(Ventes[[#This Row],[RemiseType]]="Elevé",10%,0))))*Ventes[[#This Row],[VenteBrut]]</f>
        <v>35.526600000000002</v>
      </c>
      <c r="Z110">
        <f>Ventes[[#This Row],[VenteBrut]]-Ventes[[#This Row],[Remise]]</f>
        <v>1148.6934000000001</v>
      </c>
      <c r="AA110">
        <f>Ventes[[#This Row],[VenteNombre]]*Ventes[[#This Row],[CUHT]]</f>
        <v>783.36</v>
      </c>
      <c r="AB110">
        <f>ROUND(Ventes[[#This Row],[VenteNet]]-Ventes[[#This Row],[Cout]],2)</f>
        <v>365.33</v>
      </c>
      <c r="AC110">
        <f>WEEKDAY(Ventes[[#This Row],[VenteDate]], 2)</f>
        <v>4</v>
      </c>
      <c r="AD110" t="str">
        <f>CHOOSE(WEEKDAY(Ventes[[#This Row],[VenteDate]], 2),"lun.","mar.","mer.","jeu.","ven.","sam.","dim.")</f>
        <v>jeu.</v>
      </c>
      <c r="AE110" s="10" t="str">
        <f>IF(MONTH(Ventes[[#This Row],[VenteDate]])&lt;10,"0"&amp;MONTH(Ventes[[#This Row],[VenteDate]]),TEXT(MONTH(Ventes[[#This Row],[VenteDate]]),"##"))</f>
        <v>01</v>
      </c>
      <c r="AF110" t="str">
        <f>CHOOSE(Ventes[[#This Row],[DateMoisNumero]],"janvier","février","mars","avril","mai","juin","juillet.","août","septembre","octobre","novembre","décembre")</f>
        <v>janvier</v>
      </c>
      <c r="AG110" t="str">
        <f>Ventes[[#This Row],[DateAnnee]]&amp;IF(WEEKNUM(Ventes[[#This Row],[VenteDate]])&lt;10,"-0","-")&amp;WEEKNUM(Ventes[[#This Row],[VenteDate]])</f>
        <v>2026-03</v>
      </c>
      <c r="AH110" s="10">
        <f>YEAR(Ventes[[#This Row],[VenteDate]])</f>
        <v>2026</v>
      </c>
      <c r="AR110"/>
      <c r="AS110"/>
      <c r="AT110"/>
      <c r="AU110"/>
      <c r="AV110"/>
      <c r="AW110"/>
      <c r="BA110"/>
      <c r="BC110"/>
    </row>
    <row r="111" spans="1:55">
      <c r="A111" t="s">
        <v>386</v>
      </c>
      <c r="B111" t="s">
        <v>387</v>
      </c>
      <c r="D111" s="7">
        <v>45275</v>
      </c>
      <c r="E111" s="8">
        <v>46075</v>
      </c>
      <c r="F111" s="8" t="s">
        <v>108</v>
      </c>
      <c r="G111" t="s">
        <v>109</v>
      </c>
      <c r="H111" t="s">
        <v>97</v>
      </c>
      <c r="I111" t="s">
        <v>98</v>
      </c>
      <c r="J111" t="s">
        <v>99</v>
      </c>
      <c r="K111" t="s">
        <v>394</v>
      </c>
      <c r="L111" s="9" t="s">
        <v>395</v>
      </c>
      <c r="M111" s="9" t="s">
        <v>130</v>
      </c>
      <c r="N111" t="s">
        <v>131</v>
      </c>
      <c r="O111" t="s">
        <v>55</v>
      </c>
      <c r="P111" t="s">
        <v>56</v>
      </c>
      <c r="Q111" s="5" t="s">
        <v>57</v>
      </c>
      <c r="R111" t="s">
        <v>58</v>
      </c>
      <c r="S111" t="s">
        <v>119</v>
      </c>
      <c r="T111" t="s">
        <v>120</v>
      </c>
      <c r="U111">
        <v>51.24</v>
      </c>
      <c r="V111">
        <v>72</v>
      </c>
      <c r="W111">
        <v>74.34</v>
      </c>
      <c r="X111">
        <f>Ventes[[#This Row],[VenteNombre]]*Ventes[[#This Row],[PUHT]]</f>
        <v>5352.4800000000005</v>
      </c>
      <c r="Y111">
        <f>IF(Ventes[[#This Row],[RemiseType]]="Aucun",0,IF(Ventes[[#This Row],[RemiseType]]="Bas",3%,IF(Ventes[[#This Row],[RemiseType]]="Moyen",5%,IF(Ventes[[#This Row],[RemiseType]]="Elevé",10%,0))))*Ventes[[#This Row],[VenteBrut]]</f>
        <v>160.5744</v>
      </c>
      <c r="Z111">
        <f>Ventes[[#This Row],[VenteBrut]]-Ventes[[#This Row],[Remise]]</f>
        <v>5191.9056</v>
      </c>
      <c r="AA111">
        <f>Ventes[[#This Row],[VenteNombre]]*Ventes[[#This Row],[CUHT]]</f>
        <v>3689.28</v>
      </c>
      <c r="AB111">
        <f>ROUND(Ventes[[#This Row],[VenteNet]]-Ventes[[#This Row],[Cout]],2)</f>
        <v>1502.63</v>
      </c>
      <c r="AC111">
        <f>WEEKDAY(Ventes[[#This Row],[VenteDate]], 2)</f>
        <v>7</v>
      </c>
      <c r="AD111" t="str">
        <f>CHOOSE(WEEKDAY(Ventes[[#This Row],[VenteDate]], 2),"lun.","mar.","mer.","jeu.","ven.","sam.","dim.")</f>
        <v>dim.</v>
      </c>
      <c r="AE111" s="10" t="str">
        <f>IF(MONTH(Ventes[[#This Row],[VenteDate]])&lt;10,"0"&amp;MONTH(Ventes[[#This Row],[VenteDate]]),TEXT(MONTH(Ventes[[#This Row],[VenteDate]]),"##"))</f>
        <v>02</v>
      </c>
      <c r="AF111" t="str">
        <f>CHOOSE(Ventes[[#This Row],[DateMoisNumero]],"janvier","février","mars","avril","mai","juin","juillet.","août","septembre","octobre","novembre","décembre")</f>
        <v>février</v>
      </c>
      <c r="AG111" t="str">
        <f>Ventes[[#This Row],[DateAnnee]]&amp;IF(WEEKNUM(Ventes[[#This Row],[VenteDate]])&lt;10,"-0","-")&amp;WEEKNUM(Ventes[[#This Row],[VenteDate]])</f>
        <v>2026-09</v>
      </c>
      <c r="AH111" s="10">
        <f>YEAR(Ventes[[#This Row],[VenteDate]])</f>
        <v>2026</v>
      </c>
      <c r="AR111"/>
      <c r="AS111"/>
      <c r="AT111"/>
      <c r="AU111"/>
      <c r="AV111"/>
      <c r="AW111"/>
      <c r="BA111"/>
      <c r="BC111"/>
    </row>
    <row r="112" spans="1:55">
      <c r="A112" t="s">
        <v>386</v>
      </c>
      <c r="B112" t="s">
        <v>387</v>
      </c>
      <c r="D112" s="7">
        <v>45275</v>
      </c>
      <c r="E112" s="8">
        <v>46083</v>
      </c>
      <c r="F112" s="8" t="s">
        <v>108</v>
      </c>
      <c r="G112" t="s">
        <v>109</v>
      </c>
      <c r="H112" t="s">
        <v>97</v>
      </c>
      <c r="I112" t="s">
        <v>98</v>
      </c>
      <c r="J112" t="s">
        <v>99</v>
      </c>
      <c r="K112" t="s">
        <v>396</v>
      </c>
      <c r="L112" s="9" t="s">
        <v>397</v>
      </c>
      <c r="M112" s="9" t="s">
        <v>53</v>
      </c>
      <c r="N112" t="s">
        <v>54</v>
      </c>
      <c r="O112" t="s">
        <v>55</v>
      </c>
      <c r="P112" t="s">
        <v>56</v>
      </c>
      <c r="Q112" s="5" t="s">
        <v>79</v>
      </c>
      <c r="R112" t="s">
        <v>80</v>
      </c>
      <c r="S112" t="s">
        <v>119</v>
      </c>
      <c r="T112" t="s">
        <v>120</v>
      </c>
      <c r="U112">
        <v>44.06</v>
      </c>
      <c r="V112">
        <v>21</v>
      </c>
      <c r="W112">
        <v>148.6</v>
      </c>
      <c r="X112">
        <f>Ventes[[#This Row],[VenteNombre]]*Ventes[[#This Row],[PUHT]]</f>
        <v>3120.6</v>
      </c>
      <c r="Y112">
        <f>IF(Ventes[[#This Row],[RemiseType]]="Aucun",0,IF(Ventes[[#This Row],[RemiseType]]="Bas",3%,IF(Ventes[[#This Row],[RemiseType]]="Moyen",5%,IF(Ventes[[#This Row],[RemiseType]]="Elevé",10%,0))))*Ventes[[#This Row],[VenteBrut]]</f>
        <v>93.617999999999995</v>
      </c>
      <c r="Z112">
        <f>Ventes[[#This Row],[VenteBrut]]-Ventes[[#This Row],[Remise]]</f>
        <v>3026.982</v>
      </c>
      <c r="AA112">
        <f>Ventes[[#This Row],[VenteNombre]]*Ventes[[#This Row],[CUHT]]</f>
        <v>925.26</v>
      </c>
      <c r="AB112">
        <f>ROUND(Ventes[[#This Row],[VenteNet]]-Ventes[[#This Row],[Cout]],2)</f>
        <v>2101.7199999999998</v>
      </c>
      <c r="AC112">
        <f>WEEKDAY(Ventes[[#This Row],[VenteDate]], 2)</f>
        <v>1</v>
      </c>
      <c r="AD112" t="str">
        <f>CHOOSE(WEEKDAY(Ventes[[#This Row],[VenteDate]], 2),"lun.","mar.","mer.","jeu.","ven.","sam.","dim.")</f>
        <v>lun.</v>
      </c>
      <c r="AE112" s="10" t="str">
        <f>IF(MONTH(Ventes[[#This Row],[VenteDate]])&lt;10,"0"&amp;MONTH(Ventes[[#This Row],[VenteDate]]),TEXT(MONTH(Ventes[[#This Row],[VenteDate]]),"##"))</f>
        <v>03</v>
      </c>
      <c r="AF112" t="str">
        <f>CHOOSE(Ventes[[#This Row],[DateMoisNumero]],"janvier","février","mars","avril","mai","juin","juillet.","août","septembre","octobre","novembre","décembre")</f>
        <v>mars</v>
      </c>
      <c r="AG112" t="str">
        <f>Ventes[[#This Row],[DateAnnee]]&amp;IF(WEEKNUM(Ventes[[#This Row],[VenteDate]])&lt;10,"-0","-")&amp;WEEKNUM(Ventes[[#This Row],[VenteDate]])</f>
        <v>2026-10</v>
      </c>
      <c r="AH112" s="10">
        <f>YEAR(Ventes[[#This Row],[VenteDate]])</f>
        <v>2026</v>
      </c>
      <c r="AR112"/>
      <c r="AS112"/>
      <c r="AT112"/>
      <c r="AU112"/>
      <c r="AV112"/>
      <c r="AW112"/>
      <c r="BA112"/>
      <c r="BC112"/>
    </row>
    <row r="113" spans="1:55">
      <c r="A113" t="s">
        <v>386</v>
      </c>
      <c r="B113" t="s">
        <v>387</v>
      </c>
      <c r="D113" s="7">
        <v>45275</v>
      </c>
      <c r="E113" s="8">
        <v>46395</v>
      </c>
      <c r="F113" s="8" t="s">
        <v>108</v>
      </c>
      <c r="G113" t="s">
        <v>109</v>
      </c>
      <c r="H113" t="s">
        <v>97</v>
      </c>
      <c r="I113" t="s">
        <v>98</v>
      </c>
      <c r="J113" t="s">
        <v>99</v>
      </c>
      <c r="K113" t="s">
        <v>398</v>
      </c>
      <c r="L113" s="9" t="s">
        <v>399</v>
      </c>
      <c r="M113" s="9" t="s">
        <v>53</v>
      </c>
      <c r="N113" t="s">
        <v>54</v>
      </c>
      <c r="O113" t="s">
        <v>55</v>
      </c>
      <c r="P113" s="9" t="s">
        <v>56</v>
      </c>
      <c r="Q113" s="5" t="s">
        <v>57</v>
      </c>
      <c r="R113" t="s">
        <v>58</v>
      </c>
      <c r="S113" t="s">
        <v>183</v>
      </c>
      <c r="T113" t="s">
        <v>184</v>
      </c>
      <c r="U113" s="9">
        <v>61.95</v>
      </c>
      <c r="V113">
        <v>21</v>
      </c>
      <c r="W113" s="9">
        <v>92.93</v>
      </c>
      <c r="X113">
        <f>Ventes[[#This Row],[VenteNombre]]*Ventes[[#This Row],[PUHT]]</f>
        <v>1951.5300000000002</v>
      </c>
      <c r="Y113">
        <f>IF(Ventes[[#This Row],[RemiseType]]="Aucun",0,IF(Ventes[[#This Row],[RemiseType]]="Bas",3%,IF(Ventes[[#This Row],[RemiseType]]="Moyen",5%,IF(Ventes[[#This Row],[RemiseType]]="Elevé",10%,0))))*Ventes[[#This Row],[VenteBrut]]</f>
        <v>58.545900000000003</v>
      </c>
      <c r="Z113">
        <f>Ventes[[#This Row],[VenteBrut]]-Ventes[[#This Row],[Remise]]</f>
        <v>1892.9841000000001</v>
      </c>
      <c r="AA113">
        <f>Ventes[[#This Row],[VenteNombre]]*Ventes[[#This Row],[CUHT]]</f>
        <v>1300.95</v>
      </c>
      <c r="AB113">
        <f>ROUND(Ventes[[#This Row],[VenteNet]]-Ventes[[#This Row],[Cout]],2)</f>
        <v>592.03</v>
      </c>
      <c r="AC113">
        <f>WEEKDAY(Ventes[[#This Row],[VenteDate]], 2)</f>
        <v>5</v>
      </c>
      <c r="AD113" t="str">
        <f>CHOOSE(WEEKDAY(Ventes[[#This Row],[VenteDate]], 2),"lun.","mar.","mer.","jeu.","ven.","sam.","dim.")</f>
        <v>ven.</v>
      </c>
      <c r="AE113" s="10" t="str">
        <f>IF(MONTH(Ventes[[#This Row],[VenteDate]])&lt;10,"0"&amp;MONTH(Ventes[[#This Row],[VenteDate]]),TEXT(MONTH(Ventes[[#This Row],[VenteDate]]),"##"))</f>
        <v>01</v>
      </c>
      <c r="AF113" t="str">
        <f>CHOOSE(Ventes[[#This Row],[DateMoisNumero]],"janvier","février","mars","avril","mai","juin","juillet.","août","septembre","octobre","novembre","décembre")</f>
        <v>janvier</v>
      </c>
      <c r="AG113" t="str">
        <f>Ventes[[#This Row],[DateAnnee]]&amp;IF(WEEKNUM(Ventes[[#This Row],[VenteDate]])&lt;10,"-0","-")&amp;WEEKNUM(Ventes[[#This Row],[VenteDate]])</f>
        <v>2027-02</v>
      </c>
      <c r="AH113" s="10">
        <f>YEAR(Ventes[[#This Row],[VenteDate]])</f>
        <v>2027</v>
      </c>
      <c r="AR113"/>
      <c r="AS113"/>
      <c r="AT113"/>
      <c r="AU113"/>
      <c r="AV113"/>
      <c r="AW113"/>
      <c r="BA113"/>
      <c r="BC113"/>
    </row>
    <row r="114" spans="1:55">
      <c r="A114" t="s">
        <v>386</v>
      </c>
      <c r="B114" t="s">
        <v>387</v>
      </c>
      <c r="D114" s="7">
        <v>45275</v>
      </c>
      <c r="E114" s="8">
        <v>46440</v>
      </c>
      <c r="F114" s="8" t="s">
        <v>108</v>
      </c>
      <c r="G114" t="s">
        <v>109</v>
      </c>
      <c r="H114" t="s">
        <v>97</v>
      </c>
      <c r="I114" t="s">
        <v>98</v>
      </c>
      <c r="J114" t="s">
        <v>99</v>
      </c>
      <c r="K114" t="s">
        <v>400</v>
      </c>
      <c r="L114" s="9" t="s">
        <v>401</v>
      </c>
      <c r="M114" s="9" t="s">
        <v>130</v>
      </c>
      <c r="N114" t="s">
        <v>131</v>
      </c>
      <c r="O114" t="s">
        <v>55</v>
      </c>
      <c r="P114" s="9" t="s">
        <v>56</v>
      </c>
      <c r="Q114" s="5" t="s">
        <v>57</v>
      </c>
      <c r="R114" t="s">
        <v>58</v>
      </c>
      <c r="S114" t="s">
        <v>119</v>
      </c>
      <c r="T114" t="s">
        <v>120</v>
      </c>
      <c r="U114" s="9">
        <v>73.2</v>
      </c>
      <c r="V114">
        <v>72</v>
      </c>
      <c r="W114" s="9">
        <v>106.2</v>
      </c>
      <c r="X114">
        <f>Ventes[[#This Row],[VenteNombre]]*Ventes[[#This Row],[PUHT]]</f>
        <v>7646.4000000000005</v>
      </c>
      <c r="Y114">
        <f>IF(Ventes[[#This Row],[RemiseType]]="Aucun",0,IF(Ventes[[#This Row],[RemiseType]]="Bas",3%,IF(Ventes[[#This Row],[RemiseType]]="Moyen",5%,IF(Ventes[[#This Row],[RemiseType]]="Elevé",10%,0))))*Ventes[[#This Row],[VenteBrut]]</f>
        <v>229.392</v>
      </c>
      <c r="Z114">
        <f>Ventes[[#This Row],[VenteBrut]]-Ventes[[#This Row],[Remise]]</f>
        <v>7417.0080000000007</v>
      </c>
      <c r="AA114">
        <f>Ventes[[#This Row],[VenteNombre]]*Ventes[[#This Row],[CUHT]]</f>
        <v>5270.4000000000005</v>
      </c>
      <c r="AB114">
        <f>ROUND(Ventes[[#This Row],[VenteNet]]-Ventes[[#This Row],[Cout]],2)</f>
        <v>2146.61</v>
      </c>
      <c r="AC114">
        <f>WEEKDAY(Ventes[[#This Row],[VenteDate]], 2)</f>
        <v>1</v>
      </c>
      <c r="AD114" t="str">
        <f>CHOOSE(WEEKDAY(Ventes[[#This Row],[VenteDate]], 2),"lun.","mar.","mer.","jeu.","ven.","sam.","dim.")</f>
        <v>lun.</v>
      </c>
      <c r="AE114" s="10" t="str">
        <f>IF(MONTH(Ventes[[#This Row],[VenteDate]])&lt;10,"0"&amp;MONTH(Ventes[[#This Row],[VenteDate]]),TEXT(MONTH(Ventes[[#This Row],[VenteDate]]),"##"))</f>
        <v>02</v>
      </c>
      <c r="AF114" t="str">
        <f>CHOOSE(Ventes[[#This Row],[DateMoisNumero]],"janvier","février","mars","avril","mai","juin","juillet.","août","septembre","octobre","novembre","décembre")</f>
        <v>février</v>
      </c>
      <c r="AG114" t="str">
        <f>Ventes[[#This Row],[DateAnnee]]&amp;IF(WEEKNUM(Ventes[[#This Row],[VenteDate]])&lt;10,"-0","-")&amp;WEEKNUM(Ventes[[#This Row],[VenteDate]])</f>
        <v>2027-09</v>
      </c>
      <c r="AH114" s="10">
        <f>YEAR(Ventes[[#This Row],[VenteDate]])</f>
        <v>2027</v>
      </c>
      <c r="AR114"/>
      <c r="AS114"/>
      <c r="AT114"/>
      <c r="AU114"/>
      <c r="AV114"/>
      <c r="AW114"/>
      <c r="BA114"/>
      <c r="BC114"/>
    </row>
    <row r="115" spans="1:55">
      <c r="A115" t="s">
        <v>386</v>
      </c>
      <c r="B115" t="s">
        <v>387</v>
      </c>
      <c r="D115" s="7">
        <v>45275</v>
      </c>
      <c r="E115" s="8">
        <v>46575</v>
      </c>
      <c r="F115" s="8" t="s">
        <v>108</v>
      </c>
      <c r="G115" t="s">
        <v>109</v>
      </c>
      <c r="H115" t="s">
        <v>97</v>
      </c>
      <c r="I115" t="s">
        <v>98</v>
      </c>
      <c r="J115" t="s">
        <v>99</v>
      </c>
      <c r="K115" t="s">
        <v>402</v>
      </c>
      <c r="L115" s="9" t="s">
        <v>403</v>
      </c>
      <c r="M115" s="9" t="s">
        <v>130</v>
      </c>
      <c r="N115" t="s">
        <v>131</v>
      </c>
      <c r="O115" t="s">
        <v>55</v>
      </c>
      <c r="P115" s="9" t="s">
        <v>56</v>
      </c>
      <c r="Q115" s="5" t="s">
        <v>57</v>
      </c>
      <c r="R115" t="s">
        <v>58</v>
      </c>
      <c r="S115" t="s">
        <v>49</v>
      </c>
      <c r="T115" t="s">
        <v>50</v>
      </c>
      <c r="U115" s="9">
        <v>118.58</v>
      </c>
      <c r="V115">
        <v>27</v>
      </c>
      <c r="W115" s="9">
        <v>172.05</v>
      </c>
      <c r="X115">
        <f>Ventes[[#This Row],[VenteNombre]]*Ventes[[#This Row],[PUHT]]</f>
        <v>4645.3500000000004</v>
      </c>
      <c r="Y115">
        <f>IF(Ventes[[#This Row],[RemiseType]]="Aucun",0,IF(Ventes[[#This Row],[RemiseType]]="Bas",3%,IF(Ventes[[#This Row],[RemiseType]]="Moyen",5%,IF(Ventes[[#This Row],[RemiseType]]="Elevé",10%,0))))*Ventes[[#This Row],[VenteBrut]]</f>
        <v>139.3605</v>
      </c>
      <c r="Z115">
        <f>Ventes[[#This Row],[VenteBrut]]-Ventes[[#This Row],[Remise]]</f>
        <v>4505.9895000000006</v>
      </c>
      <c r="AA115">
        <f>Ventes[[#This Row],[VenteNombre]]*Ventes[[#This Row],[CUHT]]</f>
        <v>3201.66</v>
      </c>
      <c r="AB115">
        <f>ROUND(Ventes[[#This Row],[VenteNet]]-Ventes[[#This Row],[Cout]],2)</f>
        <v>1304.33</v>
      </c>
      <c r="AC115">
        <f>WEEKDAY(Ventes[[#This Row],[VenteDate]], 2)</f>
        <v>3</v>
      </c>
      <c r="AD115" t="str">
        <f>CHOOSE(WEEKDAY(Ventes[[#This Row],[VenteDate]], 2),"lun.","mar.","mer.","jeu.","ven.","sam.","dim.")</f>
        <v>mer.</v>
      </c>
      <c r="AE115" s="10" t="str">
        <f>IF(MONTH(Ventes[[#This Row],[VenteDate]])&lt;10,"0"&amp;MONTH(Ventes[[#This Row],[VenteDate]]),TEXT(MONTH(Ventes[[#This Row],[VenteDate]]),"##"))</f>
        <v>07</v>
      </c>
      <c r="AF115" t="str">
        <f>CHOOSE(Ventes[[#This Row],[DateMoisNumero]],"janvier","février","mars","avril","mai","juin","juillet.","août","septembre","octobre","novembre","décembre")</f>
        <v>juillet.</v>
      </c>
      <c r="AG115" t="str">
        <f>Ventes[[#This Row],[DateAnnee]]&amp;IF(WEEKNUM(Ventes[[#This Row],[VenteDate]])&lt;10,"-0","-")&amp;WEEKNUM(Ventes[[#This Row],[VenteDate]])</f>
        <v>2027-28</v>
      </c>
      <c r="AH115" s="10">
        <f>YEAR(Ventes[[#This Row],[VenteDate]])</f>
        <v>2027</v>
      </c>
      <c r="AR115"/>
      <c r="AS115"/>
      <c r="AT115"/>
      <c r="AU115"/>
      <c r="AV115"/>
      <c r="AW115"/>
      <c r="BA115"/>
      <c r="BC115"/>
    </row>
    <row r="116" spans="1:55">
      <c r="A116" t="s">
        <v>386</v>
      </c>
      <c r="B116" t="s">
        <v>387</v>
      </c>
      <c r="D116" s="7">
        <v>45275</v>
      </c>
      <c r="E116" s="8">
        <v>46767</v>
      </c>
      <c r="F116" s="8" t="s">
        <v>108</v>
      </c>
      <c r="G116" t="s">
        <v>109</v>
      </c>
      <c r="H116" t="s">
        <v>97</v>
      </c>
      <c r="I116" t="s">
        <v>98</v>
      </c>
      <c r="J116" t="s">
        <v>99</v>
      </c>
      <c r="K116" t="s">
        <v>404</v>
      </c>
      <c r="L116" s="9" t="s">
        <v>405</v>
      </c>
      <c r="M116" s="9" t="s">
        <v>63</v>
      </c>
      <c r="N116" t="s">
        <v>64</v>
      </c>
      <c r="O116" t="s">
        <v>55</v>
      </c>
      <c r="P116" s="9" t="s">
        <v>56</v>
      </c>
      <c r="Q116" s="5" t="s">
        <v>47</v>
      </c>
      <c r="R116" t="s">
        <v>48</v>
      </c>
      <c r="S116" t="s">
        <v>71</v>
      </c>
      <c r="T116" t="s">
        <v>72</v>
      </c>
      <c r="U116" s="9">
        <v>38.4</v>
      </c>
      <c r="V116">
        <v>17</v>
      </c>
      <c r="W116" s="9">
        <v>58.05</v>
      </c>
      <c r="X116">
        <f>Ventes[[#This Row],[VenteNombre]]*Ventes[[#This Row],[PUHT]]</f>
        <v>986.84999999999991</v>
      </c>
      <c r="Y116">
        <f>IF(Ventes[[#This Row],[RemiseType]]="Aucun",0,IF(Ventes[[#This Row],[RemiseType]]="Bas",3%,IF(Ventes[[#This Row],[RemiseType]]="Moyen",5%,IF(Ventes[[#This Row],[RemiseType]]="Elevé",10%,0))))*Ventes[[#This Row],[VenteBrut]]</f>
        <v>29.605499999999996</v>
      </c>
      <c r="Z116">
        <f>Ventes[[#This Row],[VenteBrut]]-Ventes[[#This Row],[Remise]]</f>
        <v>957.2444999999999</v>
      </c>
      <c r="AA116">
        <f>Ventes[[#This Row],[VenteNombre]]*Ventes[[#This Row],[CUHT]]</f>
        <v>652.79999999999995</v>
      </c>
      <c r="AB116">
        <f>ROUND(Ventes[[#This Row],[VenteNet]]-Ventes[[#This Row],[Cout]],2)</f>
        <v>304.44</v>
      </c>
      <c r="AC116">
        <f>WEEKDAY(Ventes[[#This Row],[VenteDate]], 2)</f>
        <v>6</v>
      </c>
      <c r="AD116" t="str">
        <f>CHOOSE(WEEKDAY(Ventes[[#This Row],[VenteDate]], 2),"lun.","mar.","mer.","jeu.","ven.","sam.","dim.")</f>
        <v>sam.</v>
      </c>
      <c r="AE116" s="10" t="str">
        <f>IF(MONTH(Ventes[[#This Row],[VenteDate]])&lt;10,"0"&amp;MONTH(Ventes[[#This Row],[VenteDate]]),TEXT(MONTH(Ventes[[#This Row],[VenteDate]]),"##"))</f>
        <v>01</v>
      </c>
      <c r="AF116" t="str">
        <f>CHOOSE(Ventes[[#This Row],[DateMoisNumero]],"janvier","février","mars","avril","mai","juin","juillet.","août","septembre","octobre","novembre","décembre")</f>
        <v>janvier</v>
      </c>
      <c r="AG116" t="str">
        <f>Ventes[[#This Row],[DateAnnee]]&amp;IF(WEEKNUM(Ventes[[#This Row],[VenteDate]])&lt;10,"-0","-")&amp;WEEKNUM(Ventes[[#This Row],[VenteDate]])</f>
        <v>2028-03</v>
      </c>
      <c r="AH116" s="10">
        <f>YEAR(Ventes[[#This Row],[VenteDate]])</f>
        <v>2028</v>
      </c>
      <c r="AR116"/>
      <c r="AS116"/>
      <c r="AT116"/>
      <c r="AU116"/>
      <c r="AV116"/>
      <c r="AW116"/>
      <c r="BA116"/>
      <c r="BC116"/>
    </row>
    <row r="117" spans="1:55">
      <c r="A117" t="s">
        <v>386</v>
      </c>
      <c r="B117" t="s">
        <v>387</v>
      </c>
      <c r="D117" s="7">
        <v>45275</v>
      </c>
      <c r="E117" s="8">
        <v>46814</v>
      </c>
      <c r="F117" s="8" t="s">
        <v>108</v>
      </c>
      <c r="G117" t="s">
        <v>109</v>
      </c>
      <c r="H117" t="s">
        <v>97</v>
      </c>
      <c r="I117" t="s">
        <v>98</v>
      </c>
      <c r="J117" t="s">
        <v>99</v>
      </c>
      <c r="K117" t="s">
        <v>406</v>
      </c>
      <c r="L117" s="9" t="s">
        <v>407</v>
      </c>
      <c r="M117" s="9" t="s">
        <v>53</v>
      </c>
      <c r="N117" t="s">
        <v>54</v>
      </c>
      <c r="O117" t="s">
        <v>55</v>
      </c>
      <c r="P117" s="9" t="s">
        <v>56</v>
      </c>
      <c r="Q117" s="5" t="s">
        <v>79</v>
      </c>
      <c r="R117" t="s">
        <v>80</v>
      </c>
      <c r="S117" t="s">
        <v>119</v>
      </c>
      <c r="T117" t="s">
        <v>120</v>
      </c>
      <c r="U117" s="9">
        <v>44.06</v>
      </c>
      <c r="V117">
        <v>21</v>
      </c>
      <c r="W117" s="9">
        <v>48.6</v>
      </c>
      <c r="X117">
        <f>Ventes[[#This Row],[VenteNombre]]*Ventes[[#This Row],[PUHT]]</f>
        <v>1020.6</v>
      </c>
      <c r="Y117">
        <f>IF(Ventes[[#This Row],[RemiseType]]="Aucun",0,IF(Ventes[[#This Row],[RemiseType]]="Bas",3%,IF(Ventes[[#This Row],[RemiseType]]="Moyen",5%,IF(Ventes[[#This Row],[RemiseType]]="Elevé",10%,0))))*Ventes[[#This Row],[VenteBrut]]</f>
        <v>30.617999999999999</v>
      </c>
      <c r="Z117">
        <f>Ventes[[#This Row],[VenteBrut]]-Ventes[[#This Row],[Remise]]</f>
        <v>989.98199999999997</v>
      </c>
      <c r="AA117">
        <f>Ventes[[#This Row],[VenteNombre]]*Ventes[[#This Row],[CUHT]]</f>
        <v>925.26</v>
      </c>
      <c r="AB117">
        <f>ROUND(Ventes[[#This Row],[VenteNet]]-Ventes[[#This Row],[Cout]],2)</f>
        <v>64.72</v>
      </c>
      <c r="AC117">
        <f>WEEKDAY(Ventes[[#This Row],[VenteDate]], 2)</f>
        <v>4</v>
      </c>
      <c r="AD117" t="str">
        <f>CHOOSE(WEEKDAY(Ventes[[#This Row],[VenteDate]], 2),"lun.","mar.","mer.","jeu.","ven.","sam.","dim.")</f>
        <v>jeu.</v>
      </c>
      <c r="AE117" s="10" t="str">
        <f>IF(MONTH(Ventes[[#This Row],[VenteDate]])&lt;10,"0"&amp;MONTH(Ventes[[#This Row],[VenteDate]]),TEXT(MONTH(Ventes[[#This Row],[VenteDate]]),"##"))</f>
        <v>03</v>
      </c>
      <c r="AF117" t="str">
        <f>CHOOSE(Ventes[[#This Row],[DateMoisNumero]],"janvier","février","mars","avril","mai","juin","juillet.","août","septembre","octobre","novembre","décembre")</f>
        <v>mars</v>
      </c>
      <c r="AG117" t="str">
        <f>Ventes[[#This Row],[DateAnnee]]&amp;IF(WEEKNUM(Ventes[[#This Row],[VenteDate]])&lt;10,"-0","-")&amp;WEEKNUM(Ventes[[#This Row],[VenteDate]])</f>
        <v>2028-10</v>
      </c>
      <c r="AH117" s="10">
        <f>YEAR(Ventes[[#This Row],[VenteDate]])</f>
        <v>2028</v>
      </c>
      <c r="AR117"/>
      <c r="AS117"/>
      <c r="AT117"/>
      <c r="AU117"/>
      <c r="AV117"/>
      <c r="AW117"/>
      <c r="BA117"/>
      <c r="BC117"/>
    </row>
    <row r="118" spans="1:55">
      <c r="A118" t="s">
        <v>408</v>
      </c>
      <c r="B118" t="s">
        <v>409</v>
      </c>
      <c r="D118" s="7">
        <v>45444</v>
      </c>
      <c r="E118" s="8">
        <v>45887</v>
      </c>
      <c r="F118" s="8" t="s">
        <v>219</v>
      </c>
      <c r="G118" t="s">
        <v>220</v>
      </c>
      <c r="H118" t="s">
        <v>127</v>
      </c>
      <c r="I118" t="s">
        <v>39</v>
      </c>
      <c r="J118" t="s">
        <v>40</v>
      </c>
      <c r="K118" t="s">
        <v>410</v>
      </c>
      <c r="L118" s="9" t="s">
        <v>411</v>
      </c>
      <c r="M118" s="9" t="s">
        <v>130</v>
      </c>
      <c r="N118" t="s">
        <v>131</v>
      </c>
      <c r="O118" t="s">
        <v>77</v>
      </c>
      <c r="P118" t="s">
        <v>78</v>
      </c>
      <c r="Q118" s="5" t="s">
        <v>47</v>
      </c>
      <c r="R118" t="s">
        <v>48</v>
      </c>
      <c r="S118" t="s">
        <v>175</v>
      </c>
      <c r="T118" t="s">
        <v>176</v>
      </c>
      <c r="U118">
        <v>20.09</v>
      </c>
      <c r="V118">
        <v>12</v>
      </c>
      <c r="W118">
        <v>109.24</v>
      </c>
      <c r="X118">
        <f>Ventes[[#This Row],[VenteNombre]]*Ventes[[#This Row],[PUHT]]</f>
        <v>1310.8799999999999</v>
      </c>
      <c r="Y118">
        <f>IF(Ventes[[#This Row],[RemiseType]]="Aucun",0,IF(Ventes[[#This Row],[RemiseType]]="Bas",3%,IF(Ventes[[#This Row],[RemiseType]]="Moyen",5%,IF(Ventes[[#This Row],[RemiseType]]="Elevé",10%,0))))*Ventes[[#This Row],[VenteBrut]]</f>
        <v>131.08799999999999</v>
      </c>
      <c r="Z118">
        <f>Ventes[[#This Row],[VenteBrut]]-Ventes[[#This Row],[Remise]]</f>
        <v>1179.7919999999999</v>
      </c>
      <c r="AA118">
        <f>Ventes[[#This Row],[VenteNombre]]*Ventes[[#This Row],[CUHT]]</f>
        <v>241.07999999999998</v>
      </c>
      <c r="AB118">
        <f>ROUND(Ventes[[#This Row],[VenteNet]]-Ventes[[#This Row],[Cout]],2)</f>
        <v>938.71</v>
      </c>
      <c r="AC118">
        <f>WEEKDAY(Ventes[[#This Row],[VenteDate]], 2)</f>
        <v>1</v>
      </c>
      <c r="AD118" t="str">
        <f>CHOOSE(WEEKDAY(Ventes[[#This Row],[VenteDate]], 2),"lun.","mar.","mer.","jeu.","ven.","sam.","dim.")</f>
        <v>lun.</v>
      </c>
      <c r="AE118" s="10" t="str">
        <f>IF(MONTH(Ventes[[#This Row],[VenteDate]])&lt;10,"0"&amp;MONTH(Ventes[[#This Row],[VenteDate]]),TEXT(MONTH(Ventes[[#This Row],[VenteDate]]),"##"))</f>
        <v>08</v>
      </c>
      <c r="AF118" t="str">
        <f>CHOOSE(Ventes[[#This Row],[DateMoisNumero]],"janvier","février","mars","avril","mai","juin","juillet.","août","septembre","octobre","novembre","décembre")</f>
        <v>août</v>
      </c>
      <c r="AG118" t="str">
        <f>Ventes[[#This Row],[DateAnnee]]&amp;IF(WEEKNUM(Ventes[[#This Row],[VenteDate]])&lt;10,"-0","-")&amp;WEEKNUM(Ventes[[#This Row],[VenteDate]])</f>
        <v>2025-34</v>
      </c>
      <c r="AH118" s="10">
        <f>YEAR(Ventes[[#This Row],[VenteDate]])</f>
        <v>2025</v>
      </c>
      <c r="AR118"/>
      <c r="AS118"/>
      <c r="AT118"/>
      <c r="AU118"/>
      <c r="AV118"/>
      <c r="AW118"/>
      <c r="BA118"/>
      <c r="BC118"/>
    </row>
    <row r="119" spans="1:55">
      <c r="A119" t="s">
        <v>408</v>
      </c>
      <c r="B119" t="s">
        <v>409</v>
      </c>
      <c r="D119" s="7">
        <v>45444</v>
      </c>
      <c r="E119" s="8">
        <v>46060</v>
      </c>
      <c r="F119" s="8" t="s">
        <v>219</v>
      </c>
      <c r="G119" t="s">
        <v>220</v>
      </c>
      <c r="H119" t="s">
        <v>127</v>
      </c>
      <c r="I119" t="s">
        <v>39</v>
      </c>
      <c r="J119" t="s">
        <v>40</v>
      </c>
      <c r="K119" t="s">
        <v>412</v>
      </c>
      <c r="L119" s="9" t="s">
        <v>413</v>
      </c>
      <c r="M119" s="9" t="s">
        <v>63</v>
      </c>
      <c r="N119" t="s">
        <v>64</v>
      </c>
      <c r="O119" t="s">
        <v>77</v>
      </c>
      <c r="P119" t="s">
        <v>78</v>
      </c>
      <c r="Q119" s="5" t="s">
        <v>79</v>
      </c>
      <c r="R119" t="s">
        <v>80</v>
      </c>
      <c r="S119" t="s">
        <v>59</v>
      </c>
      <c r="T119" t="s">
        <v>60</v>
      </c>
      <c r="U119">
        <v>85.5</v>
      </c>
      <c r="V119">
        <v>11</v>
      </c>
      <c r="W119">
        <v>167.5</v>
      </c>
      <c r="X119">
        <f>Ventes[[#This Row],[VenteNombre]]*Ventes[[#This Row],[PUHT]]</f>
        <v>1842.5</v>
      </c>
      <c r="Y119">
        <f>IF(Ventes[[#This Row],[RemiseType]]="Aucun",0,IF(Ventes[[#This Row],[RemiseType]]="Bas",3%,IF(Ventes[[#This Row],[RemiseType]]="Moyen",5%,IF(Ventes[[#This Row],[RemiseType]]="Elevé",10%,0))))*Ventes[[#This Row],[VenteBrut]]</f>
        <v>184.25</v>
      </c>
      <c r="Z119">
        <f>Ventes[[#This Row],[VenteBrut]]-Ventes[[#This Row],[Remise]]</f>
        <v>1658.25</v>
      </c>
      <c r="AA119">
        <f>Ventes[[#This Row],[VenteNombre]]*Ventes[[#This Row],[CUHT]]</f>
        <v>940.5</v>
      </c>
      <c r="AB119">
        <f>ROUND(Ventes[[#This Row],[VenteNet]]-Ventes[[#This Row],[Cout]],2)</f>
        <v>717.75</v>
      </c>
      <c r="AC119">
        <f>WEEKDAY(Ventes[[#This Row],[VenteDate]], 2)</f>
        <v>6</v>
      </c>
      <c r="AD119" t="str">
        <f>CHOOSE(WEEKDAY(Ventes[[#This Row],[VenteDate]], 2),"lun.","mar.","mer.","jeu.","ven.","sam.","dim.")</f>
        <v>sam.</v>
      </c>
      <c r="AE119" s="10" t="str">
        <f>IF(MONTH(Ventes[[#This Row],[VenteDate]])&lt;10,"0"&amp;MONTH(Ventes[[#This Row],[VenteDate]]),TEXT(MONTH(Ventes[[#This Row],[VenteDate]]),"##"))</f>
        <v>02</v>
      </c>
      <c r="AF119" t="str">
        <f>CHOOSE(Ventes[[#This Row],[DateMoisNumero]],"janvier","février","mars","avril","mai","juin","juillet.","août","septembre","octobre","novembre","décembre")</f>
        <v>février</v>
      </c>
      <c r="AG119" t="str">
        <f>Ventes[[#This Row],[DateAnnee]]&amp;IF(WEEKNUM(Ventes[[#This Row],[VenteDate]])&lt;10,"-0","-")&amp;WEEKNUM(Ventes[[#This Row],[VenteDate]])</f>
        <v>2026-06</v>
      </c>
      <c r="AH119" s="10">
        <f>YEAR(Ventes[[#This Row],[VenteDate]])</f>
        <v>2026</v>
      </c>
      <c r="AR119"/>
      <c r="AS119"/>
      <c r="AT119"/>
      <c r="AU119"/>
      <c r="AV119"/>
      <c r="AW119"/>
      <c r="BA119"/>
      <c r="BC119"/>
    </row>
    <row r="120" spans="1:55">
      <c r="A120" t="s">
        <v>408</v>
      </c>
      <c r="B120" t="s">
        <v>409</v>
      </c>
      <c r="D120" s="7">
        <v>45444</v>
      </c>
      <c r="E120" s="8">
        <v>46617</v>
      </c>
      <c r="F120" s="8" t="s">
        <v>219</v>
      </c>
      <c r="G120" t="s">
        <v>220</v>
      </c>
      <c r="H120" t="s">
        <v>127</v>
      </c>
      <c r="I120" t="s">
        <v>39</v>
      </c>
      <c r="J120" t="s">
        <v>40</v>
      </c>
      <c r="K120" t="s">
        <v>414</v>
      </c>
      <c r="L120" s="9" t="s">
        <v>415</v>
      </c>
      <c r="M120" s="9" t="s">
        <v>130</v>
      </c>
      <c r="N120" t="s">
        <v>131</v>
      </c>
      <c r="O120" t="s">
        <v>77</v>
      </c>
      <c r="P120" s="9" t="s">
        <v>78</v>
      </c>
      <c r="Q120" s="5" t="s">
        <v>47</v>
      </c>
      <c r="R120" t="s">
        <v>48</v>
      </c>
      <c r="S120" t="s">
        <v>175</v>
      </c>
      <c r="T120" t="s">
        <v>176</v>
      </c>
      <c r="U120" s="9">
        <v>41.33</v>
      </c>
      <c r="V120">
        <v>12</v>
      </c>
      <c r="W120" s="9">
        <v>119</v>
      </c>
      <c r="X120">
        <f>Ventes[[#This Row],[VenteNombre]]*Ventes[[#This Row],[PUHT]]</f>
        <v>1428</v>
      </c>
      <c r="Y120">
        <f>IF(Ventes[[#This Row],[RemiseType]]="Aucun",0,IF(Ventes[[#This Row],[RemiseType]]="Bas",3%,IF(Ventes[[#This Row],[RemiseType]]="Moyen",5%,IF(Ventes[[#This Row],[RemiseType]]="Elevé",10%,0))))*Ventes[[#This Row],[VenteBrut]]</f>
        <v>142.80000000000001</v>
      </c>
      <c r="Z120">
        <f>Ventes[[#This Row],[VenteBrut]]-Ventes[[#This Row],[Remise]]</f>
        <v>1285.2</v>
      </c>
      <c r="AA120">
        <f>Ventes[[#This Row],[VenteNombre]]*Ventes[[#This Row],[CUHT]]</f>
        <v>495.96</v>
      </c>
      <c r="AB120">
        <f>ROUND(Ventes[[#This Row],[VenteNet]]-Ventes[[#This Row],[Cout]],2)</f>
        <v>789.24</v>
      </c>
      <c r="AC120">
        <f>WEEKDAY(Ventes[[#This Row],[VenteDate]], 2)</f>
        <v>3</v>
      </c>
      <c r="AD120" t="str">
        <f>CHOOSE(WEEKDAY(Ventes[[#This Row],[VenteDate]], 2),"lun.","mar.","mer.","jeu.","ven.","sam.","dim.")</f>
        <v>mer.</v>
      </c>
      <c r="AE120" s="10" t="str">
        <f>IF(MONTH(Ventes[[#This Row],[VenteDate]])&lt;10,"0"&amp;MONTH(Ventes[[#This Row],[VenteDate]]),TEXT(MONTH(Ventes[[#This Row],[VenteDate]]),"##"))</f>
        <v>08</v>
      </c>
      <c r="AF120" t="str">
        <f>CHOOSE(Ventes[[#This Row],[DateMoisNumero]],"janvier","février","mars","avril","mai","juin","juillet.","août","septembre","octobre","novembre","décembre")</f>
        <v>août</v>
      </c>
      <c r="AG120" t="str">
        <f>Ventes[[#This Row],[DateAnnee]]&amp;IF(WEEKNUM(Ventes[[#This Row],[VenteDate]])&lt;10,"-0","-")&amp;WEEKNUM(Ventes[[#This Row],[VenteDate]])</f>
        <v>2027-34</v>
      </c>
      <c r="AH120" s="10">
        <f>YEAR(Ventes[[#This Row],[VenteDate]])</f>
        <v>2027</v>
      </c>
      <c r="AR120"/>
      <c r="AS120"/>
      <c r="AT120"/>
      <c r="AU120"/>
      <c r="AV120"/>
      <c r="AW120"/>
      <c r="BA120"/>
      <c r="BC120"/>
    </row>
    <row r="121" spans="1:55">
      <c r="A121" t="s">
        <v>408</v>
      </c>
      <c r="B121" t="s">
        <v>409</v>
      </c>
      <c r="D121" s="7">
        <v>45444</v>
      </c>
      <c r="E121" s="8">
        <v>46790</v>
      </c>
      <c r="F121" s="8" t="s">
        <v>219</v>
      </c>
      <c r="G121" t="s">
        <v>220</v>
      </c>
      <c r="H121" t="s">
        <v>127</v>
      </c>
      <c r="I121" t="s">
        <v>39</v>
      </c>
      <c r="J121" t="s">
        <v>40</v>
      </c>
      <c r="K121" t="s">
        <v>416</v>
      </c>
      <c r="L121" s="9" t="s">
        <v>417</v>
      </c>
      <c r="M121" s="9" t="s">
        <v>63</v>
      </c>
      <c r="N121" t="s">
        <v>64</v>
      </c>
      <c r="O121" t="s">
        <v>77</v>
      </c>
      <c r="P121" s="9" t="s">
        <v>78</v>
      </c>
      <c r="Q121" s="5" t="s">
        <v>79</v>
      </c>
      <c r="R121" t="s">
        <v>80</v>
      </c>
      <c r="S121" t="s">
        <v>59</v>
      </c>
      <c r="T121" t="s">
        <v>60</v>
      </c>
      <c r="U121" s="9">
        <v>20.52</v>
      </c>
      <c r="V121">
        <v>11</v>
      </c>
      <c r="W121" s="9">
        <v>116.2</v>
      </c>
      <c r="X121">
        <f>Ventes[[#This Row],[VenteNombre]]*Ventes[[#This Row],[PUHT]]</f>
        <v>1278.2</v>
      </c>
      <c r="Y121">
        <f>IF(Ventes[[#This Row],[RemiseType]]="Aucun",0,IF(Ventes[[#This Row],[RemiseType]]="Bas",3%,IF(Ventes[[#This Row],[RemiseType]]="Moyen",5%,IF(Ventes[[#This Row],[RemiseType]]="Elevé",10%,0))))*Ventes[[#This Row],[VenteBrut]]</f>
        <v>127.82000000000001</v>
      </c>
      <c r="Z121">
        <f>Ventes[[#This Row],[VenteBrut]]-Ventes[[#This Row],[Remise]]</f>
        <v>1150.3800000000001</v>
      </c>
      <c r="AA121">
        <f>Ventes[[#This Row],[VenteNombre]]*Ventes[[#This Row],[CUHT]]</f>
        <v>225.72</v>
      </c>
      <c r="AB121">
        <f>ROUND(Ventes[[#This Row],[VenteNet]]-Ventes[[#This Row],[Cout]],2)</f>
        <v>924.66</v>
      </c>
      <c r="AC121">
        <f>WEEKDAY(Ventes[[#This Row],[VenteDate]], 2)</f>
        <v>1</v>
      </c>
      <c r="AD121" t="str">
        <f>CHOOSE(WEEKDAY(Ventes[[#This Row],[VenteDate]], 2),"lun.","mar.","mer.","jeu.","ven.","sam.","dim.")</f>
        <v>lun.</v>
      </c>
      <c r="AE121" s="10" t="str">
        <f>IF(MONTH(Ventes[[#This Row],[VenteDate]])&lt;10,"0"&amp;MONTH(Ventes[[#This Row],[VenteDate]]),TEXT(MONTH(Ventes[[#This Row],[VenteDate]]),"##"))</f>
        <v>02</v>
      </c>
      <c r="AF121" t="str">
        <f>CHOOSE(Ventes[[#This Row],[DateMoisNumero]],"janvier","février","mars","avril","mai","juin","juillet.","août","septembre","octobre","novembre","décembre")</f>
        <v>février</v>
      </c>
      <c r="AG121" t="str">
        <f>Ventes[[#This Row],[DateAnnee]]&amp;IF(WEEKNUM(Ventes[[#This Row],[VenteDate]])&lt;10,"-0","-")&amp;WEEKNUM(Ventes[[#This Row],[VenteDate]])</f>
        <v>2028-07</v>
      </c>
      <c r="AH121" s="10">
        <f>YEAR(Ventes[[#This Row],[VenteDate]])</f>
        <v>2028</v>
      </c>
      <c r="AR121"/>
      <c r="AS121"/>
      <c r="AT121"/>
      <c r="AU121"/>
      <c r="AV121"/>
      <c r="AW121"/>
      <c r="BA121"/>
      <c r="BC121"/>
    </row>
    <row r="122" spans="1:55">
      <c r="A122" t="s">
        <v>418</v>
      </c>
      <c r="B122" t="s">
        <v>419</v>
      </c>
      <c r="D122" s="7">
        <v>45990</v>
      </c>
      <c r="E122" s="8">
        <v>45990</v>
      </c>
      <c r="F122" s="8" t="s">
        <v>108</v>
      </c>
      <c r="G122" t="s">
        <v>109</v>
      </c>
      <c r="H122" t="s">
        <v>420</v>
      </c>
      <c r="I122" t="s">
        <v>421</v>
      </c>
      <c r="J122" t="s">
        <v>421</v>
      </c>
      <c r="K122" t="s">
        <v>422</v>
      </c>
      <c r="L122" s="9" t="s">
        <v>423</v>
      </c>
      <c r="M122" s="9" t="s">
        <v>130</v>
      </c>
      <c r="N122" t="s">
        <v>131</v>
      </c>
      <c r="O122" t="s">
        <v>45</v>
      </c>
      <c r="P122" s="9" t="s">
        <v>46</v>
      </c>
      <c r="Q122" s="5" t="s">
        <v>65</v>
      </c>
      <c r="R122" t="s">
        <v>66</v>
      </c>
      <c r="S122" t="s">
        <v>49</v>
      </c>
      <c r="T122" t="s">
        <v>50</v>
      </c>
      <c r="U122" s="9">
        <v>32.94</v>
      </c>
      <c r="V122">
        <v>14</v>
      </c>
      <c r="W122" s="9">
        <v>47.79</v>
      </c>
      <c r="X122">
        <f>Ventes[[#This Row],[VenteNombre]]*Ventes[[#This Row],[PUHT]]</f>
        <v>669.06</v>
      </c>
      <c r="Y122">
        <f>IF(Ventes[[#This Row],[RemiseType]]="Aucun",0,IF(Ventes[[#This Row],[RemiseType]]="Bas",3%,IF(Ventes[[#This Row],[RemiseType]]="Moyen",5%,IF(Ventes[[#This Row],[RemiseType]]="Elevé",10%,0))))*Ventes[[#This Row],[VenteBrut]]</f>
        <v>33.452999999999996</v>
      </c>
      <c r="Z122">
        <f>Ventes[[#This Row],[VenteBrut]]-Ventes[[#This Row],[Remise]]</f>
        <v>635.60699999999997</v>
      </c>
      <c r="AA122">
        <f>Ventes[[#This Row],[VenteNombre]]*Ventes[[#This Row],[CUHT]]</f>
        <v>461.15999999999997</v>
      </c>
      <c r="AB122">
        <f>ROUND(Ventes[[#This Row],[VenteNet]]-Ventes[[#This Row],[Cout]],2)</f>
        <v>174.45</v>
      </c>
      <c r="AC122">
        <f>WEEKDAY(Ventes[[#This Row],[VenteDate]], 2)</f>
        <v>6</v>
      </c>
      <c r="AD122" t="str">
        <f>CHOOSE(WEEKDAY(Ventes[[#This Row],[VenteDate]], 2),"lun.","mar.","mer.","jeu.","ven.","sam.","dim.")</f>
        <v>sam.</v>
      </c>
      <c r="AE122" s="10" t="str">
        <f>IF(MONTH(Ventes[[#This Row],[VenteDate]])&lt;10,"0"&amp;MONTH(Ventes[[#This Row],[VenteDate]]),TEXT(MONTH(Ventes[[#This Row],[VenteDate]]),"##"))</f>
        <v>11</v>
      </c>
      <c r="AF122" t="str">
        <f>CHOOSE(Ventes[[#This Row],[DateMoisNumero]],"janvier","février","mars","avril","mai","juin","juillet.","août","septembre","octobre","novembre","décembre")</f>
        <v>novembre</v>
      </c>
      <c r="AG122" t="str">
        <f>Ventes[[#This Row],[DateAnnee]]&amp;IF(WEEKNUM(Ventes[[#This Row],[VenteDate]])&lt;10,"-0","-")&amp;WEEKNUM(Ventes[[#This Row],[VenteDate]])</f>
        <v>2025-48</v>
      </c>
      <c r="AH122" s="10">
        <f>YEAR(Ventes[[#This Row],[VenteDate]])</f>
        <v>2025</v>
      </c>
      <c r="AR122"/>
      <c r="AS122"/>
      <c r="AT122"/>
      <c r="AU122"/>
      <c r="AV122"/>
      <c r="AW122"/>
      <c r="BA122"/>
      <c r="BC122"/>
    </row>
    <row r="123" spans="1:55">
      <c r="A123" t="s">
        <v>418</v>
      </c>
      <c r="B123" t="s">
        <v>419</v>
      </c>
      <c r="D123" s="7">
        <v>45990</v>
      </c>
      <c r="E123" s="8">
        <v>45990</v>
      </c>
      <c r="F123" s="8" t="s">
        <v>108</v>
      </c>
      <c r="G123" t="s">
        <v>109</v>
      </c>
      <c r="H123" t="s">
        <v>420</v>
      </c>
      <c r="I123" t="s">
        <v>421</v>
      </c>
      <c r="J123" t="s">
        <v>421</v>
      </c>
      <c r="K123" t="s">
        <v>424</v>
      </c>
      <c r="L123" s="9" t="s">
        <v>425</v>
      </c>
      <c r="M123" s="9" t="s">
        <v>53</v>
      </c>
      <c r="N123" t="s">
        <v>54</v>
      </c>
      <c r="O123" t="s">
        <v>77</v>
      </c>
      <c r="P123" s="9" t="s">
        <v>78</v>
      </c>
      <c r="Q123" s="5" t="s">
        <v>79</v>
      </c>
      <c r="R123" t="s">
        <v>80</v>
      </c>
      <c r="S123" t="s">
        <v>49</v>
      </c>
      <c r="T123" t="s">
        <v>50</v>
      </c>
      <c r="U123" s="9">
        <v>42.48</v>
      </c>
      <c r="V123">
        <v>80</v>
      </c>
      <c r="W123" s="9">
        <v>63.72</v>
      </c>
      <c r="X123">
        <f>Ventes[[#This Row],[VenteNombre]]*Ventes[[#This Row],[PUHT]]</f>
        <v>5097.6000000000004</v>
      </c>
      <c r="Y123">
        <f>IF(Ventes[[#This Row],[RemiseType]]="Aucun",0,IF(Ventes[[#This Row],[RemiseType]]="Bas",3%,IF(Ventes[[#This Row],[RemiseType]]="Moyen",5%,IF(Ventes[[#This Row],[RemiseType]]="Elevé",10%,0))))*Ventes[[#This Row],[VenteBrut]]</f>
        <v>509.76000000000005</v>
      </c>
      <c r="Z123">
        <f>Ventes[[#This Row],[VenteBrut]]-Ventes[[#This Row],[Remise]]</f>
        <v>4587.84</v>
      </c>
      <c r="AA123">
        <f>Ventes[[#This Row],[VenteNombre]]*Ventes[[#This Row],[CUHT]]</f>
        <v>3398.3999999999996</v>
      </c>
      <c r="AB123">
        <f>ROUND(Ventes[[#This Row],[VenteNet]]-Ventes[[#This Row],[Cout]],2)</f>
        <v>1189.44</v>
      </c>
      <c r="AC123">
        <f>WEEKDAY(Ventes[[#This Row],[VenteDate]], 2)</f>
        <v>6</v>
      </c>
      <c r="AD123" t="str">
        <f>CHOOSE(WEEKDAY(Ventes[[#This Row],[VenteDate]], 2),"lun.","mar.","mer.","jeu.","ven.","sam.","dim.")</f>
        <v>sam.</v>
      </c>
      <c r="AE123" s="10" t="str">
        <f>IF(MONTH(Ventes[[#This Row],[VenteDate]])&lt;10,"0"&amp;MONTH(Ventes[[#This Row],[VenteDate]]),TEXT(MONTH(Ventes[[#This Row],[VenteDate]]),"##"))</f>
        <v>11</v>
      </c>
      <c r="AF123" t="str">
        <f>CHOOSE(Ventes[[#This Row],[DateMoisNumero]],"janvier","février","mars","avril","mai","juin","juillet.","août","septembre","octobre","novembre","décembre")</f>
        <v>novembre</v>
      </c>
      <c r="AG123" t="str">
        <f>Ventes[[#This Row],[DateAnnee]]&amp;IF(WEEKNUM(Ventes[[#This Row],[VenteDate]])&lt;10,"-0","-")&amp;WEEKNUM(Ventes[[#This Row],[VenteDate]])</f>
        <v>2025-48</v>
      </c>
      <c r="AH123" s="10">
        <f>YEAR(Ventes[[#This Row],[VenteDate]])</f>
        <v>2025</v>
      </c>
      <c r="AR123"/>
      <c r="AS123"/>
      <c r="AT123"/>
      <c r="AU123"/>
      <c r="AV123"/>
      <c r="AW123"/>
      <c r="BA123"/>
      <c r="BC123"/>
    </row>
    <row r="124" spans="1:55">
      <c r="A124" t="s">
        <v>418</v>
      </c>
      <c r="B124" t="s">
        <v>419</v>
      </c>
      <c r="D124" s="7">
        <v>45990</v>
      </c>
      <c r="E124" s="8">
        <v>46205</v>
      </c>
      <c r="F124" s="8" t="s">
        <v>108</v>
      </c>
      <c r="G124" t="s">
        <v>109</v>
      </c>
      <c r="H124" t="s">
        <v>420</v>
      </c>
      <c r="I124" t="s">
        <v>421</v>
      </c>
      <c r="J124" t="s">
        <v>421</v>
      </c>
      <c r="K124" t="s">
        <v>426</v>
      </c>
      <c r="L124" s="9" t="s">
        <v>427</v>
      </c>
      <c r="M124" s="9" t="s">
        <v>130</v>
      </c>
      <c r="N124" t="s">
        <v>131</v>
      </c>
      <c r="O124" t="s">
        <v>45</v>
      </c>
      <c r="P124" t="s">
        <v>46</v>
      </c>
      <c r="Q124" s="5" t="s">
        <v>65</v>
      </c>
      <c r="R124" t="s">
        <v>66</v>
      </c>
      <c r="S124" t="s">
        <v>49</v>
      </c>
      <c r="T124" t="s">
        <v>50</v>
      </c>
      <c r="U124">
        <v>109.8</v>
      </c>
      <c r="V124">
        <v>14</v>
      </c>
      <c r="W124">
        <v>159.30000000000001</v>
      </c>
      <c r="X124">
        <f>Ventes[[#This Row],[VenteNombre]]*Ventes[[#This Row],[PUHT]]</f>
        <v>2230.2000000000003</v>
      </c>
      <c r="Y124">
        <f>IF(Ventes[[#This Row],[RemiseType]]="Aucun",0,IF(Ventes[[#This Row],[RemiseType]]="Bas",3%,IF(Ventes[[#This Row],[RemiseType]]="Moyen",5%,IF(Ventes[[#This Row],[RemiseType]]="Elevé",10%,0))))*Ventes[[#This Row],[VenteBrut]]</f>
        <v>111.51000000000002</v>
      </c>
      <c r="Z124">
        <f>Ventes[[#This Row],[VenteBrut]]-Ventes[[#This Row],[Remise]]</f>
        <v>2118.69</v>
      </c>
      <c r="AA124">
        <f>Ventes[[#This Row],[VenteNombre]]*Ventes[[#This Row],[CUHT]]</f>
        <v>1537.2</v>
      </c>
      <c r="AB124">
        <f>ROUND(Ventes[[#This Row],[VenteNet]]-Ventes[[#This Row],[Cout]],2)</f>
        <v>581.49</v>
      </c>
      <c r="AC124">
        <f>WEEKDAY(Ventes[[#This Row],[VenteDate]], 2)</f>
        <v>4</v>
      </c>
      <c r="AD124" t="str">
        <f>CHOOSE(WEEKDAY(Ventes[[#This Row],[VenteDate]], 2),"lun.","mar.","mer.","jeu.","ven.","sam.","dim.")</f>
        <v>jeu.</v>
      </c>
      <c r="AE124" s="10" t="str">
        <f>IF(MONTH(Ventes[[#This Row],[VenteDate]])&lt;10,"0"&amp;MONTH(Ventes[[#This Row],[VenteDate]]),TEXT(MONTH(Ventes[[#This Row],[VenteDate]]),"##"))</f>
        <v>07</v>
      </c>
      <c r="AF124" t="str">
        <f>CHOOSE(Ventes[[#This Row],[DateMoisNumero]],"janvier","février","mars","avril","mai","juin","juillet.","août","septembre","octobre","novembre","décembre")</f>
        <v>juillet.</v>
      </c>
      <c r="AG124" t="str">
        <f>Ventes[[#This Row],[DateAnnee]]&amp;IF(WEEKNUM(Ventes[[#This Row],[VenteDate]])&lt;10,"-0","-")&amp;WEEKNUM(Ventes[[#This Row],[VenteDate]])</f>
        <v>2026-27</v>
      </c>
      <c r="AH124" s="10">
        <f>YEAR(Ventes[[#This Row],[VenteDate]])</f>
        <v>2026</v>
      </c>
      <c r="AR124"/>
      <c r="AS124"/>
      <c r="AT124"/>
      <c r="AU124"/>
      <c r="AV124"/>
      <c r="AW124"/>
      <c r="BA124"/>
      <c r="BC124"/>
    </row>
    <row r="125" spans="1:55">
      <c r="A125" t="s">
        <v>418</v>
      </c>
      <c r="B125" t="s">
        <v>419</v>
      </c>
      <c r="D125" s="7">
        <v>45990</v>
      </c>
      <c r="E125" s="8">
        <v>46357</v>
      </c>
      <c r="F125" s="8" t="s">
        <v>108</v>
      </c>
      <c r="G125" t="s">
        <v>109</v>
      </c>
      <c r="H125" t="s">
        <v>420</v>
      </c>
      <c r="I125" t="s">
        <v>421</v>
      </c>
      <c r="J125" t="s">
        <v>421</v>
      </c>
      <c r="K125" t="s">
        <v>428</v>
      </c>
      <c r="L125" s="9" t="s">
        <v>429</v>
      </c>
      <c r="M125" s="9" t="s">
        <v>53</v>
      </c>
      <c r="N125" t="s">
        <v>54</v>
      </c>
      <c r="O125" t="s">
        <v>77</v>
      </c>
      <c r="P125" t="s">
        <v>78</v>
      </c>
      <c r="Q125" s="5" t="s">
        <v>79</v>
      </c>
      <c r="R125" t="s">
        <v>80</v>
      </c>
      <c r="S125" t="s">
        <v>49</v>
      </c>
      <c r="T125" t="s">
        <v>50</v>
      </c>
      <c r="U125">
        <v>24.78</v>
      </c>
      <c r="V125">
        <v>80</v>
      </c>
      <c r="W125">
        <v>37.17</v>
      </c>
      <c r="X125">
        <f>Ventes[[#This Row],[VenteNombre]]*Ventes[[#This Row],[PUHT]]</f>
        <v>2973.6000000000004</v>
      </c>
      <c r="Y125">
        <f>IF(Ventes[[#This Row],[RemiseType]]="Aucun",0,IF(Ventes[[#This Row],[RemiseType]]="Bas",3%,IF(Ventes[[#This Row],[RemiseType]]="Moyen",5%,IF(Ventes[[#This Row],[RemiseType]]="Elevé",10%,0))))*Ventes[[#This Row],[VenteBrut]]</f>
        <v>297.36000000000007</v>
      </c>
      <c r="Z125">
        <f>Ventes[[#This Row],[VenteBrut]]-Ventes[[#This Row],[Remise]]</f>
        <v>2676.2400000000002</v>
      </c>
      <c r="AA125">
        <f>Ventes[[#This Row],[VenteNombre]]*Ventes[[#This Row],[CUHT]]</f>
        <v>1982.4</v>
      </c>
      <c r="AB125">
        <f>ROUND(Ventes[[#This Row],[VenteNet]]-Ventes[[#This Row],[Cout]],2)</f>
        <v>693.84</v>
      </c>
      <c r="AC125">
        <f>WEEKDAY(Ventes[[#This Row],[VenteDate]], 2)</f>
        <v>2</v>
      </c>
      <c r="AD125" t="str">
        <f>CHOOSE(WEEKDAY(Ventes[[#This Row],[VenteDate]], 2),"lun.","mar.","mer.","jeu.","ven.","sam.","dim.")</f>
        <v>mar.</v>
      </c>
      <c r="AE125" s="10" t="str">
        <f>IF(MONTH(Ventes[[#This Row],[VenteDate]])&lt;10,"0"&amp;MONTH(Ventes[[#This Row],[VenteDate]]),TEXT(MONTH(Ventes[[#This Row],[VenteDate]]),"##"))</f>
        <v>12</v>
      </c>
      <c r="AF125" t="str">
        <f>CHOOSE(Ventes[[#This Row],[DateMoisNumero]],"janvier","février","mars","avril","mai","juin","juillet.","août","septembre","octobre","novembre","décembre")</f>
        <v>décembre</v>
      </c>
      <c r="AG125" t="str">
        <f>Ventes[[#This Row],[DateAnnee]]&amp;IF(WEEKNUM(Ventes[[#This Row],[VenteDate]])&lt;10,"-0","-")&amp;WEEKNUM(Ventes[[#This Row],[VenteDate]])</f>
        <v>2026-49</v>
      </c>
      <c r="AH125" s="10">
        <f>YEAR(Ventes[[#This Row],[VenteDate]])</f>
        <v>2026</v>
      </c>
      <c r="AR125"/>
      <c r="AS125"/>
      <c r="AT125"/>
      <c r="AU125"/>
      <c r="AV125"/>
      <c r="AW125"/>
      <c r="BA125"/>
      <c r="BC125"/>
    </row>
    <row r="126" spans="1:55">
      <c r="A126" t="s">
        <v>430</v>
      </c>
      <c r="B126" t="s">
        <v>431</v>
      </c>
      <c r="D126" s="7">
        <v>45215</v>
      </c>
      <c r="E126" s="8">
        <v>45215</v>
      </c>
      <c r="F126" s="8" t="s">
        <v>219</v>
      </c>
      <c r="G126" t="s">
        <v>220</v>
      </c>
      <c r="H126" t="s">
        <v>432</v>
      </c>
      <c r="I126" t="s">
        <v>433</v>
      </c>
      <c r="J126" t="s">
        <v>434</v>
      </c>
      <c r="K126" t="s">
        <v>435</v>
      </c>
      <c r="L126" s="9" t="s">
        <v>436</v>
      </c>
      <c r="M126" s="9" t="s">
        <v>130</v>
      </c>
      <c r="N126" t="s">
        <v>131</v>
      </c>
      <c r="O126" t="s">
        <v>55</v>
      </c>
      <c r="P126" s="9" t="s">
        <v>56</v>
      </c>
      <c r="Q126" s="5" t="s">
        <v>79</v>
      </c>
      <c r="R126" t="s">
        <v>80</v>
      </c>
      <c r="S126" t="s">
        <v>119</v>
      </c>
      <c r="T126" t="s">
        <v>120</v>
      </c>
      <c r="U126" s="9">
        <v>50.83</v>
      </c>
      <c r="V126">
        <v>17</v>
      </c>
      <c r="W126" s="9">
        <v>73.75</v>
      </c>
      <c r="X126">
        <f>Ventes[[#This Row],[VenteNombre]]*Ventes[[#This Row],[PUHT]]</f>
        <v>1253.75</v>
      </c>
      <c r="Y126">
        <f>IF(Ventes[[#This Row],[RemiseType]]="Aucun",0,IF(Ventes[[#This Row],[RemiseType]]="Bas",3%,IF(Ventes[[#This Row],[RemiseType]]="Moyen",5%,IF(Ventes[[#This Row],[RemiseType]]="Elevé",10%,0))))*Ventes[[#This Row],[VenteBrut]]</f>
        <v>37.612499999999997</v>
      </c>
      <c r="Z126">
        <f>Ventes[[#This Row],[VenteBrut]]-Ventes[[#This Row],[Remise]]</f>
        <v>1216.1375</v>
      </c>
      <c r="AA126">
        <f>Ventes[[#This Row],[VenteNombre]]*Ventes[[#This Row],[CUHT]]</f>
        <v>864.11</v>
      </c>
      <c r="AB126">
        <f>ROUND(Ventes[[#This Row],[VenteNet]]-Ventes[[#This Row],[Cout]],2)</f>
        <v>352.03</v>
      </c>
      <c r="AC126">
        <f>WEEKDAY(Ventes[[#This Row],[VenteDate]], 2)</f>
        <v>1</v>
      </c>
      <c r="AD126" t="str">
        <f>CHOOSE(WEEKDAY(Ventes[[#This Row],[VenteDate]], 2),"lun.","mar.","mer.","jeu.","ven.","sam.","dim.")</f>
        <v>lun.</v>
      </c>
      <c r="AE126" s="10" t="str">
        <f>IF(MONTH(Ventes[[#This Row],[VenteDate]])&lt;10,"0"&amp;MONTH(Ventes[[#This Row],[VenteDate]]),TEXT(MONTH(Ventes[[#This Row],[VenteDate]]),"##"))</f>
        <v>10</v>
      </c>
      <c r="AF126" t="str">
        <f>CHOOSE(Ventes[[#This Row],[DateMoisNumero]],"janvier","février","mars","avril","mai","juin","juillet.","août","septembre","octobre","novembre","décembre")</f>
        <v>octobre</v>
      </c>
      <c r="AG126" t="str">
        <f>Ventes[[#This Row],[DateAnnee]]&amp;IF(WEEKNUM(Ventes[[#This Row],[VenteDate]])&lt;10,"-0","-")&amp;WEEKNUM(Ventes[[#This Row],[VenteDate]])</f>
        <v>2023-42</v>
      </c>
      <c r="AH126" s="10">
        <f>YEAR(Ventes[[#This Row],[VenteDate]])</f>
        <v>2023</v>
      </c>
      <c r="AR126"/>
      <c r="AS126"/>
      <c r="AT126"/>
      <c r="AU126"/>
      <c r="AV126"/>
      <c r="AW126"/>
      <c r="BA126"/>
      <c r="BC126"/>
    </row>
    <row r="127" spans="1:55">
      <c r="A127" t="s">
        <v>430</v>
      </c>
      <c r="B127" t="s">
        <v>431</v>
      </c>
      <c r="D127" s="7">
        <v>45215</v>
      </c>
      <c r="E127" s="8">
        <v>45215</v>
      </c>
      <c r="F127" s="8" t="s">
        <v>219</v>
      </c>
      <c r="G127" t="s">
        <v>220</v>
      </c>
      <c r="H127" t="s">
        <v>432</v>
      </c>
      <c r="I127" t="s">
        <v>433</v>
      </c>
      <c r="J127" t="s">
        <v>434</v>
      </c>
      <c r="K127" t="s">
        <v>437</v>
      </c>
      <c r="L127" s="9" t="s">
        <v>438</v>
      </c>
      <c r="M127" s="9" t="s">
        <v>53</v>
      </c>
      <c r="N127" t="s">
        <v>54</v>
      </c>
      <c r="O127" t="s">
        <v>55</v>
      </c>
      <c r="P127" s="9" t="s">
        <v>56</v>
      </c>
      <c r="Q127" s="5" t="s">
        <v>47</v>
      </c>
      <c r="R127" t="s">
        <v>48</v>
      </c>
      <c r="S127" t="s">
        <v>49</v>
      </c>
      <c r="T127" t="s">
        <v>50</v>
      </c>
      <c r="U127" s="9">
        <v>17.7</v>
      </c>
      <c r="V127">
        <v>24</v>
      </c>
      <c r="W127" s="9">
        <v>26.55</v>
      </c>
      <c r="X127">
        <f>Ventes[[#This Row],[VenteNombre]]*Ventes[[#This Row],[PUHT]]</f>
        <v>637.20000000000005</v>
      </c>
      <c r="Y127">
        <f>IF(Ventes[[#This Row],[RemiseType]]="Aucun",0,IF(Ventes[[#This Row],[RemiseType]]="Bas",3%,IF(Ventes[[#This Row],[RemiseType]]="Moyen",5%,IF(Ventes[[#This Row],[RemiseType]]="Elevé",10%,0))))*Ventes[[#This Row],[VenteBrut]]</f>
        <v>19.116</v>
      </c>
      <c r="Z127">
        <f>Ventes[[#This Row],[VenteBrut]]-Ventes[[#This Row],[Remise]]</f>
        <v>618.08400000000006</v>
      </c>
      <c r="AA127">
        <f>Ventes[[#This Row],[VenteNombre]]*Ventes[[#This Row],[CUHT]]</f>
        <v>424.79999999999995</v>
      </c>
      <c r="AB127">
        <f>ROUND(Ventes[[#This Row],[VenteNet]]-Ventes[[#This Row],[Cout]],2)</f>
        <v>193.28</v>
      </c>
      <c r="AC127">
        <f>WEEKDAY(Ventes[[#This Row],[VenteDate]], 2)</f>
        <v>1</v>
      </c>
      <c r="AD127" t="str">
        <f>CHOOSE(WEEKDAY(Ventes[[#This Row],[VenteDate]], 2),"lun.","mar.","mer.","jeu.","ven.","sam.","dim.")</f>
        <v>lun.</v>
      </c>
      <c r="AE127" s="10" t="str">
        <f>IF(MONTH(Ventes[[#This Row],[VenteDate]])&lt;10,"0"&amp;MONTH(Ventes[[#This Row],[VenteDate]]),TEXT(MONTH(Ventes[[#This Row],[VenteDate]]),"##"))</f>
        <v>10</v>
      </c>
      <c r="AF127" t="str">
        <f>CHOOSE(Ventes[[#This Row],[DateMoisNumero]],"janvier","février","mars","avril","mai","juin","juillet.","août","septembre","octobre","novembre","décembre")</f>
        <v>octobre</v>
      </c>
      <c r="AG127" t="str">
        <f>Ventes[[#This Row],[DateAnnee]]&amp;IF(WEEKNUM(Ventes[[#This Row],[VenteDate]])&lt;10,"-0","-")&amp;WEEKNUM(Ventes[[#This Row],[VenteDate]])</f>
        <v>2023-42</v>
      </c>
      <c r="AH127" s="10">
        <f>YEAR(Ventes[[#This Row],[VenteDate]])</f>
        <v>2023</v>
      </c>
      <c r="AR127"/>
      <c r="AS127"/>
      <c r="AT127"/>
      <c r="AU127"/>
      <c r="AV127"/>
      <c r="AW127"/>
      <c r="BA127"/>
      <c r="BC127"/>
    </row>
    <row r="128" spans="1:55">
      <c r="A128" t="s">
        <v>430</v>
      </c>
      <c r="B128" t="s">
        <v>431</v>
      </c>
      <c r="D128" s="7">
        <v>45215</v>
      </c>
      <c r="E128" s="8">
        <v>45215</v>
      </c>
      <c r="F128" s="8" t="s">
        <v>219</v>
      </c>
      <c r="G128" t="s">
        <v>220</v>
      </c>
      <c r="H128" t="s">
        <v>432</v>
      </c>
      <c r="I128" t="s">
        <v>433</v>
      </c>
      <c r="J128" t="s">
        <v>434</v>
      </c>
      <c r="K128" t="s">
        <v>439</v>
      </c>
      <c r="L128" s="9" t="s">
        <v>440</v>
      </c>
      <c r="M128" s="9" t="s">
        <v>43</v>
      </c>
      <c r="N128" t="s">
        <v>44</v>
      </c>
      <c r="O128" t="s">
        <v>55</v>
      </c>
      <c r="P128" s="9" t="s">
        <v>56</v>
      </c>
      <c r="Q128" s="5" t="s">
        <v>79</v>
      </c>
      <c r="R128" t="s">
        <v>80</v>
      </c>
      <c r="S128" t="s">
        <v>441</v>
      </c>
      <c r="T128" t="s">
        <v>442</v>
      </c>
      <c r="U128" s="9">
        <v>8</v>
      </c>
      <c r="V128">
        <v>34</v>
      </c>
      <c r="W128" s="9">
        <v>103.8</v>
      </c>
      <c r="X128">
        <f>Ventes[[#This Row],[VenteNombre]]*Ventes[[#This Row],[PUHT]]</f>
        <v>3529.2</v>
      </c>
      <c r="Y128">
        <f>IF(Ventes[[#This Row],[RemiseType]]="Aucun",0,IF(Ventes[[#This Row],[RemiseType]]="Bas",3%,IF(Ventes[[#This Row],[RemiseType]]="Moyen",5%,IF(Ventes[[#This Row],[RemiseType]]="Elevé",10%,0))))*Ventes[[#This Row],[VenteBrut]]</f>
        <v>105.87599999999999</v>
      </c>
      <c r="Z128">
        <f>Ventes[[#This Row],[VenteBrut]]-Ventes[[#This Row],[Remise]]</f>
        <v>3423.3239999999996</v>
      </c>
      <c r="AA128">
        <f>Ventes[[#This Row],[VenteNombre]]*Ventes[[#This Row],[CUHT]]</f>
        <v>272</v>
      </c>
      <c r="AB128">
        <f>ROUND(Ventes[[#This Row],[VenteNet]]-Ventes[[#This Row],[Cout]],2)</f>
        <v>3151.32</v>
      </c>
      <c r="AC128">
        <f>WEEKDAY(Ventes[[#This Row],[VenteDate]], 2)</f>
        <v>1</v>
      </c>
      <c r="AD128" t="str">
        <f>CHOOSE(WEEKDAY(Ventes[[#This Row],[VenteDate]], 2),"lun.","mar.","mer.","jeu.","ven.","sam.","dim.")</f>
        <v>lun.</v>
      </c>
      <c r="AE128" s="10" t="str">
        <f>IF(MONTH(Ventes[[#This Row],[VenteDate]])&lt;10,"0"&amp;MONTH(Ventes[[#This Row],[VenteDate]]),TEXT(MONTH(Ventes[[#This Row],[VenteDate]]),"##"))</f>
        <v>10</v>
      </c>
      <c r="AF128" t="str">
        <f>CHOOSE(Ventes[[#This Row],[DateMoisNumero]],"janvier","février","mars","avril","mai","juin","juillet.","août","septembre","octobre","novembre","décembre")</f>
        <v>octobre</v>
      </c>
      <c r="AG128" t="str">
        <f>Ventes[[#This Row],[DateAnnee]]&amp;IF(WEEKNUM(Ventes[[#This Row],[VenteDate]])&lt;10,"-0","-")&amp;WEEKNUM(Ventes[[#This Row],[VenteDate]])</f>
        <v>2023-42</v>
      </c>
      <c r="AH128" s="10">
        <f>YEAR(Ventes[[#This Row],[VenteDate]])</f>
        <v>2023</v>
      </c>
      <c r="AR128"/>
      <c r="AS128"/>
      <c r="AT128"/>
      <c r="AU128"/>
      <c r="AV128"/>
      <c r="AW128"/>
      <c r="BA128"/>
      <c r="BC128"/>
    </row>
    <row r="129" spans="1:55">
      <c r="A129" t="s">
        <v>430</v>
      </c>
      <c r="B129" t="s">
        <v>431</v>
      </c>
      <c r="D129" s="7">
        <v>45215</v>
      </c>
      <c r="E129" s="8">
        <v>45714</v>
      </c>
      <c r="F129" s="8" t="s">
        <v>219</v>
      </c>
      <c r="G129" t="s">
        <v>220</v>
      </c>
      <c r="H129" t="s">
        <v>432</v>
      </c>
      <c r="I129" t="s">
        <v>433</v>
      </c>
      <c r="J129" t="s">
        <v>434</v>
      </c>
      <c r="K129" t="s">
        <v>443</v>
      </c>
      <c r="L129" s="9" t="s">
        <v>444</v>
      </c>
      <c r="M129" s="9" t="s">
        <v>130</v>
      </c>
      <c r="N129" t="s">
        <v>131</v>
      </c>
      <c r="O129" t="s">
        <v>55</v>
      </c>
      <c r="P129" t="s">
        <v>56</v>
      </c>
      <c r="Q129" s="5" t="s">
        <v>47</v>
      </c>
      <c r="R129" t="s">
        <v>48</v>
      </c>
      <c r="S129" t="s">
        <v>183</v>
      </c>
      <c r="T129" t="s">
        <v>184</v>
      </c>
      <c r="U129">
        <v>66.959999999999994</v>
      </c>
      <c r="V129">
        <v>28</v>
      </c>
      <c r="W129">
        <v>130.78</v>
      </c>
      <c r="X129">
        <f>Ventes[[#This Row],[VenteNombre]]*Ventes[[#This Row],[PUHT]]</f>
        <v>3661.84</v>
      </c>
      <c r="Y129">
        <f>IF(Ventes[[#This Row],[RemiseType]]="Aucun",0,IF(Ventes[[#This Row],[RemiseType]]="Bas",3%,IF(Ventes[[#This Row],[RemiseType]]="Moyen",5%,IF(Ventes[[#This Row],[RemiseType]]="Elevé",10%,0))))*Ventes[[#This Row],[VenteBrut]]</f>
        <v>109.8552</v>
      </c>
      <c r="Z129">
        <f>Ventes[[#This Row],[VenteBrut]]-Ventes[[#This Row],[Remise]]</f>
        <v>3551.9848000000002</v>
      </c>
      <c r="AA129">
        <f>Ventes[[#This Row],[VenteNombre]]*Ventes[[#This Row],[CUHT]]</f>
        <v>1874.8799999999999</v>
      </c>
      <c r="AB129">
        <f>ROUND(Ventes[[#This Row],[VenteNet]]-Ventes[[#This Row],[Cout]],2)</f>
        <v>1677.1</v>
      </c>
      <c r="AC129">
        <f>WEEKDAY(Ventes[[#This Row],[VenteDate]], 2)</f>
        <v>3</v>
      </c>
      <c r="AD129" t="str">
        <f>CHOOSE(WEEKDAY(Ventes[[#This Row],[VenteDate]], 2),"lun.","mar.","mer.","jeu.","ven.","sam.","dim.")</f>
        <v>mer.</v>
      </c>
      <c r="AE129" s="10" t="str">
        <f>IF(MONTH(Ventes[[#This Row],[VenteDate]])&lt;10,"0"&amp;MONTH(Ventes[[#This Row],[VenteDate]]),TEXT(MONTH(Ventes[[#This Row],[VenteDate]]),"##"))</f>
        <v>02</v>
      </c>
      <c r="AF129" t="str">
        <f>CHOOSE(Ventes[[#This Row],[DateMoisNumero]],"janvier","février","mars","avril","mai","juin","juillet.","août","septembre","octobre","novembre","décembre")</f>
        <v>février</v>
      </c>
      <c r="AG129" t="str">
        <f>Ventes[[#This Row],[DateAnnee]]&amp;IF(WEEKNUM(Ventes[[#This Row],[VenteDate]])&lt;10,"-0","-")&amp;WEEKNUM(Ventes[[#This Row],[VenteDate]])</f>
        <v>2025-09</v>
      </c>
      <c r="AH129" s="10">
        <f>YEAR(Ventes[[#This Row],[VenteDate]])</f>
        <v>2025</v>
      </c>
      <c r="AR129"/>
      <c r="AS129"/>
      <c r="AT129"/>
      <c r="AU129"/>
      <c r="AV129"/>
      <c r="AW129"/>
      <c r="BA129"/>
      <c r="BC129"/>
    </row>
    <row r="130" spans="1:55">
      <c r="A130" t="s">
        <v>430</v>
      </c>
      <c r="B130" t="s">
        <v>431</v>
      </c>
      <c r="D130" s="7">
        <v>45215</v>
      </c>
      <c r="E130" s="8">
        <v>45959</v>
      </c>
      <c r="F130" s="8" t="s">
        <v>219</v>
      </c>
      <c r="G130" t="s">
        <v>220</v>
      </c>
      <c r="H130" t="s">
        <v>432</v>
      </c>
      <c r="I130" t="s">
        <v>433</v>
      </c>
      <c r="J130" t="s">
        <v>434</v>
      </c>
      <c r="K130" t="s">
        <v>445</v>
      </c>
      <c r="L130" s="9" t="s">
        <v>446</v>
      </c>
      <c r="M130" s="9" t="s">
        <v>53</v>
      </c>
      <c r="N130" t="s">
        <v>54</v>
      </c>
      <c r="O130" t="s">
        <v>55</v>
      </c>
      <c r="P130" t="s">
        <v>56</v>
      </c>
      <c r="Q130" s="5" t="s">
        <v>47</v>
      </c>
      <c r="R130" t="s">
        <v>48</v>
      </c>
      <c r="S130" t="s">
        <v>49</v>
      </c>
      <c r="T130" t="s">
        <v>50</v>
      </c>
      <c r="U130">
        <v>31.86</v>
      </c>
      <c r="V130">
        <v>24</v>
      </c>
      <c r="W130">
        <v>47.79</v>
      </c>
      <c r="X130">
        <f>Ventes[[#This Row],[VenteNombre]]*Ventes[[#This Row],[PUHT]]</f>
        <v>1146.96</v>
      </c>
      <c r="Y130">
        <f>IF(Ventes[[#This Row],[RemiseType]]="Aucun",0,IF(Ventes[[#This Row],[RemiseType]]="Bas",3%,IF(Ventes[[#This Row],[RemiseType]]="Moyen",5%,IF(Ventes[[#This Row],[RemiseType]]="Elevé",10%,0))))*Ventes[[#This Row],[VenteBrut]]</f>
        <v>34.408799999999999</v>
      </c>
      <c r="Z130">
        <f>Ventes[[#This Row],[VenteBrut]]-Ventes[[#This Row],[Remise]]</f>
        <v>1112.5512000000001</v>
      </c>
      <c r="AA130">
        <f>Ventes[[#This Row],[VenteNombre]]*Ventes[[#This Row],[CUHT]]</f>
        <v>764.64</v>
      </c>
      <c r="AB130">
        <f>ROUND(Ventes[[#This Row],[VenteNet]]-Ventes[[#This Row],[Cout]],2)</f>
        <v>347.91</v>
      </c>
      <c r="AC130">
        <f>WEEKDAY(Ventes[[#This Row],[VenteDate]], 2)</f>
        <v>3</v>
      </c>
      <c r="AD130" t="str">
        <f>CHOOSE(WEEKDAY(Ventes[[#This Row],[VenteDate]], 2),"lun.","mar.","mer.","jeu.","ven.","sam.","dim.")</f>
        <v>mer.</v>
      </c>
      <c r="AE130" s="10" t="str">
        <f>IF(MONTH(Ventes[[#This Row],[VenteDate]])&lt;10,"0"&amp;MONTH(Ventes[[#This Row],[VenteDate]]),TEXT(MONTH(Ventes[[#This Row],[VenteDate]]),"##"))</f>
        <v>10</v>
      </c>
      <c r="AF130" t="str">
        <f>CHOOSE(Ventes[[#This Row],[DateMoisNumero]],"janvier","février","mars","avril","mai","juin","juillet.","août","septembre","octobre","novembre","décembre")</f>
        <v>octobre</v>
      </c>
      <c r="AG130" t="str">
        <f>Ventes[[#This Row],[DateAnnee]]&amp;IF(WEEKNUM(Ventes[[#This Row],[VenteDate]])&lt;10,"-0","-")&amp;WEEKNUM(Ventes[[#This Row],[VenteDate]])</f>
        <v>2025-44</v>
      </c>
      <c r="AH130" s="10">
        <f>YEAR(Ventes[[#This Row],[VenteDate]])</f>
        <v>2025</v>
      </c>
      <c r="AR130"/>
      <c r="AS130"/>
      <c r="AT130"/>
      <c r="AU130"/>
      <c r="AV130"/>
      <c r="AW130"/>
      <c r="BA130"/>
      <c r="BC130"/>
    </row>
    <row r="131" spans="1:55">
      <c r="A131" t="s">
        <v>430</v>
      </c>
      <c r="B131" t="s">
        <v>431</v>
      </c>
      <c r="D131" s="7">
        <v>45215</v>
      </c>
      <c r="E131" s="8">
        <v>46320</v>
      </c>
      <c r="F131" s="8" t="s">
        <v>219</v>
      </c>
      <c r="G131" t="s">
        <v>220</v>
      </c>
      <c r="H131" t="s">
        <v>432</v>
      </c>
      <c r="I131" t="s">
        <v>433</v>
      </c>
      <c r="J131" t="s">
        <v>434</v>
      </c>
      <c r="K131" t="s">
        <v>447</v>
      </c>
      <c r="L131" s="9" t="s">
        <v>448</v>
      </c>
      <c r="M131" s="9" t="s">
        <v>130</v>
      </c>
      <c r="N131" t="s">
        <v>131</v>
      </c>
      <c r="O131" t="s">
        <v>55</v>
      </c>
      <c r="P131" t="s">
        <v>56</v>
      </c>
      <c r="Q131" s="5" t="s">
        <v>79</v>
      </c>
      <c r="R131" t="s">
        <v>80</v>
      </c>
      <c r="S131" t="s">
        <v>119</v>
      </c>
      <c r="T131" t="s">
        <v>120</v>
      </c>
      <c r="U131">
        <v>3.66</v>
      </c>
      <c r="V131">
        <v>17</v>
      </c>
      <c r="W131">
        <v>5.31</v>
      </c>
      <c r="X131">
        <f>Ventes[[#This Row],[VenteNombre]]*Ventes[[#This Row],[PUHT]]</f>
        <v>90.27</v>
      </c>
      <c r="Y131">
        <f>IF(Ventes[[#This Row],[RemiseType]]="Aucun",0,IF(Ventes[[#This Row],[RemiseType]]="Bas",3%,IF(Ventes[[#This Row],[RemiseType]]="Moyen",5%,IF(Ventes[[#This Row],[RemiseType]]="Elevé",10%,0))))*Ventes[[#This Row],[VenteBrut]]</f>
        <v>2.7081</v>
      </c>
      <c r="Z131">
        <f>Ventes[[#This Row],[VenteBrut]]-Ventes[[#This Row],[Remise]]</f>
        <v>87.561899999999994</v>
      </c>
      <c r="AA131">
        <f>Ventes[[#This Row],[VenteNombre]]*Ventes[[#This Row],[CUHT]]</f>
        <v>62.22</v>
      </c>
      <c r="AB131">
        <f>ROUND(Ventes[[#This Row],[VenteNet]]-Ventes[[#This Row],[Cout]],2)</f>
        <v>25.34</v>
      </c>
      <c r="AC131">
        <f>WEEKDAY(Ventes[[#This Row],[VenteDate]], 2)</f>
        <v>7</v>
      </c>
      <c r="AD131" t="str">
        <f>CHOOSE(WEEKDAY(Ventes[[#This Row],[VenteDate]], 2),"lun.","mar.","mer.","jeu.","ven.","sam.","dim.")</f>
        <v>dim.</v>
      </c>
      <c r="AE131" s="10" t="str">
        <f>IF(MONTH(Ventes[[#This Row],[VenteDate]])&lt;10,"0"&amp;MONTH(Ventes[[#This Row],[VenteDate]]),TEXT(MONTH(Ventes[[#This Row],[VenteDate]]),"##"))</f>
        <v>10</v>
      </c>
      <c r="AF131" t="str">
        <f>CHOOSE(Ventes[[#This Row],[DateMoisNumero]],"janvier","février","mars","avril","mai","juin","juillet.","août","septembre","octobre","novembre","décembre")</f>
        <v>octobre</v>
      </c>
      <c r="AG131" t="str">
        <f>Ventes[[#This Row],[DateAnnee]]&amp;IF(WEEKNUM(Ventes[[#This Row],[VenteDate]])&lt;10,"-0","-")&amp;WEEKNUM(Ventes[[#This Row],[VenteDate]])</f>
        <v>2026-44</v>
      </c>
      <c r="AH131" s="10">
        <f>YEAR(Ventes[[#This Row],[VenteDate]])</f>
        <v>2026</v>
      </c>
      <c r="AR131"/>
      <c r="AS131"/>
      <c r="AT131"/>
      <c r="AU131"/>
      <c r="AV131"/>
      <c r="AW131"/>
      <c r="BA131"/>
      <c r="BC131"/>
    </row>
    <row r="132" spans="1:55">
      <c r="A132" t="s">
        <v>430</v>
      </c>
      <c r="B132" t="s">
        <v>431</v>
      </c>
      <c r="D132" s="7">
        <v>45215</v>
      </c>
      <c r="E132" s="8">
        <v>46327</v>
      </c>
      <c r="F132" s="8" t="s">
        <v>219</v>
      </c>
      <c r="G132" t="s">
        <v>220</v>
      </c>
      <c r="H132" t="s">
        <v>432</v>
      </c>
      <c r="I132" t="s">
        <v>433</v>
      </c>
      <c r="J132" t="s">
        <v>434</v>
      </c>
      <c r="K132" t="s">
        <v>449</v>
      </c>
      <c r="L132" s="9" t="s">
        <v>450</v>
      </c>
      <c r="M132" s="9" t="s">
        <v>43</v>
      </c>
      <c r="N132" t="s">
        <v>44</v>
      </c>
      <c r="O132" t="s">
        <v>55</v>
      </c>
      <c r="P132" t="s">
        <v>56</v>
      </c>
      <c r="Q132" s="5" t="s">
        <v>79</v>
      </c>
      <c r="R132" t="s">
        <v>80</v>
      </c>
      <c r="S132" t="s">
        <v>441</v>
      </c>
      <c r="T132" t="s">
        <v>442</v>
      </c>
      <c r="U132">
        <v>12.6</v>
      </c>
      <c r="V132">
        <v>34</v>
      </c>
      <c r="W132">
        <v>105.99</v>
      </c>
      <c r="X132">
        <f>Ventes[[#This Row],[VenteNombre]]*Ventes[[#This Row],[PUHT]]</f>
        <v>3603.66</v>
      </c>
      <c r="Y132">
        <f>IF(Ventes[[#This Row],[RemiseType]]="Aucun",0,IF(Ventes[[#This Row],[RemiseType]]="Bas",3%,IF(Ventes[[#This Row],[RemiseType]]="Moyen",5%,IF(Ventes[[#This Row],[RemiseType]]="Elevé",10%,0))))*Ventes[[#This Row],[VenteBrut]]</f>
        <v>108.10979999999999</v>
      </c>
      <c r="Z132">
        <f>Ventes[[#This Row],[VenteBrut]]-Ventes[[#This Row],[Remise]]</f>
        <v>3495.5501999999997</v>
      </c>
      <c r="AA132">
        <f>Ventes[[#This Row],[VenteNombre]]*Ventes[[#This Row],[CUHT]]</f>
        <v>428.4</v>
      </c>
      <c r="AB132">
        <f>ROUND(Ventes[[#This Row],[VenteNet]]-Ventes[[#This Row],[Cout]],2)</f>
        <v>3067.15</v>
      </c>
      <c r="AC132">
        <f>WEEKDAY(Ventes[[#This Row],[VenteDate]], 2)</f>
        <v>7</v>
      </c>
      <c r="AD132" t="str">
        <f>CHOOSE(WEEKDAY(Ventes[[#This Row],[VenteDate]], 2),"lun.","mar.","mer.","jeu.","ven.","sam.","dim.")</f>
        <v>dim.</v>
      </c>
      <c r="AE132" s="10" t="str">
        <f>IF(MONTH(Ventes[[#This Row],[VenteDate]])&lt;10,"0"&amp;MONTH(Ventes[[#This Row],[VenteDate]]),TEXT(MONTH(Ventes[[#This Row],[VenteDate]]),"##"))</f>
        <v>11</v>
      </c>
      <c r="AF132" t="str">
        <f>CHOOSE(Ventes[[#This Row],[DateMoisNumero]],"janvier","février","mars","avril","mai","juin","juillet.","août","septembre","octobre","novembre","décembre")</f>
        <v>novembre</v>
      </c>
      <c r="AG132" t="str">
        <f>Ventes[[#This Row],[DateAnnee]]&amp;IF(WEEKNUM(Ventes[[#This Row],[VenteDate]])&lt;10,"-0","-")&amp;WEEKNUM(Ventes[[#This Row],[VenteDate]])</f>
        <v>2026-45</v>
      </c>
      <c r="AH132" s="10">
        <f>YEAR(Ventes[[#This Row],[VenteDate]])</f>
        <v>2026</v>
      </c>
      <c r="AR132"/>
      <c r="AS132"/>
      <c r="AT132"/>
      <c r="AU132"/>
      <c r="AV132"/>
      <c r="AW132"/>
      <c r="BA132"/>
      <c r="BC132"/>
    </row>
    <row r="133" spans="1:55">
      <c r="A133" t="s">
        <v>430</v>
      </c>
      <c r="B133" t="s">
        <v>431</v>
      </c>
      <c r="D133" s="7">
        <v>45215</v>
      </c>
      <c r="E133" s="8">
        <v>46444</v>
      </c>
      <c r="F133" s="8" t="s">
        <v>219</v>
      </c>
      <c r="G133" t="s">
        <v>220</v>
      </c>
      <c r="H133" t="s">
        <v>432</v>
      </c>
      <c r="I133" t="s">
        <v>433</v>
      </c>
      <c r="J133" t="s">
        <v>434</v>
      </c>
      <c r="K133" t="s">
        <v>451</v>
      </c>
      <c r="L133" s="9" t="s">
        <v>452</v>
      </c>
      <c r="M133" s="9" t="s">
        <v>130</v>
      </c>
      <c r="N133" t="s">
        <v>131</v>
      </c>
      <c r="O133" t="s">
        <v>55</v>
      </c>
      <c r="P133" s="9" t="s">
        <v>56</v>
      </c>
      <c r="Q133" s="5" t="s">
        <v>47</v>
      </c>
      <c r="R133" t="s">
        <v>48</v>
      </c>
      <c r="S133" t="s">
        <v>183</v>
      </c>
      <c r="T133" t="s">
        <v>184</v>
      </c>
      <c r="U133" s="9">
        <v>26.04</v>
      </c>
      <c r="V133">
        <v>28</v>
      </c>
      <c r="W133" s="9">
        <v>111.97</v>
      </c>
      <c r="X133">
        <f>Ventes[[#This Row],[VenteNombre]]*Ventes[[#This Row],[PUHT]]</f>
        <v>3135.16</v>
      </c>
      <c r="Y133">
        <f>IF(Ventes[[#This Row],[RemiseType]]="Aucun",0,IF(Ventes[[#This Row],[RemiseType]]="Bas",3%,IF(Ventes[[#This Row],[RemiseType]]="Moyen",5%,IF(Ventes[[#This Row],[RemiseType]]="Elevé",10%,0))))*Ventes[[#This Row],[VenteBrut]]</f>
        <v>94.054799999999986</v>
      </c>
      <c r="Z133">
        <f>Ventes[[#This Row],[VenteBrut]]-Ventes[[#This Row],[Remise]]</f>
        <v>3041.1052</v>
      </c>
      <c r="AA133">
        <f>Ventes[[#This Row],[VenteNombre]]*Ventes[[#This Row],[CUHT]]</f>
        <v>729.12</v>
      </c>
      <c r="AB133">
        <f>ROUND(Ventes[[#This Row],[VenteNet]]-Ventes[[#This Row],[Cout]],2)</f>
        <v>2311.9899999999998</v>
      </c>
      <c r="AC133">
        <f>WEEKDAY(Ventes[[#This Row],[VenteDate]], 2)</f>
        <v>5</v>
      </c>
      <c r="AD133" t="str">
        <f>CHOOSE(WEEKDAY(Ventes[[#This Row],[VenteDate]], 2),"lun.","mar.","mer.","jeu.","ven.","sam.","dim.")</f>
        <v>ven.</v>
      </c>
      <c r="AE133" s="10" t="str">
        <f>IF(MONTH(Ventes[[#This Row],[VenteDate]])&lt;10,"0"&amp;MONTH(Ventes[[#This Row],[VenteDate]]),TEXT(MONTH(Ventes[[#This Row],[VenteDate]]),"##"))</f>
        <v>02</v>
      </c>
      <c r="AF133" t="str">
        <f>CHOOSE(Ventes[[#This Row],[DateMoisNumero]],"janvier","février","mars","avril","mai","juin","juillet.","août","septembre","octobre","novembre","décembre")</f>
        <v>février</v>
      </c>
      <c r="AG133" t="str">
        <f>Ventes[[#This Row],[DateAnnee]]&amp;IF(WEEKNUM(Ventes[[#This Row],[VenteDate]])&lt;10,"-0","-")&amp;WEEKNUM(Ventes[[#This Row],[VenteDate]])</f>
        <v>2027-09</v>
      </c>
      <c r="AH133" s="10">
        <f>YEAR(Ventes[[#This Row],[VenteDate]])</f>
        <v>2027</v>
      </c>
      <c r="AR133"/>
      <c r="AS133"/>
      <c r="AT133"/>
      <c r="AU133"/>
      <c r="AV133"/>
      <c r="AW133"/>
      <c r="BA133"/>
      <c r="BC133"/>
    </row>
    <row r="134" spans="1:55">
      <c r="A134" t="s">
        <v>453</v>
      </c>
      <c r="B134" t="s">
        <v>454</v>
      </c>
      <c r="D134" s="7">
        <v>45515</v>
      </c>
      <c r="E134" s="8">
        <v>45515</v>
      </c>
      <c r="F134" s="8" t="s">
        <v>108</v>
      </c>
      <c r="G134" t="s">
        <v>109</v>
      </c>
      <c r="H134" t="s">
        <v>455</v>
      </c>
      <c r="I134" t="s">
        <v>456</v>
      </c>
      <c r="J134" t="s">
        <v>457</v>
      </c>
      <c r="K134" t="s">
        <v>458</v>
      </c>
      <c r="L134" s="9" t="s">
        <v>459</v>
      </c>
      <c r="M134" s="9" t="s">
        <v>63</v>
      </c>
      <c r="N134" t="s">
        <v>64</v>
      </c>
      <c r="O134" t="s">
        <v>45</v>
      </c>
      <c r="P134" s="9" t="s">
        <v>46</v>
      </c>
      <c r="Q134" s="5" t="s">
        <v>79</v>
      </c>
      <c r="R134" t="s">
        <v>80</v>
      </c>
      <c r="S134" t="s">
        <v>183</v>
      </c>
      <c r="T134" t="s">
        <v>184</v>
      </c>
      <c r="U134" s="9">
        <v>75.599999999999994</v>
      </c>
      <c r="V134">
        <v>38</v>
      </c>
      <c r="W134" s="9">
        <v>99.75</v>
      </c>
      <c r="X134">
        <f>Ventes[[#This Row],[VenteNombre]]*Ventes[[#This Row],[PUHT]]</f>
        <v>3790.5</v>
      </c>
      <c r="Y134">
        <f>IF(Ventes[[#This Row],[RemiseType]]="Aucun",0,IF(Ventes[[#This Row],[RemiseType]]="Bas",3%,IF(Ventes[[#This Row],[RemiseType]]="Moyen",5%,IF(Ventes[[#This Row],[RemiseType]]="Elevé",10%,0))))*Ventes[[#This Row],[VenteBrut]]</f>
        <v>189.52500000000001</v>
      </c>
      <c r="Z134">
        <f>Ventes[[#This Row],[VenteBrut]]-Ventes[[#This Row],[Remise]]</f>
        <v>3600.9749999999999</v>
      </c>
      <c r="AA134">
        <f>Ventes[[#This Row],[VenteNombre]]*Ventes[[#This Row],[CUHT]]</f>
        <v>2872.7999999999997</v>
      </c>
      <c r="AB134">
        <f>ROUND(Ventes[[#This Row],[VenteNet]]-Ventes[[#This Row],[Cout]],2)</f>
        <v>728.18</v>
      </c>
      <c r="AC134">
        <f>WEEKDAY(Ventes[[#This Row],[VenteDate]], 2)</f>
        <v>7</v>
      </c>
      <c r="AD134" t="str">
        <f>CHOOSE(WEEKDAY(Ventes[[#This Row],[VenteDate]], 2),"lun.","mar.","mer.","jeu.","ven.","sam.","dim.")</f>
        <v>dim.</v>
      </c>
      <c r="AE134" s="10" t="str">
        <f>IF(MONTH(Ventes[[#This Row],[VenteDate]])&lt;10,"0"&amp;MONTH(Ventes[[#This Row],[VenteDate]]),TEXT(MONTH(Ventes[[#This Row],[VenteDate]]),"##"))</f>
        <v>08</v>
      </c>
      <c r="AF134" t="str">
        <f>CHOOSE(Ventes[[#This Row],[DateMoisNumero]],"janvier","février","mars","avril","mai","juin","juillet.","août","septembre","octobre","novembre","décembre")</f>
        <v>août</v>
      </c>
      <c r="AG134" t="str">
        <f>Ventes[[#This Row],[DateAnnee]]&amp;IF(WEEKNUM(Ventes[[#This Row],[VenteDate]])&lt;10,"-0","-")&amp;WEEKNUM(Ventes[[#This Row],[VenteDate]])</f>
        <v>2024-33</v>
      </c>
      <c r="AH134" s="10">
        <f>YEAR(Ventes[[#This Row],[VenteDate]])</f>
        <v>2024</v>
      </c>
      <c r="AR134"/>
      <c r="AS134"/>
      <c r="AT134"/>
      <c r="AU134"/>
      <c r="AV134"/>
      <c r="AW134"/>
      <c r="BA134"/>
      <c r="BC134"/>
    </row>
    <row r="135" spans="1:55">
      <c r="A135" t="s">
        <v>453</v>
      </c>
      <c r="B135" t="s">
        <v>454</v>
      </c>
      <c r="D135" s="7">
        <v>45515</v>
      </c>
      <c r="E135" s="8">
        <v>45867</v>
      </c>
      <c r="F135" s="8" t="s">
        <v>108</v>
      </c>
      <c r="G135" t="s">
        <v>109</v>
      </c>
      <c r="H135" t="s">
        <v>455</v>
      </c>
      <c r="I135" t="s">
        <v>456</v>
      </c>
      <c r="J135" t="s">
        <v>457</v>
      </c>
      <c r="K135" t="s">
        <v>460</v>
      </c>
      <c r="L135" s="9" t="s">
        <v>461</v>
      </c>
      <c r="M135" s="9" t="s">
        <v>43</v>
      </c>
      <c r="N135" t="s">
        <v>44</v>
      </c>
      <c r="O135" t="s">
        <v>45</v>
      </c>
      <c r="P135" t="s">
        <v>46</v>
      </c>
      <c r="Q135" s="5" t="s">
        <v>47</v>
      </c>
      <c r="R135" t="s">
        <v>48</v>
      </c>
      <c r="S135" t="s">
        <v>102</v>
      </c>
      <c r="T135" t="s">
        <v>103</v>
      </c>
      <c r="U135">
        <v>86.4</v>
      </c>
      <c r="V135">
        <v>95</v>
      </c>
      <c r="W135">
        <v>171</v>
      </c>
      <c r="X135">
        <f>Ventes[[#This Row],[VenteNombre]]*Ventes[[#This Row],[PUHT]]</f>
        <v>16245</v>
      </c>
      <c r="Y135">
        <f>IF(Ventes[[#This Row],[RemiseType]]="Aucun",0,IF(Ventes[[#This Row],[RemiseType]]="Bas",3%,IF(Ventes[[#This Row],[RemiseType]]="Moyen",5%,IF(Ventes[[#This Row],[RemiseType]]="Elevé",10%,0))))*Ventes[[#This Row],[VenteBrut]]</f>
        <v>812.25</v>
      </c>
      <c r="Z135">
        <f>Ventes[[#This Row],[VenteBrut]]-Ventes[[#This Row],[Remise]]</f>
        <v>15432.75</v>
      </c>
      <c r="AA135">
        <f>Ventes[[#This Row],[VenteNombre]]*Ventes[[#This Row],[CUHT]]</f>
        <v>8208</v>
      </c>
      <c r="AB135">
        <f>ROUND(Ventes[[#This Row],[VenteNet]]-Ventes[[#This Row],[Cout]],2)</f>
        <v>7224.75</v>
      </c>
      <c r="AC135">
        <f>WEEKDAY(Ventes[[#This Row],[VenteDate]], 2)</f>
        <v>2</v>
      </c>
      <c r="AD135" t="str">
        <f>CHOOSE(WEEKDAY(Ventes[[#This Row],[VenteDate]], 2),"lun.","mar.","mer.","jeu.","ven.","sam.","dim.")</f>
        <v>mar.</v>
      </c>
      <c r="AE135" s="10" t="str">
        <f>IF(MONTH(Ventes[[#This Row],[VenteDate]])&lt;10,"0"&amp;MONTH(Ventes[[#This Row],[VenteDate]]),TEXT(MONTH(Ventes[[#This Row],[VenteDate]]),"##"))</f>
        <v>07</v>
      </c>
      <c r="AF135" t="str">
        <f>CHOOSE(Ventes[[#This Row],[DateMoisNumero]],"janvier","février","mars","avril","mai","juin","juillet.","août","septembre","octobre","novembre","décembre")</f>
        <v>juillet.</v>
      </c>
      <c r="AG135" t="str">
        <f>Ventes[[#This Row],[DateAnnee]]&amp;IF(WEEKNUM(Ventes[[#This Row],[VenteDate]])&lt;10,"-0","-")&amp;WEEKNUM(Ventes[[#This Row],[VenteDate]])</f>
        <v>2025-31</v>
      </c>
      <c r="AH135" s="10">
        <f>YEAR(Ventes[[#This Row],[VenteDate]])</f>
        <v>2025</v>
      </c>
      <c r="AR135"/>
      <c r="AS135"/>
      <c r="AT135"/>
      <c r="AU135"/>
      <c r="AV135"/>
      <c r="AW135"/>
      <c r="BA135"/>
      <c r="BC135"/>
    </row>
    <row r="136" spans="1:55">
      <c r="A136" t="s">
        <v>453</v>
      </c>
      <c r="B136" t="s">
        <v>454</v>
      </c>
      <c r="D136" s="7">
        <v>45515</v>
      </c>
      <c r="E136" s="8">
        <v>45954</v>
      </c>
      <c r="F136" s="8" t="s">
        <v>108</v>
      </c>
      <c r="G136" t="s">
        <v>109</v>
      </c>
      <c r="H136" t="s">
        <v>455</v>
      </c>
      <c r="I136" t="s">
        <v>456</v>
      </c>
      <c r="J136" t="s">
        <v>457</v>
      </c>
      <c r="K136" t="s">
        <v>462</v>
      </c>
      <c r="L136" s="9" t="s">
        <v>463</v>
      </c>
      <c r="M136" s="9" t="s">
        <v>53</v>
      </c>
      <c r="N136" t="s">
        <v>54</v>
      </c>
      <c r="O136" t="s">
        <v>45</v>
      </c>
      <c r="P136" t="s">
        <v>46</v>
      </c>
      <c r="Q136" s="5" t="s">
        <v>47</v>
      </c>
      <c r="R136" t="s">
        <v>48</v>
      </c>
      <c r="S136" t="s">
        <v>160</v>
      </c>
      <c r="T136" t="s">
        <v>161</v>
      </c>
      <c r="U136">
        <v>90</v>
      </c>
      <c r="V136">
        <v>63</v>
      </c>
      <c r="W136">
        <v>135</v>
      </c>
      <c r="X136">
        <f>Ventes[[#This Row],[VenteNombre]]*Ventes[[#This Row],[PUHT]]</f>
        <v>8505</v>
      </c>
      <c r="Y136">
        <f>IF(Ventes[[#This Row],[RemiseType]]="Aucun",0,IF(Ventes[[#This Row],[RemiseType]]="Bas",3%,IF(Ventes[[#This Row],[RemiseType]]="Moyen",5%,IF(Ventes[[#This Row],[RemiseType]]="Elevé",10%,0))))*Ventes[[#This Row],[VenteBrut]]</f>
        <v>425.25</v>
      </c>
      <c r="Z136">
        <f>Ventes[[#This Row],[VenteBrut]]-Ventes[[#This Row],[Remise]]</f>
        <v>8079.75</v>
      </c>
      <c r="AA136">
        <f>Ventes[[#This Row],[VenteNombre]]*Ventes[[#This Row],[CUHT]]</f>
        <v>5670</v>
      </c>
      <c r="AB136">
        <f>ROUND(Ventes[[#This Row],[VenteNet]]-Ventes[[#This Row],[Cout]],2)</f>
        <v>2409.75</v>
      </c>
      <c r="AC136">
        <f>WEEKDAY(Ventes[[#This Row],[VenteDate]], 2)</f>
        <v>5</v>
      </c>
      <c r="AD136" t="str">
        <f>CHOOSE(WEEKDAY(Ventes[[#This Row],[VenteDate]], 2),"lun.","mar.","mer.","jeu.","ven.","sam.","dim.")</f>
        <v>ven.</v>
      </c>
      <c r="AE136" s="10" t="str">
        <f>IF(MONTH(Ventes[[#This Row],[VenteDate]])&lt;10,"0"&amp;MONTH(Ventes[[#This Row],[VenteDate]]),TEXT(MONTH(Ventes[[#This Row],[VenteDate]]),"##"))</f>
        <v>10</v>
      </c>
      <c r="AF136" t="str">
        <f>CHOOSE(Ventes[[#This Row],[DateMoisNumero]],"janvier","février","mars","avril","mai","juin","juillet.","août","septembre","octobre","novembre","décembre")</f>
        <v>octobre</v>
      </c>
      <c r="AG136" t="str">
        <f>Ventes[[#This Row],[DateAnnee]]&amp;IF(WEEKNUM(Ventes[[#This Row],[VenteDate]])&lt;10,"-0","-")&amp;WEEKNUM(Ventes[[#This Row],[VenteDate]])</f>
        <v>2025-43</v>
      </c>
      <c r="AH136" s="10">
        <f>YEAR(Ventes[[#This Row],[VenteDate]])</f>
        <v>2025</v>
      </c>
      <c r="AR136"/>
      <c r="AS136"/>
      <c r="AT136"/>
      <c r="AU136"/>
      <c r="AV136"/>
      <c r="AW136"/>
      <c r="BA136"/>
      <c r="BC136"/>
    </row>
    <row r="137" spans="1:55">
      <c r="A137" t="s">
        <v>453</v>
      </c>
      <c r="B137" t="s">
        <v>454</v>
      </c>
      <c r="D137" s="7">
        <v>45515</v>
      </c>
      <c r="E137" s="8">
        <v>46289</v>
      </c>
      <c r="F137" s="8" t="s">
        <v>108</v>
      </c>
      <c r="G137" t="s">
        <v>109</v>
      </c>
      <c r="H137" t="s">
        <v>455</v>
      </c>
      <c r="I137" t="s">
        <v>456</v>
      </c>
      <c r="J137" t="s">
        <v>457</v>
      </c>
      <c r="K137" t="s">
        <v>464</v>
      </c>
      <c r="L137" s="9" t="s">
        <v>465</v>
      </c>
      <c r="M137" s="9" t="s">
        <v>63</v>
      </c>
      <c r="N137" t="s">
        <v>64</v>
      </c>
      <c r="O137" t="s">
        <v>45</v>
      </c>
      <c r="P137" t="s">
        <v>46</v>
      </c>
      <c r="Q137" s="5" t="s">
        <v>79</v>
      </c>
      <c r="R137" t="s">
        <v>80</v>
      </c>
      <c r="S137" t="s">
        <v>183</v>
      </c>
      <c r="T137" t="s">
        <v>184</v>
      </c>
      <c r="U137">
        <v>37.799999999999997</v>
      </c>
      <c r="V137">
        <v>38</v>
      </c>
      <c r="W137">
        <v>49.88</v>
      </c>
      <c r="X137">
        <f>Ventes[[#This Row],[VenteNombre]]*Ventes[[#This Row],[PUHT]]</f>
        <v>1895.44</v>
      </c>
      <c r="Y137">
        <f>IF(Ventes[[#This Row],[RemiseType]]="Aucun",0,IF(Ventes[[#This Row],[RemiseType]]="Bas",3%,IF(Ventes[[#This Row],[RemiseType]]="Moyen",5%,IF(Ventes[[#This Row],[RemiseType]]="Elevé",10%,0))))*Ventes[[#This Row],[VenteBrut]]</f>
        <v>94.772000000000006</v>
      </c>
      <c r="Z137">
        <f>Ventes[[#This Row],[VenteBrut]]-Ventes[[#This Row],[Remise]]</f>
        <v>1800.6680000000001</v>
      </c>
      <c r="AA137">
        <f>Ventes[[#This Row],[VenteNombre]]*Ventes[[#This Row],[CUHT]]</f>
        <v>1436.3999999999999</v>
      </c>
      <c r="AB137">
        <f>ROUND(Ventes[[#This Row],[VenteNet]]-Ventes[[#This Row],[Cout]],2)</f>
        <v>364.27</v>
      </c>
      <c r="AC137">
        <f>WEEKDAY(Ventes[[#This Row],[VenteDate]], 2)</f>
        <v>4</v>
      </c>
      <c r="AD137" t="str">
        <f>CHOOSE(WEEKDAY(Ventes[[#This Row],[VenteDate]], 2),"lun.","mar.","mer.","jeu.","ven.","sam.","dim.")</f>
        <v>jeu.</v>
      </c>
      <c r="AE137" s="10" t="str">
        <f>IF(MONTH(Ventes[[#This Row],[VenteDate]])&lt;10,"0"&amp;MONTH(Ventes[[#This Row],[VenteDate]]),TEXT(MONTH(Ventes[[#This Row],[VenteDate]]),"##"))</f>
        <v>09</v>
      </c>
      <c r="AF137" t="str">
        <f>CHOOSE(Ventes[[#This Row],[DateMoisNumero]],"janvier","février","mars","avril","mai","juin","juillet.","août","septembre","octobre","novembre","décembre")</f>
        <v>septembre</v>
      </c>
      <c r="AG137" t="str">
        <f>Ventes[[#This Row],[DateAnnee]]&amp;IF(WEEKNUM(Ventes[[#This Row],[VenteDate]])&lt;10,"-0","-")&amp;WEEKNUM(Ventes[[#This Row],[VenteDate]])</f>
        <v>2026-39</v>
      </c>
      <c r="AH137" s="10">
        <f>YEAR(Ventes[[#This Row],[VenteDate]])</f>
        <v>2026</v>
      </c>
      <c r="AR137"/>
      <c r="AS137"/>
      <c r="AT137"/>
      <c r="AU137"/>
      <c r="AV137"/>
      <c r="AW137"/>
      <c r="BA137"/>
      <c r="BC137"/>
    </row>
    <row r="138" spans="1:55">
      <c r="A138" t="s">
        <v>453</v>
      </c>
      <c r="B138" t="s">
        <v>454</v>
      </c>
      <c r="D138" s="7">
        <v>45515</v>
      </c>
      <c r="E138" s="8">
        <v>46597</v>
      </c>
      <c r="F138" s="8" t="s">
        <v>108</v>
      </c>
      <c r="G138" t="s">
        <v>109</v>
      </c>
      <c r="H138" t="s">
        <v>455</v>
      </c>
      <c r="I138" t="s">
        <v>456</v>
      </c>
      <c r="J138" t="s">
        <v>457</v>
      </c>
      <c r="K138" t="s">
        <v>466</v>
      </c>
      <c r="L138" s="9" t="s">
        <v>467</v>
      </c>
      <c r="M138" s="9" t="s">
        <v>43</v>
      </c>
      <c r="N138" t="s">
        <v>44</v>
      </c>
      <c r="O138" t="s">
        <v>45</v>
      </c>
      <c r="P138" s="9" t="s">
        <v>46</v>
      </c>
      <c r="Q138" s="5" t="s">
        <v>47</v>
      </c>
      <c r="R138" t="s">
        <v>48</v>
      </c>
      <c r="S138" t="s">
        <v>102</v>
      </c>
      <c r="T138" t="s">
        <v>103</v>
      </c>
      <c r="U138" s="9">
        <v>40</v>
      </c>
      <c r="V138">
        <v>95</v>
      </c>
      <c r="W138" s="9">
        <v>79.17</v>
      </c>
      <c r="X138">
        <f>Ventes[[#This Row],[VenteNombre]]*Ventes[[#This Row],[PUHT]]</f>
        <v>7521.1500000000005</v>
      </c>
      <c r="Y138">
        <f>IF(Ventes[[#This Row],[RemiseType]]="Aucun",0,IF(Ventes[[#This Row],[RemiseType]]="Bas",3%,IF(Ventes[[#This Row],[RemiseType]]="Moyen",5%,IF(Ventes[[#This Row],[RemiseType]]="Elevé",10%,0))))*Ventes[[#This Row],[VenteBrut]]</f>
        <v>376.05750000000006</v>
      </c>
      <c r="Z138">
        <f>Ventes[[#This Row],[VenteBrut]]-Ventes[[#This Row],[Remise]]</f>
        <v>7145.0925000000007</v>
      </c>
      <c r="AA138">
        <f>Ventes[[#This Row],[VenteNombre]]*Ventes[[#This Row],[CUHT]]</f>
        <v>3800</v>
      </c>
      <c r="AB138">
        <f>ROUND(Ventes[[#This Row],[VenteNet]]-Ventes[[#This Row],[Cout]],2)</f>
        <v>3345.09</v>
      </c>
      <c r="AC138">
        <f>WEEKDAY(Ventes[[#This Row],[VenteDate]], 2)</f>
        <v>4</v>
      </c>
      <c r="AD138" t="str">
        <f>CHOOSE(WEEKDAY(Ventes[[#This Row],[VenteDate]], 2),"lun.","mar.","mer.","jeu.","ven.","sam.","dim.")</f>
        <v>jeu.</v>
      </c>
      <c r="AE138" s="10" t="str">
        <f>IF(MONTH(Ventes[[#This Row],[VenteDate]])&lt;10,"0"&amp;MONTH(Ventes[[#This Row],[VenteDate]]),TEXT(MONTH(Ventes[[#This Row],[VenteDate]]),"##"))</f>
        <v>07</v>
      </c>
      <c r="AF138" t="str">
        <f>CHOOSE(Ventes[[#This Row],[DateMoisNumero]],"janvier","février","mars","avril","mai","juin","juillet.","août","septembre","octobre","novembre","décembre")</f>
        <v>juillet.</v>
      </c>
      <c r="AG138" t="str">
        <f>Ventes[[#This Row],[DateAnnee]]&amp;IF(WEEKNUM(Ventes[[#This Row],[VenteDate]])&lt;10,"-0","-")&amp;WEEKNUM(Ventes[[#This Row],[VenteDate]])</f>
        <v>2027-31</v>
      </c>
      <c r="AH138" s="10">
        <f>YEAR(Ventes[[#This Row],[VenteDate]])</f>
        <v>2027</v>
      </c>
      <c r="AR138"/>
      <c r="AS138"/>
      <c r="AT138"/>
      <c r="AU138"/>
      <c r="AV138"/>
      <c r="AW138"/>
      <c r="BA138"/>
      <c r="BC138"/>
    </row>
    <row r="139" spans="1:55">
      <c r="A139" t="s">
        <v>453</v>
      </c>
      <c r="B139" t="s">
        <v>454</v>
      </c>
      <c r="D139" s="7">
        <v>45515</v>
      </c>
      <c r="E139" s="8">
        <v>46684</v>
      </c>
      <c r="F139" s="8" t="s">
        <v>108</v>
      </c>
      <c r="G139" t="s">
        <v>109</v>
      </c>
      <c r="H139" t="s">
        <v>455</v>
      </c>
      <c r="I139" t="s">
        <v>456</v>
      </c>
      <c r="J139" t="s">
        <v>457</v>
      </c>
      <c r="K139" t="s">
        <v>468</v>
      </c>
      <c r="L139" s="9" t="s">
        <v>469</v>
      </c>
      <c r="M139" s="9" t="s">
        <v>53</v>
      </c>
      <c r="N139" t="s">
        <v>54</v>
      </c>
      <c r="O139" t="s">
        <v>45</v>
      </c>
      <c r="P139" s="9" t="s">
        <v>46</v>
      </c>
      <c r="Q139" s="5" t="s">
        <v>47</v>
      </c>
      <c r="R139" t="s">
        <v>48</v>
      </c>
      <c r="S139" t="s">
        <v>160</v>
      </c>
      <c r="T139" t="s">
        <v>161</v>
      </c>
      <c r="U139" s="9">
        <v>21.6</v>
      </c>
      <c r="V139">
        <v>63</v>
      </c>
      <c r="W139" s="9">
        <v>32.4</v>
      </c>
      <c r="X139">
        <f>Ventes[[#This Row],[VenteNombre]]*Ventes[[#This Row],[PUHT]]</f>
        <v>2041.1999999999998</v>
      </c>
      <c r="Y139">
        <f>IF(Ventes[[#This Row],[RemiseType]]="Aucun",0,IF(Ventes[[#This Row],[RemiseType]]="Bas",3%,IF(Ventes[[#This Row],[RemiseType]]="Moyen",5%,IF(Ventes[[#This Row],[RemiseType]]="Elevé",10%,0))))*Ventes[[#This Row],[VenteBrut]]</f>
        <v>102.06</v>
      </c>
      <c r="Z139">
        <f>Ventes[[#This Row],[VenteBrut]]-Ventes[[#This Row],[Remise]]</f>
        <v>1939.1399999999999</v>
      </c>
      <c r="AA139">
        <f>Ventes[[#This Row],[VenteNombre]]*Ventes[[#This Row],[CUHT]]</f>
        <v>1360.8000000000002</v>
      </c>
      <c r="AB139">
        <f>ROUND(Ventes[[#This Row],[VenteNet]]-Ventes[[#This Row],[Cout]],2)</f>
        <v>578.34</v>
      </c>
      <c r="AC139">
        <f>WEEKDAY(Ventes[[#This Row],[VenteDate]], 2)</f>
        <v>7</v>
      </c>
      <c r="AD139" t="str">
        <f>CHOOSE(WEEKDAY(Ventes[[#This Row],[VenteDate]], 2),"lun.","mar.","mer.","jeu.","ven.","sam.","dim.")</f>
        <v>dim.</v>
      </c>
      <c r="AE139" s="10" t="str">
        <f>IF(MONTH(Ventes[[#This Row],[VenteDate]])&lt;10,"0"&amp;MONTH(Ventes[[#This Row],[VenteDate]]),TEXT(MONTH(Ventes[[#This Row],[VenteDate]]),"##"))</f>
        <v>10</v>
      </c>
      <c r="AF139" t="str">
        <f>CHOOSE(Ventes[[#This Row],[DateMoisNumero]],"janvier","février","mars","avril","mai","juin","juillet.","août","septembre","octobre","novembre","décembre")</f>
        <v>octobre</v>
      </c>
      <c r="AG139" t="str">
        <f>Ventes[[#This Row],[DateAnnee]]&amp;IF(WEEKNUM(Ventes[[#This Row],[VenteDate]])&lt;10,"-0","-")&amp;WEEKNUM(Ventes[[#This Row],[VenteDate]])</f>
        <v>2027-44</v>
      </c>
      <c r="AH139" s="10">
        <f>YEAR(Ventes[[#This Row],[VenteDate]])</f>
        <v>2027</v>
      </c>
      <c r="AR139"/>
      <c r="AS139"/>
      <c r="AT139"/>
      <c r="AU139"/>
      <c r="AV139"/>
      <c r="AW139"/>
      <c r="BA139"/>
      <c r="BC139"/>
    </row>
    <row r="140" spans="1:55">
      <c r="A140" t="s">
        <v>470</v>
      </c>
      <c r="B140" t="s">
        <v>471</v>
      </c>
      <c r="D140" s="7">
        <v>45637</v>
      </c>
      <c r="E140" s="8">
        <v>45637</v>
      </c>
      <c r="F140" s="8" t="s">
        <v>219</v>
      </c>
      <c r="G140" t="s">
        <v>220</v>
      </c>
      <c r="H140" t="s">
        <v>138</v>
      </c>
      <c r="I140" t="s">
        <v>139</v>
      </c>
      <c r="J140" t="s">
        <v>140</v>
      </c>
      <c r="K140" t="s">
        <v>472</v>
      </c>
      <c r="L140" s="9" t="s">
        <v>473</v>
      </c>
      <c r="M140" s="9" t="s">
        <v>53</v>
      </c>
      <c r="N140" t="s">
        <v>54</v>
      </c>
      <c r="O140" t="s">
        <v>77</v>
      </c>
      <c r="P140" s="9" t="s">
        <v>78</v>
      </c>
      <c r="Q140" s="5" t="s">
        <v>79</v>
      </c>
      <c r="R140" t="s">
        <v>80</v>
      </c>
      <c r="S140" t="s">
        <v>365</v>
      </c>
      <c r="T140" t="s">
        <v>366</v>
      </c>
      <c r="U140" s="9">
        <v>81.599999999999994</v>
      </c>
      <c r="V140">
        <v>24</v>
      </c>
      <c r="W140" s="9">
        <v>190</v>
      </c>
      <c r="X140">
        <f>Ventes[[#This Row],[VenteNombre]]*Ventes[[#This Row],[PUHT]]</f>
        <v>4560</v>
      </c>
      <c r="Y140">
        <f>IF(Ventes[[#This Row],[RemiseType]]="Aucun",0,IF(Ventes[[#This Row],[RemiseType]]="Bas",3%,IF(Ventes[[#This Row],[RemiseType]]="Moyen",5%,IF(Ventes[[#This Row],[RemiseType]]="Elevé",10%,0))))*Ventes[[#This Row],[VenteBrut]]</f>
        <v>456</v>
      </c>
      <c r="Z140">
        <f>Ventes[[#This Row],[VenteBrut]]-Ventes[[#This Row],[Remise]]</f>
        <v>4104</v>
      </c>
      <c r="AA140">
        <f>Ventes[[#This Row],[VenteNombre]]*Ventes[[#This Row],[CUHT]]</f>
        <v>1958.3999999999999</v>
      </c>
      <c r="AB140">
        <f>ROUND(Ventes[[#This Row],[VenteNet]]-Ventes[[#This Row],[Cout]],2)</f>
        <v>2145.6</v>
      </c>
      <c r="AC140">
        <f>WEEKDAY(Ventes[[#This Row],[VenteDate]], 2)</f>
        <v>3</v>
      </c>
      <c r="AD140" t="str">
        <f>CHOOSE(WEEKDAY(Ventes[[#This Row],[VenteDate]], 2),"lun.","mar.","mer.","jeu.","ven.","sam.","dim.")</f>
        <v>mer.</v>
      </c>
      <c r="AE140" s="10" t="str">
        <f>IF(MONTH(Ventes[[#This Row],[VenteDate]])&lt;10,"0"&amp;MONTH(Ventes[[#This Row],[VenteDate]]),TEXT(MONTH(Ventes[[#This Row],[VenteDate]]),"##"))</f>
        <v>12</v>
      </c>
      <c r="AF140" t="str">
        <f>CHOOSE(Ventes[[#This Row],[DateMoisNumero]],"janvier","février","mars","avril","mai","juin","juillet.","août","septembre","octobre","novembre","décembre")</f>
        <v>décembre</v>
      </c>
      <c r="AG140" t="str">
        <f>Ventes[[#This Row],[DateAnnee]]&amp;IF(WEEKNUM(Ventes[[#This Row],[VenteDate]])&lt;10,"-0","-")&amp;WEEKNUM(Ventes[[#This Row],[VenteDate]])</f>
        <v>2024-50</v>
      </c>
      <c r="AH140" s="10">
        <f>YEAR(Ventes[[#This Row],[VenteDate]])</f>
        <v>2024</v>
      </c>
      <c r="AR140"/>
      <c r="AS140"/>
      <c r="AT140"/>
      <c r="AU140"/>
      <c r="AV140"/>
      <c r="AW140"/>
      <c r="BA140"/>
      <c r="BC140"/>
    </row>
    <row r="141" spans="1:55">
      <c r="A141" t="s">
        <v>470</v>
      </c>
      <c r="B141" t="s">
        <v>471</v>
      </c>
      <c r="D141" s="7">
        <v>45637</v>
      </c>
      <c r="E141" s="8">
        <v>45667</v>
      </c>
      <c r="F141" s="8" t="s">
        <v>219</v>
      </c>
      <c r="G141" t="s">
        <v>220</v>
      </c>
      <c r="H141" t="s">
        <v>138</v>
      </c>
      <c r="I141" t="s">
        <v>139</v>
      </c>
      <c r="J141" t="s">
        <v>140</v>
      </c>
      <c r="K141" t="s">
        <v>474</v>
      </c>
      <c r="L141" s="9" t="s">
        <v>475</v>
      </c>
      <c r="M141" s="9" t="s">
        <v>75</v>
      </c>
      <c r="N141" t="s">
        <v>76</v>
      </c>
      <c r="O141" t="s">
        <v>45</v>
      </c>
      <c r="P141" t="s">
        <v>46</v>
      </c>
      <c r="Q141" s="5" t="s">
        <v>47</v>
      </c>
      <c r="R141" t="s">
        <v>48</v>
      </c>
      <c r="S141" t="s">
        <v>115</v>
      </c>
      <c r="T141" t="s">
        <v>116</v>
      </c>
      <c r="U141">
        <v>25.2</v>
      </c>
      <c r="V141">
        <v>61</v>
      </c>
      <c r="W141">
        <v>126.25</v>
      </c>
      <c r="X141">
        <f>Ventes[[#This Row],[VenteNombre]]*Ventes[[#This Row],[PUHT]]</f>
        <v>7701.25</v>
      </c>
      <c r="Y141">
        <f>IF(Ventes[[#This Row],[RemiseType]]="Aucun",0,IF(Ventes[[#This Row],[RemiseType]]="Bas",3%,IF(Ventes[[#This Row],[RemiseType]]="Moyen",5%,IF(Ventes[[#This Row],[RemiseType]]="Elevé",10%,0))))*Ventes[[#This Row],[VenteBrut]]</f>
        <v>385.0625</v>
      </c>
      <c r="Z141">
        <f>Ventes[[#This Row],[VenteBrut]]-Ventes[[#This Row],[Remise]]</f>
        <v>7316.1875</v>
      </c>
      <c r="AA141">
        <f>Ventes[[#This Row],[VenteNombre]]*Ventes[[#This Row],[CUHT]]</f>
        <v>1537.2</v>
      </c>
      <c r="AB141">
        <f>ROUND(Ventes[[#This Row],[VenteNet]]-Ventes[[#This Row],[Cout]],2)</f>
        <v>5778.99</v>
      </c>
      <c r="AC141">
        <f>WEEKDAY(Ventes[[#This Row],[VenteDate]], 2)</f>
        <v>5</v>
      </c>
      <c r="AD141" t="str">
        <f>CHOOSE(WEEKDAY(Ventes[[#This Row],[VenteDate]], 2),"lun.","mar.","mer.","jeu.","ven.","sam.","dim.")</f>
        <v>ven.</v>
      </c>
      <c r="AE141" s="10" t="str">
        <f>IF(MONTH(Ventes[[#This Row],[VenteDate]])&lt;10,"0"&amp;MONTH(Ventes[[#This Row],[VenteDate]]),TEXT(MONTH(Ventes[[#This Row],[VenteDate]]),"##"))</f>
        <v>01</v>
      </c>
      <c r="AF141" t="str">
        <f>CHOOSE(Ventes[[#This Row],[DateMoisNumero]],"janvier","février","mars","avril","mai","juin","juillet.","août","septembre","octobre","novembre","décembre")</f>
        <v>janvier</v>
      </c>
      <c r="AG141" t="str">
        <f>Ventes[[#This Row],[DateAnnee]]&amp;IF(WEEKNUM(Ventes[[#This Row],[VenteDate]])&lt;10,"-0","-")&amp;WEEKNUM(Ventes[[#This Row],[VenteDate]])</f>
        <v>2025-02</v>
      </c>
      <c r="AH141" s="10">
        <f>YEAR(Ventes[[#This Row],[VenteDate]])</f>
        <v>2025</v>
      </c>
      <c r="AR141"/>
      <c r="AS141"/>
      <c r="AT141"/>
      <c r="AU141"/>
      <c r="AV141"/>
      <c r="AW141"/>
      <c r="BA141"/>
      <c r="BC141"/>
    </row>
    <row r="142" spans="1:55">
      <c r="A142" t="s">
        <v>470</v>
      </c>
      <c r="B142" t="s">
        <v>471</v>
      </c>
      <c r="D142" s="7">
        <v>45637</v>
      </c>
      <c r="E142" s="8">
        <v>45783</v>
      </c>
      <c r="F142" s="8" t="s">
        <v>219</v>
      </c>
      <c r="G142" t="s">
        <v>220</v>
      </c>
      <c r="H142" t="s">
        <v>138</v>
      </c>
      <c r="I142" t="s">
        <v>139</v>
      </c>
      <c r="J142" t="s">
        <v>140</v>
      </c>
      <c r="K142" t="s">
        <v>476</v>
      </c>
      <c r="L142" s="9" t="s">
        <v>477</v>
      </c>
      <c r="M142" s="9" t="s">
        <v>43</v>
      </c>
      <c r="N142" t="s">
        <v>44</v>
      </c>
      <c r="O142" t="s">
        <v>288</v>
      </c>
      <c r="P142" t="s">
        <v>289</v>
      </c>
      <c r="Q142" s="5" t="s">
        <v>57</v>
      </c>
      <c r="R142" t="s">
        <v>58</v>
      </c>
      <c r="S142" t="s">
        <v>478</v>
      </c>
      <c r="T142" t="s">
        <v>479</v>
      </c>
      <c r="U142">
        <v>21</v>
      </c>
      <c r="V142">
        <v>29</v>
      </c>
      <c r="W142">
        <v>29.03</v>
      </c>
      <c r="X142">
        <f>Ventes[[#This Row],[VenteNombre]]*Ventes[[#This Row],[PUHT]]</f>
        <v>841.87</v>
      </c>
      <c r="Y1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42">
        <f>Ventes[[#This Row],[VenteBrut]]-Ventes[[#This Row],[Remise]]</f>
        <v>841.87</v>
      </c>
      <c r="AA142">
        <f>Ventes[[#This Row],[VenteNombre]]*Ventes[[#This Row],[CUHT]]</f>
        <v>609</v>
      </c>
      <c r="AB142">
        <f>ROUND(Ventes[[#This Row],[VenteNet]]-Ventes[[#This Row],[Cout]],2)</f>
        <v>232.87</v>
      </c>
      <c r="AC142">
        <f>WEEKDAY(Ventes[[#This Row],[VenteDate]], 2)</f>
        <v>2</v>
      </c>
      <c r="AD142" t="str">
        <f>CHOOSE(WEEKDAY(Ventes[[#This Row],[VenteDate]], 2),"lun.","mar.","mer.","jeu.","ven.","sam.","dim.")</f>
        <v>mar.</v>
      </c>
      <c r="AE142" s="10" t="str">
        <f>IF(MONTH(Ventes[[#This Row],[VenteDate]])&lt;10,"0"&amp;MONTH(Ventes[[#This Row],[VenteDate]]),TEXT(MONTH(Ventes[[#This Row],[VenteDate]]),"##"))</f>
        <v>05</v>
      </c>
      <c r="AF142" t="str">
        <f>CHOOSE(Ventes[[#This Row],[DateMoisNumero]],"janvier","février","mars","avril","mai","juin","juillet.","août","septembre","octobre","novembre","décembre")</f>
        <v>mai</v>
      </c>
      <c r="AG142" t="str">
        <f>Ventes[[#This Row],[DateAnnee]]&amp;IF(WEEKNUM(Ventes[[#This Row],[VenteDate]])&lt;10,"-0","-")&amp;WEEKNUM(Ventes[[#This Row],[VenteDate]])</f>
        <v>2025-19</v>
      </c>
      <c r="AH142" s="10">
        <f>YEAR(Ventes[[#This Row],[VenteDate]])</f>
        <v>2025</v>
      </c>
      <c r="AR142"/>
      <c r="AS142"/>
      <c r="AT142"/>
      <c r="AU142"/>
      <c r="AV142"/>
      <c r="AW142"/>
      <c r="BA142"/>
      <c r="BC142"/>
    </row>
    <row r="143" spans="1:55">
      <c r="A143" t="s">
        <v>470</v>
      </c>
      <c r="B143" t="s">
        <v>471</v>
      </c>
      <c r="D143" s="7">
        <v>45637</v>
      </c>
      <c r="E143" s="8">
        <v>46119</v>
      </c>
      <c r="F143" s="8" t="s">
        <v>219</v>
      </c>
      <c r="G143" t="s">
        <v>220</v>
      </c>
      <c r="H143" t="s">
        <v>138</v>
      </c>
      <c r="I143" t="s">
        <v>139</v>
      </c>
      <c r="J143" t="s">
        <v>140</v>
      </c>
      <c r="K143" t="s">
        <v>480</v>
      </c>
      <c r="L143" s="9" t="s">
        <v>481</v>
      </c>
      <c r="M143" s="9" t="s">
        <v>130</v>
      </c>
      <c r="N143" t="s">
        <v>131</v>
      </c>
      <c r="O143" t="s">
        <v>77</v>
      </c>
      <c r="P143" t="s">
        <v>78</v>
      </c>
      <c r="Q143" s="5" t="s">
        <v>79</v>
      </c>
      <c r="R143" t="s">
        <v>80</v>
      </c>
      <c r="S143" t="s">
        <v>183</v>
      </c>
      <c r="T143" t="s">
        <v>184</v>
      </c>
      <c r="U143">
        <v>23.44</v>
      </c>
      <c r="V143">
        <v>23</v>
      </c>
      <c r="W143">
        <v>110.77</v>
      </c>
      <c r="X143">
        <f>Ventes[[#This Row],[VenteNombre]]*Ventes[[#This Row],[PUHT]]</f>
        <v>2547.71</v>
      </c>
      <c r="Y143">
        <f>IF(Ventes[[#This Row],[RemiseType]]="Aucun",0,IF(Ventes[[#This Row],[RemiseType]]="Bas",3%,IF(Ventes[[#This Row],[RemiseType]]="Moyen",5%,IF(Ventes[[#This Row],[RemiseType]]="Elevé",10%,0))))*Ventes[[#This Row],[VenteBrut]]</f>
        <v>254.77100000000002</v>
      </c>
      <c r="Z143">
        <f>Ventes[[#This Row],[VenteBrut]]-Ventes[[#This Row],[Remise]]</f>
        <v>2292.9389999999999</v>
      </c>
      <c r="AA143">
        <f>Ventes[[#This Row],[VenteNombre]]*Ventes[[#This Row],[CUHT]]</f>
        <v>539.12</v>
      </c>
      <c r="AB143">
        <f>ROUND(Ventes[[#This Row],[VenteNet]]-Ventes[[#This Row],[Cout]],2)</f>
        <v>1753.82</v>
      </c>
      <c r="AC143">
        <f>WEEKDAY(Ventes[[#This Row],[VenteDate]], 2)</f>
        <v>2</v>
      </c>
      <c r="AD143" t="str">
        <f>CHOOSE(WEEKDAY(Ventes[[#This Row],[VenteDate]], 2),"lun.","mar.","mer.","jeu.","ven.","sam.","dim.")</f>
        <v>mar.</v>
      </c>
      <c r="AE143" s="10" t="str">
        <f>IF(MONTH(Ventes[[#This Row],[VenteDate]])&lt;10,"0"&amp;MONTH(Ventes[[#This Row],[VenteDate]]),TEXT(MONTH(Ventes[[#This Row],[VenteDate]]),"##"))</f>
        <v>04</v>
      </c>
      <c r="AF143" t="str">
        <f>CHOOSE(Ventes[[#This Row],[DateMoisNumero]],"janvier","février","mars","avril","mai","juin","juillet.","août","septembre","octobre","novembre","décembre")</f>
        <v>avril</v>
      </c>
      <c r="AG143" t="str">
        <f>Ventes[[#This Row],[DateAnnee]]&amp;IF(WEEKNUM(Ventes[[#This Row],[VenteDate]])&lt;10,"-0","-")&amp;WEEKNUM(Ventes[[#This Row],[VenteDate]])</f>
        <v>2026-15</v>
      </c>
      <c r="AH143" s="10">
        <f>YEAR(Ventes[[#This Row],[VenteDate]])</f>
        <v>2026</v>
      </c>
      <c r="AR143"/>
      <c r="AS143"/>
      <c r="AT143"/>
      <c r="AU143"/>
      <c r="AV143"/>
      <c r="AW143"/>
      <c r="BA143"/>
      <c r="BC143"/>
    </row>
    <row r="144" spans="1:55">
      <c r="A144" t="s">
        <v>470</v>
      </c>
      <c r="B144" t="s">
        <v>471</v>
      </c>
      <c r="D144" s="7">
        <v>45637</v>
      </c>
      <c r="E144" s="8">
        <v>46364</v>
      </c>
      <c r="F144" s="8" t="s">
        <v>219</v>
      </c>
      <c r="G144" t="s">
        <v>220</v>
      </c>
      <c r="H144" t="s">
        <v>138</v>
      </c>
      <c r="I144" t="s">
        <v>139</v>
      </c>
      <c r="J144" t="s">
        <v>140</v>
      </c>
      <c r="K144" t="s">
        <v>482</v>
      </c>
      <c r="L144" s="9" t="s">
        <v>483</v>
      </c>
      <c r="M144" s="9" t="s">
        <v>53</v>
      </c>
      <c r="N144" t="s">
        <v>54</v>
      </c>
      <c r="O144" t="s">
        <v>77</v>
      </c>
      <c r="P144" t="s">
        <v>78</v>
      </c>
      <c r="Q144" s="5" t="s">
        <v>79</v>
      </c>
      <c r="R144" t="s">
        <v>80</v>
      </c>
      <c r="S144" t="s">
        <v>365</v>
      </c>
      <c r="T144" t="s">
        <v>366</v>
      </c>
      <c r="U144">
        <v>40.799999999999997</v>
      </c>
      <c r="V144">
        <v>24</v>
      </c>
      <c r="W144">
        <v>145</v>
      </c>
      <c r="X144">
        <f>Ventes[[#This Row],[VenteNombre]]*Ventes[[#This Row],[PUHT]]</f>
        <v>3480</v>
      </c>
      <c r="Y144">
        <f>IF(Ventes[[#This Row],[RemiseType]]="Aucun",0,IF(Ventes[[#This Row],[RemiseType]]="Bas",3%,IF(Ventes[[#This Row],[RemiseType]]="Moyen",5%,IF(Ventes[[#This Row],[RemiseType]]="Elevé",10%,0))))*Ventes[[#This Row],[VenteBrut]]</f>
        <v>348</v>
      </c>
      <c r="Z144">
        <f>Ventes[[#This Row],[VenteBrut]]-Ventes[[#This Row],[Remise]]</f>
        <v>3132</v>
      </c>
      <c r="AA144">
        <f>Ventes[[#This Row],[VenteNombre]]*Ventes[[#This Row],[CUHT]]</f>
        <v>979.19999999999993</v>
      </c>
      <c r="AB144">
        <f>ROUND(Ventes[[#This Row],[VenteNet]]-Ventes[[#This Row],[Cout]],2)</f>
        <v>2152.8000000000002</v>
      </c>
      <c r="AC144">
        <f>WEEKDAY(Ventes[[#This Row],[VenteDate]], 2)</f>
        <v>2</v>
      </c>
      <c r="AD144" t="str">
        <f>CHOOSE(WEEKDAY(Ventes[[#This Row],[VenteDate]], 2),"lun.","mar.","mer.","jeu.","ven.","sam.","dim.")</f>
        <v>mar.</v>
      </c>
      <c r="AE144" s="10" t="str">
        <f>IF(MONTH(Ventes[[#This Row],[VenteDate]])&lt;10,"0"&amp;MONTH(Ventes[[#This Row],[VenteDate]]),TEXT(MONTH(Ventes[[#This Row],[VenteDate]]),"##"))</f>
        <v>12</v>
      </c>
      <c r="AF144" t="str">
        <f>CHOOSE(Ventes[[#This Row],[DateMoisNumero]],"janvier","février","mars","avril","mai","juin","juillet.","août","septembre","octobre","novembre","décembre")</f>
        <v>décembre</v>
      </c>
      <c r="AG144" t="str">
        <f>Ventes[[#This Row],[DateAnnee]]&amp;IF(WEEKNUM(Ventes[[#This Row],[VenteDate]])&lt;10,"-0","-")&amp;WEEKNUM(Ventes[[#This Row],[VenteDate]])</f>
        <v>2026-50</v>
      </c>
      <c r="AH144" s="10">
        <f>YEAR(Ventes[[#This Row],[VenteDate]])</f>
        <v>2026</v>
      </c>
      <c r="AR144"/>
      <c r="AS144"/>
      <c r="AT144"/>
      <c r="AU144"/>
      <c r="AV144"/>
      <c r="AW144"/>
      <c r="BA144"/>
      <c r="BC144"/>
    </row>
    <row r="145" spans="1:55">
      <c r="A145" t="s">
        <v>470</v>
      </c>
      <c r="B145" t="s">
        <v>471</v>
      </c>
      <c r="D145" s="7">
        <v>45637</v>
      </c>
      <c r="E145" s="8">
        <v>46397</v>
      </c>
      <c r="F145" s="8" t="s">
        <v>219</v>
      </c>
      <c r="G145" t="s">
        <v>220</v>
      </c>
      <c r="H145" t="s">
        <v>138</v>
      </c>
      <c r="I145" t="s">
        <v>139</v>
      </c>
      <c r="J145" t="s">
        <v>140</v>
      </c>
      <c r="K145" t="s">
        <v>484</v>
      </c>
      <c r="L145" s="9" t="s">
        <v>485</v>
      </c>
      <c r="M145" s="9" t="s">
        <v>75</v>
      </c>
      <c r="N145" t="s">
        <v>76</v>
      </c>
      <c r="O145" t="s">
        <v>45</v>
      </c>
      <c r="P145" s="9" t="s">
        <v>46</v>
      </c>
      <c r="Q145" s="5" t="s">
        <v>47</v>
      </c>
      <c r="R145" t="s">
        <v>48</v>
      </c>
      <c r="S145" t="s">
        <v>115</v>
      </c>
      <c r="T145" t="s">
        <v>116</v>
      </c>
      <c r="U145" s="9">
        <v>18</v>
      </c>
      <c r="V145">
        <v>61</v>
      </c>
      <c r="W145" s="9">
        <v>118.75</v>
      </c>
      <c r="X145">
        <f>Ventes[[#This Row],[VenteNombre]]*Ventes[[#This Row],[PUHT]]</f>
        <v>7243.75</v>
      </c>
      <c r="Y145">
        <f>IF(Ventes[[#This Row],[RemiseType]]="Aucun",0,IF(Ventes[[#This Row],[RemiseType]]="Bas",3%,IF(Ventes[[#This Row],[RemiseType]]="Moyen",5%,IF(Ventes[[#This Row],[RemiseType]]="Elevé",10%,0))))*Ventes[[#This Row],[VenteBrut]]</f>
        <v>362.1875</v>
      </c>
      <c r="Z145">
        <f>Ventes[[#This Row],[VenteBrut]]-Ventes[[#This Row],[Remise]]</f>
        <v>6881.5625</v>
      </c>
      <c r="AA145">
        <f>Ventes[[#This Row],[VenteNombre]]*Ventes[[#This Row],[CUHT]]</f>
        <v>1098</v>
      </c>
      <c r="AB145">
        <f>ROUND(Ventes[[#This Row],[VenteNet]]-Ventes[[#This Row],[Cout]],2)</f>
        <v>5783.56</v>
      </c>
      <c r="AC145">
        <f>WEEKDAY(Ventes[[#This Row],[VenteDate]], 2)</f>
        <v>7</v>
      </c>
      <c r="AD145" t="str">
        <f>CHOOSE(WEEKDAY(Ventes[[#This Row],[VenteDate]], 2),"lun.","mar.","mer.","jeu.","ven.","sam.","dim.")</f>
        <v>dim.</v>
      </c>
      <c r="AE145" s="10" t="str">
        <f>IF(MONTH(Ventes[[#This Row],[VenteDate]])&lt;10,"0"&amp;MONTH(Ventes[[#This Row],[VenteDate]]),TEXT(MONTH(Ventes[[#This Row],[VenteDate]]),"##"))</f>
        <v>01</v>
      </c>
      <c r="AF145" t="str">
        <f>CHOOSE(Ventes[[#This Row],[DateMoisNumero]],"janvier","février","mars","avril","mai","juin","juillet.","août","septembre","octobre","novembre","décembre")</f>
        <v>janvier</v>
      </c>
      <c r="AG145" t="str">
        <f>Ventes[[#This Row],[DateAnnee]]&amp;IF(WEEKNUM(Ventes[[#This Row],[VenteDate]])&lt;10,"-0","-")&amp;WEEKNUM(Ventes[[#This Row],[VenteDate]])</f>
        <v>2027-03</v>
      </c>
      <c r="AH145" s="10">
        <f>YEAR(Ventes[[#This Row],[VenteDate]])</f>
        <v>2027</v>
      </c>
      <c r="AR145"/>
      <c r="AS145"/>
      <c r="AT145"/>
      <c r="AU145"/>
      <c r="AV145"/>
      <c r="AW145"/>
      <c r="BA145"/>
      <c r="BC145"/>
    </row>
    <row r="146" spans="1:55">
      <c r="A146" t="s">
        <v>470</v>
      </c>
      <c r="B146" t="s">
        <v>471</v>
      </c>
      <c r="D146" s="7">
        <v>45637</v>
      </c>
      <c r="E146" s="8">
        <v>46513</v>
      </c>
      <c r="F146" s="8" t="s">
        <v>219</v>
      </c>
      <c r="G146" t="s">
        <v>220</v>
      </c>
      <c r="H146" t="s">
        <v>138</v>
      </c>
      <c r="I146" t="s">
        <v>139</v>
      </c>
      <c r="J146" t="s">
        <v>140</v>
      </c>
      <c r="K146" t="s">
        <v>486</v>
      </c>
      <c r="L146" s="9" t="s">
        <v>487</v>
      </c>
      <c r="M146" s="9" t="s">
        <v>43</v>
      </c>
      <c r="N146" t="s">
        <v>44</v>
      </c>
      <c r="O146" t="s">
        <v>288</v>
      </c>
      <c r="P146" s="9" t="s">
        <v>289</v>
      </c>
      <c r="Q146" s="5" t="s">
        <v>57</v>
      </c>
      <c r="R146" t="s">
        <v>58</v>
      </c>
      <c r="S146" t="s">
        <v>478</v>
      </c>
      <c r="T146" t="s">
        <v>479</v>
      </c>
      <c r="U146" s="9">
        <v>79.38</v>
      </c>
      <c r="V146">
        <v>29</v>
      </c>
      <c r="W146" s="9">
        <v>109.72</v>
      </c>
      <c r="X146">
        <f>Ventes[[#This Row],[VenteNombre]]*Ventes[[#This Row],[PUHT]]</f>
        <v>3181.88</v>
      </c>
      <c r="Y14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46">
        <f>Ventes[[#This Row],[VenteBrut]]-Ventes[[#This Row],[Remise]]</f>
        <v>3181.88</v>
      </c>
      <c r="AA146">
        <f>Ventes[[#This Row],[VenteNombre]]*Ventes[[#This Row],[CUHT]]</f>
        <v>2302.02</v>
      </c>
      <c r="AB146">
        <f>ROUND(Ventes[[#This Row],[VenteNet]]-Ventes[[#This Row],[Cout]],2)</f>
        <v>879.86</v>
      </c>
      <c r="AC146">
        <f>WEEKDAY(Ventes[[#This Row],[VenteDate]], 2)</f>
        <v>4</v>
      </c>
      <c r="AD146" t="str">
        <f>CHOOSE(WEEKDAY(Ventes[[#This Row],[VenteDate]], 2),"lun.","mar.","mer.","jeu.","ven.","sam.","dim.")</f>
        <v>jeu.</v>
      </c>
      <c r="AE146" s="10" t="str">
        <f>IF(MONTH(Ventes[[#This Row],[VenteDate]])&lt;10,"0"&amp;MONTH(Ventes[[#This Row],[VenteDate]]),TEXT(MONTH(Ventes[[#This Row],[VenteDate]]),"##"))</f>
        <v>05</v>
      </c>
      <c r="AF146" t="str">
        <f>CHOOSE(Ventes[[#This Row],[DateMoisNumero]],"janvier","février","mars","avril","mai","juin","juillet.","août","septembre","octobre","novembre","décembre")</f>
        <v>mai</v>
      </c>
      <c r="AG146" t="str">
        <f>Ventes[[#This Row],[DateAnnee]]&amp;IF(WEEKNUM(Ventes[[#This Row],[VenteDate]])&lt;10,"-0","-")&amp;WEEKNUM(Ventes[[#This Row],[VenteDate]])</f>
        <v>2027-19</v>
      </c>
      <c r="AH146" s="10">
        <f>YEAR(Ventes[[#This Row],[VenteDate]])</f>
        <v>2027</v>
      </c>
      <c r="AR146"/>
      <c r="AS146"/>
      <c r="AT146"/>
      <c r="AU146"/>
      <c r="AV146"/>
      <c r="AW146"/>
      <c r="BA146"/>
      <c r="BC146"/>
    </row>
    <row r="147" spans="1:55">
      <c r="A147" t="s">
        <v>470</v>
      </c>
      <c r="B147" t="s">
        <v>471</v>
      </c>
      <c r="D147" s="7">
        <v>45637</v>
      </c>
      <c r="E147" s="8">
        <v>46850</v>
      </c>
      <c r="F147" s="8" t="s">
        <v>219</v>
      </c>
      <c r="G147" t="s">
        <v>220</v>
      </c>
      <c r="H147" t="s">
        <v>138</v>
      </c>
      <c r="I147" t="s">
        <v>139</v>
      </c>
      <c r="J147" t="s">
        <v>140</v>
      </c>
      <c r="K147" t="s">
        <v>488</v>
      </c>
      <c r="L147" s="9" t="s">
        <v>489</v>
      </c>
      <c r="M147" s="9" t="s">
        <v>130</v>
      </c>
      <c r="N147" t="s">
        <v>131</v>
      </c>
      <c r="O147" t="s">
        <v>77</v>
      </c>
      <c r="P147" s="9" t="s">
        <v>78</v>
      </c>
      <c r="Q147" s="5" t="s">
        <v>79</v>
      </c>
      <c r="R147" t="s">
        <v>80</v>
      </c>
      <c r="S147" t="s">
        <v>183</v>
      </c>
      <c r="T147" t="s">
        <v>184</v>
      </c>
      <c r="U147" s="9">
        <v>40.18</v>
      </c>
      <c r="V147">
        <v>23</v>
      </c>
      <c r="W147" s="9">
        <v>118.47</v>
      </c>
      <c r="X147">
        <f>Ventes[[#This Row],[VenteNombre]]*Ventes[[#This Row],[PUHT]]</f>
        <v>2724.81</v>
      </c>
      <c r="Y147">
        <f>IF(Ventes[[#This Row],[RemiseType]]="Aucun",0,IF(Ventes[[#This Row],[RemiseType]]="Bas",3%,IF(Ventes[[#This Row],[RemiseType]]="Moyen",5%,IF(Ventes[[#This Row],[RemiseType]]="Elevé",10%,0))))*Ventes[[#This Row],[VenteBrut]]</f>
        <v>272.48099999999999</v>
      </c>
      <c r="Z147">
        <f>Ventes[[#This Row],[VenteBrut]]-Ventes[[#This Row],[Remise]]</f>
        <v>2452.3289999999997</v>
      </c>
      <c r="AA147">
        <f>Ventes[[#This Row],[VenteNombre]]*Ventes[[#This Row],[CUHT]]</f>
        <v>924.14</v>
      </c>
      <c r="AB147">
        <f>ROUND(Ventes[[#This Row],[VenteNet]]-Ventes[[#This Row],[Cout]],2)</f>
        <v>1528.19</v>
      </c>
      <c r="AC147">
        <f>WEEKDAY(Ventes[[#This Row],[VenteDate]], 2)</f>
        <v>5</v>
      </c>
      <c r="AD147" t="str">
        <f>CHOOSE(WEEKDAY(Ventes[[#This Row],[VenteDate]], 2),"lun.","mar.","mer.","jeu.","ven.","sam.","dim.")</f>
        <v>ven.</v>
      </c>
      <c r="AE147" s="10" t="str">
        <f>IF(MONTH(Ventes[[#This Row],[VenteDate]])&lt;10,"0"&amp;MONTH(Ventes[[#This Row],[VenteDate]]),TEXT(MONTH(Ventes[[#This Row],[VenteDate]]),"##"))</f>
        <v>04</v>
      </c>
      <c r="AF147" t="str">
        <f>CHOOSE(Ventes[[#This Row],[DateMoisNumero]],"janvier","février","mars","avril","mai","juin","juillet.","août","septembre","octobre","novembre","décembre")</f>
        <v>avril</v>
      </c>
      <c r="AG147" t="str">
        <f>Ventes[[#This Row],[DateAnnee]]&amp;IF(WEEKNUM(Ventes[[#This Row],[VenteDate]])&lt;10,"-0","-")&amp;WEEKNUM(Ventes[[#This Row],[VenteDate]])</f>
        <v>2028-15</v>
      </c>
      <c r="AH147" s="10">
        <f>YEAR(Ventes[[#This Row],[VenteDate]])</f>
        <v>2028</v>
      </c>
      <c r="AR147"/>
      <c r="AS147"/>
      <c r="AT147"/>
      <c r="AU147"/>
      <c r="AV147"/>
      <c r="AW147"/>
      <c r="BA147"/>
      <c r="BC147"/>
    </row>
    <row r="148" spans="1:55">
      <c r="A148" t="s">
        <v>490</v>
      </c>
      <c r="B148" t="s">
        <v>491</v>
      </c>
      <c r="D148" s="8">
        <v>45987</v>
      </c>
      <c r="E148" s="8">
        <v>45987</v>
      </c>
      <c r="F148" s="8" t="s">
        <v>170</v>
      </c>
      <c r="G148" t="s">
        <v>171</v>
      </c>
      <c r="H148" t="s">
        <v>38</v>
      </c>
      <c r="I148" t="s">
        <v>39</v>
      </c>
      <c r="J148" t="s">
        <v>40</v>
      </c>
      <c r="K148" t="s">
        <v>492</v>
      </c>
      <c r="L148" s="9" t="s">
        <v>493</v>
      </c>
      <c r="M148" s="9" t="s">
        <v>63</v>
      </c>
      <c r="N148" t="s">
        <v>64</v>
      </c>
      <c r="O148" t="s">
        <v>77</v>
      </c>
      <c r="P148" t="s">
        <v>78</v>
      </c>
      <c r="Q148" s="5" t="s">
        <v>57</v>
      </c>
      <c r="R148" t="s">
        <v>58</v>
      </c>
      <c r="S148" t="s">
        <v>143</v>
      </c>
      <c r="T148" t="s">
        <v>144</v>
      </c>
      <c r="U148">
        <v>54</v>
      </c>
      <c r="V148">
        <v>21</v>
      </c>
      <c r="W148">
        <v>71.25</v>
      </c>
      <c r="X148">
        <f>Ventes[[#This Row],[VenteNombre]]*Ventes[[#This Row],[PUHT]]</f>
        <v>1496.25</v>
      </c>
      <c r="Y148">
        <f>IF(Ventes[[#This Row],[RemiseType]]="Aucun",0,IF(Ventes[[#This Row],[RemiseType]]="Bas",3%,IF(Ventes[[#This Row],[RemiseType]]="Moyen",5%,IF(Ventes[[#This Row],[RemiseType]]="Elevé",10%,0))))*Ventes[[#This Row],[VenteBrut]]</f>
        <v>149.625</v>
      </c>
      <c r="Z148">
        <f>Ventes[[#This Row],[VenteBrut]]-Ventes[[#This Row],[Remise]]</f>
        <v>1346.625</v>
      </c>
      <c r="AA148">
        <f>Ventes[[#This Row],[VenteNombre]]*Ventes[[#This Row],[CUHT]]</f>
        <v>1134</v>
      </c>
      <c r="AB148">
        <f>ROUND(Ventes[[#This Row],[VenteNet]]-Ventes[[#This Row],[Cout]],2)</f>
        <v>212.63</v>
      </c>
      <c r="AC148">
        <f>WEEKDAY(Ventes[[#This Row],[VenteDate]], 2)</f>
        <v>3</v>
      </c>
      <c r="AD148" t="str">
        <f>CHOOSE(WEEKDAY(Ventes[[#This Row],[VenteDate]], 2),"lun.","mar.","mer.","jeu.","ven.","sam.","dim.")</f>
        <v>mer.</v>
      </c>
      <c r="AE148" s="10" t="str">
        <f>IF(MONTH(Ventes[[#This Row],[VenteDate]])&lt;10,"0"&amp;MONTH(Ventes[[#This Row],[VenteDate]]),TEXT(MONTH(Ventes[[#This Row],[VenteDate]]),"##"))</f>
        <v>11</v>
      </c>
      <c r="AF148" t="str">
        <f>CHOOSE(Ventes[[#This Row],[DateMoisNumero]],"janvier","février","mars","avril","mai","juin","juillet.","août","septembre","octobre","novembre","décembre")</f>
        <v>novembre</v>
      </c>
      <c r="AG148" t="str">
        <f>Ventes[[#This Row],[DateAnnee]]&amp;IF(WEEKNUM(Ventes[[#This Row],[VenteDate]])&lt;10,"-0","-")&amp;WEEKNUM(Ventes[[#This Row],[VenteDate]])</f>
        <v>2025-48</v>
      </c>
      <c r="AH148" s="10">
        <f>YEAR(Ventes[[#This Row],[VenteDate]])</f>
        <v>2025</v>
      </c>
      <c r="AR148"/>
      <c r="AS148"/>
      <c r="AT148"/>
      <c r="AU148"/>
      <c r="AV148"/>
      <c r="AW148"/>
      <c r="BA148"/>
      <c r="BC148"/>
    </row>
    <row r="149" spans="1:55">
      <c r="A149" t="s">
        <v>490</v>
      </c>
      <c r="B149" t="s">
        <v>491</v>
      </c>
      <c r="D149" s="8">
        <v>45987</v>
      </c>
      <c r="E149" s="8">
        <v>45987</v>
      </c>
      <c r="F149" s="8" t="s">
        <v>170</v>
      </c>
      <c r="G149" t="s">
        <v>171</v>
      </c>
      <c r="H149" t="s">
        <v>38</v>
      </c>
      <c r="I149" t="s">
        <v>39</v>
      </c>
      <c r="J149" t="s">
        <v>40</v>
      </c>
      <c r="K149" t="s">
        <v>494</v>
      </c>
      <c r="L149" s="9" t="s">
        <v>495</v>
      </c>
      <c r="M149" s="9" t="s">
        <v>43</v>
      </c>
      <c r="N149" t="s">
        <v>44</v>
      </c>
      <c r="O149" t="s">
        <v>77</v>
      </c>
      <c r="P149" s="9" t="s">
        <v>78</v>
      </c>
      <c r="Q149" s="5" t="s">
        <v>79</v>
      </c>
      <c r="R149" t="s">
        <v>80</v>
      </c>
      <c r="S149" t="s">
        <v>496</v>
      </c>
      <c r="T149" t="s">
        <v>497</v>
      </c>
      <c r="U149" s="9">
        <v>20</v>
      </c>
      <c r="V149">
        <v>23</v>
      </c>
      <c r="W149" s="9">
        <v>39.58</v>
      </c>
      <c r="X149">
        <f>Ventes[[#This Row],[VenteNombre]]*Ventes[[#This Row],[PUHT]]</f>
        <v>910.33999999999992</v>
      </c>
      <c r="Y149">
        <f>IF(Ventes[[#This Row],[RemiseType]]="Aucun",0,IF(Ventes[[#This Row],[RemiseType]]="Bas",3%,IF(Ventes[[#This Row],[RemiseType]]="Moyen",5%,IF(Ventes[[#This Row],[RemiseType]]="Elevé",10%,0))))*Ventes[[#This Row],[VenteBrut]]</f>
        <v>91.033999999999992</v>
      </c>
      <c r="Z149">
        <f>Ventes[[#This Row],[VenteBrut]]-Ventes[[#This Row],[Remise]]</f>
        <v>819.30599999999993</v>
      </c>
      <c r="AA149">
        <f>Ventes[[#This Row],[VenteNombre]]*Ventes[[#This Row],[CUHT]]</f>
        <v>460</v>
      </c>
      <c r="AB149">
        <f>ROUND(Ventes[[#This Row],[VenteNet]]-Ventes[[#This Row],[Cout]],2)</f>
        <v>359.31</v>
      </c>
      <c r="AC149">
        <f>WEEKDAY(Ventes[[#This Row],[VenteDate]], 2)</f>
        <v>3</v>
      </c>
      <c r="AD149" t="str">
        <f>CHOOSE(WEEKDAY(Ventes[[#This Row],[VenteDate]], 2),"lun.","mar.","mer.","jeu.","ven.","sam.","dim.")</f>
        <v>mer.</v>
      </c>
      <c r="AE149" s="10" t="str">
        <f>IF(MONTH(Ventes[[#This Row],[VenteDate]])&lt;10,"0"&amp;MONTH(Ventes[[#This Row],[VenteDate]]),TEXT(MONTH(Ventes[[#This Row],[VenteDate]]),"##"))</f>
        <v>11</v>
      </c>
      <c r="AF149" t="str">
        <f>CHOOSE(Ventes[[#This Row],[DateMoisNumero]],"janvier","février","mars","avril","mai","juin","juillet.","août","septembre","octobre","novembre","décembre")</f>
        <v>novembre</v>
      </c>
      <c r="AG149" t="str">
        <f>Ventes[[#This Row],[DateAnnee]]&amp;IF(WEEKNUM(Ventes[[#This Row],[VenteDate]])&lt;10,"-0","-")&amp;WEEKNUM(Ventes[[#This Row],[VenteDate]])</f>
        <v>2025-48</v>
      </c>
      <c r="AH149" s="10">
        <f>YEAR(Ventes[[#This Row],[VenteDate]])</f>
        <v>2025</v>
      </c>
      <c r="AR149"/>
      <c r="AS149"/>
      <c r="AT149"/>
      <c r="AU149"/>
      <c r="AV149"/>
      <c r="AW149"/>
      <c r="BA149"/>
      <c r="BC149"/>
    </row>
    <row r="150" spans="1:55">
      <c r="A150" t="s">
        <v>490</v>
      </c>
      <c r="B150" t="s">
        <v>491</v>
      </c>
      <c r="D150" s="8">
        <v>45987</v>
      </c>
      <c r="E150" s="8">
        <v>46322</v>
      </c>
      <c r="F150" s="8" t="s">
        <v>170</v>
      </c>
      <c r="G150" t="s">
        <v>171</v>
      </c>
      <c r="H150" t="s">
        <v>38</v>
      </c>
      <c r="I150" t="s">
        <v>39</v>
      </c>
      <c r="J150" t="s">
        <v>40</v>
      </c>
      <c r="K150" t="s">
        <v>498</v>
      </c>
      <c r="L150" s="9" t="s">
        <v>499</v>
      </c>
      <c r="M150" s="9" t="s">
        <v>43</v>
      </c>
      <c r="N150" t="s">
        <v>44</v>
      </c>
      <c r="O150" t="s">
        <v>77</v>
      </c>
      <c r="P150" t="s">
        <v>78</v>
      </c>
      <c r="Q150" s="5" t="s">
        <v>79</v>
      </c>
      <c r="R150" t="s">
        <v>80</v>
      </c>
      <c r="S150" t="s">
        <v>496</v>
      </c>
      <c r="T150" t="s">
        <v>497</v>
      </c>
      <c r="U150">
        <v>43.2</v>
      </c>
      <c r="V150">
        <v>23</v>
      </c>
      <c r="W150">
        <v>85.5</v>
      </c>
      <c r="X150">
        <f>Ventes[[#This Row],[VenteNombre]]*Ventes[[#This Row],[PUHT]]</f>
        <v>1966.5</v>
      </c>
      <c r="Y150">
        <f>IF(Ventes[[#This Row],[RemiseType]]="Aucun",0,IF(Ventes[[#This Row],[RemiseType]]="Bas",3%,IF(Ventes[[#This Row],[RemiseType]]="Moyen",5%,IF(Ventes[[#This Row],[RemiseType]]="Elevé",10%,0))))*Ventes[[#This Row],[VenteBrut]]</f>
        <v>196.65</v>
      </c>
      <c r="Z150">
        <f>Ventes[[#This Row],[VenteBrut]]-Ventes[[#This Row],[Remise]]</f>
        <v>1769.85</v>
      </c>
      <c r="AA150">
        <f>Ventes[[#This Row],[VenteNombre]]*Ventes[[#This Row],[CUHT]]</f>
        <v>993.6</v>
      </c>
      <c r="AB150">
        <f>ROUND(Ventes[[#This Row],[VenteNet]]-Ventes[[#This Row],[Cout]],2)</f>
        <v>776.25</v>
      </c>
      <c r="AC150">
        <f>WEEKDAY(Ventes[[#This Row],[VenteDate]], 2)</f>
        <v>2</v>
      </c>
      <c r="AD150" t="str">
        <f>CHOOSE(WEEKDAY(Ventes[[#This Row],[VenteDate]], 2),"lun.","mar.","mer.","jeu.","ven.","sam.","dim.")</f>
        <v>mar.</v>
      </c>
      <c r="AE150" s="10" t="str">
        <f>IF(MONTH(Ventes[[#This Row],[VenteDate]])&lt;10,"0"&amp;MONTH(Ventes[[#This Row],[VenteDate]]),TEXT(MONTH(Ventes[[#This Row],[VenteDate]]),"##"))</f>
        <v>10</v>
      </c>
      <c r="AF150" t="str">
        <f>CHOOSE(Ventes[[#This Row],[DateMoisNumero]],"janvier","février","mars","avril","mai","juin","juillet.","août","septembre","octobre","novembre","décembre")</f>
        <v>octobre</v>
      </c>
      <c r="AG150" t="str">
        <f>Ventes[[#This Row],[DateAnnee]]&amp;IF(WEEKNUM(Ventes[[#This Row],[VenteDate]])&lt;10,"-0","-")&amp;WEEKNUM(Ventes[[#This Row],[VenteDate]])</f>
        <v>2026-44</v>
      </c>
      <c r="AH150" s="10">
        <f>YEAR(Ventes[[#This Row],[VenteDate]])</f>
        <v>2026</v>
      </c>
      <c r="AR150"/>
      <c r="AS150"/>
      <c r="AT150"/>
      <c r="AU150"/>
      <c r="AV150"/>
      <c r="AW150"/>
      <c r="BA150"/>
      <c r="BC150"/>
    </row>
    <row r="151" spans="1:55">
      <c r="A151" t="s">
        <v>490</v>
      </c>
      <c r="B151" t="s">
        <v>491</v>
      </c>
      <c r="D151" s="8">
        <v>45987</v>
      </c>
      <c r="E151" s="8">
        <v>46717</v>
      </c>
      <c r="F151" s="8" t="s">
        <v>170</v>
      </c>
      <c r="G151" t="s">
        <v>171</v>
      </c>
      <c r="H151" t="s">
        <v>38</v>
      </c>
      <c r="I151" t="s">
        <v>39</v>
      </c>
      <c r="J151" t="s">
        <v>40</v>
      </c>
      <c r="K151" t="s">
        <v>464</v>
      </c>
      <c r="L151" s="9" t="s">
        <v>465</v>
      </c>
      <c r="M151" s="9" t="s">
        <v>63</v>
      </c>
      <c r="N151" t="s">
        <v>64</v>
      </c>
      <c r="O151" t="s">
        <v>77</v>
      </c>
      <c r="P151" s="9" t="s">
        <v>78</v>
      </c>
      <c r="Q151" s="5" t="s">
        <v>57</v>
      </c>
      <c r="R151" t="s">
        <v>58</v>
      </c>
      <c r="S151" t="s">
        <v>143</v>
      </c>
      <c r="T151" t="s">
        <v>144</v>
      </c>
      <c r="U151" s="9">
        <v>37.799999999999997</v>
      </c>
      <c r="V151">
        <v>21</v>
      </c>
      <c r="W151" s="9">
        <v>49.88</v>
      </c>
      <c r="X151">
        <f>Ventes[[#This Row],[VenteNombre]]*Ventes[[#This Row],[PUHT]]</f>
        <v>1047.48</v>
      </c>
      <c r="Y151">
        <f>IF(Ventes[[#This Row],[RemiseType]]="Aucun",0,IF(Ventes[[#This Row],[RemiseType]]="Bas",3%,IF(Ventes[[#This Row],[RemiseType]]="Moyen",5%,IF(Ventes[[#This Row],[RemiseType]]="Elevé",10%,0))))*Ventes[[#This Row],[VenteBrut]]</f>
        <v>104.748</v>
      </c>
      <c r="Z151">
        <f>Ventes[[#This Row],[VenteBrut]]-Ventes[[#This Row],[Remise]]</f>
        <v>942.73199999999997</v>
      </c>
      <c r="AA151">
        <f>Ventes[[#This Row],[VenteNombre]]*Ventes[[#This Row],[CUHT]]</f>
        <v>793.8</v>
      </c>
      <c r="AB151">
        <f>ROUND(Ventes[[#This Row],[VenteNet]]-Ventes[[#This Row],[Cout]],2)</f>
        <v>148.93</v>
      </c>
      <c r="AC151">
        <f>WEEKDAY(Ventes[[#This Row],[VenteDate]], 2)</f>
        <v>5</v>
      </c>
      <c r="AD151" t="str">
        <f>CHOOSE(WEEKDAY(Ventes[[#This Row],[VenteDate]], 2),"lun.","mar.","mer.","jeu.","ven.","sam.","dim.")</f>
        <v>ven.</v>
      </c>
      <c r="AE151" s="10" t="str">
        <f>IF(MONTH(Ventes[[#This Row],[VenteDate]])&lt;10,"0"&amp;MONTH(Ventes[[#This Row],[VenteDate]]),TEXT(MONTH(Ventes[[#This Row],[VenteDate]]),"##"))</f>
        <v>11</v>
      </c>
      <c r="AF151" t="str">
        <f>CHOOSE(Ventes[[#This Row],[DateMoisNumero]],"janvier","février","mars","avril","mai","juin","juillet.","août","septembre","octobre","novembre","décembre")</f>
        <v>novembre</v>
      </c>
      <c r="AG151" t="str">
        <f>Ventes[[#This Row],[DateAnnee]]&amp;IF(WEEKNUM(Ventes[[#This Row],[VenteDate]])&lt;10,"-0","-")&amp;WEEKNUM(Ventes[[#This Row],[VenteDate]])</f>
        <v>2027-48</v>
      </c>
      <c r="AH151" s="10">
        <f>YEAR(Ventes[[#This Row],[VenteDate]])</f>
        <v>2027</v>
      </c>
      <c r="AR151"/>
      <c r="AS151"/>
      <c r="AT151"/>
      <c r="AU151"/>
      <c r="AV151"/>
      <c r="AW151"/>
      <c r="BA151"/>
      <c r="BC151"/>
    </row>
    <row r="152" spans="1:55">
      <c r="A152" t="s">
        <v>500</v>
      </c>
      <c r="B152" t="s">
        <v>501</v>
      </c>
      <c r="D152" s="7">
        <v>46023</v>
      </c>
      <c r="E152" s="8">
        <v>46023</v>
      </c>
      <c r="F152" s="8" t="s">
        <v>170</v>
      </c>
      <c r="G152" t="s">
        <v>171</v>
      </c>
      <c r="H152" t="s">
        <v>155</v>
      </c>
      <c r="I152" t="s">
        <v>156</v>
      </c>
      <c r="J152" t="s">
        <v>157</v>
      </c>
      <c r="K152" t="s">
        <v>502</v>
      </c>
      <c r="L152" s="9" t="s">
        <v>503</v>
      </c>
      <c r="M152" s="9" t="s">
        <v>43</v>
      </c>
      <c r="N152" t="s">
        <v>44</v>
      </c>
      <c r="O152" t="s">
        <v>77</v>
      </c>
      <c r="P152" s="9" t="s">
        <v>78</v>
      </c>
      <c r="Q152" s="5" t="s">
        <v>79</v>
      </c>
      <c r="R152" t="s">
        <v>80</v>
      </c>
      <c r="S152" t="s">
        <v>175</v>
      </c>
      <c r="T152" t="s">
        <v>176</v>
      </c>
      <c r="U152" s="9">
        <v>113.4</v>
      </c>
      <c r="V152">
        <v>38</v>
      </c>
      <c r="W152" s="9">
        <v>153.87</v>
      </c>
      <c r="X152">
        <f>Ventes[[#This Row],[VenteNombre]]*Ventes[[#This Row],[PUHT]]</f>
        <v>5847.06</v>
      </c>
      <c r="Y152">
        <f>IF(Ventes[[#This Row],[RemiseType]]="Aucun",0,IF(Ventes[[#This Row],[RemiseType]]="Bas",3%,IF(Ventes[[#This Row],[RemiseType]]="Moyen",5%,IF(Ventes[[#This Row],[RemiseType]]="Elevé",10%,0))))*Ventes[[#This Row],[VenteBrut]]</f>
        <v>584.70600000000002</v>
      </c>
      <c r="Z152">
        <f>Ventes[[#This Row],[VenteBrut]]-Ventes[[#This Row],[Remise]]</f>
        <v>5262.3540000000003</v>
      </c>
      <c r="AA152">
        <f>Ventes[[#This Row],[VenteNombre]]*Ventes[[#This Row],[CUHT]]</f>
        <v>4309.2</v>
      </c>
      <c r="AB152">
        <f>ROUND(Ventes[[#This Row],[VenteNet]]-Ventes[[#This Row],[Cout]],2)</f>
        <v>953.15</v>
      </c>
      <c r="AC152">
        <f>WEEKDAY(Ventes[[#This Row],[VenteDate]], 2)</f>
        <v>4</v>
      </c>
      <c r="AD152" t="str">
        <f>CHOOSE(WEEKDAY(Ventes[[#This Row],[VenteDate]], 2),"lun.","mar.","mer.","jeu.","ven.","sam.","dim.")</f>
        <v>jeu.</v>
      </c>
      <c r="AE152" s="10" t="str">
        <f>IF(MONTH(Ventes[[#This Row],[VenteDate]])&lt;10,"0"&amp;MONTH(Ventes[[#This Row],[VenteDate]]),TEXT(MONTH(Ventes[[#This Row],[VenteDate]]),"##"))</f>
        <v>01</v>
      </c>
      <c r="AF152" t="str">
        <f>CHOOSE(Ventes[[#This Row],[DateMoisNumero]],"janvier","février","mars","avril","mai","juin","juillet.","août","septembre","octobre","novembre","décembre")</f>
        <v>janvier</v>
      </c>
      <c r="AG152" t="str">
        <f>Ventes[[#This Row],[DateAnnee]]&amp;IF(WEEKNUM(Ventes[[#This Row],[VenteDate]])&lt;10,"-0","-")&amp;WEEKNUM(Ventes[[#This Row],[VenteDate]])</f>
        <v>2026-01</v>
      </c>
      <c r="AH152" s="10">
        <f>YEAR(Ventes[[#This Row],[VenteDate]])</f>
        <v>2026</v>
      </c>
      <c r="AR152"/>
      <c r="AS152"/>
      <c r="AT152"/>
      <c r="AU152"/>
      <c r="AV152"/>
      <c r="AW152"/>
      <c r="BA152"/>
      <c r="BC152"/>
    </row>
    <row r="153" spans="1:55">
      <c r="A153" t="s">
        <v>500</v>
      </c>
      <c r="B153" t="s">
        <v>501</v>
      </c>
      <c r="D153" s="7">
        <v>46023</v>
      </c>
      <c r="E153" s="8">
        <v>46228</v>
      </c>
      <c r="F153" s="8" t="s">
        <v>170</v>
      </c>
      <c r="G153" t="s">
        <v>171</v>
      </c>
      <c r="H153" t="s">
        <v>155</v>
      </c>
      <c r="I153" t="s">
        <v>156</v>
      </c>
      <c r="J153" t="s">
        <v>157</v>
      </c>
      <c r="K153" t="s">
        <v>504</v>
      </c>
      <c r="L153" s="9" t="s">
        <v>505</v>
      </c>
      <c r="M153" s="9" t="s">
        <v>43</v>
      </c>
      <c r="N153" t="s">
        <v>44</v>
      </c>
      <c r="O153" t="s">
        <v>77</v>
      </c>
      <c r="P153" t="s">
        <v>78</v>
      </c>
      <c r="Q153" s="5" t="s">
        <v>79</v>
      </c>
      <c r="R153" t="s">
        <v>80</v>
      </c>
      <c r="S153" t="s">
        <v>175</v>
      </c>
      <c r="T153" t="s">
        <v>176</v>
      </c>
      <c r="U153">
        <v>7.2</v>
      </c>
      <c r="V153">
        <v>38</v>
      </c>
      <c r="W153">
        <v>103.42</v>
      </c>
      <c r="X153">
        <f>Ventes[[#This Row],[VenteNombre]]*Ventes[[#This Row],[PUHT]]</f>
        <v>3929.96</v>
      </c>
      <c r="Y153">
        <f>IF(Ventes[[#This Row],[RemiseType]]="Aucun",0,IF(Ventes[[#This Row],[RemiseType]]="Bas",3%,IF(Ventes[[#This Row],[RemiseType]]="Moyen",5%,IF(Ventes[[#This Row],[RemiseType]]="Elevé",10%,0))))*Ventes[[#This Row],[VenteBrut]]</f>
        <v>392.99600000000004</v>
      </c>
      <c r="Z153">
        <f>Ventes[[#This Row],[VenteBrut]]-Ventes[[#This Row],[Remise]]</f>
        <v>3536.9639999999999</v>
      </c>
      <c r="AA153">
        <f>Ventes[[#This Row],[VenteNombre]]*Ventes[[#This Row],[CUHT]]</f>
        <v>273.60000000000002</v>
      </c>
      <c r="AB153">
        <f>ROUND(Ventes[[#This Row],[VenteNet]]-Ventes[[#This Row],[Cout]],2)</f>
        <v>3263.36</v>
      </c>
      <c r="AC153">
        <f>WEEKDAY(Ventes[[#This Row],[VenteDate]], 2)</f>
        <v>6</v>
      </c>
      <c r="AD153" t="str">
        <f>CHOOSE(WEEKDAY(Ventes[[#This Row],[VenteDate]], 2),"lun.","mar.","mer.","jeu.","ven.","sam.","dim.")</f>
        <v>sam.</v>
      </c>
      <c r="AE153" s="10" t="str">
        <f>IF(MONTH(Ventes[[#This Row],[VenteDate]])&lt;10,"0"&amp;MONTH(Ventes[[#This Row],[VenteDate]]),TEXT(MONTH(Ventes[[#This Row],[VenteDate]]),"##"))</f>
        <v>07</v>
      </c>
      <c r="AF153" t="str">
        <f>CHOOSE(Ventes[[#This Row],[DateMoisNumero]],"janvier","février","mars","avril","mai","juin","juillet.","août","septembre","octobre","novembre","décembre")</f>
        <v>juillet.</v>
      </c>
      <c r="AG153" t="str">
        <f>Ventes[[#This Row],[DateAnnee]]&amp;IF(WEEKNUM(Ventes[[#This Row],[VenteDate]])&lt;10,"-0","-")&amp;WEEKNUM(Ventes[[#This Row],[VenteDate]])</f>
        <v>2026-30</v>
      </c>
      <c r="AH153" s="10">
        <f>YEAR(Ventes[[#This Row],[VenteDate]])</f>
        <v>2026</v>
      </c>
      <c r="AR153"/>
      <c r="AS153"/>
      <c r="AT153"/>
      <c r="AU153"/>
      <c r="AV153"/>
      <c r="AW153"/>
      <c r="BA153"/>
      <c r="BC153"/>
    </row>
    <row r="154" spans="1:55">
      <c r="A154" t="s">
        <v>506</v>
      </c>
      <c r="B154" t="s">
        <v>507</v>
      </c>
      <c r="D154" s="7">
        <v>45129</v>
      </c>
      <c r="E154" s="8">
        <v>45129</v>
      </c>
      <c r="F154" s="8" t="s">
        <v>108</v>
      </c>
      <c r="G154" t="s">
        <v>109</v>
      </c>
      <c r="H154" t="s">
        <v>283</v>
      </c>
      <c r="I154" t="s">
        <v>284</v>
      </c>
      <c r="J154" t="s">
        <v>285</v>
      </c>
      <c r="K154" t="s">
        <v>508</v>
      </c>
      <c r="L154" s="9" t="s">
        <v>509</v>
      </c>
      <c r="M154" s="9" t="s">
        <v>53</v>
      </c>
      <c r="N154" t="s">
        <v>54</v>
      </c>
      <c r="O154" t="s">
        <v>77</v>
      </c>
      <c r="P154" s="9" t="s">
        <v>78</v>
      </c>
      <c r="Q154" s="5" t="s">
        <v>79</v>
      </c>
      <c r="R154" t="s">
        <v>80</v>
      </c>
      <c r="S154" t="s">
        <v>115</v>
      </c>
      <c r="T154" t="s">
        <v>116</v>
      </c>
      <c r="U154" s="9">
        <v>18.96</v>
      </c>
      <c r="V154">
        <v>22</v>
      </c>
      <c r="W154" s="9">
        <v>26.1</v>
      </c>
      <c r="X154">
        <f>Ventes[[#This Row],[VenteNombre]]*Ventes[[#This Row],[PUHT]]</f>
        <v>574.20000000000005</v>
      </c>
      <c r="Y154">
        <f>IF(Ventes[[#This Row],[RemiseType]]="Aucun",0,IF(Ventes[[#This Row],[RemiseType]]="Bas",3%,IF(Ventes[[#This Row],[RemiseType]]="Moyen",5%,IF(Ventes[[#This Row],[RemiseType]]="Elevé",10%,0))))*Ventes[[#This Row],[VenteBrut]]</f>
        <v>57.420000000000009</v>
      </c>
      <c r="Z154">
        <f>Ventes[[#This Row],[VenteBrut]]-Ventes[[#This Row],[Remise]]</f>
        <v>516.78000000000009</v>
      </c>
      <c r="AA154">
        <f>Ventes[[#This Row],[VenteNombre]]*Ventes[[#This Row],[CUHT]]</f>
        <v>417.12</v>
      </c>
      <c r="AB154">
        <f>ROUND(Ventes[[#This Row],[VenteNet]]-Ventes[[#This Row],[Cout]],2)</f>
        <v>99.66</v>
      </c>
      <c r="AC154">
        <f>WEEKDAY(Ventes[[#This Row],[VenteDate]], 2)</f>
        <v>6</v>
      </c>
      <c r="AD154" t="str">
        <f>CHOOSE(WEEKDAY(Ventes[[#This Row],[VenteDate]], 2),"lun.","mar.","mer.","jeu.","ven.","sam.","dim.")</f>
        <v>sam.</v>
      </c>
      <c r="AE154" s="10" t="str">
        <f>IF(MONTH(Ventes[[#This Row],[VenteDate]])&lt;10,"0"&amp;MONTH(Ventes[[#This Row],[VenteDate]]),TEXT(MONTH(Ventes[[#This Row],[VenteDate]]),"##"))</f>
        <v>07</v>
      </c>
      <c r="AF154" t="str">
        <f>CHOOSE(Ventes[[#This Row],[DateMoisNumero]],"janvier","février","mars","avril","mai","juin","juillet.","août","septembre","octobre","novembre","décembre")</f>
        <v>juillet.</v>
      </c>
      <c r="AG154" t="str">
        <f>Ventes[[#This Row],[DateAnnee]]&amp;IF(WEEKNUM(Ventes[[#This Row],[VenteDate]])&lt;10,"-0","-")&amp;WEEKNUM(Ventes[[#This Row],[VenteDate]])</f>
        <v>2023-29</v>
      </c>
      <c r="AH154" s="10">
        <f>YEAR(Ventes[[#This Row],[VenteDate]])</f>
        <v>2023</v>
      </c>
      <c r="AR154"/>
      <c r="AS154"/>
      <c r="AT154"/>
      <c r="AU154"/>
      <c r="AV154"/>
      <c r="AW154"/>
      <c r="BA154"/>
      <c r="BC154"/>
    </row>
    <row r="155" spans="1:55">
      <c r="A155" t="s">
        <v>506</v>
      </c>
      <c r="B155" t="s">
        <v>507</v>
      </c>
      <c r="D155" s="7">
        <v>45129</v>
      </c>
      <c r="E155" s="8">
        <v>45129</v>
      </c>
      <c r="F155" s="8" t="s">
        <v>108</v>
      </c>
      <c r="G155" t="s">
        <v>109</v>
      </c>
      <c r="H155" t="s">
        <v>283</v>
      </c>
      <c r="I155" t="s">
        <v>284</v>
      </c>
      <c r="J155" t="s">
        <v>285</v>
      </c>
      <c r="K155" t="s">
        <v>510</v>
      </c>
      <c r="L155" s="9" t="s">
        <v>511</v>
      </c>
      <c r="M155" s="9" t="s">
        <v>63</v>
      </c>
      <c r="N155" t="s">
        <v>64</v>
      </c>
      <c r="O155" t="s">
        <v>77</v>
      </c>
      <c r="P155" s="9" t="s">
        <v>78</v>
      </c>
      <c r="Q155" s="5" t="s">
        <v>79</v>
      </c>
      <c r="R155" t="s">
        <v>80</v>
      </c>
      <c r="S155" t="s">
        <v>71</v>
      </c>
      <c r="T155" t="s">
        <v>72</v>
      </c>
      <c r="U155" s="9">
        <v>59.73</v>
      </c>
      <c r="V155">
        <v>26</v>
      </c>
      <c r="W155" s="9">
        <v>90.3</v>
      </c>
      <c r="X155">
        <f>Ventes[[#This Row],[VenteNombre]]*Ventes[[#This Row],[PUHT]]</f>
        <v>2347.7999999999997</v>
      </c>
      <c r="Y155">
        <f>IF(Ventes[[#This Row],[RemiseType]]="Aucun",0,IF(Ventes[[#This Row],[RemiseType]]="Bas",3%,IF(Ventes[[#This Row],[RemiseType]]="Moyen",5%,IF(Ventes[[#This Row],[RemiseType]]="Elevé",10%,0))))*Ventes[[#This Row],[VenteBrut]]</f>
        <v>234.77999999999997</v>
      </c>
      <c r="Z155">
        <f>Ventes[[#This Row],[VenteBrut]]-Ventes[[#This Row],[Remise]]</f>
        <v>2113.0199999999995</v>
      </c>
      <c r="AA155">
        <f>Ventes[[#This Row],[VenteNombre]]*Ventes[[#This Row],[CUHT]]</f>
        <v>1552.98</v>
      </c>
      <c r="AB155">
        <f>ROUND(Ventes[[#This Row],[VenteNet]]-Ventes[[#This Row],[Cout]],2)</f>
        <v>560.04</v>
      </c>
      <c r="AC155">
        <f>WEEKDAY(Ventes[[#This Row],[VenteDate]], 2)</f>
        <v>6</v>
      </c>
      <c r="AD155" t="str">
        <f>CHOOSE(WEEKDAY(Ventes[[#This Row],[VenteDate]], 2),"lun.","mar.","mer.","jeu.","ven.","sam.","dim.")</f>
        <v>sam.</v>
      </c>
      <c r="AE155" s="10" t="str">
        <f>IF(MONTH(Ventes[[#This Row],[VenteDate]])&lt;10,"0"&amp;MONTH(Ventes[[#This Row],[VenteDate]]),TEXT(MONTH(Ventes[[#This Row],[VenteDate]]),"##"))</f>
        <v>07</v>
      </c>
      <c r="AF155" t="str">
        <f>CHOOSE(Ventes[[#This Row],[DateMoisNumero]],"janvier","février","mars","avril","mai","juin","juillet.","août","septembre","octobre","novembre","décembre")</f>
        <v>juillet.</v>
      </c>
      <c r="AG155" t="str">
        <f>Ventes[[#This Row],[DateAnnee]]&amp;IF(WEEKNUM(Ventes[[#This Row],[VenteDate]])&lt;10,"-0","-")&amp;WEEKNUM(Ventes[[#This Row],[VenteDate]])</f>
        <v>2023-29</v>
      </c>
      <c r="AH155" s="10">
        <f>YEAR(Ventes[[#This Row],[VenteDate]])</f>
        <v>2023</v>
      </c>
      <c r="AR155"/>
      <c r="AS155"/>
      <c r="AT155"/>
      <c r="AU155"/>
      <c r="AV155"/>
      <c r="AW155"/>
      <c r="BA155"/>
      <c r="BC155"/>
    </row>
    <row r="156" spans="1:55">
      <c r="A156" t="s">
        <v>506</v>
      </c>
      <c r="B156" t="s">
        <v>507</v>
      </c>
      <c r="D156" s="7">
        <v>45129</v>
      </c>
      <c r="E156" s="8">
        <v>45129</v>
      </c>
      <c r="F156" s="8" t="s">
        <v>108</v>
      </c>
      <c r="G156" t="s">
        <v>109</v>
      </c>
      <c r="H156" t="s">
        <v>283</v>
      </c>
      <c r="I156" t="s">
        <v>284</v>
      </c>
      <c r="J156" t="s">
        <v>285</v>
      </c>
      <c r="K156" t="s">
        <v>512</v>
      </c>
      <c r="L156" s="9" t="s">
        <v>513</v>
      </c>
      <c r="M156" s="9" t="s">
        <v>130</v>
      </c>
      <c r="N156" t="s">
        <v>131</v>
      </c>
      <c r="O156" t="s">
        <v>77</v>
      </c>
      <c r="P156" s="9" t="s">
        <v>78</v>
      </c>
      <c r="Q156" s="5" t="s">
        <v>79</v>
      </c>
      <c r="R156" t="s">
        <v>80</v>
      </c>
      <c r="S156" t="s">
        <v>49</v>
      </c>
      <c r="T156" t="s">
        <v>50</v>
      </c>
      <c r="U156" s="9">
        <v>87.84</v>
      </c>
      <c r="V156">
        <v>24</v>
      </c>
      <c r="W156" s="9">
        <v>127.44</v>
      </c>
      <c r="X156">
        <f>Ventes[[#This Row],[VenteNombre]]*Ventes[[#This Row],[PUHT]]</f>
        <v>3058.56</v>
      </c>
      <c r="Y156">
        <f>IF(Ventes[[#This Row],[RemiseType]]="Aucun",0,IF(Ventes[[#This Row],[RemiseType]]="Bas",3%,IF(Ventes[[#This Row],[RemiseType]]="Moyen",5%,IF(Ventes[[#This Row],[RemiseType]]="Elevé",10%,0))))*Ventes[[#This Row],[VenteBrut]]</f>
        <v>305.85599999999999</v>
      </c>
      <c r="Z156">
        <f>Ventes[[#This Row],[VenteBrut]]-Ventes[[#This Row],[Remise]]</f>
        <v>2752.7039999999997</v>
      </c>
      <c r="AA156">
        <f>Ventes[[#This Row],[VenteNombre]]*Ventes[[#This Row],[CUHT]]</f>
        <v>2108.16</v>
      </c>
      <c r="AB156">
        <f>ROUND(Ventes[[#This Row],[VenteNet]]-Ventes[[#This Row],[Cout]],2)</f>
        <v>644.54</v>
      </c>
      <c r="AC156">
        <f>WEEKDAY(Ventes[[#This Row],[VenteDate]], 2)</f>
        <v>6</v>
      </c>
      <c r="AD156" t="str">
        <f>CHOOSE(WEEKDAY(Ventes[[#This Row],[VenteDate]], 2),"lun.","mar.","mer.","jeu.","ven.","sam.","dim.")</f>
        <v>sam.</v>
      </c>
      <c r="AE156" s="10" t="str">
        <f>IF(MONTH(Ventes[[#This Row],[VenteDate]])&lt;10,"0"&amp;MONTH(Ventes[[#This Row],[VenteDate]]),TEXT(MONTH(Ventes[[#This Row],[VenteDate]]),"##"))</f>
        <v>07</v>
      </c>
      <c r="AF156" t="str">
        <f>CHOOSE(Ventes[[#This Row],[DateMoisNumero]],"janvier","février","mars","avril","mai","juin","juillet.","août","septembre","octobre","novembre","décembre")</f>
        <v>juillet.</v>
      </c>
      <c r="AG156" t="str">
        <f>Ventes[[#This Row],[DateAnnee]]&amp;IF(WEEKNUM(Ventes[[#This Row],[VenteDate]])&lt;10,"-0","-")&amp;WEEKNUM(Ventes[[#This Row],[VenteDate]])</f>
        <v>2023-29</v>
      </c>
      <c r="AH156" s="10">
        <f>YEAR(Ventes[[#This Row],[VenteDate]])</f>
        <v>2023</v>
      </c>
      <c r="AR156"/>
      <c r="AS156"/>
      <c r="AT156"/>
      <c r="AU156"/>
      <c r="AV156"/>
      <c r="AW156"/>
      <c r="BA156"/>
      <c r="BC156"/>
    </row>
    <row r="157" spans="1:55">
      <c r="A157" t="s">
        <v>506</v>
      </c>
      <c r="B157" t="s">
        <v>507</v>
      </c>
      <c r="D157" s="7">
        <v>45129</v>
      </c>
      <c r="E157" s="8">
        <v>45733</v>
      </c>
      <c r="F157" s="8" t="s">
        <v>108</v>
      </c>
      <c r="G157" t="s">
        <v>109</v>
      </c>
      <c r="H157" t="s">
        <v>283</v>
      </c>
      <c r="I157" t="s">
        <v>284</v>
      </c>
      <c r="J157" t="s">
        <v>285</v>
      </c>
      <c r="K157" t="s">
        <v>514</v>
      </c>
      <c r="L157" s="9" t="s">
        <v>515</v>
      </c>
      <c r="M157" s="9" t="s">
        <v>43</v>
      </c>
      <c r="N157" t="s">
        <v>44</v>
      </c>
      <c r="O157" t="s">
        <v>77</v>
      </c>
      <c r="P157" t="s">
        <v>78</v>
      </c>
      <c r="Q157" s="5" t="s">
        <v>57</v>
      </c>
      <c r="R157" t="s">
        <v>58</v>
      </c>
      <c r="S157" t="s">
        <v>175</v>
      </c>
      <c r="T157" t="s">
        <v>176</v>
      </c>
      <c r="U157">
        <v>40</v>
      </c>
      <c r="V157">
        <v>17</v>
      </c>
      <c r="W157">
        <v>119</v>
      </c>
      <c r="X157">
        <f>Ventes[[#This Row],[VenteNombre]]*Ventes[[#This Row],[PUHT]]</f>
        <v>2023</v>
      </c>
      <c r="Y157">
        <f>IF(Ventes[[#This Row],[RemiseType]]="Aucun",0,IF(Ventes[[#This Row],[RemiseType]]="Bas",3%,IF(Ventes[[#This Row],[RemiseType]]="Moyen",5%,IF(Ventes[[#This Row],[RemiseType]]="Elevé",10%,0))))*Ventes[[#This Row],[VenteBrut]]</f>
        <v>202.3</v>
      </c>
      <c r="Z157">
        <f>Ventes[[#This Row],[VenteBrut]]-Ventes[[#This Row],[Remise]]</f>
        <v>1820.7</v>
      </c>
      <c r="AA157">
        <f>Ventes[[#This Row],[VenteNombre]]*Ventes[[#This Row],[CUHT]]</f>
        <v>680</v>
      </c>
      <c r="AB157">
        <f>ROUND(Ventes[[#This Row],[VenteNet]]-Ventes[[#This Row],[Cout]],2)</f>
        <v>1140.7</v>
      </c>
      <c r="AC157">
        <f>WEEKDAY(Ventes[[#This Row],[VenteDate]], 2)</f>
        <v>1</v>
      </c>
      <c r="AD157" t="str">
        <f>CHOOSE(WEEKDAY(Ventes[[#This Row],[VenteDate]], 2),"lun.","mar.","mer.","jeu.","ven.","sam.","dim.")</f>
        <v>lun.</v>
      </c>
      <c r="AE157" s="10" t="str">
        <f>IF(MONTH(Ventes[[#This Row],[VenteDate]])&lt;10,"0"&amp;MONTH(Ventes[[#This Row],[VenteDate]]),TEXT(MONTH(Ventes[[#This Row],[VenteDate]]),"##"))</f>
        <v>03</v>
      </c>
      <c r="AF157" t="str">
        <f>CHOOSE(Ventes[[#This Row],[DateMoisNumero]],"janvier","février","mars","avril","mai","juin","juillet.","août","septembre","octobre","novembre","décembre")</f>
        <v>mars</v>
      </c>
      <c r="AG157" t="str">
        <f>Ventes[[#This Row],[DateAnnee]]&amp;IF(WEEKNUM(Ventes[[#This Row],[VenteDate]])&lt;10,"-0","-")&amp;WEEKNUM(Ventes[[#This Row],[VenteDate]])</f>
        <v>2025-12</v>
      </c>
      <c r="AH157" s="10">
        <f>YEAR(Ventes[[#This Row],[VenteDate]])</f>
        <v>2025</v>
      </c>
      <c r="AR157"/>
      <c r="AS157"/>
      <c r="AT157"/>
      <c r="AU157"/>
      <c r="AV157"/>
      <c r="AW157"/>
      <c r="BA157"/>
      <c r="BC157"/>
    </row>
    <row r="158" spans="1:55">
      <c r="A158" t="s">
        <v>506</v>
      </c>
      <c r="B158" t="s">
        <v>507</v>
      </c>
      <c r="D158" s="7">
        <v>45129</v>
      </c>
      <c r="E158" s="8">
        <v>45812</v>
      </c>
      <c r="F158" s="8" t="s">
        <v>108</v>
      </c>
      <c r="G158" t="s">
        <v>109</v>
      </c>
      <c r="H158" t="s">
        <v>283</v>
      </c>
      <c r="I158" t="s">
        <v>284</v>
      </c>
      <c r="J158" t="s">
        <v>285</v>
      </c>
      <c r="K158" t="s">
        <v>516</v>
      </c>
      <c r="L158" s="9" t="s">
        <v>517</v>
      </c>
      <c r="M158" s="9" t="s">
        <v>63</v>
      </c>
      <c r="N158" t="s">
        <v>64</v>
      </c>
      <c r="O158" t="s">
        <v>77</v>
      </c>
      <c r="P158" t="s">
        <v>78</v>
      </c>
      <c r="Q158" s="5" t="s">
        <v>57</v>
      </c>
      <c r="R158" t="s">
        <v>58</v>
      </c>
      <c r="S158" t="s">
        <v>49</v>
      </c>
      <c r="T158" t="s">
        <v>50</v>
      </c>
      <c r="U158">
        <v>72.239999999999995</v>
      </c>
      <c r="V158">
        <v>10</v>
      </c>
      <c r="W158">
        <v>175.6</v>
      </c>
      <c r="X158">
        <f>Ventes[[#This Row],[VenteNombre]]*Ventes[[#This Row],[PUHT]]</f>
        <v>1756</v>
      </c>
      <c r="Y158">
        <f>IF(Ventes[[#This Row],[RemiseType]]="Aucun",0,IF(Ventes[[#This Row],[RemiseType]]="Bas",3%,IF(Ventes[[#This Row],[RemiseType]]="Moyen",5%,IF(Ventes[[#This Row],[RemiseType]]="Elevé",10%,0))))*Ventes[[#This Row],[VenteBrut]]</f>
        <v>175.60000000000002</v>
      </c>
      <c r="Z158">
        <f>Ventes[[#This Row],[VenteBrut]]-Ventes[[#This Row],[Remise]]</f>
        <v>1580.4</v>
      </c>
      <c r="AA158">
        <f>Ventes[[#This Row],[VenteNombre]]*Ventes[[#This Row],[CUHT]]</f>
        <v>722.4</v>
      </c>
      <c r="AB158">
        <f>ROUND(Ventes[[#This Row],[VenteNet]]-Ventes[[#This Row],[Cout]],2)</f>
        <v>858</v>
      </c>
      <c r="AC158">
        <f>WEEKDAY(Ventes[[#This Row],[VenteDate]], 2)</f>
        <v>3</v>
      </c>
      <c r="AD158" t="str">
        <f>CHOOSE(WEEKDAY(Ventes[[#This Row],[VenteDate]], 2),"lun.","mar.","mer.","jeu.","ven.","sam.","dim.")</f>
        <v>mer.</v>
      </c>
      <c r="AE158" s="10" t="str">
        <f>IF(MONTH(Ventes[[#This Row],[VenteDate]])&lt;10,"0"&amp;MONTH(Ventes[[#This Row],[VenteDate]]),TEXT(MONTH(Ventes[[#This Row],[VenteDate]]),"##"))</f>
        <v>06</v>
      </c>
      <c r="AF158" t="str">
        <f>CHOOSE(Ventes[[#This Row],[DateMoisNumero]],"janvier","février","mars","avril","mai","juin","juillet.","août","septembre","octobre","novembre","décembre")</f>
        <v>juin</v>
      </c>
      <c r="AG158" t="str">
        <f>Ventes[[#This Row],[DateAnnee]]&amp;IF(WEEKNUM(Ventes[[#This Row],[VenteDate]])&lt;10,"-0","-")&amp;WEEKNUM(Ventes[[#This Row],[VenteDate]])</f>
        <v>2025-23</v>
      </c>
      <c r="AH158" s="10">
        <f>YEAR(Ventes[[#This Row],[VenteDate]])</f>
        <v>2025</v>
      </c>
      <c r="AR158"/>
      <c r="AS158"/>
      <c r="AT158"/>
      <c r="AU158"/>
      <c r="AV158"/>
      <c r="AW158"/>
      <c r="BA158"/>
      <c r="BC158"/>
    </row>
    <row r="159" spans="1:55">
      <c r="A159" t="s">
        <v>506</v>
      </c>
      <c r="B159" t="s">
        <v>507</v>
      </c>
      <c r="D159" s="7">
        <v>45129</v>
      </c>
      <c r="E159" s="8">
        <v>46165</v>
      </c>
      <c r="F159" s="8" t="s">
        <v>108</v>
      </c>
      <c r="G159" t="s">
        <v>109</v>
      </c>
      <c r="H159" t="s">
        <v>283</v>
      </c>
      <c r="I159" t="s">
        <v>284</v>
      </c>
      <c r="J159" t="s">
        <v>285</v>
      </c>
      <c r="K159" t="s">
        <v>518</v>
      </c>
      <c r="L159" s="9" t="s">
        <v>519</v>
      </c>
      <c r="M159" s="9" t="s">
        <v>53</v>
      </c>
      <c r="N159" t="s">
        <v>54</v>
      </c>
      <c r="O159" t="s">
        <v>77</v>
      </c>
      <c r="P159" t="s">
        <v>78</v>
      </c>
      <c r="Q159" s="5" t="s">
        <v>79</v>
      </c>
      <c r="R159" t="s">
        <v>80</v>
      </c>
      <c r="S159" t="s">
        <v>115</v>
      </c>
      <c r="T159" t="s">
        <v>116</v>
      </c>
      <c r="U159">
        <v>65.83</v>
      </c>
      <c r="V159">
        <v>22</v>
      </c>
      <c r="W159">
        <v>90.63</v>
      </c>
      <c r="X159">
        <f>Ventes[[#This Row],[VenteNombre]]*Ventes[[#This Row],[PUHT]]</f>
        <v>1993.86</v>
      </c>
      <c r="Y159">
        <f>IF(Ventes[[#This Row],[RemiseType]]="Aucun",0,IF(Ventes[[#This Row],[RemiseType]]="Bas",3%,IF(Ventes[[#This Row],[RemiseType]]="Moyen",5%,IF(Ventes[[#This Row],[RemiseType]]="Elevé",10%,0))))*Ventes[[#This Row],[VenteBrut]]</f>
        <v>199.386</v>
      </c>
      <c r="Z159">
        <f>Ventes[[#This Row],[VenteBrut]]-Ventes[[#This Row],[Remise]]</f>
        <v>1794.4739999999999</v>
      </c>
      <c r="AA159">
        <f>Ventes[[#This Row],[VenteNombre]]*Ventes[[#This Row],[CUHT]]</f>
        <v>1448.26</v>
      </c>
      <c r="AB159">
        <f>ROUND(Ventes[[#This Row],[VenteNet]]-Ventes[[#This Row],[Cout]],2)</f>
        <v>346.21</v>
      </c>
      <c r="AC159">
        <f>WEEKDAY(Ventes[[#This Row],[VenteDate]], 2)</f>
        <v>6</v>
      </c>
      <c r="AD159" t="str">
        <f>CHOOSE(WEEKDAY(Ventes[[#This Row],[VenteDate]], 2),"lun.","mar.","mer.","jeu.","ven.","sam.","dim.")</f>
        <v>sam.</v>
      </c>
      <c r="AE159" s="10" t="str">
        <f>IF(MONTH(Ventes[[#This Row],[VenteDate]])&lt;10,"0"&amp;MONTH(Ventes[[#This Row],[VenteDate]]),TEXT(MONTH(Ventes[[#This Row],[VenteDate]]),"##"))</f>
        <v>05</v>
      </c>
      <c r="AF159" t="str">
        <f>CHOOSE(Ventes[[#This Row],[DateMoisNumero]],"janvier","février","mars","avril","mai","juin","juillet.","août","septembre","octobre","novembre","décembre")</f>
        <v>mai</v>
      </c>
      <c r="AG159" t="str">
        <f>Ventes[[#This Row],[DateAnnee]]&amp;IF(WEEKNUM(Ventes[[#This Row],[VenteDate]])&lt;10,"-0","-")&amp;WEEKNUM(Ventes[[#This Row],[VenteDate]])</f>
        <v>2026-21</v>
      </c>
      <c r="AH159" s="10">
        <f>YEAR(Ventes[[#This Row],[VenteDate]])</f>
        <v>2026</v>
      </c>
      <c r="AR159"/>
      <c r="AS159"/>
      <c r="AT159"/>
      <c r="AU159"/>
      <c r="AV159"/>
      <c r="AW159"/>
      <c r="BA159"/>
      <c r="BC159"/>
    </row>
    <row r="160" spans="1:55">
      <c r="A160" t="s">
        <v>506</v>
      </c>
      <c r="B160" t="s">
        <v>507</v>
      </c>
      <c r="D160" s="7">
        <v>45129</v>
      </c>
      <c r="E160" s="8">
        <v>46194</v>
      </c>
      <c r="F160" s="8" t="s">
        <v>108</v>
      </c>
      <c r="G160" t="s">
        <v>109</v>
      </c>
      <c r="H160" t="s">
        <v>283</v>
      </c>
      <c r="I160" t="s">
        <v>284</v>
      </c>
      <c r="J160" t="s">
        <v>285</v>
      </c>
      <c r="K160" t="s">
        <v>520</v>
      </c>
      <c r="L160" s="9" t="s">
        <v>521</v>
      </c>
      <c r="M160" s="9" t="s">
        <v>63</v>
      </c>
      <c r="N160" t="s">
        <v>64</v>
      </c>
      <c r="O160" t="s">
        <v>77</v>
      </c>
      <c r="P160" t="s">
        <v>78</v>
      </c>
      <c r="Q160" s="5" t="s">
        <v>79</v>
      </c>
      <c r="R160" t="s">
        <v>80</v>
      </c>
      <c r="S160" t="s">
        <v>71</v>
      </c>
      <c r="T160" t="s">
        <v>72</v>
      </c>
      <c r="U160">
        <v>32</v>
      </c>
      <c r="V160">
        <v>26</v>
      </c>
      <c r="W160">
        <v>48.38</v>
      </c>
      <c r="X160">
        <f>Ventes[[#This Row],[VenteNombre]]*Ventes[[#This Row],[PUHT]]</f>
        <v>1257.8800000000001</v>
      </c>
      <c r="Y160">
        <f>IF(Ventes[[#This Row],[RemiseType]]="Aucun",0,IF(Ventes[[#This Row],[RemiseType]]="Bas",3%,IF(Ventes[[#This Row],[RemiseType]]="Moyen",5%,IF(Ventes[[#This Row],[RemiseType]]="Elevé",10%,0))))*Ventes[[#This Row],[VenteBrut]]</f>
        <v>125.78800000000001</v>
      </c>
      <c r="Z160">
        <f>Ventes[[#This Row],[VenteBrut]]-Ventes[[#This Row],[Remise]]</f>
        <v>1132.0920000000001</v>
      </c>
      <c r="AA160">
        <f>Ventes[[#This Row],[VenteNombre]]*Ventes[[#This Row],[CUHT]]</f>
        <v>832</v>
      </c>
      <c r="AB160">
        <f>ROUND(Ventes[[#This Row],[VenteNet]]-Ventes[[#This Row],[Cout]],2)</f>
        <v>300.08999999999997</v>
      </c>
      <c r="AC160">
        <f>WEEKDAY(Ventes[[#This Row],[VenteDate]], 2)</f>
        <v>7</v>
      </c>
      <c r="AD160" t="str">
        <f>CHOOSE(WEEKDAY(Ventes[[#This Row],[VenteDate]], 2),"lun.","mar.","mer.","jeu.","ven.","sam.","dim.")</f>
        <v>dim.</v>
      </c>
      <c r="AE160" s="10" t="str">
        <f>IF(MONTH(Ventes[[#This Row],[VenteDate]])&lt;10,"0"&amp;MONTH(Ventes[[#This Row],[VenteDate]]),TEXT(MONTH(Ventes[[#This Row],[VenteDate]]),"##"))</f>
        <v>06</v>
      </c>
      <c r="AF160" t="str">
        <f>CHOOSE(Ventes[[#This Row],[DateMoisNumero]],"janvier","février","mars","avril","mai","juin","juillet.","août","septembre","octobre","novembre","décembre")</f>
        <v>juin</v>
      </c>
      <c r="AG160" t="str">
        <f>Ventes[[#This Row],[DateAnnee]]&amp;IF(WEEKNUM(Ventes[[#This Row],[VenteDate]])&lt;10,"-0","-")&amp;WEEKNUM(Ventes[[#This Row],[VenteDate]])</f>
        <v>2026-26</v>
      </c>
      <c r="AH160" s="10">
        <f>YEAR(Ventes[[#This Row],[VenteDate]])</f>
        <v>2026</v>
      </c>
      <c r="AR160"/>
      <c r="AS160"/>
      <c r="AT160"/>
      <c r="AU160"/>
      <c r="AV160"/>
      <c r="AW160"/>
      <c r="BA160"/>
      <c r="BC160"/>
    </row>
    <row r="161" spans="1:55">
      <c r="A161" t="s">
        <v>506</v>
      </c>
      <c r="B161" t="s">
        <v>507</v>
      </c>
      <c r="D161" s="7">
        <v>45129</v>
      </c>
      <c r="E161" s="8">
        <v>46257</v>
      </c>
      <c r="F161" s="8" t="s">
        <v>108</v>
      </c>
      <c r="G161" t="s">
        <v>109</v>
      </c>
      <c r="H161" t="s">
        <v>283</v>
      </c>
      <c r="I161" t="s">
        <v>284</v>
      </c>
      <c r="J161" t="s">
        <v>285</v>
      </c>
      <c r="K161" t="s">
        <v>522</v>
      </c>
      <c r="L161" s="9" t="s">
        <v>523</v>
      </c>
      <c r="M161" s="9" t="s">
        <v>63</v>
      </c>
      <c r="N161" t="s">
        <v>64</v>
      </c>
      <c r="O161" t="s">
        <v>77</v>
      </c>
      <c r="P161" t="s">
        <v>78</v>
      </c>
      <c r="Q161" s="5" t="s">
        <v>57</v>
      </c>
      <c r="R161" t="s">
        <v>58</v>
      </c>
      <c r="S161" t="s">
        <v>143</v>
      </c>
      <c r="T161" t="s">
        <v>144</v>
      </c>
      <c r="U161">
        <v>57.33</v>
      </c>
      <c r="V161">
        <v>11</v>
      </c>
      <c r="W161">
        <v>160</v>
      </c>
      <c r="X161">
        <f>Ventes[[#This Row],[VenteNombre]]*Ventes[[#This Row],[PUHT]]</f>
        <v>1760</v>
      </c>
      <c r="Y161">
        <f>IF(Ventes[[#This Row],[RemiseType]]="Aucun",0,IF(Ventes[[#This Row],[RemiseType]]="Bas",3%,IF(Ventes[[#This Row],[RemiseType]]="Moyen",5%,IF(Ventes[[#This Row],[RemiseType]]="Elevé",10%,0))))*Ventes[[#This Row],[VenteBrut]]</f>
        <v>176</v>
      </c>
      <c r="Z161">
        <f>Ventes[[#This Row],[VenteBrut]]-Ventes[[#This Row],[Remise]]</f>
        <v>1584</v>
      </c>
      <c r="AA161">
        <f>Ventes[[#This Row],[VenteNombre]]*Ventes[[#This Row],[CUHT]]</f>
        <v>630.63</v>
      </c>
      <c r="AB161">
        <f>ROUND(Ventes[[#This Row],[VenteNet]]-Ventes[[#This Row],[Cout]],2)</f>
        <v>953.37</v>
      </c>
      <c r="AC161">
        <f>WEEKDAY(Ventes[[#This Row],[VenteDate]], 2)</f>
        <v>7</v>
      </c>
      <c r="AD161" t="str">
        <f>CHOOSE(WEEKDAY(Ventes[[#This Row],[VenteDate]], 2),"lun.","mar.","mer.","jeu.","ven.","sam.","dim.")</f>
        <v>dim.</v>
      </c>
      <c r="AE161" s="10" t="str">
        <f>IF(MONTH(Ventes[[#This Row],[VenteDate]])&lt;10,"0"&amp;MONTH(Ventes[[#This Row],[VenteDate]]),TEXT(MONTH(Ventes[[#This Row],[VenteDate]]),"##"))</f>
        <v>08</v>
      </c>
      <c r="AF161" t="str">
        <f>CHOOSE(Ventes[[#This Row],[DateMoisNumero]],"janvier","février","mars","avril","mai","juin","juillet.","août","septembre","octobre","novembre","décembre")</f>
        <v>août</v>
      </c>
      <c r="AG161" t="str">
        <f>Ventes[[#This Row],[DateAnnee]]&amp;IF(WEEKNUM(Ventes[[#This Row],[VenteDate]])&lt;10,"-0","-")&amp;WEEKNUM(Ventes[[#This Row],[VenteDate]])</f>
        <v>2026-35</v>
      </c>
      <c r="AH161" s="10">
        <f>YEAR(Ventes[[#This Row],[VenteDate]])</f>
        <v>2026</v>
      </c>
      <c r="AR161"/>
      <c r="AS161"/>
      <c r="AT161"/>
      <c r="AU161"/>
      <c r="AV161"/>
      <c r="AW161"/>
      <c r="BA161"/>
      <c r="BC161"/>
    </row>
    <row r="162" spans="1:55">
      <c r="A162" t="s">
        <v>506</v>
      </c>
      <c r="B162" t="s">
        <v>507</v>
      </c>
      <c r="D162" s="7">
        <v>45129</v>
      </c>
      <c r="E162" s="8">
        <v>46291</v>
      </c>
      <c r="F162" s="8" t="s">
        <v>108</v>
      </c>
      <c r="G162" t="s">
        <v>109</v>
      </c>
      <c r="H162" t="s">
        <v>283</v>
      </c>
      <c r="I162" t="s">
        <v>284</v>
      </c>
      <c r="J162" t="s">
        <v>285</v>
      </c>
      <c r="K162" t="s">
        <v>524</v>
      </c>
      <c r="L162" s="9" t="s">
        <v>525</v>
      </c>
      <c r="M162" s="9" t="s">
        <v>130</v>
      </c>
      <c r="N162" t="s">
        <v>131</v>
      </c>
      <c r="O162" t="s">
        <v>77</v>
      </c>
      <c r="P162" t="s">
        <v>78</v>
      </c>
      <c r="Q162" s="5" t="s">
        <v>79</v>
      </c>
      <c r="R162" t="s">
        <v>80</v>
      </c>
      <c r="S162" t="s">
        <v>49</v>
      </c>
      <c r="T162" t="s">
        <v>50</v>
      </c>
      <c r="U162">
        <v>73.2</v>
      </c>
      <c r="V162">
        <v>24</v>
      </c>
      <c r="W162">
        <v>106.2</v>
      </c>
      <c r="X162">
        <f>Ventes[[#This Row],[VenteNombre]]*Ventes[[#This Row],[PUHT]]</f>
        <v>2548.8000000000002</v>
      </c>
      <c r="Y162">
        <f>IF(Ventes[[#This Row],[RemiseType]]="Aucun",0,IF(Ventes[[#This Row],[RemiseType]]="Bas",3%,IF(Ventes[[#This Row],[RemiseType]]="Moyen",5%,IF(Ventes[[#This Row],[RemiseType]]="Elevé",10%,0))))*Ventes[[#This Row],[VenteBrut]]</f>
        <v>254.88000000000002</v>
      </c>
      <c r="Z162">
        <f>Ventes[[#This Row],[VenteBrut]]-Ventes[[#This Row],[Remise]]</f>
        <v>2293.92</v>
      </c>
      <c r="AA162">
        <f>Ventes[[#This Row],[VenteNombre]]*Ventes[[#This Row],[CUHT]]</f>
        <v>1756.8000000000002</v>
      </c>
      <c r="AB162">
        <f>ROUND(Ventes[[#This Row],[VenteNet]]-Ventes[[#This Row],[Cout]],2)</f>
        <v>537.12</v>
      </c>
      <c r="AC162">
        <f>WEEKDAY(Ventes[[#This Row],[VenteDate]], 2)</f>
        <v>6</v>
      </c>
      <c r="AD162" t="str">
        <f>CHOOSE(WEEKDAY(Ventes[[#This Row],[VenteDate]], 2),"lun.","mar.","mer.","jeu.","ven.","sam.","dim.")</f>
        <v>sam.</v>
      </c>
      <c r="AE162" s="10" t="str">
        <f>IF(MONTH(Ventes[[#This Row],[VenteDate]])&lt;10,"0"&amp;MONTH(Ventes[[#This Row],[VenteDate]]),TEXT(MONTH(Ventes[[#This Row],[VenteDate]]),"##"))</f>
        <v>09</v>
      </c>
      <c r="AF162" t="str">
        <f>CHOOSE(Ventes[[#This Row],[DateMoisNumero]],"janvier","février","mars","avril","mai","juin","juillet.","août","septembre","octobre","novembre","décembre")</f>
        <v>septembre</v>
      </c>
      <c r="AG162" t="str">
        <f>Ventes[[#This Row],[DateAnnee]]&amp;IF(WEEKNUM(Ventes[[#This Row],[VenteDate]])&lt;10,"-0","-")&amp;WEEKNUM(Ventes[[#This Row],[VenteDate]])</f>
        <v>2026-39</v>
      </c>
      <c r="AH162" s="10">
        <f>YEAR(Ventes[[#This Row],[VenteDate]])</f>
        <v>2026</v>
      </c>
      <c r="AR162"/>
      <c r="AS162"/>
      <c r="AT162"/>
      <c r="AU162"/>
      <c r="AV162"/>
      <c r="AW162"/>
      <c r="BA162"/>
      <c r="BC162"/>
    </row>
    <row r="163" spans="1:55">
      <c r="A163" t="s">
        <v>506</v>
      </c>
      <c r="B163" t="s">
        <v>507</v>
      </c>
      <c r="D163" s="7">
        <v>45129</v>
      </c>
      <c r="E163" s="8">
        <v>46463</v>
      </c>
      <c r="F163" s="8" t="s">
        <v>108</v>
      </c>
      <c r="G163" t="s">
        <v>109</v>
      </c>
      <c r="H163" t="s">
        <v>283</v>
      </c>
      <c r="I163" t="s">
        <v>284</v>
      </c>
      <c r="J163" t="s">
        <v>285</v>
      </c>
      <c r="K163" t="s">
        <v>526</v>
      </c>
      <c r="L163" s="9" t="s">
        <v>527</v>
      </c>
      <c r="M163" s="9" t="s">
        <v>43</v>
      </c>
      <c r="N163" t="s">
        <v>44</v>
      </c>
      <c r="O163" t="s">
        <v>77</v>
      </c>
      <c r="P163" s="9" t="s">
        <v>78</v>
      </c>
      <c r="Q163" s="5" t="s">
        <v>57</v>
      </c>
      <c r="R163" t="s">
        <v>58</v>
      </c>
      <c r="S163" t="s">
        <v>175</v>
      </c>
      <c r="T163" t="s">
        <v>176</v>
      </c>
      <c r="U163" s="9">
        <v>72</v>
      </c>
      <c r="V163">
        <v>17</v>
      </c>
      <c r="W163" s="9">
        <v>134.19999999999999</v>
      </c>
      <c r="X163">
        <f>Ventes[[#This Row],[VenteNombre]]*Ventes[[#This Row],[PUHT]]</f>
        <v>2281.3999999999996</v>
      </c>
      <c r="Y163">
        <f>IF(Ventes[[#This Row],[RemiseType]]="Aucun",0,IF(Ventes[[#This Row],[RemiseType]]="Bas",3%,IF(Ventes[[#This Row],[RemiseType]]="Moyen",5%,IF(Ventes[[#This Row],[RemiseType]]="Elevé",10%,0))))*Ventes[[#This Row],[VenteBrut]]</f>
        <v>228.14</v>
      </c>
      <c r="Z163">
        <f>Ventes[[#This Row],[VenteBrut]]-Ventes[[#This Row],[Remise]]</f>
        <v>2053.2599999999998</v>
      </c>
      <c r="AA163">
        <f>Ventes[[#This Row],[VenteNombre]]*Ventes[[#This Row],[CUHT]]</f>
        <v>1224</v>
      </c>
      <c r="AB163">
        <f>ROUND(Ventes[[#This Row],[VenteNet]]-Ventes[[#This Row],[Cout]],2)</f>
        <v>829.26</v>
      </c>
      <c r="AC163">
        <f>WEEKDAY(Ventes[[#This Row],[VenteDate]], 2)</f>
        <v>3</v>
      </c>
      <c r="AD163" t="str">
        <f>CHOOSE(WEEKDAY(Ventes[[#This Row],[VenteDate]], 2),"lun.","mar.","mer.","jeu.","ven.","sam.","dim.")</f>
        <v>mer.</v>
      </c>
      <c r="AE163" s="10" t="str">
        <f>IF(MONTH(Ventes[[#This Row],[VenteDate]])&lt;10,"0"&amp;MONTH(Ventes[[#This Row],[VenteDate]]),TEXT(MONTH(Ventes[[#This Row],[VenteDate]]),"##"))</f>
        <v>03</v>
      </c>
      <c r="AF163" t="str">
        <f>CHOOSE(Ventes[[#This Row],[DateMoisNumero]],"janvier","février","mars","avril","mai","juin","juillet.","août","septembre","octobre","novembre","décembre")</f>
        <v>mars</v>
      </c>
      <c r="AG163" t="str">
        <f>Ventes[[#This Row],[DateAnnee]]&amp;IF(WEEKNUM(Ventes[[#This Row],[VenteDate]])&lt;10,"-0","-")&amp;WEEKNUM(Ventes[[#This Row],[VenteDate]])</f>
        <v>2027-12</v>
      </c>
      <c r="AH163" s="10">
        <f>YEAR(Ventes[[#This Row],[VenteDate]])</f>
        <v>2027</v>
      </c>
      <c r="AR163"/>
      <c r="AS163"/>
      <c r="AT163"/>
      <c r="AU163"/>
      <c r="AV163"/>
      <c r="AW163"/>
      <c r="BA163"/>
      <c r="BC163"/>
    </row>
    <row r="164" spans="1:55">
      <c r="A164" t="s">
        <v>506</v>
      </c>
      <c r="B164" t="s">
        <v>507</v>
      </c>
      <c r="D164" s="7">
        <v>45129</v>
      </c>
      <c r="E164" s="8">
        <v>46542</v>
      </c>
      <c r="F164" s="8" t="s">
        <v>108</v>
      </c>
      <c r="G164" t="s">
        <v>109</v>
      </c>
      <c r="H164" t="s">
        <v>283</v>
      </c>
      <c r="I164" t="s">
        <v>284</v>
      </c>
      <c r="J164" t="s">
        <v>285</v>
      </c>
      <c r="K164" t="s">
        <v>528</v>
      </c>
      <c r="L164" s="9" t="s">
        <v>529</v>
      </c>
      <c r="M164" s="9" t="s">
        <v>63</v>
      </c>
      <c r="N164" t="s">
        <v>64</v>
      </c>
      <c r="O164" t="s">
        <v>77</v>
      </c>
      <c r="P164" s="9" t="s">
        <v>78</v>
      </c>
      <c r="Q164" s="5" t="s">
        <v>57</v>
      </c>
      <c r="R164" t="s">
        <v>58</v>
      </c>
      <c r="S164" t="s">
        <v>49</v>
      </c>
      <c r="T164" t="s">
        <v>50</v>
      </c>
      <c r="U164" s="9">
        <v>54.18</v>
      </c>
      <c r="V164">
        <v>10</v>
      </c>
      <c r="W164" s="9">
        <v>156.69999999999999</v>
      </c>
      <c r="X164">
        <f>Ventes[[#This Row],[VenteNombre]]*Ventes[[#This Row],[PUHT]]</f>
        <v>1567</v>
      </c>
      <c r="Y164">
        <f>IF(Ventes[[#This Row],[RemiseType]]="Aucun",0,IF(Ventes[[#This Row],[RemiseType]]="Bas",3%,IF(Ventes[[#This Row],[RemiseType]]="Moyen",5%,IF(Ventes[[#This Row],[RemiseType]]="Elevé",10%,0))))*Ventes[[#This Row],[VenteBrut]]</f>
        <v>156.70000000000002</v>
      </c>
      <c r="Z164">
        <f>Ventes[[#This Row],[VenteBrut]]-Ventes[[#This Row],[Remise]]</f>
        <v>1410.3</v>
      </c>
      <c r="AA164">
        <f>Ventes[[#This Row],[VenteNombre]]*Ventes[[#This Row],[CUHT]]</f>
        <v>541.79999999999995</v>
      </c>
      <c r="AB164">
        <f>ROUND(Ventes[[#This Row],[VenteNet]]-Ventes[[#This Row],[Cout]],2)</f>
        <v>868.5</v>
      </c>
      <c r="AC164">
        <f>WEEKDAY(Ventes[[#This Row],[VenteDate]], 2)</f>
        <v>5</v>
      </c>
      <c r="AD164" t="str">
        <f>CHOOSE(WEEKDAY(Ventes[[#This Row],[VenteDate]], 2),"lun.","mar.","mer.","jeu.","ven.","sam.","dim.")</f>
        <v>ven.</v>
      </c>
      <c r="AE164" s="10" t="str">
        <f>IF(MONTH(Ventes[[#This Row],[VenteDate]])&lt;10,"0"&amp;MONTH(Ventes[[#This Row],[VenteDate]]),TEXT(MONTH(Ventes[[#This Row],[VenteDate]]),"##"))</f>
        <v>06</v>
      </c>
      <c r="AF164" t="str">
        <f>CHOOSE(Ventes[[#This Row],[DateMoisNumero]],"janvier","février","mars","avril","mai","juin","juillet.","août","septembre","octobre","novembre","décembre")</f>
        <v>juin</v>
      </c>
      <c r="AG164" t="str">
        <f>Ventes[[#This Row],[DateAnnee]]&amp;IF(WEEKNUM(Ventes[[#This Row],[VenteDate]])&lt;10,"-0","-")&amp;WEEKNUM(Ventes[[#This Row],[VenteDate]])</f>
        <v>2027-23</v>
      </c>
      <c r="AH164" s="10">
        <f>YEAR(Ventes[[#This Row],[VenteDate]])</f>
        <v>2027</v>
      </c>
      <c r="AR164"/>
      <c r="AS164"/>
      <c r="AT164"/>
      <c r="AU164"/>
      <c r="AV164"/>
      <c r="AW164"/>
      <c r="BA164"/>
      <c r="BC164"/>
    </row>
    <row r="165" spans="1:55">
      <c r="A165" t="s">
        <v>506</v>
      </c>
      <c r="B165" t="s">
        <v>507</v>
      </c>
      <c r="D165" s="7">
        <v>45129</v>
      </c>
      <c r="E165" s="8">
        <v>46622</v>
      </c>
      <c r="F165" s="8" t="s">
        <v>108</v>
      </c>
      <c r="G165" t="s">
        <v>109</v>
      </c>
      <c r="H165" t="s">
        <v>283</v>
      </c>
      <c r="I165" t="s">
        <v>284</v>
      </c>
      <c r="J165" t="s">
        <v>285</v>
      </c>
      <c r="K165" t="s">
        <v>530</v>
      </c>
      <c r="L165" s="9" t="s">
        <v>531</v>
      </c>
      <c r="M165" s="9" t="s">
        <v>63</v>
      </c>
      <c r="N165" t="s">
        <v>64</v>
      </c>
      <c r="O165" t="s">
        <v>77</v>
      </c>
      <c r="P165" s="9" t="s">
        <v>78</v>
      </c>
      <c r="Q165" s="5" t="s">
        <v>57</v>
      </c>
      <c r="R165" t="s">
        <v>58</v>
      </c>
      <c r="S165" t="s">
        <v>143</v>
      </c>
      <c r="T165" t="s">
        <v>144</v>
      </c>
      <c r="U165" s="9">
        <v>80.27</v>
      </c>
      <c r="V165">
        <v>11</v>
      </c>
      <c r="W165" s="9">
        <v>184</v>
      </c>
      <c r="X165">
        <f>Ventes[[#This Row],[VenteNombre]]*Ventes[[#This Row],[PUHT]]</f>
        <v>2024</v>
      </c>
      <c r="Y165">
        <f>IF(Ventes[[#This Row],[RemiseType]]="Aucun",0,IF(Ventes[[#This Row],[RemiseType]]="Bas",3%,IF(Ventes[[#This Row],[RemiseType]]="Moyen",5%,IF(Ventes[[#This Row],[RemiseType]]="Elevé",10%,0))))*Ventes[[#This Row],[VenteBrut]]</f>
        <v>202.4</v>
      </c>
      <c r="Z165">
        <f>Ventes[[#This Row],[VenteBrut]]-Ventes[[#This Row],[Remise]]</f>
        <v>1821.6</v>
      </c>
      <c r="AA165">
        <f>Ventes[[#This Row],[VenteNombre]]*Ventes[[#This Row],[CUHT]]</f>
        <v>882.96999999999991</v>
      </c>
      <c r="AB165">
        <f>ROUND(Ventes[[#This Row],[VenteNet]]-Ventes[[#This Row],[Cout]],2)</f>
        <v>938.63</v>
      </c>
      <c r="AC165">
        <f>WEEKDAY(Ventes[[#This Row],[VenteDate]], 2)</f>
        <v>1</v>
      </c>
      <c r="AD165" t="str">
        <f>CHOOSE(WEEKDAY(Ventes[[#This Row],[VenteDate]], 2),"lun.","mar.","mer.","jeu.","ven.","sam.","dim.")</f>
        <v>lun.</v>
      </c>
      <c r="AE165" s="10" t="str">
        <f>IF(MONTH(Ventes[[#This Row],[VenteDate]])&lt;10,"0"&amp;MONTH(Ventes[[#This Row],[VenteDate]]),TEXT(MONTH(Ventes[[#This Row],[VenteDate]]),"##"))</f>
        <v>08</v>
      </c>
      <c r="AF165" t="str">
        <f>CHOOSE(Ventes[[#This Row],[DateMoisNumero]],"janvier","février","mars","avril","mai","juin","juillet.","août","septembre","octobre","novembre","décembre")</f>
        <v>août</v>
      </c>
      <c r="AG165" t="str">
        <f>Ventes[[#This Row],[DateAnnee]]&amp;IF(WEEKNUM(Ventes[[#This Row],[VenteDate]])&lt;10,"-0","-")&amp;WEEKNUM(Ventes[[#This Row],[VenteDate]])</f>
        <v>2027-35</v>
      </c>
      <c r="AH165" s="10">
        <f>YEAR(Ventes[[#This Row],[VenteDate]])</f>
        <v>2027</v>
      </c>
      <c r="AR165"/>
      <c r="AS165"/>
      <c r="AT165"/>
      <c r="AU165"/>
      <c r="AV165"/>
      <c r="AW165"/>
      <c r="BA165"/>
      <c r="BC165"/>
    </row>
    <row r="166" spans="1:55">
      <c r="A166" t="s">
        <v>532</v>
      </c>
      <c r="B166" t="s">
        <v>533</v>
      </c>
      <c r="D166" s="7">
        <v>45521</v>
      </c>
      <c r="E166" s="8">
        <v>45673</v>
      </c>
      <c r="F166" s="8" t="s">
        <v>170</v>
      </c>
      <c r="G166" t="s">
        <v>171</v>
      </c>
      <c r="H166" t="s">
        <v>302</v>
      </c>
      <c r="I166" t="s">
        <v>303</v>
      </c>
      <c r="J166" t="s">
        <v>304</v>
      </c>
      <c r="K166" t="s">
        <v>534</v>
      </c>
      <c r="L166" s="9" t="s">
        <v>535</v>
      </c>
      <c r="M166" s="9" t="s">
        <v>63</v>
      </c>
      <c r="N166" t="s">
        <v>64</v>
      </c>
      <c r="O166" t="s">
        <v>288</v>
      </c>
      <c r="P166" t="s">
        <v>289</v>
      </c>
      <c r="Q166" s="5" t="s">
        <v>57</v>
      </c>
      <c r="R166" t="s">
        <v>58</v>
      </c>
      <c r="S166" t="s">
        <v>160</v>
      </c>
      <c r="T166" t="s">
        <v>161</v>
      </c>
      <c r="U166">
        <v>61.56</v>
      </c>
      <c r="V166">
        <v>18</v>
      </c>
      <c r="W166">
        <v>148.6</v>
      </c>
      <c r="X166">
        <f>Ventes[[#This Row],[VenteNombre]]*Ventes[[#This Row],[PUHT]]</f>
        <v>2674.7999999999997</v>
      </c>
      <c r="Y1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6">
        <f>Ventes[[#This Row],[VenteBrut]]-Ventes[[#This Row],[Remise]]</f>
        <v>2674.7999999999997</v>
      </c>
      <c r="AA166">
        <f>Ventes[[#This Row],[VenteNombre]]*Ventes[[#This Row],[CUHT]]</f>
        <v>1108.08</v>
      </c>
      <c r="AB166">
        <f>ROUND(Ventes[[#This Row],[VenteNet]]-Ventes[[#This Row],[Cout]],2)</f>
        <v>1566.72</v>
      </c>
      <c r="AC166">
        <f>WEEKDAY(Ventes[[#This Row],[VenteDate]], 2)</f>
        <v>4</v>
      </c>
      <c r="AD166" t="str">
        <f>CHOOSE(WEEKDAY(Ventes[[#This Row],[VenteDate]], 2),"lun.","mar.","mer.","jeu.","ven.","sam.","dim.")</f>
        <v>jeu.</v>
      </c>
      <c r="AE166" s="10" t="str">
        <f>IF(MONTH(Ventes[[#This Row],[VenteDate]])&lt;10,"0"&amp;MONTH(Ventes[[#This Row],[VenteDate]]),TEXT(MONTH(Ventes[[#This Row],[VenteDate]]),"##"))</f>
        <v>01</v>
      </c>
      <c r="AF166" t="str">
        <f>CHOOSE(Ventes[[#This Row],[DateMoisNumero]],"janvier","février","mars","avril","mai","juin","juillet.","août","septembre","octobre","novembre","décembre")</f>
        <v>janvier</v>
      </c>
      <c r="AG166" t="str">
        <f>Ventes[[#This Row],[DateAnnee]]&amp;IF(WEEKNUM(Ventes[[#This Row],[VenteDate]])&lt;10,"-0","-")&amp;WEEKNUM(Ventes[[#This Row],[VenteDate]])</f>
        <v>2025-03</v>
      </c>
      <c r="AH166" s="10">
        <f>YEAR(Ventes[[#This Row],[VenteDate]])</f>
        <v>2025</v>
      </c>
      <c r="AR166"/>
      <c r="AS166"/>
      <c r="AT166"/>
      <c r="AU166"/>
      <c r="AV166"/>
      <c r="AW166"/>
      <c r="BA166"/>
      <c r="BC166"/>
    </row>
    <row r="167" spans="1:55">
      <c r="A167" t="s">
        <v>532</v>
      </c>
      <c r="B167" t="s">
        <v>533</v>
      </c>
      <c r="D167" s="7">
        <v>45521</v>
      </c>
      <c r="E167" s="8">
        <v>46076</v>
      </c>
      <c r="F167" s="8" t="s">
        <v>170</v>
      </c>
      <c r="G167" t="s">
        <v>171</v>
      </c>
      <c r="H167" t="s">
        <v>302</v>
      </c>
      <c r="I167" t="s">
        <v>303</v>
      </c>
      <c r="J167" t="s">
        <v>304</v>
      </c>
      <c r="K167" t="s">
        <v>536</v>
      </c>
      <c r="L167" s="9" t="s">
        <v>537</v>
      </c>
      <c r="M167" s="9" t="s">
        <v>43</v>
      </c>
      <c r="N167" t="s">
        <v>44</v>
      </c>
      <c r="O167" t="s">
        <v>288</v>
      </c>
      <c r="P167" t="s">
        <v>289</v>
      </c>
      <c r="Q167" s="5" t="s">
        <v>79</v>
      </c>
      <c r="R167" t="s">
        <v>80</v>
      </c>
      <c r="S167" t="s">
        <v>179</v>
      </c>
      <c r="T167" t="s">
        <v>180</v>
      </c>
      <c r="U167">
        <v>4.2</v>
      </c>
      <c r="V167">
        <v>27</v>
      </c>
      <c r="W167">
        <v>5.81</v>
      </c>
      <c r="X167">
        <f>Ventes[[#This Row],[VenteNombre]]*Ventes[[#This Row],[PUHT]]</f>
        <v>156.86999999999998</v>
      </c>
      <c r="Y1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7">
        <f>Ventes[[#This Row],[VenteBrut]]-Ventes[[#This Row],[Remise]]</f>
        <v>156.86999999999998</v>
      </c>
      <c r="AA167">
        <f>Ventes[[#This Row],[VenteNombre]]*Ventes[[#This Row],[CUHT]]</f>
        <v>113.4</v>
      </c>
      <c r="AB167">
        <f>ROUND(Ventes[[#This Row],[VenteNet]]-Ventes[[#This Row],[Cout]],2)</f>
        <v>43.47</v>
      </c>
      <c r="AC167">
        <f>WEEKDAY(Ventes[[#This Row],[VenteDate]], 2)</f>
        <v>1</v>
      </c>
      <c r="AD167" t="str">
        <f>CHOOSE(WEEKDAY(Ventes[[#This Row],[VenteDate]], 2),"lun.","mar.","mer.","jeu.","ven.","sam.","dim.")</f>
        <v>lun.</v>
      </c>
      <c r="AE167" s="10" t="str">
        <f>IF(MONTH(Ventes[[#This Row],[VenteDate]])&lt;10,"0"&amp;MONTH(Ventes[[#This Row],[VenteDate]]),TEXT(MONTH(Ventes[[#This Row],[VenteDate]]),"##"))</f>
        <v>02</v>
      </c>
      <c r="AF167" t="str">
        <f>CHOOSE(Ventes[[#This Row],[DateMoisNumero]],"janvier","février","mars","avril","mai","juin","juillet.","août","septembre","octobre","novembre","décembre")</f>
        <v>février</v>
      </c>
      <c r="AG167" t="str">
        <f>Ventes[[#This Row],[DateAnnee]]&amp;IF(WEEKNUM(Ventes[[#This Row],[VenteDate]])&lt;10,"-0","-")&amp;WEEKNUM(Ventes[[#This Row],[VenteDate]])</f>
        <v>2026-09</v>
      </c>
      <c r="AH167" s="10">
        <f>YEAR(Ventes[[#This Row],[VenteDate]])</f>
        <v>2026</v>
      </c>
      <c r="AR167"/>
      <c r="AS167"/>
      <c r="AT167"/>
      <c r="AU167"/>
      <c r="AV167"/>
      <c r="AW167"/>
      <c r="BA167"/>
      <c r="BC167"/>
    </row>
    <row r="168" spans="1:55">
      <c r="A168" t="s">
        <v>532</v>
      </c>
      <c r="B168" t="s">
        <v>533</v>
      </c>
      <c r="D168" s="7">
        <v>45521</v>
      </c>
      <c r="E168" s="8">
        <v>46403</v>
      </c>
      <c r="F168" s="8" t="s">
        <v>170</v>
      </c>
      <c r="G168" t="s">
        <v>171</v>
      </c>
      <c r="H168" t="s">
        <v>302</v>
      </c>
      <c r="I168" t="s">
        <v>303</v>
      </c>
      <c r="J168" t="s">
        <v>304</v>
      </c>
      <c r="K168" t="s">
        <v>538</v>
      </c>
      <c r="L168" s="9" t="s">
        <v>539</v>
      </c>
      <c r="M168" s="9" t="s">
        <v>63</v>
      </c>
      <c r="N168" t="s">
        <v>64</v>
      </c>
      <c r="O168" t="s">
        <v>288</v>
      </c>
      <c r="P168" s="9" t="s">
        <v>289</v>
      </c>
      <c r="Q168" s="5" t="s">
        <v>57</v>
      </c>
      <c r="R168" t="s">
        <v>58</v>
      </c>
      <c r="S168" t="s">
        <v>160</v>
      </c>
      <c r="T168" t="s">
        <v>161</v>
      </c>
      <c r="U168" s="9">
        <v>47.88</v>
      </c>
      <c r="V168">
        <v>18</v>
      </c>
      <c r="W168" s="9">
        <v>137.80000000000001</v>
      </c>
      <c r="X168">
        <f>Ventes[[#This Row],[VenteNombre]]*Ventes[[#This Row],[PUHT]]</f>
        <v>2480.4</v>
      </c>
      <c r="Y1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8">
        <f>Ventes[[#This Row],[VenteBrut]]-Ventes[[#This Row],[Remise]]</f>
        <v>2480.4</v>
      </c>
      <c r="AA168">
        <f>Ventes[[#This Row],[VenteNombre]]*Ventes[[#This Row],[CUHT]]</f>
        <v>861.84</v>
      </c>
      <c r="AB168">
        <f>ROUND(Ventes[[#This Row],[VenteNet]]-Ventes[[#This Row],[Cout]],2)</f>
        <v>1618.56</v>
      </c>
      <c r="AC168">
        <f>WEEKDAY(Ventes[[#This Row],[VenteDate]], 2)</f>
        <v>6</v>
      </c>
      <c r="AD168" t="str">
        <f>CHOOSE(WEEKDAY(Ventes[[#This Row],[VenteDate]], 2),"lun.","mar.","mer.","jeu.","ven.","sam.","dim.")</f>
        <v>sam.</v>
      </c>
      <c r="AE168" s="10" t="str">
        <f>IF(MONTH(Ventes[[#This Row],[VenteDate]])&lt;10,"0"&amp;MONTH(Ventes[[#This Row],[VenteDate]]),TEXT(MONTH(Ventes[[#This Row],[VenteDate]]),"##"))</f>
        <v>01</v>
      </c>
      <c r="AF168" t="str">
        <f>CHOOSE(Ventes[[#This Row],[DateMoisNumero]],"janvier","février","mars","avril","mai","juin","juillet.","août","septembre","octobre","novembre","décembre")</f>
        <v>janvier</v>
      </c>
      <c r="AG168" t="str">
        <f>Ventes[[#This Row],[DateAnnee]]&amp;IF(WEEKNUM(Ventes[[#This Row],[VenteDate]])&lt;10,"-0","-")&amp;WEEKNUM(Ventes[[#This Row],[VenteDate]])</f>
        <v>2027-03</v>
      </c>
      <c r="AH168" s="10">
        <f>YEAR(Ventes[[#This Row],[VenteDate]])</f>
        <v>2027</v>
      </c>
      <c r="AR168"/>
      <c r="AS168"/>
      <c r="AT168"/>
      <c r="AU168"/>
      <c r="AV168"/>
      <c r="AW168"/>
      <c r="BA168"/>
      <c r="BC168"/>
    </row>
    <row r="169" spans="1:55">
      <c r="A169" t="s">
        <v>532</v>
      </c>
      <c r="B169" t="s">
        <v>533</v>
      </c>
      <c r="D169" s="7">
        <v>45521</v>
      </c>
      <c r="E169" s="8">
        <v>46806</v>
      </c>
      <c r="F169" s="8" t="s">
        <v>170</v>
      </c>
      <c r="G169" t="s">
        <v>171</v>
      </c>
      <c r="H169" t="s">
        <v>302</v>
      </c>
      <c r="I169" t="s">
        <v>303</v>
      </c>
      <c r="J169" t="s">
        <v>304</v>
      </c>
      <c r="K169" t="s">
        <v>540</v>
      </c>
      <c r="L169" s="9" t="s">
        <v>541</v>
      </c>
      <c r="M169" s="9" t="s">
        <v>43</v>
      </c>
      <c r="N169" t="s">
        <v>44</v>
      </c>
      <c r="O169" t="s">
        <v>288</v>
      </c>
      <c r="P169" s="9" t="s">
        <v>289</v>
      </c>
      <c r="Q169" s="5" t="s">
        <v>79</v>
      </c>
      <c r="R169" t="s">
        <v>80</v>
      </c>
      <c r="S169" t="s">
        <v>179</v>
      </c>
      <c r="T169" t="s">
        <v>180</v>
      </c>
      <c r="U169" s="9">
        <v>14.7</v>
      </c>
      <c r="V169">
        <v>27</v>
      </c>
      <c r="W169" s="9">
        <v>20.32</v>
      </c>
      <c r="X169">
        <f>Ventes[[#This Row],[VenteNombre]]*Ventes[[#This Row],[PUHT]]</f>
        <v>548.64</v>
      </c>
      <c r="Y1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69">
        <f>Ventes[[#This Row],[VenteBrut]]-Ventes[[#This Row],[Remise]]</f>
        <v>548.64</v>
      </c>
      <c r="AA169">
        <f>Ventes[[#This Row],[VenteNombre]]*Ventes[[#This Row],[CUHT]]</f>
        <v>396.9</v>
      </c>
      <c r="AB169">
        <f>ROUND(Ventes[[#This Row],[VenteNet]]-Ventes[[#This Row],[Cout]],2)</f>
        <v>151.74</v>
      </c>
      <c r="AC169">
        <f>WEEKDAY(Ventes[[#This Row],[VenteDate]], 2)</f>
        <v>3</v>
      </c>
      <c r="AD169" t="str">
        <f>CHOOSE(WEEKDAY(Ventes[[#This Row],[VenteDate]], 2),"lun.","mar.","mer.","jeu.","ven.","sam.","dim.")</f>
        <v>mer.</v>
      </c>
      <c r="AE169" s="10" t="str">
        <f>IF(MONTH(Ventes[[#This Row],[VenteDate]])&lt;10,"0"&amp;MONTH(Ventes[[#This Row],[VenteDate]]),TEXT(MONTH(Ventes[[#This Row],[VenteDate]]),"##"))</f>
        <v>02</v>
      </c>
      <c r="AF169" t="str">
        <f>CHOOSE(Ventes[[#This Row],[DateMoisNumero]],"janvier","février","mars","avril","mai","juin","juillet.","août","septembre","octobre","novembre","décembre")</f>
        <v>février</v>
      </c>
      <c r="AG169" t="str">
        <f>Ventes[[#This Row],[DateAnnee]]&amp;IF(WEEKNUM(Ventes[[#This Row],[VenteDate]])&lt;10,"-0","-")&amp;WEEKNUM(Ventes[[#This Row],[VenteDate]])</f>
        <v>2028-09</v>
      </c>
      <c r="AH169" s="10">
        <f>YEAR(Ventes[[#This Row],[VenteDate]])</f>
        <v>2028</v>
      </c>
      <c r="AR169"/>
      <c r="AS169"/>
      <c r="AT169"/>
      <c r="AU169"/>
      <c r="AV169"/>
      <c r="AW169"/>
      <c r="BA169"/>
      <c r="BC169"/>
    </row>
    <row r="170" spans="1:55">
      <c r="A170" t="s">
        <v>542</v>
      </c>
      <c r="B170" t="s">
        <v>543</v>
      </c>
      <c r="D170" s="7">
        <v>45592</v>
      </c>
      <c r="E170" s="8">
        <v>45690</v>
      </c>
      <c r="F170" s="8" t="s">
        <v>95</v>
      </c>
      <c r="G170" t="s">
        <v>96</v>
      </c>
      <c r="H170" t="s">
        <v>172</v>
      </c>
      <c r="I170" t="s">
        <v>39</v>
      </c>
      <c r="J170" t="s">
        <v>40</v>
      </c>
      <c r="K170" t="s">
        <v>544</v>
      </c>
      <c r="L170" s="9" t="s">
        <v>545</v>
      </c>
      <c r="M170" s="9" t="s">
        <v>53</v>
      </c>
      <c r="N170" t="s">
        <v>54</v>
      </c>
      <c r="O170" t="s">
        <v>55</v>
      </c>
      <c r="P170" t="s">
        <v>56</v>
      </c>
      <c r="Q170" s="5" t="s">
        <v>57</v>
      </c>
      <c r="R170" t="s">
        <v>58</v>
      </c>
      <c r="S170" t="s">
        <v>199</v>
      </c>
      <c r="T170" t="s">
        <v>200</v>
      </c>
      <c r="U170">
        <v>32.4</v>
      </c>
      <c r="V170">
        <v>19</v>
      </c>
      <c r="W170">
        <v>48.6</v>
      </c>
      <c r="X170">
        <f>Ventes[[#This Row],[VenteNombre]]*Ventes[[#This Row],[PUHT]]</f>
        <v>923.4</v>
      </c>
      <c r="Y170">
        <f>IF(Ventes[[#This Row],[RemiseType]]="Aucun",0,IF(Ventes[[#This Row],[RemiseType]]="Bas",3%,IF(Ventes[[#This Row],[RemiseType]]="Moyen",5%,IF(Ventes[[#This Row],[RemiseType]]="Elevé",10%,0))))*Ventes[[#This Row],[VenteBrut]]</f>
        <v>27.701999999999998</v>
      </c>
      <c r="Z170">
        <f>Ventes[[#This Row],[VenteBrut]]-Ventes[[#This Row],[Remise]]</f>
        <v>895.69799999999998</v>
      </c>
      <c r="AA170">
        <f>Ventes[[#This Row],[VenteNombre]]*Ventes[[#This Row],[CUHT]]</f>
        <v>615.6</v>
      </c>
      <c r="AB170">
        <f>ROUND(Ventes[[#This Row],[VenteNet]]-Ventes[[#This Row],[Cout]],2)</f>
        <v>280.10000000000002</v>
      </c>
      <c r="AC170">
        <f>WEEKDAY(Ventes[[#This Row],[VenteDate]], 2)</f>
        <v>7</v>
      </c>
      <c r="AD170" t="str">
        <f>CHOOSE(WEEKDAY(Ventes[[#This Row],[VenteDate]], 2),"lun.","mar.","mer.","jeu.","ven.","sam.","dim.")</f>
        <v>dim.</v>
      </c>
      <c r="AE170" s="10" t="str">
        <f>IF(MONTH(Ventes[[#This Row],[VenteDate]])&lt;10,"0"&amp;MONTH(Ventes[[#This Row],[VenteDate]]),TEXT(MONTH(Ventes[[#This Row],[VenteDate]]),"##"))</f>
        <v>02</v>
      </c>
      <c r="AF170" t="str">
        <f>CHOOSE(Ventes[[#This Row],[DateMoisNumero]],"janvier","février","mars","avril","mai","juin","juillet.","août","septembre","octobre","novembre","décembre")</f>
        <v>février</v>
      </c>
      <c r="AG170" t="str">
        <f>Ventes[[#This Row],[DateAnnee]]&amp;IF(WEEKNUM(Ventes[[#This Row],[VenteDate]])&lt;10,"-0","-")&amp;WEEKNUM(Ventes[[#This Row],[VenteDate]])</f>
        <v>2025-06</v>
      </c>
      <c r="AH170" s="10">
        <f>YEAR(Ventes[[#This Row],[VenteDate]])</f>
        <v>2025</v>
      </c>
      <c r="AR170"/>
      <c r="AS170"/>
      <c r="AT170"/>
      <c r="AU170"/>
      <c r="AV170"/>
      <c r="AW170"/>
      <c r="BA170"/>
      <c r="BC170"/>
    </row>
    <row r="171" spans="1:55">
      <c r="A171" t="s">
        <v>542</v>
      </c>
      <c r="B171" t="s">
        <v>543</v>
      </c>
      <c r="D171" s="7">
        <v>45592</v>
      </c>
      <c r="E171" s="8">
        <v>46420</v>
      </c>
      <c r="F171" s="8" t="s">
        <v>95</v>
      </c>
      <c r="G171" t="s">
        <v>96</v>
      </c>
      <c r="H171" t="s">
        <v>172</v>
      </c>
      <c r="I171" t="s">
        <v>39</v>
      </c>
      <c r="J171" t="s">
        <v>40</v>
      </c>
      <c r="K171" t="s">
        <v>546</v>
      </c>
      <c r="L171" s="9" t="s">
        <v>547</v>
      </c>
      <c r="M171" s="9" t="s">
        <v>53</v>
      </c>
      <c r="N171" t="s">
        <v>54</v>
      </c>
      <c r="O171" t="s">
        <v>55</v>
      </c>
      <c r="P171" s="9" t="s">
        <v>56</v>
      </c>
      <c r="Q171" s="5" t="s">
        <v>57</v>
      </c>
      <c r="R171" t="s">
        <v>58</v>
      </c>
      <c r="S171" t="s">
        <v>199</v>
      </c>
      <c r="T171" t="s">
        <v>200</v>
      </c>
      <c r="U171" s="9">
        <v>56</v>
      </c>
      <c r="V171">
        <v>19</v>
      </c>
      <c r="W171" s="9">
        <v>84</v>
      </c>
      <c r="X171">
        <f>Ventes[[#This Row],[VenteNombre]]*Ventes[[#This Row],[PUHT]]</f>
        <v>1596</v>
      </c>
      <c r="Y171">
        <f>IF(Ventes[[#This Row],[RemiseType]]="Aucun",0,IF(Ventes[[#This Row],[RemiseType]]="Bas",3%,IF(Ventes[[#This Row],[RemiseType]]="Moyen",5%,IF(Ventes[[#This Row],[RemiseType]]="Elevé",10%,0))))*Ventes[[#This Row],[VenteBrut]]</f>
        <v>47.879999999999995</v>
      </c>
      <c r="Z171">
        <f>Ventes[[#This Row],[VenteBrut]]-Ventes[[#This Row],[Remise]]</f>
        <v>1548.12</v>
      </c>
      <c r="AA171">
        <f>Ventes[[#This Row],[VenteNombre]]*Ventes[[#This Row],[CUHT]]</f>
        <v>1064</v>
      </c>
      <c r="AB171">
        <f>ROUND(Ventes[[#This Row],[VenteNet]]-Ventes[[#This Row],[Cout]],2)</f>
        <v>484.12</v>
      </c>
      <c r="AC171">
        <f>WEEKDAY(Ventes[[#This Row],[VenteDate]], 2)</f>
        <v>2</v>
      </c>
      <c r="AD171" t="str">
        <f>CHOOSE(WEEKDAY(Ventes[[#This Row],[VenteDate]], 2),"lun.","mar.","mer.","jeu.","ven.","sam.","dim.")</f>
        <v>mar.</v>
      </c>
      <c r="AE171" s="10" t="str">
        <f>IF(MONTH(Ventes[[#This Row],[VenteDate]])&lt;10,"0"&amp;MONTH(Ventes[[#This Row],[VenteDate]]),TEXT(MONTH(Ventes[[#This Row],[VenteDate]]),"##"))</f>
        <v>02</v>
      </c>
      <c r="AF171" t="str">
        <f>CHOOSE(Ventes[[#This Row],[DateMoisNumero]],"janvier","février","mars","avril","mai","juin","juillet.","août","septembre","octobre","novembre","décembre")</f>
        <v>février</v>
      </c>
      <c r="AG171" t="str">
        <f>Ventes[[#This Row],[DateAnnee]]&amp;IF(WEEKNUM(Ventes[[#This Row],[VenteDate]])&lt;10,"-0","-")&amp;WEEKNUM(Ventes[[#This Row],[VenteDate]])</f>
        <v>2027-06</v>
      </c>
      <c r="AH171" s="10">
        <f>YEAR(Ventes[[#This Row],[VenteDate]])</f>
        <v>2027</v>
      </c>
      <c r="AR171"/>
      <c r="AS171"/>
      <c r="AT171"/>
      <c r="AU171"/>
      <c r="AV171"/>
      <c r="AW171"/>
      <c r="BA171"/>
      <c r="BC171"/>
    </row>
    <row r="172" spans="1:55">
      <c r="A172" t="s">
        <v>548</v>
      </c>
      <c r="B172" t="s">
        <v>549</v>
      </c>
      <c r="D172" s="7">
        <v>45775</v>
      </c>
      <c r="E172" s="8">
        <v>46052</v>
      </c>
      <c r="F172" s="8" t="s">
        <v>95</v>
      </c>
      <c r="G172" t="s">
        <v>96</v>
      </c>
      <c r="H172" t="s">
        <v>335</v>
      </c>
      <c r="I172" t="s">
        <v>336</v>
      </c>
      <c r="J172" t="s">
        <v>337</v>
      </c>
      <c r="K172" t="s">
        <v>550</v>
      </c>
      <c r="L172" s="9" t="s">
        <v>551</v>
      </c>
      <c r="M172" s="9" t="s">
        <v>53</v>
      </c>
      <c r="N172" t="s">
        <v>54</v>
      </c>
      <c r="O172" t="s">
        <v>45</v>
      </c>
      <c r="P172" t="s">
        <v>46</v>
      </c>
      <c r="Q172" s="5" t="s">
        <v>79</v>
      </c>
      <c r="R172" t="s">
        <v>80</v>
      </c>
      <c r="S172" t="s">
        <v>115</v>
      </c>
      <c r="T172" t="s">
        <v>116</v>
      </c>
      <c r="U172">
        <v>113.76</v>
      </c>
      <c r="V172">
        <v>33</v>
      </c>
      <c r="W172">
        <v>156.6</v>
      </c>
      <c r="X172">
        <f>Ventes[[#This Row],[VenteNombre]]*Ventes[[#This Row],[PUHT]]</f>
        <v>5167.8</v>
      </c>
      <c r="Y172">
        <f>IF(Ventes[[#This Row],[RemiseType]]="Aucun",0,IF(Ventes[[#This Row],[RemiseType]]="Bas",3%,IF(Ventes[[#This Row],[RemiseType]]="Moyen",5%,IF(Ventes[[#This Row],[RemiseType]]="Elevé",10%,0))))*Ventes[[#This Row],[VenteBrut]]</f>
        <v>258.39000000000004</v>
      </c>
      <c r="Z172">
        <f>Ventes[[#This Row],[VenteBrut]]-Ventes[[#This Row],[Remise]]</f>
        <v>4909.41</v>
      </c>
      <c r="AA172">
        <f>Ventes[[#This Row],[VenteNombre]]*Ventes[[#This Row],[CUHT]]</f>
        <v>3754.0800000000004</v>
      </c>
      <c r="AB172">
        <f>ROUND(Ventes[[#This Row],[VenteNet]]-Ventes[[#This Row],[Cout]],2)</f>
        <v>1155.33</v>
      </c>
      <c r="AC172">
        <f>WEEKDAY(Ventes[[#This Row],[VenteDate]], 2)</f>
        <v>5</v>
      </c>
      <c r="AD172" t="str">
        <f>CHOOSE(WEEKDAY(Ventes[[#This Row],[VenteDate]], 2),"lun.","mar.","mer.","jeu.","ven.","sam.","dim.")</f>
        <v>ven.</v>
      </c>
      <c r="AE172" s="10" t="str">
        <f>IF(MONTH(Ventes[[#This Row],[VenteDate]])&lt;10,"0"&amp;MONTH(Ventes[[#This Row],[VenteDate]]),TEXT(MONTH(Ventes[[#This Row],[VenteDate]]),"##"))</f>
        <v>01</v>
      </c>
      <c r="AF172" t="str">
        <f>CHOOSE(Ventes[[#This Row],[DateMoisNumero]],"janvier","février","mars","avril","mai","juin","juillet.","août","septembre","octobre","novembre","décembre")</f>
        <v>janvier</v>
      </c>
      <c r="AG172" t="str">
        <f>Ventes[[#This Row],[DateAnnee]]&amp;IF(WEEKNUM(Ventes[[#This Row],[VenteDate]])&lt;10,"-0","-")&amp;WEEKNUM(Ventes[[#This Row],[VenteDate]])</f>
        <v>2026-05</v>
      </c>
      <c r="AH172" s="10">
        <f>YEAR(Ventes[[#This Row],[VenteDate]])</f>
        <v>2026</v>
      </c>
      <c r="AR172"/>
      <c r="AS172"/>
      <c r="AT172"/>
      <c r="AU172"/>
      <c r="AV172"/>
      <c r="AW172"/>
      <c r="BA172"/>
      <c r="BC172"/>
    </row>
    <row r="173" spans="1:55">
      <c r="A173" t="s">
        <v>548</v>
      </c>
      <c r="B173" t="s">
        <v>549</v>
      </c>
      <c r="D173" s="7">
        <v>45775</v>
      </c>
      <c r="E173" s="8">
        <v>46782</v>
      </c>
      <c r="F173" s="8" t="s">
        <v>95</v>
      </c>
      <c r="G173" t="s">
        <v>96</v>
      </c>
      <c r="H173" t="s">
        <v>335</v>
      </c>
      <c r="I173" t="s">
        <v>336</v>
      </c>
      <c r="J173" t="s">
        <v>337</v>
      </c>
      <c r="K173" t="s">
        <v>552</v>
      </c>
      <c r="L173" s="9" t="s">
        <v>553</v>
      </c>
      <c r="M173" s="9" t="s">
        <v>53</v>
      </c>
      <c r="N173" t="s">
        <v>54</v>
      </c>
      <c r="O173" t="s">
        <v>45</v>
      </c>
      <c r="P173" s="9" t="s">
        <v>46</v>
      </c>
      <c r="Q173" s="5" t="s">
        <v>79</v>
      </c>
      <c r="R173" t="s">
        <v>80</v>
      </c>
      <c r="S173" t="s">
        <v>115</v>
      </c>
      <c r="T173" t="s">
        <v>116</v>
      </c>
      <c r="U173" s="9">
        <v>153.58000000000001</v>
      </c>
      <c r="V173">
        <v>33</v>
      </c>
      <c r="W173" s="9">
        <v>211.41</v>
      </c>
      <c r="X173">
        <f>Ventes[[#This Row],[VenteNombre]]*Ventes[[#This Row],[PUHT]]</f>
        <v>6976.53</v>
      </c>
      <c r="Y173">
        <f>IF(Ventes[[#This Row],[RemiseType]]="Aucun",0,IF(Ventes[[#This Row],[RemiseType]]="Bas",3%,IF(Ventes[[#This Row],[RemiseType]]="Moyen",5%,IF(Ventes[[#This Row],[RemiseType]]="Elevé",10%,0))))*Ventes[[#This Row],[VenteBrut]]</f>
        <v>348.82650000000001</v>
      </c>
      <c r="Z173">
        <f>Ventes[[#This Row],[VenteBrut]]-Ventes[[#This Row],[Remise]]</f>
        <v>6627.7034999999996</v>
      </c>
      <c r="AA173">
        <f>Ventes[[#This Row],[VenteNombre]]*Ventes[[#This Row],[CUHT]]</f>
        <v>5068.1400000000003</v>
      </c>
      <c r="AB173">
        <f>ROUND(Ventes[[#This Row],[VenteNet]]-Ventes[[#This Row],[Cout]],2)</f>
        <v>1559.56</v>
      </c>
      <c r="AC173">
        <f>WEEKDAY(Ventes[[#This Row],[VenteDate]], 2)</f>
        <v>7</v>
      </c>
      <c r="AD173" t="str">
        <f>CHOOSE(WEEKDAY(Ventes[[#This Row],[VenteDate]], 2),"lun.","mar.","mer.","jeu.","ven.","sam.","dim.")</f>
        <v>dim.</v>
      </c>
      <c r="AE173" s="10" t="str">
        <f>IF(MONTH(Ventes[[#This Row],[VenteDate]])&lt;10,"0"&amp;MONTH(Ventes[[#This Row],[VenteDate]]),TEXT(MONTH(Ventes[[#This Row],[VenteDate]]),"##"))</f>
        <v>01</v>
      </c>
      <c r="AF173" t="str">
        <f>CHOOSE(Ventes[[#This Row],[DateMoisNumero]],"janvier","février","mars","avril","mai","juin","juillet.","août","septembre","octobre","novembre","décembre")</f>
        <v>janvier</v>
      </c>
      <c r="AG173" t="str">
        <f>Ventes[[#This Row],[DateAnnee]]&amp;IF(WEEKNUM(Ventes[[#This Row],[VenteDate]])&lt;10,"-0","-")&amp;WEEKNUM(Ventes[[#This Row],[VenteDate]])</f>
        <v>2028-06</v>
      </c>
      <c r="AH173" s="10">
        <f>YEAR(Ventes[[#This Row],[VenteDate]])</f>
        <v>2028</v>
      </c>
      <c r="AR173"/>
      <c r="AS173"/>
      <c r="AT173"/>
      <c r="AU173"/>
      <c r="AV173"/>
      <c r="AW173"/>
      <c r="BA173"/>
      <c r="BC173"/>
    </row>
    <row r="174" spans="1:55">
      <c r="A174" t="s">
        <v>554</v>
      </c>
      <c r="B174" t="s">
        <v>555</v>
      </c>
      <c r="D174" s="7">
        <v>45411</v>
      </c>
      <c r="E174" s="8">
        <v>45411</v>
      </c>
      <c r="F174" s="8" t="s">
        <v>95</v>
      </c>
      <c r="G174" t="s">
        <v>96</v>
      </c>
      <c r="H174" t="s">
        <v>127</v>
      </c>
      <c r="I174" t="s">
        <v>39</v>
      </c>
      <c r="J174" t="s">
        <v>40</v>
      </c>
      <c r="K174" t="s">
        <v>556</v>
      </c>
      <c r="L174" s="9" t="s">
        <v>557</v>
      </c>
      <c r="M174" s="9" t="s">
        <v>43</v>
      </c>
      <c r="N174" t="s">
        <v>44</v>
      </c>
      <c r="O174" t="s">
        <v>77</v>
      </c>
      <c r="P174" s="9" t="s">
        <v>78</v>
      </c>
      <c r="Q174" s="5" t="s">
        <v>79</v>
      </c>
      <c r="R174" t="s">
        <v>80</v>
      </c>
      <c r="S174" t="s">
        <v>102</v>
      </c>
      <c r="T174" t="s">
        <v>103</v>
      </c>
      <c r="U174" s="9">
        <v>7.2</v>
      </c>
      <c r="V174">
        <v>27</v>
      </c>
      <c r="W174" s="9">
        <v>14.25</v>
      </c>
      <c r="X174">
        <f>Ventes[[#This Row],[VenteNombre]]*Ventes[[#This Row],[PUHT]]</f>
        <v>384.75</v>
      </c>
      <c r="Y174">
        <f>IF(Ventes[[#This Row],[RemiseType]]="Aucun",0,IF(Ventes[[#This Row],[RemiseType]]="Bas",3%,IF(Ventes[[#This Row],[RemiseType]]="Moyen",5%,IF(Ventes[[#This Row],[RemiseType]]="Elevé",10%,0))))*Ventes[[#This Row],[VenteBrut]]</f>
        <v>38.475000000000001</v>
      </c>
      <c r="Z174">
        <f>Ventes[[#This Row],[VenteBrut]]-Ventes[[#This Row],[Remise]]</f>
        <v>346.27499999999998</v>
      </c>
      <c r="AA174">
        <f>Ventes[[#This Row],[VenteNombre]]*Ventes[[#This Row],[CUHT]]</f>
        <v>194.4</v>
      </c>
      <c r="AB174">
        <f>ROUND(Ventes[[#This Row],[VenteNet]]-Ventes[[#This Row],[Cout]],2)</f>
        <v>151.88</v>
      </c>
      <c r="AC174">
        <f>WEEKDAY(Ventes[[#This Row],[VenteDate]], 2)</f>
        <v>1</v>
      </c>
      <c r="AD174" t="str">
        <f>CHOOSE(WEEKDAY(Ventes[[#This Row],[VenteDate]], 2),"lun.","mar.","mer.","jeu.","ven.","sam.","dim.")</f>
        <v>lun.</v>
      </c>
      <c r="AE174" s="10" t="str">
        <f>IF(MONTH(Ventes[[#This Row],[VenteDate]])&lt;10,"0"&amp;MONTH(Ventes[[#This Row],[VenteDate]]),TEXT(MONTH(Ventes[[#This Row],[VenteDate]]),"##"))</f>
        <v>04</v>
      </c>
      <c r="AF174" t="str">
        <f>CHOOSE(Ventes[[#This Row],[DateMoisNumero]],"janvier","février","mars","avril","mai","juin","juillet.","août","septembre","octobre","novembre","décembre")</f>
        <v>avril</v>
      </c>
      <c r="AG174" t="str">
        <f>Ventes[[#This Row],[DateAnnee]]&amp;IF(WEEKNUM(Ventes[[#This Row],[VenteDate]])&lt;10,"-0","-")&amp;WEEKNUM(Ventes[[#This Row],[VenteDate]])</f>
        <v>2024-18</v>
      </c>
      <c r="AH174" s="10">
        <f>YEAR(Ventes[[#This Row],[VenteDate]])</f>
        <v>2024</v>
      </c>
      <c r="AR174"/>
      <c r="AS174"/>
      <c r="AT174"/>
      <c r="AU174"/>
      <c r="AV174"/>
      <c r="AW174"/>
      <c r="BA174"/>
      <c r="BC174"/>
    </row>
    <row r="175" spans="1:55">
      <c r="A175" t="s">
        <v>554</v>
      </c>
      <c r="B175" t="s">
        <v>555</v>
      </c>
      <c r="D175" s="7">
        <v>45411</v>
      </c>
      <c r="E175" s="8">
        <v>45411</v>
      </c>
      <c r="F175" s="8" t="s">
        <v>95</v>
      </c>
      <c r="G175" t="s">
        <v>96</v>
      </c>
      <c r="H175" t="s">
        <v>127</v>
      </c>
      <c r="I175" t="s">
        <v>39</v>
      </c>
      <c r="J175" t="s">
        <v>40</v>
      </c>
      <c r="K175" t="s">
        <v>558</v>
      </c>
      <c r="L175" s="9" t="s">
        <v>559</v>
      </c>
      <c r="M175" s="9" t="s">
        <v>43</v>
      </c>
      <c r="N175" t="s">
        <v>44</v>
      </c>
      <c r="O175" t="s">
        <v>77</v>
      </c>
      <c r="P175" s="9" t="s">
        <v>78</v>
      </c>
      <c r="Q175" s="5" t="s">
        <v>79</v>
      </c>
      <c r="R175" t="s">
        <v>80</v>
      </c>
      <c r="S175" t="s">
        <v>441</v>
      </c>
      <c r="T175" t="s">
        <v>442</v>
      </c>
      <c r="U175" s="9">
        <v>37.799999999999997</v>
      </c>
      <c r="V175">
        <v>16</v>
      </c>
      <c r="W175" s="9">
        <v>117.96</v>
      </c>
      <c r="X175">
        <f>Ventes[[#This Row],[VenteNombre]]*Ventes[[#This Row],[PUHT]]</f>
        <v>1887.36</v>
      </c>
      <c r="Y175">
        <f>IF(Ventes[[#This Row],[RemiseType]]="Aucun",0,IF(Ventes[[#This Row],[RemiseType]]="Bas",3%,IF(Ventes[[#This Row],[RemiseType]]="Moyen",5%,IF(Ventes[[#This Row],[RemiseType]]="Elevé",10%,0))))*Ventes[[#This Row],[VenteBrut]]</f>
        <v>188.73599999999999</v>
      </c>
      <c r="Z175">
        <f>Ventes[[#This Row],[VenteBrut]]-Ventes[[#This Row],[Remise]]</f>
        <v>1698.6239999999998</v>
      </c>
      <c r="AA175">
        <f>Ventes[[#This Row],[VenteNombre]]*Ventes[[#This Row],[CUHT]]</f>
        <v>604.79999999999995</v>
      </c>
      <c r="AB175">
        <f>ROUND(Ventes[[#This Row],[VenteNet]]-Ventes[[#This Row],[Cout]],2)</f>
        <v>1093.82</v>
      </c>
      <c r="AC175">
        <f>WEEKDAY(Ventes[[#This Row],[VenteDate]], 2)</f>
        <v>1</v>
      </c>
      <c r="AD175" t="str">
        <f>CHOOSE(WEEKDAY(Ventes[[#This Row],[VenteDate]], 2),"lun.","mar.","mer.","jeu.","ven.","sam.","dim.")</f>
        <v>lun.</v>
      </c>
      <c r="AE175" s="10" t="str">
        <f>IF(MONTH(Ventes[[#This Row],[VenteDate]])&lt;10,"0"&amp;MONTH(Ventes[[#This Row],[VenteDate]]),TEXT(MONTH(Ventes[[#This Row],[VenteDate]]),"##"))</f>
        <v>04</v>
      </c>
      <c r="AF175" t="str">
        <f>CHOOSE(Ventes[[#This Row],[DateMoisNumero]],"janvier","février","mars","avril","mai","juin","juillet.","août","septembre","octobre","novembre","décembre")</f>
        <v>avril</v>
      </c>
      <c r="AG175" t="str">
        <f>Ventes[[#This Row],[DateAnnee]]&amp;IF(WEEKNUM(Ventes[[#This Row],[VenteDate]])&lt;10,"-0","-")&amp;WEEKNUM(Ventes[[#This Row],[VenteDate]])</f>
        <v>2024-18</v>
      </c>
      <c r="AH175" s="10">
        <f>YEAR(Ventes[[#This Row],[VenteDate]])</f>
        <v>2024</v>
      </c>
      <c r="AR175"/>
      <c r="AS175"/>
      <c r="AT175"/>
      <c r="AU175"/>
      <c r="AV175"/>
      <c r="AW175"/>
      <c r="BA175"/>
      <c r="BC175"/>
    </row>
    <row r="176" spans="1:55">
      <c r="A176" t="s">
        <v>554</v>
      </c>
      <c r="B176" t="s">
        <v>555</v>
      </c>
      <c r="D176" s="7">
        <v>45411</v>
      </c>
      <c r="E176" s="8">
        <v>45916</v>
      </c>
      <c r="F176" s="8" t="s">
        <v>95</v>
      </c>
      <c r="G176" t="s">
        <v>96</v>
      </c>
      <c r="H176" t="s">
        <v>127</v>
      </c>
      <c r="I176" t="s">
        <v>39</v>
      </c>
      <c r="J176" t="s">
        <v>40</v>
      </c>
      <c r="K176" t="s">
        <v>560</v>
      </c>
      <c r="L176" s="9" t="s">
        <v>561</v>
      </c>
      <c r="M176" s="9" t="s">
        <v>130</v>
      </c>
      <c r="N176" t="s">
        <v>131</v>
      </c>
      <c r="O176" t="s">
        <v>77</v>
      </c>
      <c r="P176" t="s">
        <v>78</v>
      </c>
      <c r="Q176" s="5" t="s">
        <v>57</v>
      </c>
      <c r="R176" t="s">
        <v>58</v>
      </c>
      <c r="S176" t="s">
        <v>175</v>
      </c>
      <c r="T176" t="s">
        <v>176</v>
      </c>
      <c r="U176">
        <v>93</v>
      </c>
      <c r="V176">
        <v>19</v>
      </c>
      <c r="W176">
        <v>142.75</v>
      </c>
      <c r="X176">
        <f>Ventes[[#This Row],[VenteNombre]]*Ventes[[#This Row],[PUHT]]</f>
        <v>2712.25</v>
      </c>
      <c r="Y176">
        <f>IF(Ventes[[#This Row],[RemiseType]]="Aucun",0,IF(Ventes[[#This Row],[RemiseType]]="Bas",3%,IF(Ventes[[#This Row],[RemiseType]]="Moyen",5%,IF(Ventes[[#This Row],[RemiseType]]="Elevé",10%,0))))*Ventes[[#This Row],[VenteBrut]]</f>
        <v>271.22500000000002</v>
      </c>
      <c r="Z176">
        <f>Ventes[[#This Row],[VenteBrut]]-Ventes[[#This Row],[Remise]]</f>
        <v>2441.0250000000001</v>
      </c>
      <c r="AA176">
        <f>Ventes[[#This Row],[VenteNombre]]*Ventes[[#This Row],[CUHT]]</f>
        <v>1767</v>
      </c>
      <c r="AB176">
        <f>ROUND(Ventes[[#This Row],[VenteNet]]-Ventes[[#This Row],[Cout]],2)</f>
        <v>674.03</v>
      </c>
      <c r="AC176">
        <f>WEEKDAY(Ventes[[#This Row],[VenteDate]], 2)</f>
        <v>2</v>
      </c>
      <c r="AD176" t="str">
        <f>CHOOSE(WEEKDAY(Ventes[[#This Row],[VenteDate]], 2),"lun.","mar.","mer.","jeu.","ven.","sam.","dim.")</f>
        <v>mar.</v>
      </c>
      <c r="AE176" s="10" t="str">
        <f>IF(MONTH(Ventes[[#This Row],[VenteDate]])&lt;10,"0"&amp;MONTH(Ventes[[#This Row],[VenteDate]]),TEXT(MONTH(Ventes[[#This Row],[VenteDate]]),"##"))</f>
        <v>09</v>
      </c>
      <c r="AF176" t="str">
        <f>CHOOSE(Ventes[[#This Row],[DateMoisNumero]],"janvier","février","mars","avril","mai","juin","juillet.","août","septembre","octobre","novembre","décembre")</f>
        <v>septembre</v>
      </c>
      <c r="AG176" t="str">
        <f>Ventes[[#This Row],[DateAnnee]]&amp;IF(WEEKNUM(Ventes[[#This Row],[VenteDate]])&lt;10,"-0","-")&amp;WEEKNUM(Ventes[[#This Row],[VenteDate]])</f>
        <v>2025-38</v>
      </c>
      <c r="AH176" s="10">
        <f>YEAR(Ventes[[#This Row],[VenteDate]])</f>
        <v>2025</v>
      </c>
      <c r="AR176"/>
      <c r="AS176"/>
      <c r="AT176"/>
      <c r="AU176"/>
      <c r="AV176"/>
      <c r="AW176"/>
      <c r="BA176"/>
      <c r="BC176"/>
    </row>
    <row r="177" spans="1:55">
      <c r="A177" t="s">
        <v>554</v>
      </c>
      <c r="B177" t="s">
        <v>555</v>
      </c>
      <c r="D177" s="7">
        <v>45411</v>
      </c>
      <c r="E177" s="8">
        <v>46004</v>
      </c>
      <c r="F177" s="8" t="s">
        <v>95</v>
      </c>
      <c r="G177" t="s">
        <v>96</v>
      </c>
      <c r="H177" t="s">
        <v>127</v>
      </c>
      <c r="I177" t="s">
        <v>39</v>
      </c>
      <c r="J177" t="s">
        <v>40</v>
      </c>
      <c r="K177" t="s">
        <v>562</v>
      </c>
      <c r="L177" s="9" t="s">
        <v>563</v>
      </c>
      <c r="M177" s="9" t="s">
        <v>53</v>
      </c>
      <c r="N177" t="s">
        <v>54</v>
      </c>
      <c r="O177" t="s">
        <v>77</v>
      </c>
      <c r="P177" t="s">
        <v>78</v>
      </c>
      <c r="Q177" s="5" t="s">
        <v>57</v>
      </c>
      <c r="R177" t="s">
        <v>58</v>
      </c>
      <c r="S177" t="s">
        <v>59</v>
      </c>
      <c r="T177" t="s">
        <v>60</v>
      </c>
      <c r="U177">
        <v>29.5</v>
      </c>
      <c r="V177">
        <v>24</v>
      </c>
      <c r="W177">
        <v>44.25</v>
      </c>
      <c r="X177">
        <f>Ventes[[#This Row],[VenteNombre]]*Ventes[[#This Row],[PUHT]]</f>
        <v>1062</v>
      </c>
      <c r="Y177">
        <f>IF(Ventes[[#This Row],[RemiseType]]="Aucun",0,IF(Ventes[[#This Row],[RemiseType]]="Bas",3%,IF(Ventes[[#This Row],[RemiseType]]="Moyen",5%,IF(Ventes[[#This Row],[RemiseType]]="Elevé",10%,0))))*Ventes[[#This Row],[VenteBrut]]</f>
        <v>106.2</v>
      </c>
      <c r="Z177">
        <f>Ventes[[#This Row],[VenteBrut]]-Ventes[[#This Row],[Remise]]</f>
        <v>955.8</v>
      </c>
      <c r="AA177">
        <f>Ventes[[#This Row],[VenteNombre]]*Ventes[[#This Row],[CUHT]]</f>
        <v>708</v>
      </c>
      <c r="AB177">
        <f>ROUND(Ventes[[#This Row],[VenteNet]]-Ventes[[#This Row],[Cout]],2)</f>
        <v>247.8</v>
      </c>
      <c r="AC177">
        <f>WEEKDAY(Ventes[[#This Row],[VenteDate]], 2)</f>
        <v>6</v>
      </c>
      <c r="AD177" t="str">
        <f>CHOOSE(WEEKDAY(Ventes[[#This Row],[VenteDate]], 2),"lun.","mar.","mer.","jeu.","ven.","sam.","dim.")</f>
        <v>sam.</v>
      </c>
      <c r="AE177" s="10" t="str">
        <f>IF(MONTH(Ventes[[#This Row],[VenteDate]])&lt;10,"0"&amp;MONTH(Ventes[[#This Row],[VenteDate]]),TEXT(MONTH(Ventes[[#This Row],[VenteDate]]),"##"))</f>
        <v>12</v>
      </c>
      <c r="AF177" t="str">
        <f>CHOOSE(Ventes[[#This Row],[DateMoisNumero]],"janvier","février","mars","avril","mai","juin","juillet.","août","septembre","octobre","novembre","décembre")</f>
        <v>décembre</v>
      </c>
      <c r="AG177" t="str">
        <f>Ventes[[#This Row],[DateAnnee]]&amp;IF(WEEKNUM(Ventes[[#This Row],[VenteDate]])&lt;10,"-0","-")&amp;WEEKNUM(Ventes[[#This Row],[VenteDate]])</f>
        <v>2025-50</v>
      </c>
      <c r="AH177" s="10">
        <f>YEAR(Ventes[[#This Row],[VenteDate]])</f>
        <v>2025</v>
      </c>
      <c r="AR177"/>
      <c r="AS177"/>
      <c r="AT177"/>
      <c r="AU177"/>
      <c r="AV177"/>
      <c r="AW177"/>
      <c r="BA177"/>
      <c r="BC177"/>
    </row>
    <row r="178" spans="1:55">
      <c r="A178" t="s">
        <v>554</v>
      </c>
      <c r="B178" t="s">
        <v>555</v>
      </c>
      <c r="D178" s="7">
        <v>45411</v>
      </c>
      <c r="E178" s="8">
        <v>46256</v>
      </c>
      <c r="F178" s="8" t="s">
        <v>95</v>
      </c>
      <c r="G178" t="s">
        <v>96</v>
      </c>
      <c r="H178" t="s">
        <v>127</v>
      </c>
      <c r="I178" t="s">
        <v>39</v>
      </c>
      <c r="J178" t="s">
        <v>40</v>
      </c>
      <c r="K178" t="s">
        <v>564</v>
      </c>
      <c r="L178" s="9" t="s">
        <v>565</v>
      </c>
      <c r="M178" s="9" t="s">
        <v>43</v>
      </c>
      <c r="N178" t="s">
        <v>44</v>
      </c>
      <c r="O178" t="s">
        <v>77</v>
      </c>
      <c r="P178" t="s">
        <v>78</v>
      </c>
      <c r="Q178" s="5" t="s">
        <v>79</v>
      </c>
      <c r="R178" t="s">
        <v>80</v>
      </c>
      <c r="S178" t="s">
        <v>102</v>
      </c>
      <c r="T178" t="s">
        <v>103</v>
      </c>
      <c r="U178">
        <v>10</v>
      </c>
      <c r="V178">
        <v>27</v>
      </c>
      <c r="W178">
        <v>19.79</v>
      </c>
      <c r="X178">
        <f>Ventes[[#This Row],[VenteNombre]]*Ventes[[#This Row],[PUHT]]</f>
        <v>534.32999999999993</v>
      </c>
      <c r="Y178">
        <f>IF(Ventes[[#This Row],[RemiseType]]="Aucun",0,IF(Ventes[[#This Row],[RemiseType]]="Bas",3%,IF(Ventes[[#This Row],[RemiseType]]="Moyen",5%,IF(Ventes[[#This Row],[RemiseType]]="Elevé",10%,0))))*Ventes[[#This Row],[VenteBrut]]</f>
        <v>53.432999999999993</v>
      </c>
      <c r="Z178">
        <f>Ventes[[#This Row],[VenteBrut]]-Ventes[[#This Row],[Remise]]</f>
        <v>480.89699999999993</v>
      </c>
      <c r="AA178">
        <f>Ventes[[#This Row],[VenteNombre]]*Ventes[[#This Row],[CUHT]]</f>
        <v>270</v>
      </c>
      <c r="AB178">
        <f>ROUND(Ventes[[#This Row],[VenteNet]]-Ventes[[#This Row],[Cout]],2)</f>
        <v>210.9</v>
      </c>
      <c r="AC178">
        <f>WEEKDAY(Ventes[[#This Row],[VenteDate]], 2)</f>
        <v>6</v>
      </c>
      <c r="AD178" t="str">
        <f>CHOOSE(WEEKDAY(Ventes[[#This Row],[VenteDate]], 2),"lun.","mar.","mer.","jeu.","ven.","sam.","dim.")</f>
        <v>sam.</v>
      </c>
      <c r="AE178" s="10" t="str">
        <f>IF(MONTH(Ventes[[#This Row],[VenteDate]])&lt;10,"0"&amp;MONTH(Ventes[[#This Row],[VenteDate]]),TEXT(MONTH(Ventes[[#This Row],[VenteDate]]),"##"))</f>
        <v>08</v>
      </c>
      <c r="AF178" t="str">
        <f>CHOOSE(Ventes[[#This Row],[DateMoisNumero]],"janvier","février","mars","avril","mai","juin","juillet.","août","septembre","octobre","novembre","décembre")</f>
        <v>août</v>
      </c>
      <c r="AG178" t="str">
        <f>Ventes[[#This Row],[DateAnnee]]&amp;IF(WEEKNUM(Ventes[[#This Row],[VenteDate]])&lt;10,"-0","-")&amp;WEEKNUM(Ventes[[#This Row],[VenteDate]])</f>
        <v>2026-34</v>
      </c>
      <c r="AH178" s="10">
        <f>YEAR(Ventes[[#This Row],[VenteDate]])</f>
        <v>2026</v>
      </c>
      <c r="AR178"/>
      <c r="AS178"/>
      <c r="AT178"/>
      <c r="AU178"/>
      <c r="AV178"/>
      <c r="AW178"/>
      <c r="BA178"/>
      <c r="BC178"/>
    </row>
    <row r="179" spans="1:55">
      <c r="A179" t="s">
        <v>554</v>
      </c>
      <c r="B179" t="s">
        <v>555</v>
      </c>
      <c r="D179" s="7">
        <v>45411</v>
      </c>
      <c r="E179" s="8">
        <v>46352</v>
      </c>
      <c r="F179" s="8" t="s">
        <v>95</v>
      </c>
      <c r="G179" t="s">
        <v>96</v>
      </c>
      <c r="H179" t="s">
        <v>127</v>
      </c>
      <c r="I179" t="s">
        <v>39</v>
      </c>
      <c r="J179" t="s">
        <v>40</v>
      </c>
      <c r="K179" t="s">
        <v>566</v>
      </c>
      <c r="L179" s="9" t="s">
        <v>567</v>
      </c>
      <c r="M179" s="9" t="s">
        <v>43</v>
      </c>
      <c r="N179" t="s">
        <v>44</v>
      </c>
      <c r="O179" t="s">
        <v>77</v>
      </c>
      <c r="P179" t="s">
        <v>78</v>
      </c>
      <c r="Q179" s="5" t="s">
        <v>79</v>
      </c>
      <c r="R179" t="s">
        <v>80</v>
      </c>
      <c r="S179" t="s">
        <v>441</v>
      </c>
      <c r="T179" t="s">
        <v>442</v>
      </c>
      <c r="U179">
        <v>50.4</v>
      </c>
      <c r="V179">
        <v>16</v>
      </c>
      <c r="W179">
        <v>123.94</v>
      </c>
      <c r="X179">
        <f>Ventes[[#This Row],[VenteNombre]]*Ventes[[#This Row],[PUHT]]</f>
        <v>1983.04</v>
      </c>
      <c r="Y179">
        <f>IF(Ventes[[#This Row],[RemiseType]]="Aucun",0,IF(Ventes[[#This Row],[RemiseType]]="Bas",3%,IF(Ventes[[#This Row],[RemiseType]]="Moyen",5%,IF(Ventes[[#This Row],[RemiseType]]="Elevé",10%,0))))*Ventes[[#This Row],[VenteBrut]]</f>
        <v>198.304</v>
      </c>
      <c r="Z179">
        <f>Ventes[[#This Row],[VenteBrut]]-Ventes[[#This Row],[Remise]]</f>
        <v>1784.7359999999999</v>
      </c>
      <c r="AA179">
        <f>Ventes[[#This Row],[VenteNombre]]*Ventes[[#This Row],[CUHT]]</f>
        <v>806.4</v>
      </c>
      <c r="AB179">
        <f>ROUND(Ventes[[#This Row],[VenteNet]]-Ventes[[#This Row],[Cout]],2)</f>
        <v>978.34</v>
      </c>
      <c r="AC179">
        <f>WEEKDAY(Ventes[[#This Row],[VenteDate]], 2)</f>
        <v>4</v>
      </c>
      <c r="AD179" t="str">
        <f>CHOOSE(WEEKDAY(Ventes[[#This Row],[VenteDate]], 2),"lun.","mar.","mer.","jeu.","ven.","sam.","dim.")</f>
        <v>jeu.</v>
      </c>
      <c r="AE179" s="10" t="str">
        <f>IF(MONTH(Ventes[[#This Row],[VenteDate]])&lt;10,"0"&amp;MONTH(Ventes[[#This Row],[VenteDate]]),TEXT(MONTH(Ventes[[#This Row],[VenteDate]]),"##"))</f>
        <v>11</v>
      </c>
      <c r="AF179" t="str">
        <f>CHOOSE(Ventes[[#This Row],[DateMoisNumero]],"janvier","février","mars","avril","mai","juin","juillet.","août","septembre","octobre","novembre","décembre")</f>
        <v>novembre</v>
      </c>
      <c r="AG179" t="str">
        <f>Ventes[[#This Row],[DateAnnee]]&amp;IF(WEEKNUM(Ventes[[#This Row],[VenteDate]])&lt;10,"-0","-")&amp;WEEKNUM(Ventes[[#This Row],[VenteDate]])</f>
        <v>2026-48</v>
      </c>
      <c r="AH179" s="10">
        <f>YEAR(Ventes[[#This Row],[VenteDate]])</f>
        <v>2026</v>
      </c>
      <c r="AR179"/>
      <c r="AS179"/>
      <c r="AT179"/>
      <c r="AU179"/>
      <c r="AV179"/>
      <c r="AW179"/>
      <c r="BA179"/>
      <c r="BC179"/>
    </row>
    <row r="180" spans="1:55">
      <c r="A180" t="s">
        <v>554</v>
      </c>
      <c r="B180" t="s">
        <v>555</v>
      </c>
      <c r="D180" s="7">
        <v>45411</v>
      </c>
      <c r="E180" s="8">
        <v>46646</v>
      </c>
      <c r="F180" s="8" t="s">
        <v>95</v>
      </c>
      <c r="G180" t="s">
        <v>96</v>
      </c>
      <c r="H180" t="s">
        <v>127</v>
      </c>
      <c r="I180" t="s">
        <v>39</v>
      </c>
      <c r="J180" t="s">
        <v>40</v>
      </c>
      <c r="K180" t="s">
        <v>568</v>
      </c>
      <c r="L180" s="9" t="s">
        <v>569</v>
      </c>
      <c r="M180" s="9" t="s">
        <v>130</v>
      </c>
      <c r="N180" t="s">
        <v>131</v>
      </c>
      <c r="O180" t="s">
        <v>77</v>
      </c>
      <c r="P180" s="9" t="s">
        <v>78</v>
      </c>
      <c r="Q180" s="5" t="s">
        <v>57</v>
      </c>
      <c r="R180" t="s">
        <v>58</v>
      </c>
      <c r="S180" t="s">
        <v>175</v>
      </c>
      <c r="T180" t="s">
        <v>176</v>
      </c>
      <c r="U180" s="9">
        <v>22.32</v>
      </c>
      <c r="V180">
        <v>19</v>
      </c>
      <c r="W180" s="9">
        <v>110.26</v>
      </c>
      <c r="X180">
        <f>Ventes[[#This Row],[VenteNombre]]*Ventes[[#This Row],[PUHT]]</f>
        <v>2094.94</v>
      </c>
      <c r="Y180">
        <f>IF(Ventes[[#This Row],[RemiseType]]="Aucun",0,IF(Ventes[[#This Row],[RemiseType]]="Bas",3%,IF(Ventes[[#This Row],[RemiseType]]="Moyen",5%,IF(Ventes[[#This Row],[RemiseType]]="Elevé",10%,0))))*Ventes[[#This Row],[VenteBrut]]</f>
        <v>209.49400000000003</v>
      </c>
      <c r="Z180">
        <f>Ventes[[#This Row],[VenteBrut]]-Ventes[[#This Row],[Remise]]</f>
        <v>1885.4459999999999</v>
      </c>
      <c r="AA180">
        <f>Ventes[[#This Row],[VenteNombre]]*Ventes[[#This Row],[CUHT]]</f>
        <v>424.08</v>
      </c>
      <c r="AB180">
        <f>ROUND(Ventes[[#This Row],[VenteNet]]-Ventes[[#This Row],[Cout]],2)</f>
        <v>1461.37</v>
      </c>
      <c r="AC180">
        <f>WEEKDAY(Ventes[[#This Row],[VenteDate]], 2)</f>
        <v>4</v>
      </c>
      <c r="AD180" t="str">
        <f>CHOOSE(WEEKDAY(Ventes[[#This Row],[VenteDate]], 2),"lun.","mar.","mer.","jeu.","ven.","sam.","dim.")</f>
        <v>jeu.</v>
      </c>
      <c r="AE180" s="10" t="str">
        <f>IF(MONTH(Ventes[[#This Row],[VenteDate]])&lt;10,"0"&amp;MONTH(Ventes[[#This Row],[VenteDate]]),TEXT(MONTH(Ventes[[#This Row],[VenteDate]]),"##"))</f>
        <v>09</v>
      </c>
      <c r="AF180" t="str">
        <f>CHOOSE(Ventes[[#This Row],[DateMoisNumero]],"janvier","février","mars","avril","mai","juin","juillet.","août","septembre","octobre","novembre","décembre")</f>
        <v>septembre</v>
      </c>
      <c r="AG180" t="str">
        <f>Ventes[[#This Row],[DateAnnee]]&amp;IF(WEEKNUM(Ventes[[#This Row],[VenteDate]])&lt;10,"-0","-")&amp;WEEKNUM(Ventes[[#This Row],[VenteDate]])</f>
        <v>2027-38</v>
      </c>
      <c r="AH180" s="10">
        <f>YEAR(Ventes[[#This Row],[VenteDate]])</f>
        <v>2027</v>
      </c>
      <c r="AR180"/>
      <c r="AS180"/>
      <c r="AT180"/>
      <c r="AU180"/>
      <c r="AV180"/>
      <c r="AW180"/>
      <c r="BA180"/>
      <c r="BC180"/>
    </row>
    <row r="181" spans="1:55">
      <c r="A181" t="s">
        <v>554</v>
      </c>
      <c r="B181" t="s">
        <v>555</v>
      </c>
      <c r="D181" s="7">
        <v>45411</v>
      </c>
      <c r="E181" s="8">
        <v>46734</v>
      </c>
      <c r="F181" s="8" t="s">
        <v>95</v>
      </c>
      <c r="G181" t="s">
        <v>96</v>
      </c>
      <c r="H181" t="s">
        <v>127</v>
      </c>
      <c r="I181" t="s">
        <v>39</v>
      </c>
      <c r="J181" t="s">
        <v>40</v>
      </c>
      <c r="K181" t="s">
        <v>570</v>
      </c>
      <c r="L181" s="9" t="s">
        <v>571</v>
      </c>
      <c r="M181" s="9" t="s">
        <v>53</v>
      </c>
      <c r="N181" t="s">
        <v>54</v>
      </c>
      <c r="O181" t="s">
        <v>77</v>
      </c>
      <c r="P181" s="9" t="s">
        <v>78</v>
      </c>
      <c r="Q181" s="5" t="s">
        <v>57</v>
      </c>
      <c r="R181" t="s">
        <v>58</v>
      </c>
      <c r="S181" t="s">
        <v>59</v>
      </c>
      <c r="T181" t="s">
        <v>60</v>
      </c>
      <c r="U181" s="9">
        <v>84.96</v>
      </c>
      <c r="V181">
        <v>24</v>
      </c>
      <c r="W181" s="9">
        <v>127.44</v>
      </c>
      <c r="X181">
        <f>Ventes[[#This Row],[VenteNombre]]*Ventes[[#This Row],[PUHT]]</f>
        <v>3058.56</v>
      </c>
      <c r="Y181">
        <f>IF(Ventes[[#This Row],[RemiseType]]="Aucun",0,IF(Ventes[[#This Row],[RemiseType]]="Bas",3%,IF(Ventes[[#This Row],[RemiseType]]="Moyen",5%,IF(Ventes[[#This Row],[RemiseType]]="Elevé",10%,0))))*Ventes[[#This Row],[VenteBrut]]</f>
        <v>305.85599999999999</v>
      </c>
      <c r="Z181">
        <f>Ventes[[#This Row],[VenteBrut]]-Ventes[[#This Row],[Remise]]</f>
        <v>2752.7039999999997</v>
      </c>
      <c r="AA181">
        <f>Ventes[[#This Row],[VenteNombre]]*Ventes[[#This Row],[CUHT]]</f>
        <v>2039.04</v>
      </c>
      <c r="AB181">
        <f>ROUND(Ventes[[#This Row],[VenteNet]]-Ventes[[#This Row],[Cout]],2)</f>
        <v>713.66</v>
      </c>
      <c r="AC181">
        <f>WEEKDAY(Ventes[[#This Row],[VenteDate]], 2)</f>
        <v>1</v>
      </c>
      <c r="AD181" t="str">
        <f>CHOOSE(WEEKDAY(Ventes[[#This Row],[VenteDate]], 2),"lun.","mar.","mer.","jeu.","ven.","sam.","dim.")</f>
        <v>lun.</v>
      </c>
      <c r="AE181" s="10" t="str">
        <f>IF(MONTH(Ventes[[#This Row],[VenteDate]])&lt;10,"0"&amp;MONTH(Ventes[[#This Row],[VenteDate]]),TEXT(MONTH(Ventes[[#This Row],[VenteDate]]),"##"))</f>
        <v>12</v>
      </c>
      <c r="AF181" t="str">
        <f>CHOOSE(Ventes[[#This Row],[DateMoisNumero]],"janvier","février","mars","avril","mai","juin","juillet.","août","septembre","octobre","novembre","décembre")</f>
        <v>décembre</v>
      </c>
      <c r="AG181" t="str">
        <f>Ventes[[#This Row],[DateAnnee]]&amp;IF(WEEKNUM(Ventes[[#This Row],[VenteDate]])&lt;10,"-0","-")&amp;WEEKNUM(Ventes[[#This Row],[VenteDate]])</f>
        <v>2027-51</v>
      </c>
      <c r="AH181" s="10">
        <f>YEAR(Ventes[[#This Row],[VenteDate]])</f>
        <v>2027</v>
      </c>
      <c r="AR181"/>
      <c r="AS181"/>
      <c r="AT181"/>
      <c r="AU181"/>
      <c r="AV181"/>
      <c r="AW181"/>
      <c r="BA181"/>
      <c r="BC181"/>
    </row>
    <row r="182" spans="1:55">
      <c r="A182" t="s">
        <v>572</v>
      </c>
      <c r="B182" t="s">
        <v>573</v>
      </c>
      <c r="C182" t="s">
        <v>574</v>
      </c>
      <c r="D182" s="7">
        <v>45636</v>
      </c>
      <c r="E182" s="8">
        <v>45747</v>
      </c>
      <c r="F182" s="8" t="s">
        <v>95</v>
      </c>
      <c r="G182" t="s">
        <v>96</v>
      </c>
      <c r="H182" t="s">
        <v>127</v>
      </c>
      <c r="I182" t="s">
        <v>39</v>
      </c>
      <c r="J182" t="s">
        <v>40</v>
      </c>
      <c r="K182" t="s">
        <v>575</v>
      </c>
      <c r="L182" s="9" t="s">
        <v>576</v>
      </c>
      <c r="M182" s="9" t="s">
        <v>75</v>
      </c>
      <c r="N182" t="s">
        <v>76</v>
      </c>
      <c r="O182" t="s">
        <v>77</v>
      </c>
      <c r="P182" t="s">
        <v>78</v>
      </c>
      <c r="Q182" s="5" t="s">
        <v>57</v>
      </c>
      <c r="R182" t="s">
        <v>58</v>
      </c>
      <c r="S182" t="s">
        <v>160</v>
      </c>
      <c r="T182" t="s">
        <v>161</v>
      </c>
      <c r="U182">
        <v>21.6</v>
      </c>
      <c r="V182">
        <v>64</v>
      </c>
      <c r="W182">
        <v>122.5</v>
      </c>
      <c r="X182">
        <f>Ventes[[#This Row],[VenteNombre]]*Ventes[[#This Row],[PUHT]]</f>
        <v>7840</v>
      </c>
      <c r="Y182">
        <f>IF(Ventes[[#This Row],[RemiseType]]="Aucun",0,IF(Ventes[[#This Row],[RemiseType]]="Bas",3%,IF(Ventes[[#This Row],[RemiseType]]="Moyen",5%,IF(Ventes[[#This Row],[RemiseType]]="Elevé",10%,0))))*Ventes[[#This Row],[VenteBrut]]</f>
        <v>784</v>
      </c>
      <c r="Z182">
        <f>Ventes[[#This Row],[VenteBrut]]-Ventes[[#This Row],[Remise]]</f>
        <v>7056</v>
      </c>
      <c r="AA182">
        <f>Ventes[[#This Row],[VenteNombre]]*Ventes[[#This Row],[CUHT]]</f>
        <v>1382.4</v>
      </c>
      <c r="AB182">
        <f>ROUND(Ventes[[#This Row],[VenteNet]]-Ventes[[#This Row],[Cout]],2)</f>
        <v>5673.6</v>
      </c>
      <c r="AC182">
        <f>WEEKDAY(Ventes[[#This Row],[VenteDate]], 2)</f>
        <v>1</v>
      </c>
      <c r="AD182" t="str">
        <f>CHOOSE(WEEKDAY(Ventes[[#This Row],[VenteDate]], 2),"lun.","mar.","mer.","jeu.","ven.","sam.","dim.")</f>
        <v>lun.</v>
      </c>
      <c r="AE182" s="10" t="str">
        <f>IF(MONTH(Ventes[[#This Row],[VenteDate]])&lt;10,"0"&amp;MONTH(Ventes[[#This Row],[VenteDate]]),TEXT(MONTH(Ventes[[#This Row],[VenteDate]]),"##"))</f>
        <v>03</v>
      </c>
      <c r="AF182" t="str">
        <f>CHOOSE(Ventes[[#This Row],[DateMoisNumero]],"janvier","février","mars","avril","mai","juin","juillet.","août","septembre","octobre","novembre","décembre")</f>
        <v>mars</v>
      </c>
      <c r="AG182" t="str">
        <f>Ventes[[#This Row],[DateAnnee]]&amp;IF(WEEKNUM(Ventes[[#This Row],[VenteDate]])&lt;10,"-0","-")&amp;WEEKNUM(Ventes[[#This Row],[VenteDate]])</f>
        <v>2025-14</v>
      </c>
      <c r="AH182" s="10">
        <f>YEAR(Ventes[[#This Row],[VenteDate]])</f>
        <v>2025</v>
      </c>
      <c r="AR182"/>
      <c r="AS182"/>
      <c r="AT182"/>
      <c r="AU182"/>
      <c r="AV182"/>
      <c r="AW182"/>
      <c r="BA182"/>
      <c r="BC182"/>
    </row>
    <row r="183" spans="1:55">
      <c r="A183" t="s">
        <v>572</v>
      </c>
      <c r="B183" t="s">
        <v>573</v>
      </c>
      <c r="C183" t="s">
        <v>574</v>
      </c>
      <c r="D183" s="7">
        <v>45636</v>
      </c>
      <c r="E183" s="8">
        <v>45919</v>
      </c>
      <c r="F183" s="8" t="s">
        <v>95</v>
      </c>
      <c r="G183" t="s">
        <v>96</v>
      </c>
      <c r="H183" t="s">
        <v>127</v>
      </c>
      <c r="I183" t="s">
        <v>39</v>
      </c>
      <c r="J183" t="s">
        <v>40</v>
      </c>
      <c r="K183" t="s">
        <v>577</v>
      </c>
      <c r="L183" s="9" t="s">
        <v>578</v>
      </c>
      <c r="M183" s="9" t="s">
        <v>63</v>
      </c>
      <c r="N183" t="s">
        <v>64</v>
      </c>
      <c r="O183" t="s">
        <v>77</v>
      </c>
      <c r="P183" t="s">
        <v>78</v>
      </c>
      <c r="Q183" s="5" t="s">
        <v>57</v>
      </c>
      <c r="R183" t="s">
        <v>58</v>
      </c>
      <c r="S183" t="s">
        <v>183</v>
      </c>
      <c r="T183" t="s">
        <v>184</v>
      </c>
      <c r="U183">
        <v>37.799999999999997</v>
      </c>
      <c r="V183">
        <v>10</v>
      </c>
      <c r="W183">
        <v>49.88</v>
      </c>
      <c r="X183">
        <f>Ventes[[#This Row],[VenteNombre]]*Ventes[[#This Row],[PUHT]]</f>
        <v>498.8</v>
      </c>
      <c r="Y183">
        <f>IF(Ventes[[#This Row],[RemiseType]]="Aucun",0,IF(Ventes[[#This Row],[RemiseType]]="Bas",3%,IF(Ventes[[#This Row],[RemiseType]]="Moyen",5%,IF(Ventes[[#This Row],[RemiseType]]="Elevé",10%,0))))*Ventes[[#This Row],[VenteBrut]]</f>
        <v>49.88</v>
      </c>
      <c r="Z183">
        <f>Ventes[[#This Row],[VenteBrut]]-Ventes[[#This Row],[Remise]]</f>
        <v>448.92</v>
      </c>
      <c r="AA183">
        <f>Ventes[[#This Row],[VenteNombre]]*Ventes[[#This Row],[CUHT]]</f>
        <v>378</v>
      </c>
      <c r="AB183">
        <f>ROUND(Ventes[[#This Row],[VenteNet]]-Ventes[[#This Row],[Cout]],2)</f>
        <v>70.92</v>
      </c>
      <c r="AC183">
        <f>WEEKDAY(Ventes[[#This Row],[VenteDate]], 2)</f>
        <v>5</v>
      </c>
      <c r="AD183" t="str">
        <f>CHOOSE(WEEKDAY(Ventes[[#This Row],[VenteDate]], 2),"lun.","mar.","mer.","jeu.","ven.","sam.","dim.")</f>
        <v>ven.</v>
      </c>
      <c r="AE183" s="10" t="str">
        <f>IF(MONTH(Ventes[[#This Row],[VenteDate]])&lt;10,"0"&amp;MONTH(Ventes[[#This Row],[VenteDate]]),TEXT(MONTH(Ventes[[#This Row],[VenteDate]]),"##"))</f>
        <v>09</v>
      </c>
      <c r="AF183" t="str">
        <f>CHOOSE(Ventes[[#This Row],[DateMoisNumero]],"janvier","février","mars","avril","mai","juin","juillet.","août","septembre","octobre","novembre","décembre")</f>
        <v>septembre</v>
      </c>
      <c r="AG183" t="str">
        <f>Ventes[[#This Row],[DateAnnee]]&amp;IF(WEEKNUM(Ventes[[#This Row],[VenteDate]])&lt;10,"-0","-")&amp;WEEKNUM(Ventes[[#This Row],[VenteDate]])</f>
        <v>2025-38</v>
      </c>
      <c r="AH183" s="10">
        <f>YEAR(Ventes[[#This Row],[VenteDate]])</f>
        <v>2025</v>
      </c>
      <c r="AR183"/>
      <c r="AS183"/>
      <c r="AT183"/>
      <c r="AU183"/>
      <c r="AV183"/>
      <c r="AW183"/>
      <c r="BA183"/>
      <c r="BC183"/>
    </row>
    <row r="184" spans="1:55">
      <c r="A184" t="s">
        <v>572</v>
      </c>
      <c r="B184" t="s">
        <v>573</v>
      </c>
      <c r="C184" t="s">
        <v>574</v>
      </c>
      <c r="D184" s="7">
        <v>45636</v>
      </c>
      <c r="E184" s="8">
        <v>46129</v>
      </c>
      <c r="F184" s="8" t="s">
        <v>95</v>
      </c>
      <c r="G184" t="s">
        <v>96</v>
      </c>
      <c r="H184" t="s">
        <v>127</v>
      </c>
      <c r="I184" t="s">
        <v>39</v>
      </c>
      <c r="J184" t="s">
        <v>40</v>
      </c>
      <c r="K184" t="s">
        <v>579</v>
      </c>
      <c r="L184" s="9" t="s">
        <v>580</v>
      </c>
      <c r="M184" s="9" t="s">
        <v>63</v>
      </c>
      <c r="N184" t="s">
        <v>64</v>
      </c>
      <c r="O184" t="s">
        <v>77</v>
      </c>
      <c r="P184" t="s">
        <v>78</v>
      </c>
      <c r="Q184" s="5" t="s">
        <v>79</v>
      </c>
      <c r="R184" t="s">
        <v>80</v>
      </c>
      <c r="S184" t="s">
        <v>71</v>
      </c>
      <c r="T184" t="s">
        <v>72</v>
      </c>
      <c r="U184">
        <v>15.36</v>
      </c>
      <c r="V184">
        <v>38</v>
      </c>
      <c r="W184">
        <v>23.22</v>
      </c>
      <c r="X184">
        <f>Ventes[[#This Row],[VenteNombre]]*Ventes[[#This Row],[PUHT]]</f>
        <v>882.3599999999999</v>
      </c>
      <c r="Y184">
        <f>IF(Ventes[[#This Row],[RemiseType]]="Aucun",0,IF(Ventes[[#This Row],[RemiseType]]="Bas",3%,IF(Ventes[[#This Row],[RemiseType]]="Moyen",5%,IF(Ventes[[#This Row],[RemiseType]]="Elevé",10%,0))))*Ventes[[#This Row],[VenteBrut]]</f>
        <v>88.23599999999999</v>
      </c>
      <c r="Z184">
        <f>Ventes[[#This Row],[VenteBrut]]-Ventes[[#This Row],[Remise]]</f>
        <v>794.12399999999991</v>
      </c>
      <c r="AA184">
        <f>Ventes[[#This Row],[VenteNombre]]*Ventes[[#This Row],[CUHT]]</f>
        <v>583.67999999999995</v>
      </c>
      <c r="AB184">
        <f>ROUND(Ventes[[#This Row],[VenteNet]]-Ventes[[#This Row],[Cout]],2)</f>
        <v>210.44</v>
      </c>
      <c r="AC184">
        <f>WEEKDAY(Ventes[[#This Row],[VenteDate]], 2)</f>
        <v>5</v>
      </c>
      <c r="AD184" t="str">
        <f>CHOOSE(WEEKDAY(Ventes[[#This Row],[VenteDate]], 2),"lun.","mar.","mer.","jeu.","ven.","sam.","dim.")</f>
        <v>ven.</v>
      </c>
      <c r="AE184" s="10" t="str">
        <f>IF(MONTH(Ventes[[#This Row],[VenteDate]])&lt;10,"0"&amp;MONTH(Ventes[[#This Row],[VenteDate]]),TEXT(MONTH(Ventes[[#This Row],[VenteDate]]),"##"))</f>
        <v>04</v>
      </c>
      <c r="AF184" t="str">
        <f>CHOOSE(Ventes[[#This Row],[DateMoisNumero]],"janvier","février","mars","avril","mai","juin","juillet.","août","septembre","octobre","novembre","décembre")</f>
        <v>avril</v>
      </c>
      <c r="AG184" t="str">
        <f>Ventes[[#This Row],[DateAnnee]]&amp;IF(WEEKNUM(Ventes[[#This Row],[VenteDate]])&lt;10,"-0","-")&amp;WEEKNUM(Ventes[[#This Row],[VenteDate]])</f>
        <v>2026-16</v>
      </c>
      <c r="AH184" s="10">
        <f>YEAR(Ventes[[#This Row],[VenteDate]])</f>
        <v>2026</v>
      </c>
      <c r="AR184"/>
      <c r="AS184"/>
      <c r="AT184"/>
      <c r="AU184"/>
      <c r="AV184"/>
      <c r="AW184"/>
      <c r="BA184"/>
      <c r="BC184"/>
    </row>
    <row r="185" spans="1:55">
      <c r="A185" t="s">
        <v>572</v>
      </c>
      <c r="B185" t="s">
        <v>573</v>
      </c>
      <c r="C185" t="s">
        <v>574</v>
      </c>
      <c r="D185" s="7">
        <v>45636</v>
      </c>
      <c r="E185" s="8">
        <v>46477</v>
      </c>
      <c r="F185" s="8" t="s">
        <v>95</v>
      </c>
      <c r="G185" t="s">
        <v>96</v>
      </c>
      <c r="H185" t="s">
        <v>127</v>
      </c>
      <c r="I185" t="s">
        <v>39</v>
      </c>
      <c r="J185" t="s">
        <v>40</v>
      </c>
      <c r="K185" t="s">
        <v>581</v>
      </c>
      <c r="L185" s="9" t="s">
        <v>582</v>
      </c>
      <c r="M185" s="9" t="s">
        <v>75</v>
      </c>
      <c r="N185" t="s">
        <v>76</v>
      </c>
      <c r="O185" t="s">
        <v>77</v>
      </c>
      <c r="P185" s="9" t="s">
        <v>78</v>
      </c>
      <c r="Q185" s="5" t="s">
        <v>57</v>
      </c>
      <c r="R185" t="s">
        <v>58</v>
      </c>
      <c r="S185" t="s">
        <v>160</v>
      </c>
      <c r="T185" t="s">
        <v>161</v>
      </c>
      <c r="U185" s="9">
        <v>21.6</v>
      </c>
      <c r="V185">
        <v>64</v>
      </c>
      <c r="W185" s="9">
        <v>122.5</v>
      </c>
      <c r="X185">
        <f>Ventes[[#This Row],[VenteNombre]]*Ventes[[#This Row],[PUHT]]</f>
        <v>7840</v>
      </c>
      <c r="Y185">
        <f>IF(Ventes[[#This Row],[RemiseType]]="Aucun",0,IF(Ventes[[#This Row],[RemiseType]]="Bas",3%,IF(Ventes[[#This Row],[RemiseType]]="Moyen",5%,IF(Ventes[[#This Row],[RemiseType]]="Elevé",10%,0))))*Ventes[[#This Row],[VenteBrut]]</f>
        <v>784</v>
      </c>
      <c r="Z185">
        <f>Ventes[[#This Row],[VenteBrut]]-Ventes[[#This Row],[Remise]]</f>
        <v>7056</v>
      </c>
      <c r="AA185">
        <f>Ventes[[#This Row],[VenteNombre]]*Ventes[[#This Row],[CUHT]]</f>
        <v>1382.4</v>
      </c>
      <c r="AB185">
        <f>ROUND(Ventes[[#This Row],[VenteNet]]-Ventes[[#This Row],[Cout]],2)</f>
        <v>5673.6</v>
      </c>
      <c r="AC185">
        <f>WEEKDAY(Ventes[[#This Row],[VenteDate]], 2)</f>
        <v>3</v>
      </c>
      <c r="AD185" t="str">
        <f>CHOOSE(WEEKDAY(Ventes[[#This Row],[VenteDate]], 2),"lun.","mar.","mer.","jeu.","ven.","sam.","dim.")</f>
        <v>mer.</v>
      </c>
      <c r="AE185" s="10" t="str">
        <f>IF(MONTH(Ventes[[#This Row],[VenteDate]])&lt;10,"0"&amp;MONTH(Ventes[[#This Row],[VenteDate]]),TEXT(MONTH(Ventes[[#This Row],[VenteDate]]),"##"))</f>
        <v>03</v>
      </c>
      <c r="AF185" t="str">
        <f>CHOOSE(Ventes[[#This Row],[DateMoisNumero]],"janvier","février","mars","avril","mai","juin","juillet.","août","septembre","octobre","novembre","décembre")</f>
        <v>mars</v>
      </c>
      <c r="AG185" t="str">
        <f>Ventes[[#This Row],[DateAnnee]]&amp;IF(WEEKNUM(Ventes[[#This Row],[VenteDate]])&lt;10,"-0","-")&amp;WEEKNUM(Ventes[[#This Row],[VenteDate]])</f>
        <v>2027-14</v>
      </c>
      <c r="AH185" s="10">
        <f>YEAR(Ventes[[#This Row],[VenteDate]])</f>
        <v>2027</v>
      </c>
      <c r="AR185"/>
      <c r="AS185"/>
      <c r="AT185"/>
      <c r="AU185"/>
      <c r="AV185"/>
      <c r="AW185"/>
      <c r="BA185"/>
      <c r="BC185"/>
    </row>
    <row r="186" spans="1:55">
      <c r="A186" t="s">
        <v>572</v>
      </c>
      <c r="B186" t="s">
        <v>573</v>
      </c>
      <c r="C186" t="s">
        <v>574</v>
      </c>
      <c r="D186" s="7">
        <v>45636</v>
      </c>
      <c r="E186" s="8">
        <v>46649</v>
      </c>
      <c r="F186" s="8" t="s">
        <v>95</v>
      </c>
      <c r="G186" t="s">
        <v>96</v>
      </c>
      <c r="H186" t="s">
        <v>127</v>
      </c>
      <c r="I186" t="s">
        <v>39</v>
      </c>
      <c r="J186" t="s">
        <v>40</v>
      </c>
      <c r="K186" t="s">
        <v>583</v>
      </c>
      <c r="L186" s="9" t="s">
        <v>584</v>
      </c>
      <c r="M186" s="9" t="s">
        <v>63</v>
      </c>
      <c r="N186" t="s">
        <v>64</v>
      </c>
      <c r="O186" t="s">
        <v>77</v>
      </c>
      <c r="P186" s="9" t="s">
        <v>78</v>
      </c>
      <c r="Q186" s="5" t="s">
        <v>57</v>
      </c>
      <c r="R186" t="s">
        <v>58</v>
      </c>
      <c r="S186" t="s">
        <v>183</v>
      </c>
      <c r="T186" t="s">
        <v>184</v>
      </c>
      <c r="U186" s="9">
        <v>45</v>
      </c>
      <c r="V186">
        <v>10</v>
      </c>
      <c r="W186" s="9">
        <v>59.38</v>
      </c>
      <c r="X186">
        <f>Ventes[[#This Row],[VenteNombre]]*Ventes[[#This Row],[PUHT]]</f>
        <v>593.80000000000007</v>
      </c>
      <c r="Y186">
        <f>IF(Ventes[[#This Row],[RemiseType]]="Aucun",0,IF(Ventes[[#This Row],[RemiseType]]="Bas",3%,IF(Ventes[[#This Row],[RemiseType]]="Moyen",5%,IF(Ventes[[#This Row],[RemiseType]]="Elevé",10%,0))))*Ventes[[#This Row],[VenteBrut]]</f>
        <v>59.38000000000001</v>
      </c>
      <c r="Z186">
        <f>Ventes[[#This Row],[VenteBrut]]-Ventes[[#This Row],[Remise]]</f>
        <v>534.42000000000007</v>
      </c>
      <c r="AA186">
        <f>Ventes[[#This Row],[VenteNombre]]*Ventes[[#This Row],[CUHT]]</f>
        <v>450</v>
      </c>
      <c r="AB186">
        <f>ROUND(Ventes[[#This Row],[VenteNet]]-Ventes[[#This Row],[Cout]],2)</f>
        <v>84.42</v>
      </c>
      <c r="AC186">
        <f>WEEKDAY(Ventes[[#This Row],[VenteDate]], 2)</f>
        <v>7</v>
      </c>
      <c r="AD186" t="str">
        <f>CHOOSE(WEEKDAY(Ventes[[#This Row],[VenteDate]], 2),"lun.","mar.","mer.","jeu.","ven.","sam.","dim.")</f>
        <v>dim.</v>
      </c>
      <c r="AE186" s="10" t="str">
        <f>IF(MONTH(Ventes[[#This Row],[VenteDate]])&lt;10,"0"&amp;MONTH(Ventes[[#This Row],[VenteDate]]),TEXT(MONTH(Ventes[[#This Row],[VenteDate]]),"##"))</f>
        <v>09</v>
      </c>
      <c r="AF186" t="str">
        <f>CHOOSE(Ventes[[#This Row],[DateMoisNumero]],"janvier","février","mars","avril","mai","juin","juillet.","août","septembre","octobre","novembre","décembre")</f>
        <v>septembre</v>
      </c>
      <c r="AG186" t="str">
        <f>Ventes[[#This Row],[DateAnnee]]&amp;IF(WEEKNUM(Ventes[[#This Row],[VenteDate]])&lt;10,"-0","-")&amp;WEEKNUM(Ventes[[#This Row],[VenteDate]])</f>
        <v>2027-39</v>
      </c>
      <c r="AH186" s="10">
        <f>YEAR(Ventes[[#This Row],[VenteDate]])</f>
        <v>2027</v>
      </c>
      <c r="AR186"/>
      <c r="AS186"/>
      <c r="AT186"/>
      <c r="AU186"/>
      <c r="AV186"/>
      <c r="AW186"/>
      <c r="BA186"/>
      <c r="BC186"/>
    </row>
    <row r="187" spans="1:55">
      <c r="A187" t="s">
        <v>572</v>
      </c>
      <c r="B187" t="s">
        <v>573</v>
      </c>
      <c r="C187" t="s">
        <v>574</v>
      </c>
      <c r="D187" s="7">
        <v>45636</v>
      </c>
      <c r="E187" s="8">
        <v>46860</v>
      </c>
      <c r="F187" s="8" t="s">
        <v>95</v>
      </c>
      <c r="G187" t="s">
        <v>96</v>
      </c>
      <c r="H187" t="s">
        <v>127</v>
      </c>
      <c r="I187" t="s">
        <v>39</v>
      </c>
      <c r="J187" t="s">
        <v>40</v>
      </c>
      <c r="K187" t="s">
        <v>585</v>
      </c>
      <c r="L187" s="9" t="s">
        <v>586</v>
      </c>
      <c r="M187" s="9" t="s">
        <v>63</v>
      </c>
      <c r="N187" t="s">
        <v>64</v>
      </c>
      <c r="O187" t="s">
        <v>77</v>
      </c>
      <c r="P187" s="9" t="s">
        <v>78</v>
      </c>
      <c r="Q187" s="5" t="s">
        <v>79</v>
      </c>
      <c r="R187" t="s">
        <v>80</v>
      </c>
      <c r="S187" t="s">
        <v>71</v>
      </c>
      <c r="T187" t="s">
        <v>72</v>
      </c>
      <c r="U187" s="9">
        <v>3.84</v>
      </c>
      <c r="V187">
        <v>38</v>
      </c>
      <c r="W187" s="9">
        <v>5.81</v>
      </c>
      <c r="X187">
        <f>Ventes[[#This Row],[VenteNombre]]*Ventes[[#This Row],[PUHT]]</f>
        <v>220.77999999999997</v>
      </c>
      <c r="Y187">
        <f>IF(Ventes[[#This Row],[RemiseType]]="Aucun",0,IF(Ventes[[#This Row],[RemiseType]]="Bas",3%,IF(Ventes[[#This Row],[RemiseType]]="Moyen",5%,IF(Ventes[[#This Row],[RemiseType]]="Elevé",10%,0))))*Ventes[[#This Row],[VenteBrut]]</f>
        <v>22.077999999999999</v>
      </c>
      <c r="Z187">
        <f>Ventes[[#This Row],[VenteBrut]]-Ventes[[#This Row],[Remise]]</f>
        <v>198.70199999999997</v>
      </c>
      <c r="AA187">
        <f>Ventes[[#This Row],[VenteNombre]]*Ventes[[#This Row],[CUHT]]</f>
        <v>145.91999999999999</v>
      </c>
      <c r="AB187">
        <f>ROUND(Ventes[[#This Row],[VenteNet]]-Ventes[[#This Row],[Cout]],2)</f>
        <v>52.78</v>
      </c>
      <c r="AC187">
        <f>WEEKDAY(Ventes[[#This Row],[VenteDate]], 2)</f>
        <v>1</v>
      </c>
      <c r="AD187" t="str">
        <f>CHOOSE(WEEKDAY(Ventes[[#This Row],[VenteDate]], 2),"lun.","mar.","mer.","jeu.","ven.","sam.","dim.")</f>
        <v>lun.</v>
      </c>
      <c r="AE187" s="10" t="str">
        <f>IF(MONTH(Ventes[[#This Row],[VenteDate]])&lt;10,"0"&amp;MONTH(Ventes[[#This Row],[VenteDate]]),TEXT(MONTH(Ventes[[#This Row],[VenteDate]]),"##"))</f>
        <v>04</v>
      </c>
      <c r="AF187" t="str">
        <f>CHOOSE(Ventes[[#This Row],[DateMoisNumero]],"janvier","février","mars","avril","mai","juin","juillet.","août","septembre","octobre","novembre","décembre")</f>
        <v>avril</v>
      </c>
      <c r="AG187" t="str">
        <f>Ventes[[#This Row],[DateAnnee]]&amp;IF(WEEKNUM(Ventes[[#This Row],[VenteDate]])&lt;10,"-0","-")&amp;WEEKNUM(Ventes[[#This Row],[VenteDate]])</f>
        <v>2028-17</v>
      </c>
      <c r="AH187" s="10">
        <f>YEAR(Ventes[[#This Row],[VenteDate]])</f>
        <v>2028</v>
      </c>
      <c r="AR187"/>
      <c r="AS187"/>
      <c r="AT187"/>
      <c r="AU187"/>
      <c r="AV187"/>
      <c r="AW187"/>
      <c r="BA187"/>
      <c r="BC187"/>
    </row>
    <row r="188" spans="1:55">
      <c r="A188" t="s">
        <v>587</v>
      </c>
      <c r="B188" t="s">
        <v>588</v>
      </c>
      <c r="D188" s="8">
        <v>45819</v>
      </c>
      <c r="E188" s="8">
        <v>45819</v>
      </c>
      <c r="F188" s="8" t="s">
        <v>36</v>
      </c>
      <c r="G188" t="s">
        <v>37</v>
      </c>
      <c r="H188" t="s">
        <v>127</v>
      </c>
      <c r="I188" t="s">
        <v>39</v>
      </c>
      <c r="J188" t="s">
        <v>40</v>
      </c>
      <c r="K188" t="s">
        <v>589</v>
      </c>
      <c r="L188" s="9" t="s">
        <v>590</v>
      </c>
      <c r="M188" s="9" t="s">
        <v>63</v>
      </c>
      <c r="N188" t="s">
        <v>64</v>
      </c>
      <c r="O188" t="s">
        <v>45</v>
      </c>
      <c r="P188" t="s">
        <v>46</v>
      </c>
      <c r="Q188" s="5" t="s">
        <v>57</v>
      </c>
      <c r="R188" t="s">
        <v>58</v>
      </c>
      <c r="S188" t="s">
        <v>143</v>
      </c>
      <c r="T188" t="s">
        <v>144</v>
      </c>
      <c r="U188">
        <v>18.059999999999999</v>
      </c>
      <c r="V188">
        <v>17</v>
      </c>
      <c r="W188">
        <v>118.9</v>
      </c>
      <c r="X188">
        <f>Ventes[[#This Row],[VenteNombre]]*Ventes[[#This Row],[PUHT]]</f>
        <v>2021.3000000000002</v>
      </c>
      <c r="Y188">
        <f>IF(Ventes[[#This Row],[RemiseType]]="Aucun",0,IF(Ventes[[#This Row],[RemiseType]]="Bas",3%,IF(Ventes[[#This Row],[RemiseType]]="Moyen",5%,IF(Ventes[[#This Row],[RemiseType]]="Elevé",10%,0))))*Ventes[[#This Row],[VenteBrut]]</f>
        <v>101.06500000000001</v>
      </c>
      <c r="Z188">
        <f>Ventes[[#This Row],[VenteBrut]]-Ventes[[#This Row],[Remise]]</f>
        <v>1920.2350000000001</v>
      </c>
      <c r="AA188">
        <f>Ventes[[#This Row],[VenteNombre]]*Ventes[[#This Row],[CUHT]]</f>
        <v>307.02</v>
      </c>
      <c r="AB188">
        <f>ROUND(Ventes[[#This Row],[VenteNet]]-Ventes[[#This Row],[Cout]],2)</f>
        <v>1613.22</v>
      </c>
      <c r="AC188">
        <f>WEEKDAY(Ventes[[#This Row],[VenteDate]], 2)</f>
        <v>3</v>
      </c>
      <c r="AD188" t="str">
        <f>CHOOSE(WEEKDAY(Ventes[[#This Row],[VenteDate]], 2),"lun.","mar.","mer.","jeu.","ven.","sam.","dim.")</f>
        <v>mer.</v>
      </c>
      <c r="AE188" s="10" t="str">
        <f>IF(MONTH(Ventes[[#This Row],[VenteDate]])&lt;10,"0"&amp;MONTH(Ventes[[#This Row],[VenteDate]]),TEXT(MONTH(Ventes[[#This Row],[VenteDate]]),"##"))</f>
        <v>06</v>
      </c>
      <c r="AF188" t="str">
        <f>CHOOSE(Ventes[[#This Row],[DateMoisNumero]],"janvier","février","mars","avril","mai","juin","juillet.","août","septembre","octobre","novembre","décembre")</f>
        <v>juin</v>
      </c>
      <c r="AG188" t="str">
        <f>Ventes[[#This Row],[DateAnnee]]&amp;IF(WEEKNUM(Ventes[[#This Row],[VenteDate]])&lt;10,"-0","-")&amp;WEEKNUM(Ventes[[#This Row],[VenteDate]])</f>
        <v>2025-24</v>
      </c>
      <c r="AH188" s="10">
        <f>YEAR(Ventes[[#This Row],[VenteDate]])</f>
        <v>2025</v>
      </c>
      <c r="AR188"/>
      <c r="AS188"/>
      <c r="AT188"/>
      <c r="AU188"/>
      <c r="AV188"/>
      <c r="AW188"/>
      <c r="BA188"/>
      <c r="BC188"/>
    </row>
    <row r="189" spans="1:55">
      <c r="A189" t="s">
        <v>587</v>
      </c>
      <c r="B189" t="s">
        <v>588</v>
      </c>
      <c r="D189" s="8">
        <v>45819</v>
      </c>
      <c r="E189" s="8">
        <v>45819</v>
      </c>
      <c r="F189" s="8" t="s">
        <v>36</v>
      </c>
      <c r="G189" t="s">
        <v>37</v>
      </c>
      <c r="H189" t="s">
        <v>127</v>
      </c>
      <c r="I189" t="s">
        <v>39</v>
      </c>
      <c r="J189" t="s">
        <v>40</v>
      </c>
      <c r="K189" t="s">
        <v>591</v>
      </c>
      <c r="L189" s="9" t="s">
        <v>592</v>
      </c>
      <c r="M189" s="9" t="s">
        <v>75</v>
      </c>
      <c r="N189" t="s">
        <v>76</v>
      </c>
      <c r="O189" t="s">
        <v>55</v>
      </c>
      <c r="P189" s="9" t="s">
        <v>56</v>
      </c>
      <c r="Q189" s="5" t="s">
        <v>79</v>
      </c>
      <c r="R189" t="s">
        <v>80</v>
      </c>
      <c r="S189" t="s">
        <v>243</v>
      </c>
      <c r="T189" t="s">
        <v>244</v>
      </c>
      <c r="U189" s="9">
        <v>23.33</v>
      </c>
      <c r="V189">
        <v>46</v>
      </c>
      <c r="W189" s="9">
        <v>110</v>
      </c>
      <c r="X189">
        <f>Ventes[[#This Row],[VenteNombre]]*Ventes[[#This Row],[PUHT]]</f>
        <v>5060</v>
      </c>
      <c r="Y189">
        <f>IF(Ventes[[#This Row],[RemiseType]]="Aucun",0,IF(Ventes[[#This Row],[RemiseType]]="Bas",3%,IF(Ventes[[#This Row],[RemiseType]]="Moyen",5%,IF(Ventes[[#This Row],[RemiseType]]="Elevé",10%,0))))*Ventes[[#This Row],[VenteBrut]]</f>
        <v>151.79999999999998</v>
      </c>
      <c r="Z189">
        <f>Ventes[[#This Row],[VenteBrut]]-Ventes[[#This Row],[Remise]]</f>
        <v>4908.2</v>
      </c>
      <c r="AA189">
        <f>Ventes[[#This Row],[VenteNombre]]*Ventes[[#This Row],[CUHT]]</f>
        <v>1073.1799999999998</v>
      </c>
      <c r="AB189">
        <f>ROUND(Ventes[[#This Row],[VenteNet]]-Ventes[[#This Row],[Cout]],2)</f>
        <v>3835.02</v>
      </c>
      <c r="AC189">
        <f>WEEKDAY(Ventes[[#This Row],[VenteDate]], 2)</f>
        <v>3</v>
      </c>
      <c r="AD189" t="str">
        <f>CHOOSE(WEEKDAY(Ventes[[#This Row],[VenteDate]], 2),"lun.","mar.","mer.","jeu.","ven.","sam.","dim.")</f>
        <v>mer.</v>
      </c>
      <c r="AE189" s="10" t="str">
        <f>IF(MONTH(Ventes[[#This Row],[VenteDate]])&lt;10,"0"&amp;MONTH(Ventes[[#This Row],[VenteDate]]),TEXT(MONTH(Ventes[[#This Row],[VenteDate]]),"##"))</f>
        <v>06</v>
      </c>
      <c r="AF189" t="str">
        <f>CHOOSE(Ventes[[#This Row],[DateMoisNumero]],"janvier","février","mars","avril","mai","juin","juillet.","août","septembre","octobre","novembre","décembre")</f>
        <v>juin</v>
      </c>
      <c r="AG189" t="str">
        <f>Ventes[[#This Row],[DateAnnee]]&amp;IF(WEEKNUM(Ventes[[#This Row],[VenteDate]])&lt;10,"-0","-")&amp;WEEKNUM(Ventes[[#This Row],[VenteDate]])</f>
        <v>2025-24</v>
      </c>
      <c r="AH189" s="10">
        <f>YEAR(Ventes[[#This Row],[VenteDate]])</f>
        <v>2025</v>
      </c>
      <c r="AR189"/>
      <c r="AS189"/>
      <c r="AT189"/>
      <c r="AU189"/>
      <c r="AV189"/>
      <c r="AW189"/>
      <c r="BA189"/>
      <c r="BC189"/>
    </row>
    <row r="190" spans="1:55">
      <c r="A190" t="s">
        <v>587</v>
      </c>
      <c r="B190" t="s">
        <v>588</v>
      </c>
      <c r="D190" s="8">
        <v>45819</v>
      </c>
      <c r="E190" s="8">
        <v>45819</v>
      </c>
      <c r="F190" s="8" t="s">
        <v>36</v>
      </c>
      <c r="G190" t="s">
        <v>37</v>
      </c>
      <c r="H190" t="s">
        <v>127</v>
      </c>
      <c r="I190" t="s">
        <v>39</v>
      </c>
      <c r="J190" t="s">
        <v>40</v>
      </c>
      <c r="K190" t="s">
        <v>593</v>
      </c>
      <c r="L190" s="9" t="s">
        <v>594</v>
      </c>
      <c r="M190" s="9" t="s">
        <v>53</v>
      </c>
      <c r="N190" t="s">
        <v>54</v>
      </c>
      <c r="O190" t="s">
        <v>45</v>
      </c>
      <c r="P190" s="9" t="s">
        <v>46</v>
      </c>
      <c r="Q190" s="5" t="s">
        <v>79</v>
      </c>
      <c r="R190" t="s">
        <v>80</v>
      </c>
      <c r="S190" t="s">
        <v>251</v>
      </c>
      <c r="T190" t="s">
        <v>252</v>
      </c>
      <c r="U190" s="9">
        <v>8.5299999999999994</v>
      </c>
      <c r="V190">
        <v>25</v>
      </c>
      <c r="W190" s="9">
        <v>11.75</v>
      </c>
      <c r="X190">
        <f>Ventes[[#This Row],[VenteNombre]]*Ventes[[#This Row],[PUHT]]</f>
        <v>293.75</v>
      </c>
      <c r="Y190">
        <f>IF(Ventes[[#This Row],[RemiseType]]="Aucun",0,IF(Ventes[[#This Row],[RemiseType]]="Bas",3%,IF(Ventes[[#This Row],[RemiseType]]="Moyen",5%,IF(Ventes[[#This Row],[RemiseType]]="Elevé",10%,0))))*Ventes[[#This Row],[VenteBrut]]</f>
        <v>14.6875</v>
      </c>
      <c r="Z190">
        <f>Ventes[[#This Row],[VenteBrut]]-Ventes[[#This Row],[Remise]]</f>
        <v>279.0625</v>
      </c>
      <c r="AA190">
        <f>Ventes[[#This Row],[VenteNombre]]*Ventes[[#This Row],[CUHT]]</f>
        <v>213.24999999999997</v>
      </c>
      <c r="AB190">
        <f>ROUND(Ventes[[#This Row],[VenteNet]]-Ventes[[#This Row],[Cout]],2)</f>
        <v>65.81</v>
      </c>
      <c r="AC190">
        <f>WEEKDAY(Ventes[[#This Row],[VenteDate]], 2)</f>
        <v>3</v>
      </c>
      <c r="AD190" t="str">
        <f>CHOOSE(WEEKDAY(Ventes[[#This Row],[VenteDate]], 2),"lun.","mar.","mer.","jeu.","ven.","sam.","dim.")</f>
        <v>mer.</v>
      </c>
      <c r="AE190" s="10" t="str">
        <f>IF(MONTH(Ventes[[#This Row],[VenteDate]])&lt;10,"0"&amp;MONTH(Ventes[[#This Row],[VenteDate]]),TEXT(MONTH(Ventes[[#This Row],[VenteDate]]),"##"))</f>
        <v>06</v>
      </c>
      <c r="AF190" t="str">
        <f>CHOOSE(Ventes[[#This Row],[DateMoisNumero]],"janvier","février","mars","avril","mai","juin","juillet.","août","septembre","octobre","novembre","décembre")</f>
        <v>juin</v>
      </c>
      <c r="AG190" t="str">
        <f>Ventes[[#This Row],[DateAnnee]]&amp;IF(WEEKNUM(Ventes[[#This Row],[VenteDate]])&lt;10,"-0","-")&amp;WEEKNUM(Ventes[[#This Row],[VenteDate]])</f>
        <v>2025-24</v>
      </c>
      <c r="AH190" s="10">
        <f>YEAR(Ventes[[#This Row],[VenteDate]])</f>
        <v>2025</v>
      </c>
      <c r="AR190"/>
      <c r="AS190"/>
      <c r="AT190"/>
      <c r="AU190"/>
      <c r="AV190"/>
      <c r="AW190"/>
      <c r="BA190"/>
      <c r="BC190"/>
    </row>
    <row r="191" spans="1:55">
      <c r="A191" t="s">
        <v>587</v>
      </c>
      <c r="B191" t="s">
        <v>588</v>
      </c>
      <c r="D191" s="8">
        <v>45819</v>
      </c>
      <c r="E191" s="8">
        <v>46304</v>
      </c>
      <c r="F191" s="8" t="s">
        <v>36</v>
      </c>
      <c r="G191" t="s">
        <v>37</v>
      </c>
      <c r="H191" t="s">
        <v>127</v>
      </c>
      <c r="I191" t="s">
        <v>39</v>
      </c>
      <c r="J191" t="s">
        <v>40</v>
      </c>
      <c r="K191" t="s">
        <v>595</v>
      </c>
      <c r="L191" s="9" t="s">
        <v>596</v>
      </c>
      <c r="M191" s="9" t="s">
        <v>75</v>
      </c>
      <c r="N191" t="s">
        <v>76</v>
      </c>
      <c r="O191" t="s">
        <v>55</v>
      </c>
      <c r="P191" t="s">
        <v>56</v>
      </c>
      <c r="Q191" s="5" t="s">
        <v>79</v>
      </c>
      <c r="R191" t="s">
        <v>80</v>
      </c>
      <c r="S191" t="s">
        <v>243</v>
      </c>
      <c r="T191" t="s">
        <v>244</v>
      </c>
      <c r="U191">
        <v>28</v>
      </c>
      <c r="V191">
        <v>46</v>
      </c>
      <c r="W191">
        <v>112</v>
      </c>
      <c r="X191">
        <f>Ventes[[#This Row],[VenteNombre]]*Ventes[[#This Row],[PUHT]]</f>
        <v>5152</v>
      </c>
      <c r="Y191">
        <f>IF(Ventes[[#This Row],[RemiseType]]="Aucun",0,IF(Ventes[[#This Row],[RemiseType]]="Bas",3%,IF(Ventes[[#This Row],[RemiseType]]="Moyen",5%,IF(Ventes[[#This Row],[RemiseType]]="Elevé",10%,0))))*Ventes[[#This Row],[VenteBrut]]</f>
        <v>154.56</v>
      </c>
      <c r="Z191">
        <f>Ventes[[#This Row],[VenteBrut]]-Ventes[[#This Row],[Remise]]</f>
        <v>4997.4399999999996</v>
      </c>
      <c r="AA191">
        <f>Ventes[[#This Row],[VenteNombre]]*Ventes[[#This Row],[CUHT]]</f>
        <v>1288</v>
      </c>
      <c r="AB191">
        <f>ROUND(Ventes[[#This Row],[VenteNet]]-Ventes[[#This Row],[Cout]],2)</f>
        <v>3709.44</v>
      </c>
      <c r="AC191">
        <f>WEEKDAY(Ventes[[#This Row],[VenteDate]], 2)</f>
        <v>5</v>
      </c>
      <c r="AD191" t="str">
        <f>CHOOSE(WEEKDAY(Ventes[[#This Row],[VenteDate]], 2),"lun.","mar.","mer.","jeu.","ven.","sam.","dim.")</f>
        <v>ven.</v>
      </c>
      <c r="AE191" s="10" t="str">
        <f>IF(MONTH(Ventes[[#This Row],[VenteDate]])&lt;10,"0"&amp;MONTH(Ventes[[#This Row],[VenteDate]]),TEXT(MONTH(Ventes[[#This Row],[VenteDate]]),"##"))</f>
        <v>10</v>
      </c>
      <c r="AF191" t="str">
        <f>CHOOSE(Ventes[[#This Row],[DateMoisNumero]],"janvier","février","mars","avril","mai","juin","juillet.","août","septembre","octobre","novembre","décembre")</f>
        <v>octobre</v>
      </c>
      <c r="AG191" t="str">
        <f>Ventes[[#This Row],[DateAnnee]]&amp;IF(WEEKNUM(Ventes[[#This Row],[VenteDate]])&lt;10,"-0","-")&amp;WEEKNUM(Ventes[[#This Row],[VenteDate]])</f>
        <v>2026-41</v>
      </c>
      <c r="AH191" s="10">
        <f>YEAR(Ventes[[#This Row],[VenteDate]])</f>
        <v>2026</v>
      </c>
      <c r="AR191"/>
      <c r="AS191"/>
      <c r="AT191"/>
      <c r="AU191"/>
      <c r="AV191"/>
      <c r="AW191"/>
      <c r="BA191"/>
      <c r="BC191"/>
    </row>
    <row r="192" spans="1:55">
      <c r="A192" t="s">
        <v>587</v>
      </c>
      <c r="B192" t="s">
        <v>588</v>
      </c>
      <c r="D192" s="8">
        <v>45819</v>
      </c>
      <c r="E192" s="8">
        <v>46366</v>
      </c>
      <c r="F192" s="8" t="s">
        <v>36</v>
      </c>
      <c r="G192" t="s">
        <v>37</v>
      </c>
      <c r="H192" t="s">
        <v>127</v>
      </c>
      <c r="I192" t="s">
        <v>39</v>
      </c>
      <c r="J192" t="s">
        <v>40</v>
      </c>
      <c r="K192" t="s">
        <v>597</v>
      </c>
      <c r="L192" s="9" t="s">
        <v>598</v>
      </c>
      <c r="M192" s="9" t="s">
        <v>53</v>
      </c>
      <c r="N192" t="s">
        <v>54</v>
      </c>
      <c r="O192" t="s">
        <v>45</v>
      </c>
      <c r="P192" t="s">
        <v>46</v>
      </c>
      <c r="Q192" s="5" t="s">
        <v>79</v>
      </c>
      <c r="R192" t="s">
        <v>80</v>
      </c>
      <c r="S192" t="s">
        <v>251</v>
      </c>
      <c r="T192" t="s">
        <v>252</v>
      </c>
      <c r="U192">
        <v>82.95</v>
      </c>
      <c r="V192">
        <v>25</v>
      </c>
      <c r="W192">
        <v>114.19</v>
      </c>
      <c r="X192">
        <f>Ventes[[#This Row],[VenteNombre]]*Ventes[[#This Row],[PUHT]]</f>
        <v>2854.75</v>
      </c>
      <c r="Y192">
        <f>IF(Ventes[[#This Row],[RemiseType]]="Aucun",0,IF(Ventes[[#This Row],[RemiseType]]="Bas",3%,IF(Ventes[[#This Row],[RemiseType]]="Moyen",5%,IF(Ventes[[#This Row],[RemiseType]]="Elevé",10%,0))))*Ventes[[#This Row],[VenteBrut]]</f>
        <v>142.73750000000001</v>
      </c>
      <c r="Z192">
        <f>Ventes[[#This Row],[VenteBrut]]-Ventes[[#This Row],[Remise]]</f>
        <v>2712.0124999999998</v>
      </c>
      <c r="AA192">
        <f>Ventes[[#This Row],[VenteNombre]]*Ventes[[#This Row],[CUHT]]</f>
        <v>2073.75</v>
      </c>
      <c r="AB192">
        <f>ROUND(Ventes[[#This Row],[VenteNet]]-Ventes[[#This Row],[Cout]],2)</f>
        <v>638.26</v>
      </c>
      <c r="AC192">
        <f>WEEKDAY(Ventes[[#This Row],[VenteDate]], 2)</f>
        <v>4</v>
      </c>
      <c r="AD192" t="str">
        <f>CHOOSE(WEEKDAY(Ventes[[#This Row],[VenteDate]], 2),"lun.","mar.","mer.","jeu.","ven.","sam.","dim.")</f>
        <v>jeu.</v>
      </c>
      <c r="AE192" s="10" t="str">
        <f>IF(MONTH(Ventes[[#This Row],[VenteDate]])&lt;10,"0"&amp;MONTH(Ventes[[#This Row],[VenteDate]]),TEXT(MONTH(Ventes[[#This Row],[VenteDate]]),"##"))</f>
        <v>12</v>
      </c>
      <c r="AF192" t="str">
        <f>CHOOSE(Ventes[[#This Row],[DateMoisNumero]],"janvier","février","mars","avril","mai","juin","juillet.","août","septembre","octobre","novembre","décembre")</f>
        <v>décembre</v>
      </c>
      <c r="AG192" t="str">
        <f>Ventes[[#This Row],[DateAnnee]]&amp;IF(WEEKNUM(Ventes[[#This Row],[VenteDate]])&lt;10,"-0","-")&amp;WEEKNUM(Ventes[[#This Row],[VenteDate]])</f>
        <v>2026-50</v>
      </c>
      <c r="AH192" s="10">
        <f>YEAR(Ventes[[#This Row],[VenteDate]])</f>
        <v>2026</v>
      </c>
      <c r="AR192"/>
      <c r="AS192"/>
      <c r="AT192"/>
      <c r="AU192"/>
      <c r="AV192"/>
      <c r="AW192"/>
      <c r="BA192"/>
      <c r="BC192"/>
    </row>
    <row r="193" spans="1:55">
      <c r="A193" t="s">
        <v>587</v>
      </c>
      <c r="B193" t="s">
        <v>588</v>
      </c>
      <c r="D193" s="8">
        <v>45819</v>
      </c>
      <c r="E193" s="8">
        <v>46549</v>
      </c>
      <c r="F193" s="8" t="s">
        <v>36</v>
      </c>
      <c r="G193" t="s">
        <v>37</v>
      </c>
      <c r="H193" t="s">
        <v>127</v>
      </c>
      <c r="I193" t="s">
        <v>39</v>
      </c>
      <c r="J193" t="s">
        <v>40</v>
      </c>
      <c r="K193" t="s">
        <v>599</v>
      </c>
      <c r="L193" s="9" t="s">
        <v>600</v>
      </c>
      <c r="M193" s="9" t="s">
        <v>63</v>
      </c>
      <c r="N193" t="s">
        <v>64</v>
      </c>
      <c r="O193" t="s">
        <v>45</v>
      </c>
      <c r="P193" s="9" t="s">
        <v>46</v>
      </c>
      <c r="Q193" s="5" t="s">
        <v>57</v>
      </c>
      <c r="R193" t="s">
        <v>58</v>
      </c>
      <c r="S193" t="s">
        <v>143</v>
      </c>
      <c r="T193" t="s">
        <v>144</v>
      </c>
      <c r="U193" s="9">
        <v>30.96</v>
      </c>
      <c r="V193">
        <v>17</v>
      </c>
      <c r="W193" s="9">
        <v>132.4</v>
      </c>
      <c r="X193">
        <f>Ventes[[#This Row],[VenteNombre]]*Ventes[[#This Row],[PUHT]]</f>
        <v>2250.8000000000002</v>
      </c>
      <c r="Y193">
        <f>IF(Ventes[[#This Row],[RemiseType]]="Aucun",0,IF(Ventes[[#This Row],[RemiseType]]="Bas",3%,IF(Ventes[[#This Row],[RemiseType]]="Moyen",5%,IF(Ventes[[#This Row],[RemiseType]]="Elevé",10%,0))))*Ventes[[#This Row],[VenteBrut]]</f>
        <v>112.54000000000002</v>
      </c>
      <c r="Z193">
        <f>Ventes[[#This Row],[VenteBrut]]-Ventes[[#This Row],[Remise]]</f>
        <v>2138.2600000000002</v>
      </c>
      <c r="AA193">
        <f>Ventes[[#This Row],[VenteNombre]]*Ventes[[#This Row],[CUHT]]</f>
        <v>526.32000000000005</v>
      </c>
      <c r="AB193">
        <f>ROUND(Ventes[[#This Row],[VenteNet]]-Ventes[[#This Row],[Cout]],2)</f>
        <v>1611.94</v>
      </c>
      <c r="AC193">
        <f>WEEKDAY(Ventes[[#This Row],[VenteDate]], 2)</f>
        <v>5</v>
      </c>
      <c r="AD193" t="str">
        <f>CHOOSE(WEEKDAY(Ventes[[#This Row],[VenteDate]], 2),"lun.","mar.","mer.","jeu.","ven.","sam.","dim.")</f>
        <v>ven.</v>
      </c>
      <c r="AE193" s="10" t="str">
        <f>IF(MONTH(Ventes[[#This Row],[VenteDate]])&lt;10,"0"&amp;MONTH(Ventes[[#This Row],[VenteDate]]),TEXT(MONTH(Ventes[[#This Row],[VenteDate]]),"##"))</f>
        <v>06</v>
      </c>
      <c r="AF193" t="str">
        <f>CHOOSE(Ventes[[#This Row],[DateMoisNumero]],"janvier","février","mars","avril","mai","juin","juillet.","août","septembre","octobre","novembre","décembre")</f>
        <v>juin</v>
      </c>
      <c r="AG193" t="str">
        <f>Ventes[[#This Row],[DateAnnee]]&amp;IF(WEEKNUM(Ventes[[#This Row],[VenteDate]])&lt;10,"-0","-")&amp;WEEKNUM(Ventes[[#This Row],[VenteDate]])</f>
        <v>2027-24</v>
      </c>
      <c r="AH193" s="10">
        <f>YEAR(Ventes[[#This Row],[VenteDate]])</f>
        <v>2027</v>
      </c>
      <c r="AR193"/>
      <c r="AS193"/>
      <c r="AT193"/>
      <c r="AU193"/>
      <c r="AV193"/>
      <c r="AW193"/>
      <c r="BA193"/>
      <c r="BC193"/>
    </row>
    <row r="194" spans="1:55">
      <c r="A194" t="s">
        <v>601</v>
      </c>
      <c r="B194" t="s">
        <v>602</v>
      </c>
      <c r="C194" t="s">
        <v>603</v>
      </c>
      <c r="D194" s="7">
        <v>45631</v>
      </c>
      <c r="E194" s="8">
        <v>45631</v>
      </c>
      <c r="F194" s="8" t="s">
        <v>170</v>
      </c>
      <c r="G194" t="s">
        <v>171</v>
      </c>
      <c r="H194" t="s">
        <v>172</v>
      </c>
      <c r="I194" t="s">
        <v>39</v>
      </c>
      <c r="J194" t="s">
        <v>40</v>
      </c>
      <c r="K194" t="s">
        <v>604</v>
      </c>
      <c r="L194" s="9" t="s">
        <v>605</v>
      </c>
      <c r="M194" s="9" t="s">
        <v>63</v>
      </c>
      <c r="N194" t="s">
        <v>64</v>
      </c>
      <c r="O194" t="s">
        <v>77</v>
      </c>
      <c r="P194" s="9" t="s">
        <v>78</v>
      </c>
      <c r="Q194" s="5" t="s">
        <v>79</v>
      </c>
      <c r="R194" t="s">
        <v>80</v>
      </c>
      <c r="S194" t="s">
        <v>143</v>
      </c>
      <c r="T194" t="s">
        <v>144</v>
      </c>
      <c r="U194" s="9">
        <v>57.33</v>
      </c>
      <c r="V194">
        <v>15</v>
      </c>
      <c r="W194" s="9">
        <v>160</v>
      </c>
      <c r="X194">
        <f>Ventes[[#This Row],[VenteNombre]]*Ventes[[#This Row],[PUHT]]</f>
        <v>2400</v>
      </c>
      <c r="Y194">
        <f>IF(Ventes[[#This Row],[RemiseType]]="Aucun",0,IF(Ventes[[#This Row],[RemiseType]]="Bas",3%,IF(Ventes[[#This Row],[RemiseType]]="Moyen",5%,IF(Ventes[[#This Row],[RemiseType]]="Elevé",10%,0))))*Ventes[[#This Row],[VenteBrut]]</f>
        <v>240</v>
      </c>
      <c r="Z194">
        <f>Ventes[[#This Row],[VenteBrut]]-Ventes[[#This Row],[Remise]]</f>
        <v>2160</v>
      </c>
      <c r="AA194">
        <f>Ventes[[#This Row],[VenteNombre]]*Ventes[[#This Row],[CUHT]]</f>
        <v>859.94999999999993</v>
      </c>
      <c r="AB194">
        <f>ROUND(Ventes[[#This Row],[VenteNet]]-Ventes[[#This Row],[Cout]],2)</f>
        <v>1300.05</v>
      </c>
      <c r="AC194">
        <f>WEEKDAY(Ventes[[#This Row],[VenteDate]], 2)</f>
        <v>4</v>
      </c>
      <c r="AD194" t="str">
        <f>CHOOSE(WEEKDAY(Ventes[[#This Row],[VenteDate]], 2),"lun.","mar.","mer.","jeu.","ven.","sam.","dim.")</f>
        <v>jeu.</v>
      </c>
      <c r="AE194" s="10" t="str">
        <f>IF(MONTH(Ventes[[#This Row],[VenteDate]])&lt;10,"0"&amp;MONTH(Ventes[[#This Row],[VenteDate]]),TEXT(MONTH(Ventes[[#This Row],[VenteDate]]),"##"))</f>
        <v>12</v>
      </c>
      <c r="AF194" t="str">
        <f>CHOOSE(Ventes[[#This Row],[DateMoisNumero]],"janvier","février","mars","avril","mai","juin","juillet.","août","septembre","octobre","novembre","décembre")</f>
        <v>décembre</v>
      </c>
      <c r="AG194" t="str">
        <f>Ventes[[#This Row],[DateAnnee]]&amp;IF(WEEKNUM(Ventes[[#This Row],[VenteDate]])&lt;10,"-0","-")&amp;WEEKNUM(Ventes[[#This Row],[VenteDate]])</f>
        <v>2024-49</v>
      </c>
      <c r="AH194" s="10">
        <f>YEAR(Ventes[[#This Row],[VenteDate]])</f>
        <v>2024</v>
      </c>
      <c r="AR194"/>
      <c r="AS194"/>
      <c r="AT194"/>
      <c r="AU194"/>
      <c r="AV194"/>
      <c r="AW194"/>
      <c r="BA194"/>
      <c r="BC194"/>
    </row>
    <row r="195" spans="1:55">
      <c r="A195" t="s">
        <v>601</v>
      </c>
      <c r="B195" t="s">
        <v>602</v>
      </c>
      <c r="C195" t="s">
        <v>603</v>
      </c>
      <c r="D195" s="7">
        <v>45631</v>
      </c>
      <c r="E195" s="8">
        <v>45631</v>
      </c>
      <c r="F195" s="8" t="s">
        <v>170</v>
      </c>
      <c r="G195" t="s">
        <v>171</v>
      </c>
      <c r="H195" t="s">
        <v>172</v>
      </c>
      <c r="I195" t="s">
        <v>39</v>
      </c>
      <c r="J195" t="s">
        <v>40</v>
      </c>
      <c r="K195" t="s">
        <v>185</v>
      </c>
      <c r="L195" s="9" t="s">
        <v>186</v>
      </c>
      <c r="M195" s="9" t="s">
        <v>43</v>
      </c>
      <c r="N195" t="s">
        <v>44</v>
      </c>
      <c r="O195" t="s">
        <v>77</v>
      </c>
      <c r="P195" s="9" t="s">
        <v>78</v>
      </c>
      <c r="Q195" s="5" t="s">
        <v>79</v>
      </c>
      <c r="R195" t="s">
        <v>80</v>
      </c>
      <c r="S195" t="s">
        <v>478</v>
      </c>
      <c r="T195" t="s">
        <v>479</v>
      </c>
      <c r="U195" s="9">
        <v>29.4</v>
      </c>
      <c r="V195">
        <v>63</v>
      </c>
      <c r="W195" s="9">
        <v>40.64</v>
      </c>
      <c r="X195">
        <f>Ventes[[#This Row],[VenteNombre]]*Ventes[[#This Row],[PUHT]]</f>
        <v>2560.3200000000002</v>
      </c>
      <c r="Y195">
        <f>IF(Ventes[[#This Row],[RemiseType]]="Aucun",0,IF(Ventes[[#This Row],[RemiseType]]="Bas",3%,IF(Ventes[[#This Row],[RemiseType]]="Moyen",5%,IF(Ventes[[#This Row],[RemiseType]]="Elevé",10%,0))))*Ventes[[#This Row],[VenteBrut]]</f>
        <v>256.03200000000004</v>
      </c>
      <c r="Z195">
        <f>Ventes[[#This Row],[VenteBrut]]-Ventes[[#This Row],[Remise]]</f>
        <v>2304.288</v>
      </c>
      <c r="AA195">
        <f>Ventes[[#This Row],[VenteNombre]]*Ventes[[#This Row],[CUHT]]</f>
        <v>1852.1999999999998</v>
      </c>
      <c r="AB195">
        <f>ROUND(Ventes[[#This Row],[VenteNet]]-Ventes[[#This Row],[Cout]],2)</f>
        <v>452.09</v>
      </c>
      <c r="AC195">
        <f>WEEKDAY(Ventes[[#This Row],[VenteDate]], 2)</f>
        <v>4</v>
      </c>
      <c r="AD195" t="str">
        <f>CHOOSE(WEEKDAY(Ventes[[#This Row],[VenteDate]], 2),"lun.","mar.","mer.","jeu.","ven.","sam.","dim.")</f>
        <v>jeu.</v>
      </c>
      <c r="AE195" s="10" t="str">
        <f>IF(MONTH(Ventes[[#This Row],[VenteDate]])&lt;10,"0"&amp;MONTH(Ventes[[#This Row],[VenteDate]]),TEXT(MONTH(Ventes[[#This Row],[VenteDate]]),"##"))</f>
        <v>12</v>
      </c>
      <c r="AF195" t="str">
        <f>CHOOSE(Ventes[[#This Row],[DateMoisNumero]],"janvier","février","mars","avril","mai","juin","juillet.","août","septembre","octobre","novembre","décembre")</f>
        <v>décembre</v>
      </c>
      <c r="AG195" t="str">
        <f>Ventes[[#This Row],[DateAnnee]]&amp;IF(WEEKNUM(Ventes[[#This Row],[VenteDate]])&lt;10,"-0","-")&amp;WEEKNUM(Ventes[[#This Row],[VenteDate]])</f>
        <v>2024-49</v>
      </c>
      <c r="AH195" s="10">
        <f>YEAR(Ventes[[#This Row],[VenteDate]])</f>
        <v>2024</v>
      </c>
      <c r="AR195"/>
      <c r="AS195"/>
      <c r="AT195"/>
      <c r="AU195"/>
      <c r="AV195"/>
      <c r="AW195"/>
      <c r="BA195"/>
      <c r="BC195"/>
    </row>
    <row r="196" spans="1:55">
      <c r="A196" t="s">
        <v>601</v>
      </c>
      <c r="B196" t="s">
        <v>602</v>
      </c>
      <c r="C196" t="s">
        <v>603</v>
      </c>
      <c r="D196" s="7">
        <v>45631</v>
      </c>
      <c r="E196" s="8">
        <v>45666</v>
      </c>
      <c r="F196" s="8" t="s">
        <v>170</v>
      </c>
      <c r="G196" t="s">
        <v>171</v>
      </c>
      <c r="H196" t="s">
        <v>172</v>
      </c>
      <c r="I196" t="s">
        <v>39</v>
      </c>
      <c r="J196" t="s">
        <v>40</v>
      </c>
      <c r="K196" t="s">
        <v>241</v>
      </c>
      <c r="L196" s="9" t="s">
        <v>242</v>
      </c>
      <c r="M196" s="9" t="s">
        <v>75</v>
      </c>
      <c r="N196" t="s">
        <v>76</v>
      </c>
      <c r="O196" t="s">
        <v>45</v>
      </c>
      <c r="P196" t="s">
        <v>46</v>
      </c>
      <c r="Q196" s="5" t="s">
        <v>57</v>
      </c>
      <c r="R196" t="s">
        <v>58</v>
      </c>
      <c r="S196" t="s">
        <v>342</v>
      </c>
      <c r="T196" t="s">
        <v>343</v>
      </c>
      <c r="U196">
        <v>12.6</v>
      </c>
      <c r="V196">
        <v>17</v>
      </c>
      <c r="W196">
        <v>14.4</v>
      </c>
      <c r="X196">
        <f>Ventes[[#This Row],[VenteNombre]]*Ventes[[#This Row],[PUHT]]</f>
        <v>244.8</v>
      </c>
      <c r="Y196">
        <f>IF(Ventes[[#This Row],[RemiseType]]="Aucun",0,IF(Ventes[[#This Row],[RemiseType]]="Bas",3%,IF(Ventes[[#This Row],[RemiseType]]="Moyen",5%,IF(Ventes[[#This Row],[RemiseType]]="Elevé",10%,0))))*Ventes[[#This Row],[VenteBrut]]</f>
        <v>12.240000000000002</v>
      </c>
      <c r="Z196">
        <f>Ventes[[#This Row],[VenteBrut]]-Ventes[[#This Row],[Remise]]</f>
        <v>232.56</v>
      </c>
      <c r="AA196">
        <f>Ventes[[#This Row],[VenteNombre]]*Ventes[[#This Row],[CUHT]]</f>
        <v>214.2</v>
      </c>
      <c r="AB196">
        <f>ROUND(Ventes[[#This Row],[VenteNet]]-Ventes[[#This Row],[Cout]],2)</f>
        <v>18.36</v>
      </c>
      <c r="AC196">
        <f>WEEKDAY(Ventes[[#This Row],[VenteDate]], 2)</f>
        <v>4</v>
      </c>
      <c r="AD196" t="str">
        <f>CHOOSE(WEEKDAY(Ventes[[#This Row],[VenteDate]], 2),"lun.","mar.","mer.","jeu.","ven.","sam.","dim.")</f>
        <v>jeu.</v>
      </c>
      <c r="AE196" s="10" t="str">
        <f>IF(MONTH(Ventes[[#This Row],[VenteDate]])&lt;10,"0"&amp;MONTH(Ventes[[#This Row],[VenteDate]]),TEXT(MONTH(Ventes[[#This Row],[VenteDate]]),"##"))</f>
        <v>01</v>
      </c>
      <c r="AF196" t="str">
        <f>CHOOSE(Ventes[[#This Row],[DateMoisNumero]],"janvier","février","mars","avril","mai","juin","juillet.","août","septembre","octobre","novembre","décembre")</f>
        <v>janvier</v>
      </c>
      <c r="AG196" t="str">
        <f>Ventes[[#This Row],[DateAnnee]]&amp;IF(WEEKNUM(Ventes[[#This Row],[VenteDate]])&lt;10,"-0","-")&amp;WEEKNUM(Ventes[[#This Row],[VenteDate]])</f>
        <v>2025-02</v>
      </c>
      <c r="AH196" s="10">
        <f>YEAR(Ventes[[#This Row],[VenteDate]])</f>
        <v>2025</v>
      </c>
      <c r="AR196"/>
      <c r="AS196"/>
      <c r="AT196"/>
      <c r="AU196"/>
      <c r="AV196"/>
      <c r="AW196"/>
      <c r="BA196"/>
      <c r="BC196"/>
    </row>
    <row r="197" spans="1:55">
      <c r="A197" t="s">
        <v>601</v>
      </c>
      <c r="B197" t="s">
        <v>602</v>
      </c>
      <c r="C197" t="s">
        <v>603</v>
      </c>
      <c r="D197" s="7">
        <v>45631</v>
      </c>
      <c r="E197" s="8">
        <v>45715</v>
      </c>
      <c r="F197" s="8" t="s">
        <v>170</v>
      </c>
      <c r="G197" t="s">
        <v>171</v>
      </c>
      <c r="H197" t="s">
        <v>172</v>
      </c>
      <c r="I197" t="s">
        <v>39</v>
      </c>
      <c r="J197" t="s">
        <v>40</v>
      </c>
      <c r="K197" t="s">
        <v>606</v>
      </c>
      <c r="L197" s="9" t="s">
        <v>607</v>
      </c>
      <c r="M197" s="9" t="s">
        <v>63</v>
      </c>
      <c r="N197" t="s">
        <v>64</v>
      </c>
      <c r="O197" t="s">
        <v>77</v>
      </c>
      <c r="P197" t="s">
        <v>78</v>
      </c>
      <c r="Q197" s="5" t="s">
        <v>57</v>
      </c>
      <c r="R197" t="s">
        <v>58</v>
      </c>
      <c r="S197" t="s">
        <v>119</v>
      </c>
      <c r="T197" t="s">
        <v>120</v>
      </c>
      <c r="U197">
        <v>82.94</v>
      </c>
      <c r="V197">
        <v>72</v>
      </c>
      <c r="W197">
        <v>125.39</v>
      </c>
      <c r="X197">
        <f>Ventes[[#This Row],[VenteNombre]]*Ventes[[#This Row],[PUHT]]</f>
        <v>9028.08</v>
      </c>
      <c r="Y197">
        <f>IF(Ventes[[#This Row],[RemiseType]]="Aucun",0,IF(Ventes[[#This Row],[RemiseType]]="Bas",3%,IF(Ventes[[#This Row],[RemiseType]]="Moyen",5%,IF(Ventes[[#This Row],[RemiseType]]="Elevé",10%,0))))*Ventes[[#This Row],[VenteBrut]]</f>
        <v>902.80799999999999</v>
      </c>
      <c r="Z197">
        <f>Ventes[[#This Row],[VenteBrut]]-Ventes[[#This Row],[Remise]]</f>
        <v>8125.2719999999999</v>
      </c>
      <c r="AA197">
        <f>Ventes[[#This Row],[VenteNombre]]*Ventes[[#This Row],[CUHT]]</f>
        <v>5971.68</v>
      </c>
      <c r="AB197">
        <f>ROUND(Ventes[[#This Row],[VenteNet]]-Ventes[[#This Row],[Cout]],2)</f>
        <v>2153.59</v>
      </c>
      <c r="AC197">
        <f>WEEKDAY(Ventes[[#This Row],[VenteDate]], 2)</f>
        <v>4</v>
      </c>
      <c r="AD197" t="str">
        <f>CHOOSE(WEEKDAY(Ventes[[#This Row],[VenteDate]], 2),"lun.","mar.","mer.","jeu.","ven.","sam.","dim.")</f>
        <v>jeu.</v>
      </c>
      <c r="AE197" s="10" t="str">
        <f>IF(MONTH(Ventes[[#This Row],[VenteDate]])&lt;10,"0"&amp;MONTH(Ventes[[#This Row],[VenteDate]]),TEXT(MONTH(Ventes[[#This Row],[VenteDate]]),"##"))</f>
        <v>02</v>
      </c>
      <c r="AF197" t="str">
        <f>CHOOSE(Ventes[[#This Row],[DateMoisNumero]],"janvier","février","mars","avril","mai","juin","juillet.","août","septembre","octobre","novembre","décembre")</f>
        <v>février</v>
      </c>
      <c r="AG197" t="str">
        <f>Ventes[[#This Row],[DateAnnee]]&amp;IF(WEEKNUM(Ventes[[#This Row],[VenteDate]])&lt;10,"-0","-")&amp;WEEKNUM(Ventes[[#This Row],[VenteDate]])</f>
        <v>2025-09</v>
      </c>
      <c r="AH197" s="10">
        <f>YEAR(Ventes[[#This Row],[VenteDate]])</f>
        <v>2025</v>
      </c>
      <c r="AR197"/>
      <c r="AS197"/>
      <c r="AT197"/>
      <c r="AU197"/>
      <c r="AV197"/>
      <c r="AW197"/>
      <c r="BA197"/>
      <c r="BC197"/>
    </row>
    <row r="198" spans="1:55">
      <c r="A198" t="s">
        <v>601</v>
      </c>
      <c r="B198" t="s">
        <v>602</v>
      </c>
      <c r="C198" t="s">
        <v>603</v>
      </c>
      <c r="D198" s="7">
        <v>45631</v>
      </c>
      <c r="E198" s="8">
        <v>45717</v>
      </c>
      <c r="F198" s="8" t="s">
        <v>170</v>
      </c>
      <c r="G198" t="s">
        <v>171</v>
      </c>
      <c r="H198" t="s">
        <v>172</v>
      </c>
      <c r="I198" t="s">
        <v>39</v>
      </c>
      <c r="J198" t="s">
        <v>40</v>
      </c>
      <c r="K198" t="s">
        <v>608</v>
      </c>
      <c r="L198" s="9" t="s">
        <v>609</v>
      </c>
      <c r="M198" s="9" t="s">
        <v>43</v>
      </c>
      <c r="N198" t="s">
        <v>44</v>
      </c>
      <c r="O198" t="s">
        <v>77</v>
      </c>
      <c r="P198" t="s">
        <v>78</v>
      </c>
      <c r="Q198" s="5" t="s">
        <v>57</v>
      </c>
      <c r="R198" t="s">
        <v>58</v>
      </c>
      <c r="S198" t="s">
        <v>179</v>
      </c>
      <c r="T198" t="s">
        <v>180</v>
      </c>
      <c r="U198">
        <v>11.67</v>
      </c>
      <c r="V198">
        <v>15</v>
      </c>
      <c r="W198">
        <v>16.13</v>
      </c>
      <c r="X198">
        <f>Ventes[[#This Row],[VenteNombre]]*Ventes[[#This Row],[PUHT]]</f>
        <v>241.95</v>
      </c>
      <c r="Y198">
        <f>IF(Ventes[[#This Row],[RemiseType]]="Aucun",0,IF(Ventes[[#This Row],[RemiseType]]="Bas",3%,IF(Ventes[[#This Row],[RemiseType]]="Moyen",5%,IF(Ventes[[#This Row],[RemiseType]]="Elevé",10%,0))))*Ventes[[#This Row],[VenteBrut]]</f>
        <v>24.195</v>
      </c>
      <c r="Z198">
        <f>Ventes[[#This Row],[VenteBrut]]-Ventes[[#This Row],[Remise]]</f>
        <v>217.755</v>
      </c>
      <c r="AA198">
        <f>Ventes[[#This Row],[VenteNombre]]*Ventes[[#This Row],[CUHT]]</f>
        <v>175.05</v>
      </c>
      <c r="AB198">
        <f>ROUND(Ventes[[#This Row],[VenteNet]]-Ventes[[#This Row],[Cout]],2)</f>
        <v>42.71</v>
      </c>
      <c r="AC198">
        <f>WEEKDAY(Ventes[[#This Row],[VenteDate]], 2)</f>
        <v>6</v>
      </c>
      <c r="AD198" t="str">
        <f>CHOOSE(WEEKDAY(Ventes[[#This Row],[VenteDate]], 2),"lun.","mar.","mer.","jeu.","ven.","sam.","dim.")</f>
        <v>sam.</v>
      </c>
      <c r="AE198" s="10" t="str">
        <f>IF(MONTH(Ventes[[#This Row],[VenteDate]])&lt;10,"0"&amp;MONTH(Ventes[[#This Row],[VenteDate]]),TEXT(MONTH(Ventes[[#This Row],[VenteDate]]),"##"))</f>
        <v>03</v>
      </c>
      <c r="AF198" t="str">
        <f>CHOOSE(Ventes[[#This Row],[DateMoisNumero]],"janvier","février","mars","avril","mai","juin","juillet.","août","septembre","octobre","novembre","décembre")</f>
        <v>mars</v>
      </c>
      <c r="AG198" t="str">
        <f>Ventes[[#This Row],[DateAnnee]]&amp;IF(WEEKNUM(Ventes[[#This Row],[VenteDate]])&lt;10,"-0","-")&amp;WEEKNUM(Ventes[[#This Row],[VenteDate]])</f>
        <v>2025-09</v>
      </c>
      <c r="AH198" s="10">
        <f>YEAR(Ventes[[#This Row],[VenteDate]])</f>
        <v>2025</v>
      </c>
      <c r="AR198"/>
      <c r="AS198"/>
      <c r="AT198"/>
      <c r="AU198"/>
      <c r="AV198"/>
      <c r="AW198"/>
      <c r="BA198"/>
      <c r="BC198"/>
    </row>
    <row r="199" spans="1:55">
      <c r="A199" t="s">
        <v>601</v>
      </c>
      <c r="B199" t="s">
        <v>602</v>
      </c>
      <c r="C199" t="s">
        <v>603</v>
      </c>
      <c r="D199" s="7">
        <v>45631</v>
      </c>
      <c r="E199" s="8">
        <v>45782</v>
      </c>
      <c r="F199" s="8" t="s">
        <v>170</v>
      </c>
      <c r="G199" t="s">
        <v>171</v>
      </c>
      <c r="H199" t="s">
        <v>172</v>
      </c>
      <c r="I199" t="s">
        <v>39</v>
      </c>
      <c r="J199" t="s">
        <v>40</v>
      </c>
      <c r="K199" t="s">
        <v>610</v>
      </c>
      <c r="L199" s="9" t="s">
        <v>611</v>
      </c>
      <c r="M199" s="9" t="s">
        <v>53</v>
      </c>
      <c r="N199" t="s">
        <v>54</v>
      </c>
      <c r="O199" t="s">
        <v>77</v>
      </c>
      <c r="P199" t="s">
        <v>78</v>
      </c>
      <c r="Q199" s="5" t="s">
        <v>57</v>
      </c>
      <c r="R199" t="s">
        <v>58</v>
      </c>
      <c r="S199" t="s">
        <v>160</v>
      </c>
      <c r="T199" t="s">
        <v>161</v>
      </c>
      <c r="U199">
        <v>30</v>
      </c>
      <c r="V199">
        <v>25</v>
      </c>
      <c r="W199">
        <v>45</v>
      </c>
      <c r="X199">
        <f>Ventes[[#This Row],[VenteNombre]]*Ventes[[#This Row],[PUHT]]</f>
        <v>1125</v>
      </c>
      <c r="Y199">
        <f>IF(Ventes[[#This Row],[RemiseType]]="Aucun",0,IF(Ventes[[#This Row],[RemiseType]]="Bas",3%,IF(Ventes[[#This Row],[RemiseType]]="Moyen",5%,IF(Ventes[[#This Row],[RemiseType]]="Elevé",10%,0))))*Ventes[[#This Row],[VenteBrut]]</f>
        <v>112.5</v>
      </c>
      <c r="Z199">
        <f>Ventes[[#This Row],[VenteBrut]]-Ventes[[#This Row],[Remise]]</f>
        <v>1012.5</v>
      </c>
      <c r="AA199">
        <f>Ventes[[#This Row],[VenteNombre]]*Ventes[[#This Row],[CUHT]]</f>
        <v>750</v>
      </c>
      <c r="AB199">
        <f>ROUND(Ventes[[#This Row],[VenteNet]]-Ventes[[#This Row],[Cout]],2)</f>
        <v>262.5</v>
      </c>
      <c r="AC199">
        <f>WEEKDAY(Ventes[[#This Row],[VenteDate]], 2)</f>
        <v>1</v>
      </c>
      <c r="AD199" t="str">
        <f>CHOOSE(WEEKDAY(Ventes[[#This Row],[VenteDate]], 2),"lun.","mar.","mer.","jeu.","ven.","sam.","dim.")</f>
        <v>lun.</v>
      </c>
      <c r="AE199" s="10" t="str">
        <f>IF(MONTH(Ventes[[#This Row],[VenteDate]])&lt;10,"0"&amp;MONTH(Ventes[[#This Row],[VenteDate]]),TEXT(MONTH(Ventes[[#This Row],[VenteDate]]),"##"))</f>
        <v>05</v>
      </c>
      <c r="AF199" t="str">
        <f>CHOOSE(Ventes[[#This Row],[DateMoisNumero]],"janvier","février","mars","avril","mai","juin","juillet.","août","septembre","octobre","novembre","décembre")</f>
        <v>mai</v>
      </c>
      <c r="AG199" t="str">
        <f>Ventes[[#This Row],[DateAnnee]]&amp;IF(WEEKNUM(Ventes[[#This Row],[VenteDate]])&lt;10,"-0","-")&amp;WEEKNUM(Ventes[[#This Row],[VenteDate]])</f>
        <v>2025-19</v>
      </c>
      <c r="AH199" s="10">
        <f>YEAR(Ventes[[#This Row],[VenteDate]])</f>
        <v>2025</v>
      </c>
      <c r="AR199"/>
      <c r="AS199"/>
      <c r="AT199"/>
      <c r="AU199"/>
      <c r="AV199"/>
      <c r="AW199"/>
      <c r="BA199"/>
      <c r="BC199"/>
    </row>
    <row r="200" spans="1:55">
      <c r="A200" t="s">
        <v>601</v>
      </c>
      <c r="B200" t="s">
        <v>602</v>
      </c>
      <c r="C200" t="s">
        <v>603</v>
      </c>
      <c r="D200" s="7">
        <v>45631</v>
      </c>
      <c r="E200" s="8">
        <v>45911</v>
      </c>
      <c r="F200" s="8" t="s">
        <v>170</v>
      </c>
      <c r="G200" t="s">
        <v>171</v>
      </c>
      <c r="H200" t="s">
        <v>172</v>
      </c>
      <c r="I200" t="s">
        <v>39</v>
      </c>
      <c r="J200" t="s">
        <v>40</v>
      </c>
      <c r="K200" t="s">
        <v>612</v>
      </c>
      <c r="L200" s="9" t="s">
        <v>613</v>
      </c>
      <c r="M200" s="9" t="s">
        <v>75</v>
      </c>
      <c r="N200" t="s">
        <v>76</v>
      </c>
      <c r="O200" t="s">
        <v>45</v>
      </c>
      <c r="P200" t="s">
        <v>46</v>
      </c>
      <c r="Q200" s="5" t="s">
        <v>57</v>
      </c>
      <c r="R200" t="s">
        <v>58</v>
      </c>
      <c r="S200" t="s">
        <v>115</v>
      </c>
      <c r="T200" t="s">
        <v>116</v>
      </c>
      <c r="U200">
        <v>25.2</v>
      </c>
      <c r="V200">
        <v>71</v>
      </c>
      <c r="W200">
        <v>126.25</v>
      </c>
      <c r="X200">
        <f>Ventes[[#This Row],[VenteNombre]]*Ventes[[#This Row],[PUHT]]</f>
        <v>8963.75</v>
      </c>
      <c r="Y200">
        <f>IF(Ventes[[#This Row],[RemiseType]]="Aucun",0,IF(Ventes[[#This Row],[RemiseType]]="Bas",3%,IF(Ventes[[#This Row],[RemiseType]]="Moyen",5%,IF(Ventes[[#This Row],[RemiseType]]="Elevé",10%,0))))*Ventes[[#This Row],[VenteBrut]]</f>
        <v>448.1875</v>
      </c>
      <c r="Z200">
        <f>Ventes[[#This Row],[VenteBrut]]-Ventes[[#This Row],[Remise]]</f>
        <v>8515.5625</v>
      </c>
      <c r="AA200">
        <f>Ventes[[#This Row],[VenteNombre]]*Ventes[[#This Row],[CUHT]]</f>
        <v>1789.2</v>
      </c>
      <c r="AB200">
        <f>ROUND(Ventes[[#This Row],[VenteNet]]-Ventes[[#This Row],[Cout]],2)</f>
        <v>6726.36</v>
      </c>
      <c r="AC200">
        <f>WEEKDAY(Ventes[[#This Row],[VenteDate]], 2)</f>
        <v>4</v>
      </c>
      <c r="AD200" t="str">
        <f>CHOOSE(WEEKDAY(Ventes[[#This Row],[VenteDate]], 2),"lun.","mar.","mer.","jeu.","ven.","sam.","dim.")</f>
        <v>jeu.</v>
      </c>
      <c r="AE200" s="10" t="str">
        <f>IF(MONTH(Ventes[[#This Row],[VenteDate]])&lt;10,"0"&amp;MONTH(Ventes[[#This Row],[VenteDate]]),TEXT(MONTH(Ventes[[#This Row],[VenteDate]]),"##"))</f>
        <v>09</v>
      </c>
      <c r="AF200" t="str">
        <f>CHOOSE(Ventes[[#This Row],[DateMoisNumero]],"janvier","février","mars","avril","mai","juin","juillet.","août","septembre","octobre","novembre","décembre")</f>
        <v>septembre</v>
      </c>
      <c r="AG200" t="str">
        <f>Ventes[[#This Row],[DateAnnee]]&amp;IF(WEEKNUM(Ventes[[#This Row],[VenteDate]])&lt;10,"-0","-")&amp;WEEKNUM(Ventes[[#This Row],[VenteDate]])</f>
        <v>2025-37</v>
      </c>
      <c r="AH200" s="10">
        <f>YEAR(Ventes[[#This Row],[VenteDate]])</f>
        <v>2025</v>
      </c>
      <c r="AR200"/>
      <c r="AS200"/>
      <c r="AT200"/>
      <c r="AU200"/>
      <c r="AV200"/>
      <c r="AW200"/>
      <c r="BA200"/>
      <c r="BC200"/>
    </row>
    <row r="201" spans="1:55">
      <c r="A201" t="s">
        <v>601</v>
      </c>
      <c r="B201" t="s">
        <v>602</v>
      </c>
      <c r="C201" t="s">
        <v>603</v>
      </c>
      <c r="D201" s="7">
        <v>45631</v>
      </c>
      <c r="E201" s="8">
        <v>46047</v>
      </c>
      <c r="F201" s="8" t="s">
        <v>170</v>
      </c>
      <c r="G201" t="s">
        <v>171</v>
      </c>
      <c r="H201" t="s">
        <v>172</v>
      </c>
      <c r="I201" t="s">
        <v>39</v>
      </c>
      <c r="J201" t="s">
        <v>40</v>
      </c>
      <c r="K201" t="s">
        <v>614</v>
      </c>
      <c r="L201" s="9" t="s">
        <v>615</v>
      </c>
      <c r="M201" s="9" t="s">
        <v>53</v>
      </c>
      <c r="N201" t="s">
        <v>54</v>
      </c>
      <c r="O201" t="s">
        <v>77</v>
      </c>
      <c r="P201" t="s">
        <v>78</v>
      </c>
      <c r="Q201" s="5" t="s">
        <v>79</v>
      </c>
      <c r="R201" t="s">
        <v>80</v>
      </c>
      <c r="S201" t="s">
        <v>365</v>
      </c>
      <c r="T201" t="s">
        <v>366</v>
      </c>
      <c r="U201">
        <v>14.69</v>
      </c>
      <c r="V201">
        <v>20</v>
      </c>
      <c r="W201">
        <v>116.2</v>
      </c>
      <c r="X201">
        <f>Ventes[[#This Row],[VenteNombre]]*Ventes[[#This Row],[PUHT]]</f>
        <v>2324</v>
      </c>
      <c r="Y201">
        <f>IF(Ventes[[#This Row],[RemiseType]]="Aucun",0,IF(Ventes[[#This Row],[RemiseType]]="Bas",3%,IF(Ventes[[#This Row],[RemiseType]]="Moyen",5%,IF(Ventes[[#This Row],[RemiseType]]="Elevé",10%,0))))*Ventes[[#This Row],[VenteBrut]]</f>
        <v>232.4</v>
      </c>
      <c r="Z201">
        <f>Ventes[[#This Row],[VenteBrut]]-Ventes[[#This Row],[Remise]]</f>
        <v>2091.6</v>
      </c>
      <c r="AA201">
        <f>Ventes[[#This Row],[VenteNombre]]*Ventes[[#This Row],[CUHT]]</f>
        <v>293.8</v>
      </c>
      <c r="AB201">
        <f>ROUND(Ventes[[#This Row],[VenteNet]]-Ventes[[#This Row],[Cout]],2)</f>
        <v>1797.8</v>
      </c>
      <c r="AC201">
        <f>WEEKDAY(Ventes[[#This Row],[VenteDate]], 2)</f>
        <v>7</v>
      </c>
      <c r="AD201" t="str">
        <f>CHOOSE(WEEKDAY(Ventes[[#This Row],[VenteDate]], 2),"lun.","mar.","mer.","jeu.","ven.","sam.","dim.")</f>
        <v>dim.</v>
      </c>
      <c r="AE201" s="10" t="str">
        <f>IF(MONTH(Ventes[[#This Row],[VenteDate]])&lt;10,"0"&amp;MONTH(Ventes[[#This Row],[VenteDate]]),TEXT(MONTH(Ventes[[#This Row],[VenteDate]]),"##"))</f>
        <v>01</v>
      </c>
      <c r="AF201" t="str">
        <f>CHOOSE(Ventes[[#This Row],[DateMoisNumero]],"janvier","février","mars","avril","mai","juin","juillet.","août","septembre","octobre","novembre","décembre")</f>
        <v>janvier</v>
      </c>
      <c r="AG201" t="str">
        <f>Ventes[[#This Row],[DateAnnee]]&amp;IF(WEEKNUM(Ventes[[#This Row],[VenteDate]])&lt;10,"-0","-")&amp;WEEKNUM(Ventes[[#This Row],[VenteDate]])</f>
        <v>2026-05</v>
      </c>
      <c r="AH201" s="10">
        <f>YEAR(Ventes[[#This Row],[VenteDate]])</f>
        <v>2026</v>
      </c>
      <c r="AR201"/>
      <c r="AS201"/>
      <c r="AT201"/>
      <c r="AU201"/>
      <c r="AV201"/>
      <c r="AW201"/>
      <c r="BA201"/>
      <c r="BC201"/>
    </row>
    <row r="202" spans="1:55">
      <c r="A202" t="s">
        <v>601</v>
      </c>
      <c r="B202" t="s">
        <v>602</v>
      </c>
      <c r="C202" t="s">
        <v>603</v>
      </c>
      <c r="D202" s="7">
        <v>45631</v>
      </c>
      <c r="E202" s="8">
        <v>46063</v>
      </c>
      <c r="F202" s="8" t="s">
        <v>170</v>
      </c>
      <c r="G202" t="s">
        <v>171</v>
      </c>
      <c r="H202" t="s">
        <v>172</v>
      </c>
      <c r="I202" t="s">
        <v>39</v>
      </c>
      <c r="J202" t="s">
        <v>40</v>
      </c>
      <c r="K202" t="s">
        <v>616</v>
      </c>
      <c r="L202" s="9" t="s">
        <v>617</v>
      </c>
      <c r="M202" s="9" t="s">
        <v>43</v>
      </c>
      <c r="N202" t="s">
        <v>44</v>
      </c>
      <c r="O202" t="s">
        <v>77</v>
      </c>
      <c r="P202" t="s">
        <v>78</v>
      </c>
      <c r="Q202" s="5" t="s">
        <v>79</v>
      </c>
      <c r="R202" t="s">
        <v>80</v>
      </c>
      <c r="S202" t="s">
        <v>496</v>
      </c>
      <c r="T202" t="s">
        <v>497</v>
      </c>
      <c r="U202">
        <v>64.8</v>
      </c>
      <c r="V202">
        <v>11</v>
      </c>
      <c r="W202">
        <v>128.25</v>
      </c>
      <c r="X202">
        <f>Ventes[[#This Row],[VenteNombre]]*Ventes[[#This Row],[PUHT]]</f>
        <v>1410.75</v>
      </c>
      <c r="Y202">
        <f>IF(Ventes[[#This Row],[RemiseType]]="Aucun",0,IF(Ventes[[#This Row],[RemiseType]]="Bas",3%,IF(Ventes[[#This Row],[RemiseType]]="Moyen",5%,IF(Ventes[[#This Row],[RemiseType]]="Elevé",10%,0))))*Ventes[[#This Row],[VenteBrut]]</f>
        <v>141.07500000000002</v>
      </c>
      <c r="Z202">
        <f>Ventes[[#This Row],[VenteBrut]]-Ventes[[#This Row],[Remise]]</f>
        <v>1269.675</v>
      </c>
      <c r="AA202">
        <f>Ventes[[#This Row],[VenteNombre]]*Ventes[[#This Row],[CUHT]]</f>
        <v>712.8</v>
      </c>
      <c r="AB202">
        <f>ROUND(Ventes[[#This Row],[VenteNet]]-Ventes[[#This Row],[Cout]],2)</f>
        <v>556.88</v>
      </c>
      <c r="AC202">
        <f>WEEKDAY(Ventes[[#This Row],[VenteDate]], 2)</f>
        <v>2</v>
      </c>
      <c r="AD202" t="str">
        <f>CHOOSE(WEEKDAY(Ventes[[#This Row],[VenteDate]], 2),"lun.","mar.","mer.","jeu.","ven.","sam.","dim.")</f>
        <v>mar.</v>
      </c>
      <c r="AE202" s="10" t="str">
        <f>IF(MONTH(Ventes[[#This Row],[VenteDate]])&lt;10,"0"&amp;MONTH(Ventes[[#This Row],[VenteDate]]),TEXT(MONTH(Ventes[[#This Row],[VenteDate]]),"##"))</f>
        <v>02</v>
      </c>
      <c r="AF202" t="str">
        <f>CHOOSE(Ventes[[#This Row],[DateMoisNumero]],"janvier","février","mars","avril","mai","juin","juillet.","août","septembre","octobre","novembre","décembre")</f>
        <v>février</v>
      </c>
      <c r="AG202" t="str">
        <f>Ventes[[#This Row],[DateAnnee]]&amp;IF(WEEKNUM(Ventes[[#This Row],[VenteDate]])&lt;10,"-0","-")&amp;WEEKNUM(Ventes[[#This Row],[VenteDate]])</f>
        <v>2026-07</v>
      </c>
      <c r="AH202" s="10">
        <f>YEAR(Ventes[[#This Row],[VenteDate]])</f>
        <v>2026</v>
      </c>
      <c r="AR202"/>
      <c r="AS202"/>
      <c r="AT202"/>
      <c r="AU202"/>
      <c r="AV202"/>
      <c r="AW202"/>
      <c r="BA202"/>
      <c r="BC202"/>
    </row>
    <row r="203" spans="1:55">
      <c r="A203" t="s">
        <v>601</v>
      </c>
      <c r="B203" t="s">
        <v>602</v>
      </c>
      <c r="C203" t="s">
        <v>603</v>
      </c>
      <c r="D203" s="7">
        <v>45631</v>
      </c>
      <c r="E203" s="8">
        <v>46363</v>
      </c>
      <c r="F203" s="8" t="s">
        <v>170</v>
      </c>
      <c r="G203" t="s">
        <v>171</v>
      </c>
      <c r="H203" t="s">
        <v>172</v>
      </c>
      <c r="I203" t="s">
        <v>39</v>
      </c>
      <c r="J203" t="s">
        <v>40</v>
      </c>
      <c r="K203" t="s">
        <v>618</v>
      </c>
      <c r="L203" s="9" t="s">
        <v>619</v>
      </c>
      <c r="M203" s="9" t="s">
        <v>63</v>
      </c>
      <c r="N203" t="s">
        <v>64</v>
      </c>
      <c r="O203" t="s">
        <v>77</v>
      </c>
      <c r="P203" t="s">
        <v>78</v>
      </c>
      <c r="Q203" s="5" t="s">
        <v>79</v>
      </c>
      <c r="R203" t="s">
        <v>80</v>
      </c>
      <c r="S203" t="s">
        <v>143</v>
      </c>
      <c r="T203" t="s">
        <v>144</v>
      </c>
      <c r="U203">
        <v>51.6</v>
      </c>
      <c r="V203">
        <v>15</v>
      </c>
      <c r="W203">
        <v>154</v>
      </c>
      <c r="X203">
        <f>Ventes[[#This Row],[VenteNombre]]*Ventes[[#This Row],[PUHT]]</f>
        <v>2310</v>
      </c>
      <c r="Y203">
        <f>IF(Ventes[[#This Row],[RemiseType]]="Aucun",0,IF(Ventes[[#This Row],[RemiseType]]="Bas",3%,IF(Ventes[[#This Row],[RemiseType]]="Moyen",5%,IF(Ventes[[#This Row],[RemiseType]]="Elevé",10%,0))))*Ventes[[#This Row],[VenteBrut]]</f>
        <v>231</v>
      </c>
      <c r="Z203">
        <f>Ventes[[#This Row],[VenteBrut]]-Ventes[[#This Row],[Remise]]</f>
        <v>2079</v>
      </c>
      <c r="AA203">
        <f>Ventes[[#This Row],[VenteNombre]]*Ventes[[#This Row],[CUHT]]</f>
        <v>774</v>
      </c>
      <c r="AB203">
        <f>ROUND(Ventes[[#This Row],[VenteNet]]-Ventes[[#This Row],[Cout]],2)</f>
        <v>1305</v>
      </c>
      <c r="AC203">
        <f>WEEKDAY(Ventes[[#This Row],[VenteDate]], 2)</f>
        <v>1</v>
      </c>
      <c r="AD203" t="str">
        <f>CHOOSE(WEEKDAY(Ventes[[#This Row],[VenteDate]], 2),"lun.","mar.","mer.","jeu.","ven.","sam.","dim.")</f>
        <v>lun.</v>
      </c>
      <c r="AE203" s="10" t="str">
        <f>IF(MONTH(Ventes[[#This Row],[VenteDate]])&lt;10,"0"&amp;MONTH(Ventes[[#This Row],[VenteDate]]),TEXT(MONTH(Ventes[[#This Row],[VenteDate]]),"##"))</f>
        <v>12</v>
      </c>
      <c r="AF203" t="str">
        <f>CHOOSE(Ventes[[#This Row],[DateMoisNumero]],"janvier","février","mars","avril","mai","juin","juillet.","août","septembre","octobre","novembre","décembre")</f>
        <v>décembre</v>
      </c>
      <c r="AG203" t="str">
        <f>Ventes[[#This Row],[DateAnnee]]&amp;IF(WEEKNUM(Ventes[[#This Row],[VenteDate]])&lt;10,"-0","-")&amp;WEEKNUM(Ventes[[#This Row],[VenteDate]])</f>
        <v>2026-50</v>
      </c>
      <c r="AH203" s="10">
        <f>YEAR(Ventes[[#This Row],[VenteDate]])</f>
        <v>2026</v>
      </c>
      <c r="AR203"/>
      <c r="AS203"/>
      <c r="AT203"/>
      <c r="AU203"/>
      <c r="AV203"/>
      <c r="AW203"/>
      <c r="BA203"/>
      <c r="BC203"/>
    </row>
    <row r="204" spans="1:55">
      <c r="A204" t="s">
        <v>601</v>
      </c>
      <c r="B204" t="s">
        <v>602</v>
      </c>
      <c r="C204" t="s">
        <v>603</v>
      </c>
      <c r="D204" s="7">
        <v>45631</v>
      </c>
      <c r="E204" s="8">
        <v>46371</v>
      </c>
      <c r="F204" s="8" t="s">
        <v>170</v>
      </c>
      <c r="G204" t="s">
        <v>171</v>
      </c>
      <c r="H204" t="s">
        <v>172</v>
      </c>
      <c r="I204" t="s">
        <v>39</v>
      </c>
      <c r="J204" t="s">
        <v>40</v>
      </c>
      <c r="K204" t="s">
        <v>620</v>
      </c>
      <c r="L204" s="9" t="s">
        <v>621</v>
      </c>
      <c r="M204" s="9" t="s">
        <v>43</v>
      </c>
      <c r="N204" t="s">
        <v>44</v>
      </c>
      <c r="O204" t="s">
        <v>77</v>
      </c>
      <c r="P204" t="s">
        <v>78</v>
      </c>
      <c r="Q204" s="5" t="s">
        <v>79</v>
      </c>
      <c r="R204" t="s">
        <v>80</v>
      </c>
      <c r="S204" t="s">
        <v>478</v>
      </c>
      <c r="T204" t="s">
        <v>479</v>
      </c>
      <c r="U204">
        <v>12.6</v>
      </c>
      <c r="V204">
        <v>63</v>
      </c>
      <c r="W204">
        <v>17.420000000000002</v>
      </c>
      <c r="X204">
        <f>Ventes[[#This Row],[VenteNombre]]*Ventes[[#This Row],[PUHT]]</f>
        <v>1097.46</v>
      </c>
      <c r="Y204">
        <f>IF(Ventes[[#This Row],[RemiseType]]="Aucun",0,IF(Ventes[[#This Row],[RemiseType]]="Bas",3%,IF(Ventes[[#This Row],[RemiseType]]="Moyen",5%,IF(Ventes[[#This Row],[RemiseType]]="Elevé",10%,0))))*Ventes[[#This Row],[VenteBrut]]</f>
        <v>109.74600000000001</v>
      </c>
      <c r="Z204">
        <f>Ventes[[#This Row],[VenteBrut]]-Ventes[[#This Row],[Remise]]</f>
        <v>987.71400000000006</v>
      </c>
      <c r="AA204">
        <f>Ventes[[#This Row],[VenteNombre]]*Ventes[[#This Row],[CUHT]]</f>
        <v>793.8</v>
      </c>
      <c r="AB204">
        <f>ROUND(Ventes[[#This Row],[VenteNet]]-Ventes[[#This Row],[Cout]],2)</f>
        <v>193.91</v>
      </c>
      <c r="AC204">
        <f>WEEKDAY(Ventes[[#This Row],[VenteDate]], 2)</f>
        <v>2</v>
      </c>
      <c r="AD204" t="str">
        <f>CHOOSE(WEEKDAY(Ventes[[#This Row],[VenteDate]], 2),"lun.","mar.","mer.","jeu.","ven.","sam.","dim.")</f>
        <v>mar.</v>
      </c>
      <c r="AE204" s="10" t="str">
        <f>IF(MONTH(Ventes[[#This Row],[VenteDate]])&lt;10,"0"&amp;MONTH(Ventes[[#This Row],[VenteDate]]),TEXT(MONTH(Ventes[[#This Row],[VenteDate]]),"##"))</f>
        <v>12</v>
      </c>
      <c r="AF204" t="str">
        <f>CHOOSE(Ventes[[#This Row],[DateMoisNumero]],"janvier","février","mars","avril","mai","juin","juillet.","août","septembre","octobre","novembre","décembre")</f>
        <v>décembre</v>
      </c>
      <c r="AG204" t="str">
        <f>Ventes[[#This Row],[DateAnnee]]&amp;IF(WEEKNUM(Ventes[[#This Row],[VenteDate]])&lt;10,"-0","-")&amp;WEEKNUM(Ventes[[#This Row],[VenteDate]])</f>
        <v>2026-51</v>
      </c>
      <c r="AH204" s="10">
        <f>YEAR(Ventes[[#This Row],[VenteDate]])</f>
        <v>2026</v>
      </c>
      <c r="AR204"/>
      <c r="AS204"/>
      <c r="AT204"/>
      <c r="AU204"/>
      <c r="AV204"/>
      <c r="AW204"/>
      <c r="BA204"/>
      <c r="BC204"/>
    </row>
    <row r="205" spans="1:55">
      <c r="A205" t="s">
        <v>601</v>
      </c>
      <c r="B205" t="s">
        <v>602</v>
      </c>
      <c r="C205" t="s">
        <v>603</v>
      </c>
      <c r="D205" s="7">
        <v>45631</v>
      </c>
      <c r="E205" s="8">
        <v>46396</v>
      </c>
      <c r="F205" s="8" t="s">
        <v>170</v>
      </c>
      <c r="G205" t="s">
        <v>171</v>
      </c>
      <c r="H205" t="s">
        <v>172</v>
      </c>
      <c r="I205" t="s">
        <v>39</v>
      </c>
      <c r="J205" t="s">
        <v>40</v>
      </c>
      <c r="K205" t="s">
        <v>622</v>
      </c>
      <c r="L205" s="9" t="s">
        <v>623</v>
      </c>
      <c r="M205" s="9" t="s">
        <v>75</v>
      </c>
      <c r="N205" t="s">
        <v>76</v>
      </c>
      <c r="O205" t="s">
        <v>45</v>
      </c>
      <c r="P205" s="9" t="s">
        <v>46</v>
      </c>
      <c r="Q205" s="5" t="s">
        <v>57</v>
      </c>
      <c r="R205" t="s">
        <v>58</v>
      </c>
      <c r="S205" t="s">
        <v>342</v>
      </c>
      <c r="T205" t="s">
        <v>343</v>
      </c>
      <c r="U205" s="9">
        <v>75.599999999999994</v>
      </c>
      <c r="V205">
        <v>17</v>
      </c>
      <c r="W205" s="9">
        <v>86.4</v>
      </c>
      <c r="X205">
        <f>Ventes[[#This Row],[VenteNombre]]*Ventes[[#This Row],[PUHT]]</f>
        <v>1468.8000000000002</v>
      </c>
      <c r="Y205">
        <f>IF(Ventes[[#This Row],[RemiseType]]="Aucun",0,IF(Ventes[[#This Row],[RemiseType]]="Bas",3%,IF(Ventes[[#This Row],[RemiseType]]="Moyen",5%,IF(Ventes[[#This Row],[RemiseType]]="Elevé",10%,0))))*Ventes[[#This Row],[VenteBrut]]</f>
        <v>73.440000000000012</v>
      </c>
      <c r="Z205">
        <f>Ventes[[#This Row],[VenteBrut]]-Ventes[[#This Row],[Remise]]</f>
        <v>1395.3600000000001</v>
      </c>
      <c r="AA205">
        <f>Ventes[[#This Row],[VenteNombre]]*Ventes[[#This Row],[CUHT]]</f>
        <v>1285.1999999999998</v>
      </c>
      <c r="AB205">
        <f>ROUND(Ventes[[#This Row],[VenteNet]]-Ventes[[#This Row],[Cout]],2)</f>
        <v>110.16</v>
      </c>
      <c r="AC205">
        <f>WEEKDAY(Ventes[[#This Row],[VenteDate]], 2)</f>
        <v>6</v>
      </c>
      <c r="AD205" t="str">
        <f>CHOOSE(WEEKDAY(Ventes[[#This Row],[VenteDate]], 2),"lun.","mar.","mer.","jeu.","ven.","sam.","dim.")</f>
        <v>sam.</v>
      </c>
      <c r="AE205" s="10" t="str">
        <f>IF(MONTH(Ventes[[#This Row],[VenteDate]])&lt;10,"0"&amp;MONTH(Ventes[[#This Row],[VenteDate]]),TEXT(MONTH(Ventes[[#This Row],[VenteDate]]),"##"))</f>
        <v>01</v>
      </c>
      <c r="AF205" t="str">
        <f>CHOOSE(Ventes[[#This Row],[DateMoisNumero]],"janvier","février","mars","avril","mai","juin","juillet.","août","septembre","octobre","novembre","décembre")</f>
        <v>janvier</v>
      </c>
      <c r="AG205" t="str">
        <f>Ventes[[#This Row],[DateAnnee]]&amp;IF(WEEKNUM(Ventes[[#This Row],[VenteDate]])&lt;10,"-0","-")&amp;WEEKNUM(Ventes[[#This Row],[VenteDate]])</f>
        <v>2027-02</v>
      </c>
      <c r="AH205" s="10">
        <f>YEAR(Ventes[[#This Row],[VenteDate]])</f>
        <v>2027</v>
      </c>
      <c r="AR205"/>
      <c r="AS205"/>
      <c r="AT205"/>
      <c r="AU205"/>
      <c r="AV205"/>
      <c r="AW205"/>
      <c r="BA205"/>
      <c r="BC205"/>
    </row>
    <row r="206" spans="1:55">
      <c r="A206" t="s">
        <v>601</v>
      </c>
      <c r="B206" t="s">
        <v>602</v>
      </c>
      <c r="C206" t="s">
        <v>603</v>
      </c>
      <c r="D206" s="7">
        <v>45631</v>
      </c>
      <c r="E206" s="8">
        <v>46445</v>
      </c>
      <c r="F206" s="8" t="s">
        <v>170</v>
      </c>
      <c r="G206" t="s">
        <v>171</v>
      </c>
      <c r="H206" t="s">
        <v>172</v>
      </c>
      <c r="I206" t="s">
        <v>39</v>
      </c>
      <c r="J206" t="s">
        <v>40</v>
      </c>
      <c r="K206" t="s">
        <v>624</v>
      </c>
      <c r="L206" s="9" t="s">
        <v>625</v>
      </c>
      <c r="M206" s="9" t="s">
        <v>63</v>
      </c>
      <c r="N206" t="s">
        <v>64</v>
      </c>
      <c r="O206" t="s">
        <v>77</v>
      </c>
      <c r="P206" s="9" t="s">
        <v>78</v>
      </c>
      <c r="Q206" s="5" t="s">
        <v>57</v>
      </c>
      <c r="R206" t="s">
        <v>58</v>
      </c>
      <c r="S206" t="s">
        <v>119</v>
      </c>
      <c r="T206" t="s">
        <v>120</v>
      </c>
      <c r="U206" s="9">
        <v>21.33</v>
      </c>
      <c r="V206">
        <v>72</v>
      </c>
      <c r="W206" s="9">
        <v>32.25</v>
      </c>
      <c r="X206">
        <f>Ventes[[#This Row],[VenteNombre]]*Ventes[[#This Row],[PUHT]]</f>
        <v>2322</v>
      </c>
      <c r="Y206">
        <f>IF(Ventes[[#This Row],[RemiseType]]="Aucun",0,IF(Ventes[[#This Row],[RemiseType]]="Bas",3%,IF(Ventes[[#This Row],[RemiseType]]="Moyen",5%,IF(Ventes[[#This Row],[RemiseType]]="Elevé",10%,0))))*Ventes[[#This Row],[VenteBrut]]</f>
        <v>232.20000000000002</v>
      </c>
      <c r="Z206">
        <f>Ventes[[#This Row],[VenteBrut]]-Ventes[[#This Row],[Remise]]</f>
        <v>2089.8000000000002</v>
      </c>
      <c r="AA206">
        <f>Ventes[[#This Row],[VenteNombre]]*Ventes[[#This Row],[CUHT]]</f>
        <v>1535.7599999999998</v>
      </c>
      <c r="AB206">
        <f>ROUND(Ventes[[#This Row],[VenteNet]]-Ventes[[#This Row],[Cout]],2)</f>
        <v>554.04</v>
      </c>
      <c r="AC206">
        <f>WEEKDAY(Ventes[[#This Row],[VenteDate]], 2)</f>
        <v>6</v>
      </c>
      <c r="AD206" t="str">
        <f>CHOOSE(WEEKDAY(Ventes[[#This Row],[VenteDate]], 2),"lun.","mar.","mer.","jeu.","ven.","sam.","dim.")</f>
        <v>sam.</v>
      </c>
      <c r="AE206" s="10" t="str">
        <f>IF(MONTH(Ventes[[#This Row],[VenteDate]])&lt;10,"0"&amp;MONTH(Ventes[[#This Row],[VenteDate]]),TEXT(MONTH(Ventes[[#This Row],[VenteDate]]),"##"))</f>
        <v>02</v>
      </c>
      <c r="AF206" t="str">
        <f>CHOOSE(Ventes[[#This Row],[DateMoisNumero]],"janvier","février","mars","avril","mai","juin","juillet.","août","septembre","octobre","novembre","décembre")</f>
        <v>février</v>
      </c>
      <c r="AG206" t="str">
        <f>Ventes[[#This Row],[DateAnnee]]&amp;IF(WEEKNUM(Ventes[[#This Row],[VenteDate]])&lt;10,"-0","-")&amp;WEEKNUM(Ventes[[#This Row],[VenteDate]])</f>
        <v>2027-09</v>
      </c>
      <c r="AH206" s="10">
        <f>YEAR(Ventes[[#This Row],[VenteDate]])</f>
        <v>2027</v>
      </c>
      <c r="AR206"/>
      <c r="AS206"/>
      <c r="AT206"/>
      <c r="AU206"/>
      <c r="AV206"/>
      <c r="AW206"/>
      <c r="BA206"/>
      <c r="BC206"/>
    </row>
    <row r="207" spans="1:55">
      <c r="A207" t="s">
        <v>601</v>
      </c>
      <c r="B207" t="s">
        <v>602</v>
      </c>
      <c r="C207" t="s">
        <v>603</v>
      </c>
      <c r="D207" s="7">
        <v>45631</v>
      </c>
      <c r="E207" s="8">
        <v>46447</v>
      </c>
      <c r="F207" s="8" t="s">
        <v>170</v>
      </c>
      <c r="G207" t="s">
        <v>171</v>
      </c>
      <c r="H207" t="s">
        <v>172</v>
      </c>
      <c r="I207" t="s">
        <v>39</v>
      </c>
      <c r="J207" t="s">
        <v>40</v>
      </c>
      <c r="K207" t="s">
        <v>626</v>
      </c>
      <c r="L207" s="9" t="s">
        <v>627</v>
      </c>
      <c r="M207" s="9" t="s">
        <v>43</v>
      </c>
      <c r="N207" t="s">
        <v>44</v>
      </c>
      <c r="O207" t="s">
        <v>77</v>
      </c>
      <c r="P207" s="9" t="s">
        <v>78</v>
      </c>
      <c r="Q207" s="5" t="s">
        <v>57</v>
      </c>
      <c r="R207" t="s">
        <v>58</v>
      </c>
      <c r="S207" t="s">
        <v>179</v>
      </c>
      <c r="T207" t="s">
        <v>180</v>
      </c>
      <c r="U207" s="9">
        <v>28</v>
      </c>
      <c r="V207">
        <v>15</v>
      </c>
      <c r="W207" s="9">
        <v>38.700000000000003</v>
      </c>
      <c r="X207">
        <f>Ventes[[#This Row],[VenteNombre]]*Ventes[[#This Row],[PUHT]]</f>
        <v>580.5</v>
      </c>
      <c r="Y207">
        <f>IF(Ventes[[#This Row],[RemiseType]]="Aucun",0,IF(Ventes[[#This Row],[RemiseType]]="Bas",3%,IF(Ventes[[#This Row],[RemiseType]]="Moyen",5%,IF(Ventes[[#This Row],[RemiseType]]="Elevé",10%,0))))*Ventes[[#This Row],[VenteBrut]]</f>
        <v>58.050000000000004</v>
      </c>
      <c r="Z207">
        <f>Ventes[[#This Row],[VenteBrut]]-Ventes[[#This Row],[Remise]]</f>
        <v>522.45000000000005</v>
      </c>
      <c r="AA207">
        <f>Ventes[[#This Row],[VenteNombre]]*Ventes[[#This Row],[CUHT]]</f>
        <v>420</v>
      </c>
      <c r="AB207">
        <f>ROUND(Ventes[[#This Row],[VenteNet]]-Ventes[[#This Row],[Cout]],2)</f>
        <v>102.45</v>
      </c>
      <c r="AC207">
        <f>WEEKDAY(Ventes[[#This Row],[VenteDate]], 2)</f>
        <v>1</v>
      </c>
      <c r="AD207" t="str">
        <f>CHOOSE(WEEKDAY(Ventes[[#This Row],[VenteDate]], 2),"lun.","mar.","mer.","jeu.","ven.","sam.","dim.")</f>
        <v>lun.</v>
      </c>
      <c r="AE207" s="10" t="str">
        <f>IF(MONTH(Ventes[[#This Row],[VenteDate]])&lt;10,"0"&amp;MONTH(Ventes[[#This Row],[VenteDate]]),TEXT(MONTH(Ventes[[#This Row],[VenteDate]]),"##"))</f>
        <v>03</v>
      </c>
      <c r="AF207" t="str">
        <f>CHOOSE(Ventes[[#This Row],[DateMoisNumero]],"janvier","février","mars","avril","mai","juin","juillet.","août","septembre","octobre","novembre","décembre")</f>
        <v>mars</v>
      </c>
      <c r="AG207" t="str">
        <f>Ventes[[#This Row],[DateAnnee]]&amp;IF(WEEKNUM(Ventes[[#This Row],[VenteDate]])&lt;10,"-0","-")&amp;WEEKNUM(Ventes[[#This Row],[VenteDate]])</f>
        <v>2027-10</v>
      </c>
      <c r="AH207" s="10">
        <f>YEAR(Ventes[[#This Row],[VenteDate]])</f>
        <v>2027</v>
      </c>
      <c r="AR207"/>
      <c r="AS207"/>
      <c r="AT207"/>
      <c r="AU207"/>
      <c r="AV207"/>
      <c r="AW207"/>
      <c r="BA207"/>
      <c r="BC207"/>
    </row>
    <row r="208" spans="1:55">
      <c r="A208" t="s">
        <v>601</v>
      </c>
      <c r="B208" t="s">
        <v>602</v>
      </c>
      <c r="C208" t="s">
        <v>603</v>
      </c>
      <c r="D208" s="7">
        <v>45631</v>
      </c>
      <c r="E208" s="8">
        <v>46512</v>
      </c>
      <c r="F208" s="8" t="s">
        <v>170</v>
      </c>
      <c r="G208" t="s">
        <v>171</v>
      </c>
      <c r="H208" t="s">
        <v>172</v>
      </c>
      <c r="I208" t="s">
        <v>39</v>
      </c>
      <c r="J208" t="s">
        <v>40</v>
      </c>
      <c r="K208" t="s">
        <v>628</v>
      </c>
      <c r="L208" s="9" t="s">
        <v>629</v>
      </c>
      <c r="M208" s="9" t="s">
        <v>53</v>
      </c>
      <c r="N208" t="s">
        <v>54</v>
      </c>
      <c r="O208" t="s">
        <v>77</v>
      </c>
      <c r="P208" s="9" t="s">
        <v>78</v>
      </c>
      <c r="Q208" s="5" t="s">
        <v>57</v>
      </c>
      <c r="R208" t="s">
        <v>58</v>
      </c>
      <c r="S208" t="s">
        <v>160</v>
      </c>
      <c r="T208" t="s">
        <v>161</v>
      </c>
      <c r="U208" s="9">
        <v>86.4</v>
      </c>
      <c r="V208">
        <v>25</v>
      </c>
      <c r="W208" s="9">
        <v>129.6</v>
      </c>
      <c r="X208">
        <f>Ventes[[#This Row],[VenteNombre]]*Ventes[[#This Row],[PUHT]]</f>
        <v>3240</v>
      </c>
      <c r="Y208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208">
        <f>Ventes[[#This Row],[VenteBrut]]-Ventes[[#This Row],[Remise]]</f>
        <v>2916</v>
      </c>
      <c r="AA208">
        <f>Ventes[[#This Row],[VenteNombre]]*Ventes[[#This Row],[CUHT]]</f>
        <v>2160</v>
      </c>
      <c r="AB208">
        <f>ROUND(Ventes[[#This Row],[VenteNet]]-Ventes[[#This Row],[Cout]],2)</f>
        <v>756</v>
      </c>
      <c r="AC208">
        <f>WEEKDAY(Ventes[[#This Row],[VenteDate]], 2)</f>
        <v>3</v>
      </c>
      <c r="AD208" t="str">
        <f>CHOOSE(WEEKDAY(Ventes[[#This Row],[VenteDate]], 2),"lun.","mar.","mer.","jeu.","ven.","sam.","dim.")</f>
        <v>mer.</v>
      </c>
      <c r="AE208" s="10" t="str">
        <f>IF(MONTH(Ventes[[#This Row],[VenteDate]])&lt;10,"0"&amp;MONTH(Ventes[[#This Row],[VenteDate]]),TEXT(MONTH(Ventes[[#This Row],[VenteDate]]),"##"))</f>
        <v>05</v>
      </c>
      <c r="AF208" t="str">
        <f>CHOOSE(Ventes[[#This Row],[DateMoisNumero]],"janvier","février","mars","avril","mai","juin","juillet.","août","septembre","octobre","novembre","décembre")</f>
        <v>mai</v>
      </c>
      <c r="AG208" t="str">
        <f>Ventes[[#This Row],[DateAnnee]]&amp;IF(WEEKNUM(Ventes[[#This Row],[VenteDate]])&lt;10,"-0","-")&amp;WEEKNUM(Ventes[[#This Row],[VenteDate]])</f>
        <v>2027-19</v>
      </c>
      <c r="AH208" s="10">
        <f>YEAR(Ventes[[#This Row],[VenteDate]])</f>
        <v>2027</v>
      </c>
      <c r="AR208"/>
      <c r="AS208"/>
      <c r="AT208"/>
      <c r="AU208"/>
      <c r="AV208"/>
      <c r="AW208"/>
      <c r="BA208"/>
      <c r="BC208"/>
    </row>
    <row r="209" spans="1:55">
      <c r="A209" t="s">
        <v>601</v>
      </c>
      <c r="B209" t="s">
        <v>602</v>
      </c>
      <c r="C209" t="s">
        <v>603</v>
      </c>
      <c r="D209" s="7">
        <v>45631</v>
      </c>
      <c r="E209" s="8">
        <v>46641</v>
      </c>
      <c r="F209" s="8" t="s">
        <v>170</v>
      </c>
      <c r="G209" t="s">
        <v>171</v>
      </c>
      <c r="H209" t="s">
        <v>172</v>
      </c>
      <c r="I209" t="s">
        <v>39</v>
      </c>
      <c r="J209" t="s">
        <v>40</v>
      </c>
      <c r="K209" t="s">
        <v>630</v>
      </c>
      <c r="L209" s="9" t="s">
        <v>631</v>
      </c>
      <c r="M209" s="9" t="s">
        <v>75</v>
      </c>
      <c r="N209" t="s">
        <v>76</v>
      </c>
      <c r="O209" t="s">
        <v>45</v>
      </c>
      <c r="P209" s="9" t="s">
        <v>46</v>
      </c>
      <c r="Q209" s="5" t="s">
        <v>57</v>
      </c>
      <c r="R209" t="s">
        <v>58</v>
      </c>
      <c r="S209" t="s">
        <v>115</v>
      </c>
      <c r="T209" t="s">
        <v>116</v>
      </c>
      <c r="U209" s="9">
        <v>50.4</v>
      </c>
      <c r="V209">
        <v>71</v>
      </c>
      <c r="W209" s="9">
        <v>152.5</v>
      </c>
      <c r="X209">
        <f>Ventes[[#This Row],[VenteNombre]]*Ventes[[#This Row],[PUHT]]</f>
        <v>10827.5</v>
      </c>
      <c r="Y209">
        <f>IF(Ventes[[#This Row],[RemiseType]]="Aucun",0,IF(Ventes[[#This Row],[RemiseType]]="Bas",3%,IF(Ventes[[#This Row],[RemiseType]]="Moyen",5%,IF(Ventes[[#This Row],[RemiseType]]="Elevé",10%,0))))*Ventes[[#This Row],[VenteBrut]]</f>
        <v>541.375</v>
      </c>
      <c r="Z209">
        <f>Ventes[[#This Row],[VenteBrut]]-Ventes[[#This Row],[Remise]]</f>
        <v>10286.125</v>
      </c>
      <c r="AA209">
        <f>Ventes[[#This Row],[VenteNombre]]*Ventes[[#This Row],[CUHT]]</f>
        <v>3578.4</v>
      </c>
      <c r="AB209">
        <f>ROUND(Ventes[[#This Row],[VenteNet]]-Ventes[[#This Row],[Cout]],2)</f>
        <v>6707.73</v>
      </c>
      <c r="AC209">
        <f>WEEKDAY(Ventes[[#This Row],[VenteDate]], 2)</f>
        <v>6</v>
      </c>
      <c r="AD209" t="str">
        <f>CHOOSE(WEEKDAY(Ventes[[#This Row],[VenteDate]], 2),"lun.","mar.","mer.","jeu.","ven.","sam.","dim.")</f>
        <v>sam.</v>
      </c>
      <c r="AE209" s="10" t="str">
        <f>IF(MONTH(Ventes[[#This Row],[VenteDate]])&lt;10,"0"&amp;MONTH(Ventes[[#This Row],[VenteDate]]),TEXT(MONTH(Ventes[[#This Row],[VenteDate]]),"##"))</f>
        <v>09</v>
      </c>
      <c r="AF209" t="str">
        <f>CHOOSE(Ventes[[#This Row],[DateMoisNumero]],"janvier","février","mars","avril","mai","juin","juillet.","août","septembre","octobre","novembre","décembre")</f>
        <v>septembre</v>
      </c>
      <c r="AG209" t="str">
        <f>Ventes[[#This Row],[DateAnnee]]&amp;IF(WEEKNUM(Ventes[[#This Row],[VenteDate]])&lt;10,"-0","-")&amp;WEEKNUM(Ventes[[#This Row],[VenteDate]])</f>
        <v>2027-37</v>
      </c>
      <c r="AH209" s="10">
        <f>YEAR(Ventes[[#This Row],[VenteDate]])</f>
        <v>2027</v>
      </c>
      <c r="AR209"/>
      <c r="AS209"/>
      <c r="AT209"/>
      <c r="AU209"/>
      <c r="AV209"/>
      <c r="AW209"/>
      <c r="BA209"/>
      <c r="BC209"/>
    </row>
    <row r="210" spans="1:55">
      <c r="A210" t="s">
        <v>601</v>
      </c>
      <c r="B210" t="s">
        <v>602</v>
      </c>
      <c r="C210" t="s">
        <v>603</v>
      </c>
      <c r="D210" s="7">
        <v>45631</v>
      </c>
      <c r="E210" s="8">
        <v>46777</v>
      </c>
      <c r="F210" s="8" t="s">
        <v>170</v>
      </c>
      <c r="G210" t="s">
        <v>171</v>
      </c>
      <c r="H210" t="s">
        <v>172</v>
      </c>
      <c r="I210" t="s">
        <v>39</v>
      </c>
      <c r="J210" t="s">
        <v>40</v>
      </c>
      <c r="K210" t="s">
        <v>396</v>
      </c>
      <c r="L210" s="9" t="s">
        <v>397</v>
      </c>
      <c r="M210" s="9" t="s">
        <v>53</v>
      </c>
      <c r="N210" t="s">
        <v>54</v>
      </c>
      <c r="O210" t="s">
        <v>77</v>
      </c>
      <c r="P210" s="9" t="s">
        <v>78</v>
      </c>
      <c r="Q210" s="5" t="s">
        <v>79</v>
      </c>
      <c r="R210" t="s">
        <v>80</v>
      </c>
      <c r="S210" t="s">
        <v>365</v>
      </c>
      <c r="T210" t="s">
        <v>366</v>
      </c>
      <c r="U210" s="9">
        <v>44.06</v>
      </c>
      <c r="V210">
        <v>20</v>
      </c>
      <c r="W210" s="9">
        <v>148.6</v>
      </c>
      <c r="X210">
        <f>Ventes[[#This Row],[VenteNombre]]*Ventes[[#This Row],[PUHT]]</f>
        <v>2972</v>
      </c>
      <c r="Y210">
        <f>IF(Ventes[[#This Row],[RemiseType]]="Aucun",0,IF(Ventes[[#This Row],[RemiseType]]="Bas",3%,IF(Ventes[[#This Row],[RemiseType]]="Moyen",5%,IF(Ventes[[#This Row],[RemiseType]]="Elevé",10%,0))))*Ventes[[#This Row],[VenteBrut]]</f>
        <v>297.2</v>
      </c>
      <c r="Z210">
        <f>Ventes[[#This Row],[VenteBrut]]-Ventes[[#This Row],[Remise]]</f>
        <v>2674.8</v>
      </c>
      <c r="AA210">
        <f>Ventes[[#This Row],[VenteNombre]]*Ventes[[#This Row],[CUHT]]</f>
        <v>881.2</v>
      </c>
      <c r="AB210">
        <f>ROUND(Ventes[[#This Row],[VenteNet]]-Ventes[[#This Row],[Cout]],2)</f>
        <v>1793.6</v>
      </c>
      <c r="AC210">
        <f>WEEKDAY(Ventes[[#This Row],[VenteDate]], 2)</f>
        <v>2</v>
      </c>
      <c r="AD210" t="str">
        <f>CHOOSE(WEEKDAY(Ventes[[#This Row],[VenteDate]], 2),"lun.","mar.","mer.","jeu.","ven.","sam.","dim.")</f>
        <v>mar.</v>
      </c>
      <c r="AE210" s="10" t="str">
        <f>IF(MONTH(Ventes[[#This Row],[VenteDate]])&lt;10,"0"&amp;MONTH(Ventes[[#This Row],[VenteDate]]),TEXT(MONTH(Ventes[[#This Row],[VenteDate]]),"##"))</f>
        <v>01</v>
      </c>
      <c r="AF210" t="str">
        <f>CHOOSE(Ventes[[#This Row],[DateMoisNumero]],"janvier","février","mars","avril","mai","juin","juillet.","août","septembre","octobre","novembre","décembre")</f>
        <v>janvier</v>
      </c>
      <c r="AG210" t="str">
        <f>Ventes[[#This Row],[DateAnnee]]&amp;IF(WEEKNUM(Ventes[[#This Row],[VenteDate]])&lt;10,"-0","-")&amp;WEEKNUM(Ventes[[#This Row],[VenteDate]])</f>
        <v>2028-05</v>
      </c>
      <c r="AH210" s="10">
        <f>YEAR(Ventes[[#This Row],[VenteDate]])</f>
        <v>2028</v>
      </c>
      <c r="AR210"/>
      <c r="AS210"/>
      <c r="AT210"/>
      <c r="AU210"/>
      <c r="AV210"/>
      <c r="AW210"/>
      <c r="BA210"/>
      <c r="BC210"/>
    </row>
    <row r="211" spans="1:55">
      <c r="A211" t="s">
        <v>601</v>
      </c>
      <c r="B211" t="s">
        <v>602</v>
      </c>
      <c r="C211" t="s">
        <v>603</v>
      </c>
      <c r="D211" s="7">
        <v>45631</v>
      </c>
      <c r="E211" s="8">
        <v>46793</v>
      </c>
      <c r="F211" s="8" t="s">
        <v>170</v>
      </c>
      <c r="G211" t="s">
        <v>171</v>
      </c>
      <c r="H211" t="s">
        <v>172</v>
      </c>
      <c r="I211" t="s">
        <v>39</v>
      </c>
      <c r="J211" t="s">
        <v>40</v>
      </c>
      <c r="K211" t="s">
        <v>632</v>
      </c>
      <c r="L211" s="9" t="s">
        <v>633</v>
      </c>
      <c r="M211" s="9" t="s">
        <v>43</v>
      </c>
      <c r="N211" t="s">
        <v>44</v>
      </c>
      <c r="O211" t="s">
        <v>77</v>
      </c>
      <c r="P211" s="9" t="s">
        <v>78</v>
      </c>
      <c r="Q211" s="5" t="s">
        <v>79</v>
      </c>
      <c r="R211" t="s">
        <v>80</v>
      </c>
      <c r="S211" t="s">
        <v>496</v>
      </c>
      <c r="T211" t="s">
        <v>497</v>
      </c>
      <c r="U211" s="9">
        <v>18</v>
      </c>
      <c r="V211">
        <v>11</v>
      </c>
      <c r="W211" s="9">
        <v>35.630000000000003</v>
      </c>
      <c r="X211">
        <f>Ventes[[#This Row],[VenteNombre]]*Ventes[[#This Row],[PUHT]]</f>
        <v>391.93</v>
      </c>
      <c r="Y211">
        <f>IF(Ventes[[#This Row],[RemiseType]]="Aucun",0,IF(Ventes[[#This Row],[RemiseType]]="Bas",3%,IF(Ventes[[#This Row],[RemiseType]]="Moyen",5%,IF(Ventes[[#This Row],[RemiseType]]="Elevé",10%,0))))*Ventes[[#This Row],[VenteBrut]]</f>
        <v>39.193000000000005</v>
      </c>
      <c r="Z211">
        <f>Ventes[[#This Row],[VenteBrut]]-Ventes[[#This Row],[Remise]]</f>
        <v>352.73700000000002</v>
      </c>
      <c r="AA211">
        <f>Ventes[[#This Row],[VenteNombre]]*Ventes[[#This Row],[CUHT]]</f>
        <v>198</v>
      </c>
      <c r="AB211">
        <f>ROUND(Ventes[[#This Row],[VenteNet]]-Ventes[[#This Row],[Cout]],2)</f>
        <v>154.74</v>
      </c>
      <c r="AC211">
        <f>WEEKDAY(Ventes[[#This Row],[VenteDate]], 2)</f>
        <v>4</v>
      </c>
      <c r="AD211" t="str">
        <f>CHOOSE(WEEKDAY(Ventes[[#This Row],[VenteDate]], 2),"lun.","mar.","mer.","jeu.","ven.","sam.","dim.")</f>
        <v>jeu.</v>
      </c>
      <c r="AE211" s="10" t="str">
        <f>IF(MONTH(Ventes[[#This Row],[VenteDate]])&lt;10,"0"&amp;MONTH(Ventes[[#This Row],[VenteDate]]),TEXT(MONTH(Ventes[[#This Row],[VenteDate]]),"##"))</f>
        <v>02</v>
      </c>
      <c r="AF211" t="str">
        <f>CHOOSE(Ventes[[#This Row],[DateMoisNumero]],"janvier","février","mars","avril","mai","juin","juillet.","août","septembre","octobre","novembre","décembre")</f>
        <v>février</v>
      </c>
      <c r="AG211" t="str">
        <f>Ventes[[#This Row],[DateAnnee]]&amp;IF(WEEKNUM(Ventes[[#This Row],[VenteDate]])&lt;10,"-0","-")&amp;WEEKNUM(Ventes[[#This Row],[VenteDate]])</f>
        <v>2028-07</v>
      </c>
      <c r="AH211" s="10">
        <f>YEAR(Ventes[[#This Row],[VenteDate]])</f>
        <v>2028</v>
      </c>
      <c r="AR211"/>
      <c r="AS211"/>
      <c r="AT211"/>
      <c r="AU211"/>
      <c r="AV211"/>
      <c r="AW211"/>
      <c r="BA211"/>
      <c r="BC211"/>
    </row>
    <row r="212" spans="1:55">
      <c r="A212" t="s">
        <v>634</v>
      </c>
      <c r="B212" t="s">
        <v>635</v>
      </c>
      <c r="D212" s="7">
        <v>45934</v>
      </c>
      <c r="E212" s="8">
        <v>45934</v>
      </c>
      <c r="F212" s="8" t="s">
        <v>219</v>
      </c>
      <c r="G212" t="s">
        <v>220</v>
      </c>
      <c r="H212" t="s">
        <v>127</v>
      </c>
      <c r="I212" t="s">
        <v>39</v>
      </c>
      <c r="J212" t="s">
        <v>40</v>
      </c>
      <c r="K212" t="s">
        <v>636</v>
      </c>
      <c r="L212" s="9" t="s">
        <v>637</v>
      </c>
      <c r="M212" s="9" t="s">
        <v>43</v>
      </c>
      <c r="N212" t="s">
        <v>44</v>
      </c>
      <c r="O212" t="s">
        <v>45</v>
      </c>
      <c r="P212" s="9" t="s">
        <v>46</v>
      </c>
      <c r="Q212" s="5" t="s">
        <v>79</v>
      </c>
      <c r="R212" t="s">
        <v>80</v>
      </c>
      <c r="S212" t="s">
        <v>478</v>
      </c>
      <c r="T212" t="s">
        <v>479</v>
      </c>
      <c r="U212" s="9">
        <v>30</v>
      </c>
      <c r="V212">
        <v>13</v>
      </c>
      <c r="W212" s="9">
        <v>59.38</v>
      </c>
      <c r="X212">
        <f>Ventes[[#This Row],[VenteNombre]]*Ventes[[#This Row],[PUHT]]</f>
        <v>771.94</v>
      </c>
      <c r="Y212">
        <f>IF(Ventes[[#This Row],[RemiseType]]="Aucun",0,IF(Ventes[[#This Row],[RemiseType]]="Bas",3%,IF(Ventes[[#This Row],[RemiseType]]="Moyen",5%,IF(Ventes[[#This Row],[RemiseType]]="Elevé",10%,0))))*Ventes[[#This Row],[VenteBrut]]</f>
        <v>38.597000000000008</v>
      </c>
      <c r="Z212">
        <f>Ventes[[#This Row],[VenteBrut]]-Ventes[[#This Row],[Remise]]</f>
        <v>733.34300000000007</v>
      </c>
      <c r="AA212">
        <f>Ventes[[#This Row],[VenteNombre]]*Ventes[[#This Row],[CUHT]]</f>
        <v>390</v>
      </c>
      <c r="AB212">
        <f>ROUND(Ventes[[#This Row],[VenteNet]]-Ventes[[#This Row],[Cout]],2)</f>
        <v>343.34</v>
      </c>
      <c r="AC212">
        <f>WEEKDAY(Ventes[[#This Row],[VenteDate]], 2)</f>
        <v>6</v>
      </c>
      <c r="AD212" t="str">
        <f>CHOOSE(WEEKDAY(Ventes[[#This Row],[VenteDate]], 2),"lun.","mar.","mer.","jeu.","ven.","sam.","dim.")</f>
        <v>sam.</v>
      </c>
      <c r="AE212" s="10" t="str">
        <f>IF(MONTH(Ventes[[#This Row],[VenteDate]])&lt;10,"0"&amp;MONTH(Ventes[[#This Row],[VenteDate]]),TEXT(MONTH(Ventes[[#This Row],[VenteDate]]),"##"))</f>
        <v>10</v>
      </c>
      <c r="AF212" t="str">
        <f>CHOOSE(Ventes[[#This Row],[DateMoisNumero]],"janvier","février","mars","avril","mai","juin","juillet.","août","septembre","octobre","novembre","décembre")</f>
        <v>octobre</v>
      </c>
      <c r="AG212" t="str">
        <f>Ventes[[#This Row],[DateAnnee]]&amp;IF(WEEKNUM(Ventes[[#This Row],[VenteDate]])&lt;10,"-0","-")&amp;WEEKNUM(Ventes[[#This Row],[VenteDate]])</f>
        <v>2025-40</v>
      </c>
      <c r="AH212" s="10">
        <f>YEAR(Ventes[[#This Row],[VenteDate]])</f>
        <v>2025</v>
      </c>
      <c r="AR212"/>
      <c r="AS212"/>
      <c r="AT212"/>
      <c r="AU212"/>
      <c r="AV212"/>
      <c r="AW212"/>
      <c r="BA212"/>
      <c r="BC212"/>
    </row>
    <row r="213" spans="1:55">
      <c r="A213" t="s">
        <v>634</v>
      </c>
      <c r="B213" t="s">
        <v>635</v>
      </c>
      <c r="D213" s="7">
        <v>45934</v>
      </c>
      <c r="E213" s="8">
        <v>45934</v>
      </c>
      <c r="F213" s="8" t="s">
        <v>219</v>
      </c>
      <c r="G213" t="s">
        <v>220</v>
      </c>
      <c r="H213" t="s">
        <v>127</v>
      </c>
      <c r="I213" t="s">
        <v>39</v>
      </c>
      <c r="J213" t="s">
        <v>40</v>
      </c>
      <c r="K213" t="s">
        <v>638</v>
      </c>
      <c r="L213" s="9" t="s">
        <v>639</v>
      </c>
      <c r="M213" s="9" t="s">
        <v>63</v>
      </c>
      <c r="N213" t="s">
        <v>64</v>
      </c>
      <c r="O213" t="s">
        <v>55</v>
      </c>
      <c r="P213" s="9" t="s">
        <v>56</v>
      </c>
      <c r="Q213" s="5" t="s">
        <v>79</v>
      </c>
      <c r="R213" t="s">
        <v>80</v>
      </c>
      <c r="S213" t="s">
        <v>49</v>
      </c>
      <c r="T213" t="s">
        <v>50</v>
      </c>
      <c r="U213" s="9">
        <v>92.88</v>
      </c>
      <c r="V213">
        <v>19</v>
      </c>
      <c r="W213" s="9">
        <v>197.2</v>
      </c>
      <c r="X213">
        <f>Ventes[[#This Row],[VenteNombre]]*Ventes[[#This Row],[PUHT]]</f>
        <v>3746.7999999999997</v>
      </c>
      <c r="Y213">
        <f>IF(Ventes[[#This Row],[RemiseType]]="Aucun",0,IF(Ventes[[#This Row],[RemiseType]]="Bas",3%,IF(Ventes[[#This Row],[RemiseType]]="Moyen",5%,IF(Ventes[[#This Row],[RemiseType]]="Elevé",10%,0))))*Ventes[[#This Row],[VenteBrut]]</f>
        <v>112.40399999999998</v>
      </c>
      <c r="Z213">
        <f>Ventes[[#This Row],[VenteBrut]]-Ventes[[#This Row],[Remise]]</f>
        <v>3634.3959999999997</v>
      </c>
      <c r="AA213">
        <f>Ventes[[#This Row],[VenteNombre]]*Ventes[[#This Row],[CUHT]]</f>
        <v>1764.7199999999998</v>
      </c>
      <c r="AB213">
        <f>ROUND(Ventes[[#This Row],[VenteNet]]-Ventes[[#This Row],[Cout]],2)</f>
        <v>1869.68</v>
      </c>
      <c r="AC213">
        <f>WEEKDAY(Ventes[[#This Row],[VenteDate]], 2)</f>
        <v>6</v>
      </c>
      <c r="AD213" t="str">
        <f>CHOOSE(WEEKDAY(Ventes[[#This Row],[VenteDate]], 2),"lun.","mar.","mer.","jeu.","ven.","sam.","dim.")</f>
        <v>sam.</v>
      </c>
      <c r="AE213" s="10" t="str">
        <f>IF(MONTH(Ventes[[#This Row],[VenteDate]])&lt;10,"0"&amp;MONTH(Ventes[[#This Row],[VenteDate]]),TEXT(MONTH(Ventes[[#This Row],[VenteDate]]),"##"))</f>
        <v>10</v>
      </c>
      <c r="AF213" t="str">
        <f>CHOOSE(Ventes[[#This Row],[DateMoisNumero]],"janvier","février","mars","avril","mai","juin","juillet.","août","septembre","octobre","novembre","décembre")</f>
        <v>octobre</v>
      </c>
      <c r="AG213" t="str">
        <f>Ventes[[#This Row],[DateAnnee]]&amp;IF(WEEKNUM(Ventes[[#This Row],[VenteDate]])&lt;10,"-0","-")&amp;WEEKNUM(Ventes[[#This Row],[VenteDate]])</f>
        <v>2025-40</v>
      </c>
      <c r="AH213" s="10">
        <f>YEAR(Ventes[[#This Row],[VenteDate]])</f>
        <v>2025</v>
      </c>
      <c r="AR213"/>
      <c r="AS213"/>
      <c r="AT213"/>
      <c r="AU213"/>
      <c r="AV213"/>
      <c r="AW213"/>
      <c r="BA213"/>
      <c r="BC213"/>
    </row>
    <row r="214" spans="1:55">
      <c r="A214" t="s">
        <v>634</v>
      </c>
      <c r="B214" t="s">
        <v>635</v>
      </c>
      <c r="D214" s="7">
        <v>45934</v>
      </c>
      <c r="E214" s="8">
        <v>45984</v>
      </c>
      <c r="F214" s="8" t="s">
        <v>219</v>
      </c>
      <c r="G214" t="s">
        <v>220</v>
      </c>
      <c r="H214" t="s">
        <v>127</v>
      </c>
      <c r="I214" t="s">
        <v>39</v>
      </c>
      <c r="J214" t="s">
        <v>40</v>
      </c>
      <c r="K214" t="s">
        <v>640</v>
      </c>
      <c r="L214" s="9" t="s">
        <v>641</v>
      </c>
      <c r="M214" s="9" t="s">
        <v>63</v>
      </c>
      <c r="N214" t="s">
        <v>64</v>
      </c>
      <c r="O214" t="s">
        <v>55</v>
      </c>
      <c r="P214" t="s">
        <v>56</v>
      </c>
      <c r="Q214" s="5" t="s">
        <v>57</v>
      </c>
      <c r="R214" t="s">
        <v>58</v>
      </c>
      <c r="S214" t="s">
        <v>307</v>
      </c>
      <c r="T214" t="s">
        <v>308</v>
      </c>
      <c r="U214">
        <v>30.78</v>
      </c>
      <c r="V214">
        <v>15</v>
      </c>
      <c r="W214">
        <v>124.3</v>
      </c>
      <c r="X214">
        <f>Ventes[[#This Row],[VenteNombre]]*Ventes[[#This Row],[PUHT]]</f>
        <v>1864.5</v>
      </c>
      <c r="Y214">
        <f>IF(Ventes[[#This Row],[RemiseType]]="Aucun",0,IF(Ventes[[#This Row],[RemiseType]]="Bas",3%,IF(Ventes[[#This Row],[RemiseType]]="Moyen",5%,IF(Ventes[[#This Row],[RemiseType]]="Elevé",10%,0))))*Ventes[[#This Row],[VenteBrut]]</f>
        <v>55.934999999999995</v>
      </c>
      <c r="Z214">
        <f>Ventes[[#This Row],[VenteBrut]]-Ventes[[#This Row],[Remise]]</f>
        <v>1808.5650000000001</v>
      </c>
      <c r="AA214">
        <f>Ventes[[#This Row],[VenteNombre]]*Ventes[[#This Row],[CUHT]]</f>
        <v>461.70000000000005</v>
      </c>
      <c r="AB214">
        <f>ROUND(Ventes[[#This Row],[VenteNet]]-Ventes[[#This Row],[Cout]],2)</f>
        <v>1346.87</v>
      </c>
      <c r="AC214">
        <f>WEEKDAY(Ventes[[#This Row],[VenteDate]], 2)</f>
        <v>7</v>
      </c>
      <c r="AD214" t="str">
        <f>CHOOSE(WEEKDAY(Ventes[[#This Row],[VenteDate]], 2),"lun.","mar.","mer.","jeu.","ven.","sam.","dim.")</f>
        <v>dim.</v>
      </c>
      <c r="AE214" s="10" t="str">
        <f>IF(MONTH(Ventes[[#This Row],[VenteDate]])&lt;10,"0"&amp;MONTH(Ventes[[#This Row],[VenteDate]]),TEXT(MONTH(Ventes[[#This Row],[VenteDate]]),"##"))</f>
        <v>11</v>
      </c>
      <c r="AF214" t="str">
        <f>CHOOSE(Ventes[[#This Row],[DateMoisNumero]],"janvier","février","mars","avril","mai","juin","juillet.","août","septembre","octobre","novembre","décembre")</f>
        <v>novembre</v>
      </c>
      <c r="AG214" t="str">
        <f>Ventes[[#This Row],[DateAnnee]]&amp;IF(WEEKNUM(Ventes[[#This Row],[VenteDate]])&lt;10,"-0","-")&amp;WEEKNUM(Ventes[[#This Row],[VenteDate]])</f>
        <v>2025-48</v>
      </c>
      <c r="AH214" s="10">
        <f>YEAR(Ventes[[#This Row],[VenteDate]])</f>
        <v>2025</v>
      </c>
      <c r="AR214"/>
      <c r="AS214"/>
      <c r="AT214"/>
      <c r="AU214"/>
      <c r="AV214"/>
      <c r="AW214"/>
      <c r="BA214"/>
      <c r="BC214"/>
    </row>
    <row r="215" spans="1:55">
      <c r="A215" t="s">
        <v>634</v>
      </c>
      <c r="B215" t="s">
        <v>635</v>
      </c>
      <c r="D215" s="7">
        <v>45934</v>
      </c>
      <c r="E215" s="8">
        <v>46015</v>
      </c>
      <c r="F215" s="8" t="s">
        <v>219</v>
      </c>
      <c r="G215" t="s">
        <v>220</v>
      </c>
      <c r="H215" t="s">
        <v>127</v>
      </c>
      <c r="I215" t="s">
        <v>39</v>
      </c>
      <c r="J215" t="s">
        <v>40</v>
      </c>
      <c r="K215" t="s">
        <v>642</v>
      </c>
      <c r="L215" s="9" t="s">
        <v>643</v>
      </c>
      <c r="M215" s="9" t="s">
        <v>63</v>
      </c>
      <c r="N215" t="s">
        <v>64</v>
      </c>
      <c r="O215" t="s">
        <v>45</v>
      </c>
      <c r="P215" t="s">
        <v>46</v>
      </c>
      <c r="Q215" s="5" t="s">
        <v>57</v>
      </c>
      <c r="R215" t="s">
        <v>58</v>
      </c>
      <c r="S215" t="s">
        <v>143</v>
      </c>
      <c r="T215" t="s">
        <v>144</v>
      </c>
      <c r="U215">
        <v>108</v>
      </c>
      <c r="V215">
        <v>38</v>
      </c>
      <c r="W215">
        <v>142.5</v>
      </c>
      <c r="X215">
        <f>Ventes[[#This Row],[VenteNombre]]*Ventes[[#This Row],[PUHT]]</f>
        <v>5415</v>
      </c>
      <c r="Y215">
        <f>IF(Ventes[[#This Row],[RemiseType]]="Aucun",0,IF(Ventes[[#This Row],[RemiseType]]="Bas",3%,IF(Ventes[[#This Row],[RemiseType]]="Moyen",5%,IF(Ventes[[#This Row],[RemiseType]]="Elevé",10%,0))))*Ventes[[#This Row],[VenteBrut]]</f>
        <v>270.75</v>
      </c>
      <c r="Z215">
        <f>Ventes[[#This Row],[VenteBrut]]-Ventes[[#This Row],[Remise]]</f>
        <v>5144.25</v>
      </c>
      <c r="AA215">
        <f>Ventes[[#This Row],[VenteNombre]]*Ventes[[#This Row],[CUHT]]</f>
        <v>4104</v>
      </c>
      <c r="AB215">
        <f>ROUND(Ventes[[#This Row],[VenteNet]]-Ventes[[#This Row],[Cout]],2)</f>
        <v>1040.25</v>
      </c>
      <c r="AC215">
        <f>WEEKDAY(Ventes[[#This Row],[VenteDate]], 2)</f>
        <v>3</v>
      </c>
      <c r="AD215" t="str">
        <f>CHOOSE(WEEKDAY(Ventes[[#This Row],[VenteDate]], 2),"lun.","mar.","mer.","jeu.","ven.","sam.","dim.")</f>
        <v>mer.</v>
      </c>
      <c r="AE215" s="10" t="str">
        <f>IF(MONTH(Ventes[[#This Row],[VenteDate]])&lt;10,"0"&amp;MONTH(Ventes[[#This Row],[VenteDate]]),TEXT(MONTH(Ventes[[#This Row],[VenteDate]]),"##"))</f>
        <v>12</v>
      </c>
      <c r="AF215" t="str">
        <f>CHOOSE(Ventes[[#This Row],[DateMoisNumero]],"janvier","février","mars","avril","mai","juin","juillet.","août","septembre","octobre","novembre","décembre")</f>
        <v>décembre</v>
      </c>
      <c r="AG215" t="str">
        <f>Ventes[[#This Row],[DateAnnee]]&amp;IF(WEEKNUM(Ventes[[#This Row],[VenteDate]])&lt;10,"-0","-")&amp;WEEKNUM(Ventes[[#This Row],[VenteDate]])</f>
        <v>2025-52</v>
      </c>
      <c r="AH215" s="10">
        <f>YEAR(Ventes[[#This Row],[VenteDate]])</f>
        <v>2025</v>
      </c>
      <c r="AR215"/>
      <c r="AS215"/>
      <c r="AT215"/>
      <c r="AU215"/>
      <c r="AV215"/>
      <c r="AW215"/>
      <c r="BA215"/>
      <c r="BC215"/>
    </row>
    <row r="216" spans="1:55">
      <c r="A216" t="s">
        <v>634</v>
      </c>
      <c r="B216" t="s">
        <v>635</v>
      </c>
      <c r="D216" s="7">
        <v>45934</v>
      </c>
      <c r="E216" s="8">
        <v>46231</v>
      </c>
      <c r="F216" s="8" t="s">
        <v>219</v>
      </c>
      <c r="G216" t="s">
        <v>220</v>
      </c>
      <c r="H216" t="s">
        <v>127</v>
      </c>
      <c r="I216" t="s">
        <v>39</v>
      </c>
      <c r="J216" t="s">
        <v>40</v>
      </c>
      <c r="K216" t="s">
        <v>644</v>
      </c>
      <c r="L216" s="9" t="s">
        <v>645</v>
      </c>
      <c r="M216" s="9" t="s">
        <v>43</v>
      </c>
      <c r="N216" t="s">
        <v>44</v>
      </c>
      <c r="O216" t="s">
        <v>45</v>
      </c>
      <c r="P216" t="s">
        <v>46</v>
      </c>
      <c r="Q216" s="5" t="s">
        <v>79</v>
      </c>
      <c r="R216" t="s">
        <v>80</v>
      </c>
      <c r="S216" t="s">
        <v>478</v>
      </c>
      <c r="T216" t="s">
        <v>479</v>
      </c>
      <c r="U216">
        <v>25.2</v>
      </c>
      <c r="V216">
        <v>13</v>
      </c>
      <c r="W216">
        <v>49.88</v>
      </c>
      <c r="X216">
        <f>Ventes[[#This Row],[VenteNombre]]*Ventes[[#This Row],[PUHT]]</f>
        <v>648.44000000000005</v>
      </c>
      <c r="Y216">
        <f>IF(Ventes[[#This Row],[RemiseType]]="Aucun",0,IF(Ventes[[#This Row],[RemiseType]]="Bas",3%,IF(Ventes[[#This Row],[RemiseType]]="Moyen",5%,IF(Ventes[[#This Row],[RemiseType]]="Elevé",10%,0))))*Ventes[[#This Row],[VenteBrut]]</f>
        <v>32.422000000000004</v>
      </c>
      <c r="Z216">
        <f>Ventes[[#This Row],[VenteBrut]]-Ventes[[#This Row],[Remise]]</f>
        <v>616.01800000000003</v>
      </c>
      <c r="AA216">
        <f>Ventes[[#This Row],[VenteNombre]]*Ventes[[#This Row],[CUHT]]</f>
        <v>327.59999999999997</v>
      </c>
      <c r="AB216">
        <f>ROUND(Ventes[[#This Row],[VenteNet]]-Ventes[[#This Row],[Cout]],2)</f>
        <v>288.42</v>
      </c>
      <c r="AC216">
        <f>WEEKDAY(Ventes[[#This Row],[VenteDate]], 2)</f>
        <v>2</v>
      </c>
      <c r="AD216" t="str">
        <f>CHOOSE(WEEKDAY(Ventes[[#This Row],[VenteDate]], 2),"lun.","mar.","mer.","jeu.","ven.","sam.","dim.")</f>
        <v>mar.</v>
      </c>
      <c r="AE216" s="10" t="str">
        <f>IF(MONTH(Ventes[[#This Row],[VenteDate]])&lt;10,"0"&amp;MONTH(Ventes[[#This Row],[VenteDate]]),TEXT(MONTH(Ventes[[#This Row],[VenteDate]]),"##"))</f>
        <v>07</v>
      </c>
      <c r="AF216" t="str">
        <f>CHOOSE(Ventes[[#This Row],[DateMoisNumero]],"janvier","février","mars","avril","mai","juin","juillet.","août","septembre","octobre","novembre","décembre")</f>
        <v>juillet.</v>
      </c>
      <c r="AG216" t="str">
        <f>Ventes[[#This Row],[DateAnnee]]&amp;IF(WEEKNUM(Ventes[[#This Row],[VenteDate]])&lt;10,"-0","-")&amp;WEEKNUM(Ventes[[#This Row],[VenteDate]])</f>
        <v>2026-31</v>
      </c>
      <c r="AH216" s="10">
        <f>YEAR(Ventes[[#This Row],[VenteDate]])</f>
        <v>2026</v>
      </c>
      <c r="AR216"/>
      <c r="AS216"/>
      <c r="AT216"/>
      <c r="AU216"/>
      <c r="AV216"/>
      <c r="AW216"/>
      <c r="BA216"/>
      <c r="BC216"/>
    </row>
    <row r="217" spans="1:55">
      <c r="A217" t="s">
        <v>634</v>
      </c>
      <c r="B217" t="s">
        <v>635</v>
      </c>
      <c r="D217" s="7">
        <v>45934</v>
      </c>
      <c r="E217" s="8">
        <v>46324</v>
      </c>
      <c r="F217" s="8" t="s">
        <v>219</v>
      </c>
      <c r="G217" t="s">
        <v>220</v>
      </c>
      <c r="H217" t="s">
        <v>127</v>
      </c>
      <c r="I217" t="s">
        <v>39</v>
      </c>
      <c r="J217" t="s">
        <v>40</v>
      </c>
      <c r="K217" t="s">
        <v>646</v>
      </c>
      <c r="L217" s="9" t="s">
        <v>647</v>
      </c>
      <c r="M217" s="9" t="s">
        <v>63</v>
      </c>
      <c r="N217" t="s">
        <v>64</v>
      </c>
      <c r="O217" t="s">
        <v>55</v>
      </c>
      <c r="P217" t="s">
        <v>56</v>
      </c>
      <c r="Q217" s="5" t="s">
        <v>79</v>
      </c>
      <c r="R217" t="s">
        <v>80</v>
      </c>
      <c r="S217" t="s">
        <v>49</v>
      </c>
      <c r="T217" t="s">
        <v>50</v>
      </c>
      <c r="U217">
        <v>46.44</v>
      </c>
      <c r="V217">
        <v>19</v>
      </c>
      <c r="W217">
        <v>48.6</v>
      </c>
      <c r="X217">
        <f>Ventes[[#This Row],[VenteNombre]]*Ventes[[#This Row],[PUHT]]</f>
        <v>923.4</v>
      </c>
      <c r="Y217">
        <f>IF(Ventes[[#This Row],[RemiseType]]="Aucun",0,IF(Ventes[[#This Row],[RemiseType]]="Bas",3%,IF(Ventes[[#This Row],[RemiseType]]="Moyen",5%,IF(Ventes[[#This Row],[RemiseType]]="Elevé",10%,0))))*Ventes[[#This Row],[VenteBrut]]</f>
        <v>27.701999999999998</v>
      </c>
      <c r="Z217">
        <f>Ventes[[#This Row],[VenteBrut]]-Ventes[[#This Row],[Remise]]</f>
        <v>895.69799999999998</v>
      </c>
      <c r="AA217">
        <f>Ventes[[#This Row],[VenteNombre]]*Ventes[[#This Row],[CUHT]]</f>
        <v>882.3599999999999</v>
      </c>
      <c r="AB217">
        <f>ROUND(Ventes[[#This Row],[VenteNet]]-Ventes[[#This Row],[Cout]],2)</f>
        <v>13.34</v>
      </c>
      <c r="AC217">
        <f>WEEKDAY(Ventes[[#This Row],[VenteDate]], 2)</f>
        <v>4</v>
      </c>
      <c r="AD217" t="str">
        <f>CHOOSE(WEEKDAY(Ventes[[#This Row],[VenteDate]], 2),"lun.","mar.","mer.","jeu.","ven.","sam.","dim.")</f>
        <v>jeu.</v>
      </c>
      <c r="AE217" s="10" t="str">
        <f>IF(MONTH(Ventes[[#This Row],[VenteDate]])&lt;10,"0"&amp;MONTH(Ventes[[#This Row],[VenteDate]]),TEXT(MONTH(Ventes[[#This Row],[VenteDate]]),"##"))</f>
        <v>10</v>
      </c>
      <c r="AF217" t="str">
        <f>CHOOSE(Ventes[[#This Row],[DateMoisNumero]],"janvier","février","mars","avril","mai","juin","juillet.","août","septembre","octobre","novembre","décembre")</f>
        <v>octobre</v>
      </c>
      <c r="AG217" t="str">
        <f>Ventes[[#This Row],[DateAnnee]]&amp;IF(WEEKNUM(Ventes[[#This Row],[VenteDate]])&lt;10,"-0","-")&amp;WEEKNUM(Ventes[[#This Row],[VenteDate]])</f>
        <v>2026-44</v>
      </c>
      <c r="AH217" s="10">
        <f>YEAR(Ventes[[#This Row],[VenteDate]])</f>
        <v>2026</v>
      </c>
      <c r="AR217"/>
      <c r="AS217"/>
      <c r="AT217"/>
      <c r="AU217"/>
      <c r="AV217"/>
      <c r="AW217"/>
      <c r="BA217"/>
      <c r="BC217"/>
    </row>
    <row r="218" spans="1:55">
      <c r="A218" t="s">
        <v>634</v>
      </c>
      <c r="B218" t="s">
        <v>635</v>
      </c>
      <c r="D218" s="7">
        <v>45934</v>
      </c>
      <c r="E218" s="8">
        <v>46714</v>
      </c>
      <c r="F218" s="8" t="s">
        <v>219</v>
      </c>
      <c r="G218" t="s">
        <v>220</v>
      </c>
      <c r="H218" t="s">
        <v>127</v>
      </c>
      <c r="I218" t="s">
        <v>39</v>
      </c>
      <c r="J218" t="s">
        <v>40</v>
      </c>
      <c r="K218" t="s">
        <v>648</v>
      </c>
      <c r="L218" s="9" t="s">
        <v>649</v>
      </c>
      <c r="M218" s="9" t="s">
        <v>63</v>
      </c>
      <c r="N218" t="s">
        <v>64</v>
      </c>
      <c r="O218" t="s">
        <v>55</v>
      </c>
      <c r="P218" s="9" t="s">
        <v>56</v>
      </c>
      <c r="Q218" s="5" t="s">
        <v>57</v>
      </c>
      <c r="R218" t="s">
        <v>58</v>
      </c>
      <c r="S218" t="s">
        <v>307</v>
      </c>
      <c r="T218" t="s">
        <v>308</v>
      </c>
      <c r="U218" s="9">
        <v>10.26</v>
      </c>
      <c r="V218">
        <v>15</v>
      </c>
      <c r="W218" s="9">
        <v>108.1</v>
      </c>
      <c r="X218">
        <f>Ventes[[#This Row],[VenteNombre]]*Ventes[[#This Row],[PUHT]]</f>
        <v>1621.5</v>
      </c>
      <c r="Y218">
        <f>IF(Ventes[[#This Row],[RemiseType]]="Aucun",0,IF(Ventes[[#This Row],[RemiseType]]="Bas",3%,IF(Ventes[[#This Row],[RemiseType]]="Moyen",5%,IF(Ventes[[#This Row],[RemiseType]]="Elevé",10%,0))))*Ventes[[#This Row],[VenteBrut]]</f>
        <v>48.644999999999996</v>
      </c>
      <c r="Z218">
        <f>Ventes[[#This Row],[VenteBrut]]-Ventes[[#This Row],[Remise]]</f>
        <v>1572.855</v>
      </c>
      <c r="AA218">
        <f>Ventes[[#This Row],[VenteNombre]]*Ventes[[#This Row],[CUHT]]</f>
        <v>153.9</v>
      </c>
      <c r="AB218">
        <f>ROUND(Ventes[[#This Row],[VenteNet]]-Ventes[[#This Row],[Cout]],2)</f>
        <v>1418.96</v>
      </c>
      <c r="AC218">
        <f>WEEKDAY(Ventes[[#This Row],[VenteDate]], 2)</f>
        <v>2</v>
      </c>
      <c r="AD218" t="str">
        <f>CHOOSE(WEEKDAY(Ventes[[#This Row],[VenteDate]], 2),"lun.","mar.","mer.","jeu.","ven.","sam.","dim.")</f>
        <v>mar.</v>
      </c>
      <c r="AE218" s="10" t="str">
        <f>IF(MONTH(Ventes[[#This Row],[VenteDate]])&lt;10,"0"&amp;MONTH(Ventes[[#This Row],[VenteDate]]),TEXT(MONTH(Ventes[[#This Row],[VenteDate]]),"##"))</f>
        <v>11</v>
      </c>
      <c r="AF218" t="str">
        <f>CHOOSE(Ventes[[#This Row],[DateMoisNumero]],"janvier","février","mars","avril","mai","juin","juillet.","août","septembre","octobre","novembre","décembre")</f>
        <v>novembre</v>
      </c>
      <c r="AG218" t="str">
        <f>Ventes[[#This Row],[DateAnnee]]&amp;IF(WEEKNUM(Ventes[[#This Row],[VenteDate]])&lt;10,"-0","-")&amp;WEEKNUM(Ventes[[#This Row],[VenteDate]])</f>
        <v>2027-48</v>
      </c>
      <c r="AH218" s="10">
        <f>YEAR(Ventes[[#This Row],[VenteDate]])</f>
        <v>2027</v>
      </c>
      <c r="AR218"/>
      <c r="AS218"/>
      <c r="AT218"/>
      <c r="AU218"/>
      <c r="AV218"/>
      <c r="AW218"/>
      <c r="BA218"/>
      <c r="BC218"/>
    </row>
    <row r="219" spans="1:55">
      <c r="A219" t="s">
        <v>634</v>
      </c>
      <c r="B219" t="s">
        <v>635</v>
      </c>
      <c r="D219" s="7">
        <v>45934</v>
      </c>
      <c r="E219" s="8">
        <v>46745</v>
      </c>
      <c r="F219" s="8" t="s">
        <v>219</v>
      </c>
      <c r="G219" t="s">
        <v>220</v>
      </c>
      <c r="H219" t="s">
        <v>127</v>
      </c>
      <c r="I219" t="s">
        <v>39</v>
      </c>
      <c r="J219" t="s">
        <v>40</v>
      </c>
      <c r="K219" t="s">
        <v>650</v>
      </c>
      <c r="L219" s="9" t="s">
        <v>651</v>
      </c>
      <c r="M219" s="9" t="s">
        <v>63</v>
      </c>
      <c r="N219" t="s">
        <v>64</v>
      </c>
      <c r="O219" t="s">
        <v>45</v>
      </c>
      <c r="P219" s="9" t="s">
        <v>46</v>
      </c>
      <c r="Q219" s="5" t="s">
        <v>57</v>
      </c>
      <c r="R219" t="s">
        <v>58</v>
      </c>
      <c r="S219" t="s">
        <v>143</v>
      </c>
      <c r="T219" t="s">
        <v>144</v>
      </c>
      <c r="U219" s="9">
        <v>10.8</v>
      </c>
      <c r="V219">
        <v>38</v>
      </c>
      <c r="W219" s="9">
        <v>14.25</v>
      </c>
      <c r="X219">
        <f>Ventes[[#This Row],[VenteNombre]]*Ventes[[#This Row],[PUHT]]</f>
        <v>541.5</v>
      </c>
      <c r="Y219">
        <f>IF(Ventes[[#This Row],[RemiseType]]="Aucun",0,IF(Ventes[[#This Row],[RemiseType]]="Bas",3%,IF(Ventes[[#This Row],[RemiseType]]="Moyen",5%,IF(Ventes[[#This Row],[RemiseType]]="Elevé",10%,0))))*Ventes[[#This Row],[VenteBrut]]</f>
        <v>27.075000000000003</v>
      </c>
      <c r="Z219">
        <f>Ventes[[#This Row],[VenteBrut]]-Ventes[[#This Row],[Remise]]</f>
        <v>514.42499999999995</v>
      </c>
      <c r="AA219">
        <f>Ventes[[#This Row],[VenteNombre]]*Ventes[[#This Row],[CUHT]]</f>
        <v>410.40000000000003</v>
      </c>
      <c r="AB219">
        <f>ROUND(Ventes[[#This Row],[VenteNet]]-Ventes[[#This Row],[Cout]],2)</f>
        <v>104.03</v>
      </c>
      <c r="AC219">
        <f>WEEKDAY(Ventes[[#This Row],[VenteDate]], 2)</f>
        <v>5</v>
      </c>
      <c r="AD219" t="str">
        <f>CHOOSE(WEEKDAY(Ventes[[#This Row],[VenteDate]], 2),"lun.","mar.","mer.","jeu.","ven.","sam.","dim.")</f>
        <v>ven.</v>
      </c>
      <c r="AE219" s="10" t="str">
        <f>IF(MONTH(Ventes[[#This Row],[VenteDate]])&lt;10,"0"&amp;MONTH(Ventes[[#This Row],[VenteDate]]),TEXT(MONTH(Ventes[[#This Row],[VenteDate]]),"##"))</f>
        <v>12</v>
      </c>
      <c r="AF219" t="str">
        <f>CHOOSE(Ventes[[#This Row],[DateMoisNumero]],"janvier","février","mars","avril","mai","juin","juillet.","août","septembre","octobre","novembre","décembre")</f>
        <v>décembre</v>
      </c>
      <c r="AG219" t="str">
        <f>Ventes[[#This Row],[DateAnnee]]&amp;IF(WEEKNUM(Ventes[[#This Row],[VenteDate]])&lt;10,"-0","-")&amp;WEEKNUM(Ventes[[#This Row],[VenteDate]])</f>
        <v>2027-52</v>
      </c>
      <c r="AH219" s="10">
        <f>YEAR(Ventes[[#This Row],[VenteDate]])</f>
        <v>2027</v>
      </c>
      <c r="AR219"/>
      <c r="AS219"/>
      <c r="AT219"/>
      <c r="AU219"/>
      <c r="AV219"/>
      <c r="AW219"/>
      <c r="BA219"/>
      <c r="BC219"/>
    </row>
    <row r="220" spans="1:55">
      <c r="A220" t="s">
        <v>652</v>
      </c>
      <c r="B220" t="s">
        <v>653</v>
      </c>
      <c r="C220" t="s">
        <v>654</v>
      </c>
      <c r="D220" s="8">
        <v>46034</v>
      </c>
      <c r="E220" s="8">
        <v>46034</v>
      </c>
      <c r="F220" s="8" t="s">
        <v>95</v>
      </c>
      <c r="G220" t="s">
        <v>96</v>
      </c>
      <c r="H220" t="s">
        <v>127</v>
      </c>
      <c r="I220" t="s">
        <v>39</v>
      </c>
      <c r="J220" t="s">
        <v>40</v>
      </c>
      <c r="K220" t="s">
        <v>655</v>
      </c>
      <c r="L220" s="9" t="s">
        <v>656</v>
      </c>
      <c r="M220" s="9" t="s">
        <v>53</v>
      </c>
      <c r="N220" t="s">
        <v>54</v>
      </c>
      <c r="O220" t="s">
        <v>288</v>
      </c>
      <c r="P220" t="s">
        <v>289</v>
      </c>
      <c r="Q220" s="5" t="s">
        <v>79</v>
      </c>
      <c r="R220" t="s">
        <v>80</v>
      </c>
      <c r="S220" t="s">
        <v>160</v>
      </c>
      <c r="T220" t="s">
        <v>161</v>
      </c>
      <c r="U220">
        <v>72</v>
      </c>
      <c r="V220">
        <v>36</v>
      </c>
      <c r="W220">
        <v>108</v>
      </c>
      <c r="X220">
        <f>Ventes[[#This Row],[VenteNombre]]*Ventes[[#This Row],[PUHT]]</f>
        <v>3888</v>
      </c>
      <c r="Y22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20">
        <f>Ventes[[#This Row],[VenteBrut]]-Ventes[[#This Row],[Remise]]</f>
        <v>3888</v>
      </c>
      <c r="AA220">
        <f>Ventes[[#This Row],[VenteNombre]]*Ventes[[#This Row],[CUHT]]</f>
        <v>2592</v>
      </c>
      <c r="AB220">
        <f>ROUND(Ventes[[#This Row],[VenteNet]]-Ventes[[#This Row],[Cout]],2)</f>
        <v>1296</v>
      </c>
      <c r="AC220">
        <f>WEEKDAY(Ventes[[#This Row],[VenteDate]], 2)</f>
        <v>1</v>
      </c>
      <c r="AD220" t="str">
        <f>CHOOSE(WEEKDAY(Ventes[[#This Row],[VenteDate]], 2),"lun.","mar.","mer.","jeu.","ven.","sam.","dim.")</f>
        <v>lun.</v>
      </c>
      <c r="AE220" s="10" t="str">
        <f>IF(MONTH(Ventes[[#This Row],[VenteDate]])&lt;10,"0"&amp;MONTH(Ventes[[#This Row],[VenteDate]]),TEXT(MONTH(Ventes[[#This Row],[VenteDate]]),"##"))</f>
        <v>01</v>
      </c>
      <c r="AF220" t="str">
        <f>CHOOSE(Ventes[[#This Row],[DateMoisNumero]],"janvier","février","mars","avril","mai","juin","juillet.","août","septembre","octobre","novembre","décembre")</f>
        <v>janvier</v>
      </c>
      <c r="AG220" t="str">
        <f>Ventes[[#This Row],[DateAnnee]]&amp;IF(WEEKNUM(Ventes[[#This Row],[VenteDate]])&lt;10,"-0","-")&amp;WEEKNUM(Ventes[[#This Row],[VenteDate]])</f>
        <v>2026-03</v>
      </c>
      <c r="AH220" s="10">
        <f>YEAR(Ventes[[#This Row],[VenteDate]])</f>
        <v>2026</v>
      </c>
      <c r="AR220"/>
      <c r="AS220"/>
      <c r="AT220"/>
      <c r="AU220"/>
      <c r="AV220"/>
      <c r="AW220"/>
      <c r="BA220"/>
      <c r="BC220"/>
    </row>
    <row r="221" spans="1:55">
      <c r="A221" t="s">
        <v>652</v>
      </c>
      <c r="B221" t="s">
        <v>653</v>
      </c>
      <c r="C221" t="s">
        <v>654</v>
      </c>
      <c r="D221" s="8">
        <v>46034</v>
      </c>
      <c r="E221" s="8">
        <v>46764</v>
      </c>
      <c r="F221" s="8" t="s">
        <v>95</v>
      </c>
      <c r="G221" t="s">
        <v>96</v>
      </c>
      <c r="H221" t="s">
        <v>127</v>
      </c>
      <c r="I221" t="s">
        <v>39</v>
      </c>
      <c r="J221" t="s">
        <v>40</v>
      </c>
      <c r="K221" t="s">
        <v>657</v>
      </c>
      <c r="L221" s="9" t="s">
        <v>658</v>
      </c>
      <c r="M221" s="9" t="s">
        <v>53</v>
      </c>
      <c r="N221" t="s">
        <v>54</v>
      </c>
      <c r="O221" t="s">
        <v>288</v>
      </c>
      <c r="P221" s="9" t="s">
        <v>289</v>
      </c>
      <c r="Q221" s="5" t="s">
        <v>79</v>
      </c>
      <c r="R221" t="s">
        <v>80</v>
      </c>
      <c r="S221" t="s">
        <v>160</v>
      </c>
      <c r="T221" t="s">
        <v>161</v>
      </c>
      <c r="U221" s="9">
        <v>12.96</v>
      </c>
      <c r="V221">
        <v>36</v>
      </c>
      <c r="W221" s="9">
        <v>19.440000000000001</v>
      </c>
      <c r="X221">
        <f>Ventes[[#This Row],[VenteNombre]]*Ventes[[#This Row],[PUHT]]</f>
        <v>699.84</v>
      </c>
      <c r="Y22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21">
        <f>Ventes[[#This Row],[VenteBrut]]-Ventes[[#This Row],[Remise]]</f>
        <v>699.84</v>
      </c>
      <c r="AA221">
        <f>Ventes[[#This Row],[VenteNombre]]*Ventes[[#This Row],[CUHT]]</f>
        <v>466.56000000000006</v>
      </c>
      <c r="AB221">
        <f>ROUND(Ventes[[#This Row],[VenteNet]]-Ventes[[#This Row],[Cout]],2)</f>
        <v>233.28</v>
      </c>
      <c r="AC221">
        <f>WEEKDAY(Ventes[[#This Row],[VenteDate]], 2)</f>
        <v>3</v>
      </c>
      <c r="AD221" t="str">
        <f>CHOOSE(WEEKDAY(Ventes[[#This Row],[VenteDate]], 2),"lun.","mar.","mer.","jeu.","ven.","sam.","dim.")</f>
        <v>mer.</v>
      </c>
      <c r="AE221" s="10" t="str">
        <f>IF(MONTH(Ventes[[#This Row],[VenteDate]])&lt;10,"0"&amp;MONTH(Ventes[[#This Row],[VenteDate]]),TEXT(MONTH(Ventes[[#This Row],[VenteDate]]),"##"))</f>
        <v>01</v>
      </c>
      <c r="AF221" t="str">
        <f>CHOOSE(Ventes[[#This Row],[DateMoisNumero]],"janvier","février","mars","avril","mai","juin","juillet.","août","septembre","octobre","novembre","décembre")</f>
        <v>janvier</v>
      </c>
      <c r="AG221" t="str">
        <f>Ventes[[#This Row],[DateAnnee]]&amp;IF(WEEKNUM(Ventes[[#This Row],[VenteDate]])&lt;10,"-0","-")&amp;WEEKNUM(Ventes[[#This Row],[VenteDate]])</f>
        <v>2028-03</v>
      </c>
      <c r="AH221" s="10">
        <f>YEAR(Ventes[[#This Row],[VenteDate]])</f>
        <v>2028</v>
      </c>
      <c r="AR221"/>
      <c r="AS221"/>
      <c r="AT221"/>
      <c r="AU221"/>
      <c r="AV221"/>
      <c r="AW221"/>
      <c r="BA221"/>
      <c r="BC221"/>
    </row>
    <row r="222" spans="1:55">
      <c r="A222" t="s">
        <v>659</v>
      </c>
      <c r="B222" t="s">
        <v>660</v>
      </c>
      <c r="D222" s="7">
        <v>45487</v>
      </c>
      <c r="E222" s="8">
        <v>45487</v>
      </c>
      <c r="F222" s="8" t="s">
        <v>95</v>
      </c>
      <c r="G222" t="s">
        <v>96</v>
      </c>
      <c r="H222" t="s">
        <v>432</v>
      </c>
      <c r="I222" t="s">
        <v>433</v>
      </c>
      <c r="J222" t="s">
        <v>434</v>
      </c>
      <c r="K222" t="s">
        <v>661</v>
      </c>
      <c r="L222" s="9" t="s">
        <v>662</v>
      </c>
      <c r="M222" s="9" t="s">
        <v>63</v>
      </c>
      <c r="N222" t="s">
        <v>64</v>
      </c>
      <c r="O222" t="s">
        <v>45</v>
      </c>
      <c r="P222" s="9" t="s">
        <v>46</v>
      </c>
      <c r="Q222" s="5" t="s">
        <v>79</v>
      </c>
      <c r="R222" t="s">
        <v>80</v>
      </c>
      <c r="S222" t="s">
        <v>183</v>
      </c>
      <c r="T222" t="s">
        <v>184</v>
      </c>
      <c r="U222" s="9">
        <v>64.8</v>
      </c>
      <c r="V222">
        <v>15</v>
      </c>
      <c r="W222" s="9">
        <v>85.5</v>
      </c>
      <c r="X222">
        <f>Ventes[[#This Row],[VenteNombre]]*Ventes[[#This Row],[PUHT]]</f>
        <v>1282.5</v>
      </c>
      <c r="Y222">
        <f>IF(Ventes[[#This Row],[RemiseType]]="Aucun",0,IF(Ventes[[#This Row],[RemiseType]]="Bas",3%,IF(Ventes[[#This Row],[RemiseType]]="Moyen",5%,IF(Ventes[[#This Row],[RemiseType]]="Elevé",10%,0))))*Ventes[[#This Row],[VenteBrut]]</f>
        <v>64.125</v>
      </c>
      <c r="Z222">
        <f>Ventes[[#This Row],[VenteBrut]]-Ventes[[#This Row],[Remise]]</f>
        <v>1218.375</v>
      </c>
      <c r="AA222">
        <f>Ventes[[#This Row],[VenteNombre]]*Ventes[[#This Row],[CUHT]]</f>
        <v>972</v>
      </c>
      <c r="AB222">
        <f>ROUND(Ventes[[#This Row],[VenteNet]]-Ventes[[#This Row],[Cout]],2)</f>
        <v>246.38</v>
      </c>
      <c r="AC222">
        <f>WEEKDAY(Ventes[[#This Row],[VenteDate]], 2)</f>
        <v>7</v>
      </c>
      <c r="AD222" t="str">
        <f>CHOOSE(WEEKDAY(Ventes[[#This Row],[VenteDate]], 2),"lun.","mar.","mer.","jeu.","ven.","sam.","dim.")</f>
        <v>dim.</v>
      </c>
      <c r="AE222" s="10" t="str">
        <f>IF(MONTH(Ventes[[#This Row],[VenteDate]])&lt;10,"0"&amp;MONTH(Ventes[[#This Row],[VenteDate]]),TEXT(MONTH(Ventes[[#This Row],[VenteDate]]),"##"))</f>
        <v>07</v>
      </c>
      <c r="AF222" t="str">
        <f>CHOOSE(Ventes[[#This Row],[DateMoisNumero]],"janvier","février","mars","avril","mai","juin","juillet.","août","septembre","octobre","novembre","décembre")</f>
        <v>juillet.</v>
      </c>
      <c r="AG222" t="str">
        <f>Ventes[[#This Row],[DateAnnee]]&amp;IF(WEEKNUM(Ventes[[#This Row],[VenteDate]])&lt;10,"-0","-")&amp;WEEKNUM(Ventes[[#This Row],[VenteDate]])</f>
        <v>2024-29</v>
      </c>
      <c r="AH222" s="10">
        <f>YEAR(Ventes[[#This Row],[VenteDate]])</f>
        <v>2024</v>
      </c>
      <c r="AR222"/>
      <c r="AS222"/>
      <c r="AT222"/>
      <c r="AU222"/>
      <c r="AV222"/>
      <c r="AW222"/>
      <c r="BA222"/>
      <c r="BC222"/>
    </row>
    <row r="223" spans="1:55">
      <c r="A223" t="s">
        <v>659</v>
      </c>
      <c r="B223" t="s">
        <v>660</v>
      </c>
      <c r="D223" s="7">
        <v>45487</v>
      </c>
      <c r="E223" s="8">
        <v>46080</v>
      </c>
      <c r="F223" s="8" t="s">
        <v>95</v>
      </c>
      <c r="G223" t="s">
        <v>96</v>
      </c>
      <c r="H223" t="s">
        <v>432</v>
      </c>
      <c r="I223" t="s">
        <v>433</v>
      </c>
      <c r="J223" t="s">
        <v>434</v>
      </c>
      <c r="K223" t="s">
        <v>663</v>
      </c>
      <c r="L223" s="9" t="s">
        <v>664</v>
      </c>
      <c r="M223" s="9" t="s">
        <v>63</v>
      </c>
      <c r="N223" t="s">
        <v>64</v>
      </c>
      <c r="O223" t="s">
        <v>45</v>
      </c>
      <c r="P223" t="s">
        <v>46</v>
      </c>
      <c r="Q223" s="5" t="s">
        <v>57</v>
      </c>
      <c r="R223" t="s">
        <v>58</v>
      </c>
      <c r="S223" t="s">
        <v>59</v>
      </c>
      <c r="T223" t="s">
        <v>60</v>
      </c>
      <c r="U223">
        <v>12.31</v>
      </c>
      <c r="V223">
        <v>21</v>
      </c>
      <c r="W223">
        <v>109.72</v>
      </c>
      <c r="X223">
        <f>Ventes[[#This Row],[VenteNombre]]*Ventes[[#This Row],[PUHT]]</f>
        <v>2304.12</v>
      </c>
      <c r="Y223">
        <f>IF(Ventes[[#This Row],[RemiseType]]="Aucun",0,IF(Ventes[[#This Row],[RemiseType]]="Bas",3%,IF(Ventes[[#This Row],[RemiseType]]="Moyen",5%,IF(Ventes[[#This Row],[RemiseType]]="Elevé",10%,0))))*Ventes[[#This Row],[VenteBrut]]</f>
        <v>115.206</v>
      </c>
      <c r="Z223">
        <f>Ventes[[#This Row],[VenteBrut]]-Ventes[[#This Row],[Remise]]</f>
        <v>2188.9139999999998</v>
      </c>
      <c r="AA223">
        <f>Ventes[[#This Row],[VenteNombre]]*Ventes[[#This Row],[CUHT]]</f>
        <v>258.51</v>
      </c>
      <c r="AB223">
        <f>ROUND(Ventes[[#This Row],[VenteNet]]-Ventes[[#This Row],[Cout]],2)</f>
        <v>1930.4</v>
      </c>
      <c r="AC223">
        <f>WEEKDAY(Ventes[[#This Row],[VenteDate]], 2)</f>
        <v>5</v>
      </c>
      <c r="AD223" t="str">
        <f>CHOOSE(WEEKDAY(Ventes[[#This Row],[VenteDate]], 2),"lun.","mar.","mer.","jeu.","ven.","sam.","dim.")</f>
        <v>ven.</v>
      </c>
      <c r="AE223" s="10" t="str">
        <f>IF(MONTH(Ventes[[#This Row],[VenteDate]])&lt;10,"0"&amp;MONTH(Ventes[[#This Row],[VenteDate]]),TEXT(MONTH(Ventes[[#This Row],[VenteDate]]),"##"))</f>
        <v>02</v>
      </c>
      <c r="AF223" t="str">
        <f>CHOOSE(Ventes[[#This Row],[DateMoisNumero]],"janvier","février","mars","avril","mai","juin","juillet.","août","septembre","octobre","novembre","décembre")</f>
        <v>février</v>
      </c>
      <c r="AG223" t="str">
        <f>Ventes[[#This Row],[DateAnnee]]&amp;IF(WEEKNUM(Ventes[[#This Row],[VenteDate]])&lt;10,"-0","-")&amp;WEEKNUM(Ventes[[#This Row],[VenteDate]])</f>
        <v>2026-09</v>
      </c>
      <c r="AH223" s="10">
        <f>YEAR(Ventes[[#This Row],[VenteDate]])</f>
        <v>2026</v>
      </c>
      <c r="AR223"/>
      <c r="AS223"/>
      <c r="AT223"/>
      <c r="AU223"/>
      <c r="AV223"/>
      <c r="AW223"/>
      <c r="BA223"/>
      <c r="BC223"/>
    </row>
    <row r="224" spans="1:55">
      <c r="A224" t="s">
        <v>659</v>
      </c>
      <c r="B224" t="s">
        <v>660</v>
      </c>
      <c r="D224" s="7">
        <v>45487</v>
      </c>
      <c r="E224" s="8">
        <v>46206</v>
      </c>
      <c r="F224" s="8" t="s">
        <v>95</v>
      </c>
      <c r="G224" t="s">
        <v>96</v>
      </c>
      <c r="H224" t="s">
        <v>432</v>
      </c>
      <c r="I224" t="s">
        <v>433</v>
      </c>
      <c r="J224" t="s">
        <v>434</v>
      </c>
      <c r="K224" t="s">
        <v>577</v>
      </c>
      <c r="L224" s="9" t="s">
        <v>578</v>
      </c>
      <c r="M224" s="9" t="s">
        <v>63</v>
      </c>
      <c r="N224" t="s">
        <v>64</v>
      </c>
      <c r="O224" t="s">
        <v>45</v>
      </c>
      <c r="P224" t="s">
        <v>46</v>
      </c>
      <c r="Q224" s="5" t="s">
        <v>79</v>
      </c>
      <c r="R224" t="s">
        <v>80</v>
      </c>
      <c r="S224" t="s">
        <v>183</v>
      </c>
      <c r="T224" t="s">
        <v>184</v>
      </c>
      <c r="U224">
        <v>37.799999999999997</v>
      </c>
      <c r="V224">
        <v>15</v>
      </c>
      <c r="W224">
        <v>49.88</v>
      </c>
      <c r="X224">
        <f>Ventes[[#This Row],[VenteNombre]]*Ventes[[#This Row],[PUHT]]</f>
        <v>748.2</v>
      </c>
      <c r="Y224">
        <f>IF(Ventes[[#This Row],[RemiseType]]="Aucun",0,IF(Ventes[[#This Row],[RemiseType]]="Bas",3%,IF(Ventes[[#This Row],[RemiseType]]="Moyen",5%,IF(Ventes[[#This Row],[RemiseType]]="Elevé",10%,0))))*Ventes[[#This Row],[VenteBrut]]</f>
        <v>37.410000000000004</v>
      </c>
      <c r="Z224">
        <f>Ventes[[#This Row],[VenteBrut]]-Ventes[[#This Row],[Remise]]</f>
        <v>710.79000000000008</v>
      </c>
      <c r="AA224">
        <f>Ventes[[#This Row],[VenteNombre]]*Ventes[[#This Row],[CUHT]]</f>
        <v>567</v>
      </c>
      <c r="AB224">
        <f>ROUND(Ventes[[#This Row],[VenteNet]]-Ventes[[#This Row],[Cout]],2)</f>
        <v>143.79</v>
      </c>
      <c r="AC224">
        <f>WEEKDAY(Ventes[[#This Row],[VenteDate]], 2)</f>
        <v>5</v>
      </c>
      <c r="AD224" t="str">
        <f>CHOOSE(WEEKDAY(Ventes[[#This Row],[VenteDate]], 2),"lun.","mar.","mer.","jeu.","ven.","sam.","dim.")</f>
        <v>ven.</v>
      </c>
      <c r="AE224" s="10" t="str">
        <f>IF(MONTH(Ventes[[#This Row],[VenteDate]])&lt;10,"0"&amp;MONTH(Ventes[[#This Row],[VenteDate]]),TEXT(MONTH(Ventes[[#This Row],[VenteDate]]),"##"))</f>
        <v>07</v>
      </c>
      <c r="AF224" t="str">
        <f>CHOOSE(Ventes[[#This Row],[DateMoisNumero]],"janvier","février","mars","avril","mai","juin","juillet.","août","septembre","octobre","novembre","décembre")</f>
        <v>juillet.</v>
      </c>
      <c r="AG224" t="str">
        <f>Ventes[[#This Row],[DateAnnee]]&amp;IF(WEEKNUM(Ventes[[#This Row],[VenteDate]])&lt;10,"-0","-")&amp;WEEKNUM(Ventes[[#This Row],[VenteDate]])</f>
        <v>2026-27</v>
      </c>
      <c r="AH224" s="10">
        <f>YEAR(Ventes[[#This Row],[VenteDate]])</f>
        <v>2026</v>
      </c>
      <c r="AR224"/>
      <c r="AS224"/>
      <c r="AT224"/>
      <c r="AU224"/>
      <c r="AV224"/>
      <c r="AW224"/>
      <c r="BA224"/>
      <c r="BC224"/>
    </row>
    <row r="225" spans="1:55">
      <c r="A225" t="s">
        <v>659</v>
      </c>
      <c r="B225" t="s">
        <v>660</v>
      </c>
      <c r="D225" s="7">
        <v>45487</v>
      </c>
      <c r="E225" s="8">
        <v>46445</v>
      </c>
      <c r="F225" s="8" t="s">
        <v>95</v>
      </c>
      <c r="G225" t="s">
        <v>96</v>
      </c>
      <c r="H225" t="s">
        <v>432</v>
      </c>
      <c r="I225" t="s">
        <v>433</v>
      </c>
      <c r="J225" t="s">
        <v>434</v>
      </c>
      <c r="K225" t="s">
        <v>665</v>
      </c>
      <c r="L225" s="9" t="s">
        <v>666</v>
      </c>
      <c r="M225" s="9" t="s">
        <v>63</v>
      </c>
      <c r="N225" t="s">
        <v>64</v>
      </c>
      <c r="O225" t="s">
        <v>45</v>
      </c>
      <c r="P225" s="9" t="s">
        <v>46</v>
      </c>
      <c r="Q225" s="5" t="s">
        <v>57</v>
      </c>
      <c r="R225" t="s">
        <v>58</v>
      </c>
      <c r="S225" t="s">
        <v>59</v>
      </c>
      <c r="T225" t="s">
        <v>60</v>
      </c>
      <c r="U225" s="9">
        <v>68.400000000000006</v>
      </c>
      <c r="V225">
        <v>21</v>
      </c>
      <c r="W225" s="9">
        <v>154</v>
      </c>
      <c r="X225">
        <f>Ventes[[#This Row],[VenteNombre]]*Ventes[[#This Row],[PUHT]]</f>
        <v>3234</v>
      </c>
      <c r="Y225">
        <f>IF(Ventes[[#This Row],[RemiseType]]="Aucun",0,IF(Ventes[[#This Row],[RemiseType]]="Bas",3%,IF(Ventes[[#This Row],[RemiseType]]="Moyen",5%,IF(Ventes[[#This Row],[RemiseType]]="Elevé",10%,0))))*Ventes[[#This Row],[VenteBrut]]</f>
        <v>161.70000000000002</v>
      </c>
      <c r="Z225">
        <f>Ventes[[#This Row],[VenteBrut]]-Ventes[[#This Row],[Remise]]</f>
        <v>3072.3</v>
      </c>
      <c r="AA225">
        <f>Ventes[[#This Row],[VenteNombre]]*Ventes[[#This Row],[CUHT]]</f>
        <v>1436.4</v>
      </c>
      <c r="AB225">
        <f>ROUND(Ventes[[#This Row],[VenteNet]]-Ventes[[#This Row],[Cout]],2)</f>
        <v>1635.9</v>
      </c>
      <c r="AC225">
        <f>WEEKDAY(Ventes[[#This Row],[VenteDate]], 2)</f>
        <v>6</v>
      </c>
      <c r="AD225" t="str">
        <f>CHOOSE(WEEKDAY(Ventes[[#This Row],[VenteDate]], 2),"lun.","mar.","mer.","jeu.","ven.","sam.","dim.")</f>
        <v>sam.</v>
      </c>
      <c r="AE225" s="10" t="str">
        <f>IF(MONTH(Ventes[[#This Row],[VenteDate]])&lt;10,"0"&amp;MONTH(Ventes[[#This Row],[VenteDate]]),TEXT(MONTH(Ventes[[#This Row],[VenteDate]]),"##"))</f>
        <v>02</v>
      </c>
      <c r="AF225" t="str">
        <f>CHOOSE(Ventes[[#This Row],[DateMoisNumero]],"janvier","février","mars","avril","mai","juin","juillet.","août","septembre","octobre","novembre","décembre")</f>
        <v>février</v>
      </c>
      <c r="AG225" t="str">
        <f>Ventes[[#This Row],[DateAnnee]]&amp;IF(WEEKNUM(Ventes[[#This Row],[VenteDate]])&lt;10,"-0","-")&amp;WEEKNUM(Ventes[[#This Row],[VenteDate]])</f>
        <v>2027-09</v>
      </c>
      <c r="AH225" s="10">
        <f>YEAR(Ventes[[#This Row],[VenteDate]])</f>
        <v>2027</v>
      </c>
      <c r="AR225"/>
      <c r="AS225"/>
      <c r="AT225"/>
      <c r="AU225"/>
      <c r="AV225"/>
      <c r="AW225"/>
      <c r="BA225"/>
      <c r="BC225"/>
    </row>
    <row r="226" spans="1:55">
      <c r="A226" t="s">
        <v>667</v>
      </c>
      <c r="B226" t="s">
        <v>668</v>
      </c>
      <c r="D226" s="8">
        <v>45672</v>
      </c>
      <c r="E226" s="8">
        <v>45672</v>
      </c>
      <c r="F226" s="8" t="s">
        <v>669</v>
      </c>
      <c r="H226" t="s">
        <v>670</v>
      </c>
      <c r="I226" t="s">
        <v>671</v>
      </c>
      <c r="J226" t="s">
        <v>672</v>
      </c>
      <c r="K226" t="s">
        <v>673</v>
      </c>
      <c r="L226" s="9" t="s">
        <v>674</v>
      </c>
      <c r="M226" s="9" t="s">
        <v>63</v>
      </c>
      <c r="N226" t="s">
        <v>64</v>
      </c>
      <c r="O226" t="s">
        <v>77</v>
      </c>
      <c r="P226" t="s">
        <v>78</v>
      </c>
      <c r="Q226" s="5" t="s">
        <v>57</v>
      </c>
      <c r="R226" t="s">
        <v>58</v>
      </c>
      <c r="S226" t="s">
        <v>675</v>
      </c>
      <c r="T226" t="s">
        <v>676</v>
      </c>
      <c r="U226">
        <v>57.6</v>
      </c>
      <c r="V226">
        <v>14</v>
      </c>
      <c r="W226">
        <v>81</v>
      </c>
      <c r="X226">
        <f>Ventes[[#This Row],[VenteNombre]]*Ventes[[#This Row],[PUHT]]</f>
        <v>1134</v>
      </c>
      <c r="Y226">
        <f>IF(Ventes[[#This Row],[RemiseType]]="Aucun",0,IF(Ventes[[#This Row],[RemiseType]]="Bas",3%,IF(Ventes[[#This Row],[RemiseType]]="Moyen",5%,IF(Ventes[[#This Row],[RemiseType]]="Elevé",10%,0))))*Ventes[[#This Row],[VenteBrut]]</f>
        <v>113.4</v>
      </c>
      <c r="Z226">
        <f>Ventes[[#This Row],[VenteBrut]]-Ventes[[#This Row],[Remise]]</f>
        <v>1020.6</v>
      </c>
      <c r="AA226">
        <f>Ventes[[#This Row],[VenteNombre]]*Ventes[[#This Row],[CUHT]]</f>
        <v>806.4</v>
      </c>
      <c r="AB226">
        <f>ROUND(Ventes[[#This Row],[VenteNet]]-Ventes[[#This Row],[Cout]],2)</f>
        <v>214.2</v>
      </c>
      <c r="AC226">
        <f>WEEKDAY(Ventes[[#This Row],[VenteDate]], 2)</f>
        <v>3</v>
      </c>
      <c r="AD226" t="str">
        <f>CHOOSE(WEEKDAY(Ventes[[#This Row],[VenteDate]], 2),"lun.","mar.","mer.","jeu.","ven.","sam.","dim.")</f>
        <v>mer.</v>
      </c>
      <c r="AE226" s="10" t="str">
        <f>IF(MONTH(Ventes[[#This Row],[VenteDate]])&lt;10,"0"&amp;MONTH(Ventes[[#This Row],[VenteDate]]),TEXT(MONTH(Ventes[[#This Row],[VenteDate]]),"##"))</f>
        <v>01</v>
      </c>
      <c r="AF226" t="str">
        <f>CHOOSE(Ventes[[#This Row],[DateMoisNumero]],"janvier","février","mars","avril","mai","juin","juillet.","août","septembre","octobre","novembre","décembre")</f>
        <v>janvier</v>
      </c>
      <c r="AG226" t="str">
        <f>Ventes[[#This Row],[DateAnnee]]&amp;IF(WEEKNUM(Ventes[[#This Row],[VenteDate]])&lt;10,"-0","-")&amp;WEEKNUM(Ventes[[#This Row],[VenteDate]])</f>
        <v>2025-03</v>
      </c>
      <c r="AH226" s="10">
        <f>YEAR(Ventes[[#This Row],[VenteDate]])</f>
        <v>2025</v>
      </c>
      <c r="AR226"/>
      <c r="AS226"/>
      <c r="AT226"/>
      <c r="AU226"/>
      <c r="AV226"/>
      <c r="AW226"/>
      <c r="BA226"/>
      <c r="BC226"/>
    </row>
    <row r="227" spans="1:55">
      <c r="A227" t="s">
        <v>667</v>
      </c>
      <c r="B227" t="s">
        <v>668</v>
      </c>
      <c r="D227" s="8">
        <v>45672</v>
      </c>
      <c r="E227" s="8">
        <v>45940</v>
      </c>
      <c r="F227" s="8" t="s">
        <v>669</v>
      </c>
      <c r="H227" t="s">
        <v>670</v>
      </c>
      <c r="I227" t="s">
        <v>671</v>
      </c>
      <c r="J227" t="s">
        <v>672</v>
      </c>
      <c r="K227" t="s">
        <v>677</v>
      </c>
      <c r="L227" s="9" t="s">
        <v>678</v>
      </c>
      <c r="M227" s="9" t="s">
        <v>75</v>
      </c>
      <c r="N227" t="s">
        <v>76</v>
      </c>
      <c r="O227" t="s">
        <v>55</v>
      </c>
      <c r="P227" t="s">
        <v>56</v>
      </c>
      <c r="Q227" s="5" t="s">
        <v>57</v>
      </c>
      <c r="R227" t="s">
        <v>58</v>
      </c>
      <c r="S227" t="s">
        <v>342</v>
      </c>
      <c r="T227" t="s">
        <v>343</v>
      </c>
      <c r="U227">
        <v>9.33</v>
      </c>
      <c r="V227">
        <v>27</v>
      </c>
      <c r="W227">
        <v>104</v>
      </c>
      <c r="X227">
        <f>Ventes[[#This Row],[VenteNombre]]*Ventes[[#This Row],[PUHT]]</f>
        <v>2808</v>
      </c>
      <c r="Y227">
        <f>IF(Ventes[[#This Row],[RemiseType]]="Aucun",0,IF(Ventes[[#This Row],[RemiseType]]="Bas",3%,IF(Ventes[[#This Row],[RemiseType]]="Moyen",5%,IF(Ventes[[#This Row],[RemiseType]]="Elevé",10%,0))))*Ventes[[#This Row],[VenteBrut]]</f>
        <v>84.24</v>
      </c>
      <c r="Z227">
        <f>Ventes[[#This Row],[VenteBrut]]-Ventes[[#This Row],[Remise]]</f>
        <v>2723.76</v>
      </c>
      <c r="AA227">
        <f>Ventes[[#This Row],[VenteNombre]]*Ventes[[#This Row],[CUHT]]</f>
        <v>251.91</v>
      </c>
      <c r="AB227">
        <f>ROUND(Ventes[[#This Row],[VenteNet]]-Ventes[[#This Row],[Cout]],2)</f>
        <v>2471.85</v>
      </c>
      <c r="AC227">
        <f>WEEKDAY(Ventes[[#This Row],[VenteDate]], 2)</f>
        <v>5</v>
      </c>
      <c r="AD227" t="str">
        <f>CHOOSE(WEEKDAY(Ventes[[#This Row],[VenteDate]], 2),"lun.","mar.","mer.","jeu.","ven.","sam.","dim.")</f>
        <v>ven.</v>
      </c>
      <c r="AE227" s="10" t="str">
        <f>IF(MONTH(Ventes[[#This Row],[VenteDate]])&lt;10,"0"&amp;MONTH(Ventes[[#This Row],[VenteDate]]),TEXT(MONTH(Ventes[[#This Row],[VenteDate]]),"##"))</f>
        <v>10</v>
      </c>
      <c r="AF227" t="str">
        <f>CHOOSE(Ventes[[#This Row],[DateMoisNumero]],"janvier","février","mars","avril","mai","juin","juillet.","août","septembre","octobre","novembre","décembre")</f>
        <v>octobre</v>
      </c>
      <c r="AG227" t="str">
        <f>Ventes[[#This Row],[DateAnnee]]&amp;IF(WEEKNUM(Ventes[[#This Row],[VenteDate]])&lt;10,"-0","-")&amp;WEEKNUM(Ventes[[#This Row],[VenteDate]])</f>
        <v>2025-41</v>
      </c>
      <c r="AH227" s="10">
        <f>YEAR(Ventes[[#This Row],[VenteDate]])</f>
        <v>2025</v>
      </c>
      <c r="AR227"/>
      <c r="AS227"/>
      <c r="AT227"/>
      <c r="AU227"/>
      <c r="AV227"/>
      <c r="AW227"/>
      <c r="BA227"/>
      <c r="BC227"/>
    </row>
    <row r="228" spans="1:55">
      <c r="A228" t="s">
        <v>667</v>
      </c>
      <c r="B228" t="s">
        <v>668</v>
      </c>
      <c r="D228" s="8">
        <v>45672</v>
      </c>
      <c r="E228" s="8">
        <v>46088</v>
      </c>
      <c r="F228" s="8" t="s">
        <v>669</v>
      </c>
      <c r="H228" t="s">
        <v>670</v>
      </c>
      <c r="I228" t="s">
        <v>671</v>
      </c>
      <c r="J228" t="s">
        <v>672</v>
      </c>
      <c r="K228" t="s">
        <v>679</v>
      </c>
      <c r="L228" s="9" t="s">
        <v>680</v>
      </c>
      <c r="M228" s="9" t="s">
        <v>75</v>
      </c>
      <c r="N228" t="s">
        <v>76</v>
      </c>
      <c r="O228" t="s">
        <v>45</v>
      </c>
      <c r="P228" t="s">
        <v>46</v>
      </c>
      <c r="Q228" s="5" t="s">
        <v>79</v>
      </c>
      <c r="R228" t="s">
        <v>80</v>
      </c>
      <c r="S228" t="s">
        <v>81</v>
      </c>
      <c r="T228" t="s">
        <v>82</v>
      </c>
      <c r="U228">
        <v>40</v>
      </c>
      <c r="V228">
        <v>21</v>
      </c>
      <c r="W228">
        <v>141.66999999999999</v>
      </c>
      <c r="X228">
        <f>Ventes[[#This Row],[VenteNombre]]*Ventes[[#This Row],[PUHT]]</f>
        <v>2975.0699999999997</v>
      </c>
      <c r="Y228">
        <f>IF(Ventes[[#This Row],[RemiseType]]="Aucun",0,IF(Ventes[[#This Row],[RemiseType]]="Bas",3%,IF(Ventes[[#This Row],[RemiseType]]="Moyen",5%,IF(Ventes[[#This Row],[RemiseType]]="Elevé",10%,0))))*Ventes[[#This Row],[VenteBrut]]</f>
        <v>148.7535</v>
      </c>
      <c r="Z228">
        <f>Ventes[[#This Row],[VenteBrut]]-Ventes[[#This Row],[Remise]]</f>
        <v>2826.3164999999999</v>
      </c>
      <c r="AA228">
        <f>Ventes[[#This Row],[VenteNombre]]*Ventes[[#This Row],[CUHT]]</f>
        <v>840</v>
      </c>
      <c r="AB228">
        <f>ROUND(Ventes[[#This Row],[VenteNet]]-Ventes[[#This Row],[Cout]],2)</f>
        <v>1986.32</v>
      </c>
      <c r="AC228">
        <f>WEEKDAY(Ventes[[#This Row],[VenteDate]], 2)</f>
        <v>6</v>
      </c>
      <c r="AD228" t="str">
        <f>CHOOSE(WEEKDAY(Ventes[[#This Row],[VenteDate]], 2),"lun.","mar.","mer.","jeu.","ven.","sam.","dim.")</f>
        <v>sam.</v>
      </c>
      <c r="AE228" s="10" t="str">
        <f>IF(MONTH(Ventes[[#This Row],[VenteDate]])&lt;10,"0"&amp;MONTH(Ventes[[#This Row],[VenteDate]]),TEXT(MONTH(Ventes[[#This Row],[VenteDate]]),"##"))</f>
        <v>03</v>
      </c>
      <c r="AF228" t="str">
        <f>CHOOSE(Ventes[[#This Row],[DateMoisNumero]],"janvier","février","mars","avril","mai","juin","juillet.","août","septembre","octobre","novembre","décembre")</f>
        <v>mars</v>
      </c>
      <c r="AG228" t="str">
        <f>Ventes[[#This Row],[DateAnnee]]&amp;IF(WEEKNUM(Ventes[[#This Row],[VenteDate]])&lt;10,"-0","-")&amp;WEEKNUM(Ventes[[#This Row],[VenteDate]])</f>
        <v>2026-10</v>
      </c>
      <c r="AH228" s="10">
        <f>YEAR(Ventes[[#This Row],[VenteDate]])</f>
        <v>2026</v>
      </c>
      <c r="AR228"/>
      <c r="AS228"/>
      <c r="AT228"/>
      <c r="AU228"/>
      <c r="AV228"/>
      <c r="AW228"/>
      <c r="BA228"/>
      <c r="BC228"/>
    </row>
    <row r="229" spans="1:55">
      <c r="A229" t="s">
        <v>667</v>
      </c>
      <c r="B229" t="s">
        <v>668</v>
      </c>
      <c r="D229" s="8">
        <v>45672</v>
      </c>
      <c r="E229" s="8">
        <v>46402</v>
      </c>
      <c r="F229" s="8" t="s">
        <v>669</v>
      </c>
      <c r="H229" t="s">
        <v>670</v>
      </c>
      <c r="I229" t="s">
        <v>671</v>
      </c>
      <c r="J229" t="s">
        <v>672</v>
      </c>
      <c r="K229" t="s">
        <v>681</v>
      </c>
      <c r="L229" s="9" t="s">
        <v>682</v>
      </c>
      <c r="M229" s="9" t="s">
        <v>63</v>
      </c>
      <c r="N229" t="s">
        <v>64</v>
      </c>
      <c r="O229" t="s">
        <v>77</v>
      </c>
      <c r="P229" s="9" t="s">
        <v>78</v>
      </c>
      <c r="Q229" s="5" t="s">
        <v>57</v>
      </c>
      <c r="R229" t="s">
        <v>58</v>
      </c>
      <c r="S229" t="s">
        <v>675</v>
      </c>
      <c r="T229" t="s">
        <v>676</v>
      </c>
      <c r="U229" s="9">
        <v>50.4</v>
      </c>
      <c r="V229">
        <v>14</v>
      </c>
      <c r="W229" s="9">
        <v>70.88</v>
      </c>
      <c r="X229">
        <f>Ventes[[#This Row],[VenteNombre]]*Ventes[[#This Row],[PUHT]]</f>
        <v>992.31999999999994</v>
      </c>
      <c r="Y229">
        <f>IF(Ventes[[#This Row],[RemiseType]]="Aucun",0,IF(Ventes[[#This Row],[RemiseType]]="Bas",3%,IF(Ventes[[#This Row],[RemiseType]]="Moyen",5%,IF(Ventes[[#This Row],[RemiseType]]="Elevé",10%,0))))*Ventes[[#This Row],[VenteBrut]]</f>
        <v>99.231999999999999</v>
      </c>
      <c r="Z229">
        <f>Ventes[[#This Row],[VenteBrut]]-Ventes[[#This Row],[Remise]]</f>
        <v>893.08799999999997</v>
      </c>
      <c r="AA229">
        <f>Ventes[[#This Row],[VenteNombre]]*Ventes[[#This Row],[CUHT]]</f>
        <v>705.6</v>
      </c>
      <c r="AB229">
        <f>ROUND(Ventes[[#This Row],[VenteNet]]-Ventes[[#This Row],[Cout]],2)</f>
        <v>187.49</v>
      </c>
      <c r="AC229">
        <f>WEEKDAY(Ventes[[#This Row],[VenteDate]], 2)</f>
        <v>5</v>
      </c>
      <c r="AD229" t="str">
        <f>CHOOSE(WEEKDAY(Ventes[[#This Row],[VenteDate]], 2),"lun.","mar.","mer.","jeu.","ven.","sam.","dim.")</f>
        <v>ven.</v>
      </c>
      <c r="AE229" s="10" t="str">
        <f>IF(MONTH(Ventes[[#This Row],[VenteDate]])&lt;10,"0"&amp;MONTH(Ventes[[#This Row],[VenteDate]]),TEXT(MONTH(Ventes[[#This Row],[VenteDate]]),"##"))</f>
        <v>01</v>
      </c>
      <c r="AF229" t="str">
        <f>CHOOSE(Ventes[[#This Row],[DateMoisNumero]],"janvier","février","mars","avril","mai","juin","juillet.","août","septembre","octobre","novembre","décembre")</f>
        <v>janvier</v>
      </c>
      <c r="AG229" t="str">
        <f>Ventes[[#This Row],[DateAnnee]]&amp;IF(WEEKNUM(Ventes[[#This Row],[VenteDate]])&lt;10,"-0","-")&amp;WEEKNUM(Ventes[[#This Row],[VenteDate]])</f>
        <v>2027-03</v>
      </c>
      <c r="AH229" s="10">
        <f>YEAR(Ventes[[#This Row],[VenteDate]])</f>
        <v>2027</v>
      </c>
      <c r="AR229"/>
      <c r="AS229"/>
      <c r="AT229"/>
      <c r="AU229"/>
      <c r="AV229"/>
      <c r="AW229"/>
      <c r="BA229"/>
      <c r="BC229"/>
    </row>
    <row r="230" spans="1:55">
      <c r="A230" t="s">
        <v>667</v>
      </c>
      <c r="B230" t="s">
        <v>668</v>
      </c>
      <c r="D230" s="8">
        <v>45672</v>
      </c>
      <c r="E230" s="8">
        <v>46670</v>
      </c>
      <c r="F230" s="8" t="s">
        <v>669</v>
      </c>
      <c r="H230" t="s">
        <v>670</v>
      </c>
      <c r="I230" t="s">
        <v>671</v>
      </c>
      <c r="J230" t="s">
        <v>672</v>
      </c>
      <c r="K230" t="s">
        <v>683</v>
      </c>
      <c r="L230" s="9" t="s">
        <v>684</v>
      </c>
      <c r="M230" s="9" t="s">
        <v>75</v>
      </c>
      <c r="N230" t="s">
        <v>76</v>
      </c>
      <c r="O230" t="s">
        <v>55</v>
      </c>
      <c r="P230" s="9" t="s">
        <v>56</v>
      </c>
      <c r="Q230" s="5" t="s">
        <v>57</v>
      </c>
      <c r="R230" t="s">
        <v>58</v>
      </c>
      <c r="S230" t="s">
        <v>342</v>
      </c>
      <c r="T230" t="s">
        <v>343</v>
      </c>
      <c r="U230" s="9">
        <v>25.2</v>
      </c>
      <c r="V230">
        <v>27</v>
      </c>
      <c r="W230" s="9">
        <v>110.8</v>
      </c>
      <c r="X230">
        <f>Ventes[[#This Row],[VenteNombre]]*Ventes[[#This Row],[PUHT]]</f>
        <v>2991.6</v>
      </c>
      <c r="Y230">
        <f>IF(Ventes[[#This Row],[RemiseType]]="Aucun",0,IF(Ventes[[#This Row],[RemiseType]]="Bas",3%,IF(Ventes[[#This Row],[RemiseType]]="Moyen",5%,IF(Ventes[[#This Row],[RemiseType]]="Elevé",10%,0))))*Ventes[[#This Row],[VenteBrut]]</f>
        <v>89.74799999999999</v>
      </c>
      <c r="Z230">
        <f>Ventes[[#This Row],[VenteBrut]]-Ventes[[#This Row],[Remise]]</f>
        <v>2901.8519999999999</v>
      </c>
      <c r="AA230">
        <f>Ventes[[#This Row],[VenteNombre]]*Ventes[[#This Row],[CUHT]]</f>
        <v>680.4</v>
      </c>
      <c r="AB230">
        <f>ROUND(Ventes[[#This Row],[VenteNet]]-Ventes[[#This Row],[Cout]],2)</f>
        <v>2221.4499999999998</v>
      </c>
      <c r="AC230">
        <f>WEEKDAY(Ventes[[#This Row],[VenteDate]], 2)</f>
        <v>7</v>
      </c>
      <c r="AD230" t="str">
        <f>CHOOSE(WEEKDAY(Ventes[[#This Row],[VenteDate]], 2),"lun.","mar.","mer.","jeu.","ven.","sam.","dim.")</f>
        <v>dim.</v>
      </c>
      <c r="AE230" s="10" t="str">
        <f>IF(MONTH(Ventes[[#This Row],[VenteDate]])&lt;10,"0"&amp;MONTH(Ventes[[#This Row],[VenteDate]]),TEXT(MONTH(Ventes[[#This Row],[VenteDate]]),"##"))</f>
        <v>10</v>
      </c>
      <c r="AF230" t="str">
        <f>CHOOSE(Ventes[[#This Row],[DateMoisNumero]],"janvier","février","mars","avril","mai","juin","juillet.","août","septembre","octobre","novembre","décembre")</f>
        <v>octobre</v>
      </c>
      <c r="AG230" t="str">
        <f>Ventes[[#This Row],[DateAnnee]]&amp;IF(WEEKNUM(Ventes[[#This Row],[VenteDate]])&lt;10,"-0","-")&amp;WEEKNUM(Ventes[[#This Row],[VenteDate]])</f>
        <v>2027-42</v>
      </c>
      <c r="AH230" s="10">
        <f>YEAR(Ventes[[#This Row],[VenteDate]])</f>
        <v>2027</v>
      </c>
      <c r="AR230"/>
      <c r="AS230"/>
      <c r="AT230"/>
      <c r="AU230"/>
      <c r="AV230"/>
      <c r="AW230"/>
      <c r="BA230"/>
      <c r="BC230"/>
    </row>
    <row r="231" spans="1:55">
      <c r="A231" t="s">
        <v>667</v>
      </c>
      <c r="B231" t="s">
        <v>668</v>
      </c>
      <c r="D231" s="8">
        <v>45672</v>
      </c>
      <c r="E231" s="8">
        <v>46819</v>
      </c>
      <c r="F231" s="8" t="s">
        <v>669</v>
      </c>
      <c r="H231" t="s">
        <v>670</v>
      </c>
      <c r="I231" t="s">
        <v>671</v>
      </c>
      <c r="J231" t="s">
        <v>672</v>
      </c>
      <c r="K231" t="s">
        <v>685</v>
      </c>
      <c r="L231" s="9" t="s">
        <v>686</v>
      </c>
      <c r="M231" s="9" t="s">
        <v>75</v>
      </c>
      <c r="N231" t="s">
        <v>76</v>
      </c>
      <c r="O231" t="s">
        <v>45</v>
      </c>
      <c r="P231" s="9" t="s">
        <v>46</v>
      </c>
      <c r="Q231" s="5" t="s">
        <v>79</v>
      </c>
      <c r="R231" t="s">
        <v>80</v>
      </c>
      <c r="S231" t="s">
        <v>81</v>
      </c>
      <c r="T231" t="s">
        <v>82</v>
      </c>
      <c r="U231" s="9">
        <v>30</v>
      </c>
      <c r="V231">
        <v>21</v>
      </c>
      <c r="W231" s="9">
        <v>131.25</v>
      </c>
      <c r="X231">
        <f>Ventes[[#This Row],[VenteNombre]]*Ventes[[#This Row],[PUHT]]</f>
        <v>2756.25</v>
      </c>
      <c r="Y231">
        <f>IF(Ventes[[#This Row],[RemiseType]]="Aucun",0,IF(Ventes[[#This Row],[RemiseType]]="Bas",3%,IF(Ventes[[#This Row],[RemiseType]]="Moyen",5%,IF(Ventes[[#This Row],[RemiseType]]="Elevé",10%,0))))*Ventes[[#This Row],[VenteBrut]]</f>
        <v>137.8125</v>
      </c>
      <c r="Z231">
        <f>Ventes[[#This Row],[VenteBrut]]-Ventes[[#This Row],[Remise]]</f>
        <v>2618.4375</v>
      </c>
      <c r="AA231">
        <f>Ventes[[#This Row],[VenteNombre]]*Ventes[[#This Row],[CUHT]]</f>
        <v>630</v>
      </c>
      <c r="AB231">
        <f>ROUND(Ventes[[#This Row],[VenteNet]]-Ventes[[#This Row],[Cout]],2)</f>
        <v>1988.44</v>
      </c>
      <c r="AC231">
        <f>WEEKDAY(Ventes[[#This Row],[VenteDate]], 2)</f>
        <v>2</v>
      </c>
      <c r="AD231" t="str">
        <f>CHOOSE(WEEKDAY(Ventes[[#This Row],[VenteDate]], 2),"lun.","mar.","mer.","jeu.","ven.","sam.","dim.")</f>
        <v>mar.</v>
      </c>
      <c r="AE231" s="10" t="str">
        <f>IF(MONTH(Ventes[[#This Row],[VenteDate]])&lt;10,"0"&amp;MONTH(Ventes[[#This Row],[VenteDate]]),TEXT(MONTH(Ventes[[#This Row],[VenteDate]]),"##"))</f>
        <v>03</v>
      </c>
      <c r="AF231" t="str">
        <f>CHOOSE(Ventes[[#This Row],[DateMoisNumero]],"janvier","février","mars","avril","mai","juin","juillet.","août","septembre","octobre","novembre","décembre")</f>
        <v>mars</v>
      </c>
      <c r="AG231" t="str">
        <f>Ventes[[#This Row],[DateAnnee]]&amp;IF(WEEKNUM(Ventes[[#This Row],[VenteDate]])&lt;10,"-0","-")&amp;WEEKNUM(Ventes[[#This Row],[VenteDate]])</f>
        <v>2028-11</v>
      </c>
      <c r="AH231" s="10">
        <f>YEAR(Ventes[[#This Row],[VenteDate]])</f>
        <v>2028</v>
      </c>
      <c r="AR231"/>
      <c r="AS231"/>
      <c r="AT231"/>
      <c r="AU231"/>
      <c r="AV231"/>
      <c r="AW231"/>
      <c r="BA231"/>
      <c r="BC231"/>
    </row>
    <row r="232" spans="1:55">
      <c r="A232" t="s">
        <v>687</v>
      </c>
      <c r="B232" t="s">
        <v>688</v>
      </c>
      <c r="D232" s="7">
        <v>45408</v>
      </c>
      <c r="E232" s="8">
        <v>45953</v>
      </c>
      <c r="F232" s="8" t="s">
        <v>108</v>
      </c>
      <c r="G232" t="s">
        <v>109</v>
      </c>
      <c r="H232" t="s">
        <v>455</v>
      </c>
      <c r="I232" t="s">
        <v>456</v>
      </c>
      <c r="J232" t="s">
        <v>457</v>
      </c>
      <c r="K232" t="s">
        <v>689</v>
      </c>
      <c r="L232" s="9" t="s">
        <v>690</v>
      </c>
      <c r="M232" s="9" t="s">
        <v>63</v>
      </c>
      <c r="N232" t="s">
        <v>64</v>
      </c>
      <c r="O232" t="s">
        <v>77</v>
      </c>
      <c r="P232" t="s">
        <v>78</v>
      </c>
      <c r="Q232" s="5" t="s">
        <v>57</v>
      </c>
      <c r="R232" t="s">
        <v>58</v>
      </c>
      <c r="S232" t="s">
        <v>143</v>
      </c>
      <c r="T232" t="s">
        <v>144</v>
      </c>
      <c r="U232">
        <v>75.599999999999994</v>
      </c>
      <c r="V232">
        <v>25</v>
      </c>
      <c r="W232">
        <v>161.56</v>
      </c>
      <c r="X232">
        <f>Ventes[[#This Row],[VenteNombre]]*Ventes[[#This Row],[PUHT]]</f>
        <v>4039</v>
      </c>
      <c r="Y232">
        <f>IF(Ventes[[#This Row],[RemiseType]]="Aucun",0,IF(Ventes[[#This Row],[RemiseType]]="Bas",3%,IF(Ventes[[#This Row],[RemiseType]]="Moyen",5%,IF(Ventes[[#This Row],[RemiseType]]="Elevé",10%,0))))*Ventes[[#This Row],[VenteBrut]]</f>
        <v>403.90000000000003</v>
      </c>
      <c r="Z232">
        <f>Ventes[[#This Row],[VenteBrut]]-Ventes[[#This Row],[Remise]]</f>
        <v>3635.1</v>
      </c>
      <c r="AA232">
        <f>Ventes[[#This Row],[VenteNombre]]*Ventes[[#This Row],[CUHT]]</f>
        <v>1889.9999999999998</v>
      </c>
      <c r="AB232">
        <f>ROUND(Ventes[[#This Row],[VenteNet]]-Ventes[[#This Row],[Cout]],2)</f>
        <v>1745.1</v>
      </c>
      <c r="AC232">
        <f>WEEKDAY(Ventes[[#This Row],[VenteDate]], 2)</f>
        <v>4</v>
      </c>
      <c r="AD232" t="str">
        <f>CHOOSE(WEEKDAY(Ventes[[#This Row],[VenteDate]], 2),"lun.","mar.","mer.","jeu.","ven.","sam.","dim.")</f>
        <v>jeu.</v>
      </c>
      <c r="AE232" s="10" t="str">
        <f>IF(MONTH(Ventes[[#This Row],[VenteDate]])&lt;10,"0"&amp;MONTH(Ventes[[#This Row],[VenteDate]]),TEXT(MONTH(Ventes[[#This Row],[VenteDate]]),"##"))</f>
        <v>10</v>
      </c>
      <c r="AF232" t="str">
        <f>CHOOSE(Ventes[[#This Row],[DateMoisNumero]],"janvier","février","mars","avril","mai","juin","juillet.","août","septembre","octobre","novembre","décembre")</f>
        <v>octobre</v>
      </c>
      <c r="AG232" t="str">
        <f>Ventes[[#This Row],[DateAnnee]]&amp;IF(WEEKNUM(Ventes[[#This Row],[VenteDate]])&lt;10,"-0","-")&amp;WEEKNUM(Ventes[[#This Row],[VenteDate]])</f>
        <v>2025-43</v>
      </c>
      <c r="AH232" s="10">
        <f>YEAR(Ventes[[#This Row],[VenteDate]])</f>
        <v>2025</v>
      </c>
      <c r="AR232"/>
      <c r="AS232"/>
      <c r="AT232"/>
      <c r="AU232"/>
      <c r="AV232"/>
      <c r="AW232"/>
      <c r="BA232"/>
      <c r="BC232"/>
    </row>
    <row r="233" spans="1:55">
      <c r="A233" t="s">
        <v>687</v>
      </c>
      <c r="B233" t="s">
        <v>688</v>
      </c>
      <c r="D233" s="7">
        <v>45408</v>
      </c>
      <c r="E233" s="8">
        <v>46513</v>
      </c>
      <c r="F233" s="8" t="s">
        <v>108</v>
      </c>
      <c r="G233" t="s">
        <v>109</v>
      </c>
      <c r="H233" t="s">
        <v>455</v>
      </c>
      <c r="I233" t="s">
        <v>456</v>
      </c>
      <c r="J233" t="s">
        <v>457</v>
      </c>
      <c r="K233" t="s">
        <v>367</v>
      </c>
      <c r="L233" s="9" t="s">
        <v>368</v>
      </c>
      <c r="M233" s="9" t="s">
        <v>75</v>
      </c>
      <c r="N233" t="s">
        <v>76</v>
      </c>
      <c r="O233" t="s">
        <v>77</v>
      </c>
      <c r="P233" t="s">
        <v>78</v>
      </c>
      <c r="Q233" s="5" t="s">
        <v>79</v>
      </c>
      <c r="R233" t="s">
        <v>80</v>
      </c>
      <c r="S233" t="s">
        <v>342</v>
      </c>
      <c r="T233" t="s">
        <v>343</v>
      </c>
      <c r="U233">
        <v>4.2</v>
      </c>
      <c r="V233">
        <v>25</v>
      </c>
      <c r="W233">
        <v>4.8</v>
      </c>
      <c r="X233">
        <f>Ventes[[#This Row],[VenteNombre]]*Ventes[[#This Row],[PUHT]]</f>
        <v>120</v>
      </c>
      <c r="Y233">
        <f>IF(Ventes[[#This Row],[RemiseType]]="Aucun",0,IF(Ventes[[#This Row],[RemiseType]]="Bas",3%,IF(Ventes[[#This Row],[RemiseType]]="Moyen",5%,IF(Ventes[[#This Row],[RemiseType]]="Elevé",10%,0))))*Ventes[[#This Row],[VenteBrut]]</f>
        <v>12</v>
      </c>
      <c r="Z233">
        <f>Ventes[[#This Row],[VenteBrut]]-Ventes[[#This Row],[Remise]]</f>
        <v>108</v>
      </c>
      <c r="AA233">
        <f>Ventes[[#This Row],[VenteNombre]]*Ventes[[#This Row],[CUHT]]</f>
        <v>105</v>
      </c>
      <c r="AB233">
        <f>ROUND(Ventes[[#This Row],[VenteNet]]-Ventes[[#This Row],[Cout]],2)</f>
        <v>3</v>
      </c>
      <c r="AC233">
        <f>WEEKDAY(Ventes[[#This Row],[VenteDate]], 2)</f>
        <v>4</v>
      </c>
      <c r="AD233" t="str">
        <f>CHOOSE(WEEKDAY(Ventes[[#This Row],[VenteDate]], 2),"lun.","mar.","mer.","jeu.","ven.","sam.","dim.")</f>
        <v>jeu.</v>
      </c>
      <c r="AE233" s="10" t="str">
        <f>IF(MONTH(Ventes[[#This Row],[VenteDate]])&lt;10,"0"&amp;MONTH(Ventes[[#This Row],[VenteDate]]),TEXT(MONTH(Ventes[[#This Row],[VenteDate]]),"##"))</f>
        <v>05</v>
      </c>
      <c r="AF233" t="str">
        <f>CHOOSE(Ventes[[#This Row],[DateMoisNumero]],"janvier","février","mars","avril","mai","juin","juillet.","août","septembre","octobre","novembre","décembre")</f>
        <v>mai</v>
      </c>
      <c r="AG233" t="str">
        <f>Ventes[[#This Row],[DateAnnee]]&amp;IF(WEEKNUM(Ventes[[#This Row],[VenteDate]])&lt;10,"-0","-")&amp;WEEKNUM(Ventes[[#This Row],[VenteDate]])</f>
        <v>2027-19</v>
      </c>
      <c r="AH233" s="10">
        <f>YEAR(Ventes[[#This Row],[VenteDate]])</f>
        <v>2027</v>
      </c>
      <c r="AR233"/>
      <c r="AS233"/>
      <c r="AT233"/>
      <c r="AU233"/>
      <c r="AV233"/>
      <c r="AW233"/>
      <c r="BA233"/>
      <c r="BC233"/>
    </row>
    <row r="234" spans="1:55">
      <c r="A234" t="s">
        <v>687</v>
      </c>
      <c r="B234" t="s">
        <v>688</v>
      </c>
      <c r="D234" s="7">
        <v>45408</v>
      </c>
      <c r="E234" s="8">
        <v>46683</v>
      </c>
      <c r="F234" s="8" t="s">
        <v>108</v>
      </c>
      <c r="G234" t="s">
        <v>109</v>
      </c>
      <c r="H234" t="s">
        <v>455</v>
      </c>
      <c r="I234" t="s">
        <v>456</v>
      </c>
      <c r="J234" t="s">
        <v>457</v>
      </c>
      <c r="K234" t="s">
        <v>691</v>
      </c>
      <c r="L234" s="9" t="s">
        <v>692</v>
      </c>
      <c r="M234" s="9" t="s">
        <v>63</v>
      </c>
      <c r="N234" t="s">
        <v>64</v>
      </c>
      <c r="O234" t="s">
        <v>77</v>
      </c>
      <c r="P234" s="9" t="s">
        <v>78</v>
      </c>
      <c r="Q234" s="5" t="s">
        <v>57</v>
      </c>
      <c r="R234" t="s">
        <v>58</v>
      </c>
      <c r="S234" t="s">
        <v>143</v>
      </c>
      <c r="T234" t="s">
        <v>144</v>
      </c>
      <c r="U234" s="9">
        <v>84</v>
      </c>
      <c r="V234">
        <v>25</v>
      </c>
      <c r="W234" s="9">
        <v>168.4</v>
      </c>
      <c r="X234">
        <f>Ventes[[#This Row],[VenteNombre]]*Ventes[[#This Row],[PUHT]]</f>
        <v>4210</v>
      </c>
      <c r="Y234">
        <f>IF(Ventes[[#This Row],[RemiseType]]="Aucun",0,IF(Ventes[[#This Row],[RemiseType]]="Bas",3%,IF(Ventes[[#This Row],[RemiseType]]="Moyen",5%,IF(Ventes[[#This Row],[RemiseType]]="Elevé",10%,0))))*Ventes[[#This Row],[VenteBrut]]</f>
        <v>421</v>
      </c>
      <c r="Z234">
        <f>Ventes[[#This Row],[VenteBrut]]-Ventes[[#This Row],[Remise]]</f>
        <v>3789</v>
      </c>
      <c r="AA234">
        <f>Ventes[[#This Row],[VenteNombre]]*Ventes[[#This Row],[CUHT]]</f>
        <v>2100</v>
      </c>
      <c r="AB234">
        <f>ROUND(Ventes[[#This Row],[VenteNet]]-Ventes[[#This Row],[Cout]],2)</f>
        <v>1689</v>
      </c>
      <c r="AC234">
        <f>WEEKDAY(Ventes[[#This Row],[VenteDate]], 2)</f>
        <v>6</v>
      </c>
      <c r="AD234" t="str">
        <f>CHOOSE(WEEKDAY(Ventes[[#This Row],[VenteDate]], 2),"lun.","mar.","mer.","jeu.","ven.","sam.","dim.")</f>
        <v>sam.</v>
      </c>
      <c r="AE234" s="10" t="str">
        <f>IF(MONTH(Ventes[[#This Row],[VenteDate]])&lt;10,"0"&amp;MONTH(Ventes[[#This Row],[VenteDate]]),TEXT(MONTH(Ventes[[#This Row],[VenteDate]]),"##"))</f>
        <v>10</v>
      </c>
      <c r="AF234" t="str">
        <f>CHOOSE(Ventes[[#This Row],[DateMoisNumero]],"janvier","février","mars","avril","mai","juin","juillet.","août","septembre","octobre","novembre","décembre")</f>
        <v>octobre</v>
      </c>
      <c r="AG234" t="str">
        <f>Ventes[[#This Row],[DateAnnee]]&amp;IF(WEEKNUM(Ventes[[#This Row],[VenteDate]])&lt;10,"-0","-")&amp;WEEKNUM(Ventes[[#This Row],[VenteDate]])</f>
        <v>2027-43</v>
      </c>
      <c r="AH234" s="10">
        <f>YEAR(Ventes[[#This Row],[VenteDate]])</f>
        <v>2027</v>
      </c>
      <c r="AR234"/>
      <c r="AS234"/>
      <c r="AT234"/>
      <c r="AU234"/>
      <c r="AV234"/>
      <c r="AW234"/>
      <c r="BA234"/>
      <c r="BC234"/>
    </row>
    <row r="235" spans="1:55">
      <c r="A235" t="s">
        <v>687</v>
      </c>
      <c r="B235" t="s">
        <v>688</v>
      </c>
      <c r="D235" s="7">
        <v>45408</v>
      </c>
      <c r="E235" s="8">
        <v>46879</v>
      </c>
      <c r="F235" s="8" t="s">
        <v>108</v>
      </c>
      <c r="G235" t="s">
        <v>109</v>
      </c>
      <c r="H235" t="s">
        <v>455</v>
      </c>
      <c r="I235" t="s">
        <v>456</v>
      </c>
      <c r="J235" t="s">
        <v>457</v>
      </c>
      <c r="K235" t="s">
        <v>371</v>
      </c>
      <c r="L235" s="9" t="s">
        <v>372</v>
      </c>
      <c r="M235" s="9" t="s">
        <v>75</v>
      </c>
      <c r="N235" t="s">
        <v>76</v>
      </c>
      <c r="O235" t="s">
        <v>77</v>
      </c>
      <c r="P235" s="9" t="s">
        <v>78</v>
      </c>
      <c r="Q235" s="5" t="s">
        <v>79</v>
      </c>
      <c r="R235" t="s">
        <v>80</v>
      </c>
      <c r="S235" t="s">
        <v>342</v>
      </c>
      <c r="T235" t="s">
        <v>343</v>
      </c>
      <c r="U235" s="9">
        <v>25.2</v>
      </c>
      <c r="V235">
        <v>25</v>
      </c>
      <c r="W235" s="9">
        <v>28.8</v>
      </c>
      <c r="X235">
        <f>Ventes[[#This Row],[VenteNombre]]*Ventes[[#This Row],[PUHT]]</f>
        <v>720</v>
      </c>
      <c r="Y235">
        <f>IF(Ventes[[#This Row],[RemiseType]]="Aucun",0,IF(Ventes[[#This Row],[RemiseType]]="Bas",3%,IF(Ventes[[#This Row],[RemiseType]]="Moyen",5%,IF(Ventes[[#This Row],[RemiseType]]="Elevé",10%,0))))*Ventes[[#This Row],[VenteBrut]]</f>
        <v>72</v>
      </c>
      <c r="Z235">
        <f>Ventes[[#This Row],[VenteBrut]]-Ventes[[#This Row],[Remise]]</f>
        <v>648</v>
      </c>
      <c r="AA235">
        <f>Ventes[[#This Row],[VenteNombre]]*Ventes[[#This Row],[CUHT]]</f>
        <v>630</v>
      </c>
      <c r="AB235">
        <f>ROUND(Ventes[[#This Row],[VenteNet]]-Ventes[[#This Row],[Cout]],2)</f>
        <v>18</v>
      </c>
      <c r="AC235">
        <f>WEEKDAY(Ventes[[#This Row],[VenteDate]], 2)</f>
        <v>6</v>
      </c>
      <c r="AD235" t="str">
        <f>CHOOSE(WEEKDAY(Ventes[[#This Row],[VenteDate]], 2),"lun.","mar.","mer.","jeu.","ven.","sam.","dim.")</f>
        <v>sam.</v>
      </c>
      <c r="AE235" s="10" t="str">
        <f>IF(MONTH(Ventes[[#This Row],[VenteDate]])&lt;10,"0"&amp;MONTH(Ventes[[#This Row],[VenteDate]]),TEXT(MONTH(Ventes[[#This Row],[VenteDate]]),"##"))</f>
        <v>05</v>
      </c>
      <c r="AF235" t="str">
        <f>CHOOSE(Ventes[[#This Row],[DateMoisNumero]],"janvier","février","mars","avril","mai","juin","juillet.","août","septembre","octobre","novembre","décembre")</f>
        <v>mai</v>
      </c>
      <c r="AG235" t="str">
        <f>Ventes[[#This Row],[DateAnnee]]&amp;IF(WEEKNUM(Ventes[[#This Row],[VenteDate]])&lt;10,"-0","-")&amp;WEEKNUM(Ventes[[#This Row],[VenteDate]])</f>
        <v>2028-19</v>
      </c>
      <c r="AH235" s="10">
        <f>YEAR(Ventes[[#This Row],[VenteDate]])</f>
        <v>2028</v>
      </c>
      <c r="AR235"/>
      <c r="AS235"/>
      <c r="AT235"/>
      <c r="AU235"/>
      <c r="AV235"/>
      <c r="AW235"/>
      <c r="BA235"/>
      <c r="BC235"/>
    </row>
    <row r="236" spans="1:55">
      <c r="A236" t="s">
        <v>693</v>
      </c>
      <c r="B236" t="s">
        <v>694</v>
      </c>
      <c r="D236" s="7">
        <v>45869</v>
      </c>
      <c r="E236" s="8">
        <v>45920</v>
      </c>
      <c r="F236" s="8" t="s">
        <v>95</v>
      </c>
      <c r="G236" t="s">
        <v>96</v>
      </c>
      <c r="H236" t="s">
        <v>127</v>
      </c>
      <c r="I236" t="s">
        <v>39</v>
      </c>
      <c r="J236" t="s">
        <v>40</v>
      </c>
      <c r="K236" t="s">
        <v>227</v>
      </c>
      <c r="L236" s="9" t="s">
        <v>228</v>
      </c>
      <c r="M236" s="9" t="s">
        <v>53</v>
      </c>
      <c r="N236" t="s">
        <v>54</v>
      </c>
      <c r="O236" t="s">
        <v>77</v>
      </c>
      <c r="P236" t="s">
        <v>78</v>
      </c>
      <c r="Q236" s="5" t="s">
        <v>57</v>
      </c>
      <c r="R236" t="s">
        <v>58</v>
      </c>
      <c r="S236" t="s">
        <v>115</v>
      </c>
      <c r="T236" t="s">
        <v>116</v>
      </c>
      <c r="U236">
        <v>10.53</v>
      </c>
      <c r="V236">
        <v>28</v>
      </c>
      <c r="W236">
        <v>14.5</v>
      </c>
      <c r="X236">
        <f>Ventes[[#This Row],[VenteNombre]]*Ventes[[#This Row],[PUHT]]</f>
        <v>406</v>
      </c>
      <c r="Y236">
        <f>IF(Ventes[[#This Row],[RemiseType]]="Aucun",0,IF(Ventes[[#This Row],[RemiseType]]="Bas",3%,IF(Ventes[[#This Row],[RemiseType]]="Moyen",5%,IF(Ventes[[#This Row],[RemiseType]]="Elevé",10%,0))))*Ventes[[#This Row],[VenteBrut]]</f>
        <v>40.6</v>
      </c>
      <c r="Z236">
        <f>Ventes[[#This Row],[VenteBrut]]-Ventes[[#This Row],[Remise]]</f>
        <v>365.4</v>
      </c>
      <c r="AA236">
        <f>Ventes[[#This Row],[VenteNombre]]*Ventes[[#This Row],[CUHT]]</f>
        <v>294.83999999999997</v>
      </c>
      <c r="AB236">
        <f>ROUND(Ventes[[#This Row],[VenteNet]]-Ventes[[#This Row],[Cout]],2)</f>
        <v>70.56</v>
      </c>
      <c r="AC236">
        <f>WEEKDAY(Ventes[[#This Row],[VenteDate]], 2)</f>
        <v>6</v>
      </c>
      <c r="AD236" t="str">
        <f>CHOOSE(WEEKDAY(Ventes[[#This Row],[VenteDate]], 2),"lun.","mar.","mer.","jeu.","ven.","sam.","dim.")</f>
        <v>sam.</v>
      </c>
      <c r="AE236" s="10" t="str">
        <f>IF(MONTH(Ventes[[#This Row],[VenteDate]])&lt;10,"0"&amp;MONTH(Ventes[[#This Row],[VenteDate]]),TEXT(MONTH(Ventes[[#This Row],[VenteDate]]),"##"))</f>
        <v>09</v>
      </c>
      <c r="AF236" t="str">
        <f>CHOOSE(Ventes[[#This Row],[DateMoisNumero]],"janvier","février","mars","avril","mai","juin","juillet.","août","septembre","octobre","novembre","décembre")</f>
        <v>septembre</v>
      </c>
      <c r="AG236" t="str">
        <f>Ventes[[#This Row],[DateAnnee]]&amp;IF(WEEKNUM(Ventes[[#This Row],[VenteDate]])&lt;10,"-0","-")&amp;WEEKNUM(Ventes[[#This Row],[VenteDate]])</f>
        <v>2025-38</v>
      </c>
      <c r="AH236" s="10">
        <f>YEAR(Ventes[[#This Row],[VenteDate]])</f>
        <v>2025</v>
      </c>
      <c r="AR236"/>
      <c r="AS236"/>
      <c r="AT236"/>
      <c r="AU236"/>
      <c r="AV236"/>
      <c r="AW236"/>
      <c r="BA236"/>
      <c r="BC236"/>
    </row>
    <row r="237" spans="1:55">
      <c r="A237" t="s">
        <v>693</v>
      </c>
      <c r="B237" t="s">
        <v>694</v>
      </c>
      <c r="D237" s="7">
        <v>45869</v>
      </c>
      <c r="E237" s="8">
        <v>46121</v>
      </c>
      <c r="F237" s="8" t="s">
        <v>95</v>
      </c>
      <c r="G237" t="s">
        <v>96</v>
      </c>
      <c r="H237" t="s">
        <v>127</v>
      </c>
      <c r="I237" t="s">
        <v>39</v>
      </c>
      <c r="J237" t="s">
        <v>40</v>
      </c>
      <c r="K237" t="s">
        <v>695</v>
      </c>
      <c r="L237" s="9" t="s">
        <v>696</v>
      </c>
      <c r="M237" s="9" t="s">
        <v>75</v>
      </c>
      <c r="N237" t="s">
        <v>76</v>
      </c>
      <c r="O237" t="s">
        <v>77</v>
      </c>
      <c r="P237" t="s">
        <v>78</v>
      </c>
      <c r="Q237" s="5" t="s">
        <v>79</v>
      </c>
      <c r="R237" t="s">
        <v>80</v>
      </c>
      <c r="S237" t="s">
        <v>243</v>
      </c>
      <c r="T237" t="s">
        <v>244</v>
      </c>
      <c r="U237">
        <v>11.67</v>
      </c>
      <c r="V237">
        <v>55</v>
      </c>
      <c r="W237">
        <v>105</v>
      </c>
      <c r="X237">
        <f>Ventes[[#This Row],[VenteNombre]]*Ventes[[#This Row],[PUHT]]</f>
        <v>5775</v>
      </c>
      <c r="Y237">
        <f>IF(Ventes[[#This Row],[RemiseType]]="Aucun",0,IF(Ventes[[#This Row],[RemiseType]]="Bas",3%,IF(Ventes[[#This Row],[RemiseType]]="Moyen",5%,IF(Ventes[[#This Row],[RemiseType]]="Elevé",10%,0))))*Ventes[[#This Row],[VenteBrut]]</f>
        <v>577.5</v>
      </c>
      <c r="Z237">
        <f>Ventes[[#This Row],[VenteBrut]]-Ventes[[#This Row],[Remise]]</f>
        <v>5197.5</v>
      </c>
      <c r="AA237">
        <f>Ventes[[#This Row],[VenteNombre]]*Ventes[[#This Row],[CUHT]]</f>
        <v>641.85</v>
      </c>
      <c r="AB237">
        <f>ROUND(Ventes[[#This Row],[VenteNet]]-Ventes[[#This Row],[Cout]],2)</f>
        <v>4555.6499999999996</v>
      </c>
      <c r="AC237">
        <f>WEEKDAY(Ventes[[#This Row],[VenteDate]], 2)</f>
        <v>4</v>
      </c>
      <c r="AD237" t="str">
        <f>CHOOSE(WEEKDAY(Ventes[[#This Row],[VenteDate]], 2),"lun.","mar.","mer.","jeu.","ven.","sam.","dim.")</f>
        <v>jeu.</v>
      </c>
      <c r="AE237" s="10" t="str">
        <f>IF(MONTH(Ventes[[#This Row],[VenteDate]])&lt;10,"0"&amp;MONTH(Ventes[[#This Row],[VenteDate]]),TEXT(MONTH(Ventes[[#This Row],[VenteDate]]),"##"))</f>
        <v>04</v>
      </c>
      <c r="AF237" t="str">
        <f>CHOOSE(Ventes[[#This Row],[DateMoisNumero]],"janvier","février","mars","avril","mai","juin","juillet.","août","septembre","octobre","novembre","décembre")</f>
        <v>avril</v>
      </c>
      <c r="AG237" t="str">
        <f>Ventes[[#This Row],[DateAnnee]]&amp;IF(WEEKNUM(Ventes[[#This Row],[VenteDate]])&lt;10,"-0","-")&amp;WEEKNUM(Ventes[[#This Row],[VenteDate]])</f>
        <v>2026-15</v>
      </c>
      <c r="AH237" s="10">
        <f>YEAR(Ventes[[#This Row],[VenteDate]])</f>
        <v>2026</v>
      </c>
      <c r="AR237"/>
      <c r="AS237"/>
      <c r="AT237"/>
      <c r="AU237"/>
      <c r="AV237"/>
      <c r="AW237"/>
      <c r="BA237"/>
      <c r="BC237"/>
    </row>
    <row r="238" spans="1:55">
      <c r="A238" t="s">
        <v>693</v>
      </c>
      <c r="B238" t="s">
        <v>694</v>
      </c>
      <c r="D238" s="7">
        <v>45869</v>
      </c>
      <c r="E238" s="8">
        <v>46650</v>
      </c>
      <c r="F238" s="8" t="s">
        <v>95</v>
      </c>
      <c r="G238" t="s">
        <v>96</v>
      </c>
      <c r="H238" t="s">
        <v>127</v>
      </c>
      <c r="I238" t="s">
        <v>39</v>
      </c>
      <c r="J238" t="s">
        <v>40</v>
      </c>
      <c r="K238" t="s">
        <v>235</v>
      </c>
      <c r="L238" s="9" t="s">
        <v>236</v>
      </c>
      <c r="M238" s="9" t="s">
        <v>53</v>
      </c>
      <c r="N238" t="s">
        <v>54</v>
      </c>
      <c r="O238" t="s">
        <v>77</v>
      </c>
      <c r="P238" s="9" t="s">
        <v>78</v>
      </c>
      <c r="Q238" s="5" t="s">
        <v>57</v>
      </c>
      <c r="R238" t="s">
        <v>58</v>
      </c>
      <c r="S238" t="s">
        <v>115</v>
      </c>
      <c r="T238" t="s">
        <v>116</v>
      </c>
      <c r="U238" s="9">
        <v>23.7</v>
      </c>
      <c r="V238">
        <v>28</v>
      </c>
      <c r="W238" s="9">
        <v>32.630000000000003</v>
      </c>
      <c r="X238">
        <f>Ventes[[#This Row],[VenteNombre]]*Ventes[[#This Row],[PUHT]]</f>
        <v>913.6400000000001</v>
      </c>
      <c r="Y238">
        <f>IF(Ventes[[#This Row],[RemiseType]]="Aucun",0,IF(Ventes[[#This Row],[RemiseType]]="Bas",3%,IF(Ventes[[#This Row],[RemiseType]]="Moyen",5%,IF(Ventes[[#This Row],[RemiseType]]="Elevé",10%,0))))*Ventes[[#This Row],[VenteBrut]]</f>
        <v>91.364000000000019</v>
      </c>
      <c r="Z238">
        <f>Ventes[[#This Row],[VenteBrut]]-Ventes[[#This Row],[Remise]]</f>
        <v>822.27600000000007</v>
      </c>
      <c r="AA238">
        <f>Ventes[[#This Row],[VenteNombre]]*Ventes[[#This Row],[CUHT]]</f>
        <v>663.6</v>
      </c>
      <c r="AB238">
        <f>ROUND(Ventes[[#This Row],[VenteNet]]-Ventes[[#This Row],[Cout]],2)</f>
        <v>158.68</v>
      </c>
      <c r="AC238">
        <f>WEEKDAY(Ventes[[#This Row],[VenteDate]], 2)</f>
        <v>1</v>
      </c>
      <c r="AD238" t="str">
        <f>CHOOSE(WEEKDAY(Ventes[[#This Row],[VenteDate]], 2),"lun.","mar.","mer.","jeu.","ven.","sam.","dim.")</f>
        <v>lun.</v>
      </c>
      <c r="AE238" s="10" t="str">
        <f>IF(MONTH(Ventes[[#This Row],[VenteDate]])&lt;10,"0"&amp;MONTH(Ventes[[#This Row],[VenteDate]]),TEXT(MONTH(Ventes[[#This Row],[VenteDate]]),"##"))</f>
        <v>09</v>
      </c>
      <c r="AF238" t="str">
        <f>CHOOSE(Ventes[[#This Row],[DateMoisNumero]],"janvier","février","mars","avril","mai","juin","juillet.","août","septembre","octobre","novembre","décembre")</f>
        <v>septembre</v>
      </c>
      <c r="AG238" t="str">
        <f>Ventes[[#This Row],[DateAnnee]]&amp;IF(WEEKNUM(Ventes[[#This Row],[VenteDate]])&lt;10,"-0","-")&amp;WEEKNUM(Ventes[[#This Row],[VenteDate]])</f>
        <v>2027-39</v>
      </c>
      <c r="AH238" s="10">
        <f>YEAR(Ventes[[#This Row],[VenteDate]])</f>
        <v>2027</v>
      </c>
      <c r="AR238"/>
      <c r="AS238"/>
      <c r="AT238"/>
      <c r="AU238"/>
      <c r="AV238"/>
      <c r="AW238"/>
      <c r="BA238"/>
      <c r="BC238"/>
    </row>
    <row r="239" spans="1:55">
      <c r="A239" t="s">
        <v>693</v>
      </c>
      <c r="B239" t="s">
        <v>694</v>
      </c>
      <c r="D239" s="7">
        <v>45869</v>
      </c>
      <c r="E239" s="8">
        <v>46852</v>
      </c>
      <c r="F239" s="8" t="s">
        <v>95</v>
      </c>
      <c r="G239" t="s">
        <v>96</v>
      </c>
      <c r="H239" t="s">
        <v>127</v>
      </c>
      <c r="I239" t="s">
        <v>39</v>
      </c>
      <c r="J239" t="s">
        <v>40</v>
      </c>
      <c r="K239" t="s">
        <v>697</v>
      </c>
      <c r="L239" s="9" t="s">
        <v>698</v>
      </c>
      <c r="M239" s="9" t="s">
        <v>75</v>
      </c>
      <c r="N239" t="s">
        <v>76</v>
      </c>
      <c r="O239" t="s">
        <v>77</v>
      </c>
      <c r="P239" s="9" t="s">
        <v>78</v>
      </c>
      <c r="Q239" s="5" t="s">
        <v>79</v>
      </c>
      <c r="R239" t="s">
        <v>80</v>
      </c>
      <c r="S239" t="s">
        <v>243</v>
      </c>
      <c r="T239" t="s">
        <v>244</v>
      </c>
      <c r="U239" s="9">
        <v>50.4</v>
      </c>
      <c r="V239">
        <v>55</v>
      </c>
      <c r="W239" s="9">
        <v>121.6</v>
      </c>
      <c r="X239">
        <f>Ventes[[#This Row],[VenteNombre]]*Ventes[[#This Row],[PUHT]]</f>
        <v>6688</v>
      </c>
      <c r="Y239">
        <f>IF(Ventes[[#This Row],[RemiseType]]="Aucun",0,IF(Ventes[[#This Row],[RemiseType]]="Bas",3%,IF(Ventes[[#This Row],[RemiseType]]="Moyen",5%,IF(Ventes[[#This Row],[RemiseType]]="Elevé",10%,0))))*Ventes[[#This Row],[VenteBrut]]</f>
        <v>668.80000000000007</v>
      </c>
      <c r="Z239">
        <f>Ventes[[#This Row],[VenteBrut]]-Ventes[[#This Row],[Remise]]</f>
        <v>6019.2</v>
      </c>
      <c r="AA239">
        <f>Ventes[[#This Row],[VenteNombre]]*Ventes[[#This Row],[CUHT]]</f>
        <v>2772</v>
      </c>
      <c r="AB239">
        <f>ROUND(Ventes[[#This Row],[VenteNet]]-Ventes[[#This Row],[Cout]],2)</f>
        <v>3247.2</v>
      </c>
      <c r="AC239">
        <f>WEEKDAY(Ventes[[#This Row],[VenteDate]], 2)</f>
        <v>7</v>
      </c>
      <c r="AD239" t="str">
        <f>CHOOSE(WEEKDAY(Ventes[[#This Row],[VenteDate]], 2),"lun.","mar.","mer.","jeu.","ven.","sam.","dim.")</f>
        <v>dim.</v>
      </c>
      <c r="AE239" s="10" t="str">
        <f>IF(MONTH(Ventes[[#This Row],[VenteDate]])&lt;10,"0"&amp;MONTH(Ventes[[#This Row],[VenteDate]]),TEXT(MONTH(Ventes[[#This Row],[VenteDate]]),"##"))</f>
        <v>04</v>
      </c>
      <c r="AF239" t="str">
        <f>CHOOSE(Ventes[[#This Row],[DateMoisNumero]],"janvier","février","mars","avril","mai","juin","juillet.","août","septembre","octobre","novembre","décembre")</f>
        <v>avril</v>
      </c>
      <c r="AG239" t="str">
        <f>Ventes[[#This Row],[DateAnnee]]&amp;IF(WEEKNUM(Ventes[[#This Row],[VenteDate]])&lt;10,"-0","-")&amp;WEEKNUM(Ventes[[#This Row],[VenteDate]])</f>
        <v>2028-16</v>
      </c>
      <c r="AH239" s="10">
        <f>YEAR(Ventes[[#This Row],[VenteDate]])</f>
        <v>2028</v>
      </c>
      <c r="AR239"/>
      <c r="AS239"/>
      <c r="AT239"/>
      <c r="AU239"/>
      <c r="AV239"/>
      <c r="AW239"/>
      <c r="BA239"/>
      <c r="BC239"/>
    </row>
    <row r="240" spans="1:55">
      <c r="A240" t="s">
        <v>699</v>
      </c>
      <c r="B240" t="s">
        <v>700</v>
      </c>
      <c r="D240" s="7">
        <v>45750</v>
      </c>
      <c r="E240" s="8">
        <v>45750</v>
      </c>
      <c r="F240" s="8" t="s">
        <v>95</v>
      </c>
      <c r="G240" t="s">
        <v>96</v>
      </c>
      <c r="H240" t="s">
        <v>127</v>
      </c>
      <c r="I240" t="s">
        <v>39</v>
      </c>
      <c r="J240" t="s">
        <v>40</v>
      </c>
      <c r="K240" t="s">
        <v>701</v>
      </c>
      <c r="L240" s="9" t="s">
        <v>702</v>
      </c>
      <c r="M240" s="9" t="s">
        <v>63</v>
      </c>
      <c r="N240" t="s">
        <v>64</v>
      </c>
      <c r="O240" t="s">
        <v>77</v>
      </c>
      <c r="P240" s="9" t="s">
        <v>78</v>
      </c>
      <c r="Q240" s="5" t="s">
        <v>79</v>
      </c>
      <c r="R240" t="s">
        <v>80</v>
      </c>
      <c r="S240" t="s">
        <v>67</v>
      </c>
      <c r="T240" t="s">
        <v>68</v>
      </c>
      <c r="U240" s="9">
        <v>28.8</v>
      </c>
      <c r="V240">
        <v>88</v>
      </c>
      <c r="W240" s="9">
        <v>40.5</v>
      </c>
      <c r="X240">
        <f>Ventes[[#This Row],[VenteNombre]]*Ventes[[#This Row],[PUHT]]</f>
        <v>3564</v>
      </c>
      <c r="Y240">
        <f>IF(Ventes[[#This Row],[RemiseType]]="Aucun",0,IF(Ventes[[#This Row],[RemiseType]]="Bas",3%,IF(Ventes[[#This Row],[RemiseType]]="Moyen",5%,IF(Ventes[[#This Row],[RemiseType]]="Elevé",10%,0))))*Ventes[[#This Row],[VenteBrut]]</f>
        <v>356.40000000000003</v>
      </c>
      <c r="Z240">
        <f>Ventes[[#This Row],[VenteBrut]]-Ventes[[#This Row],[Remise]]</f>
        <v>3207.6</v>
      </c>
      <c r="AA240">
        <f>Ventes[[#This Row],[VenteNombre]]*Ventes[[#This Row],[CUHT]]</f>
        <v>2534.4</v>
      </c>
      <c r="AB240">
        <f>ROUND(Ventes[[#This Row],[VenteNet]]-Ventes[[#This Row],[Cout]],2)</f>
        <v>673.2</v>
      </c>
      <c r="AC240">
        <f>WEEKDAY(Ventes[[#This Row],[VenteDate]], 2)</f>
        <v>4</v>
      </c>
      <c r="AD240" t="str">
        <f>CHOOSE(WEEKDAY(Ventes[[#This Row],[VenteDate]], 2),"lun.","mar.","mer.","jeu.","ven.","sam.","dim.")</f>
        <v>jeu.</v>
      </c>
      <c r="AE240" s="10" t="str">
        <f>IF(MONTH(Ventes[[#This Row],[VenteDate]])&lt;10,"0"&amp;MONTH(Ventes[[#This Row],[VenteDate]]),TEXT(MONTH(Ventes[[#This Row],[VenteDate]]),"##"))</f>
        <v>04</v>
      </c>
      <c r="AF240" t="str">
        <f>CHOOSE(Ventes[[#This Row],[DateMoisNumero]],"janvier","février","mars","avril","mai","juin","juillet.","août","septembre","octobre","novembre","décembre")</f>
        <v>avril</v>
      </c>
      <c r="AG240" t="str">
        <f>Ventes[[#This Row],[DateAnnee]]&amp;IF(WEEKNUM(Ventes[[#This Row],[VenteDate]])&lt;10,"-0","-")&amp;WEEKNUM(Ventes[[#This Row],[VenteDate]])</f>
        <v>2025-14</v>
      </c>
      <c r="AH240" s="10">
        <f>YEAR(Ventes[[#This Row],[VenteDate]])</f>
        <v>2025</v>
      </c>
      <c r="AR240"/>
      <c r="AS240"/>
      <c r="AT240"/>
      <c r="AU240"/>
      <c r="AV240"/>
      <c r="AW240"/>
      <c r="BA240"/>
      <c r="BC240"/>
    </row>
    <row r="241" spans="1:55">
      <c r="A241" t="s">
        <v>699</v>
      </c>
      <c r="B241" t="s">
        <v>700</v>
      </c>
      <c r="D241" s="7">
        <v>45750</v>
      </c>
      <c r="E241" s="8">
        <v>45750</v>
      </c>
      <c r="F241" s="8" t="s">
        <v>95</v>
      </c>
      <c r="G241" t="s">
        <v>96</v>
      </c>
      <c r="H241" t="s">
        <v>127</v>
      </c>
      <c r="I241" t="s">
        <v>39</v>
      </c>
      <c r="J241" t="s">
        <v>40</v>
      </c>
      <c r="K241" t="s">
        <v>703</v>
      </c>
      <c r="L241" s="9" t="s">
        <v>704</v>
      </c>
      <c r="M241" s="9" t="s">
        <v>63</v>
      </c>
      <c r="N241" t="s">
        <v>64</v>
      </c>
      <c r="O241" t="s">
        <v>77</v>
      </c>
      <c r="P241" s="9" t="s">
        <v>78</v>
      </c>
      <c r="Q241" s="5" t="s">
        <v>57</v>
      </c>
      <c r="R241" t="s">
        <v>58</v>
      </c>
      <c r="S241" t="s">
        <v>160</v>
      </c>
      <c r="T241" t="s">
        <v>161</v>
      </c>
      <c r="U241" s="9">
        <v>41.04</v>
      </c>
      <c r="V241">
        <v>90</v>
      </c>
      <c r="W241" s="9">
        <v>132.4</v>
      </c>
      <c r="X241">
        <f>Ventes[[#This Row],[VenteNombre]]*Ventes[[#This Row],[PUHT]]</f>
        <v>11916</v>
      </c>
      <c r="Y241">
        <f>IF(Ventes[[#This Row],[RemiseType]]="Aucun",0,IF(Ventes[[#This Row],[RemiseType]]="Bas",3%,IF(Ventes[[#This Row],[RemiseType]]="Moyen",5%,IF(Ventes[[#This Row],[RemiseType]]="Elevé",10%,0))))*Ventes[[#This Row],[VenteBrut]]</f>
        <v>1191.6000000000001</v>
      </c>
      <c r="Z241">
        <f>Ventes[[#This Row],[VenteBrut]]-Ventes[[#This Row],[Remise]]</f>
        <v>10724.4</v>
      </c>
      <c r="AA241">
        <f>Ventes[[#This Row],[VenteNombre]]*Ventes[[#This Row],[CUHT]]</f>
        <v>3693.6</v>
      </c>
      <c r="AB241">
        <f>ROUND(Ventes[[#This Row],[VenteNet]]-Ventes[[#This Row],[Cout]],2)</f>
        <v>7030.8</v>
      </c>
      <c r="AC241">
        <f>WEEKDAY(Ventes[[#This Row],[VenteDate]], 2)</f>
        <v>4</v>
      </c>
      <c r="AD241" t="str">
        <f>CHOOSE(WEEKDAY(Ventes[[#This Row],[VenteDate]], 2),"lun.","mar.","mer.","jeu.","ven.","sam.","dim.")</f>
        <v>jeu.</v>
      </c>
      <c r="AE241" s="10" t="str">
        <f>IF(MONTH(Ventes[[#This Row],[VenteDate]])&lt;10,"0"&amp;MONTH(Ventes[[#This Row],[VenteDate]]),TEXT(MONTH(Ventes[[#This Row],[VenteDate]]),"##"))</f>
        <v>04</v>
      </c>
      <c r="AF241" t="str">
        <f>CHOOSE(Ventes[[#This Row],[DateMoisNumero]],"janvier","février","mars","avril","mai","juin","juillet.","août","septembre","octobre","novembre","décembre")</f>
        <v>avril</v>
      </c>
      <c r="AG241" t="str">
        <f>Ventes[[#This Row],[DateAnnee]]&amp;IF(WEEKNUM(Ventes[[#This Row],[VenteDate]])&lt;10,"-0","-")&amp;WEEKNUM(Ventes[[#This Row],[VenteDate]])</f>
        <v>2025-14</v>
      </c>
      <c r="AH241" s="10">
        <f>YEAR(Ventes[[#This Row],[VenteDate]])</f>
        <v>2025</v>
      </c>
      <c r="AR241"/>
      <c r="AS241"/>
      <c r="AT241"/>
      <c r="AU241"/>
      <c r="AV241"/>
      <c r="AW241"/>
      <c r="BA241"/>
      <c r="BC241"/>
    </row>
    <row r="242" spans="1:55">
      <c r="A242" t="s">
        <v>699</v>
      </c>
      <c r="B242" t="s">
        <v>700</v>
      </c>
      <c r="D242" s="7">
        <v>45750</v>
      </c>
      <c r="E242" s="8">
        <v>45777</v>
      </c>
      <c r="F242" s="8" t="s">
        <v>95</v>
      </c>
      <c r="G242" t="s">
        <v>96</v>
      </c>
      <c r="H242" t="s">
        <v>127</v>
      </c>
      <c r="I242" t="s">
        <v>39</v>
      </c>
      <c r="J242" t="s">
        <v>40</v>
      </c>
      <c r="K242" t="s">
        <v>705</v>
      </c>
      <c r="L242" s="9" t="s">
        <v>706</v>
      </c>
      <c r="M242" s="9" t="s">
        <v>63</v>
      </c>
      <c r="N242" t="s">
        <v>64</v>
      </c>
      <c r="O242" t="s">
        <v>77</v>
      </c>
      <c r="P242" t="s">
        <v>78</v>
      </c>
      <c r="Q242" s="5" t="s">
        <v>57</v>
      </c>
      <c r="R242" t="s">
        <v>58</v>
      </c>
      <c r="S242" t="s">
        <v>115</v>
      </c>
      <c r="T242" t="s">
        <v>116</v>
      </c>
      <c r="U242">
        <v>44.1</v>
      </c>
      <c r="V242">
        <v>15</v>
      </c>
      <c r="W242">
        <v>135.91</v>
      </c>
      <c r="X242">
        <f>Ventes[[#This Row],[VenteNombre]]*Ventes[[#This Row],[PUHT]]</f>
        <v>2038.6499999999999</v>
      </c>
      <c r="Y242">
        <f>IF(Ventes[[#This Row],[RemiseType]]="Aucun",0,IF(Ventes[[#This Row],[RemiseType]]="Bas",3%,IF(Ventes[[#This Row],[RemiseType]]="Moyen",5%,IF(Ventes[[#This Row],[RemiseType]]="Elevé",10%,0))))*Ventes[[#This Row],[VenteBrut]]</f>
        <v>203.86500000000001</v>
      </c>
      <c r="Z242">
        <f>Ventes[[#This Row],[VenteBrut]]-Ventes[[#This Row],[Remise]]</f>
        <v>1834.7849999999999</v>
      </c>
      <c r="AA242">
        <f>Ventes[[#This Row],[VenteNombre]]*Ventes[[#This Row],[CUHT]]</f>
        <v>661.5</v>
      </c>
      <c r="AB242">
        <f>ROUND(Ventes[[#This Row],[VenteNet]]-Ventes[[#This Row],[Cout]],2)</f>
        <v>1173.29</v>
      </c>
      <c r="AC242">
        <f>WEEKDAY(Ventes[[#This Row],[VenteDate]], 2)</f>
        <v>3</v>
      </c>
      <c r="AD242" t="str">
        <f>CHOOSE(WEEKDAY(Ventes[[#This Row],[VenteDate]], 2),"lun.","mar.","mer.","jeu.","ven.","sam.","dim.")</f>
        <v>mer.</v>
      </c>
      <c r="AE242" s="10" t="str">
        <f>IF(MONTH(Ventes[[#This Row],[VenteDate]])&lt;10,"0"&amp;MONTH(Ventes[[#This Row],[VenteDate]]),TEXT(MONTH(Ventes[[#This Row],[VenteDate]]),"##"))</f>
        <v>04</v>
      </c>
      <c r="AF242" t="str">
        <f>CHOOSE(Ventes[[#This Row],[DateMoisNumero]],"janvier","février","mars","avril","mai","juin","juillet.","août","septembre","octobre","novembre","décembre")</f>
        <v>avril</v>
      </c>
      <c r="AG242" t="str">
        <f>Ventes[[#This Row],[DateAnnee]]&amp;IF(WEEKNUM(Ventes[[#This Row],[VenteDate]])&lt;10,"-0","-")&amp;WEEKNUM(Ventes[[#This Row],[VenteDate]])</f>
        <v>2025-18</v>
      </c>
      <c r="AH242" s="10">
        <f>YEAR(Ventes[[#This Row],[VenteDate]])</f>
        <v>2025</v>
      </c>
      <c r="AR242"/>
      <c r="AS242"/>
      <c r="AT242"/>
      <c r="AU242"/>
      <c r="AV242"/>
      <c r="AW242"/>
      <c r="BA242"/>
      <c r="BC242"/>
    </row>
    <row r="243" spans="1:55">
      <c r="A243" t="s">
        <v>699</v>
      </c>
      <c r="B243" t="s">
        <v>700</v>
      </c>
      <c r="D243" s="7">
        <v>45750</v>
      </c>
      <c r="E243" s="8">
        <v>45963</v>
      </c>
      <c r="F243" s="8" t="s">
        <v>95</v>
      </c>
      <c r="G243" t="s">
        <v>96</v>
      </c>
      <c r="H243" t="s">
        <v>127</v>
      </c>
      <c r="I243" t="s">
        <v>39</v>
      </c>
      <c r="J243" t="s">
        <v>40</v>
      </c>
      <c r="K243" t="s">
        <v>707</v>
      </c>
      <c r="L243" s="9" t="s">
        <v>708</v>
      </c>
      <c r="M243" s="9" t="s">
        <v>63</v>
      </c>
      <c r="N243" t="s">
        <v>64</v>
      </c>
      <c r="O243" t="s">
        <v>77</v>
      </c>
      <c r="P243" t="s">
        <v>78</v>
      </c>
      <c r="Q243" s="5" t="s">
        <v>57</v>
      </c>
      <c r="R243" t="s">
        <v>58</v>
      </c>
      <c r="S243" t="s">
        <v>160</v>
      </c>
      <c r="T243" t="s">
        <v>161</v>
      </c>
      <c r="U243">
        <v>47.5</v>
      </c>
      <c r="V243">
        <v>90</v>
      </c>
      <c r="W243">
        <v>137.5</v>
      </c>
      <c r="X243">
        <f>Ventes[[#This Row],[VenteNombre]]*Ventes[[#This Row],[PUHT]]</f>
        <v>12375</v>
      </c>
      <c r="Y243">
        <f>IF(Ventes[[#This Row],[RemiseType]]="Aucun",0,IF(Ventes[[#This Row],[RemiseType]]="Bas",3%,IF(Ventes[[#This Row],[RemiseType]]="Moyen",5%,IF(Ventes[[#This Row],[RemiseType]]="Elevé",10%,0))))*Ventes[[#This Row],[VenteBrut]]</f>
        <v>1237.5</v>
      </c>
      <c r="Z243">
        <f>Ventes[[#This Row],[VenteBrut]]-Ventes[[#This Row],[Remise]]</f>
        <v>11137.5</v>
      </c>
      <c r="AA243">
        <f>Ventes[[#This Row],[VenteNombre]]*Ventes[[#This Row],[CUHT]]</f>
        <v>4275</v>
      </c>
      <c r="AB243">
        <f>ROUND(Ventes[[#This Row],[VenteNet]]-Ventes[[#This Row],[Cout]],2)</f>
        <v>6862.5</v>
      </c>
      <c r="AC243">
        <f>WEEKDAY(Ventes[[#This Row],[VenteDate]], 2)</f>
        <v>7</v>
      </c>
      <c r="AD243" t="str">
        <f>CHOOSE(WEEKDAY(Ventes[[#This Row],[VenteDate]], 2),"lun.","mar.","mer.","jeu.","ven.","sam.","dim.")</f>
        <v>dim.</v>
      </c>
      <c r="AE243" s="10" t="str">
        <f>IF(MONTH(Ventes[[#This Row],[VenteDate]])&lt;10,"0"&amp;MONTH(Ventes[[#This Row],[VenteDate]]),TEXT(MONTH(Ventes[[#This Row],[VenteDate]]),"##"))</f>
        <v>11</v>
      </c>
      <c r="AF243" t="str">
        <f>CHOOSE(Ventes[[#This Row],[DateMoisNumero]],"janvier","février","mars","avril","mai","juin","juillet.","août","septembre","octobre","novembre","décembre")</f>
        <v>novembre</v>
      </c>
      <c r="AG243" t="str">
        <f>Ventes[[#This Row],[DateAnnee]]&amp;IF(WEEKNUM(Ventes[[#This Row],[VenteDate]])&lt;10,"-0","-")&amp;WEEKNUM(Ventes[[#This Row],[VenteDate]])</f>
        <v>2025-45</v>
      </c>
      <c r="AH243" s="10">
        <f>YEAR(Ventes[[#This Row],[VenteDate]])</f>
        <v>2025</v>
      </c>
      <c r="AR243"/>
      <c r="AS243"/>
      <c r="AT243"/>
      <c r="AU243"/>
      <c r="AV243"/>
      <c r="AW243"/>
      <c r="BA243"/>
      <c r="BC243"/>
    </row>
    <row r="244" spans="1:55">
      <c r="A244" t="s">
        <v>699</v>
      </c>
      <c r="B244" t="s">
        <v>700</v>
      </c>
      <c r="D244" s="7">
        <v>45750</v>
      </c>
      <c r="E244" s="8">
        <v>46052</v>
      </c>
      <c r="F244" s="8" t="s">
        <v>95</v>
      </c>
      <c r="G244" t="s">
        <v>96</v>
      </c>
      <c r="H244" t="s">
        <v>127</v>
      </c>
      <c r="I244" t="s">
        <v>39</v>
      </c>
      <c r="J244" t="s">
        <v>40</v>
      </c>
      <c r="K244" t="s">
        <v>709</v>
      </c>
      <c r="L244" s="9" t="s">
        <v>710</v>
      </c>
      <c r="M244" s="9" t="s">
        <v>63</v>
      </c>
      <c r="N244" t="s">
        <v>64</v>
      </c>
      <c r="O244" t="s">
        <v>77</v>
      </c>
      <c r="P244" t="s">
        <v>78</v>
      </c>
      <c r="Q244" s="5" t="s">
        <v>79</v>
      </c>
      <c r="R244" t="s">
        <v>80</v>
      </c>
      <c r="S244" t="s">
        <v>71</v>
      </c>
      <c r="T244" t="s">
        <v>72</v>
      </c>
      <c r="U244">
        <v>41.47</v>
      </c>
      <c r="V244">
        <v>28</v>
      </c>
      <c r="W244">
        <v>62.7</v>
      </c>
      <c r="X244">
        <f>Ventes[[#This Row],[VenteNombre]]*Ventes[[#This Row],[PUHT]]</f>
        <v>1755.6000000000001</v>
      </c>
      <c r="Y244">
        <f>IF(Ventes[[#This Row],[RemiseType]]="Aucun",0,IF(Ventes[[#This Row],[RemiseType]]="Bas",3%,IF(Ventes[[#This Row],[RemiseType]]="Moyen",5%,IF(Ventes[[#This Row],[RemiseType]]="Elevé",10%,0))))*Ventes[[#This Row],[VenteBrut]]</f>
        <v>175.56000000000003</v>
      </c>
      <c r="Z244">
        <f>Ventes[[#This Row],[VenteBrut]]-Ventes[[#This Row],[Remise]]</f>
        <v>1580.0400000000002</v>
      </c>
      <c r="AA244">
        <f>Ventes[[#This Row],[VenteNombre]]*Ventes[[#This Row],[CUHT]]</f>
        <v>1161.1599999999999</v>
      </c>
      <c r="AB244">
        <f>ROUND(Ventes[[#This Row],[VenteNet]]-Ventes[[#This Row],[Cout]],2)</f>
        <v>418.88</v>
      </c>
      <c r="AC244">
        <f>WEEKDAY(Ventes[[#This Row],[VenteDate]], 2)</f>
        <v>5</v>
      </c>
      <c r="AD244" t="str">
        <f>CHOOSE(WEEKDAY(Ventes[[#This Row],[VenteDate]], 2),"lun.","mar.","mer.","jeu.","ven.","sam.","dim.")</f>
        <v>ven.</v>
      </c>
      <c r="AE244" s="10" t="str">
        <f>IF(MONTH(Ventes[[#This Row],[VenteDate]])&lt;10,"0"&amp;MONTH(Ventes[[#This Row],[VenteDate]]),TEXT(MONTH(Ventes[[#This Row],[VenteDate]]),"##"))</f>
        <v>01</v>
      </c>
      <c r="AF244" t="str">
        <f>CHOOSE(Ventes[[#This Row],[DateMoisNumero]],"janvier","février","mars","avril","mai","juin","juillet.","août","septembre","octobre","novembre","décembre")</f>
        <v>janvier</v>
      </c>
      <c r="AG244" t="str">
        <f>Ventes[[#This Row],[DateAnnee]]&amp;IF(WEEKNUM(Ventes[[#This Row],[VenteDate]])&lt;10,"-0","-")&amp;WEEKNUM(Ventes[[#This Row],[VenteDate]])</f>
        <v>2026-05</v>
      </c>
      <c r="AH244" s="10">
        <f>YEAR(Ventes[[#This Row],[VenteDate]])</f>
        <v>2026</v>
      </c>
      <c r="AR244"/>
      <c r="AS244"/>
      <c r="AT244"/>
      <c r="AU244"/>
      <c r="AV244"/>
      <c r="AW244"/>
      <c r="BA244"/>
      <c r="BC244"/>
    </row>
    <row r="245" spans="1:55">
      <c r="A245" t="s">
        <v>699</v>
      </c>
      <c r="B245" t="s">
        <v>700</v>
      </c>
      <c r="D245" s="7">
        <v>45750</v>
      </c>
      <c r="E245" s="8">
        <v>46206</v>
      </c>
      <c r="F245" s="8" t="s">
        <v>95</v>
      </c>
      <c r="G245" t="s">
        <v>96</v>
      </c>
      <c r="H245" t="s">
        <v>127</v>
      </c>
      <c r="I245" t="s">
        <v>39</v>
      </c>
      <c r="J245" t="s">
        <v>40</v>
      </c>
      <c r="K245" t="s">
        <v>273</v>
      </c>
      <c r="L245" s="9" t="s">
        <v>274</v>
      </c>
      <c r="M245" s="9" t="s">
        <v>63</v>
      </c>
      <c r="N245" t="s">
        <v>64</v>
      </c>
      <c r="O245" t="s">
        <v>77</v>
      </c>
      <c r="P245" t="s">
        <v>78</v>
      </c>
      <c r="Q245" s="5" t="s">
        <v>79</v>
      </c>
      <c r="R245" t="s">
        <v>80</v>
      </c>
      <c r="S245" t="s">
        <v>67</v>
      </c>
      <c r="T245" t="s">
        <v>68</v>
      </c>
      <c r="U245">
        <v>66.67</v>
      </c>
      <c r="V245">
        <v>88</v>
      </c>
      <c r="W245">
        <v>93.75</v>
      </c>
      <c r="X245">
        <f>Ventes[[#This Row],[VenteNombre]]*Ventes[[#This Row],[PUHT]]</f>
        <v>8250</v>
      </c>
      <c r="Y245">
        <f>IF(Ventes[[#This Row],[RemiseType]]="Aucun",0,IF(Ventes[[#This Row],[RemiseType]]="Bas",3%,IF(Ventes[[#This Row],[RemiseType]]="Moyen",5%,IF(Ventes[[#This Row],[RemiseType]]="Elevé",10%,0))))*Ventes[[#This Row],[VenteBrut]]</f>
        <v>825</v>
      </c>
      <c r="Z245">
        <f>Ventes[[#This Row],[VenteBrut]]-Ventes[[#This Row],[Remise]]</f>
        <v>7425</v>
      </c>
      <c r="AA245">
        <f>Ventes[[#This Row],[VenteNombre]]*Ventes[[#This Row],[CUHT]]</f>
        <v>5866.96</v>
      </c>
      <c r="AB245">
        <f>ROUND(Ventes[[#This Row],[VenteNet]]-Ventes[[#This Row],[Cout]],2)</f>
        <v>1558.04</v>
      </c>
      <c r="AC245">
        <f>WEEKDAY(Ventes[[#This Row],[VenteDate]], 2)</f>
        <v>5</v>
      </c>
      <c r="AD245" t="str">
        <f>CHOOSE(WEEKDAY(Ventes[[#This Row],[VenteDate]], 2),"lun.","mar.","mer.","jeu.","ven.","sam.","dim.")</f>
        <v>ven.</v>
      </c>
      <c r="AE245" s="10" t="str">
        <f>IF(MONTH(Ventes[[#This Row],[VenteDate]])&lt;10,"0"&amp;MONTH(Ventes[[#This Row],[VenteDate]]),TEXT(MONTH(Ventes[[#This Row],[VenteDate]]),"##"))</f>
        <v>07</v>
      </c>
      <c r="AF245" t="str">
        <f>CHOOSE(Ventes[[#This Row],[DateMoisNumero]],"janvier","février","mars","avril","mai","juin","juillet.","août","septembre","octobre","novembre","décembre")</f>
        <v>juillet.</v>
      </c>
      <c r="AG245" t="str">
        <f>Ventes[[#This Row],[DateAnnee]]&amp;IF(WEEKNUM(Ventes[[#This Row],[VenteDate]])&lt;10,"-0","-")&amp;WEEKNUM(Ventes[[#This Row],[VenteDate]])</f>
        <v>2026-27</v>
      </c>
      <c r="AH245" s="10">
        <f>YEAR(Ventes[[#This Row],[VenteDate]])</f>
        <v>2026</v>
      </c>
      <c r="AR245"/>
      <c r="AS245"/>
      <c r="AT245"/>
      <c r="AU245"/>
      <c r="AV245"/>
      <c r="AW245"/>
      <c r="BA245"/>
      <c r="BC245"/>
    </row>
    <row r="246" spans="1:55">
      <c r="A246" t="s">
        <v>699</v>
      </c>
      <c r="B246" t="s">
        <v>700</v>
      </c>
      <c r="D246" s="7">
        <v>45750</v>
      </c>
      <c r="E246" s="8">
        <v>46507</v>
      </c>
      <c r="F246" s="8" t="s">
        <v>95</v>
      </c>
      <c r="G246" t="s">
        <v>96</v>
      </c>
      <c r="H246" t="s">
        <v>127</v>
      </c>
      <c r="I246" t="s">
        <v>39</v>
      </c>
      <c r="J246" t="s">
        <v>40</v>
      </c>
      <c r="K246" t="s">
        <v>711</v>
      </c>
      <c r="L246" s="9" t="s">
        <v>712</v>
      </c>
      <c r="M246" s="9" t="s">
        <v>63</v>
      </c>
      <c r="N246" t="s">
        <v>64</v>
      </c>
      <c r="O246" t="s">
        <v>77</v>
      </c>
      <c r="P246" s="9" t="s">
        <v>78</v>
      </c>
      <c r="Q246" s="5" t="s">
        <v>57</v>
      </c>
      <c r="R246" t="s">
        <v>58</v>
      </c>
      <c r="S246" t="s">
        <v>115</v>
      </c>
      <c r="T246" t="s">
        <v>116</v>
      </c>
      <c r="U246" s="9">
        <v>46.67</v>
      </c>
      <c r="V246">
        <v>15</v>
      </c>
      <c r="W246" s="9">
        <v>138</v>
      </c>
      <c r="X246">
        <f>Ventes[[#This Row],[VenteNombre]]*Ventes[[#This Row],[PUHT]]</f>
        <v>2070</v>
      </c>
      <c r="Y246">
        <f>IF(Ventes[[#This Row],[RemiseType]]="Aucun",0,IF(Ventes[[#This Row],[RemiseType]]="Bas",3%,IF(Ventes[[#This Row],[RemiseType]]="Moyen",5%,IF(Ventes[[#This Row],[RemiseType]]="Elevé",10%,0))))*Ventes[[#This Row],[VenteBrut]]</f>
        <v>207</v>
      </c>
      <c r="Z246">
        <f>Ventes[[#This Row],[VenteBrut]]-Ventes[[#This Row],[Remise]]</f>
        <v>1863</v>
      </c>
      <c r="AA246">
        <f>Ventes[[#This Row],[VenteNombre]]*Ventes[[#This Row],[CUHT]]</f>
        <v>700.05000000000007</v>
      </c>
      <c r="AB246">
        <f>ROUND(Ventes[[#This Row],[VenteNet]]-Ventes[[#This Row],[Cout]],2)</f>
        <v>1162.95</v>
      </c>
      <c r="AC246">
        <f>WEEKDAY(Ventes[[#This Row],[VenteDate]], 2)</f>
        <v>5</v>
      </c>
      <c r="AD246" t="str">
        <f>CHOOSE(WEEKDAY(Ventes[[#This Row],[VenteDate]], 2),"lun.","mar.","mer.","jeu.","ven.","sam.","dim.")</f>
        <v>ven.</v>
      </c>
      <c r="AE246" s="10" t="str">
        <f>IF(MONTH(Ventes[[#This Row],[VenteDate]])&lt;10,"0"&amp;MONTH(Ventes[[#This Row],[VenteDate]]),TEXT(MONTH(Ventes[[#This Row],[VenteDate]]),"##"))</f>
        <v>04</v>
      </c>
      <c r="AF246" t="str">
        <f>CHOOSE(Ventes[[#This Row],[DateMoisNumero]],"janvier","février","mars","avril","mai","juin","juillet.","août","septembre","octobre","novembre","décembre")</f>
        <v>avril</v>
      </c>
      <c r="AG246" t="str">
        <f>Ventes[[#This Row],[DateAnnee]]&amp;IF(WEEKNUM(Ventes[[#This Row],[VenteDate]])&lt;10,"-0","-")&amp;WEEKNUM(Ventes[[#This Row],[VenteDate]])</f>
        <v>2027-18</v>
      </c>
      <c r="AH246" s="10">
        <f>YEAR(Ventes[[#This Row],[VenteDate]])</f>
        <v>2027</v>
      </c>
      <c r="AR246"/>
      <c r="AS246"/>
      <c r="AT246"/>
      <c r="AU246"/>
      <c r="AV246"/>
      <c r="AW246"/>
      <c r="BA246"/>
      <c r="BC246"/>
    </row>
    <row r="247" spans="1:55">
      <c r="A247" t="s">
        <v>699</v>
      </c>
      <c r="B247" t="s">
        <v>700</v>
      </c>
      <c r="D247" s="7">
        <v>45750</v>
      </c>
      <c r="E247" s="8">
        <v>46782</v>
      </c>
      <c r="F247" s="8" t="s">
        <v>95</v>
      </c>
      <c r="G247" t="s">
        <v>96</v>
      </c>
      <c r="H247" t="s">
        <v>127</v>
      </c>
      <c r="I247" t="s">
        <v>39</v>
      </c>
      <c r="J247" t="s">
        <v>40</v>
      </c>
      <c r="K247" t="s">
        <v>713</v>
      </c>
      <c r="L247" s="9" t="s">
        <v>714</v>
      </c>
      <c r="M247" s="9" t="s">
        <v>63</v>
      </c>
      <c r="N247" t="s">
        <v>64</v>
      </c>
      <c r="O247" t="s">
        <v>77</v>
      </c>
      <c r="P247" s="9" t="s">
        <v>78</v>
      </c>
      <c r="Q247" s="5" t="s">
        <v>79</v>
      </c>
      <c r="R247" t="s">
        <v>80</v>
      </c>
      <c r="S247" t="s">
        <v>71</v>
      </c>
      <c r="T247" t="s">
        <v>72</v>
      </c>
      <c r="U247" s="9">
        <v>10.67</v>
      </c>
      <c r="V247">
        <v>28</v>
      </c>
      <c r="W247" s="9">
        <v>16.13</v>
      </c>
      <c r="X247">
        <f>Ventes[[#This Row],[VenteNombre]]*Ventes[[#This Row],[PUHT]]</f>
        <v>451.64</v>
      </c>
      <c r="Y247">
        <f>IF(Ventes[[#This Row],[RemiseType]]="Aucun",0,IF(Ventes[[#This Row],[RemiseType]]="Bas",3%,IF(Ventes[[#This Row],[RemiseType]]="Moyen",5%,IF(Ventes[[#This Row],[RemiseType]]="Elevé",10%,0))))*Ventes[[#This Row],[VenteBrut]]</f>
        <v>45.164000000000001</v>
      </c>
      <c r="Z247">
        <f>Ventes[[#This Row],[VenteBrut]]-Ventes[[#This Row],[Remise]]</f>
        <v>406.476</v>
      </c>
      <c r="AA247">
        <f>Ventes[[#This Row],[VenteNombre]]*Ventes[[#This Row],[CUHT]]</f>
        <v>298.76</v>
      </c>
      <c r="AB247">
        <f>ROUND(Ventes[[#This Row],[VenteNet]]-Ventes[[#This Row],[Cout]],2)</f>
        <v>107.72</v>
      </c>
      <c r="AC247">
        <f>WEEKDAY(Ventes[[#This Row],[VenteDate]], 2)</f>
        <v>7</v>
      </c>
      <c r="AD247" t="str">
        <f>CHOOSE(WEEKDAY(Ventes[[#This Row],[VenteDate]], 2),"lun.","mar.","mer.","jeu.","ven.","sam.","dim.")</f>
        <v>dim.</v>
      </c>
      <c r="AE247" s="10" t="str">
        <f>IF(MONTH(Ventes[[#This Row],[VenteDate]])&lt;10,"0"&amp;MONTH(Ventes[[#This Row],[VenteDate]]),TEXT(MONTH(Ventes[[#This Row],[VenteDate]]),"##"))</f>
        <v>01</v>
      </c>
      <c r="AF247" t="str">
        <f>CHOOSE(Ventes[[#This Row],[DateMoisNumero]],"janvier","février","mars","avril","mai","juin","juillet.","août","septembre","octobre","novembre","décembre")</f>
        <v>janvier</v>
      </c>
      <c r="AG247" t="str">
        <f>Ventes[[#This Row],[DateAnnee]]&amp;IF(WEEKNUM(Ventes[[#This Row],[VenteDate]])&lt;10,"-0","-")&amp;WEEKNUM(Ventes[[#This Row],[VenteDate]])</f>
        <v>2028-06</v>
      </c>
      <c r="AH247" s="10">
        <f>YEAR(Ventes[[#This Row],[VenteDate]])</f>
        <v>2028</v>
      </c>
      <c r="AR247"/>
      <c r="AS247"/>
      <c r="AT247"/>
      <c r="AU247"/>
      <c r="AV247"/>
      <c r="AW247"/>
      <c r="BA247"/>
      <c r="BC247"/>
    </row>
    <row r="248" spans="1:55">
      <c r="A248" t="s">
        <v>715</v>
      </c>
      <c r="B248" t="s">
        <v>716</v>
      </c>
      <c r="D248" s="7">
        <v>45639</v>
      </c>
      <c r="E248" s="8">
        <v>45972</v>
      </c>
      <c r="F248" s="8" t="s">
        <v>108</v>
      </c>
      <c r="G248" t="s">
        <v>109</v>
      </c>
      <c r="H248" t="s">
        <v>670</v>
      </c>
      <c r="I248" t="s">
        <v>671</v>
      </c>
      <c r="J248" t="s">
        <v>672</v>
      </c>
      <c r="K248" t="s">
        <v>717</v>
      </c>
      <c r="L248" s="9" t="s">
        <v>718</v>
      </c>
      <c r="M248" s="9" t="s">
        <v>53</v>
      </c>
      <c r="N248" t="s">
        <v>54</v>
      </c>
      <c r="O248" t="s">
        <v>77</v>
      </c>
      <c r="P248" t="s">
        <v>78</v>
      </c>
      <c r="Q248" s="5" t="s">
        <v>57</v>
      </c>
      <c r="R248" t="s">
        <v>58</v>
      </c>
      <c r="S248" t="s">
        <v>119</v>
      </c>
      <c r="T248" t="s">
        <v>120</v>
      </c>
      <c r="U248">
        <v>73.44</v>
      </c>
      <c r="V248">
        <v>29</v>
      </c>
      <c r="W248">
        <v>181</v>
      </c>
      <c r="X248">
        <f>Ventes[[#This Row],[VenteNombre]]*Ventes[[#This Row],[PUHT]]</f>
        <v>5249</v>
      </c>
      <c r="Y248">
        <f>IF(Ventes[[#This Row],[RemiseType]]="Aucun",0,IF(Ventes[[#This Row],[RemiseType]]="Bas",3%,IF(Ventes[[#This Row],[RemiseType]]="Moyen",5%,IF(Ventes[[#This Row],[RemiseType]]="Elevé",10%,0))))*Ventes[[#This Row],[VenteBrut]]</f>
        <v>524.9</v>
      </c>
      <c r="Z248">
        <f>Ventes[[#This Row],[VenteBrut]]-Ventes[[#This Row],[Remise]]</f>
        <v>4724.1000000000004</v>
      </c>
      <c r="AA248">
        <f>Ventes[[#This Row],[VenteNombre]]*Ventes[[#This Row],[CUHT]]</f>
        <v>2129.7599999999998</v>
      </c>
      <c r="AB248">
        <f>ROUND(Ventes[[#This Row],[VenteNet]]-Ventes[[#This Row],[Cout]],2)</f>
        <v>2594.34</v>
      </c>
      <c r="AC248">
        <f>WEEKDAY(Ventes[[#This Row],[VenteDate]], 2)</f>
        <v>2</v>
      </c>
      <c r="AD248" t="str">
        <f>CHOOSE(WEEKDAY(Ventes[[#This Row],[VenteDate]], 2),"lun.","mar.","mer.","jeu.","ven.","sam.","dim.")</f>
        <v>mar.</v>
      </c>
      <c r="AE248" s="10" t="str">
        <f>IF(MONTH(Ventes[[#This Row],[VenteDate]])&lt;10,"0"&amp;MONTH(Ventes[[#This Row],[VenteDate]]),TEXT(MONTH(Ventes[[#This Row],[VenteDate]]),"##"))</f>
        <v>11</v>
      </c>
      <c r="AF248" t="str">
        <f>CHOOSE(Ventes[[#This Row],[DateMoisNumero]],"janvier","février","mars","avril","mai","juin","juillet.","août","septembre","octobre","novembre","décembre")</f>
        <v>novembre</v>
      </c>
      <c r="AG248" t="str">
        <f>Ventes[[#This Row],[DateAnnee]]&amp;IF(WEEKNUM(Ventes[[#This Row],[VenteDate]])&lt;10,"-0","-")&amp;WEEKNUM(Ventes[[#This Row],[VenteDate]])</f>
        <v>2025-46</v>
      </c>
      <c r="AH248" s="10">
        <f>YEAR(Ventes[[#This Row],[VenteDate]])</f>
        <v>2025</v>
      </c>
      <c r="AR248"/>
      <c r="AS248"/>
      <c r="AT248"/>
      <c r="AU248"/>
      <c r="AV248"/>
      <c r="AW248"/>
      <c r="BA248"/>
      <c r="BC248"/>
    </row>
    <row r="249" spans="1:55">
      <c r="A249" t="s">
        <v>715</v>
      </c>
      <c r="B249" t="s">
        <v>716</v>
      </c>
      <c r="D249" s="7">
        <v>45639</v>
      </c>
      <c r="E249" s="8">
        <v>46082</v>
      </c>
      <c r="F249" s="8" t="s">
        <v>108</v>
      </c>
      <c r="G249" t="s">
        <v>109</v>
      </c>
      <c r="H249" t="s">
        <v>670</v>
      </c>
      <c r="I249" t="s">
        <v>671</v>
      </c>
      <c r="J249" t="s">
        <v>672</v>
      </c>
      <c r="K249" t="s">
        <v>719</v>
      </c>
      <c r="L249" s="9" t="s">
        <v>720</v>
      </c>
      <c r="M249" s="9" t="s">
        <v>130</v>
      </c>
      <c r="N249" t="s">
        <v>131</v>
      </c>
      <c r="O249" t="s">
        <v>77</v>
      </c>
      <c r="P249" t="s">
        <v>78</v>
      </c>
      <c r="Q249" s="5" t="s">
        <v>79</v>
      </c>
      <c r="R249" t="s">
        <v>80</v>
      </c>
      <c r="S249" t="s">
        <v>119</v>
      </c>
      <c r="T249" t="s">
        <v>120</v>
      </c>
      <c r="U249">
        <v>65.88</v>
      </c>
      <c r="V249">
        <v>47</v>
      </c>
      <c r="W249">
        <v>95.58</v>
      </c>
      <c r="X249">
        <f>Ventes[[#This Row],[VenteNombre]]*Ventes[[#This Row],[PUHT]]</f>
        <v>4492.26</v>
      </c>
      <c r="Y249">
        <f>IF(Ventes[[#This Row],[RemiseType]]="Aucun",0,IF(Ventes[[#This Row],[RemiseType]]="Bas",3%,IF(Ventes[[#This Row],[RemiseType]]="Moyen",5%,IF(Ventes[[#This Row],[RemiseType]]="Elevé",10%,0))))*Ventes[[#This Row],[VenteBrut]]</f>
        <v>449.22600000000006</v>
      </c>
      <c r="Z249">
        <f>Ventes[[#This Row],[VenteBrut]]-Ventes[[#This Row],[Remise]]</f>
        <v>4043.0340000000001</v>
      </c>
      <c r="AA249">
        <f>Ventes[[#This Row],[VenteNombre]]*Ventes[[#This Row],[CUHT]]</f>
        <v>3096.3599999999997</v>
      </c>
      <c r="AB249">
        <f>ROUND(Ventes[[#This Row],[VenteNet]]-Ventes[[#This Row],[Cout]],2)</f>
        <v>946.67</v>
      </c>
      <c r="AC249">
        <f>WEEKDAY(Ventes[[#This Row],[VenteDate]], 2)</f>
        <v>7</v>
      </c>
      <c r="AD249" t="str">
        <f>CHOOSE(WEEKDAY(Ventes[[#This Row],[VenteDate]], 2),"lun.","mar.","mer.","jeu.","ven.","sam.","dim.")</f>
        <v>dim.</v>
      </c>
      <c r="AE249" s="10" t="str">
        <f>IF(MONTH(Ventes[[#This Row],[VenteDate]])&lt;10,"0"&amp;MONTH(Ventes[[#This Row],[VenteDate]]),TEXT(MONTH(Ventes[[#This Row],[VenteDate]]),"##"))</f>
        <v>03</v>
      </c>
      <c r="AF249" t="str">
        <f>CHOOSE(Ventes[[#This Row],[DateMoisNumero]],"janvier","février","mars","avril","mai","juin","juillet.","août","septembre","octobre","novembre","décembre")</f>
        <v>mars</v>
      </c>
      <c r="AG249" t="str">
        <f>Ventes[[#This Row],[DateAnnee]]&amp;IF(WEEKNUM(Ventes[[#This Row],[VenteDate]])&lt;10,"-0","-")&amp;WEEKNUM(Ventes[[#This Row],[VenteDate]])</f>
        <v>2026-10</v>
      </c>
      <c r="AH249" s="10">
        <f>YEAR(Ventes[[#This Row],[VenteDate]])</f>
        <v>2026</v>
      </c>
      <c r="AR249"/>
      <c r="AS249"/>
      <c r="AT249"/>
      <c r="AU249"/>
      <c r="AV249"/>
      <c r="AW249"/>
      <c r="BA249"/>
      <c r="BC249"/>
    </row>
    <row r="250" spans="1:55">
      <c r="A250" t="s">
        <v>715</v>
      </c>
      <c r="B250" t="s">
        <v>716</v>
      </c>
      <c r="D250" s="7">
        <v>45639</v>
      </c>
      <c r="E250" s="8">
        <v>46702</v>
      </c>
      <c r="F250" s="8" t="s">
        <v>108</v>
      </c>
      <c r="G250" t="s">
        <v>109</v>
      </c>
      <c r="H250" t="s">
        <v>670</v>
      </c>
      <c r="I250" t="s">
        <v>671</v>
      </c>
      <c r="J250" t="s">
        <v>672</v>
      </c>
      <c r="K250" t="s">
        <v>721</v>
      </c>
      <c r="L250" s="9" t="s">
        <v>722</v>
      </c>
      <c r="M250" s="9" t="s">
        <v>53</v>
      </c>
      <c r="N250" t="s">
        <v>54</v>
      </c>
      <c r="O250" t="s">
        <v>77</v>
      </c>
      <c r="P250" s="9" t="s">
        <v>78</v>
      </c>
      <c r="Q250" s="5" t="s">
        <v>57</v>
      </c>
      <c r="R250" t="s">
        <v>58</v>
      </c>
      <c r="S250" t="s">
        <v>119</v>
      </c>
      <c r="T250" t="s">
        <v>120</v>
      </c>
      <c r="U250" s="9">
        <v>132.19</v>
      </c>
      <c r="V250">
        <v>29</v>
      </c>
      <c r="W250" s="9">
        <v>145.80000000000001</v>
      </c>
      <c r="X250">
        <f>Ventes[[#This Row],[VenteNombre]]*Ventes[[#This Row],[PUHT]]</f>
        <v>4228.2000000000007</v>
      </c>
      <c r="Y250">
        <f>IF(Ventes[[#This Row],[RemiseType]]="Aucun",0,IF(Ventes[[#This Row],[RemiseType]]="Bas",3%,IF(Ventes[[#This Row],[RemiseType]]="Moyen",5%,IF(Ventes[[#This Row],[RemiseType]]="Elevé",10%,0))))*Ventes[[#This Row],[VenteBrut]]</f>
        <v>422.82000000000011</v>
      </c>
      <c r="Z250">
        <f>Ventes[[#This Row],[VenteBrut]]-Ventes[[#This Row],[Remise]]</f>
        <v>3805.3800000000006</v>
      </c>
      <c r="AA250">
        <f>Ventes[[#This Row],[VenteNombre]]*Ventes[[#This Row],[CUHT]]</f>
        <v>3833.5099999999998</v>
      </c>
      <c r="AB250">
        <f>ROUND(Ventes[[#This Row],[VenteNet]]-Ventes[[#This Row],[Cout]],2)</f>
        <v>-28.13</v>
      </c>
      <c r="AC250">
        <f>WEEKDAY(Ventes[[#This Row],[VenteDate]], 2)</f>
        <v>4</v>
      </c>
      <c r="AD250" t="str">
        <f>CHOOSE(WEEKDAY(Ventes[[#This Row],[VenteDate]], 2),"lun.","mar.","mer.","jeu.","ven.","sam.","dim.")</f>
        <v>jeu.</v>
      </c>
      <c r="AE250" s="10" t="str">
        <f>IF(MONTH(Ventes[[#This Row],[VenteDate]])&lt;10,"0"&amp;MONTH(Ventes[[#This Row],[VenteDate]]),TEXT(MONTH(Ventes[[#This Row],[VenteDate]]),"##"))</f>
        <v>11</v>
      </c>
      <c r="AF250" t="str">
        <f>CHOOSE(Ventes[[#This Row],[DateMoisNumero]],"janvier","février","mars","avril","mai","juin","juillet.","août","septembre","octobre","novembre","décembre")</f>
        <v>novembre</v>
      </c>
      <c r="AG250" t="str">
        <f>Ventes[[#This Row],[DateAnnee]]&amp;IF(WEEKNUM(Ventes[[#This Row],[VenteDate]])&lt;10,"-0","-")&amp;WEEKNUM(Ventes[[#This Row],[VenteDate]])</f>
        <v>2027-46</v>
      </c>
      <c r="AH250" s="10">
        <f>YEAR(Ventes[[#This Row],[VenteDate]])</f>
        <v>2027</v>
      </c>
      <c r="AR250"/>
      <c r="AS250"/>
      <c r="AT250"/>
      <c r="AU250"/>
      <c r="AV250"/>
      <c r="AW250"/>
      <c r="BA250"/>
      <c r="BC250"/>
    </row>
    <row r="251" spans="1:55">
      <c r="A251" t="s">
        <v>715</v>
      </c>
      <c r="B251" t="s">
        <v>716</v>
      </c>
      <c r="D251" s="7">
        <v>45639</v>
      </c>
      <c r="E251" s="8">
        <v>46813</v>
      </c>
      <c r="F251" s="8" t="s">
        <v>108</v>
      </c>
      <c r="G251" t="s">
        <v>109</v>
      </c>
      <c r="H251" t="s">
        <v>670</v>
      </c>
      <c r="I251" t="s">
        <v>671</v>
      </c>
      <c r="J251" t="s">
        <v>672</v>
      </c>
      <c r="K251" t="s">
        <v>723</v>
      </c>
      <c r="L251" s="9" t="s">
        <v>724</v>
      </c>
      <c r="M251" s="9" t="s">
        <v>130</v>
      </c>
      <c r="N251" t="s">
        <v>131</v>
      </c>
      <c r="O251" t="s">
        <v>77</v>
      </c>
      <c r="P251" s="9" t="s">
        <v>78</v>
      </c>
      <c r="Q251" s="5" t="s">
        <v>79</v>
      </c>
      <c r="R251" t="s">
        <v>80</v>
      </c>
      <c r="S251" t="s">
        <v>119</v>
      </c>
      <c r="T251" t="s">
        <v>120</v>
      </c>
      <c r="U251" s="9">
        <v>92.23</v>
      </c>
      <c r="V251">
        <v>47</v>
      </c>
      <c r="W251" s="9">
        <v>133.81</v>
      </c>
      <c r="X251">
        <f>Ventes[[#This Row],[VenteNombre]]*Ventes[[#This Row],[PUHT]]</f>
        <v>6289.07</v>
      </c>
      <c r="Y251">
        <f>IF(Ventes[[#This Row],[RemiseType]]="Aucun",0,IF(Ventes[[#This Row],[RemiseType]]="Bas",3%,IF(Ventes[[#This Row],[RemiseType]]="Moyen",5%,IF(Ventes[[#This Row],[RemiseType]]="Elevé",10%,0))))*Ventes[[#This Row],[VenteBrut]]</f>
        <v>628.90700000000004</v>
      </c>
      <c r="Z251">
        <f>Ventes[[#This Row],[VenteBrut]]-Ventes[[#This Row],[Remise]]</f>
        <v>5660.1629999999996</v>
      </c>
      <c r="AA251">
        <f>Ventes[[#This Row],[VenteNombre]]*Ventes[[#This Row],[CUHT]]</f>
        <v>4334.8100000000004</v>
      </c>
      <c r="AB251">
        <f>ROUND(Ventes[[#This Row],[VenteNet]]-Ventes[[#This Row],[Cout]],2)</f>
        <v>1325.35</v>
      </c>
      <c r="AC251">
        <f>WEEKDAY(Ventes[[#This Row],[VenteDate]], 2)</f>
        <v>3</v>
      </c>
      <c r="AD251" t="str">
        <f>CHOOSE(WEEKDAY(Ventes[[#This Row],[VenteDate]], 2),"lun.","mar.","mer.","jeu.","ven.","sam.","dim.")</f>
        <v>mer.</v>
      </c>
      <c r="AE251" s="10" t="str">
        <f>IF(MONTH(Ventes[[#This Row],[VenteDate]])&lt;10,"0"&amp;MONTH(Ventes[[#This Row],[VenteDate]]),TEXT(MONTH(Ventes[[#This Row],[VenteDate]]),"##"))</f>
        <v>03</v>
      </c>
      <c r="AF251" t="str">
        <f>CHOOSE(Ventes[[#This Row],[DateMoisNumero]],"janvier","février","mars","avril","mai","juin","juillet.","août","septembre","octobre","novembre","décembre")</f>
        <v>mars</v>
      </c>
      <c r="AG251" t="str">
        <f>Ventes[[#This Row],[DateAnnee]]&amp;IF(WEEKNUM(Ventes[[#This Row],[VenteDate]])&lt;10,"-0","-")&amp;WEEKNUM(Ventes[[#This Row],[VenteDate]])</f>
        <v>2028-10</v>
      </c>
      <c r="AH251" s="10">
        <f>YEAR(Ventes[[#This Row],[VenteDate]])</f>
        <v>2028</v>
      </c>
      <c r="AR251"/>
      <c r="AS251"/>
      <c r="AT251"/>
      <c r="AU251"/>
      <c r="AV251"/>
      <c r="AW251"/>
      <c r="BA251"/>
      <c r="BC251"/>
    </row>
    <row r="252" spans="1:55">
      <c r="A252" t="s">
        <v>725</v>
      </c>
      <c r="B252" t="s">
        <v>726</v>
      </c>
      <c r="D252" s="8">
        <v>45681</v>
      </c>
      <c r="E252" s="8">
        <v>45681</v>
      </c>
      <c r="F252" s="8" t="s">
        <v>219</v>
      </c>
      <c r="G252" t="s">
        <v>220</v>
      </c>
      <c r="H252" t="s">
        <v>127</v>
      </c>
      <c r="I252" t="s">
        <v>39</v>
      </c>
      <c r="J252" t="s">
        <v>40</v>
      </c>
      <c r="K252" t="s">
        <v>727</v>
      </c>
      <c r="L252" s="9" t="s">
        <v>728</v>
      </c>
      <c r="M252" s="9" t="s">
        <v>75</v>
      </c>
      <c r="N252" t="s">
        <v>76</v>
      </c>
      <c r="O252" t="s">
        <v>77</v>
      </c>
      <c r="P252" t="s">
        <v>78</v>
      </c>
      <c r="Q252" s="5" t="s">
        <v>57</v>
      </c>
      <c r="R252" t="s">
        <v>58</v>
      </c>
      <c r="S252" t="s">
        <v>342</v>
      </c>
      <c r="T252" t="s">
        <v>343</v>
      </c>
      <c r="U252">
        <v>100.8</v>
      </c>
      <c r="V252">
        <v>23</v>
      </c>
      <c r="W252">
        <v>143.19999999999999</v>
      </c>
      <c r="X252">
        <f>Ventes[[#This Row],[VenteNombre]]*Ventes[[#This Row],[PUHT]]</f>
        <v>3293.6</v>
      </c>
      <c r="Y252">
        <f>IF(Ventes[[#This Row],[RemiseType]]="Aucun",0,IF(Ventes[[#This Row],[RemiseType]]="Bas",3%,IF(Ventes[[#This Row],[RemiseType]]="Moyen",5%,IF(Ventes[[#This Row],[RemiseType]]="Elevé",10%,0))))*Ventes[[#This Row],[VenteBrut]]</f>
        <v>329.36</v>
      </c>
      <c r="Z252">
        <f>Ventes[[#This Row],[VenteBrut]]-Ventes[[#This Row],[Remise]]</f>
        <v>2964.24</v>
      </c>
      <c r="AA252">
        <f>Ventes[[#This Row],[VenteNombre]]*Ventes[[#This Row],[CUHT]]</f>
        <v>2318.4</v>
      </c>
      <c r="AB252">
        <f>ROUND(Ventes[[#This Row],[VenteNet]]-Ventes[[#This Row],[Cout]],2)</f>
        <v>645.84</v>
      </c>
      <c r="AC252">
        <f>WEEKDAY(Ventes[[#This Row],[VenteDate]], 2)</f>
        <v>5</v>
      </c>
      <c r="AD252" t="str">
        <f>CHOOSE(WEEKDAY(Ventes[[#This Row],[VenteDate]], 2),"lun.","mar.","mer.","jeu.","ven.","sam.","dim.")</f>
        <v>ven.</v>
      </c>
      <c r="AE252" s="10" t="str">
        <f>IF(MONTH(Ventes[[#This Row],[VenteDate]])&lt;10,"0"&amp;MONTH(Ventes[[#This Row],[VenteDate]]),TEXT(MONTH(Ventes[[#This Row],[VenteDate]]),"##"))</f>
        <v>01</v>
      </c>
      <c r="AF252" t="str">
        <f>CHOOSE(Ventes[[#This Row],[DateMoisNumero]],"janvier","février","mars","avril","mai","juin","juillet.","août","septembre","octobre","novembre","décembre")</f>
        <v>janvier</v>
      </c>
      <c r="AG252" t="str">
        <f>Ventes[[#This Row],[DateAnnee]]&amp;IF(WEEKNUM(Ventes[[#This Row],[VenteDate]])&lt;10,"-0","-")&amp;WEEKNUM(Ventes[[#This Row],[VenteDate]])</f>
        <v>2025-04</v>
      </c>
      <c r="AH252" s="10">
        <f>YEAR(Ventes[[#This Row],[VenteDate]])</f>
        <v>2025</v>
      </c>
      <c r="AR252"/>
      <c r="AS252"/>
      <c r="AT252"/>
      <c r="AU252"/>
      <c r="AV252"/>
      <c r="AW252"/>
      <c r="BA252"/>
      <c r="BC252"/>
    </row>
    <row r="253" spans="1:55">
      <c r="A253" t="s">
        <v>725</v>
      </c>
      <c r="B253" t="s">
        <v>726</v>
      </c>
      <c r="D253" s="8">
        <v>45681</v>
      </c>
      <c r="E253" s="8">
        <v>45681</v>
      </c>
      <c r="F253" s="8" t="s">
        <v>219</v>
      </c>
      <c r="G253" t="s">
        <v>220</v>
      </c>
      <c r="H253" t="s">
        <v>127</v>
      </c>
      <c r="I253" t="s">
        <v>39</v>
      </c>
      <c r="J253" t="s">
        <v>40</v>
      </c>
      <c r="K253" t="s">
        <v>445</v>
      </c>
      <c r="L253" s="9" t="s">
        <v>446</v>
      </c>
      <c r="M253" s="9" t="s">
        <v>53</v>
      </c>
      <c r="N253" t="s">
        <v>54</v>
      </c>
      <c r="O253" t="s">
        <v>77</v>
      </c>
      <c r="P253" s="9" t="s">
        <v>78</v>
      </c>
      <c r="Q253" s="5" t="s">
        <v>79</v>
      </c>
      <c r="R253" t="s">
        <v>80</v>
      </c>
      <c r="S253" t="s">
        <v>59</v>
      </c>
      <c r="T253" t="s">
        <v>60</v>
      </c>
      <c r="U253" s="9">
        <v>31.86</v>
      </c>
      <c r="V253">
        <v>31</v>
      </c>
      <c r="W253" s="9">
        <v>47.79</v>
      </c>
      <c r="X253">
        <f>Ventes[[#This Row],[VenteNombre]]*Ventes[[#This Row],[PUHT]]</f>
        <v>1481.49</v>
      </c>
      <c r="Y253">
        <f>IF(Ventes[[#This Row],[RemiseType]]="Aucun",0,IF(Ventes[[#This Row],[RemiseType]]="Bas",3%,IF(Ventes[[#This Row],[RemiseType]]="Moyen",5%,IF(Ventes[[#This Row],[RemiseType]]="Elevé",10%,0))))*Ventes[[#This Row],[VenteBrut]]</f>
        <v>148.149</v>
      </c>
      <c r="Z253">
        <f>Ventes[[#This Row],[VenteBrut]]-Ventes[[#This Row],[Remise]]</f>
        <v>1333.3409999999999</v>
      </c>
      <c r="AA253">
        <f>Ventes[[#This Row],[VenteNombre]]*Ventes[[#This Row],[CUHT]]</f>
        <v>987.66</v>
      </c>
      <c r="AB253">
        <f>ROUND(Ventes[[#This Row],[VenteNet]]-Ventes[[#This Row],[Cout]],2)</f>
        <v>345.68</v>
      </c>
      <c r="AC253">
        <f>WEEKDAY(Ventes[[#This Row],[VenteDate]], 2)</f>
        <v>5</v>
      </c>
      <c r="AD253" t="str">
        <f>CHOOSE(WEEKDAY(Ventes[[#This Row],[VenteDate]], 2),"lun.","mar.","mer.","jeu.","ven.","sam.","dim.")</f>
        <v>ven.</v>
      </c>
      <c r="AE253" s="10" t="str">
        <f>IF(MONTH(Ventes[[#This Row],[VenteDate]])&lt;10,"0"&amp;MONTH(Ventes[[#This Row],[VenteDate]]),TEXT(MONTH(Ventes[[#This Row],[VenteDate]]),"##"))</f>
        <v>01</v>
      </c>
      <c r="AF253" t="str">
        <f>CHOOSE(Ventes[[#This Row],[DateMoisNumero]],"janvier","février","mars","avril","mai","juin","juillet.","août","septembre","octobre","novembre","décembre")</f>
        <v>janvier</v>
      </c>
      <c r="AG253" t="str">
        <f>Ventes[[#This Row],[DateAnnee]]&amp;IF(WEEKNUM(Ventes[[#This Row],[VenteDate]])&lt;10,"-0","-")&amp;WEEKNUM(Ventes[[#This Row],[VenteDate]])</f>
        <v>2025-04</v>
      </c>
      <c r="AH253" s="10">
        <f>YEAR(Ventes[[#This Row],[VenteDate]])</f>
        <v>2025</v>
      </c>
      <c r="AR253"/>
      <c r="AS253"/>
      <c r="AT253"/>
      <c r="AU253"/>
      <c r="AV253"/>
      <c r="AW253"/>
      <c r="BA253"/>
      <c r="BC253"/>
    </row>
    <row r="254" spans="1:55">
      <c r="A254" t="s">
        <v>725</v>
      </c>
      <c r="B254" t="s">
        <v>726</v>
      </c>
      <c r="D254" s="8">
        <v>45681</v>
      </c>
      <c r="E254" s="8">
        <v>46036</v>
      </c>
      <c r="F254" s="8" t="s">
        <v>219</v>
      </c>
      <c r="G254" t="s">
        <v>220</v>
      </c>
      <c r="H254" t="s">
        <v>127</v>
      </c>
      <c r="I254" t="s">
        <v>39</v>
      </c>
      <c r="J254" t="s">
        <v>40</v>
      </c>
      <c r="K254" t="s">
        <v>729</v>
      </c>
      <c r="L254" s="9" t="s">
        <v>730</v>
      </c>
      <c r="M254" s="9" t="s">
        <v>130</v>
      </c>
      <c r="N254" t="s">
        <v>131</v>
      </c>
      <c r="O254" t="s">
        <v>77</v>
      </c>
      <c r="P254" t="s">
        <v>78</v>
      </c>
      <c r="Q254" s="5" t="s">
        <v>79</v>
      </c>
      <c r="R254" t="s">
        <v>80</v>
      </c>
      <c r="S254" t="s">
        <v>132</v>
      </c>
      <c r="T254" t="s">
        <v>133</v>
      </c>
      <c r="U254">
        <v>39.06</v>
      </c>
      <c r="V254">
        <v>70</v>
      </c>
      <c r="W254">
        <v>117.96</v>
      </c>
      <c r="X254">
        <f>Ventes[[#This Row],[VenteNombre]]*Ventes[[#This Row],[PUHT]]</f>
        <v>8257.1999999999989</v>
      </c>
      <c r="Y254">
        <f>IF(Ventes[[#This Row],[RemiseType]]="Aucun",0,IF(Ventes[[#This Row],[RemiseType]]="Bas",3%,IF(Ventes[[#This Row],[RemiseType]]="Moyen",5%,IF(Ventes[[#This Row],[RemiseType]]="Elevé",10%,0))))*Ventes[[#This Row],[VenteBrut]]</f>
        <v>825.71999999999991</v>
      </c>
      <c r="Z254">
        <f>Ventes[[#This Row],[VenteBrut]]-Ventes[[#This Row],[Remise]]</f>
        <v>7431.4799999999987</v>
      </c>
      <c r="AA254">
        <f>Ventes[[#This Row],[VenteNombre]]*Ventes[[#This Row],[CUHT]]</f>
        <v>2734.2000000000003</v>
      </c>
      <c r="AB254">
        <f>ROUND(Ventes[[#This Row],[VenteNet]]-Ventes[[#This Row],[Cout]],2)</f>
        <v>4697.28</v>
      </c>
      <c r="AC254">
        <f>WEEKDAY(Ventes[[#This Row],[VenteDate]], 2)</f>
        <v>3</v>
      </c>
      <c r="AD254" t="str">
        <f>CHOOSE(WEEKDAY(Ventes[[#This Row],[VenteDate]], 2),"lun.","mar.","mer.","jeu.","ven.","sam.","dim.")</f>
        <v>mer.</v>
      </c>
      <c r="AE254" s="10" t="str">
        <f>IF(MONTH(Ventes[[#This Row],[VenteDate]])&lt;10,"0"&amp;MONTH(Ventes[[#This Row],[VenteDate]]),TEXT(MONTH(Ventes[[#This Row],[VenteDate]]),"##"))</f>
        <v>01</v>
      </c>
      <c r="AF254" t="str">
        <f>CHOOSE(Ventes[[#This Row],[DateMoisNumero]],"janvier","février","mars","avril","mai","juin","juillet.","août","septembre","octobre","novembre","décembre")</f>
        <v>janvier</v>
      </c>
      <c r="AG254" t="str">
        <f>Ventes[[#This Row],[DateAnnee]]&amp;IF(WEEKNUM(Ventes[[#This Row],[VenteDate]])&lt;10,"-0","-")&amp;WEEKNUM(Ventes[[#This Row],[VenteDate]])</f>
        <v>2026-03</v>
      </c>
      <c r="AH254" s="10">
        <f>YEAR(Ventes[[#This Row],[VenteDate]])</f>
        <v>2026</v>
      </c>
      <c r="AR254"/>
      <c r="AS254"/>
      <c r="AT254"/>
      <c r="AU254"/>
      <c r="AV254"/>
      <c r="AW254"/>
      <c r="BA254"/>
      <c r="BC254"/>
    </row>
    <row r="255" spans="1:55">
      <c r="A255" t="s">
        <v>725</v>
      </c>
      <c r="B255" t="s">
        <v>726</v>
      </c>
      <c r="D255" s="8">
        <v>45681</v>
      </c>
      <c r="E255" s="8">
        <v>46342</v>
      </c>
      <c r="F255" s="8" t="s">
        <v>219</v>
      </c>
      <c r="G255" t="s">
        <v>220</v>
      </c>
      <c r="H255" t="s">
        <v>127</v>
      </c>
      <c r="I255" t="s">
        <v>39</v>
      </c>
      <c r="J255" t="s">
        <v>40</v>
      </c>
      <c r="K255" t="s">
        <v>731</v>
      </c>
      <c r="L255" s="9" t="s">
        <v>732</v>
      </c>
      <c r="M255" s="9" t="s">
        <v>53</v>
      </c>
      <c r="N255" t="s">
        <v>54</v>
      </c>
      <c r="O255" t="s">
        <v>77</v>
      </c>
      <c r="P255" t="s">
        <v>78</v>
      </c>
      <c r="Q255" s="5" t="s">
        <v>79</v>
      </c>
      <c r="R255" t="s">
        <v>80</v>
      </c>
      <c r="S255" t="s">
        <v>59</v>
      </c>
      <c r="T255" t="s">
        <v>60</v>
      </c>
      <c r="U255">
        <v>70.8</v>
      </c>
      <c r="V255">
        <v>31</v>
      </c>
      <c r="W255">
        <v>106.2</v>
      </c>
      <c r="X255">
        <f>Ventes[[#This Row],[VenteNombre]]*Ventes[[#This Row],[PUHT]]</f>
        <v>3292.2000000000003</v>
      </c>
      <c r="Y255">
        <f>IF(Ventes[[#This Row],[RemiseType]]="Aucun",0,IF(Ventes[[#This Row],[RemiseType]]="Bas",3%,IF(Ventes[[#This Row],[RemiseType]]="Moyen",5%,IF(Ventes[[#This Row],[RemiseType]]="Elevé",10%,0))))*Ventes[[#This Row],[VenteBrut]]</f>
        <v>329.22</v>
      </c>
      <c r="Z255">
        <f>Ventes[[#This Row],[VenteBrut]]-Ventes[[#This Row],[Remise]]</f>
        <v>2962.9800000000005</v>
      </c>
      <c r="AA255">
        <f>Ventes[[#This Row],[VenteNombre]]*Ventes[[#This Row],[CUHT]]</f>
        <v>2194.7999999999997</v>
      </c>
      <c r="AB255">
        <f>ROUND(Ventes[[#This Row],[VenteNet]]-Ventes[[#This Row],[Cout]],2)</f>
        <v>768.18</v>
      </c>
      <c r="AC255">
        <f>WEEKDAY(Ventes[[#This Row],[VenteDate]], 2)</f>
        <v>1</v>
      </c>
      <c r="AD255" t="str">
        <f>CHOOSE(WEEKDAY(Ventes[[#This Row],[VenteDate]], 2),"lun.","mar.","mer.","jeu.","ven.","sam.","dim.")</f>
        <v>lun.</v>
      </c>
      <c r="AE255" s="10" t="str">
        <f>IF(MONTH(Ventes[[#This Row],[VenteDate]])&lt;10,"0"&amp;MONTH(Ventes[[#This Row],[VenteDate]]),TEXT(MONTH(Ventes[[#This Row],[VenteDate]]),"##"))</f>
        <v>11</v>
      </c>
      <c r="AF255" t="str">
        <f>CHOOSE(Ventes[[#This Row],[DateMoisNumero]],"janvier","février","mars","avril","mai","juin","juillet.","août","septembre","octobre","novembre","décembre")</f>
        <v>novembre</v>
      </c>
      <c r="AG255" t="str">
        <f>Ventes[[#This Row],[DateAnnee]]&amp;IF(WEEKNUM(Ventes[[#This Row],[VenteDate]])&lt;10,"-0","-")&amp;WEEKNUM(Ventes[[#This Row],[VenteDate]])</f>
        <v>2026-47</v>
      </c>
      <c r="AH255" s="10">
        <f>YEAR(Ventes[[#This Row],[VenteDate]])</f>
        <v>2026</v>
      </c>
      <c r="AR255"/>
      <c r="AS255"/>
      <c r="AT255"/>
      <c r="AU255"/>
      <c r="AV255"/>
      <c r="AW255"/>
      <c r="BA255"/>
      <c r="BC255"/>
    </row>
    <row r="256" spans="1:55">
      <c r="A256" t="s">
        <v>725</v>
      </c>
      <c r="B256" t="s">
        <v>726</v>
      </c>
      <c r="D256" s="8">
        <v>45681</v>
      </c>
      <c r="E256" s="8">
        <v>46411</v>
      </c>
      <c r="F256" s="8" t="s">
        <v>219</v>
      </c>
      <c r="G256" t="s">
        <v>220</v>
      </c>
      <c r="H256" t="s">
        <v>127</v>
      </c>
      <c r="I256" t="s">
        <v>39</v>
      </c>
      <c r="J256" t="s">
        <v>40</v>
      </c>
      <c r="K256" t="s">
        <v>733</v>
      </c>
      <c r="L256" s="9" t="s">
        <v>734</v>
      </c>
      <c r="M256" s="9" t="s">
        <v>75</v>
      </c>
      <c r="N256" t="s">
        <v>76</v>
      </c>
      <c r="O256" t="s">
        <v>77</v>
      </c>
      <c r="P256" s="9" t="s">
        <v>78</v>
      </c>
      <c r="Q256" s="5" t="s">
        <v>57</v>
      </c>
      <c r="R256" t="s">
        <v>58</v>
      </c>
      <c r="S256" t="s">
        <v>342</v>
      </c>
      <c r="T256" t="s">
        <v>343</v>
      </c>
      <c r="U256" s="9">
        <v>75.599999999999994</v>
      </c>
      <c r="V256">
        <v>23</v>
      </c>
      <c r="W256" s="9">
        <v>132.4</v>
      </c>
      <c r="X256">
        <f>Ventes[[#This Row],[VenteNombre]]*Ventes[[#This Row],[PUHT]]</f>
        <v>3045.2000000000003</v>
      </c>
      <c r="Y256">
        <f>IF(Ventes[[#This Row],[RemiseType]]="Aucun",0,IF(Ventes[[#This Row],[RemiseType]]="Bas",3%,IF(Ventes[[#This Row],[RemiseType]]="Moyen",5%,IF(Ventes[[#This Row],[RemiseType]]="Elevé",10%,0))))*Ventes[[#This Row],[VenteBrut]]</f>
        <v>304.52000000000004</v>
      </c>
      <c r="Z256">
        <f>Ventes[[#This Row],[VenteBrut]]-Ventes[[#This Row],[Remise]]</f>
        <v>2740.6800000000003</v>
      </c>
      <c r="AA256">
        <f>Ventes[[#This Row],[VenteNombre]]*Ventes[[#This Row],[CUHT]]</f>
        <v>1738.8</v>
      </c>
      <c r="AB256">
        <f>ROUND(Ventes[[#This Row],[VenteNet]]-Ventes[[#This Row],[Cout]],2)</f>
        <v>1001.88</v>
      </c>
      <c r="AC256">
        <f>WEEKDAY(Ventes[[#This Row],[VenteDate]], 2)</f>
        <v>7</v>
      </c>
      <c r="AD256" t="str">
        <f>CHOOSE(WEEKDAY(Ventes[[#This Row],[VenteDate]], 2),"lun.","mar.","mer.","jeu.","ven.","sam.","dim.")</f>
        <v>dim.</v>
      </c>
      <c r="AE256" s="10" t="str">
        <f>IF(MONTH(Ventes[[#This Row],[VenteDate]])&lt;10,"0"&amp;MONTH(Ventes[[#This Row],[VenteDate]]),TEXT(MONTH(Ventes[[#This Row],[VenteDate]]),"##"))</f>
        <v>01</v>
      </c>
      <c r="AF256" t="str">
        <f>CHOOSE(Ventes[[#This Row],[DateMoisNumero]],"janvier","février","mars","avril","mai","juin","juillet.","août","septembre","octobre","novembre","décembre")</f>
        <v>janvier</v>
      </c>
      <c r="AG256" t="str">
        <f>Ventes[[#This Row],[DateAnnee]]&amp;IF(WEEKNUM(Ventes[[#This Row],[VenteDate]])&lt;10,"-0","-")&amp;WEEKNUM(Ventes[[#This Row],[VenteDate]])</f>
        <v>2027-05</v>
      </c>
      <c r="AH256" s="10">
        <f>YEAR(Ventes[[#This Row],[VenteDate]])</f>
        <v>2027</v>
      </c>
      <c r="AR256"/>
      <c r="AS256"/>
      <c r="AT256"/>
      <c r="AU256"/>
      <c r="AV256"/>
      <c r="AW256"/>
      <c r="BA256"/>
      <c r="BC256"/>
    </row>
    <row r="257" spans="1:55">
      <c r="A257" t="s">
        <v>725</v>
      </c>
      <c r="B257" t="s">
        <v>726</v>
      </c>
      <c r="D257" s="8">
        <v>45681</v>
      </c>
      <c r="E257" s="8">
        <v>46766</v>
      </c>
      <c r="F257" s="8" t="s">
        <v>219</v>
      </c>
      <c r="G257" t="s">
        <v>220</v>
      </c>
      <c r="H257" t="s">
        <v>127</v>
      </c>
      <c r="I257" t="s">
        <v>39</v>
      </c>
      <c r="J257" t="s">
        <v>40</v>
      </c>
      <c r="K257" t="s">
        <v>735</v>
      </c>
      <c r="L257" s="9" t="s">
        <v>736</v>
      </c>
      <c r="M257" s="9" t="s">
        <v>130</v>
      </c>
      <c r="N257" t="s">
        <v>131</v>
      </c>
      <c r="O257" t="s">
        <v>77</v>
      </c>
      <c r="P257" s="9" t="s">
        <v>78</v>
      </c>
      <c r="Q257" s="5" t="s">
        <v>79</v>
      </c>
      <c r="R257" t="s">
        <v>80</v>
      </c>
      <c r="S257" t="s">
        <v>132</v>
      </c>
      <c r="T257" t="s">
        <v>133</v>
      </c>
      <c r="U257" s="9">
        <v>120.53</v>
      </c>
      <c r="V257">
        <v>70</v>
      </c>
      <c r="W257" s="9">
        <v>155.41</v>
      </c>
      <c r="X257">
        <f>Ventes[[#This Row],[VenteNombre]]*Ventes[[#This Row],[PUHT]]</f>
        <v>10878.699999999999</v>
      </c>
      <c r="Y257">
        <f>IF(Ventes[[#This Row],[RemiseType]]="Aucun",0,IF(Ventes[[#This Row],[RemiseType]]="Bas",3%,IF(Ventes[[#This Row],[RemiseType]]="Moyen",5%,IF(Ventes[[#This Row],[RemiseType]]="Elevé",10%,0))))*Ventes[[#This Row],[VenteBrut]]</f>
        <v>1087.8699999999999</v>
      </c>
      <c r="Z257">
        <f>Ventes[[#This Row],[VenteBrut]]-Ventes[[#This Row],[Remise]]</f>
        <v>9790.8299999999981</v>
      </c>
      <c r="AA257">
        <f>Ventes[[#This Row],[VenteNombre]]*Ventes[[#This Row],[CUHT]]</f>
        <v>8437.1</v>
      </c>
      <c r="AB257">
        <f>ROUND(Ventes[[#This Row],[VenteNet]]-Ventes[[#This Row],[Cout]],2)</f>
        <v>1353.73</v>
      </c>
      <c r="AC257">
        <f>WEEKDAY(Ventes[[#This Row],[VenteDate]], 2)</f>
        <v>5</v>
      </c>
      <c r="AD257" t="str">
        <f>CHOOSE(WEEKDAY(Ventes[[#This Row],[VenteDate]], 2),"lun.","mar.","mer.","jeu.","ven.","sam.","dim.")</f>
        <v>ven.</v>
      </c>
      <c r="AE257" s="10" t="str">
        <f>IF(MONTH(Ventes[[#This Row],[VenteDate]])&lt;10,"0"&amp;MONTH(Ventes[[#This Row],[VenteDate]]),TEXT(MONTH(Ventes[[#This Row],[VenteDate]]),"##"))</f>
        <v>01</v>
      </c>
      <c r="AF257" t="str">
        <f>CHOOSE(Ventes[[#This Row],[DateMoisNumero]],"janvier","février","mars","avril","mai","juin","juillet.","août","septembre","octobre","novembre","décembre")</f>
        <v>janvier</v>
      </c>
      <c r="AG257" t="str">
        <f>Ventes[[#This Row],[DateAnnee]]&amp;IF(WEEKNUM(Ventes[[#This Row],[VenteDate]])&lt;10,"-0","-")&amp;WEEKNUM(Ventes[[#This Row],[VenteDate]])</f>
        <v>2028-03</v>
      </c>
      <c r="AH257" s="10">
        <f>YEAR(Ventes[[#This Row],[VenteDate]])</f>
        <v>2028</v>
      </c>
      <c r="AR257"/>
      <c r="AS257"/>
      <c r="AT257"/>
      <c r="AU257"/>
      <c r="AV257"/>
      <c r="AW257"/>
      <c r="BA257"/>
      <c r="BC257"/>
    </row>
    <row r="258" spans="1:55">
      <c r="A258" t="s">
        <v>737</v>
      </c>
      <c r="B258" t="s">
        <v>738</v>
      </c>
      <c r="D258" s="8">
        <v>45685</v>
      </c>
      <c r="E258" s="8">
        <v>45685</v>
      </c>
      <c r="F258" s="8" t="s">
        <v>219</v>
      </c>
      <c r="G258" t="s">
        <v>220</v>
      </c>
      <c r="H258" t="s">
        <v>172</v>
      </c>
      <c r="I258" t="s">
        <v>39</v>
      </c>
      <c r="J258" t="s">
        <v>40</v>
      </c>
      <c r="K258" t="s">
        <v>255</v>
      </c>
      <c r="L258" s="9" t="s">
        <v>256</v>
      </c>
      <c r="M258" s="9" t="s">
        <v>75</v>
      </c>
      <c r="N258" t="s">
        <v>76</v>
      </c>
      <c r="O258" t="s">
        <v>288</v>
      </c>
      <c r="P258" t="s">
        <v>289</v>
      </c>
      <c r="Q258" s="5" t="s">
        <v>57</v>
      </c>
      <c r="R258" t="s">
        <v>58</v>
      </c>
      <c r="S258" t="s">
        <v>342</v>
      </c>
      <c r="T258" t="s">
        <v>343</v>
      </c>
      <c r="U258">
        <v>46.67</v>
      </c>
      <c r="V258">
        <v>21</v>
      </c>
      <c r="W258">
        <v>53.33</v>
      </c>
      <c r="X258">
        <f>Ventes[[#This Row],[VenteNombre]]*Ventes[[#This Row],[PUHT]]</f>
        <v>1119.93</v>
      </c>
      <c r="Y2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58">
        <f>Ventes[[#This Row],[VenteBrut]]-Ventes[[#This Row],[Remise]]</f>
        <v>1119.93</v>
      </c>
      <c r="AA258">
        <f>Ventes[[#This Row],[VenteNombre]]*Ventes[[#This Row],[CUHT]]</f>
        <v>980.07</v>
      </c>
      <c r="AB258">
        <f>ROUND(Ventes[[#This Row],[VenteNet]]-Ventes[[#This Row],[Cout]],2)</f>
        <v>139.86000000000001</v>
      </c>
      <c r="AC258">
        <f>WEEKDAY(Ventes[[#This Row],[VenteDate]], 2)</f>
        <v>2</v>
      </c>
      <c r="AD258" t="str">
        <f>CHOOSE(WEEKDAY(Ventes[[#This Row],[VenteDate]], 2),"lun.","mar.","mer.","jeu.","ven.","sam.","dim.")</f>
        <v>mar.</v>
      </c>
      <c r="AE258" s="10" t="str">
        <f>IF(MONTH(Ventes[[#This Row],[VenteDate]])&lt;10,"0"&amp;MONTH(Ventes[[#This Row],[VenteDate]]),TEXT(MONTH(Ventes[[#This Row],[VenteDate]]),"##"))</f>
        <v>01</v>
      </c>
      <c r="AF258" t="str">
        <f>CHOOSE(Ventes[[#This Row],[DateMoisNumero]],"janvier","février","mars","avril","mai","juin","juillet.","août","septembre","octobre","novembre","décembre")</f>
        <v>janvier</v>
      </c>
      <c r="AG258" t="str">
        <f>Ventes[[#This Row],[DateAnnee]]&amp;IF(WEEKNUM(Ventes[[#This Row],[VenteDate]])&lt;10,"-0","-")&amp;WEEKNUM(Ventes[[#This Row],[VenteDate]])</f>
        <v>2025-05</v>
      </c>
      <c r="AH258" s="10">
        <f>YEAR(Ventes[[#This Row],[VenteDate]])</f>
        <v>2025</v>
      </c>
      <c r="AR258"/>
      <c r="AS258"/>
      <c r="AT258"/>
      <c r="AU258"/>
      <c r="AV258"/>
      <c r="AW258"/>
      <c r="BA258"/>
      <c r="BC258"/>
    </row>
    <row r="259" spans="1:55">
      <c r="A259" t="s">
        <v>737</v>
      </c>
      <c r="B259" t="s">
        <v>738</v>
      </c>
      <c r="D259" s="8">
        <v>45685</v>
      </c>
      <c r="E259" s="8">
        <v>45685</v>
      </c>
      <c r="F259" s="8" t="s">
        <v>219</v>
      </c>
      <c r="G259" t="s">
        <v>220</v>
      </c>
      <c r="H259" t="s">
        <v>172</v>
      </c>
      <c r="I259" t="s">
        <v>39</v>
      </c>
      <c r="J259" t="s">
        <v>40</v>
      </c>
      <c r="K259" t="s">
        <v>739</v>
      </c>
      <c r="L259" s="9" t="s">
        <v>740</v>
      </c>
      <c r="M259" s="9" t="s">
        <v>63</v>
      </c>
      <c r="N259" t="s">
        <v>64</v>
      </c>
      <c r="O259" t="s">
        <v>77</v>
      </c>
      <c r="P259" s="9" t="s">
        <v>78</v>
      </c>
      <c r="Q259" s="5" t="s">
        <v>47</v>
      </c>
      <c r="R259" t="s">
        <v>48</v>
      </c>
      <c r="S259" t="s">
        <v>199</v>
      </c>
      <c r="T259" t="s">
        <v>200</v>
      </c>
      <c r="U259" s="9">
        <v>40</v>
      </c>
      <c r="V259">
        <v>27</v>
      </c>
      <c r="W259" s="9">
        <v>56.25</v>
      </c>
      <c r="X259">
        <f>Ventes[[#This Row],[VenteNombre]]*Ventes[[#This Row],[PUHT]]</f>
        <v>1518.75</v>
      </c>
      <c r="Y259">
        <f>IF(Ventes[[#This Row],[RemiseType]]="Aucun",0,IF(Ventes[[#This Row],[RemiseType]]="Bas",3%,IF(Ventes[[#This Row],[RemiseType]]="Moyen",5%,IF(Ventes[[#This Row],[RemiseType]]="Elevé",10%,0))))*Ventes[[#This Row],[VenteBrut]]</f>
        <v>151.875</v>
      </c>
      <c r="Z259">
        <f>Ventes[[#This Row],[VenteBrut]]-Ventes[[#This Row],[Remise]]</f>
        <v>1366.875</v>
      </c>
      <c r="AA259">
        <f>Ventes[[#This Row],[VenteNombre]]*Ventes[[#This Row],[CUHT]]</f>
        <v>1080</v>
      </c>
      <c r="AB259">
        <f>ROUND(Ventes[[#This Row],[VenteNet]]-Ventes[[#This Row],[Cout]],2)</f>
        <v>286.88</v>
      </c>
      <c r="AC259">
        <f>WEEKDAY(Ventes[[#This Row],[VenteDate]], 2)</f>
        <v>2</v>
      </c>
      <c r="AD259" t="str">
        <f>CHOOSE(WEEKDAY(Ventes[[#This Row],[VenteDate]], 2),"lun.","mar.","mer.","jeu.","ven.","sam.","dim.")</f>
        <v>mar.</v>
      </c>
      <c r="AE259" s="10" t="str">
        <f>IF(MONTH(Ventes[[#This Row],[VenteDate]])&lt;10,"0"&amp;MONTH(Ventes[[#This Row],[VenteDate]]),TEXT(MONTH(Ventes[[#This Row],[VenteDate]]),"##"))</f>
        <v>01</v>
      </c>
      <c r="AF259" t="str">
        <f>CHOOSE(Ventes[[#This Row],[DateMoisNumero]],"janvier","février","mars","avril","mai","juin","juillet.","août","septembre","octobre","novembre","décembre")</f>
        <v>janvier</v>
      </c>
      <c r="AG259" t="str">
        <f>Ventes[[#This Row],[DateAnnee]]&amp;IF(WEEKNUM(Ventes[[#This Row],[VenteDate]])&lt;10,"-0","-")&amp;WEEKNUM(Ventes[[#This Row],[VenteDate]])</f>
        <v>2025-05</v>
      </c>
      <c r="AH259" s="10">
        <f>YEAR(Ventes[[#This Row],[VenteDate]])</f>
        <v>2025</v>
      </c>
      <c r="AR259"/>
      <c r="AS259"/>
      <c r="AT259"/>
      <c r="AU259"/>
      <c r="AV259"/>
      <c r="AW259"/>
      <c r="BA259"/>
      <c r="BC259"/>
    </row>
    <row r="260" spans="1:55">
      <c r="A260" t="s">
        <v>737</v>
      </c>
      <c r="B260" t="s">
        <v>738</v>
      </c>
      <c r="D260" s="8">
        <v>45685</v>
      </c>
      <c r="E260" s="8">
        <v>45685</v>
      </c>
      <c r="F260" s="8" t="s">
        <v>219</v>
      </c>
      <c r="G260" t="s">
        <v>220</v>
      </c>
      <c r="H260" t="s">
        <v>172</v>
      </c>
      <c r="I260" t="s">
        <v>39</v>
      </c>
      <c r="J260" t="s">
        <v>40</v>
      </c>
      <c r="K260" t="s">
        <v>622</v>
      </c>
      <c r="L260" s="9" t="s">
        <v>623</v>
      </c>
      <c r="M260" s="9" t="s">
        <v>75</v>
      </c>
      <c r="N260" t="s">
        <v>76</v>
      </c>
      <c r="O260" t="s">
        <v>288</v>
      </c>
      <c r="P260" s="9" t="s">
        <v>289</v>
      </c>
      <c r="Q260" s="5" t="s">
        <v>57</v>
      </c>
      <c r="R260" t="s">
        <v>58</v>
      </c>
      <c r="S260" t="s">
        <v>67</v>
      </c>
      <c r="T260" t="s">
        <v>68</v>
      </c>
      <c r="U260" s="9">
        <v>75.599999999999994</v>
      </c>
      <c r="V260">
        <v>34</v>
      </c>
      <c r="W260" s="9">
        <v>86.4</v>
      </c>
      <c r="X260">
        <f>Ventes[[#This Row],[VenteNombre]]*Ventes[[#This Row],[PUHT]]</f>
        <v>2937.6000000000004</v>
      </c>
      <c r="Y2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0">
        <f>Ventes[[#This Row],[VenteBrut]]-Ventes[[#This Row],[Remise]]</f>
        <v>2937.6000000000004</v>
      </c>
      <c r="AA260">
        <f>Ventes[[#This Row],[VenteNombre]]*Ventes[[#This Row],[CUHT]]</f>
        <v>2570.3999999999996</v>
      </c>
      <c r="AB260">
        <f>ROUND(Ventes[[#This Row],[VenteNet]]-Ventes[[#This Row],[Cout]],2)</f>
        <v>367.2</v>
      </c>
      <c r="AC260">
        <f>WEEKDAY(Ventes[[#This Row],[VenteDate]], 2)</f>
        <v>2</v>
      </c>
      <c r="AD260" t="str">
        <f>CHOOSE(WEEKDAY(Ventes[[#This Row],[VenteDate]], 2),"lun.","mar.","mer.","jeu.","ven.","sam.","dim.")</f>
        <v>mar.</v>
      </c>
      <c r="AE260" s="10" t="str">
        <f>IF(MONTH(Ventes[[#This Row],[VenteDate]])&lt;10,"0"&amp;MONTH(Ventes[[#This Row],[VenteDate]]),TEXT(MONTH(Ventes[[#This Row],[VenteDate]]),"##"))</f>
        <v>01</v>
      </c>
      <c r="AF260" t="str">
        <f>CHOOSE(Ventes[[#This Row],[DateMoisNumero]],"janvier","février","mars","avril","mai","juin","juillet.","août","septembre","octobre","novembre","décembre")</f>
        <v>janvier</v>
      </c>
      <c r="AG260" t="str">
        <f>Ventes[[#This Row],[DateAnnee]]&amp;IF(WEEKNUM(Ventes[[#This Row],[VenteDate]])&lt;10,"-0","-")&amp;WEEKNUM(Ventes[[#This Row],[VenteDate]])</f>
        <v>2025-05</v>
      </c>
      <c r="AH260" s="10">
        <f>YEAR(Ventes[[#This Row],[VenteDate]])</f>
        <v>2025</v>
      </c>
      <c r="AR260"/>
      <c r="AS260"/>
      <c r="AT260"/>
      <c r="AU260"/>
      <c r="AV260"/>
      <c r="AW260"/>
      <c r="BA260"/>
      <c r="BC260"/>
    </row>
    <row r="261" spans="1:55">
      <c r="A261" t="s">
        <v>737</v>
      </c>
      <c r="B261" t="s">
        <v>738</v>
      </c>
      <c r="D261" s="8">
        <v>45685</v>
      </c>
      <c r="E261" s="8">
        <v>45712</v>
      </c>
      <c r="F261" s="8" t="s">
        <v>219</v>
      </c>
      <c r="G261" t="s">
        <v>220</v>
      </c>
      <c r="H261" t="s">
        <v>172</v>
      </c>
      <c r="I261" t="s">
        <v>39</v>
      </c>
      <c r="J261" t="s">
        <v>40</v>
      </c>
      <c r="K261" t="s">
        <v>121</v>
      </c>
      <c r="L261" s="9" t="s">
        <v>122</v>
      </c>
      <c r="M261" s="9" t="s">
        <v>63</v>
      </c>
      <c r="N261" t="s">
        <v>64</v>
      </c>
      <c r="O261" t="s">
        <v>77</v>
      </c>
      <c r="P261" t="s">
        <v>78</v>
      </c>
      <c r="Q261" s="5" t="s">
        <v>57</v>
      </c>
      <c r="R261" t="s">
        <v>58</v>
      </c>
      <c r="S261" t="s">
        <v>115</v>
      </c>
      <c r="T261" t="s">
        <v>116</v>
      </c>
      <c r="U261">
        <v>58.8</v>
      </c>
      <c r="V261">
        <v>67</v>
      </c>
      <c r="W261">
        <v>147.88</v>
      </c>
      <c r="X261">
        <f>Ventes[[#This Row],[VenteNombre]]*Ventes[[#This Row],[PUHT]]</f>
        <v>9907.9599999999991</v>
      </c>
      <c r="Y261">
        <f>IF(Ventes[[#This Row],[RemiseType]]="Aucun",0,IF(Ventes[[#This Row],[RemiseType]]="Bas",3%,IF(Ventes[[#This Row],[RemiseType]]="Moyen",5%,IF(Ventes[[#This Row],[RemiseType]]="Elevé",10%,0))))*Ventes[[#This Row],[VenteBrut]]</f>
        <v>990.79599999999994</v>
      </c>
      <c r="Z261">
        <f>Ventes[[#This Row],[VenteBrut]]-Ventes[[#This Row],[Remise]]</f>
        <v>8917.1639999999989</v>
      </c>
      <c r="AA261">
        <f>Ventes[[#This Row],[VenteNombre]]*Ventes[[#This Row],[CUHT]]</f>
        <v>3939.6</v>
      </c>
      <c r="AB261">
        <f>ROUND(Ventes[[#This Row],[VenteNet]]-Ventes[[#This Row],[Cout]],2)</f>
        <v>4977.5600000000004</v>
      </c>
      <c r="AC261">
        <f>WEEKDAY(Ventes[[#This Row],[VenteDate]], 2)</f>
        <v>1</v>
      </c>
      <c r="AD261" t="str">
        <f>CHOOSE(WEEKDAY(Ventes[[#This Row],[VenteDate]], 2),"lun.","mar.","mer.","jeu.","ven.","sam.","dim.")</f>
        <v>lun.</v>
      </c>
      <c r="AE261" s="10" t="str">
        <f>IF(MONTH(Ventes[[#This Row],[VenteDate]])&lt;10,"0"&amp;MONTH(Ventes[[#This Row],[VenteDate]]),TEXT(MONTH(Ventes[[#This Row],[VenteDate]]),"##"))</f>
        <v>02</v>
      </c>
      <c r="AF261" t="str">
        <f>CHOOSE(Ventes[[#This Row],[DateMoisNumero]],"janvier","février","mars","avril","mai","juin","juillet.","août","septembre","octobre","novembre","décembre")</f>
        <v>février</v>
      </c>
      <c r="AG261" t="str">
        <f>Ventes[[#This Row],[DateAnnee]]&amp;IF(WEEKNUM(Ventes[[#This Row],[VenteDate]])&lt;10,"-0","-")&amp;WEEKNUM(Ventes[[#This Row],[VenteDate]])</f>
        <v>2025-09</v>
      </c>
      <c r="AH261" s="10">
        <f>YEAR(Ventes[[#This Row],[VenteDate]])</f>
        <v>2025</v>
      </c>
      <c r="AR261"/>
      <c r="AS261"/>
      <c r="AT261"/>
      <c r="AU261"/>
      <c r="AV261"/>
      <c r="AW261"/>
      <c r="BA261"/>
      <c r="BC261"/>
    </row>
    <row r="262" spans="1:55">
      <c r="A262" t="s">
        <v>737</v>
      </c>
      <c r="B262" t="s">
        <v>738</v>
      </c>
      <c r="D262" s="8">
        <v>45685</v>
      </c>
      <c r="E262" s="8">
        <v>45835</v>
      </c>
      <c r="F262" s="8" t="s">
        <v>219</v>
      </c>
      <c r="G262" t="s">
        <v>220</v>
      </c>
      <c r="H262" t="s">
        <v>172</v>
      </c>
      <c r="I262" t="s">
        <v>39</v>
      </c>
      <c r="J262" t="s">
        <v>40</v>
      </c>
      <c r="K262" t="s">
        <v>741</v>
      </c>
      <c r="L262" s="9" t="s">
        <v>742</v>
      </c>
      <c r="M262" s="9" t="s">
        <v>63</v>
      </c>
      <c r="N262" t="s">
        <v>64</v>
      </c>
      <c r="O262" t="s">
        <v>77</v>
      </c>
      <c r="P262" t="s">
        <v>78</v>
      </c>
      <c r="Q262" s="5" t="s">
        <v>57</v>
      </c>
      <c r="R262" t="s">
        <v>58</v>
      </c>
      <c r="S262" t="s">
        <v>675</v>
      </c>
      <c r="T262" t="s">
        <v>676</v>
      </c>
      <c r="U262">
        <v>96</v>
      </c>
      <c r="V262">
        <v>13</v>
      </c>
      <c r="W262">
        <v>135</v>
      </c>
      <c r="X262">
        <f>Ventes[[#This Row],[VenteNombre]]*Ventes[[#This Row],[PUHT]]</f>
        <v>1755</v>
      </c>
      <c r="Y262">
        <f>IF(Ventes[[#This Row],[RemiseType]]="Aucun",0,IF(Ventes[[#This Row],[RemiseType]]="Bas",3%,IF(Ventes[[#This Row],[RemiseType]]="Moyen",5%,IF(Ventes[[#This Row],[RemiseType]]="Elevé",10%,0))))*Ventes[[#This Row],[VenteBrut]]</f>
        <v>175.5</v>
      </c>
      <c r="Z262">
        <f>Ventes[[#This Row],[VenteBrut]]-Ventes[[#This Row],[Remise]]</f>
        <v>1579.5</v>
      </c>
      <c r="AA262">
        <f>Ventes[[#This Row],[VenteNombre]]*Ventes[[#This Row],[CUHT]]</f>
        <v>1248</v>
      </c>
      <c r="AB262">
        <f>ROUND(Ventes[[#This Row],[VenteNet]]-Ventes[[#This Row],[Cout]],2)</f>
        <v>331.5</v>
      </c>
      <c r="AC262">
        <f>WEEKDAY(Ventes[[#This Row],[VenteDate]], 2)</f>
        <v>5</v>
      </c>
      <c r="AD262" t="str">
        <f>CHOOSE(WEEKDAY(Ventes[[#This Row],[VenteDate]], 2),"lun.","mar.","mer.","jeu.","ven.","sam.","dim.")</f>
        <v>ven.</v>
      </c>
      <c r="AE262" s="10" t="str">
        <f>IF(MONTH(Ventes[[#This Row],[VenteDate]])&lt;10,"0"&amp;MONTH(Ventes[[#This Row],[VenteDate]]),TEXT(MONTH(Ventes[[#This Row],[VenteDate]]),"##"))</f>
        <v>06</v>
      </c>
      <c r="AF262" t="str">
        <f>CHOOSE(Ventes[[#This Row],[DateMoisNumero]],"janvier","février","mars","avril","mai","juin","juillet.","août","septembre","octobre","novembre","décembre")</f>
        <v>juin</v>
      </c>
      <c r="AG262" t="str">
        <f>Ventes[[#This Row],[DateAnnee]]&amp;IF(WEEKNUM(Ventes[[#This Row],[VenteDate]])&lt;10,"-0","-")&amp;WEEKNUM(Ventes[[#This Row],[VenteDate]])</f>
        <v>2025-26</v>
      </c>
      <c r="AH262" s="10">
        <f>YEAR(Ventes[[#This Row],[VenteDate]])</f>
        <v>2025</v>
      </c>
      <c r="AR262"/>
      <c r="AS262"/>
      <c r="AT262"/>
      <c r="AU262"/>
      <c r="AV262"/>
      <c r="AW262"/>
      <c r="BA262"/>
      <c r="BC262"/>
    </row>
    <row r="263" spans="1:55">
      <c r="A263" t="s">
        <v>737</v>
      </c>
      <c r="B263" t="s">
        <v>738</v>
      </c>
      <c r="D263" s="8">
        <v>45685</v>
      </c>
      <c r="E263" s="8">
        <v>46001</v>
      </c>
      <c r="F263" s="8" t="s">
        <v>219</v>
      </c>
      <c r="G263" t="s">
        <v>220</v>
      </c>
      <c r="H263" t="s">
        <v>172</v>
      </c>
      <c r="I263" t="s">
        <v>39</v>
      </c>
      <c r="J263" t="s">
        <v>40</v>
      </c>
      <c r="K263" t="s">
        <v>743</v>
      </c>
      <c r="L263" s="9" t="s">
        <v>744</v>
      </c>
      <c r="M263" s="9" t="s">
        <v>130</v>
      </c>
      <c r="N263" t="s">
        <v>131</v>
      </c>
      <c r="O263" t="s">
        <v>77</v>
      </c>
      <c r="P263" t="s">
        <v>78</v>
      </c>
      <c r="Q263" s="5" t="s">
        <v>57</v>
      </c>
      <c r="R263" t="s">
        <v>58</v>
      </c>
      <c r="S263" t="s">
        <v>119</v>
      </c>
      <c r="T263" t="s">
        <v>120</v>
      </c>
      <c r="U263">
        <v>36.6</v>
      </c>
      <c r="V263">
        <v>11</v>
      </c>
      <c r="W263">
        <v>53.1</v>
      </c>
      <c r="X263">
        <f>Ventes[[#This Row],[VenteNombre]]*Ventes[[#This Row],[PUHT]]</f>
        <v>584.1</v>
      </c>
      <c r="Y263">
        <f>IF(Ventes[[#This Row],[RemiseType]]="Aucun",0,IF(Ventes[[#This Row],[RemiseType]]="Bas",3%,IF(Ventes[[#This Row],[RemiseType]]="Moyen",5%,IF(Ventes[[#This Row],[RemiseType]]="Elevé",10%,0))))*Ventes[[#This Row],[VenteBrut]]</f>
        <v>58.410000000000004</v>
      </c>
      <c r="Z263">
        <f>Ventes[[#This Row],[VenteBrut]]-Ventes[[#This Row],[Remise]]</f>
        <v>525.69000000000005</v>
      </c>
      <c r="AA263">
        <f>Ventes[[#This Row],[VenteNombre]]*Ventes[[#This Row],[CUHT]]</f>
        <v>402.6</v>
      </c>
      <c r="AB263">
        <f>ROUND(Ventes[[#This Row],[VenteNet]]-Ventes[[#This Row],[Cout]],2)</f>
        <v>123.09</v>
      </c>
      <c r="AC263">
        <f>WEEKDAY(Ventes[[#This Row],[VenteDate]], 2)</f>
        <v>3</v>
      </c>
      <c r="AD263" t="str">
        <f>CHOOSE(WEEKDAY(Ventes[[#This Row],[VenteDate]], 2),"lun.","mar.","mer.","jeu.","ven.","sam.","dim.")</f>
        <v>mer.</v>
      </c>
      <c r="AE263" s="10" t="str">
        <f>IF(MONTH(Ventes[[#This Row],[VenteDate]])&lt;10,"0"&amp;MONTH(Ventes[[#This Row],[VenteDate]]),TEXT(MONTH(Ventes[[#This Row],[VenteDate]]),"##"))</f>
        <v>12</v>
      </c>
      <c r="AF263" t="str">
        <f>CHOOSE(Ventes[[#This Row],[DateMoisNumero]],"janvier","février","mars","avril","mai","juin","juillet.","août","septembre","octobre","novembre","décembre")</f>
        <v>décembre</v>
      </c>
      <c r="AG263" t="str">
        <f>Ventes[[#This Row],[DateAnnee]]&amp;IF(WEEKNUM(Ventes[[#This Row],[VenteDate]])&lt;10,"-0","-")&amp;WEEKNUM(Ventes[[#This Row],[VenteDate]])</f>
        <v>2025-50</v>
      </c>
      <c r="AH263" s="10">
        <f>YEAR(Ventes[[#This Row],[VenteDate]])</f>
        <v>2025</v>
      </c>
      <c r="AR263"/>
      <c r="AS263"/>
      <c r="AT263"/>
      <c r="AU263"/>
      <c r="AV263"/>
      <c r="AW263"/>
      <c r="BA263"/>
      <c r="BC263"/>
    </row>
    <row r="264" spans="1:55">
      <c r="A264" t="s">
        <v>737</v>
      </c>
      <c r="B264" t="s">
        <v>738</v>
      </c>
      <c r="D264" s="8">
        <v>45685</v>
      </c>
      <c r="E264" s="8">
        <v>46044</v>
      </c>
      <c r="F264" s="8" t="s">
        <v>219</v>
      </c>
      <c r="G264" t="s">
        <v>220</v>
      </c>
      <c r="H264" t="s">
        <v>172</v>
      </c>
      <c r="I264" t="s">
        <v>39</v>
      </c>
      <c r="J264" t="s">
        <v>40</v>
      </c>
      <c r="K264" t="s">
        <v>745</v>
      </c>
      <c r="L264" s="9" t="s">
        <v>746</v>
      </c>
      <c r="M264" s="9" t="s">
        <v>53</v>
      </c>
      <c r="N264" t="s">
        <v>54</v>
      </c>
      <c r="O264" t="s">
        <v>77</v>
      </c>
      <c r="P264" t="s">
        <v>78</v>
      </c>
      <c r="Q264" s="5" t="s">
        <v>79</v>
      </c>
      <c r="R264" t="s">
        <v>80</v>
      </c>
      <c r="S264" t="s">
        <v>59</v>
      </c>
      <c r="T264" t="s">
        <v>60</v>
      </c>
      <c r="U264">
        <v>49.56</v>
      </c>
      <c r="V264">
        <v>21</v>
      </c>
      <c r="W264">
        <v>74.34</v>
      </c>
      <c r="X264">
        <f>Ventes[[#This Row],[VenteNombre]]*Ventes[[#This Row],[PUHT]]</f>
        <v>1561.14</v>
      </c>
      <c r="Y264">
        <f>IF(Ventes[[#This Row],[RemiseType]]="Aucun",0,IF(Ventes[[#This Row],[RemiseType]]="Bas",3%,IF(Ventes[[#This Row],[RemiseType]]="Moyen",5%,IF(Ventes[[#This Row],[RemiseType]]="Elevé",10%,0))))*Ventes[[#This Row],[VenteBrut]]</f>
        <v>156.11400000000003</v>
      </c>
      <c r="Z264">
        <f>Ventes[[#This Row],[VenteBrut]]-Ventes[[#This Row],[Remise]]</f>
        <v>1405.0260000000001</v>
      </c>
      <c r="AA264">
        <f>Ventes[[#This Row],[VenteNombre]]*Ventes[[#This Row],[CUHT]]</f>
        <v>1040.76</v>
      </c>
      <c r="AB264">
        <f>ROUND(Ventes[[#This Row],[VenteNet]]-Ventes[[#This Row],[Cout]],2)</f>
        <v>364.27</v>
      </c>
      <c r="AC264">
        <f>WEEKDAY(Ventes[[#This Row],[VenteDate]], 2)</f>
        <v>4</v>
      </c>
      <c r="AD264" t="str">
        <f>CHOOSE(WEEKDAY(Ventes[[#This Row],[VenteDate]], 2),"lun.","mar.","mer.","jeu.","ven.","sam.","dim.")</f>
        <v>jeu.</v>
      </c>
      <c r="AE264" s="10" t="str">
        <f>IF(MONTH(Ventes[[#This Row],[VenteDate]])&lt;10,"0"&amp;MONTH(Ventes[[#This Row],[VenteDate]]),TEXT(MONTH(Ventes[[#This Row],[VenteDate]]),"##"))</f>
        <v>01</v>
      </c>
      <c r="AF264" t="str">
        <f>CHOOSE(Ventes[[#This Row],[DateMoisNumero]],"janvier","février","mars","avril","mai","juin","juillet.","août","septembre","octobre","novembre","décembre")</f>
        <v>janvier</v>
      </c>
      <c r="AG264" t="str">
        <f>Ventes[[#This Row],[DateAnnee]]&amp;IF(WEEKNUM(Ventes[[#This Row],[VenteDate]])&lt;10,"-0","-")&amp;WEEKNUM(Ventes[[#This Row],[VenteDate]])</f>
        <v>2026-04</v>
      </c>
      <c r="AH264" s="10">
        <f>YEAR(Ventes[[#This Row],[VenteDate]])</f>
        <v>2026</v>
      </c>
      <c r="AR264"/>
      <c r="AS264"/>
      <c r="AT264"/>
      <c r="AU264"/>
      <c r="AV264"/>
      <c r="AW264"/>
      <c r="BA264"/>
      <c r="BC264"/>
    </row>
    <row r="265" spans="1:55">
      <c r="A265" t="s">
        <v>737</v>
      </c>
      <c r="B265" t="s">
        <v>738</v>
      </c>
      <c r="D265" s="8">
        <v>45685</v>
      </c>
      <c r="E265" s="8">
        <v>46060</v>
      </c>
      <c r="F265" s="8" t="s">
        <v>219</v>
      </c>
      <c r="G265" t="s">
        <v>220</v>
      </c>
      <c r="H265" t="s">
        <v>172</v>
      </c>
      <c r="I265" t="s">
        <v>39</v>
      </c>
      <c r="J265" t="s">
        <v>40</v>
      </c>
      <c r="K265" t="s">
        <v>747</v>
      </c>
      <c r="L265" s="9" t="s">
        <v>748</v>
      </c>
      <c r="M265" s="9" t="s">
        <v>43</v>
      </c>
      <c r="N265" t="s">
        <v>44</v>
      </c>
      <c r="O265" t="s">
        <v>77</v>
      </c>
      <c r="P265" t="s">
        <v>78</v>
      </c>
      <c r="Q265" s="5" t="s">
        <v>65</v>
      </c>
      <c r="R265" t="s">
        <v>66</v>
      </c>
      <c r="S265" t="s">
        <v>271</v>
      </c>
      <c r="T265" t="s">
        <v>272</v>
      </c>
      <c r="U265">
        <v>50</v>
      </c>
      <c r="V265">
        <v>94</v>
      </c>
      <c r="W265">
        <v>123.75</v>
      </c>
      <c r="X265">
        <f>Ventes[[#This Row],[VenteNombre]]*Ventes[[#This Row],[PUHT]]</f>
        <v>11632.5</v>
      </c>
      <c r="Y265">
        <f>IF(Ventes[[#This Row],[RemiseType]]="Aucun",0,IF(Ventes[[#This Row],[RemiseType]]="Bas",3%,IF(Ventes[[#This Row],[RemiseType]]="Moyen",5%,IF(Ventes[[#This Row],[RemiseType]]="Elevé",10%,0))))*Ventes[[#This Row],[VenteBrut]]</f>
        <v>1163.25</v>
      </c>
      <c r="Z265">
        <f>Ventes[[#This Row],[VenteBrut]]-Ventes[[#This Row],[Remise]]</f>
        <v>10469.25</v>
      </c>
      <c r="AA265">
        <f>Ventes[[#This Row],[VenteNombre]]*Ventes[[#This Row],[CUHT]]</f>
        <v>4700</v>
      </c>
      <c r="AB265">
        <f>ROUND(Ventes[[#This Row],[VenteNet]]-Ventes[[#This Row],[Cout]],2)</f>
        <v>5769.25</v>
      </c>
      <c r="AC265">
        <f>WEEKDAY(Ventes[[#This Row],[VenteDate]], 2)</f>
        <v>6</v>
      </c>
      <c r="AD265" t="str">
        <f>CHOOSE(WEEKDAY(Ventes[[#This Row],[VenteDate]], 2),"lun.","mar.","mer.","jeu.","ven.","sam.","dim.")</f>
        <v>sam.</v>
      </c>
      <c r="AE265" s="10" t="str">
        <f>IF(MONTH(Ventes[[#This Row],[VenteDate]])&lt;10,"0"&amp;MONTH(Ventes[[#This Row],[VenteDate]]),TEXT(MONTH(Ventes[[#This Row],[VenteDate]]),"##"))</f>
        <v>02</v>
      </c>
      <c r="AF265" t="str">
        <f>CHOOSE(Ventes[[#This Row],[DateMoisNumero]],"janvier","février","mars","avril","mai","juin","juillet.","août","septembre","octobre","novembre","décembre")</f>
        <v>février</v>
      </c>
      <c r="AG265" t="str">
        <f>Ventes[[#This Row],[DateAnnee]]&amp;IF(WEEKNUM(Ventes[[#This Row],[VenteDate]])&lt;10,"-0","-")&amp;WEEKNUM(Ventes[[#This Row],[VenteDate]])</f>
        <v>2026-06</v>
      </c>
      <c r="AH265" s="10">
        <f>YEAR(Ventes[[#This Row],[VenteDate]])</f>
        <v>2026</v>
      </c>
      <c r="AR265"/>
      <c r="AS265"/>
      <c r="AT265"/>
      <c r="AU265"/>
      <c r="AV265"/>
      <c r="AW265"/>
      <c r="BA265"/>
      <c r="BC265"/>
    </row>
    <row r="266" spans="1:55">
      <c r="A266" t="s">
        <v>737</v>
      </c>
      <c r="B266" t="s">
        <v>738</v>
      </c>
      <c r="D266" s="8">
        <v>45685</v>
      </c>
      <c r="E266" s="8">
        <v>46230</v>
      </c>
      <c r="F266" s="8" t="s">
        <v>219</v>
      </c>
      <c r="G266" t="s">
        <v>220</v>
      </c>
      <c r="H266" t="s">
        <v>172</v>
      </c>
      <c r="I266" t="s">
        <v>39</v>
      </c>
      <c r="J266" t="s">
        <v>40</v>
      </c>
      <c r="K266" t="s">
        <v>749</v>
      </c>
      <c r="L266" s="9" t="s">
        <v>750</v>
      </c>
      <c r="M266" s="9" t="s">
        <v>63</v>
      </c>
      <c r="N266" t="s">
        <v>64</v>
      </c>
      <c r="O266" t="s">
        <v>77</v>
      </c>
      <c r="P266" t="s">
        <v>78</v>
      </c>
      <c r="Q266" s="5" t="s">
        <v>47</v>
      </c>
      <c r="R266" t="s">
        <v>48</v>
      </c>
      <c r="S266" t="s">
        <v>199</v>
      </c>
      <c r="T266" t="s">
        <v>200</v>
      </c>
      <c r="U266">
        <v>86.4</v>
      </c>
      <c r="V266">
        <v>27</v>
      </c>
      <c r="W266">
        <v>121.5</v>
      </c>
      <c r="X266">
        <f>Ventes[[#This Row],[VenteNombre]]*Ventes[[#This Row],[PUHT]]</f>
        <v>3280.5</v>
      </c>
      <c r="Y266">
        <f>IF(Ventes[[#This Row],[RemiseType]]="Aucun",0,IF(Ventes[[#This Row],[RemiseType]]="Bas",3%,IF(Ventes[[#This Row],[RemiseType]]="Moyen",5%,IF(Ventes[[#This Row],[RemiseType]]="Elevé",10%,0))))*Ventes[[#This Row],[VenteBrut]]</f>
        <v>328.05</v>
      </c>
      <c r="Z266">
        <f>Ventes[[#This Row],[VenteBrut]]-Ventes[[#This Row],[Remise]]</f>
        <v>2952.45</v>
      </c>
      <c r="AA266">
        <f>Ventes[[#This Row],[VenteNombre]]*Ventes[[#This Row],[CUHT]]</f>
        <v>2332.8000000000002</v>
      </c>
      <c r="AB266">
        <f>ROUND(Ventes[[#This Row],[VenteNet]]-Ventes[[#This Row],[Cout]],2)</f>
        <v>619.65</v>
      </c>
      <c r="AC266">
        <f>WEEKDAY(Ventes[[#This Row],[VenteDate]], 2)</f>
        <v>1</v>
      </c>
      <c r="AD266" t="str">
        <f>CHOOSE(WEEKDAY(Ventes[[#This Row],[VenteDate]], 2),"lun.","mar.","mer.","jeu.","ven.","sam.","dim.")</f>
        <v>lun.</v>
      </c>
      <c r="AE266" s="10" t="str">
        <f>IF(MONTH(Ventes[[#This Row],[VenteDate]])&lt;10,"0"&amp;MONTH(Ventes[[#This Row],[VenteDate]]),TEXT(MONTH(Ventes[[#This Row],[VenteDate]]),"##"))</f>
        <v>07</v>
      </c>
      <c r="AF266" t="str">
        <f>CHOOSE(Ventes[[#This Row],[DateMoisNumero]],"janvier","février","mars","avril","mai","juin","juillet.","août","septembre","octobre","novembre","décembre")</f>
        <v>juillet.</v>
      </c>
      <c r="AG266" t="str">
        <f>Ventes[[#This Row],[DateAnnee]]&amp;IF(WEEKNUM(Ventes[[#This Row],[VenteDate]])&lt;10,"-0","-")&amp;WEEKNUM(Ventes[[#This Row],[VenteDate]])</f>
        <v>2026-31</v>
      </c>
      <c r="AH266" s="10">
        <f>YEAR(Ventes[[#This Row],[VenteDate]])</f>
        <v>2026</v>
      </c>
      <c r="AR266"/>
      <c r="AS266"/>
      <c r="AT266"/>
      <c r="AU266"/>
      <c r="AV266"/>
      <c r="AW266"/>
      <c r="BA266"/>
      <c r="BC266"/>
    </row>
    <row r="267" spans="1:55">
      <c r="A267" t="s">
        <v>737</v>
      </c>
      <c r="B267" t="s">
        <v>738</v>
      </c>
      <c r="D267" s="8">
        <v>45685</v>
      </c>
      <c r="E267" s="8">
        <v>46245</v>
      </c>
      <c r="F267" s="8" t="s">
        <v>219</v>
      </c>
      <c r="G267" t="s">
        <v>220</v>
      </c>
      <c r="H267" t="s">
        <v>172</v>
      </c>
      <c r="I267" t="s">
        <v>39</v>
      </c>
      <c r="J267" t="s">
        <v>40</v>
      </c>
      <c r="K267" t="s">
        <v>751</v>
      </c>
      <c r="L267" s="9" t="s">
        <v>752</v>
      </c>
      <c r="M267" s="9" t="s">
        <v>75</v>
      </c>
      <c r="N267" t="s">
        <v>76</v>
      </c>
      <c r="O267" t="s">
        <v>288</v>
      </c>
      <c r="P267" t="s">
        <v>289</v>
      </c>
      <c r="Q267" s="5" t="s">
        <v>57</v>
      </c>
      <c r="R267" t="s">
        <v>58</v>
      </c>
      <c r="S267" t="s">
        <v>67</v>
      </c>
      <c r="T267" t="s">
        <v>68</v>
      </c>
      <c r="U267">
        <v>65.33</v>
      </c>
      <c r="V267">
        <v>34</v>
      </c>
      <c r="W267">
        <v>74.67</v>
      </c>
      <c r="X267">
        <f>Ventes[[#This Row],[VenteNombre]]*Ventes[[#This Row],[PUHT]]</f>
        <v>2538.7800000000002</v>
      </c>
      <c r="Y2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7">
        <f>Ventes[[#This Row],[VenteBrut]]-Ventes[[#This Row],[Remise]]</f>
        <v>2538.7800000000002</v>
      </c>
      <c r="AA267">
        <f>Ventes[[#This Row],[VenteNombre]]*Ventes[[#This Row],[CUHT]]</f>
        <v>2221.2199999999998</v>
      </c>
      <c r="AB267">
        <f>ROUND(Ventes[[#This Row],[VenteNet]]-Ventes[[#This Row],[Cout]],2)</f>
        <v>317.56</v>
      </c>
      <c r="AC267">
        <f>WEEKDAY(Ventes[[#This Row],[VenteDate]], 2)</f>
        <v>2</v>
      </c>
      <c r="AD267" t="str">
        <f>CHOOSE(WEEKDAY(Ventes[[#This Row],[VenteDate]], 2),"lun.","mar.","mer.","jeu.","ven.","sam.","dim.")</f>
        <v>mar.</v>
      </c>
      <c r="AE267" s="10" t="str">
        <f>IF(MONTH(Ventes[[#This Row],[VenteDate]])&lt;10,"0"&amp;MONTH(Ventes[[#This Row],[VenteDate]]),TEXT(MONTH(Ventes[[#This Row],[VenteDate]]),"##"))</f>
        <v>08</v>
      </c>
      <c r="AF267" t="str">
        <f>CHOOSE(Ventes[[#This Row],[DateMoisNumero]],"janvier","février","mars","avril","mai","juin","juillet.","août","septembre","octobre","novembre","décembre")</f>
        <v>août</v>
      </c>
      <c r="AG267" t="str">
        <f>Ventes[[#This Row],[DateAnnee]]&amp;IF(WEEKNUM(Ventes[[#This Row],[VenteDate]])&lt;10,"-0","-")&amp;WEEKNUM(Ventes[[#This Row],[VenteDate]])</f>
        <v>2026-33</v>
      </c>
      <c r="AH267" s="10">
        <f>YEAR(Ventes[[#This Row],[VenteDate]])</f>
        <v>2026</v>
      </c>
      <c r="AR267"/>
      <c r="AS267"/>
      <c r="AT267"/>
      <c r="AU267"/>
      <c r="AV267"/>
      <c r="AW267"/>
      <c r="BA267"/>
      <c r="BC267"/>
    </row>
    <row r="268" spans="1:55">
      <c r="A268" t="s">
        <v>737</v>
      </c>
      <c r="B268" t="s">
        <v>738</v>
      </c>
      <c r="D268" s="8">
        <v>45685</v>
      </c>
      <c r="E268" s="8">
        <v>46415</v>
      </c>
      <c r="F268" s="8" t="s">
        <v>219</v>
      </c>
      <c r="G268" t="s">
        <v>220</v>
      </c>
      <c r="H268" t="s">
        <v>172</v>
      </c>
      <c r="I268" t="s">
        <v>39</v>
      </c>
      <c r="J268" t="s">
        <v>40</v>
      </c>
      <c r="K268" t="s">
        <v>753</v>
      </c>
      <c r="L268" s="9" t="s">
        <v>754</v>
      </c>
      <c r="M268" s="9" t="s">
        <v>75</v>
      </c>
      <c r="N268" t="s">
        <v>76</v>
      </c>
      <c r="O268" t="s">
        <v>288</v>
      </c>
      <c r="P268" s="9" t="s">
        <v>289</v>
      </c>
      <c r="Q268" s="5" t="s">
        <v>57</v>
      </c>
      <c r="R268" t="s">
        <v>58</v>
      </c>
      <c r="S268" t="s">
        <v>342</v>
      </c>
      <c r="T268" t="s">
        <v>343</v>
      </c>
      <c r="U268" s="9">
        <v>58.8</v>
      </c>
      <c r="V268">
        <v>21</v>
      </c>
      <c r="W268" s="9">
        <v>67.2</v>
      </c>
      <c r="X268">
        <f>Ventes[[#This Row],[VenteNombre]]*Ventes[[#This Row],[PUHT]]</f>
        <v>1411.2</v>
      </c>
      <c r="Y2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68">
        <f>Ventes[[#This Row],[VenteBrut]]-Ventes[[#This Row],[Remise]]</f>
        <v>1411.2</v>
      </c>
      <c r="AA268">
        <f>Ventes[[#This Row],[VenteNombre]]*Ventes[[#This Row],[CUHT]]</f>
        <v>1234.8</v>
      </c>
      <c r="AB268">
        <f>ROUND(Ventes[[#This Row],[VenteNet]]-Ventes[[#This Row],[Cout]],2)</f>
        <v>176.4</v>
      </c>
      <c r="AC268">
        <f>WEEKDAY(Ventes[[#This Row],[VenteDate]], 2)</f>
        <v>4</v>
      </c>
      <c r="AD268" t="str">
        <f>CHOOSE(WEEKDAY(Ventes[[#This Row],[VenteDate]], 2),"lun.","mar.","mer.","jeu.","ven.","sam.","dim.")</f>
        <v>jeu.</v>
      </c>
      <c r="AE268" s="10" t="str">
        <f>IF(MONTH(Ventes[[#This Row],[VenteDate]])&lt;10,"0"&amp;MONTH(Ventes[[#This Row],[VenteDate]]),TEXT(MONTH(Ventes[[#This Row],[VenteDate]]),"##"))</f>
        <v>01</v>
      </c>
      <c r="AF268" t="str">
        <f>CHOOSE(Ventes[[#This Row],[DateMoisNumero]],"janvier","février","mars","avril","mai","juin","juillet.","août","septembre","octobre","novembre","décembre")</f>
        <v>janvier</v>
      </c>
      <c r="AG268" t="str">
        <f>Ventes[[#This Row],[DateAnnee]]&amp;IF(WEEKNUM(Ventes[[#This Row],[VenteDate]])&lt;10,"-0","-")&amp;WEEKNUM(Ventes[[#This Row],[VenteDate]])</f>
        <v>2027-05</v>
      </c>
      <c r="AH268" s="10">
        <f>YEAR(Ventes[[#This Row],[VenteDate]])</f>
        <v>2027</v>
      </c>
      <c r="AR268"/>
      <c r="AS268"/>
      <c r="AT268"/>
      <c r="AU268"/>
      <c r="AV268"/>
      <c r="AW268"/>
      <c r="BA268"/>
      <c r="BC268"/>
    </row>
    <row r="269" spans="1:55">
      <c r="A269" t="s">
        <v>737</v>
      </c>
      <c r="B269" t="s">
        <v>738</v>
      </c>
      <c r="D269" s="8">
        <v>45685</v>
      </c>
      <c r="E269" s="8">
        <v>46442</v>
      </c>
      <c r="F269" s="8" t="s">
        <v>219</v>
      </c>
      <c r="G269" t="s">
        <v>220</v>
      </c>
      <c r="H269" t="s">
        <v>172</v>
      </c>
      <c r="I269" t="s">
        <v>39</v>
      </c>
      <c r="J269" t="s">
        <v>40</v>
      </c>
      <c r="K269" t="s">
        <v>755</v>
      </c>
      <c r="L269" s="9" t="s">
        <v>756</v>
      </c>
      <c r="M269" s="9" t="s">
        <v>63</v>
      </c>
      <c r="N269" t="s">
        <v>64</v>
      </c>
      <c r="O269" t="s">
        <v>77</v>
      </c>
      <c r="P269" s="9" t="s">
        <v>78</v>
      </c>
      <c r="Q269" s="5" t="s">
        <v>57</v>
      </c>
      <c r="R269" t="s">
        <v>58</v>
      </c>
      <c r="S269" t="s">
        <v>115</v>
      </c>
      <c r="T269" t="s">
        <v>116</v>
      </c>
      <c r="U269" s="9">
        <v>58.33</v>
      </c>
      <c r="V269">
        <v>67</v>
      </c>
      <c r="W269" s="9">
        <v>147.5</v>
      </c>
      <c r="X269">
        <f>Ventes[[#This Row],[VenteNombre]]*Ventes[[#This Row],[PUHT]]</f>
        <v>9882.5</v>
      </c>
      <c r="Y269">
        <f>IF(Ventes[[#This Row],[RemiseType]]="Aucun",0,IF(Ventes[[#This Row],[RemiseType]]="Bas",3%,IF(Ventes[[#This Row],[RemiseType]]="Moyen",5%,IF(Ventes[[#This Row],[RemiseType]]="Elevé",10%,0))))*Ventes[[#This Row],[VenteBrut]]</f>
        <v>988.25</v>
      </c>
      <c r="Z269">
        <f>Ventes[[#This Row],[VenteBrut]]-Ventes[[#This Row],[Remise]]</f>
        <v>8894.25</v>
      </c>
      <c r="AA269">
        <f>Ventes[[#This Row],[VenteNombre]]*Ventes[[#This Row],[CUHT]]</f>
        <v>3908.1099999999997</v>
      </c>
      <c r="AB269">
        <f>ROUND(Ventes[[#This Row],[VenteNet]]-Ventes[[#This Row],[Cout]],2)</f>
        <v>4986.1400000000003</v>
      </c>
      <c r="AC269">
        <f>WEEKDAY(Ventes[[#This Row],[VenteDate]], 2)</f>
        <v>3</v>
      </c>
      <c r="AD269" t="str">
        <f>CHOOSE(WEEKDAY(Ventes[[#This Row],[VenteDate]], 2),"lun.","mar.","mer.","jeu.","ven.","sam.","dim.")</f>
        <v>mer.</v>
      </c>
      <c r="AE269" s="10" t="str">
        <f>IF(MONTH(Ventes[[#This Row],[VenteDate]])&lt;10,"0"&amp;MONTH(Ventes[[#This Row],[VenteDate]]),TEXT(MONTH(Ventes[[#This Row],[VenteDate]]),"##"))</f>
        <v>02</v>
      </c>
      <c r="AF269" t="str">
        <f>CHOOSE(Ventes[[#This Row],[DateMoisNumero]],"janvier","février","mars","avril","mai","juin","juillet.","août","septembre","octobre","novembre","décembre")</f>
        <v>février</v>
      </c>
      <c r="AG269" t="str">
        <f>Ventes[[#This Row],[DateAnnee]]&amp;IF(WEEKNUM(Ventes[[#This Row],[VenteDate]])&lt;10,"-0","-")&amp;WEEKNUM(Ventes[[#This Row],[VenteDate]])</f>
        <v>2027-09</v>
      </c>
      <c r="AH269" s="10">
        <f>YEAR(Ventes[[#This Row],[VenteDate]])</f>
        <v>2027</v>
      </c>
      <c r="AR269"/>
      <c r="AS269"/>
      <c r="AT269"/>
      <c r="AU269"/>
      <c r="AV269"/>
      <c r="AW269"/>
      <c r="BA269"/>
      <c r="BC269"/>
    </row>
    <row r="270" spans="1:55">
      <c r="A270" t="s">
        <v>737</v>
      </c>
      <c r="B270" t="s">
        <v>738</v>
      </c>
      <c r="D270" s="8">
        <v>45685</v>
      </c>
      <c r="E270" s="8">
        <v>46565</v>
      </c>
      <c r="F270" s="8" t="s">
        <v>219</v>
      </c>
      <c r="G270" t="s">
        <v>220</v>
      </c>
      <c r="H270" t="s">
        <v>172</v>
      </c>
      <c r="I270" t="s">
        <v>39</v>
      </c>
      <c r="J270" t="s">
        <v>40</v>
      </c>
      <c r="K270" t="s">
        <v>361</v>
      </c>
      <c r="L270" s="9" t="s">
        <v>362</v>
      </c>
      <c r="M270" s="9" t="s">
        <v>63</v>
      </c>
      <c r="N270" t="s">
        <v>64</v>
      </c>
      <c r="O270" t="s">
        <v>77</v>
      </c>
      <c r="P270" s="9" t="s">
        <v>78</v>
      </c>
      <c r="Q270" s="5" t="s">
        <v>57</v>
      </c>
      <c r="R270" t="s">
        <v>58</v>
      </c>
      <c r="S270" t="s">
        <v>675</v>
      </c>
      <c r="T270" t="s">
        <v>676</v>
      </c>
      <c r="U270" s="9">
        <v>9.6</v>
      </c>
      <c r="V270">
        <v>13</v>
      </c>
      <c r="W270" s="9">
        <v>13.5</v>
      </c>
      <c r="X270">
        <f>Ventes[[#This Row],[VenteNombre]]*Ventes[[#This Row],[PUHT]]</f>
        <v>175.5</v>
      </c>
      <c r="Y270">
        <f>IF(Ventes[[#This Row],[RemiseType]]="Aucun",0,IF(Ventes[[#This Row],[RemiseType]]="Bas",3%,IF(Ventes[[#This Row],[RemiseType]]="Moyen",5%,IF(Ventes[[#This Row],[RemiseType]]="Elevé",10%,0))))*Ventes[[#This Row],[VenteBrut]]</f>
        <v>17.55</v>
      </c>
      <c r="Z270">
        <f>Ventes[[#This Row],[VenteBrut]]-Ventes[[#This Row],[Remise]]</f>
        <v>157.94999999999999</v>
      </c>
      <c r="AA270">
        <f>Ventes[[#This Row],[VenteNombre]]*Ventes[[#This Row],[CUHT]]</f>
        <v>124.8</v>
      </c>
      <c r="AB270">
        <f>ROUND(Ventes[[#This Row],[VenteNet]]-Ventes[[#This Row],[Cout]],2)</f>
        <v>33.15</v>
      </c>
      <c r="AC270">
        <f>WEEKDAY(Ventes[[#This Row],[VenteDate]], 2)</f>
        <v>7</v>
      </c>
      <c r="AD270" t="str">
        <f>CHOOSE(WEEKDAY(Ventes[[#This Row],[VenteDate]], 2),"lun.","mar.","mer.","jeu.","ven.","sam.","dim.")</f>
        <v>dim.</v>
      </c>
      <c r="AE270" s="10" t="str">
        <f>IF(MONTH(Ventes[[#This Row],[VenteDate]])&lt;10,"0"&amp;MONTH(Ventes[[#This Row],[VenteDate]]),TEXT(MONTH(Ventes[[#This Row],[VenteDate]]),"##"))</f>
        <v>06</v>
      </c>
      <c r="AF270" t="str">
        <f>CHOOSE(Ventes[[#This Row],[DateMoisNumero]],"janvier","février","mars","avril","mai","juin","juillet.","août","septembre","octobre","novembre","décembre")</f>
        <v>juin</v>
      </c>
      <c r="AG270" t="str">
        <f>Ventes[[#This Row],[DateAnnee]]&amp;IF(WEEKNUM(Ventes[[#This Row],[VenteDate]])&lt;10,"-0","-")&amp;WEEKNUM(Ventes[[#This Row],[VenteDate]])</f>
        <v>2027-27</v>
      </c>
      <c r="AH270" s="10">
        <f>YEAR(Ventes[[#This Row],[VenteDate]])</f>
        <v>2027</v>
      </c>
      <c r="AR270"/>
      <c r="AS270"/>
      <c r="AT270"/>
      <c r="AU270"/>
      <c r="AV270"/>
      <c r="AW270"/>
      <c r="BA270"/>
      <c r="BC270"/>
    </row>
    <row r="271" spans="1:55">
      <c r="A271" t="s">
        <v>737</v>
      </c>
      <c r="B271" t="s">
        <v>738</v>
      </c>
      <c r="D271" s="8">
        <v>45685</v>
      </c>
      <c r="E271" s="8">
        <v>46731</v>
      </c>
      <c r="F271" s="8" t="s">
        <v>219</v>
      </c>
      <c r="G271" t="s">
        <v>220</v>
      </c>
      <c r="H271" t="s">
        <v>172</v>
      </c>
      <c r="I271" t="s">
        <v>39</v>
      </c>
      <c r="J271" t="s">
        <v>40</v>
      </c>
      <c r="K271" t="s">
        <v>757</v>
      </c>
      <c r="L271" s="9" t="s">
        <v>758</v>
      </c>
      <c r="M271" s="9" t="s">
        <v>130</v>
      </c>
      <c r="N271" t="s">
        <v>131</v>
      </c>
      <c r="O271" t="s">
        <v>77</v>
      </c>
      <c r="P271" s="9" t="s">
        <v>78</v>
      </c>
      <c r="Q271" s="5" t="s">
        <v>57</v>
      </c>
      <c r="R271" t="s">
        <v>58</v>
      </c>
      <c r="S271" t="s">
        <v>119</v>
      </c>
      <c r="T271" t="s">
        <v>120</v>
      </c>
      <c r="U271" s="9">
        <v>46.12</v>
      </c>
      <c r="V271">
        <v>11</v>
      </c>
      <c r="W271" s="9">
        <v>66.91</v>
      </c>
      <c r="X271">
        <f>Ventes[[#This Row],[VenteNombre]]*Ventes[[#This Row],[PUHT]]</f>
        <v>736.01</v>
      </c>
      <c r="Y271">
        <f>IF(Ventes[[#This Row],[RemiseType]]="Aucun",0,IF(Ventes[[#This Row],[RemiseType]]="Bas",3%,IF(Ventes[[#This Row],[RemiseType]]="Moyen",5%,IF(Ventes[[#This Row],[RemiseType]]="Elevé",10%,0))))*Ventes[[#This Row],[VenteBrut]]</f>
        <v>73.600999999999999</v>
      </c>
      <c r="Z271">
        <f>Ventes[[#This Row],[VenteBrut]]-Ventes[[#This Row],[Remise]]</f>
        <v>662.40899999999999</v>
      </c>
      <c r="AA271">
        <f>Ventes[[#This Row],[VenteNombre]]*Ventes[[#This Row],[CUHT]]</f>
        <v>507.32</v>
      </c>
      <c r="AB271">
        <f>ROUND(Ventes[[#This Row],[VenteNet]]-Ventes[[#This Row],[Cout]],2)</f>
        <v>155.09</v>
      </c>
      <c r="AC271">
        <f>WEEKDAY(Ventes[[#This Row],[VenteDate]], 2)</f>
        <v>5</v>
      </c>
      <c r="AD271" t="str">
        <f>CHOOSE(WEEKDAY(Ventes[[#This Row],[VenteDate]], 2),"lun.","mar.","mer.","jeu.","ven.","sam.","dim.")</f>
        <v>ven.</v>
      </c>
      <c r="AE271" s="10" t="str">
        <f>IF(MONTH(Ventes[[#This Row],[VenteDate]])&lt;10,"0"&amp;MONTH(Ventes[[#This Row],[VenteDate]]),TEXT(MONTH(Ventes[[#This Row],[VenteDate]]),"##"))</f>
        <v>12</v>
      </c>
      <c r="AF271" t="str">
        <f>CHOOSE(Ventes[[#This Row],[DateMoisNumero]],"janvier","février","mars","avril","mai","juin","juillet.","août","septembre","octobre","novembre","décembre")</f>
        <v>décembre</v>
      </c>
      <c r="AG271" t="str">
        <f>Ventes[[#This Row],[DateAnnee]]&amp;IF(WEEKNUM(Ventes[[#This Row],[VenteDate]])&lt;10,"-0","-")&amp;WEEKNUM(Ventes[[#This Row],[VenteDate]])</f>
        <v>2027-50</v>
      </c>
      <c r="AH271" s="10">
        <f>YEAR(Ventes[[#This Row],[VenteDate]])</f>
        <v>2027</v>
      </c>
      <c r="AR271"/>
      <c r="AS271"/>
      <c r="AT271"/>
      <c r="AU271"/>
      <c r="AV271"/>
      <c r="AW271"/>
      <c r="BA271"/>
      <c r="BC271"/>
    </row>
    <row r="272" spans="1:55">
      <c r="A272" t="s">
        <v>737</v>
      </c>
      <c r="B272" t="s">
        <v>738</v>
      </c>
      <c r="D272" s="8">
        <v>45685</v>
      </c>
      <c r="E272" s="8">
        <v>46774</v>
      </c>
      <c r="F272" s="8" t="s">
        <v>219</v>
      </c>
      <c r="G272" t="s">
        <v>220</v>
      </c>
      <c r="H272" t="s">
        <v>172</v>
      </c>
      <c r="I272" t="s">
        <v>39</v>
      </c>
      <c r="J272" t="s">
        <v>40</v>
      </c>
      <c r="K272" t="s">
        <v>388</v>
      </c>
      <c r="L272" s="9" t="s">
        <v>389</v>
      </c>
      <c r="M272" s="9" t="s">
        <v>53</v>
      </c>
      <c r="N272" t="s">
        <v>54</v>
      </c>
      <c r="O272" t="s">
        <v>77</v>
      </c>
      <c r="P272" s="9" t="s">
        <v>78</v>
      </c>
      <c r="Q272" s="5" t="s">
        <v>79</v>
      </c>
      <c r="R272" t="s">
        <v>80</v>
      </c>
      <c r="S272" t="s">
        <v>59</v>
      </c>
      <c r="T272" t="s">
        <v>60</v>
      </c>
      <c r="U272" s="9">
        <v>84.96</v>
      </c>
      <c r="V272">
        <v>21</v>
      </c>
      <c r="W272" s="9">
        <v>127.44</v>
      </c>
      <c r="X272">
        <f>Ventes[[#This Row],[VenteNombre]]*Ventes[[#This Row],[PUHT]]</f>
        <v>2676.24</v>
      </c>
      <c r="Y272">
        <f>IF(Ventes[[#This Row],[RemiseType]]="Aucun",0,IF(Ventes[[#This Row],[RemiseType]]="Bas",3%,IF(Ventes[[#This Row],[RemiseType]]="Moyen",5%,IF(Ventes[[#This Row],[RemiseType]]="Elevé",10%,0))))*Ventes[[#This Row],[VenteBrut]]</f>
        <v>267.62399999999997</v>
      </c>
      <c r="Z272">
        <f>Ventes[[#This Row],[VenteBrut]]-Ventes[[#This Row],[Remise]]</f>
        <v>2408.616</v>
      </c>
      <c r="AA272">
        <f>Ventes[[#This Row],[VenteNombre]]*Ventes[[#This Row],[CUHT]]</f>
        <v>1784.1599999999999</v>
      </c>
      <c r="AB272">
        <f>ROUND(Ventes[[#This Row],[VenteNet]]-Ventes[[#This Row],[Cout]],2)</f>
        <v>624.46</v>
      </c>
      <c r="AC272">
        <f>WEEKDAY(Ventes[[#This Row],[VenteDate]], 2)</f>
        <v>6</v>
      </c>
      <c r="AD272" t="str">
        <f>CHOOSE(WEEKDAY(Ventes[[#This Row],[VenteDate]], 2),"lun.","mar.","mer.","jeu.","ven.","sam.","dim.")</f>
        <v>sam.</v>
      </c>
      <c r="AE272" s="10" t="str">
        <f>IF(MONTH(Ventes[[#This Row],[VenteDate]])&lt;10,"0"&amp;MONTH(Ventes[[#This Row],[VenteDate]]),TEXT(MONTH(Ventes[[#This Row],[VenteDate]]),"##"))</f>
        <v>01</v>
      </c>
      <c r="AF272" t="str">
        <f>CHOOSE(Ventes[[#This Row],[DateMoisNumero]],"janvier","février","mars","avril","mai","juin","juillet.","août","septembre","octobre","novembre","décembre")</f>
        <v>janvier</v>
      </c>
      <c r="AG272" t="str">
        <f>Ventes[[#This Row],[DateAnnee]]&amp;IF(WEEKNUM(Ventes[[#This Row],[VenteDate]])&lt;10,"-0","-")&amp;WEEKNUM(Ventes[[#This Row],[VenteDate]])</f>
        <v>2028-04</v>
      </c>
      <c r="AH272" s="10">
        <f>YEAR(Ventes[[#This Row],[VenteDate]])</f>
        <v>2028</v>
      </c>
      <c r="AR272"/>
      <c r="AS272"/>
      <c r="AT272"/>
      <c r="AU272"/>
      <c r="AV272"/>
      <c r="AW272"/>
      <c r="BA272"/>
      <c r="BC272"/>
    </row>
    <row r="273" spans="1:55">
      <c r="A273" t="s">
        <v>737</v>
      </c>
      <c r="B273" t="s">
        <v>738</v>
      </c>
      <c r="D273" s="8">
        <v>45685</v>
      </c>
      <c r="E273" s="8">
        <v>46790</v>
      </c>
      <c r="F273" s="8" t="s">
        <v>219</v>
      </c>
      <c r="G273" t="s">
        <v>220</v>
      </c>
      <c r="H273" t="s">
        <v>172</v>
      </c>
      <c r="I273" t="s">
        <v>39</v>
      </c>
      <c r="J273" t="s">
        <v>40</v>
      </c>
      <c r="K273" t="s">
        <v>759</v>
      </c>
      <c r="L273" s="9" t="s">
        <v>760</v>
      </c>
      <c r="M273" s="9" t="s">
        <v>43</v>
      </c>
      <c r="N273" t="s">
        <v>44</v>
      </c>
      <c r="O273" t="s">
        <v>77</v>
      </c>
      <c r="P273" s="9" t="s">
        <v>78</v>
      </c>
      <c r="Q273" s="5" t="s">
        <v>65</v>
      </c>
      <c r="R273" t="s">
        <v>66</v>
      </c>
      <c r="S273" t="s">
        <v>271</v>
      </c>
      <c r="T273" t="s">
        <v>272</v>
      </c>
      <c r="U273" s="9">
        <v>116.64</v>
      </c>
      <c r="V273">
        <v>94</v>
      </c>
      <c r="W273" s="9">
        <v>155.41</v>
      </c>
      <c r="X273">
        <f>Ventes[[#This Row],[VenteNombre]]*Ventes[[#This Row],[PUHT]]</f>
        <v>14608.539999999999</v>
      </c>
      <c r="Y273">
        <f>IF(Ventes[[#This Row],[RemiseType]]="Aucun",0,IF(Ventes[[#This Row],[RemiseType]]="Bas",3%,IF(Ventes[[#This Row],[RemiseType]]="Moyen",5%,IF(Ventes[[#This Row],[RemiseType]]="Elevé",10%,0))))*Ventes[[#This Row],[VenteBrut]]</f>
        <v>1460.854</v>
      </c>
      <c r="Z273">
        <f>Ventes[[#This Row],[VenteBrut]]-Ventes[[#This Row],[Remise]]</f>
        <v>13147.686</v>
      </c>
      <c r="AA273">
        <f>Ventes[[#This Row],[VenteNombre]]*Ventes[[#This Row],[CUHT]]</f>
        <v>10964.16</v>
      </c>
      <c r="AB273">
        <f>ROUND(Ventes[[#This Row],[VenteNet]]-Ventes[[#This Row],[Cout]],2)</f>
        <v>2183.5300000000002</v>
      </c>
      <c r="AC273">
        <f>WEEKDAY(Ventes[[#This Row],[VenteDate]], 2)</f>
        <v>1</v>
      </c>
      <c r="AD273" t="str">
        <f>CHOOSE(WEEKDAY(Ventes[[#This Row],[VenteDate]], 2),"lun.","mar.","mer.","jeu.","ven.","sam.","dim.")</f>
        <v>lun.</v>
      </c>
      <c r="AE273" s="10" t="str">
        <f>IF(MONTH(Ventes[[#This Row],[VenteDate]])&lt;10,"0"&amp;MONTH(Ventes[[#This Row],[VenteDate]]),TEXT(MONTH(Ventes[[#This Row],[VenteDate]]),"##"))</f>
        <v>02</v>
      </c>
      <c r="AF273" t="str">
        <f>CHOOSE(Ventes[[#This Row],[DateMoisNumero]],"janvier","février","mars","avril","mai","juin","juillet.","août","septembre","octobre","novembre","décembre")</f>
        <v>février</v>
      </c>
      <c r="AG273" t="str">
        <f>Ventes[[#This Row],[DateAnnee]]&amp;IF(WEEKNUM(Ventes[[#This Row],[VenteDate]])&lt;10,"-0","-")&amp;WEEKNUM(Ventes[[#This Row],[VenteDate]])</f>
        <v>2028-07</v>
      </c>
      <c r="AH273" s="10">
        <f>YEAR(Ventes[[#This Row],[VenteDate]])</f>
        <v>2028</v>
      </c>
      <c r="AR273"/>
      <c r="AS273"/>
      <c r="AT273"/>
      <c r="AU273"/>
      <c r="AV273"/>
      <c r="AW273"/>
      <c r="BA273"/>
      <c r="BC273"/>
    </row>
    <row r="274" spans="1:55">
      <c r="A274" t="s">
        <v>761</v>
      </c>
      <c r="B274" t="s">
        <v>762</v>
      </c>
      <c r="D274" s="7">
        <v>45649</v>
      </c>
      <c r="E274" s="8">
        <v>45649</v>
      </c>
      <c r="F274" s="8" t="s">
        <v>219</v>
      </c>
      <c r="G274" t="s">
        <v>220</v>
      </c>
      <c r="H274" t="s">
        <v>763</v>
      </c>
      <c r="I274" t="s">
        <v>764</v>
      </c>
      <c r="J274" t="s">
        <v>765</v>
      </c>
      <c r="K274" t="s">
        <v>766</v>
      </c>
      <c r="L274" s="9" t="s">
        <v>767</v>
      </c>
      <c r="M274" s="9" t="s">
        <v>75</v>
      </c>
      <c r="N274" t="s">
        <v>76</v>
      </c>
      <c r="O274" t="s">
        <v>55</v>
      </c>
      <c r="P274" s="9" t="s">
        <v>56</v>
      </c>
      <c r="Q274" s="5" t="s">
        <v>47</v>
      </c>
      <c r="R274" t="s">
        <v>48</v>
      </c>
      <c r="S274" t="s">
        <v>243</v>
      </c>
      <c r="T274" t="s">
        <v>244</v>
      </c>
      <c r="U274" s="9">
        <v>21</v>
      </c>
      <c r="V274">
        <v>10</v>
      </c>
      <c r="W274" s="9">
        <v>109</v>
      </c>
      <c r="X274">
        <f>Ventes[[#This Row],[VenteNombre]]*Ventes[[#This Row],[PUHT]]</f>
        <v>1090</v>
      </c>
      <c r="Y274">
        <f>IF(Ventes[[#This Row],[RemiseType]]="Aucun",0,IF(Ventes[[#This Row],[RemiseType]]="Bas",3%,IF(Ventes[[#This Row],[RemiseType]]="Moyen",5%,IF(Ventes[[#This Row],[RemiseType]]="Elevé",10%,0))))*Ventes[[#This Row],[VenteBrut]]</f>
        <v>32.699999999999996</v>
      </c>
      <c r="Z274">
        <f>Ventes[[#This Row],[VenteBrut]]-Ventes[[#This Row],[Remise]]</f>
        <v>1057.3</v>
      </c>
      <c r="AA274">
        <f>Ventes[[#This Row],[VenteNombre]]*Ventes[[#This Row],[CUHT]]</f>
        <v>210</v>
      </c>
      <c r="AB274">
        <f>ROUND(Ventes[[#This Row],[VenteNet]]-Ventes[[#This Row],[Cout]],2)</f>
        <v>847.3</v>
      </c>
      <c r="AC274">
        <f>WEEKDAY(Ventes[[#This Row],[VenteDate]], 2)</f>
        <v>1</v>
      </c>
      <c r="AD274" t="str">
        <f>CHOOSE(WEEKDAY(Ventes[[#This Row],[VenteDate]], 2),"lun.","mar.","mer.","jeu.","ven.","sam.","dim.")</f>
        <v>lun.</v>
      </c>
      <c r="AE274" s="10" t="str">
        <f>IF(MONTH(Ventes[[#This Row],[VenteDate]])&lt;10,"0"&amp;MONTH(Ventes[[#This Row],[VenteDate]]),TEXT(MONTH(Ventes[[#This Row],[VenteDate]]),"##"))</f>
        <v>12</v>
      </c>
      <c r="AF274" t="str">
        <f>CHOOSE(Ventes[[#This Row],[DateMoisNumero]],"janvier","février","mars","avril","mai","juin","juillet.","août","septembre","octobre","novembre","décembre")</f>
        <v>décembre</v>
      </c>
      <c r="AG274" t="str">
        <f>Ventes[[#This Row],[DateAnnee]]&amp;IF(WEEKNUM(Ventes[[#This Row],[VenteDate]])&lt;10,"-0","-")&amp;WEEKNUM(Ventes[[#This Row],[VenteDate]])</f>
        <v>2024-52</v>
      </c>
      <c r="AH274" s="10">
        <f>YEAR(Ventes[[#This Row],[VenteDate]])</f>
        <v>2024</v>
      </c>
      <c r="AR274"/>
      <c r="AS274"/>
      <c r="AT274"/>
      <c r="AU274"/>
      <c r="AV274"/>
      <c r="AW274"/>
      <c r="BA274"/>
      <c r="BC274"/>
    </row>
    <row r="275" spans="1:55">
      <c r="A275" t="s">
        <v>761</v>
      </c>
      <c r="B275" t="s">
        <v>762</v>
      </c>
      <c r="D275" s="7">
        <v>45649</v>
      </c>
      <c r="E275" s="8">
        <v>45649</v>
      </c>
      <c r="F275" s="8" t="s">
        <v>219</v>
      </c>
      <c r="G275" t="s">
        <v>220</v>
      </c>
      <c r="H275" t="s">
        <v>763</v>
      </c>
      <c r="I275" t="s">
        <v>764</v>
      </c>
      <c r="J275" t="s">
        <v>765</v>
      </c>
      <c r="K275" t="s">
        <v>317</v>
      </c>
      <c r="L275" s="9" t="s">
        <v>318</v>
      </c>
      <c r="M275" s="9" t="s">
        <v>75</v>
      </c>
      <c r="N275" t="s">
        <v>76</v>
      </c>
      <c r="O275" t="s">
        <v>45</v>
      </c>
      <c r="P275" s="9" t="s">
        <v>46</v>
      </c>
      <c r="Q275" s="5" t="s">
        <v>57</v>
      </c>
      <c r="R275" t="s">
        <v>58</v>
      </c>
      <c r="S275" t="s">
        <v>160</v>
      </c>
      <c r="T275" t="s">
        <v>161</v>
      </c>
      <c r="U275" s="9">
        <v>8</v>
      </c>
      <c r="V275">
        <v>54</v>
      </c>
      <c r="W275" s="9">
        <v>8.33</v>
      </c>
      <c r="X275">
        <f>Ventes[[#This Row],[VenteNombre]]*Ventes[[#This Row],[PUHT]]</f>
        <v>449.82</v>
      </c>
      <c r="Y275">
        <f>IF(Ventes[[#This Row],[RemiseType]]="Aucun",0,IF(Ventes[[#This Row],[RemiseType]]="Bas",3%,IF(Ventes[[#This Row],[RemiseType]]="Moyen",5%,IF(Ventes[[#This Row],[RemiseType]]="Elevé",10%,0))))*Ventes[[#This Row],[VenteBrut]]</f>
        <v>22.491</v>
      </c>
      <c r="Z275">
        <f>Ventes[[#This Row],[VenteBrut]]-Ventes[[#This Row],[Remise]]</f>
        <v>427.32900000000001</v>
      </c>
      <c r="AA275">
        <f>Ventes[[#This Row],[VenteNombre]]*Ventes[[#This Row],[CUHT]]</f>
        <v>432</v>
      </c>
      <c r="AB275">
        <f>ROUND(Ventes[[#This Row],[VenteNet]]-Ventes[[#This Row],[Cout]],2)</f>
        <v>-4.67</v>
      </c>
      <c r="AC275">
        <f>WEEKDAY(Ventes[[#This Row],[VenteDate]], 2)</f>
        <v>1</v>
      </c>
      <c r="AD275" t="str">
        <f>CHOOSE(WEEKDAY(Ventes[[#This Row],[VenteDate]], 2),"lun.","mar.","mer.","jeu.","ven.","sam.","dim.")</f>
        <v>lun.</v>
      </c>
      <c r="AE275" s="10" t="str">
        <f>IF(MONTH(Ventes[[#This Row],[VenteDate]])&lt;10,"0"&amp;MONTH(Ventes[[#This Row],[VenteDate]]),TEXT(MONTH(Ventes[[#This Row],[VenteDate]]),"##"))</f>
        <v>12</v>
      </c>
      <c r="AF275" t="str">
        <f>CHOOSE(Ventes[[#This Row],[DateMoisNumero]],"janvier","février","mars","avril","mai","juin","juillet.","août","septembre","octobre","novembre","décembre")</f>
        <v>décembre</v>
      </c>
      <c r="AG275" t="str">
        <f>Ventes[[#This Row],[DateAnnee]]&amp;IF(WEEKNUM(Ventes[[#This Row],[VenteDate]])&lt;10,"-0","-")&amp;WEEKNUM(Ventes[[#This Row],[VenteDate]])</f>
        <v>2024-52</v>
      </c>
      <c r="AH275" s="10">
        <f>YEAR(Ventes[[#This Row],[VenteDate]])</f>
        <v>2024</v>
      </c>
      <c r="AR275"/>
      <c r="AS275"/>
      <c r="AT275"/>
      <c r="AU275"/>
      <c r="AV275"/>
      <c r="AW275"/>
      <c r="BA275"/>
      <c r="BC275"/>
    </row>
    <row r="276" spans="1:55">
      <c r="A276" t="s">
        <v>761</v>
      </c>
      <c r="B276" t="s">
        <v>762</v>
      </c>
      <c r="D276" s="7">
        <v>45649</v>
      </c>
      <c r="E276" s="8">
        <v>45720</v>
      </c>
      <c r="F276" s="8" t="s">
        <v>219</v>
      </c>
      <c r="G276" t="s">
        <v>220</v>
      </c>
      <c r="H276" t="s">
        <v>763</v>
      </c>
      <c r="I276" t="s">
        <v>764</v>
      </c>
      <c r="J276" t="s">
        <v>765</v>
      </c>
      <c r="K276" t="s">
        <v>396</v>
      </c>
      <c r="L276" s="9" t="s">
        <v>397</v>
      </c>
      <c r="M276" s="9" t="s">
        <v>53</v>
      </c>
      <c r="N276" t="s">
        <v>54</v>
      </c>
      <c r="O276" t="s">
        <v>55</v>
      </c>
      <c r="P276" t="s">
        <v>56</v>
      </c>
      <c r="Q276" s="5" t="s">
        <v>57</v>
      </c>
      <c r="R276" t="s">
        <v>58</v>
      </c>
      <c r="S276" t="s">
        <v>365</v>
      </c>
      <c r="T276" t="s">
        <v>366</v>
      </c>
      <c r="U276">
        <v>44.06</v>
      </c>
      <c r="V276">
        <v>20</v>
      </c>
      <c r="W276">
        <v>148.6</v>
      </c>
      <c r="X276">
        <f>Ventes[[#This Row],[VenteNombre]]*Ventes[[#This Row],[PUHT]]</f>
        <v>2972</v>
      </c>
      <c r="Y276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276">
        <f>Ventes[[#This Row],[VenteBrut]]-Ventes[[#This Row],[Remise]]</f>
        <v>2882.84</v>
      </c>
      <c r="AA276">
        <f>Ventes[[#This Row],[VenteNombre]]*Ventes[[#This Row],[CUHT]]</f>
        <v>881.2</v>
      </c>
      <c r="AB276">
        <f>ROUND(Ventes[[#This Row],[VenteNet]]-Ventes[[#This Row],[Cout]],2)</f>
        <v>2001.64</v>
      </c>
      <c r="AC276">
        <f>WEEKDAY(Ventes[[#This Row],[VenteDate]], 2)</f>
        <v>2</v>
      </c>
      <c r="AD276" t="str">
        <f>CHOOSE(WEEKDAY(Ventes[[#This Row],[VenteDate]], 2),"lun.","mar.","mer.","jeu.","ven.","sam.","dim.")</f>
        <v>mar.</v>
      </c>
      <c r="AE276" s="10" t="str">
        <f>IF(MONTH(Ventes[[#This Row],[VenteDate]])&lt;10,"0"&amp;MONTH(Ventes[[#This Row],[VenteDate]]),TEXT(MONTH(Ventes[[#This Row],[VenteDate]]),"##"))</f>
        <v>03</v>
      </c>
      <c r="AF276" t="str">
        <f>CHOOSE(Ventes[[#This Row],[DateMoisNumero]],"janvier","février","mars","avril","mai","juin","juillet.","août","septembre","octobre","novembre","décembre")</f>
        <v>mars</v>
      </c>
      <c r="AG276" t="str">
        <f>Ventes[[#This Row],[DateAnnee]]&amp;IF(WEEKNUM(Ventes[[#This Row],[VenteDate]])&lt;10,"-0","-")&amp;WEEKNUM(Ventes[[#This Row],[VenteDate]])</f>
        <v>2025-10</v>
      </c>
      <c r="AH276" s="10">
        <f>YEAR(Ventes[[#This Row],[VenteDate]])</f>
        <v>2025</v>
      </c>
      <c r="AR276"/>
      <c r="AS276"/>
      <c r="AT276"/>
      <c r="AU276"/>
      <c r="AV276"/>
      <c r="AW276"/>
      <c r="BA276"/>
      <c r="BC276"/>
    </row>
    <row r="277" spans="1:55">
      <c r="A277" t="s">
        <v>761</v>
      </c>
      <c r="B277" t="s">
        <v>762</v>
      </c>
      <c r="D277" s="7">
        <v>45649</v>
      </c>
      <c r="E277" s="8">
        <v>45774</v>
      </c>
      <c r="F277" s="8" t="s">
        <v>219</v>
      </c>
      <c r="G277" t="s">
        <v>220</v>
      </c>
      <c r="H277" t="s">
        <v>763</v>
      </c>
      <c r="I277" t="s">
        <v>764</v>
      </c>
      <c r="J277" t="s">
        <v>765</v>
      </c>
      <c r="K277" t="s">
        <v>768</v>
      </c>
      <c r="L277" s="9" t="s">
        <v>769</v>
      </c>
      <c r="M277" s="9" t="s">
        <v>43</v>
      </c>
      <c r="N277" t="s">
        <v>44</v>
      </c>
      <c r="O277" t="s">
        <v>288</v>
      </c>
      <c r="P277" t="s">
        <v>289</v>
      </c>
      <c r="Q277" s="5" t="s">
        <v>57</v>
      </c>
      <c r="R277" t="s">
        <v>58</v>
      </c>
      <c r="S277" t="s">
        <v>175</v>
      </c>
      <c r="T277" t="s">
        <v>176</v>
      </c>
      <c r="U277">
        <v>100.8</v>
      </c>
      <c r="V277">
        <v>10</v>
      </c>
      <c r="W277">
        <v>147.88</v>
      </c>
      <c r="X277">
        <f>Ventes[[#This Row],[VenteNombre]]*Ventes[[#This Row],[PUHT]]</f>
        <v>1478.8</v>
      </c>
      <c r="Y2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77">
        <f>Ventes[[#This Row],[VenteBrut]]-Ventes[[#This Row],[Remise]]</f>
        <v>1478.8</v>
      </c>
      <c r="AA277">
        <f>Ventes[[#This Row],[VenteNombre]]*Ventes[[#This Row],[CUHT]]</f>
        <v>1008</v>
      </c>
      <c r="AB277">
        <f>ROUND(Ventes[[#This Row],[VenteNet]]-Ventes[[#This Row],[Cout]],2)</f>
        <v>470.8</v>
      </c>
      <c r="AC277">
        <f>WEEKDAY(Ventes[[#This Row],[VenteDate]], 2)</f>
        <v>7</v>
      </c>
      <c r="AD277" t="str">
        <f>CHOOSE(WEEKDAY(Ventes[[#This Row],[VenteDate]], 2),"lun.","mar.","mer.","jeu.","ven.","sam.","dim.")</f>
        <v>dim.</v>
      </c>
      <c r="AE277" s="10" t="str">
        <f>IF(MONTH(Ventes[[#This Row],[VenteDate]])&lt;10,"0"&amp;MONTH(Ventes[[#This Row],[VenteDate]]),TEXT(MONTH(Ventes[[#This Row],[VenteDate]]),"##"))</f>
        <v>04</v>
      </c>
      <c r="AF277" t="str">
        <f>CHOOSE(Ventes[[#This Row],[DateMoisNumero]],"janvier","février","mars","avril","mai","juin","juillet.","août","septembre","octobre","novembre","décembre")</f>
        <v>avril</v>
      </c>
      <c r="AG277" t="str">
        <f>Ventes[[#This Row],[DateAnnee]]&amp;IF(WEEKNUM(Ventes[[#This Row],[VenteDate]])&lt;10,"-0","-")&amp;WEEKNUM(Ventes[[#This Row],[VenteDate]])</f>
        <v>2025-18</v>
      </c>
      <c r="AH277" s="10">
        <f>YEAR(Ventes[[#This Row],[VenteDate]])</f>
        <v>2025</v>
      </c>
      <c r="AR277"/>
      <c r="AS277"/>
      <c r="AT277"/>
      <c r="AU277"/>
      <c r="AV277"/>
      <c r="AW277"/>
      <c r="BA277"/>
      <c r="BC277"/>
    </row>
    <row r="278" spans="1:55">
      <c r="A278" t="s">
        <v>761</v>
      </c>
      <c r="B278" t="s">
        <v>762</v>
      </c>
      <c r="D278" s="7">
        <v>45649</v>
      </c>
      <c r="E278" s="8">
        <v>45994</v>
      </c>
      <c r="F278" s="8" t="s">
        <v>219</v>
      </c>
      <c r="G278" t="s">
        <v>220</v>
      </c>
      <c r="H278" t="s">
        <v>763</v>
      </c>
      <c r="I278" t="s">
        <v>764</v>
      </c>
      <c r="J278" t="s">
        <v>765</v>
      </c>
      <c r="K278" t="s">
        <v>480</v>
      </c>
      <c r="L278" s="9" t="s">
        <v>481</v>
      </c>
      <c r="M278" s="9" t="s">
        <v>130</v>
      </c>
      <c r="N278" t="s">
        <v>131</v>
      </c>
      <c r="O278" t="s">
        <v>55</v>
      </c>
      <c r="P278" t="s">
        <v>56</v>
      </c>
      <c r="Q278" s="5" t="s">
        <v>57</v>
      </c>
      <c r="R278" t="s">
        <v>58</v>
      </c>
      <c r="S278" t="s">
        <v>183</v>
      </c>
      <c r="T278" t="s">
        <v>184</v>
      </c>
      <c r="U278">
        <v>23.44</v>
      </c>
      <c r="V278">
        <v>24</v>
      </c>
      <c r="W278">
        <v>110.77</v>
      </c>
      <c r="X278">
        <f>Ventes[[#This Row],[VenteNombre]]*Ventes[[#This Row],[PUHT]]</f>
        <v>2658.48</v>
      </c>
      <c r="Y278">
        <f>IF(Ventes[[#This Row],[RemiseType]]="Aucun",0,IF(Ventes[[#This Row],[RemiseType]]="Bas",3%,IF(Ventes[[#This Row],[RemiseType]]="Moyen",5%,IF(Ventes[[#This Row],[RemiseType]]="Elevé",10%,0))))*Ventes[[#This Row],[VenteBrut]]</f>
        <v>79.754400000000004</v>
      </c>
      <c r="Z278">
        <f>Ventes[[#This Row],[VenteBrut]]-Ventes[[#This Row],[Remise]]</f>
        <v>2578.7256000000002</v>
      </c>
      <c r="AA278">
        <f>Ventes[[#This Row],[VenteNombre]]*Ventes[[#This Row],[CUHT]]</f>
        <v>562.56000000000006</v>
      </c>
      <c r="AB278">
        <f>ROUND(Ventes[[#This Row],[VenteNet]]-Ventes[[#This Row],[Cout]],2)</f>
        <v>2016.17</v>
      </c>
      <c r="AC278">
        <f>WEEKDAY(Ventes[[#This Row],[VenteDate]], 2)</f>
        <v>3</v>
      </c>
      <c r="AD278" t="str">
        <f>CHOOSE(WEEKDAY(Ventes[[#This Row],[VenteDate]], 2),"lun.","mar.","mer.","jeu.","ven.","sam.","dim.")</f>
        <v>mer.</v>
      </c>
      <c r="AE278" s="10" t="str">
        <f>IF(MONTH(Ventes[[#This Row],[VenteDate]])&lt;10,"0"&amp;MONTH(Ventes[[#This Row],[VenteDate]]),TEXT(MONTH(Ventes[[#This Row],[VenteDate]]),"##"))</f>
        <v>12</v>
      </c>
      <c r="AF278" t="str">
        <f>CHOOSE(Ventes[[#This Row],[DateMoisNumero]],"janvier","février","mars","avril","mai","juin","juillet.","août","septembre","octobre","novembre","décembre")</f>
        <v>décembre</v>
      </c>
      <c r="AG278" t="str">
        <f>Ventes[[#This Row],[DateAnnee]]&amp;IF(WEEKNUM(Ventes[[#This Row],[VenteDate]])&lt;10,"-0","-")&amp;WEEKNUM(Ventes[[#This Row],[VenteDate]])</f>
        <v>2025-49</v>
      </c>
      <c r="AH278" s="10">
        <f>YEAR(Ventes[[#This Row],[VenteDate]])</f>
        <v>2025</v>
      </c>
      <c r="AR278"/>
      <c r="AS278"/>
      <c r="AT278"/>
      <c r="AU278"/>
      <c r="AV278"/>
      <c r="AW278"/>
      <c r="BA278"/>
      <c r="BC278"/>
    </row>
    <row r="279" spans="1:55">
      <c r="A279" t="s">
        <v>761</v>
      </c>
      <c r="B279" t="s">
        <v>762</v>
      </c>
      <c r="D279" s="7">
        <v>45649</v>
      </c>
      <c r="E279" s="8">
        <v>46016</v>
      </c>
      <c r="F279" s="8" t="s">
        <v>219</v>
      </c>
      <c r="G279" t="s">
        <v>220</v>
      </c>
      <c r="H279" t="s">
        <v>763</v>
      </c>
      <c r="I279" t="s">
        <v>764</v>
      </c>
      <c r="J279" t="s">
        <v>765</v>
      </c>
      <c r="K279" t="s">
        <v>770</v>
      </c>
      <c r="L279" s="9" t="s">
        <v>771</v>
      </c>
      <c r="M279" s="9" t="s">
        <v>53</v>
      </c>
      <c r="N279" t="s">
        <v>54</v>
      </c>
      <c r="O279" t="s">
        <v>55</v>
      </c>
      <c r="P279" t="s">
        <v>56</v>
      </c>
      <c r="Q279" s="5" t="s">
        <v>57</v>
      </c>
      <c r="R279" t="s">
        <v>58</v>
      </c>
      <c r="S279" t="s">
        <v>251</v>
      </c>
      <c r="T279" t="s">
        <v>252</v>
      </c>
      <c r="U279">
        <v>26.33</v>
      </c>
      <c r="V279">
        <v>49</v>
      </c>
      <c r="W279">
        <v>36.25</v>
      </c>
      <c r="X279">
        <f>Ventes[[#This Row],[VenteNombre]]*Ventes[[#This Row],[PUHT]]</f>
        <v>1776.25</v>
      </c>
      <c r="Y279">
        <f>IF(Ventes[[#This Row],[RemiseType]]="Aucun",0,IF(Ventes[[#This Row],[RemiseType]]="Bas",3%,IF(Ventes[[#This Row],[RemiseType]]="Moyen",5%,IF(Ventes[[#This Row],[RemiseType]]="Elevé",10%,0))))*Ventes[[#This Row],[VenteBrut]]</f>
        <v>53.287500000000001</v>
      </c>
      <c r="Z279">
        <f>Ventes[[#This Row],[VenteBrut]]-Ventes[[#This Row],[Remise]]</f>
        <v>1722.9625000000001</v>
      </c>
      <c r="AA279">
        <f>Ventes[[#This Row],[VenteNombre]]*Ventes[[#This Row],[CUHT]]</f>
        <v>1290.1699999999998</v>
      </c>
      <c r="AB279">
        <f>ROUND(Ventes[[#This Row],[VenteNet]]-Ventes[[#This Row],[Cout]],2)</f>
        <v>432.79</v>
      </c>
      <c r="AC279">
        <f>WEEKDAY(Ventes[[#This Row],[VenteDate]], 2)</f>
        <v>4</v>
      </c>
      <c r="AD279" t="str">
        <f>CHOOSE(WEEKDAY(Ventes[[#This Row],[VenteDate]], 2),"lun.","mar.","mer.","jeu.","ven.","sam.","dim.")</f>
        <v>jeu.</v>
      </c>
      <c r="AE279" s="10" t="str">
        <f>IF(MONTH(Ventes[[#This Row],[VenteDate]])&lt;10,"0"&amp;MONTH(Ventes[[#This Row],[VenteDate]]),TEXT(MONTH(Ventes[[#This Row],[VenteDate]]),"##"))</f>
        <v>12</v>
      </c>
      <c r="AF279" t="str">
        <f>CHOOSE(Ventes[[#This Row],[DateMoisNumero]],"janvier","février","mars","avril","mai","juin","juillet.","août","septembre","octobre","novembre","décembre")</f>
        <v>décembre</v>
      </c>
      <c r="AG279" t="str">
        <f>Ventes[[#This Row],[DateAnnee]]&amp;IF(WEEKNUM(Ventes[[#This Row],[VenteDate]])&lt;10,"-0","-")&amp;WEEKNUM(Ventes[[#This Row],[VenteDate]])</f>
        <v>2025-52</v>
      </c>
      <c r="AH279" s="10">
        <f>YEAR(Ventes[[#This Row],[VenteDate]])</f>
        <v>2025</v>
      </c>
      <c r="AR279"/>
      <c r="AS279"/>
      <c r="AT279"/>
      <c r="AU279"/>
      <c r="AV279"/>
      <c r="AW279"/>
      <c r="BA279"/>
      <c r="BC279"/>
    </row>
    <row r="280" spans="1:55">
      <c r="A280" t="s">
        <v>761</v>
      </c>
      <c r="B280" t="s">
        <v>762</v>
      </c>
      <c r="D280" s="7">
        <v>45649</v>
      </c>
      <c r="E280" s="8">
        <v>46061</v>
      </c>
      <c r="F280" s="8" t="s">
        <v>219</v>
      </c>
      <c r="G280" t="s">
        <v>220</v>
      </c>
      <c r="H280" t="s">
        <v>763</v>
      </c>
      <c r="I280" t="s">
        <v>764</v>
      </c>
      <c r="J280" t="s">
        <v>765</v>
      </c>
      <c r="K280" t="s">
        <v>772</v>
      </c>
      <c r="L280" s="9" t="s">
        <v>773</v>
      </c>
      <c r="M280" s="9" t="s">
        <v>53</v>
      </c>
      <c r="N280" t="s">
        <v>54</v>
      </c>
      <c r="O280" t="s">
        <v>55</v>
      </c>
      <c r="P280" t="s">
        <v>56</v>
      </c>
      <c r="Q280" s="5" t="s">
        <v>79</v>
      </c>
      <c r="R280" t="s">
        <v>80</v>
      </c>
      <c r="S280" t="s">
        <v>199</v>
      </c>
      <c r="T280" t="s">
        <v>200</v>
      </c>
      <c r="U280">
        <v>45.36</v>
      </c>
      <c r="V280">
        <v>73</v>
      </c>
      <c r="W280">
        <v>68.040000000000006</v>
      </c>
      <c r="X280">
        <f>Ventes[[#This Row],[VenteNombre]]*Ventes[[#This Row],[PUHT]]</f>
        <v>4966.92</v>
      </c>
      <c r="Y280">
        <f>IF(Ventes[[#This Row],[RemiseType]]="Aucun",0,IF(Ventes[[#This Row],[RemiseType]]="Bas",3%,IF(Ventes[[#This Row],[RemiseType]]="Moyen",5%,IF(Ventes[[#This Row],[RemiseType]]="Elevé",10%,0))))*Ventes[[#This Row],[VenteBrut]]</f>
        <v>149.0076</v>
      </c>
      <c r="Z280">
        <f>Ventes[[#This Row],[VenteBrut]]-Ventes[[#This Row],[Remise]]</f>
        <v>4817.9124000000002</v>
      </c>
      <c r="AA280">
        <f>Ventes[[#This Row],[VenteNombre]]*Ventes[[#This Row],[CUHT]]</f>
        <v>3311.2799999999997</v>
      </c>
      <c r="AB280">
        <f>ROUND(Ventes[[#This Row],[VenteNet]]-Ventes[[#This Row],[Cout]],2)</f>
        <v>1506.63</v>
      </c>
      <c r="AC280">
        <f>WEEKDAY(Ventes[[#This Row],[VenteDate]], 2)</f>
        <v>7</v>
      </c>
      <c r="AD280" t="str">
        <f>CHOOSE(WEEKDAY(Ventes[[#This Row],[VenteDate]], 2),"lun.","mar.","mer.","jeu.","ven.","sam.","dim.")</f>
        <v>dim.</v>
      </c>
      <c r="AE280" s="10" t="str">
        <f>IF(MONTH(Ventes[[#This Row],[VenteDate]])&lt;10,"0"&amp;MONTH(Ventes[[#This Row],[VenteDate]]),TEXT(MONTH(Ventes[[#This Row],[VenteDate]]),"##"))</f>
        <v>02</v>
      </c>
      <c r="AF280" t="str">
        <f>CHOOSE(Ventes[[#This Row],[DateMoisNumero]],"janvier","février","mars","avril","mai","juin","juillet.","août","septembre","octobre","novembre","décembre")</f>
        <v>février</v>
      </c>
      <c r="AG280" t="str">
        <f>Ventes[[#This Row],[DateAnnee]]&amp;IF(WEEKNUM(Ventes[[#This Row],[VenteDate]])&lt;10,"-0","-")&amp;WEEKNUM(Ventes[[#This Row],[VenteDate]])</f>
        <v>2026-07</v>
      </c>
      <c r="AH280" s="10">
        <f>YEAR(Ventes[[#This Row],[VenteDate]])</f>
        <v>2026</v>
      </c>
      <c r="AR280"/>
      <c r="AS280"/>
      <c r="AT280"/>
      <c r="AU280"/>
      <c r="AV280"/>
      <c r="AW280"/>
      <c r="BA280"/>
      <c r="BC280"/>
    </row>
    <row r="281" spans="1:55">
      <c r="A281" t="s">
        <v>761</v>
      </c>
      <c r="B281" t="s">
        <v>762</v>
      </c>
      <c r="D281" s="7">
        <v>45649</v>
      </c>
      <c r="E281" s="8">
        <v>46115</v>
      </c>
      <c r="F281" s="8" t="s">
        <v>219</v>
      </c>
      <c r="G281" t="s">
        <v>220</v>
      </c>
      <c r="H281" t="s">
        <v>763</v>
      </c>
      <c r="I281" t="s">
        <v>764</v>
      </c>
      <c r="J281" t="s">
        <v>765</v>
      </c>
      <c r="K281" t="s">
        <v>774</v>
      </c>
      <c r="L281" s="9" t="s">
        <v>775</v>
      </c>
      <c r="M281" s="9" t="s">
        <v>43</v>
      </c>
      <c r="N281" t="s">
        <v>44</v>
      </c>
      <c r="O281" t="s">
        <v>55</v>
      </c>
      <c r="P281" t="s">
        <v>56</v>
      </c>
      <c r="Q281" s="5" t="s">
        <v>65</v>
      </c>
      <c r="R281" t="s">
        <v>66</v>
      </c>
      <c r="S281" t="s">
        <v>49</v>
      </c>
      <c r="T281" t="s">
        <v>50</v>
      </c>
      <c r="U281">
        <v>23.33</v>
      </c>
      <c r="V281">
        <v>13</v>
      </c>
      <c r="W281">
        <v>32.25</v>
      </c>
      <c r="X281">
        <f>Ventes[[#This Row],[VenteNombre]]*Ventes[[#This Row],[PUHT]]</f>
        <v>419.25</v>
      </c>
      <c r="Y281">
        <f>IF(Ventes[[#This Row],[RemiseType]]="Aucun",0,IF(Ventes[[#This Row],[RemiseType]]="Bas",3%,IF(Ventes[[#This Row],[RemiseType]]="Moyen",5%,IF(Ventes[[#This Row],[RemiseType]]="Elevé",10%,0))))*Ventes[[#This Row],[VenteBrut]]</f>
        <v>12.577499999999999</v>
      </c>
      <c r="Z281">
        <f>Ventes[[#This Row],[VenteBrut]]-Ventes[[#This Row],[Remise]]</f>
        <v>406.67250000000001</v>
      </c>
      <c r="AA281">
        <f>Ventes[[#This Row],[VenteNombre]]*Ventes[[#This Row],[CUHT]]</f>
        <v>303.28999999999996</v>
      </c>
      <c r="AB281">
        <f>ROUND(Ventes[[#This Row],[VenteNet]]-Ventes[[#This Row],[Cout]],2)</f>
        <v>103.38</v>
      </c>
      <c r="AC281">
        <f>WEEKDAY(Ventes[[#This Row],[VenteDate]], 2)</f>
        <v>5</v>
      </c>
      <c r="AD281" t="str">
        <f>CHOOSE(WEEKDAY(Ventes[[#This Row],[VenteDate]], 2),"lun.","mar.","mer.","jeu.","ven.","sam.","dim.")</f>
        <v>ven.</v>
      </c>
      <c r="AE281" s="10" t="str">
        <f>IF(MONTH(Ventes[[#This Row],[VenteDate]])&lt;10,"0"&amp;MONTH(Ventes[[#This Row],[VenteDate]]),TEXT(MONTH(Ventes[[#This Row],[VenteDate]]),"##"))</f>
        <v>04</v>
      </c>
      <c r="AF281" t="str">
        <f>CHOOSE(Ventes[[#This Row],[DateMoisNumero]],"janvier","février","mars","avril","mai","juin","juillet.","août","septembre","octobre","novembre","décembre")</f>
        <v>avril</v>
      </c>
      <c r="AG281" t="str">
        <f>Ventes[[#This Row],[DateAnnee]]&amp;IF(WEEKNUM(Ventes[[#This Row],[VenteDate]])&lt;10,"-0","-")&amp;WEEKNUM(Ventes[[#This Row],[VenteDate]])</f>
        <v>2026-14</v>
      </c>
      <c r="AH281" s="10">
        <f>YEAR(Ventes[[#This Row],[VenteDate]])</f>
        <v>2026</v>
      </c>
      <c r="AR281"/>
      <c r="AS281"/>
      <c r="AT281"/>
      <c r="AU281"/>
      <c r="AV281"/>
      <c r="AW281"/>
      <c r="BA281"/>
      <c r="BC281"/>
    </row>
    <row r="282" spans="1:55">
      <c r="A282" t="s">
        <v>761</v>
      </c>
      <c r="B282" t="s">
        <v>762</v>
      </c>
      <c r="D282" s="7">
        <v>45649</v>
      </c>
      <c r="E282" s="8">
        <v>46262</v>
      </c>
      <c r="F282" s="8" t="s">
        <v>219</v>
      </c>
      <c r="G282" t="s">
        <v>220</v>
      </c>
      <c r="H282" t="s">
        <v>763</v>
      </c>
      <c r="I282" t="s">
        <v>764</v>
      </c>
      <c r="J282" t="s">
        <v>765</v>
      </c>
      <c r="K282" t="s">
        <v>683</v>
      </c>
      <c r="L282" s="9" t="s">
        <v>684</v>
      </c>
      <c r="M282" s="9" t="s">
        <v>75</v>
      </c>
      <c r="N282" t="s">
        <v>76</v>
      </c>
      <c r="O282" t="s">
        <v>55</v>
      </c>
      <c r="P282" t="s">
        <v>56</v>
      </c>
      <c r="Q282" s="5" t="s">
        <v>47</v>
      </c>
      <c r="R282" t="s">
        <v>48</v>
      </c>
      <c r="S282" t="s">
        <v>243</v>
      </c>
      <c r="T282" t="s">
        <v>244</v>
      </c>
      <c r="U282">
        <v>25.2</v>
      </c>
      <c r="V282">
        <v>10</v>
      </c>
      <c r="W282">
        <v>110.8</v>
      </c>
      <c r="X282">
        <f>Ventes[[#This Row],[VenteNombre]]*Ventes[[#This Row],[PUHT]]</f>
        <v>1108</v>
      </c>
      <c r="Y282">
        <f>IF(Ventes[[#This Row],[RemiseType]]="Aucun",0,IF(Ventes[[#This Row],[RemiseType]]="Bas",3%,IF(Ventes[[#This Row],[RemiseType]]="Moyen",5%,IF(Ventes[[#This Row],[RemiseType]]="Elevé",10%,0))))*Ventes[[#This Row],[VenteBrut]]</f>
        <v>33.24</v>
      </c>
      <c r="Z282">
        <f>Ventes[[#This Row],[VenteBrut]]-Ventes[[#This Row],[Remise]]</f>
        <v>1074.76</v>
      </c>
      <c r="AA282">
        <f>Ventes[[#This Row],[VenteNombre]]*Ventes[[#This Row],[CUHT]]</f>
        <v>252</v>
      </c>
      <c r="AB282">
        <f>ROUND(Ventes[[#This Row],[VenteNet]]-Ventes[[#This Row],[Cout]],2)</f>
        <v>822.76</v>
      </c>
      <c r="AC282">
        <f>WEEKDAY(Ventes[[#This Row],[VenteDate]], 2)</f>
        <v>5</v>
      </c>
      <c r="AD282" t="str">
        <f>CHOOSE(WEEKDAY(Ventes[[#This Row],[VenteDate]], 2),"lun.","mar.","mer.","jeu.","ven.","sam.","dim.")</f>
        <v>ven.</v>
      </c>
      <c r="AE282" s="10" t="str">
        <f>IF(MONTH(Ventes[[#This Row],[VenteDate]])&lt;10,"0"&amp;MONTH(Ventes[[#This Row],[VenteDate]]),TEXT(MONTH(Ventes[[#This Row],[VenteDate]]),"##"))</f>
        <v>08</v>
      </c>
      <c r="AF282" t="str">
        <f>CHOOSE(Ventes[[#This Row],[DateMoisNumero]],"janvier","février","mars","avril","mai","juin","juillet.","août","septembre","octobre","novembre","décembre")</f>
        <v>août</v>
      </c>
      <c r="AG282" t="str">
        <f>Ventes[[#This Row],[DateAnnee]]&amp;IF(WEEKNUM(Ventes[[#This Row],[VenteDate]])&lt;10,"-0","-")&amp;WEEKNUM(Ventes[[#This Row],[VenteDate]])</f>
        <v>2026-35</v>
      </c>
      <c r="AH282" s="10">
        <f>YEAR(Ventes[[#This Row],[VenteDate]])</f>
        <v>2026</v>
      </c>
      <c r="AR282"/>
      <c r="AS282"/>
      <c r="AT282"/>
      <c r="AU282"/>
      <c r="AV282"/>
      <c r="AW282"/>
      <c r="BA282"/>
      <c r="BC282"/>
    </row>
    <row r="283" spans="1:55">
      <c r="A283" t="s">
        <v>761</v>
      </c>
      <c r="B283" t="s">
        <v>762</v>
      </c>
      <c r="D283" s="7">
        <v>45649</v>
      </c>
      <c r="E283" s="8">
        <v>46349</v>
      </c>
      <c r="F283" s="8" t="s">
        <v>219</v>
      </c>
      <c r="G283" t="s">
        <v>220</v>
      </c>
      <c r="H283" t="s">
        <v>763</v>
      </c>
      <c r="I283" t="s">
        <v>764</v>
      </c>
      <c r="J283" t="s">
        <v>765</v>
      </c>
      <c r="K283" t="s">
        <v>776</v>
      </c>
      <c r="L283" s="9" t="s">
        <v>777</v>
      </c>
      <c r="M283" s="9" t="s">
        <v>75</v>
      </c>
      <c r="N283" t="s">
        <v>76</v>
      </c>
      <c r="O283" t="s">
        <v>45</v>
      </c>
      <c r="P283" t="s">
        <v>46</v>
      </c>
      <c r="Q283" s="5" t="s">
        <v>57</v>
      </c>
      <c r="R283" t="s">
        <v>58</v>
      </c>
      <c r="S283" t="s">
        <v>160</v>
      </c>
      <c r="T283" t="s">
        <v>161</v>
      </c>
      <c r="U283">
        <v>50</v>
      </c>
      <c r="V283">
        <v>54</v>
      </c>
      <c r="W283">
        <v>152.08000000000001</v>
      </c>
      <c r="X283">
        <f>Ventes[[#This Row],[VenteNombre]]*Ventes[[#This Row],[PUHT]]</f>
        <v>8212.3200000000015</v>
      </c>
      <c r="Y283">
        <f>IF(Ventes[[#This Row],[RemiseType]]="Aucun",0,IF(Ventes[[#This Row],[RemiseType]]="Bas",3%,IF(Ventes[[#This Row],[RemiseType]]="Moyen",5%,IF(Ventes[[#This Row],[RemiseType]]="Elevé",10%,0))))*Ventes[[#This Row],[VenteBrut]]</f>
        <v>410.6160000000001</v>
      </c>
      <c r="Z283">
        <f>Ventes[[#This Row],[VenteBrut]]-Ventes[[#This Row],[Remise]]</f>
        <v>7801.7040000000015</v>
      </c>
      <c r="AA283">
        <f>Ventes[[#This Row],[VenteNombre]]*Ventes[[#This Row],[CUHT]]</f>
        <v>2700</v>
      </c>
      <c r="AB283">
        <f>ROUND(Ventes[[#This Row],[VenteNet]]-Ventes[[#This Row],[Cout]],2)</f>
        <v>5101.7</v>
      </c>
      <c r="AC283">
        <f>WEEKDAY(Ventes[[#This Row],[VenteDate]], 2)</f>
        <v>1</v>
      </c>
      <c r="AD283" t="str">
        <f>CHOOSE(WEEKDAY(Ventes[[#This Row],[VenteDate]], 2),"lun.","mar.","mer.","jeu.","ven.","sam.","dim.")</f>
        <v>lun.</v>
      </c>
      <c r="AE283" s="10" t="str">
        <f>IF(MONTH(Ventes[[#This Row],[VenteDate]])&lt;10,"0"&amp;MONTH(Ventes[[#This Row],[VenteDate]]),TEXT(MONTH(Ventes[[#This Row],[VenteDate]]),"##"))</f>
        <v>11</v>
      </c>
      <c r="AF283" t="str">
        <f>CHOOSE(Ventes[[#This Row],[DateMoisNumero]],"janvier","février","mars","avril","mai","juin","juillet.","août","septembre","octobre","novembre","décembre")</f>
        <v>novembre</v>
      </c>
      <c r="AG283" t="str">
        <f>Ventes[[#This Row],[DateAnnee]]&amp;IF(WEEKNUM(Ventes[[#This Row],[VenteDate]])&lt;10,"-0","-")&amp;WEEKNUM(Ventes[[#This Row],[VenteDate]])</f>
        <v>2026-48</v>
      </c>
      <c r="AH283" s="10">
        <f>YEAR(Ventes[[#This Row],[VenteDate]])</f>
        <v>2026</v>
      </c>
      <c r="AR283"/>
      <c r="AS283"/>
      <c r="AT283"/>
      <c r="AU283"/>
      <c r="AV283"/>
      <c r="AW283"/>
      <c r="BA283"/>
      <c r="BC283"/>
    </row>
    <row r="284" spans="1:55">
      <c r="A284" t="s">
        <v>761</v>
      </c>
      <c r="B284" t="s">
        <v>762</v>
      </c>
      <c r="D284" s="7">
        <v>45649</v>
      </c>
      <c r="E284" s="8">
        <v>46450</v>
      </c>
      <c r="F284" s="8" t="s">
        <v>219</v>
      </c>
      <c r="G284" t="s">
        <v>220</v>
      </c>
      <c r="H284" t="s">
        <v>763</v>
      </c>
      <c r="I284" t="s">
        <v>764</v>
      </c>
      <c r="J284" t="s">
        <v>765</v>
      </c>
      <c r="K284" t="s">
        <v>406</v>
      </c>
      <c r="L284" s="9" t="s">
        <v>407</v>
      </c>
      <c r="M284" s="9" t="s">
        <v>53</v>
      </c>
      <c r="N284" t="s">
        <v>54</v>
      </c>
      <c r="O284" t="s">
        <v>55</v>
      </c>
      <c r="P284" s="9" t="s">
        <v>56</v>
      </c>
      <c r="Q284" s="5" t="s">
        <v>57</v>
      </c>
      <c r="R284" t="s">
        <v>58</v>
      </c>
      <c r="S284" t="s">
        <v>365</v>
      </c>
      <c r="T284" t="s">
        <v>366</v>
      </c>
      <c r="U284" s="9">
        <v>44.06</v>
      </c>
      <c r="V284">
        <v>20</v>
      </c>
      <c r="W284" s="9">
        <v>48.6</v>
      </c>
      <c r="X284">
        <f>Ventes[[#This Row],[VenteNombre]]*Ventes[[#This Row],[PUHT]]</f>
        <v>972</v>
      </c>
      <c r="Y284">
        <f>IF(Ventes[[#This Row],[RemiseType]]="Aucun",0,IF(Ventes[[#This Row],[RemiseType]]="Bas",3%,IF(Ventes[[#This Row],[RemiseType]]="Moyen",5%,IF(Ventes[[#This Row],[RemiseType]]="Elevé",10%,0))))*Ventes[[#This Row],[VenteBrut]]</f>
        <v>29.16</v>
      </c>
      <c r="Z284">
        <f>Ventes[[#This Row],[VenteBrut]]-Ventes[[#This Row],[Remise]]</f>
        <v>942.84</v>
      </c>
      <c r="AA284">
        <f>Ventes[[#This Row],[VenteNombre]]*Ventes[[#This Row],[CUHT]]</f>
        <v>881.2</v>
      </c>
      <c r="AB284">
        <f>ROUND(Ventes[[#This Row],[VenteNet]]-Ventes[[#This Row],[Cout]],2)</f>
        <v>61.64</v>
      </c>
      <c r="AC284">
        <f>WEEKDAY(Ventes[[#This Row],[VenteDate]], 2)</f>
        <v>4</v>
      </c>
      <c r="AD284" t="str">
        <f>CHOOSE(WEEKDAY(Ventes[[#This Row],[VenteDate]], 2),"lun.","mar.","mer.","jeu.","ven.","sam.","dim.")</f>
        <v>jeu.</v>
      </c>
      <c r="AE284" s="10" t="str">
        <f>IF(MONTH(Ventes[[#This Row],[VenteDate]])&lt;10,"0"&amp;MONTH(Ventes[[#This Row],[VenteDate]]),TEXT(MONTH(Ventes[[#This Row],[VenteDate]]),"##"))</f>
        <v>03</v>
      </c>
      <c r="AF284" t="str">
        <f>CHOOSE(Ventes[[#This Row],[DateMoisNumero]],"janvier","février","mars","avril","mai","juin","juillet.","août","septembre","octobre","novembre","décembre")</f>
        <v>mars</v>
      </c>
      <c r="AG284" t="str">
        <f>Ventes[[#This Row],[DateAnnee]]&amp;IF(WEEKNUM(Ventes[[#This Row],[VenteDate]])&lt;10,"-0","-")&amp;WEEKNUM(Ventes[[#This Row],[VenteDate]])</f>
        <v>2027-10</v>
      </c>
      <c r="AH284" s="10">
        <f>YEAR(Ventes[[#This Row],[VenteDate]])</f>
        <v>2027</v>
      </c>
      <c r="AR284"/>
      <c r="AS284"/>
      <c r="AT284"/>
      <c r="AU284"/>
      <c r="AV284"/>
      <c r="AW284"/>
      <c r="BA284"/>
      <c r="BC284"/>
    </row>
    <row r="285" spans="1:55">
      <c r="A285" t="s">
        <v>761</v>
      </c>
      <c r="B285" t="s">
        <v>762</v>
      </c>
      <c r="D285" s="7">
        <v>45649</v>
      </c>
      <c r="E285" s="8">
        <v>46504</v>
      </c>
      <c r="F285" s="8" t="s">
        <v>219</v>
      </c>
      <c r="G285" t="s">
        <v>220</v>
      </c>
      <c r="H285" t="s">
        <v>763</v>
      </c>
      <c r="I285" t="s">
        <v>764</v>
      </c>
      <c r="J285" t="s">
        <v>765</v>
      </c>
      <c r="K285" t="s">
        <v>778</v>
      </c>
      <c r="L285" s="9" t="s">
        <v>779</v>
      </c>
      <c r="M285" s="9" t="s">
        <v>43</v>
      </c>
      <c r="N285" t="s">
        <v>44</v>
      </c>
      <c r="O285" t="s">
        <v>288</v>
      </c>
      <c r="P285" s="9" t="s">
        <v>289</v>
      </c>
      <c r="Q285" s="5" t="s">
        <v>57</v>
      </c>
      <c r="R285" t="s">
        <v>58</v>
      </c>
      <c r="S285" t="s">
        <v>175</v>
      </c>
      <c r="T285" t="s">
        <v>176</v>
      </c>
      <c r="U285" s="9">
        <v>72</v>
      </c>
      <c r="V285">
        <v>10</v>
      </c>
      <c r="W285" s="9">
        <v>134.19999999999999</v>
      </c>
      <c r="X285">
        <f>Ventes[[#This Row],[VenteNombre]]*Ventes[[#This Row],[PUHT]]</f>
        <v>1342</v>
      </c>
      <c r="Y28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85">
        <f>Ventes[[#This Row],[VenteBrut]]-Ventes[[#This Row],[Remise]]</f>
        <v>1342</v>
      </c>
      <c r="AA285">
        <f>Ventes[[#This Row],[VenteNombre]]*Ventes[[#This Row],[CUHT]]</f>
        <v>720</v>
      </c>
      <c r="AB285">
        <f>ROUND(Ventes[[#This Row],[VenteNet]]-Ventes[[#This Row],[Cout]],2)</f>
        <v>622</v>
      </c>
      <c r="AC285">
        <f>WEEKDAY(Ventes[[#This Row],[VenteDate]], 2)</f>
        <v>2</v>
      </c>
      <c r="AD285" t="str">
        <f>CHOOSE(WEEKDAY(Ventes[[#This Row],[VenteDate]], 2),"lun.","mar.","mer.","jeu.","ven.","sam.","dim.")</f>
        <v>mar.</v>
      </c>
      <c r="AE285" s="10" t="str">
        <f>IF(MONTH(Ventes[[#This Row],[VenteDate]])&lt;10,"0"&amp;MONTH(Ventes[[#This Row],[VenteDate]]),TEXT(MONTH(Ventes[[#This Row],[VenteDate]]),"##"))</f>
        <v>04</v>
      </c>
      <c r="AF285" t="str">
        <f>CHOOSE(Ventes[[#This Row],[DateMoisNumero]],"janvier","février","mars","avril","mai","juin","juillet.","août","septembre","octobre","novembre","décembre")</f>
        <v>avril</v>
      </c>
      <c r="AG285" t="str">
        <f>Ventes[[#This Row],[DateAnnee]]&amp;IF(WEEKNUM(Ventes[[#This Row],[VenteDate]])&lt;10,"-0","-")&amp;WEEKNUM(Ventes[[#This Row],[VenteDate]])</f>
        <v>2027-18</v>
      </c>
      <c r="AH285" s="10">
        <f>YEAR(Ventes[[#This Row],[VenteDate]])</f>
        <v>2027</v>
      </c>
      <c r="AR285"/>
      <c r="AS285"/>
      <c r="AT285"/>
      <c r="AU285"/>
      <c r="AV285"/>
      <c r="AW285"/>
      <c r="BA285"/>
      <c r="BC285"/>
    </row>
    <row r="286" spans="1:55">
      <c r="A286" t="s">
        <v>761</v>
      </c>
      <c r="B286" t="s">
        <v>762</v>
      </c>
      <c r="D286" s="7">
        <v>45649</v>
      </c>
      <c r="E286" s="8">
        <v>46724</v>
      </c>
      <c r="F286" s="8" t="s">
        <v>219</v>
      </c>
      <c r="G286" t="s">
        <v>220</v>
      </c>
      <c r="H286" t="s">
        <v>763</v>
      </c>
      <c r="I286" t="s">
        <v>764</v>
      </c>
      <c r="J286" t="s">
        <v>765</v>
      </c>
      <c r="K286" t="s">
        <v>780</v>
      </c>
      <c r="L286" s="9" t="s">
        <v>781</v>
      </c>
      <c r="M286" s="9" t="s">
        <v>130</v>
      </c>
      <c r="N286" t="s">
        <v>131</v>
      </c>
      <c r="O286" t="s">
        <v>55</v>
      </c>
      <c r="P286" s="9" t="s">
        <v>56</v>
      </c>
      <c r="Q286" s="5" t="s">
        <v>57</v>
      </c>
      <c r="R286" t="s">
        <v>58</v>
      </c>
      <c r="S286" t="s">
        <v>183</v>
      </c>
      <c r="T286" t="s">
        <v>184</v>
      </c>
      <c r="U286" s="9">
        <v>20.67</v>
      </c>
      <c r="V286">
        <v>24</v>
      </c>
      <c r="W286" s="9">
        <v>109.5</v>
      </c>
      <c r="X286">
        <f>Ventes[[#This Row],[VenteNombre]]*Ventes[[#This Row],[PUHT]]</f>
        <v>2628</v>
      </c>
      <c r="Y286">
        <f>IF(Ventes[[#This Row],[RemiseType]]="Aucun",0,IF(Ventes[[#This Row],[RemiseType]]="Bas",3%,IF(Ventes[[#This Row],[RemiseType]]="Moyen",5%,IF(Ventes[[#This Row],[RemiseType]]="Elevé",10%,0))))*Ventes[[#This Row],[VenteBrut]]</f>
        <v>78.84</v>
      </c>
      <c r="Z286">
        <f>Ventes[[#This Row],[VenteBrut]]-Ventes[[#This Row],[Remise]]</f>
        <v>2549.16</v>
      </c>
      <c r="AA286">
        <f>Ventes[[#This Row],[VenteNombre]]*Ventes[[#This Row],[CUHT]]</f>
        <v>496.08000000000004</v>
      </c>
      <c r="AB286">
        <f>ROUND(Ventes[[#This Row],[VenteNet]]-Ventes[[#This Row],[Cout]],2)</f>
        <v>2053.08</v>
      </c>
      <c r="AC286">
        <f>WEEKDAY(Ventes[[#This Row],[VenteDate]], 2)</f>
        <v>5</v>
      </c>
      <c r="AD286" t="str">
        <f>CHOOSE(WEEKDAY(Ventes[[#This Row],[VenteDate]], 2),"lun.","mar.","mer.","jeu.","ven.","sam.","dim.")</f>
        <v>ven.</v>
      </c>
      <c r="AE286" s="10" t="str">
        <f>IF(MONTH(Ventes[[#This Row],[VenteDate]])&lt;10,"0"&amp;MONTH(Ventes[[#This Row],[VenteDate]]),TEXT(MONTH(Ventes[[#This Row],[VenteDate]]),"##"))</f>
        <v>12</v>
      </c>
      <c r="AF286" t="str">
        <f>CHOOSE(Ventes[[#This Row],[DateMoisNumero]],"janvier","février","mars","avril","mai","juin","juillet.","août","septembre","octobre","novembre","décembre")</f>
        <v>décembre</v>
      </c>
      <c r="AG286" t="str">
        <f>Ventes[[#This Row],[DateAnnee]]&amp;IF(WEEKNUM(Ventes[[#This Row],[VenteDate]])&lt;10,"-0","-")&amp;WEEKNUM(Ventes[[#This Row],[VenteDate]])</f>
        <v>2027-49</v>
      </c>
      <c r="AH286" s="10">
        <f>YEAR(Ventes[[#This Row],[VenteDate]])</f>
        <v>2027</v>
      </c>
      <c r="AR286"/>
      <c r="AS286"/>
      <c r="AT286"/>
      <c r="AU286"/>
      <c r="AV286"/>
      <c r="AW286"/>
      <c r="BA286"/>
      <c r="BC286"/>
    </row>
    <row r="287" spans="1:55">
      <c r="A287" t="s">
        <v>761</v>
      </c>
      <c r="B287" t="s">
        <v>762</v>
      </c>
      <c r="D287" s="7">
        <v>45649</v>
      </c>
      <c r="E287" s="8">
        <v>46746</v>
      </c>
      <c r="F287" s="8" t="s">
        <v>219</v>
      </c>
      <c r="G287" t="s">
        <v>220</v>
      </c>
      <c r="H287" t="s">
        <v>763</v>
      </c>
      <c r="I287" t="s">
        <v>764</v>
      </c>
      <c r="J287" t="s">
        <v>765</v>
      </c>
      <c r="K287" t="s">
        <v>782</v>
      </c>
      <c r="L287" s="9" t="s">
        <v>783</v>
      </c>
      <c r="M287" s="9" t="s">
        <v>53</v>
      </c>
      <c r="N287" t="s">
        <v>54</v>
      </c>
      <c r="O287" t="s">
        <v>55</v>
      </c>
      <c r="P287" s="9" t="s">
        <v>56</v>
      </c>
      <c r="Q287" s="5" t="s">
        <v>57</v>
      </c>
      <c r="R287" t="s">
        <v>58</v>
      </c>
      <c r="S287" t="s">
        <v>251</v>
      </c>
      <c r="T287" t="s">
        <v>252</v>
      </c>
      <c r="U287" s="9">
        <v>94.8</v>
      </c>
      <c r="V287">
        <v>49</v>
      </c>
      <c r="W287" s="9">
        <v>130.5</v>
      </c>
      <c r="X287">
        <f>Ventes[[#This Row],[VenteNombre]]*Ventes[[#This Row],[PUHT]]</f>
        <v>6394.5</v>
      </c>
      <c r="Y287">
        <f>IF(Ventes[[#This Row],[RemiseType]]="Aucun",0,IF(Ventes[[#This Row],[RemiseType]]="Bas",3%,IF(Ventes[[#This Row],[RemiseType]]="Moyen",5%,IF(Ventes[[#This Row],[RemiseType]]="Elevé",10%,0))))*Ventes[[#This Row],[VenteBrut]]</f>
        <v>191.83499999999998</v>
      </c>
      <c r="Z287">
        <f>Ventes[[#This Row],[VenteBrut]]-Ventes[[#This Row],[Remise]]</f>
        <v>6202.665</v>
      </c>
      <c r="AA287">
        <f>Ventes[[#This Row],[VenteNombre]]*Ventes[[#This Row],[CUHT]]</f>
        <v>4645.2</v>
      </c>
      <c r="AB287">
        <f>ROUND(Ventes[[#This Row],[VenteNet]]-Ventes[[#This Row],[Cout]],2)</f>
        <v>1557.47</v>
      </c>
      <c r="AC287">
        <f>WEEKDAY(Ventes[[#This Row],[VenteDate]], 2)</f>
        <v>6</v>
      </c>
      <c r="AD287" t="str">
        <f>CHOOSE(WEEKDAY(Ventes[[#This Row],[VenteDate]], 2),"lun.","mar.","mer.","jeu.","ven.","sam.","dim.")</f>
        <v>sam.</v>
      </c>
      <c r="AE287" s="10" t="str">
        <f>IF(MONTH(Ventes[[#This Row],[VenteDate]])&lt;10,"0"&amp;MONTH(Ventes[[#This Row],[VenteDate]]),TEXT(MONTH(Ventes[[#This Row],[VenteDate]]),"##"))</f>
        <v>12</v>
      </c>
      <c r="AF287" t="str">
        <f>CHOOSE(Ventes[[#This Row],[DateMoisNumero]],"janvier","février","mars","avril","mai","juin","juillet.","août","septembre","octobre","novembre","décembre")</f>
        <v>décembre</v>
      </c>
      <c r="AG287" t="str">
        <f>Ventes[[#This Row],[DateAnnee]]&amp;IF(WEEKNUM(Ventes[[#This Row],[VenteDate]])&lt;10,"-0","-")&amp;WEEKNUM(Ventes[[#This Row],[VenteDate]])</f>
        <v>2027-52</v>
      </c>
      <c r="AH287" s="10">
        <f>YEAR(Ventes[[#This Row],[VenteDate]])</f>
        <v>2027</v>
      </c>
      <c r="AR287"/>
      <c r="AS287"/>
      <c r="AT287"/>
      <c r="AU287"/>
      <c r="AV287"/>
      <c r="AW287"/>
      <c r="BA287"/>
      <c r="BC287"/>
    </row>
    <row r="288" spans="1:55">
      <c r="A288" t="s">
        <v>761</v>
      </c>
      <c r="B288" t="s">
        <v>762</v>
      </c>
      <c r="D288" s="7">
        <v>45649</v>
      </c>
      <c r="E288" s="8">
        <v>46791</v>
      </c>
      <c r="F288" s="8" t="s">
        <v>219</v>
      </c>
      <c r="G288" t="s">
        <v>220</v>
      </c>
      <c r="H288" t="s">
        <v>763</v>
      </c>
      <c r="I288" t="s">
        <v>764</v>
      </c>
      <c r="J288" t="s">
        <v>765</v>
      </c>
      <c r="K288" t="s">
        <v>784</v>
      </c>
      <c r="L288" s="9" t="s">
        <v>785</v>
      </c>
      <c r="M288" s="9" t="s">
        <v>53</v>
      </c>
      <c r="N288" t="s">
        <v>54</v>
      </c>
      <c r="O288" t="s">
        <v>55</v>
      </c>
      <c r="P288" s="9" t="s">
        <v>56</v>
      </c>
      <c r="Q288" s="5" t="s">
        <v>79</v>
      </c>
      <c r="R288" t="s">
        <v>80</v>
      </c>
      <c r="S288" t="s">
        <v>199</v>
      </c>
      <c r="T288" t="s">
        <v>200</v>
      </c>
      <c r="U288" s="9">
        <v>129.6</v>
      </c>
      <c r="V288">
        <v>73</v>
      </c>
      <c r="W288" s="9">
        <v>194.4</v>
      </c>
      <c r="X288">
        <f>Ventes[[#This Row],[VenteNombre]]*Ventes[[#This Row],[PUHT]]</f>
        <v>14191.2</v>
      </c>
      <c r="Y288">
        <f>IF(Ventes[[#This Row],[RemiseType]]="Aucun",0,IF(Ventes[[#This Row],[RemiseType]]="Bas",3%,IF(Ventes[[#This Row],[RemiseType]]="Moyen",5%,IF(Ventes[[#This Row],[RemiseType]]="Elevé",10%,0))))*Ventes[[#This Row],[VenteBrut]]</f>
        <v>425.73599999999999</v>
      </c>
      <c r="Z288">
        <f>Ventes[[#This Row],[VenteBrut]]-Ventes[[#This Row],[Remise]]</f>
        <v>13765.464</v>
      </c>
      <c r="AA288">
        <f>Ventes[[#This Row],[VenteNombre]]*Ventes[[#This Row],[CUHT]]</f>
        <v>9460.7999999999993</v>
      </c>
      <c r="AB288">
        <f>ROUND(Ventes[[#This Row],[VenteNet]]-Ventes[[#This Row],[Cout]],2)</f>
        <v>4304.66</v>
      </c>
      <c r="AC288">
        <f>WEEKDAY(Ventes[[#This Row],[VenteDate]], 2)</f>
        <v>2</v>
      </c>
      <c r="AD288" t="str">
        <f>CHOOSE(WEEKDAY(Ventes[[#This Row],[VenteDate]], 2),"lun.","mar.","mer.","jeu.","ven.","sam.","dim.")</f>
        <v>mar.</v>
      </c>
      <c r="AE288" s="10" t="str">
        <f>IF(MONTH(Ventes[[#This Row],[VenteDate]])&lt;10,"0"&amp;MONTH(Ventes[[#This Row],[VenteDate]]),TEXT(MONTH(Ventes[[#This Row],[VenteDate]]),"##"))</f>
        <v>02</v>
      </c>
      <c r="AF288" t="str">
        <f>CHOOSE(Ventes[[#This Row],[DateMoisNumero]],"janvier","février","mars","avril","mai","juin","juillet.","août","septembre","octobre","novembre","décembre")</f>
        <v>février</v>
      </c>
      <c r="AG288" t="str">
        <f>Ventes[[#This Row],[DateAnnee]]&amp;IF(WEEKNUM(Ventes[[#This Row],[VenteDate]])&lt;10,"-0","-")&amp;WEEKNUM(Ventes[[#This Row],[VenteDate]])</f>
        <v>2028-07</v>
      </c>
      <c r="AH288" s="10">
        <f>YEAR(Ventes[[#This Row],[VenteDate]])</f>
        <v>2028</v>
      </c>
      <c r="AR288"/>
      <c r="AS288"/>
      <c r="AT288"/>
      <c r="AU288"/>
      <c r="AV288"/>
      <c r="AW288"/>
      <c r="BA288"/>
      <c r="BC288"/>
    </row>
    <row r="289" spans="1:55">
      <c r="A289" t="s">
        <v>761</v>
      </c>
      <c r="B289" t="s">
        <v>762</v>
      </c>
      <c r="D289" s="7">
        <v>45649</v>
      </c>
      <c r="E289" s="8">
        <v>46846</v>
      </c>
      <c r="F289" s="8" t="s">
        <v>219</v>
      </c>
      <c r="G289" t="s">
        <v>220</v>
      </c>
      <c r="H289" t="s">
        <v>763</v>
      </c>
      <c r="I289" t="s">
        <v>764</v>
      </c>
      <c r="J289" t="s">
        <v>765</v>
      </c>
      <c r="K289" t="s">
        <v>786</v>
      </c>
      <c r="L289" s="9" t="s">
        <v>787</v>
      </c>
      <c r="M289" s="9" t="s">
        <v>43</v>
      </c>
      <c r="N289" t="s">
        <v>44</v>
      </c>
      <c r="O289" t="s">
        <v>55</v>
      </c>
      <c r="P289" s="9" t="s">
        <v>56</v>
      </c>
      <c r="Q289" s="5" t="s">
        <v>65</v>
      </c>
      <c r="R289" t="s">
        <v>66</v>
      </c>
      <c r="S289" t="s">
        <v>49</v>
      </c>
      <c r="T289" t="s">
        <v>50</v>
      </c>
      <c r="U289" s="9">
        <v>84</v>
      </c>
      <c r="V289">
        <v>13</v>
      </c>
      <c r="W289" s="9">
        <v>116.1</v>
      </c>
      <c r="X289">
        <f>Ventes[[#This Row],[VenteNombre]]*Ventes[[#This Row],[PUHT]]</f>
        <v>1509.3</v>
      </c>
      <c r="Y289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289">
        <f>Ventes[[#This Row],[VenteBrut]]-Ventes[[#This Row],[Remise]]</f>
        <v>1464.021</v>
      </c>
      <c r="AA289">
        <f>Ventes[[#This Row],[VenteNombre]]*Ventes[[#This Row],[CUHT]]</f>
        <v>1092</v>
      </c>
      <c r="AB289">
        <f>ROUND(Ventes[[#This Row],[VenteNet]]-Ventes[[#This Row],[Cout]],2)</f>
        <v>372.02</v>
      </c>
      <c r="AC289">
        <f>WEEKDAY(Ventes[[#This Row],[VenteDate]], 2)</f>
        <v>1</v>
      </c>
      <c r="AD289" t="str">
        <f>CHOOSE(WEEKDAY(Ventes[[#This Row],[VenteDate]], 2),"lun.","mar.","mer.","jeu.","ven.","sam.","dim.")</f>
        <v>lun.</v>
      </c>
      <c r="AE289" s="10" t="str">
        <f>IF(MONTH(Ventes[[#This Row],[VenteDate]])&lt;10,"0"&amp;MONTH(Ventes[[#This Row],[VenteDate]]),TEXT(MONTH(Ventes[[#This Row],[VenteDate]]),"##"))</f>
        <v>04</v>
      </c>
      <c r="AF289" t="str">
        <f>CHOOSE(Ventes[[#This Row],[DateMoisNumero]],"janvier","février","mars","avril","mai","juin","juillet.","août","septembre","octobre","novembre","décembre")</f>
        <v>avril</v>
      </c>
      <c r="AG289" t="str">
        <f>Ventes[[#This Row],[DateAnnee]]&amp;IF(WEEKNUM(Ventes[[#This Row],[VenteDate]])&lt;10,"-0","-")&amp;WEEKNUM(Ventes[[#This Row],[VenteDate]])</f>
        <v>2028-15</v>
      </c>
      <c r="AH289" s="10">
        <f>YEAR(Ventes[[#This Row],[VenteDate]])</f>
        <v>2028</v>
      </c>
      <c r="AR289"/>
      <c r="AS289"/>
      <c r="AT289"/>
      <c r="AU289"/>
      <c r="AV289"/>
      <c r="AW289"/>
      <c r="BA289"/>
      <c r="BC289"/>
    </row>
    <row r="290" spans="1:55">
      <c r="A290" t="s">
        <v>788</v>
      </c>
      <c r="B290" t="s">
        <v>789</v>
      </c>
      <c r="D290" s="7">
        <v>45545</v>
      </c>
      <c r="E290" s="8">
        <v>45545</v>
      </c>
      <c r="F290" s="8" t="s">
        <v>36</v>
      </c>
      <c r="G290" t="s">
        <v>37</v>
      </c>
      <c r="H290" t="s">
        <v>790</v>
      </c>
      <c r="I290" t="s">
        <v>791</v>
      </c>
      <c r="J290" t="s">
        <v>792</v>
      </c>
      <c r="K290" t="s">
        <v>793</v>
      </c>
      <c r="L290" s="9" t="s">
        <v>794</v>
      </c>
      <c r="M290" s="9" t="s">
        <v>43</v>
      </c>
      <c r="N290" t="s">
        <v>44</v>
      </c>
      <c r="O290" t="s">
        <v>45</v>
      </c>
      <c r="P290" s="9" t="s">
        <v>46</v>
      </c>
      <c r="Q290" s="5" t="s">
        <v>79</v>
      </c>
      <c r="R290" t="s">
        <v>80</v>
      </c>
      <c r="S290" t="s">
        <v>102</v>
      </c>
      <c r="T290" t="s">
        <v>103</v>
      </c>
      <c r="U290" s="9">
        <v>32.4</v>
      </c>
      <c r="V290">
        <v>21</v>
      </c>
      <c r="W290" s="9">
        <v>64.13</v>
      </c>
      <c r="X290">
        <f>Ventes[[#This Row],[VenteNombre]]*Ventes[[#This Row],[PUHT]]</f>
        <v>1346.73</v>
      </c>
      <c r="Y290">
        <f>IF(Ventes[[#This Row],[RemiseType]]="Aucun",0,IF(Ventes[[#This Row],[RemiseType]]="Bas",3%,IF(Ventes[[#This Row],[RemiseType]]="Moyen",5%,IF(Ventes[[#This Row],[RemiseType]]="Elevé",10%,0))))*Ventes[[#This Row],[VenteBrut]]</f>
        <v>67.336500000000001</v>
      </c>
      <c r="Z290">
        <f>Ventes[[#This Row],[VenteBrut]]-Ventes[[#This Row],[Remise]]</f>
        <v>1279.3935000000001</v>
      </c>
      <c r="AA290">
        <f>Ventes[[#This Row],[VenteNombre]]*Ventes[[#This Row],[CUHT]]</f>
        <v>680.4</v>
      </c>
      <c r="AB290">
        <f>ROUND(Ventes[[#This Row],[VenteNet]]-Ventes[[#This Row],[Cout]],2)</f>
        <v>598.99</v>
      </c>
      <c r="AC290">
        <f>WEEKDAY(Ventes[[#This Row],[VenteDate]], 2)</f>
        <v>2</v>
      </c>
      <c r="AD290" t="str">
        <f>CHOOSE(WEEKDAY(Ventes[[#This Row],[VenteDate]], 2),"lun.","mar.","mer.","jeu.","ven.","sam.","dim.")</f>
        <v>mar.</v>
      </c>
      <c r="AE290" s="10" t="str">
        <f>IF(MONTH(Ventes[[#This Row],[VenteDate]])&lt;10,"0"&amp;MONTH(Ventes[[#This Row],[VenteDate]]),TEXT(MONTH(Ventes[[#This Row],[VenteDate]]),"##"))</f>
        <v>09</v>
      </c>
      <c r="AF290" t="str">
        <f>CHOOSE(Ventes[[#This Row],[DateMoisNumero]],"janvier","février","mars","avril","mai","juin","juillet.","août","septembre","octobre","novembre","décembre")</f>
        <v>septembre</v>
      </c>
      <c r="AG290" t="str">
        <f>Ventes[[#This Row],[DateAnnee]]&amp;IF(WEEKNUM(Ventes[[#This Row],[VenteDate]])&lt;10,"-0","-")&amp;WEEKNUM(Ventes[[#This Row],[VenteDate]])</f>
        <v>2024-37</v>
      </c>
      <c r="AH290" s="10">
        <f>YEAR(Ventes[[#This Row],[VenteDate]])</f>
        <v>2024</v>
      </c>
      <c r="AR290"/>
      <c r="AS290"/>
      <c r="AT290"/>
      <c r="AU290"/>
      <c r="AV290"/>
      <c r="AW290"/>
      <c r="BA290"/>
      <c r="BC290"/>
    </row>
    <row r="291" spans="1:55">
      <c r="A291" t="s">
        <v>788</v>
      </c>
      <c r="B291" t="s">
        <v>789</v>
      </c>
      <c r="D291" s="7">
        <v>45545</v>
      </c>
      <c r="E291" s="8">
        <v>45684</v>
      </c>
      <c r="F291" s="8" t="s">
        <v>36</v>
      </c>
      <c r="G291" t="s">
        <v>37</v>
      </c>
      <c r="H291" t="s">
        <v>790</v>
      </c>
      <c r="I291" t="s">
        <v>791</v>
      </c>
      <c r="J291" t="s">
        <v>792</v>
      </c>
      <c r="K291" t="s">
        <v>795</v>
      </c>
      <c r="L291" s="9" t="s">
        <v>796</v>
      </c>
      <c r="M291" s="9" t="s">
        <v>75</v>
      </c>
      <c r="N291" t="s">
        <v>76</v>
      </c>
      <c r="O291" t="s">
        <v>288</v>
      </c>
      <c r="P291" t="s">
        <v>289</v>
      </c>
      <c r="Q291" s="5" t="s">
        <v>57</v>
      </c>
      <c r="R291" t="s">
        <v>58</v>
      </c>
      <c r="S291" t="s">
        <v>67</v>
      </c>
      <c r="T291" t="s">
        <v>68</v>
      </c>
      <c r="U291">
        <v>75.599999999999994</v>
      </c>
      <c r="V291">
        <v>14</v>
      </c>
      <c r="W291">
        <v>86.4</v>
      </c>
      <c r="X291">
        <f>Ventes[[#This Row],[VenteNombre]]*Ventes[[#This Row],[PUHT]]</f>
        <v>1209.6000000000001</v>
      </c>
      <c r="Y29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1">
        <f>Ventes[[#This Row],[VenteBrut]]-Ventes[[#This Row],[Remise]]</f>
        <v>1209.6000000000001</v>
      </c>
      <c r="AA291">
        <f>Ventes[[#This Row],[VenteNombre]]*Ventes[[#This Row],[CUHT]]</f>
        <v>1058.3999999999999</v>
      </c>
      <c r="AB291">
        <f>ROUND(Ventes[[#This Row],[VenteNet]]-Ventes[[#This Row],[Cout]],2)</f>
        <v>151.19999999999999</v>
      </c>
      <c r="AC291">
        <f>WEEKDAY(Ventes[[#This Row],[VenteDate]], 2)</f>
        <v>1</v>
      </c>
      <c r="AD291" t="str">
        <f>CHOOSE(WEEKDAY(Ventes[[#This Row],[VenteDate]], 2),"lun.","mar.","mer.","jeu.","ven.","sam.","dim.")</f>
        <v>lun.</v>
      </c>
      <c r="AE291" s="10" t="str">
        <f>IF(MONTH(Ventes[[#This Row],[VenteDate]])&lt;10,"0"&amp;MONTH(Ventes[[#This Row],[VenteDate]]),TEXT(MONTH(Ventes[[#This Row],[VenteDate]]),"##"))</f>
        <v>01</v>
      </c>
      <c r="AF291" t="str">
        <f>CHOOSE(Ventes[[#This Row],[DateMoisNumero]],"janvier","février","mars","avril","mai","juin","juillet.","août","septembre","octobre","novembre","décembre")</f>
        <v>janvier</v>
      </c>
      <c r="AG291" t="str">
        <f>Ventes[[#This Row],[DateAnnee]]&amp;IF(WEEKNUM(Ventes[[#This Row],[VenteDate]])&lt;10,"-0","-")&amp;WEEKNUM(Ventes[[#This Row],[VenteDate]])</f>
        <v>2025-05</v>
      </c>
      <c r="AH291" s="10">
        <f>YEAR(Ventes[[#This Row],[VenteDate]])</f>
        <v>2025</v>
      </c>
      <c r="AR291"/>
      <c r="AS291"/>
      <c r="AT291"/>
      <c r="AU291"/>
      <c r="AV291"/>
      <c r="AW291"/>
      <c r="BA291"/>
      <c r="BC291"/>
    </row>
    <row r="292" spans="1:55">
      <c r="A292" t="s">
        <v>788</v>
      </c>
      <c r="B292" t="s">
        <v>789</v>
      </c>
      <c r="D292" s="7">
        <v>45545</v>
      </c>
      <c r="E292" s="8">
        <v>46165</v>
      </c>
      <c r="F292" s="8" t="s">
        <v>36</v>
      </c>
      <c r="G292" t="s">
        <v>37</v>
      </c>
      <c r="H292" t="s">
        <v>790</v>
      </c>
      <c r="I292" t="s">
        <v>791</v>
      </c>
      <c r="J292" t="s">
        <v>792</v>
      </c>
      <c r="K292" t="s">
        <v>797</v>
      </c>
      <c r="L292" s="9" t="s">
        <v>798</v>
      </c>
      <c r="M292" s="9" t="s">
        <v>43</v>
      </c>
      <c r="N292" t="s">
        <v>44</v>
      </c>
      <c r="O292" t="s">
        <v>45</v>
      </c>
      <c r="P292" t="s">
        <v>46</v>
      </c>
      <c r="Q292" s="5" t="s">
        <v>79</v>
      </c>
      <c r="R292" t="s">
        <v>80</v>
      </c>
      <c r="S292" t="s">
        <v>102</v>
      </c>
      <c r="T292" t="s">
        <v>103</v>
      </c>
      <c r="U292">
        <v>108</v>
      </c>
      <c r="V292">
        <v>21</v>
      </c>
      <c r="W292">
        <v>213.75</v>
      </c>
      <c r="X292">
        <f>Ventes[[#This Row],[VenteNombre]]*Ventes[[#This Row],[PUHT]]</f>
        <v>4488.75</v>
      </c>
      <c r="Y292">
        <f>IF(Ventes[[#This Row],[RemiseType]]="Aucun",0,IF(Ventes[[#This Row],[RemiseType]]="Bas",3%,IF(Ventes[[#This Row],[RemiseType]]="Moyen",5%,IF(Ventes[[#This Row],[RemiseType]]="Elevé",10%,0))))*Ventes[[#This Row],[VenteBrut]]</f>
        <v>224.4375</v>
      </c>
      <c r="Z292">
        <f>Ventes[[#This Row],[VenteBrut]]-Ventes[[#This Row],[Remise]]</f>
        <v>4264.3125</v>
      </c>
      <c r="AA292">
        <f>Ventes[[#This Row],[VenteNombre]]*Ventes[[#This Row],[CUHT]]</f>
        <v>2268</v>
      </c>
      <c r="AB292">
        <f>ROUND(Ventes[[#This Row],[VenteNet]]-Ventes[[#This Row],[Cout]],2)</f>
        <v>1996.31</v>
      </c>
      <c r="AC292">
        <f>WEEKDAY(Ventes[[#This Row],[VenteDate]], 2)</f>
        <v>6</v>
      </c>
      <c r="AD292" t="str">
        <f>CHOOSE(WEEKDAY(Ventes[[#This Row],[VenteDate]], 2),"lun.","mar.","mer.","jeu.","ven.","sam.","dim.")</f>
        <v>sam.</v>
      </c>
      <c r="AE292" s="10" t="str">
        <f>IF(MONTH(Ventes[[#This Row],[VenteDate]])&lt;10,"0"&amp;MONTH(Ventes[[#This Row],[VenteDate]]),TEXT(MONTH(Ventes[[#This Row],[VenteDate]]),"##"))</f>
        <v>05</v>
      </c>
      <c r="AF292" t="str">
        <f>CHOOSE(Ventes[[#This Row],[DateMoisNumero]],"janvier","février","mars","avril","mai","juin","juillet.","août","septembre","octobre","novembre","décembre")</f>
        <v>mai</v>
      </c>
      <c r="AG292" t="str">
        <f>Ventes[[#This Row],[DateAnnee]]&amp;IF(WEEKNUM(Ventes[[#This Row],[VenteDate]])&lt;10,"-0","-")&amp;WEEKNUM(Ventes[[#This Row],[VenteDate]])</f>
        <v>2026-21</v>
      </c>
      <c r="AH292" s="10">
        <f>YEAR(Ventes[[#This Row],[VenteDate]])</f>
        <v>2026</v>
      </c>
      <c r="AR292"/>
      <c r="AS292"/>
      <c r="AT292"/>
      <c r="AU292"/>
      <c r="AV292"/>
      <c r="AW292"/>
      <c r="BA292"/>
      <c r="BC292"/>
    </row>
    <row r="293" spans="1:55">
      <c r="A293" t="s">
        <v>788</v>
      </c>
      <c r="B293" t="s">
        <v>789</v>
      </c>
      <c r="D293" s="7">
        <v>45545</v>
      </c>
      <c r="E293" s="8">
        <v>46414</v>
      </c>
      <c r="F293" s="8" t="s">
        <v>36</v>
      </c>
      <c r="G293" t="s">
        <v>37</v>
      </c>
      <c r="H293" t="s">
        <v>790</v>
      </c>
      <c r="I293" t="s">
        <v>791</v>
      </c>
      <c r="J293" t="s">
        <v>792</v>
      </c>
      <c r="K293" t="s">
        <v>245</v>
      </c>
      <c r="L293" s="9" t="s">
        <v>246</v>
      </c>
      <c r="M293" s="9" t="s">
        <v>75</v>
      </c>
      <c r="N293" t="s">
        <v>76</v>
      </c>
      <c r="O293" t="s">
        <v>288</v>
      </c>
      <c r="P293" s="9" t="s">
        <v>289</v>
      </c>
      <c r="Q293" s="5" t="s">
        <v>57</v>
      </c>
      <c r="R293" t="s">
        <v>58</v>
      </c>
      <c r="S293" t="s">
        <v>67</v>
      </c>
      <c r="T293" t="s">
        <v>68</v>
      </c>
      <c r="U293" s="9">
        <v>11.67</v>
      </c>
      <c r="V293">
        <v>14</v>
      </c>
      <c r="W293" s="9">
        <v>13.33</v>
      </c>
      <c r="X293">
        <f>Ventes[[#This Row],[VenteNombre]]*Ventes[[#This Row],[PUHT]]</f>
        <v>186.62</v>
      </c>
      <c r="Y2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3">
        <f>Ventes[[#This Row],[VenteBrut]]-Ventes[[#This Row],[Remise]]</f>
        <v>186.62</v>
      </c>
      <c r="AA293">
        <f>Ventes[[#This Row],[VenteNombre]]*Ventes[[#This Row],[CUHT]]</f>
        <v>163.38</v>
      </c>
      <c r="AB293">
        <f>ROUND(Ventes[[#This Row],[VenteNet]]-Ventes[[#This Row],[Cout]],2)</f>
        <v>23.24</v>
      </c>
      <c r="AC293">
        <f>WEEKDAY(Ventes[[#This Row],[VenteDate]], 2)</f>
        <v>3</v>
      </c>
      <c r="AD293" t="str">
        <f>CHOOSE(WEEKDAY(Ventes[[#This Row],[VenteDate]], 2),"lun.","mar.","mer.","jeu.","ven.","sam.","dim.")</f>
        <v>mer.</v>
      </c>
      <c r="AE293" s="10" t="str">
        <f>IF(MONTH(Ventes[[#This Row],[VenteDate]])&lt;10,"0"&amp;MONTH(Ventes[[#This Row],[VenteDate]]),TEXT(MONTH(Ventes[[#This Row],[VenteDate]]),"##"))</f>
        <v>01</v>
      </c>
      <c r="AF293" t="str">
        <f>CHOOSE(Ventes[[#This Row],[DateMoisNumero]],"janvier","février","mars","avril","mai","juin","juillet.","août","septembre","octobre","novembre","décembre")</f>
        <v>janvier</v>
      </c>
      <c r="AG293" t="str">
        <f>Ventes[[#This Row],[DateAnnee]]&amp;IF(WEEKNUM(Ventes[[#This Row],[VenteDate]])&lt;10,"-0","-")&amp;WEEKNUM(Ventes[[#This Row],[VenteDate]])</f>
        <v>2027-05</v>
      </c>
      <c r="AH293" s="10">
        <f>YEAR(Ventes[[#This Row],[VenteDate]])</f>
        <v>2027</v>
      </c>
      <c r="AR293"/>
      <c r="AS293"/>
      <c r="AT293"/>
      <c r="AU293"/>
      <c r="AV293"/>
      <c r="AW293"/>
      <c r="BA293"/>
      <c r="BC293"/>
    </row>
    <row r="294" spans="1:55">
      <c r="A294" t="s">
        <v>799</v>
      </c>
      <c r="B294" t="s">
        <v>800</v>
      </c>
      <c r="C294" t="s">
        <v>801</v>
      </c>
      <c r="D294" s="7">
        <v>45724</v>
      </c>
      <c r="E294" s="8">
        <v>46199</v>
      </c>
      <c r="F294" s="8" t="s">
        <v>95</v>
      </c>
      <c r="G294" t="s">
        <v>96</v>
      </c>
      <c r="H294" t="s">
        <v>802</v>
      </c>
      <c r="I294" t="s">
        <v>803</v>
      </c>
      <c r="J294" t="s">
        <v>804</v>
      </c>
      <c r="K294" t="s">
        <v>805</v>
      </c>
      <c r="L294" s="9" t="s">
        <v>806</v>
      </c>
      <c r="M294" s="9" t="s">
        <v>63</v>
      </c>
      <c r="N294" t="s">
        <v>64</v>
      </c>
      <c r="O294" t="s">
        <v>55</v>
      </c>
      <c r="P294" t="s">
        <v>56</v>
      </c>
      <c r="Q294" s="5" t="s">
        <v>57</v>
      </c>
      <c r="R294" t="s">
        <v>58</v>
      </c>
      <c r="S294" t="s">
        <v>115</v>
      </c>
      <c r="T294" t="s">
        <v>116</v>
      </c>
      <c r="U294">
        <v>42.67</v>
      </c>
      <c r="V294">
        <v>18</v>
      </c>
      <c r="W294">
        <v>64.5</v>
      </c>
      <c r="X294">
        <f>Ventes[[#This Row],[VenteNombre]]*Ventes[[#This Row],[PUHT]]</f>
        <v>1161</v>
      </c>
      <c r="Y294">
        <f>IF(Ventes[[#This Row],[RemiseType]]="Aucun",0,IF(Ventes[[#This Row],[RemiseType]]="Bas",3%,IF(Ventes[[#This Row],[RemiseType]]="Moyen",5%,IF(Ventes[[#This Row],[RemiseType]]="Elevé",10%,0))))*Ventes[[#This Row],[VenteBrut]]</f>
        <v>34.83</v>
      </c>
      <c r="Z294">
        <f>Ventes[[#This Row],[VenteBrut]]-Ventes[[#This Row],[Remise]]</f>
        <v>1126.17</v>
      </c>
      <c r="AA294">
        <f>Ventes[[#This Row],[VenteNombre]]*Ventes[[#This Row],[CUHT]]</f>
        <v>768.06000000000006</v>
      </c>
      <c r="AB294">
        <f>ROUND(Ventes[[#This Row],[VenteNet]]-Ventes[[#This Row],[Cout]],2)</f>
        <v>358.11</v>
      </c>
      <c r="AC294">
        <f>WEEKDAY(Ventes[[#This Row],[VenteDate]], 2)</f>
        <v>5</v>
      </c>
      <c r="AD294" t="str">
        <f>CHOOSE(WEEKDAY(Ventes[[#This Row],[VenteDate]], 2),"lun.","mar.","mer.","jeu.","ven.","sam.","dim.")</f>
        <v>ven.</v>
      </c>
      <c r="AE294" s="10" t="str">
        <f>IF(MONTH(Ventes[[#This Row],[VenteDate]])&lt;10,"0"&amp;MONTH(Ventes[[#This Row],[VenteDate]]),TEXT(MONTH(Ventes[[#This Row],[VenteDate]]),"##"))</f>
        <v>06</v>
      </c>
      <c r="AF294" t="str">
        <f>CHOOSE(Ventes[[#This Row],[DateMoisNumero]],"janvier","février","mars","avril","mai","juin","juillet.","août","septembre","octobre","novembre","décembre")</f>
        <v>juin</v>
      </c>
      <c r="AG294" t="str">
        <f>Ventes[[#This Row],[DateAnnee]]&amp;IF(WEEKNUM(Ventes[[#This Row],[VenteDate]])&lt;10,"-0","-")&amp;WEEKNUM(Ventes[[#This Row],[VenteDate]])</f>
        <v>2026-26</v>
      </c>
      <c r="AH294" s="10">
        <f>YEAR(Ventes[[#This Row],[VenteDate]])</f>
        <v>2026</v>
      </c>
      <c r="AR294"/>
      <c r="AS294"/>
      <c r="AT294"/>
      <c r="AU294"/>
      <c r="AV294"/>
      <c r="AW294"/>
      <c r="BA294"/>
      <c r="BC294"/>
    </row>
    <row r="295" spans="1:55">
      <c r="A295" t="s">
        <v>799</v>
      </c>
      <c r="B295" t="s">
        <v>800</v>
      </c>
      <c r="C295" t="s">
        <v>801</v>
      </c>
      <c r="D295" s="7">
        <v>45724</v>
      </c>
      <c r="E295" s="8">
        <v>46564</v>
      </c>
      <c r="F295" s="8" t="s">
        <v>95</v>
      </c>
      <c r="G295" t="s">
        <v>96</v>
      </c>
      <c r="H295" t="s">
        <v>802</v>
      </c>
      <c r="I295" t="s">
        <v>803</v>
      </c>
      <c r="J295" t="s">
        <v>804</v>
      </c>
      <c r="K295" t="s">
        <v>807</v>
      </c>
      <c r="L295" s="9" t="s">
        <v>808</v>
      </c>
      <c r="M295" s="9" t="s">
        <v>63</v>
      </c>
      <c r="N295" t="s">
        <v>64</v>
      </c>
      <c r="O295" t="s">
        <v>55</v>
      </c>
      <c r="P295" s="9" t="s">
        <v>56</v>
      </c>
      <c r="Q295" s="5" t="s">
        <v>57</v>
      </c>
      <c r="R295" t="s">
        <v>58</v>
      </c>
      <c r="S295" t="s">
        <v>115</v>
      </c>
      <c r="T295" t="s">
        <v>116</v>
      </c>
      <c r="U295" s="9">
        <v>38.4</v>
      </c>
      <c r="V295">
        <v>18</v>
      </c>
      <c r="W295" s="9">
        <v>58.05</v>
      </c>
      <c r="X295">
        <f>Ventes[[#This Row],[VenteNombre]]*Ventes[[#This Row],[PUHT]]</f>
        <v>1044.8999999999999</v>
      </c>
      <c r="Y295">
        <f>IF(Ventes[[#This Row],[RemiseType]]="Aucun",0,IF(Ventes[[#This Row],[RemiseType]]="Bas",3%,IF(Ventes[[#This Row],[RemiseType]]="Moyen",5%,IF(Ventes[[#This Row],[RemiseType]]="Elevé",10%,0))))*Ventes[[#This Row],[VenteBrut]]</f>
        <v>31.346999999999994</v>
      </c>
      <c r="Z295">
        <f>Ventes[[#This Row],[VenteBrut]]-Ventes[[#This Row],[Remise]]</f>
        <v>1013.5529999999999</v>
      </c>
      <c r="AA295">
        <f>Ventes[[#This Row],[VenteNombre]]*Ventes[[#This Row],[CUHT]]</f>
        <v>691.19999999999993</v>
      </c>
      <c r="AB295">
        <f>ROUND(Ventes[[#This Row],[VenteNet]]-Ventes[[#This Row],[Cout]],2)</f>
        <v>322.35000000000002</v>
      </c>
      <c r="AC295">
        <f>WEEKDAY(Ventes[[#This Row],[VenteDate]], 2)</f>
        <v>6</v>
      </c>
      <c r="AD295" t="str">
        <f>CHOOSE(WEEKDAY(Ventes[[#This Row],[VenteDate]], 2),"lun.","mar.","mer.","jeu.","ven.","sam.","dim.")</f>
        <v>sam.</v>
      </c>
      <c r="AE295" s="10" t="str">
        <f>IF(MONTH(Ventes[[#This Row],[VenteDate]])&lt;10,"0"&amp;MONTH(Ventes[[#This Row],[VenteDate]]),TEXT(MONTH(Ventes[[#This Row],[VenteDate]]),"##"))</f>
        <v>06</v>
      </c>
      <c r="AF295" t="str">
        <f>CHOOSE(Ventes[[#This Row],[DateMoisNumero]],"janvier","février","mars","avril","mai","juin","juillet.","août","septembre","octobre","novembre","décembre")</f>
        <v>juin</v>
      </c>
      <c r="AG295" t="str">
        <f>Ventes[[#This Row],[DateAnnee]]&amp;IF(WEEKNUM(Ventes[[#This Row],[VenteDate]])&lt;10,"-0","-")&amp;WEEKNUM(Ventes[[#This Row],[VenteDate]])</f>
        <v>2027-26</v>
      </c>
      <c r="AH295" s="10">
        <f>YEAR(Ventes[[#This Row],[VenteDate]])</f>
        <v>2027</v>
      </c>
      <c r="AR295"/>
      <c r="AS295"/>
      <c r="AT295"/>
      <c r="AU295"/>
      <c r="AV295"/>
      <c r="AW295"/>
      <c r="BA295"/>
      <c r="BC295"/>
    </row>
    <row r="296" spans="1:55">
      <c r="A296" t="s">
        <v>809</v>
      </c>
      <c r="B296" t="s">
        <v>810</v>
      </c>
      <c r="D296" s="7">
        <v>45721</v>
      </c>
      <c r="E296" s="8">
        <v>45721</v>
      </c>
      <c r="F296" s="8" t="s">
        <v>170</v>
      </c>
      <c r="G296" t="s">
        <v>171</v>
      </c>
      <c r="H296" t="s">
        <v>420</v>
      </c>
      <c r="I296" t="s">
        <v>421</v>
      </c>
      <c r="J296" t="s">
        <v>421</v>
      </c>
      <c r="K296" t="s">
        <v>811</v>
      </c>
      <c r="L296" s="9" t="s">
        <v>812</v>
      </c>
      <c r="M296" s="9" t="s">
        <v>63</v>
      </c>
      <c r="N296" t="s">
        <v>64</v>
      </c>
      <c r="O296" t="s">
        <v>55</v>
      </c>
      <c r="P296" s="9" t="s">
        <v>56</v>
      </c>
      <c r="Q296" s="5" t="s">
        <v>57</v>
      </c>
      <c r="R296" t="s">
        <v>58</v>
      </c>
      <c r="S296" t="s">
        <v>307</v>
      </c>
      <c r="T296" t="s">
        <v>308</v>
      </c>
      <c r="U296" s="9">
        <v>82.08</v>
      </c>
      <c r="V296">
        <v>21</v>
      </c>
      <c r="W296" s="9">
        <v>164.8</v>
      </c>
      <c r="X296">
        <f>Ventes[[#This Row],[VenteNombre]]*Ventes[[#This Row],[PUHT]]</f>
        <v>3460.8</v>
      </c>
      <c r="Y296">
        <f>IF(Ventes[[#This Row],[RemiseType]]="Aucun",0,IF(Ventes[[#This Row],[RemiseType]]="Bas",3%,IF(Ventes[[#This Row],[RemiseType]]="Moyen",5%,IF(Ventes[[#This Row],[RemiseType]]="Elevé",10%,0))))*Ventes[[#This Row],[VenteBrut]]</f>
        <v>103.824</v>
      </c>
      <c r="Z296">
        <f>Ventes[[#This Row],[VenteBrut]]-Ventes[[#This Row],[Remise]]</f>
        <v>3356.9760000000001</v>
      </c>
      <c r="AA296">
        <f>Ventes[[#This Row],[VenteNombre]]*Ventes[[#This Row],[CUHT]]</f>
        <v>1723.68</v>
      </c>
      <c r="AB296">
        <f>ROUND(Ventes[[#This Row],[VenteNet]]-Ventes[[#This Row],[Cout]],2)</f>
        <v>1633.3</v>
      </c>
      <c r="AC296">
        <f>WEEKDAY(Ventes[[#This Row],[VenteDate]], 2)</f>
        <v>3</v>
      </c>
      <c r="AD296" t="str">
        <f>CHOOSE(WEEKDAY(Ventes[[#This Row],[VenteDate]], 2),"lun.","mar.","mer.","jeu.","ven.","sam.","dim.")</f>
        <v>mer.</v>
      </c>
      <c r="AE296" s="10" t="str">
        <f>IF(MONTH(Ventes[[#This Row],[VenteDate]])&lt;10,"0"&amp;MONTH(Ventes[[#This Row],[VenteDate]]),TEXT(MONTH(Ventes[[#This Row],[VenteDate]]),"##"))</f>
        <v>03</v>
      </c>
      <c r="AF296" t="str">
        <f>CHOOSE(Ventes[[#This Row],[DateMoisNumero]],"janvier","février","mars","avril","mai","juin","juillet.","août","septembre","octobre","novembre","décembre")</f>
        <v>mars</v>
      </c>
      <c r="AG296" t="str">
        <f>Ventes[[#This Row],[DateAnnee]]&amp;IF(WEEKNUM(Ventes[[#This Row],[VenteDate]])&lt;10,"-0","-")&amp;WEEKNUM(Ventes[[#This Row],[VenteDate]])</f>
        <v>2025-10</v>
      </c>
      <c r="AH296" s="10">
        <f>YEAR(Ventes[[#This Row],[VenteDate]])</f>
        <v>2025</v>
      </c>
      <c r="AR296"/>
      <c r="AS296"/>
      <c r="AT296"/>
      <c r="AU296"/>
      <c r="AV296"/>
      <c r="AW296"/>
      <c r="BA296"/>
      <c r="BC296"/>
    </row>
    <row r="297" spans="1:55">
      <c r="A297" t="s">
        <v>809</v>
      </c>
      <c r="B297" t="s">
        <v>810</v>
      </c>
      <c r="D297" s="7">
        <v>45721</v>
      </c>
      <c r="E297" s="8">
        <v>45833</v>
      </c>
      <c r="F297" s="8" t="s">
        <v>170</v>
      </c>
      <c r="G297" t="s">
        <v>171</v>
      </c>
      <c r="H297" t="s">
        <v>420</v>
      </c>
      <c r="I297" t="s">
        <v>421</v>
      </c>
      <c r="J297" t="s">
        <v>421</v>
      </c>
      <c r="K297" t="s">
        <v>384</v>
      </c>
      <c r="L297" s="9" t="s">
        <v>385</v>
      </c>
      <c r="M297" s="9" t="s">
        <v>63</v>
      </c>
      <c r="N297" t="s">
        <v>64</v>
      </c>
      <c r="O297" t="s">
        <v>288</v>
      </c>
      <c r="P297" t="s">
        <v>289</v>
      </c>
      <c r="Q297" s="5" t="s">
        <v>47</v>
      </c>
      <c r="R297" t="s">
        <v>48</v>
      </c>
      <c r="S297" t="s">
        <v>143</v>
      </c>
      <c r="T297" t="s">
        <v>144</v>
      </c>
      <c r="U297">
        <v>23.33</v>
      </c>
      <c r="V297">
        <v>28</v>
      </c>
      <c r="W297">
        <v>119</v>
      </c>
      <c r="X297">
        <f>Ventes[[#This Row],[VenteNombre]]*Ventes[[#This Row],[PUHT]]</f>
        <v>3332</v>
      </c>
      <c r="Y29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297">
        <f>Ventes[[#This Row],[VenteBrut]]-Ventes[[#This Row],[Remise]]</f>
        <v>3332</v>
      </c>
      <c r="AA297">
        <f>Ventes[[#This Row],[VenteNombre]]*Ventes[[#This Row],[CUHT]]</f>
        <v>653.24</v>
      </c>
      <c r="AB297">
        <f>ROUND(Ventes[[#This Row],[VenteNet]]-Ventes[[#This Row],[Cout]],2)</f>
        <v>2678.76</v>
      </c>
      <c r="AC297">
        <f>WEEKDAY(Ventes[[#This Row],[VenteDate]], 2)</f>
        <v>3</v>
      </c>
      <c r="AD297" t="str">
        <f>CHOOSE(WEEKDAY(Ventes[[#This Row],[VenteDate]], 2),"lun.","mar.","mer.","jeu.","ven.","sam.","dim.")</f>
        <v>mer.</v>
      </c>
      <c r="AE297" s="10" t="str">
        <f>IF(MONTH(Ventes[[#This Row],[VenteDate]])&lt;10,"0"&amp;MONTH(Ventes[[#This Row],[VenteDate]]),TEXT(MONTH(Ventes[[#This Row],[VenteDate]]),"##"))</f>
        <v>06</v>
      </c>
      <c r="AF297" t="str">
        <f>CHOOSE(Ventes[[#This Row],[DateMoisNumero]],"janvier","février","mars","avril","mai","juin","juillet.","août","septembre","octobre","novembre","décembre")</f>
        <v>juin</v>
      </c>
      <c r="AG297" t="str">
        <f>Ventes[[#This Row],[DateAnnee]]&amp;IF(WEEKNUM(Ventes[[#This Row],[VenteDate]])&lt;10,"-0","-")&amp;WEEKNUM(Ventes[[#This Row],[VenteDate]])</f>
        <v>2025-26</v>
      </c>
      <c r="AH297" s="10">
        <f>YEAR(Ventes[[#This Row],[VenteDate]])</f>
        <v>2025</v>
      </c>
      <c r="AR297"/>
      <c r="AS297"/>
      <c r="AT297"/>
      <c r="AU297"/>
      <c r="AV297"/>
      <c r="AW297"/>
      <c r="BA297"/>
      <c r="BC297"/>
    </row>
    <row r="298" spans="1:55">
      <c r="A298" t="s">
        <v>809</v>
      </c>
      <c r="B298" t="s">
        <v>810</v>
      </c>
      <c r="D298" s="7">
        <v>45721</v>
      </c>
      <c r="E298" s="8">
        <v>46079</v>
      </c>
      <c r="F298" s="8" t="s">
        <v>170</v>
      </c>
      <c r="G298" t="s">
        <v>171</v>
      </c>
      <c r="H298" t="s">
        <v>420</v>
      </c>
      <c r="I298" t="s">
        <v>421</v>
      </c>
      <c r="J298" t="s">
        <v>421</v>
      </c>
      <c r="K298" t="s">
        <v>813</v>
      </c>
      <c r="L298" s="9" t="s">
        <v>814</v>
      </c>
      <c r="M298" s="9" t="s">
        <v>43</v>
      </c>
      <c r="N298" t="s">
        <v>44</v>
      </c>
      <c r="O298" t="s">
        <v>55</v>
      </c>
      <c r="P298" t="s">
        <v>56</v>
      </c>
      <c r="Q298" s="5" t="s">
        <v>65</v>
      </c>
      <c r="R298" t="s">
        <v>66</v>
      </c>
      <c r="S298" t="s">
        <v>179</v>
      </c>
      <c r="T298" t="s">
        <v>180</v>
      </c>
      <c r="U298">
        <v>44.1</v>
      </c>
      <c r="V298">
        <v>25</v>
      </c>
      <c r="W298">
        <v>60.95</v>
      </c>
      <c r="X298">
        <f>Ventes[[#This Row],[VenteNombre]]*Ventes[[#This Row],[PUHT]]</f>
        <v>1523.75</v>
      </c>
      <c r="Y298">
        <f>IF(Ventes[[#This Row],[RemiseType]]="Aucun",0,IF(Ventes[[#This Row],[RemiseType]]="Bas",3%,IF(Ventes[[#This Row],[RemiseType]]="Moyen",5%,IF(Ventes[[#This Row],[RemiseType]]="Elevé",10%,0))))*Ventes[[#This Row],[VenteBrut]]</f>
        <v>45.712499999999999</v>
      </c>
      <c r="Z298">
        <f>Ventes[[#This Row],[VenteBrut]]-Ventes[[#This Row],[Remise]]</f>
        <v>1478.0374999999999</v>
      </c>
      <c r="AA298">
        <f>Ventes[[#This Row],[VenteNombre]]*Ventes[[#This Row],[CUHT]]</f>
        <v>1102.5</v>
      </c>
      <c r="AB298">
        <f>ROUND(Ventes[[#This Row],[VenteNet]]-Ventes[[#This Row],[Cout]],2)</f>
        <v>375.54</v>
      </c>
      <c r="AC298">
        <f>WEEKDAY(Ventes[[#This Row],[VenteDate]], 2)</f>
        <v>4</v>
      </c>
      <c r="AD298" t="str">
        <f>CHOOSE(WEEKDAY(Ventes[[#This Row],[VenteDate]], 2),"lun.","mar.","mer.","jeu.","ven.","sam.","dim.")</f>
        <v>jeu.</v>
      </c>
      <c r="AE298" s="10" t="str">
        <f>IF(MONTH(Ventes[[#This Row],[VenteDate]])&lt;10,"0"&amp;MONTH(Ventes[[#This Row],[VenteDate]]),TEXT(MONTH(Ventes[[#This Row],[VenteDate]]),"##"))</f>
        <v>02</v>
      </c>
      <c r="AF298" t="str">
        <f>CHOOSE(Ventes[[#This Row],[DateMoisNumero]],"janvier","février","mars","avril","mai","juin","juillet.","août","septembre","octobre","novembre","décembre")</f>
        <v>février</v>
      </c>
      <c r="AG298" t="str">
        <f>Ventes[[#This Row],[DateAnnee]]&amp;IF(WEEKNUM(Ventes[[#This Row],[VenteDate]])&lt;10,"-0","-")&amp;WEEKNUM(Ventes[[#This Row],[VenteDate]])</f>
        <v>2026-09</v>
      </c>
      <c r="AH298" s="10">
        <f>YEAR(Ventes[[#This Row],[VenteDate]])</f>
        <v>2026</v>
      </c>
      <c r="AR298"/>
      <c r="AS298"/>
      <c r="AT298"/>
      <c r="AU298"/>
      <c r="AV298"/>
      <c r="AW298"/>
      <c r="BA298"/>
      <c r="BC298"/>
    </row>
    <row r="299" spans="1:55">
      <c r="A299" t="s">
        <v>809</v>
      </c>
      <c r="B299" t="s">
        <v>810</v>
      </c>
      <c r="D299" s="7">
        <v>45721</v>
      </c>
      <c r="E299" s="8">
        <v>46271</v>
      </c>
      <c r="F299" s="8" t="s">
        <v>170</v>
      </c>
      <c r="G299" t="s">
        <v>171</v>
      </c>
      <c r="H299" t="s">
        <v>420</v>
      </c>
      <c r="I299" t="s">
        <v>421</v>
      </c>
      <c r="J299" t="s">
        <v>421</v>
      </c>
      <c r="K299" t="s">
        <v>815</v>
      </c>
      <c r="L299" s="9" t="s">
        <v>816</v>
      </c>
      <c r="M299" s="9" t="s">
        <v>63</v>
      </c>
      <c r="N299" t="s">
        <v>64</v>
      </c>
      <c r="O299" t="s">
        <v>55</v>
      </c>
      <c r="P299" t="s">
        <v>56</v>
      </c>
      <c r="Q299" s="5" t="s">
        <v>57</v>
      </c>
      <c r="R299" t="s">
        <v>58</v>
      </c>
      <c r="S299" t="s">
        <v>307</v>
      </c>
      <c r="T299" t="s">
        <v>308</v>
      </c>
      <c r="U299">
        <v>51.3</v>
      </c>
      <c r="V299">
        <v>21</v>
      </c>
      <c r="W299">
        <v>140.5</v>
      </c>
      <c r="X299">
        <f>Ventes[[#This Row],[VenteNombre]]*Ventes[[#This Row],[PUHT]]</f>
        <v>2950.5</v>
      </c>
      <c r="Y299">
        <f>IF(Ventes[[#This Row],[RemiseType]]="Aucun",0,IF(Ventes[[#This Row],[RemiseType]]="Bas",3%,IF(Ventes[[#This Row],[RemiseType]]="Moyen",5%,IF(Ventes[[#This Row],[RemiseType]]="Elevé",10%,0))))*Ventes[[#This Row],[VenteBrut]]</f>
        <v>88.515000000000001</v>
      </c>
      <c r="Z299">
        <f>Ventes[[#This Row],[VenteBrut]]-Ventes[[#This Row],[Remise]]</f>
        <v>2861.9850000000001</v>
      </c>
      <c r="AA299">
        <f>Ventes[[#This Row],[VenteNombre]]*Ventes[[#This Row],[CUHT]]</f>
        <v>1077.3</v>
      </c>
      <c r="AB299">
        <f>ROUND(Ventes[[#This Row],[VenteNet]]-Ventes[[#This Row],[Cout]],2)</f>
        <v>1784.69</v>
      </c>
      <c r="AC299">
        <f>WEEKDAY(Ventes[[#This Row],[VenteDate]], 2)</f>
        <v>7</v>
      </c>
      <c r="AD299" t="str">
        <f>CHOOSE(WEEKDAY(Ventes[[#This Row],[VenteDate]], 2),"lun.","mar.","mer.","jeu.","ven.","sam.","dim.")</f>
        <v>dim.</v>
      </c>
      <c r="AE299" s="10" t="str">
        <f>IF(MONTH(Ventes[[#This Row],[VenteDate]])&lt;10,"0"&amp;MONTH(Ventes[[#This Row],[VenteDate]]),TEXT(MONTH(Ventes[[#This Row],[VenteDate]]),"##"))</f>
        <v>09</v>
      </c>
      <c r="AF299" t="str">
        <f>CHOOSE(Ventes[[#This Row],[DateMoisNumero]],"janvier","février","mars","avril","mai","juin","juillet.","août","septembre","octobre","novembre","décembre")</f>
        <v>septembre</v>
      </c>
      <c r="AG299" t="str">
        <f>Ventes[[#This Row],[DateAnnee]]&amp;IF(WEEKNUM(Ventes[[#This Row],[VenteDate]])&lt;10,"-0","-")&amp;WEEKNUM(Ventes[[#This Row],[VenteDate]])</f>
        <v>2026-37</v>
      </c>
      <c r="AH299" s="10">
        <f>YEAR(Ventes[[#This Row],[VenteDate]])</f>
        <v>2026</v>
      </c>
      <c r="AR299"/>
      <c r="AS299"/>
      <c r="AT299"/>
      <c r="AU299"/>
      <c r="AV299"/>
      <c r="AW299"/>
      <c r="BA299"/>
      <c r="BC299"/>
    </row>
    <row r="300" spans="1:55">
      <c r="A300" t="s">
        <v>809</v>
      </c>
      <c r="B300" t="s">
        <v>810</v>
      </c>
      <c r="D300" s="7">
        <v>45721</v>
      </c>
      <c r="E300" s="8">
        <v>46563</v>
      </c>
      <c r="F300" s="8" t="s">
        <v>170</v>
      </c>
      <c r="G300" t="s">
        <v>171</v>
      </c>
      <c r="H300" t="s">
        <v>420</v>
      </c>
      <c r="I300" t="s">
        <v>421</v>
      </c>
      <c r="J300" t="s">
        <v>421</v>
      </c>
      <c r="K300" t="s">
        <v>817</v>
      </c>
      <c r="L300" s="9" t="s">
        <v>818</v>
      </c>
      <c r="M300" s="9" t="s">
        <v>63</v>
      </c>
      <c r="N300" t="s">
        <v>64</v>
      </c>
      <c r="O300" t="s">
        <v>288</v>
      </c>
      <c r="P300" s="9" t="s">
        <v>289</v>
      </c>
      <c r="Q300" s="5" t="s">
        <v>47</v>
      </c>
      <c r="R300" t="s">
        <v>48</v>
      </c>
      <c r="S300" t="s">
        <v>143</v>
      </c>
      <c r="T300" t="s">
        <v>144</v>
      </c>
      <c r="U300" s="9">
        <v>29.4</v>
      </c>
      <c r="V300">
        <v>28</v>
      </c>
      <c r="W300" s="9">
        <v>123.94</v>
      </c>
      <c r="X300">
        <f>Ventes[[#This Row],[VenteNombre]]*Ventes[[#This Row],[PUHT]]</f>
        <v>3470.3199999999997</v>
      </c>
      <c r="Y30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00">
        <f>Ventes[[#This Row],[VenteBrut]]-Ventes[[#This Row],[Remise]]</f>
        <v>3470.3199999999997</v>
      </c>
      <c r="AA300">
        <f>Ventes[[#This Row],[VenteNombre]]*Ventes[[#This Row],[CUHT]]</f>
        <v>823.19999999999993</v>
      </c>
      <c r="AB300">
        <f>ROUND(Ventes[[#This Row],[VenteNet]]-Ventes[[#This Row],[Cout]],2)</f>
        <v>2647.12</v>
      </c>
      <c r="AC300">
        <f>WEEKDAY(Ventes[[#This Row],[VenteDate]], 2)</f>
        <v>5</v>
      </c>
      <c r="AD300" t="str">
        <f>CHOOSE(WEEKDAY(Ventes[[#This Row],[VenteDate]], 2),"lun.","mar.","mer.","jeu.","ven.","sam.","dim.")</f>
        <v>ven.</v>
      </c>
      <c r="AE300" s="10" t="str">
        <f>IF(MONTH(Ventes[[#This Row],[VenteDate]])&lt;10,"0"&amp;MONTH(Ventes[[#This Row],[VenteDate]]),TEXT(MONTH(Ventes[[#This Row],[VenteDate]]),"##"))</f>
        <v>06</v>
      </c>
      <c r="AF300" t="str">
        <f>CHOOSE(Ventes[[#This Row],[DateMoisNumero]],"janvier","février","mars","avril","mai","juin","juillet.","août","septembre","octobre","novembre","décembre")</f>
        <v>juin</v>
      </c>
      <c r="AG300" t="str">
        <f>Ventes[[#This Row],[DateAnnee]]&amp;IF(WEEKNUM(Ventes[[#This Row],[VenteDate]])&lt;10,"-0","-")&amp;WEEKNUM(Ventes[[#This Row],[VenteDate]])</f>
        <v>2027-26</v>
      </c>
      <c r="AH300" s="10">
        <f>YEAR(Ventes[[#This Row],[VenteDate]])</f>
        <v>2027</v>
      </c>
      <c r="AR300"/>
      <c r="AS300"/>
      <c r="AT300"/>
      <c r="AU300"/>
      <c r="AV300"/>
      <c r="AW300"/>
      <c r="BA300"/>
      <c r="BC300"/>
    </row>
    <row r="301" spans="1:55">
      <c r="A301" t="s">
        <v>809</v>
      </c>
      <c r="B301" t="s">
        <v>810</v>
      </c>
      <c r="D301" s="7">
        <v>45721</v>
      </c>
      <c r="E301" s="8">
        <v>46809</v>
      </c>
      <c r="F301" s="8" t="s">
        <v>170</v>
      </c>
      <c r="G301" t="s">
        <v>171</v>
      </c>
      <c r="H301" t="s">
        <v>420</v>
      </c>
      <c r="I301" t="s">
        <v>421</v>
      </c>
      <c r="J301" t="s">
        <v>421</v>
      </c>
      <c r="K301" t="s">
        <v>819</v>
      </c>
      <c r="L301" s="9" t="s">
        <v>820</v>
      </c>
      <c r="M301" s="9" t="s">
        <v>43</v>
      </c>
      <c r="N301" t="s">
        <v>44</v>
      </c>
      <c r="O301" t="s">
        <v>55</v>
      </c>
      <c r="P301" s="9" t="s">
        <v>56</v>
      </c>
      <c r="Q301" s="5" t="s">
        <v>65</v>
      </c>
      <c r="R301" t="s">
        <v>66</v>
      </c>
      <c r="S301" t="s">
        <v>179</v>
      </c>
      <c r="T301" t="s">
        <v>180</v>
      </c>
      <c r="U301" s="9">
        <v>52.92</v>
      </c>
      <c r="V301">
        <v>25</v>
      </c>
      <c r="W301" s="9">
        <v>73.14</v>
      </c>
      <c r="X301">
        <f>Ventes[[#This Row],[VenteNombre]]*Ventes[[#This Row],[PUHT]]</f>
        <v>1828.5</v>
      </c>
      <c r="Y301">
        <f>IF(Ventes[[#This Row],[RemiseType]]="Aucun",0,IF(Ventes[[#This Row],[RemiseType]]="Bas",3%,IF(Ventes[[#This Row],[RemiseType]]="Moyen",5%,IF(Ventes[[#This Row],[RemiseType]]="Elevé",10%,0))))*Ventes[[#This Row],[VenteBrut]]</f>
        <v>54.854999999999997</v>
      </c>
      <c r="Z301">
        <f>Ventes[[#This Row],[VenteBrut]]-Ventes[[#This Row],[Remise]]</f>
        <v>1773.645</v>
      </c>
      <c r="AA301">
        <f>Ventes[[#This Row],[VenteNombre]]*Ventes[[#This Row],[CUHT]]</f>
        <v>1323</v>
      </c>
      <c r="AB301">
        <f>ROUND(Ventes[[#This Row],[VenteNet]]-Ventes[[#This Row],[Cout]],2)</f>
        <v>450.65</v>
      </c>
      <c r="AC301">
        <f>WEEKDAY(Ventes[[#This Row],[VenteDate]], 2)</f>
        <v>6</v>
      </c>
      <c r="AD301" t="str">
        <f>CHOOSE(WEEKDAY(Ventes[[#This Row],[VenteDate]], 2),"lun.","mar.","mer.","jeu.","ven.","sam.","dim.")</f>
        <v>sam.</v>
      </c>
      <c r="AE301" s="10" t="str">
        <f>IF(MONTH(Ventes[[#This Row],[VenteDate]])&lt;10,"0"&amp;MONTH(Ventes[[#This Row],[VenteDate]]),TEXT(MONTH(Ventes[[#This Row],[VenteDate]]),"##"))</f>
        <v>02</v>
      </c>
      <c r="AF301" t="str">
        <f>CHOOSE(Ventes[[#This Row],[DateMoisNumero]],"janvier","février","mars","avril","mai","juin","juillet.","août","septembre","octobre","novembre","décembre")</f>
        <v>février</v>
      </c>
      <c r="AG301" t="str">
        <f>Ventes[[#This Row],[DateAnnee]]&amp;IF(WEEKNUM(Ventes[[#This Row],[VenteDate]])&lt;10,"-0","-")&amp;WEEKNUM(Ventes[[#This Row],[VenteDate]])</f>
        <v>2028-09</v>
      </c>
      <c r="AH301" s="10">
        <f>YEAR(Ventes[[#This Row],[VenteDate]])</f>
        <v>2028</v>
      </c>
      <c r="AR301"/>
      <c r="AS301"/>
      <c r="AT301"/>
      <c r="AU301"/>
      <c r="AV301"/>
      <c r="AW301"/>
      <c r="BA301"/>
      <c r="BC301"/>
    </row>
    <row r="302" spans="1:55">
      <c r="A302" t="s">
        <v>821</v>
      </c>
      <c r="B302" t="s">
        <v>822</v>
      </c>
      <c r="D302" s="7">
        <v>45191</v>
      </c>
      <c r="E302" s="8">
        <v>45191</v>
      </c>
      <c r="F302" s="8" t="s">
        <v>95</v>
      </c>
      <c r="G302" t="s">
        <v>96</v>
      </c>
      <c r="H302" t="s">
        <v>823</v>
      </c>
      <c r="I302" t="s">
        <v>824</v>
      </c>
      <c r="J302" t="s">
        <v>825</v>
      </c>
      <c r="K302" t="s">
        <v>826</v>
      </c>
      <c r="L302" s="9" t="s">
        <v>827</v>
      </c>
      <c r="M302" s="9" t="s">
        <v>43</v>
      </c>
      <c r="N302" t="s">
        <v>44</v>
      </c>
      <c r="O302" t="s">
        <v>45</v>
      </c>
      <c r="P302" s="9" t="s">
        <v>46</v>
      </c>
      <c r="Q302" s="5" t="s">
        <v>47</v>
      </c>
      <c r="R302" t="s">
        <v>48</v>
      </c>
      <c r="S302" t="s">
        <v>102</v>
      </c>
      <c r="T302" t="s">
        <v>103</v>
      </c>
      <c r="U302" s="9">
        <v>43.2</v>
      </c>
      <c r="V302">
        <v>17</v>
      </c>
      <c r="W302" s="9">
        <v>85.5</v>
      </c>
      <c r="X302">
        <f>Ventes[[#This Row],[VenteNombre]]*Ventes[[#This Row],[PUHT]]</f>
        <v>1453.5</v>
      </c>
      <c r="Y302">
        <f>IF(Ventes[[#This Row],[RemiseType]]="Aucun",0,IF(Ventes[[#This Row],[RemiseType]]="Bas",3%,IF(Ventes[[#This Row],[RemiseType]]="Moyen",5%,IF(Ventes[[#This Row],[RemiseType]]="Elevé",10%,0))))*Ventes[[#This Row],[VenteBrut]]</f>
        <v>72.674999999999997</v>
      </c>
      <c r="Z302">
        <f>Ventes[[#This Row],[VenteBrut]]-Ventes[[#This Row],[Remise]]</f>
        <v>1380.825</v>
      </c>
      <c r="AA302">
        <f>Ventes[[#This Row],[VenteNombre]]*Ventes[[#This Row],[CUHT]]</f>
        <v>734.40000000000009</v>
      </c>
      <c r="AB302">
        <f>ROUND(Ventes[[#This Row],[VenteNet]]-Ventes[[#This Row],[Cout]],2)</f>
        <v>646.42999999999995</v>
      </c>
      <c r="AC302">
        <f>WEEKDAY(Ventes[[#This Row],[VenteDate]], 2)</f>
        <v>5</v>
      </c>
      <c r="AD302" t="str">
        <f>CHOOSE(WEEKDAY(Ventes[[#This Row],[VenteDate]], 2),"lun.","mar.","mer.","jeu.","ven.","sam.","dim.")</f>
        <v>ven.</v>
      </c>
      <c r="AE302" s="10" t="str">
        <f>IF(MONTH(Ventes[[#This Row],[VenteDate]])&lt;10,"0"&amp;MONTH(Ventes[[#This Row],[VenteDate]]),TEXT(MONTH(Ventes[[#This Row],[VenteDate]]),"##"))</f>
        <v>09</v>
      </c>
      <c r="AF302" t="str">
        <f>CHOOSE(Ventes[[#This Row],[DateMoisNumero]],"janvier","février","mars","avril","mai","juin","juillet.","août","septembre","octobre","novembre","décembre")</f>
        <v>septembre</v>
      </c>
      <c r="AG302" t="str">
        <f>Ventes[[#This Row],[DateAnnee]]&amp;IF(WEEKNUM(Ventes[[#This Row],[VenteDate]])&lt;10,"-0","-")&amp;WEEKNUM(Ventes[[#This Row],[VenteDate]])</f>
        <v>2023-38</v>
      </c>
      <c r="AH302" s="10">
        <f>YEAR(Ventes[[#This Row],[VenteDate]])</f>
        <v>2023</v>
      </c>
      <c r="AR302"/>
      <c r="AS302"/>
      <c r="AT302"/>
      <c r="AU302"/>
      <c r="AV302"/>
      <c r="AW302"/>
      <c r="BA302"/>
      <c r="BC302"/>
    </row>
    <row r="303" spans="1:55">
      <c r="A303" t="s">
        <v>821</v>
      </c>
      <c r="B303" t="s">
        <v>822</v>
      </c>
      <c r="D303" s="7">
        <v>45191</v>
      </c>
      <c r="E303" s="8">
        <v>45191</v>
      </c>
      <c r="F303" s="8" t="s">
        <v>95</v>
      </c>
      <c r="G303" t="s">
        <v>96</v>
      </c>
      <c r="H303" t="s">
        <v>823</v>
      </c>
      <c r="I303" t="s">
        <v>824</v>
      </c>
      <c r="J303" t="s">
        <v>825</v>
      </c>
      <c r="K303" t="s">
        <v>828</v>
      </c>
      <c r="L303" s="9" t="s">
        <v>829</v>
      </c>
      <c r="M303" s="9" t="s">
        <v>63</v>
      </c>
      <c r="N303" t="s">
        <v>64</v>
      </c>
      <c r="O303" t="s">
        <v>45</v>
      </c>
      <c r="P303" s="9" t="s">
        <v>46</v>
      </c>
      <c r="Q303" s="5" t="s">
        <v>79</v>
      </c>
      <c r="R303" t="s">
        <v>80</v>
      </c>
      <c r="S303" t="s">
        <v>143</v>
      </c>
      <c r="T303" t="s">
        <v>144</v>
      </c>
      <c r="U303" s="9">
        <v>14.33</v>
      </c>
      <c r="V303">
        <v>13</v>
      </c>
      <c r="W303" s="9">
        <v>115</v>
      </c>
      <c r="X303">
        <f>Ventes[[#This Row],[VenteNombre]]*Ventes[[#This Row],[PUHT]]</f>
        <v>1495</v>
      </c>
      <c r="Y303">
        <f>IF(Ventes[[#This Row],[RemiseType]]="Aucun",0,IF(Ventes[[#This Row],[RemiseType]]="Bas",3%,IF(Ventes[[#This Row],[RemiseType]]="Moyen",5%,IF(Ventes[[#This Row],[RemiseType]]="Elevé",10%,0))))*Ventes[[#This Row],[VenteBrut]]</f>
        <v>74.75</v>
      </c>
      <c r="Z303">
        <f>Ventes[[#This Row],[VenteBrut]]-Ventes[[#This Row],[Remise]]</f>
        <v>1420.25</v>
      </c>
      <c r="AA303">
        <f>Ventes[[#This Row],[VenteNombre]]*Ventes[[#This Row],[CUHT]]</f>
        <v>186.29</v>
      </c>
      <c r="AB303">
        <f>ROUND(Ventes[[#This Row],[VenteNet]]-Ventes[[#This Row],[Cout]],2)</f>
        <v>1233.96</v>
      </c>
      <c r="AC303">
        <f>WEEKDAY(Ventes[[#This Row],[VenteDate]], 2)</f>
        <v>5</v>
      </c>
      <c r="AD303" t="str">
        <f>CHOOSE(WEEKDAY(Ventes[[#This Row],[VenteDate]], 2),"lun.","mar.","mer.","jeu.","ven.","sam.","dim.")</f>
        <v>ven.</v>
      </c>
      <c r="AE303" s="10" t="str">
        <f>IF(MONTH(Ventes[[#This Row],[VenteDate]])&lt;10,"0"&amp;MONTH(Ventes[[#This Row],[VenteDate]]),TEXT(MONTH(Ventes[[#This Row],[VenteDate]]),"##"))</f>
        <v>09</v>
      </c>
      <c r="AF303" t="str">
        <f>CHOOSE(Ventes[[#This Row],[DateMoisNumero]],"janvier","février","mars","avril","mai","juin","juillet.","août","septembre","octobre","novembre","décembre")</f>
        <v>septembre</v>
      </c>
      <c r="AG303" t="str">
        <f>Ventes[[#This Row],[DateAnnee]]&amp;IF(WEEKNUM(Ventes[[#This Row],[VenteDate]])&lt;10,"-0","-")&amp;WEEKNUM(Ventes[[#This Row],[VenteDate]])</f>
        <v>2023-38</v>
      </c>
      <c r="AH303" s="10">
        <f>YEAR(Ventes[[#This Row],[VenteDate]])</f>
        <v>2023</v>
      </c>
      <c r="AR303"/>
      <c r="AS303"/>
      <c r="AT303"/>
      <c r="AU303"/>
      <c r="AV303"/>
      <c r="AW303"/>
      <c r="BA303"/>
      <c r="BC303"/>
    </row>
    <row r="304" spans="1:55">
      <c r="A304" t="s">
        <v>821</v>
      </c>
      <c r="B304" t="s">
        <v>822</v>
      </c>
      <c r="D304" s="7">
        <v>45191</v>
      </c>
      <c r="E304" s="8">
        <v>45871</v>
      </c>
      <c r="F304" s="8" t="s">
        <v>95</v>
      </c>
      <c r="G304" t="s">
        <v>96</v>
      </c>
      <c r="H304" t="s">
        <v>823</v>
      </c>
      <c r="I304" t="s">
        <v>824</v>
      </c>
      <c r="J304" t="s">
        <v>825</v>
      </c>
      <c r="K304" t="s">
        <v>369</v>
      </c>
      <c r="L304" s="9" t="s">
        <v>370</v>
      </c>
      <c r="M304" s="9" t="s">
        <v>53</v>
      </c>
      <c r="N304" t="s">
        <v>54</v>
      </c>
      <c r="O304" t="s">
        <v>45</v>
      </c>
      <c r="P304" t="s">
        <v>46</v>
      </c>
      <c r="Q304" s="5" t="s">
        <v>47</v>
      </c>
      <c r="R304" t="s">
        <v>48</v>
      </c>
      <c r="S304" t="s">
        <v>365</v>
      </c>
      <c r="T304" t="s">
        <v>366</v>
      </c>
      <c r="U304">
        <v>81.599999999999994</v>
      </c>
      <c r="V304">
        <v>22</v>
      </c>
      <c r="W304">
        <v>90</v>
      </c>
      <c r="X304">
        <f>Ventes[[#This Row],[VenteNombre]]*Ventes[[#This Row],[PUHT]]</f>
        <v>1980</v>
      </c>
      <c r="Y304">
        <f>IF(Ventes[[#This Row],[RemiseType]]="Aucun",0,IF(Ventes[[#This Row],[RemiseType]]="Bas",3%,IF(Ventes[[#This Row],[RemiseType]]="Moyen",5%,IF(Ventes[[#This Row],[RemiseType]]="Elevé",10%,0))))*Ventes[[#This Row],[VenteBrut]]</f>
        <v>99</v>
      </c>
      <c r="Z304">
        <f>Ventes[[#This Row],[VenteBrut]]-Ventes[[#This Row],[Remise]]</f>
        <v>1881</v>
      </c>
      <c r="AA304">
        <f>Ventes[[#This Row],[VenteNombre]]*Ventes[[#This Row],[CUHT]]</f>
        <v>1795.1999999999998</v>
      </c>
      <c r="AB304">
        <f>ROUND(Ventes[[#This Row],[VenteNet]]-Ventes[[#This Row],[Cout]],2)</f>
        <v>85.8</v>
      </c>
      <c r="AC304">
        <f>WEEKDAY(Ventes[[#This Row],[VenteDate]], 2)</f>
        <v>6</v>
      </c>
      <c r="AD304" t="str">
        <f>CHOOSE(WEEKDAY(Ventes[[#This Row],[VenteDate]], 2),"lun.","mar.","mer.","jeu.","ven.","sam.","dim.")</f>
        <v>sam.</v>
      </c>
      <c r="AE304" s="10" t="str">
        <f>IF(MONTH(Ventes[[#This Row],[VenteDate]])&lt;10,"0"&amp;MONTH(Ventes[[#This Row],[VenteDate]]),TEXT(MONTH(Ventes[[#This Row],[VenteDate]]),"##"))</f>
        <v>08</v>
      </c>
      <c r="AF304" t="str">
        <f>CHOOSE(Ventes[[#This Row],[DateMoisNumero]],"janvier","février","mars","avril","mai","juin","juillet.","août","septembre","octobre","novembre","décembre")</f>
        <v>août</v>
      </c>
      <c r="AG304" t="str">
        <f>Ventes[[#This Row],[DateAnnee]]&amp;IF(WEEKNUM(Ventes[[#This Row],[VenteDate]])&lt;10,"-0","-")&amp;WEEKNUM(Ventes[[#This Row],[VenteDate]])</f>
        <v>2025-31</v>
      </c>
      <c r="AH304" s="10">
        <f>YEAR(Ventes[[#This Row],[VenteDate]])</f>
        <v>2025</v>
      </c>
      <c r="AR304"/>
      <c r="AS304"/>
      <c r="AT304"/>
      <c r="AU304"/>
      <c r="AV304"/>
      <c r="AW304"/>
      <c r="BA304"/>
      <c r="BC304"/>
    </row>
    <row r="305" spans="1:55">
      <c r="A305" t="s">
        <v>821</v>
      </c>
      <c r="B305" t="s">
        <v>822</v>
      </c>
      <c r="D305" s="7">
        <v>45191</v>
      </c>
      <c r="E305" s="8">
        <v>46018</v>
      </c>
      <c r="F305" s="8" t="s">
        <v>95</v>
      </c>
      <c r="G305" t="s">
        <v>96</v>
      </c>
      <c r="H305" t="s">
        <v>823</v>
      </c>
      <c r="I305" t="s">
        <v>824</v>
      </c>
      <c r="J305" t="s">
        <v>825</v>
      </c>
      <c r="K305" t="s">
        <v>830</v>
      </c>
      <c r="L305" s="9" t="s">
        <v>831</v>
      </c>
      <c r="M305" s="9" t="s">
        <v>63</v>
      </c>
      <c r="N305" t="s">
        <v>64</v>
      </c>
      <c r="O305" t="s">
        <v>45</v>
      </c>
      <c r="P305" t="s">
        <v>46</v>
      </c>
      <c r="Q305" s="5" t="s">
        <v>47</v>
      </c>
      <c r="R305" t="s">
        <v>48</v>
      </c>
      <c r="S305" t="s">
        <v>183</v>
      </c>
      <c r="T305" t="s">
        <v>184</v>
      </c>
      <c r="U305">
        <v>36</v>
      </c>
      <c r="V305">
        <v>36</v>
      </c>
      <c r="W305">
        <v>47.5</v>
      </c>
      <c r="X305">
        <f>Ventes[[#This Row],[VenteNombre]]*Ventes[[#This Row],[PUHT]]</f>
        <v>1710</v>
      </c>
      <c r="Y305">
        <f>IF(Ventes[[#This Row],[RemiseType]]="Aucun",0,IF(Ventes[[#This Row],[RemiseType]]="Bas",3%,IF(Ventes[[#This Row],[RemiseType]]="Moyen",5%,IF(Ventes[[#This Row],[RemiseType]]="Elevé",10%,0))))*Ventes[[#This Row],[VenteBrut]]</f>
        <v>85.5</v>
      </c>
      <c r="Z305">
        <f>Ventes[[#This Row],[VenteBrut]]-Ventes[[#This Row],[Remise]]</f>
        <v>1624.5</v>
      </c>
      <c r="AA305">
        <f>Ventes[[#This Row],[VenteNombre]]*Ventes[[#This Row],[CUHT]]</f>
        <v>1296</v>
      </c>
      <c r="AB305">
        <f>ROUND(Ventes[[#This Row],[VenteNet]]-Ventes[[#This Row],[Cout]],2)</f>
        <v>328.5</v>
      </c>
      <c r="AC305">
        <f>WEEKDAY(Ventes[[#This Row],[VenteDate]], 2)</f>
        <v>6</v>
      </c>
      <c r="AD305" t="str">
        <f>CHOOSE(WEEKDAY(Ventes[[#This Row],[VenteDate]], 2),"lun.","mar.","mer.","jeu.","ven.","sam.","dim.")</f>
        <v>sam.</v>
      </c>
      <c r="AE305" s="10" t="str">
        <f>IF(MONTH(Ventes[[#This Row],[VenteDate]])&lt;10,"0"&amp;MONTH(Ventes[[#This Row],[VenteDate]]),TEXT(MONTH(Ventes[[#This Row],[VenteDate]]),"##"))</f>
        <v>12</v>
      </c>
      <c r="AF305" t="str">
        <f>CHOOSE(Ventes[[#This Row],[DateMoisNumero]],"janvier","février","mars","avril","mai","juin","juillet.","août","septembre","octobre","novembre","décembre")</f>
        <v>décembre</v>
      </c>
      <c r="AG305" t="str">
        <f>Ventes[[#This Row],[DateAnnee]]&amp;IF(WEEKNUM(Ventes[[#This Row],[VenteDate]])&lt;10,"-0","-")&amp;WEEKNUM(Ventes[[#This Row],[VenteDate]])</f>
        <v>2025-52</v>
      </c>
      <c r="AH305" s="10">
        <f>YEAR(Ventes[[#This Row],[VenteDate]])</f>
        <v>2025</v>
      </c>
      <c r="AR305"/>
      <c r="AS305"/>
      <c r="AT305"/>
      <c r="AU305"/>
      <c r="AV305"/>
      <c r="AW305"/>
      <c r="BA305"/>
      <c r="BC305"/>
    </row>
    <row r="306" spans="1:55">
      <c r="A306" t="s">
        <v>821</v>
      </c>
      <c r="B306" t="s">
        <v>822</v>
      </c>
      <c r="D306" s="7">
        <v>45191</v>
      </c>
      <c r="E306" s="8">
        <v>46318</v>
      </c>
      <c r="F306" s="8" t="s">
        <v>95</v>
      </c>
      <c r="G306" t="s">
        <v>96</v>
      </c>
      <c r="H306" t="s">
        <v>823</v>
      </c>
      <c r="I306" t="s">
        <v>824</v>
      </c>
      <c r="J306" t="s">
        <v>825</v>
      </c>
      <c r="K306" t="s">
        <v>832</v>
      </c>
      <c r="L306" s="9" t="s">
        <v>833</v>
      </c>
      <c r="M306" s="9" t="s">
        <v>43</v>
      </c>
      <c r="N306" t="s">
        <v>44</v>
      </c>
      <c r="O306" t="s">
        <v>45</v>
      </c>
      <c r="P306" t="s">
        <v>46</v>
      </c>
      <c r="Q306" s="5" t="s">
        <v>47</v>
      </c>
      <c r="R306" t="s">
        <v>48</v>
      </c>
      <c r="S306" t="s">
        <v>102</v>
      </c>
      <c r="T306" t="s">
        <v>103</v>
      </c>
      <c r="U306">
        <v>40</v>
      </c>
      <c r="V306">
        <v>17</v>
      </c>
      <c r="W306">
        <v>79.17</v>
      </c>
      <c r="X306">
        <f>Ventes[[#This Row],[VenteNombre]]*Ventes[[#This Row],[PUHT]]</f>
        <v>1345.89</v>
      </c>
      <c r="Y306">
        <f>IF(Ventes[[#This Row],[RemiseType]]="Aucun",0,IF(Ventes[[#This Row],[RemiseType]]="Bas",3%,IF(Ventes[[#This Row],[RemiseType]]="Moyen",5%,IF(Ventes[[#This Row],[RemiseType]]="Elevé",10%,0))))*Ventes[[#This Row],[VenteBrut]]</f>
        <v>67.294500000000014</v>
      </c>
      <c r="Z306">
        <f>Ventes[[#This Row],[VenteBrut]]-Ventes[[#This Row],[Remise]]</f>
        <v>1278.5955000000001</v>
      </c>
      <c r="AA306">
        <f>Ventes[[#This Row],[VenteNombre]]*Ventes[[#This Row],[CUHT]]</f>
        <v>680</v>
      </c>
      <c r="AB306">
        <f>ROUND(Ventes[[#This Row],[VenteNet]]-Ventes[[#This Row],[Cout]],2)</f>
        <v>598.6</v>
      </c>
      <c r="AC306">
        <f>WEEKDAY(Ventes[[#This Row],[VenteDate]], 2)</f>
        <v>5</v>
      </c>
      <c r="AD306" t="str">
        <f>CHOOSE(WEEKDAY(Ventes[[#This Row],[VenteDate]], 2),"lun.","mar.","mer.","jeu.","ven.","sam.","dim.")</f>
        <v>ven.</v>
      </c>
      <c r="AE306" s="10" t="str">
        <f>IF(MONTH(Ventes[[#This Row],[VenteDate]])&lt;10,"0"&amp;MONTH(Ventes[[#This Row],[VenteDate]]),TEXT(MONTH(Ventes[[#This Row],[VenteDate]]),"##"))</f>
        <v>10</v>
      </c>
      <c r="AF306" t="str">
        <f>CHOOSE(Ventes[[#This Row],[DateMoisNumero]],"janvier","février","mars","avril","mai","juin","juillet.","août","septembre","octobre","novembre","décembre")</f>
        <v>octobre</v>
      </c>
      <c r="AG306" t="str">
        <f>Ventes[[#This Row],[DateAnnee]]&amp;IF(WEEKNUM(Ventes[[#This Row],[VenteDate]])&lt;10,"-0","-")&amp;WEEKNUM(Ventes[[#This Row],[VenteDate]])</f>
        <v>2026-43</v>
      </c>
      <c r="AH306" s="10">
        <f>YEAR(Ventes[[#This Row],[VenteDate]])</f>
        <v>2026</v>
      </c>
      <c r="AR306"/>
      <c r="AS306"/>
      <c r="AT306"/>
      <c r="AU306"/>
      <c r="AV306"/>
      <c r="AW306"/>
      <c r="BA306"/>
      <c r="BC306"/>
    </row>
    <row r="307" spans="1:55">
      <c r="A307" t="s">
        <v>821</v>
      </c>
      <c r="B307" t="s">
        <v>822</v>
      </c>
      <c r="D307" s="7">
        <v>45191</v>
      </c>
      <c r="E307" s="8">
        <v>46351</v>
      </c>
      <c r="F307" s="8" t="s">
        <v>95</v>
      </c>
      <c r="G307" t="s">
        <v>96</v>
      </c>
      <c r="H307" t="s">
        <v>823</v>
      </c>
      <c r="I307" t="s">
        <v>824</v>
      </c>
      <c r="J307" t="s">
        <v>825</v>
      </c>
      <c r="K307" t="s">
        <v>599</v>
      </c>
      <c r="L307" s="9" t="s">
        <v>600</v>
      </c>
      <c r="M307" s="9" t="s">
        <v>63</v>
      </c>
      <c r="N307" t="s">
        <v>64</v>
      </c>
      <c r="O307" t="s">
        <v>45</v>
      </c>
      <c r="P307" t="s">
        <v>46</v>
      </c>
      <c r="Q307" s="5" t="s">
        <v>79</v>
      </c>
      <c r="R307" t="s">
        <v>80</v>
      </c>
      <c r="S307" t="s">
        <v>143</v>
      </c>
      <c r="T307" t="s">
        <v>144</v>
      </c>
      <c r="U307">
        <v>30.96</v>
      </c>
      <c r="V307">
        <v>13</v>
      </c>
      <c r="W307">
        <v>132.4</v>
      </c>
      <c r="X307">
        <f>Ventes[[#This Row],[VenteNombre]]*Ventes[[#This Row],[PUHT]]</f>
        <v>1721.2</v>
      </c>
      <c r="Y307">
        <f>IF(Ventes[[#This Row],[RemiseType]]="Aucun",0,IF(Ventes[[#This Row],[RemiseType]]="Bas",3%,IF(Ventes[[#This Row],[RemiseType]]="Moyen",5%,IF(Ventes[[#This Row],[RemiseType]]="Elevé",10%,0))))*Ventes[[#This Row],[VenteBrut]]</f>
        <v>86.06</v>
      </c>
      <c r="Z307">
        <f>Ventes[[#This Row],[VenteBrut]]-Ventes[[#This Row],[Remise]]</f>
        <v>1635.14</v>
      </c>
      <c r="AA307">
        <f>Ventes[[#This Row],[VenteNombre]]*Ventes[[#This Row],[CUHT]]</f>
        <v>402.48</v>
      </c>
      <c r="AB307">
        <f>ROUND(Ventes[[#This Row],[VenteNet]]-Ventes[[#This Row],[Cout]],2)</f>
        <v>1232.6600000000001</v>
      </c>
      <c r="AC307">
        <f>WEEKDAY(Ventes[[#This Row],[VenteDate]], 2)</f>
        <v>3</v>
      </c>
      <c r="AD307" t="str">
        <f>CHOOSE(WEEKDAY(Ventes[[#This Row],[VenteDate]], 2),"lun.","mar.","mer.","jeu.","ven.","sam.","dim.")</f>
        <v>mer.</v>
      </c>
      <c r="AE307" s="10" t="str">
        <f>IF(MONTH(Ventes[[#This Row],[VenteDate]])&lt;10,"0"&amp;MONTH(Ventes[[#This Row],[VenteDate]]),TEXT(MONTH(Ventes[[#This Row],[VenteDate]]),"##"))</f>
        <v>11</v>
      </c>
      <c r="AF307" t="str">
        <f>CHOOSE(Ventes[[#This Row],[DateMoisNumero]],"janvier","février","mars","avril","mai","juin","juillet.","août","septembre","octobre","novembre","décembre")</f>
        <v>novembre</v>
      </c>
      <c r="AG307" t="str">
        <f>Ventes[[#This Row],[DateAnnee]]&amp;IF(WEEKNUM(Ventes[[#This Row],[VenteDate]])&lt;10,"-0","-")&amp;WEEKNUM(Ventes[[#This Row],[VenteDate]])</f>
        <v>2026-48</v>
      </c>
      <c r="AH307" s="10">
        <f>YEAR(Ventes[[#This Row],[VenteDate]])</f>
        <v>2026</v>
      </c>
      <c r="AR307"/>
      <c r="AS307"/>
      <c r="AT307"/>
      <c r="AU307"/>
      <c r="AV307"/>
      <c r="AW307"/>
      <c r="BA307"/>
      <c r="BC307"/>
    </row>
    <row r="308" spans="1:55">
      <c r="A308" t="s">
        <v>821</v>
      </c>
      <c r="B308" t="s">
        <v>822</v>
      </c>
      <c r="D308" s="7">
        <v>45191</v>
      </c>
      <c r="E308" s="8">
        <v>46601</v>
      </c>
      <c r="F308" s="8" t="s">
        <v>95</v>
      </c>
      <c r="G308" t="s">
        <v>96</v>
      </c>
      <c r="H308" t="s">
        <v>823</v>
      </c>
      <c r="I308" t="s">
        <v>824</v>
      </c>
      <c r="J308" t="s">
        <v>825</v>
      </c>
      <c r="K308" t="s">
        <v>363</v>
      </c>
      <c r="L308" s="9" t="s">
        <v>364</v>
      </c>
      <c r="M308" s="9" t="s">
        <v>53</v>
      </c>
      <c r="N308" t="s">
        <v>54</v>
      </c>
      <c r="O308" t="s">
        <v>45</v>
      </c>
      <c r="P308" s="9" t="s">
        <v>46</v>
      </c>
      <c r="Q308" s="5" t="s">
        <v>47</v>
      </c>
      <c r="R308" t="s">
        <v>48</v>
      </c>
      <c r="S308" t="s">
        <v>365</v>
      </c>
      <c r="T308" t="s">
        <v>366</v>
      </c>
      <c r="U308" s="9">
        <v>146.88</v>
      </c>
      <c r="V308">
        <v>22</v>
      </c>
      <c r="W308" s="9">
        <v>162</v>
      </c>
      <c r="X308">
        <f>Ventes[[#This Row],[VenteNombre]]*Ventes[[#This Row],[PUHT]]</f>
        <v>3564</v>
      </c>
      <c r="Y308">
        <f>IF(Ventes[[#This Row],[RemiseType]]="Aucun",0,IF(Ventes[[#This Row],[RemiseType]]="Bas",3%,IF(Ventes[[#This Row],[RemiseType]]="Moyen",5%,IF(Ventes[[#This Row],[RemiseType]]="Elevé",10%,0))))*Ventes[[#This Row],[VenteBrut]]</f>
        <v>178.20000000000002</v>
      </c>
      <c r="Z308">
        <f>Ventes[[#This Row],[VenteBrut]]-Ventes[[#This Row],[Remise]]</f>
        <v>3385.8</v>
      </c>
      <c r="AA308">
        <f>Ventes[[#This Row],[VenteNombre]]*Ventes[[#This Row],[CUHT]]</f>
        <v>3231.3599999999997</v>
      </c>
      <c r="AB308">
        <f>ROUND(Ventes[[#This Row],[VenteNet]]-Ventes[[#This Row],[Cout]],2)</f>
        <v>154.44</v>
      </c>
      <c r="AC308">
        <f>WEEKDAY(Ventes[[#This Row],[VenteDate]], 2)</f>
        <v>1</v>
      </c>
      <c r="AD308" t="str">
        <f>CHOOSE(WEEKDAY(Ventes[[#This Row],[VenteDate]], 2),"lun.","mar.","mer.","jeu.","ven.","sam.","dim.")</f>
        <v>lun.</v>
      </c>
      <c r="AE308" s="10" t="str">
        <f>IF(MONTH(Ventes[[#This Row],[VenteDate]])&lt;10,"0"&amp;MONTH(Ventes[[#This Row],[VenteDate]]),TEXT(MONTH(Ventes[[#This Row],[VenteDate]]),"##"))</f>
        <v>08</v>
      </c>
      <c r="AF308" t="str">
        <f>CHOOSE(Ventes[[#This Row],[DateMoisNumero]],"janvier","février","mars","avril","mai","juin","juillet.","août","septembre","octobre","novembre","décembre")</f>
        <v>août</v>
      </c>
      <c r="AG308" t="str">
        <f>Ventes[[#This Row],[DateAnnee]]&amp;IF(WEEKNUM(Ventes[[#This Row],[VenteDate]])&lt;10,"-0","-")&amp;WEEKNUM(Ventes[[#This Row],[VenteDate]])</f>
        <v>2027-32</v>
      </c>
      <c r="AH308" s="10">
        <f>YEAR(Ventes[[#This Row],[VenteDate]])</f>
        <v>2027</v>
      </c>
      <c r="AR308"/>
      <c r="AS308"/>
      <c r="AT308"/>
      <c r="AU308"/>
      <c r="AV308"/>
      <c r="AW308"/>
      <c r="BA308"/>
      <c r="BC308"/>
    </row>
    <row r="309" spans="1:55">
      <c r="A309" t="s">
        <v>821</v>
      </c>
      <c r="B309" t="s">
        <v>822</v>
      </c>
      <c r="D309" s="7">
        <v>45191</v>
      </c>
      <c r="E309" s="8">
        <v>46748</v>
      </c>
      <c r="F309" s="8" t="s">
        <v>95</v>
      </c>
      <c r="G309" t="s">
        <v>96</v>
      </c>
      <c r="H309" t="s">
        <v>823</v>
      </c>
      <c r="I309" t="s">
        <v>824</v>
      </c>
      <c r="J309" t="s">
        <v>825</v>
      </c>
      <c r="K309" t="s">
        <v>492</v>
      </c>
      <c r="L309" s="9" t="s">
        <v>493</v>
      </c>
      <c r="M309" s="9" t="s">
        <v>63</v>
      </c>
      <c r="N309" t="s">
        <v>64</v>
      </c>
      <c r="O309" t="s">
        <v>45</v>
      </c>
      <c r="P309" s="9" t="s">
        <v>46</v>
      </c>
      <c r="Q309" s="5" t="s">
        <v>47</v>
      </c>
      <c r="R309" t="s">
        <v>48</v>
      </c>
      <c r="S309" t="s">
        <v>183</v>
      </c>
      <c r="T309" t="s">
        <v>184</v>
      </c>
      <c r="U309" s="9">
        <v>54</v>
      </c>
      <c r="V309">
        <v>36</v>
      </c>
      <c r="W309" s="9">
        <v>71.25</v>
      </c>
      <c r="X309">
        <f>Ventes[[#This Row],[VenteNombre]]*Ventes[[#This Row],[PUHT]]</f>
        <v>2565</v>
      </c>
      <c r="Y309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309">
        <f>Ventes[[#This Row],[VenteBrut]]-Ventes[[#This Row],[Remise]]</f>
        <v>2436.75</v>
      </c>
      <c r="AA309">
        <f>Ventes[[#This Row],[VenteNombre]]*Ventes[[#This Row],[CUHT]]</f>
        <v>1944</v>
      </c>
      <c r="AB309">
        <f>ROUND(Ventes[[#This Row],[VenteNet]]-Ventes[[#This Row],[Cout]],2)</f>
        <v>492.75</v>
      </c>
      <c r="AC309">
        <f>WEEKDAY(Ventes[[#This Row],[VenteDate]], 2)</f>
        <v>1</v>
      </c>
      <c r="AD309" t="str">
        <f>CHOOSE(WEEKDAY(Ventes[[#This Row],[VenteDate]], 2),"lun.","mar.","mer.","jeu.","ven.","sam.","dim.")</f>
        <v>lun.</v>
      </c>
      <c r="AE309" s="10" t="str">
        <f>IF(MONTH(Ventes[[#This Row],[VenteDate]])&lt;10,"0"&amp;MONTH(Ventes[[#This Row],[VenteDate]]),TEXT(MONTH(Ventes[[#This Row],[VenteDate]]),"##"))</f>
        <v>12</v>
      </c>
      <c r="AF309" t="str">
        <f>CHOOSE(Ventes[[#This Row],[DateMoisNumero]],"janvier","février","mars","avril","mai","juin","juillet.","août","septembre","octobre","novembre","décembre")</f>
        <v>décembre</v>
      </c>
      <c r="AG309" t="str">
        <f>Ventes[[#This Row],[DateAnnee]]&amp;IF(WEEKNUM(Ventes[[#This Row],[VenteDate]])&lt;10,"-0","-")&amp;WEEKNUM(Ventes[[#This Row],[VenteDate]])</f>
        <v>2027-53</v>
      </c>
      <c r="AH309" s="10">
        <f>YEAR(Ventes[[#This Row],[VenteDate]])</f>
        <v>2027</v>
      </c>
      <c r="AR309"/>
      <c r="AS309"/>
      <c r="AT309"/>
      <c r="AU309"/>
      <c r="AV309"/>
      <c r="AW309"/>
      <c r="BA309"/>
      <c r="BC309"/>
    </row>
    <row r="310" spans="1:55">
      <c r="A310" t="s">
        <v>834</v>
      </c>
      <c r="B310" t="s">
        <v>835</v>
      </c>
      <c r="C310" t="s">
        <v>654</v>
      </c>
      <c r="D310" s="7">
        <v>45489</v>
      </c>
      <c r="E310" s="8">
        <v>45756</v>
      </c>
      <c r="F310" s="8" t="s">
        <v>219</v>
      </c>
      <c r="G310" t="s">
        <v>220</v>
      </c>
      <c r="H310" t="s">
        <v>420</v>
      </c>
      <c r="I310" t="s">
        <v>421</v>
      </c>
      <c r="J310" t="s">
        <v>421</v>
      </c>
      <c r="K310" t="s">
        <v>836</v>
      </c>
      <c r="L310" s="9" t="s">
        <v>837</v>
      </c>
      <c r="M310" s="9" t="s">
        <v>53</v>
      </c>
      <c r="N310" t="s">
        <v>54</v>
      </c>
      <c r="O310" t="s">
        <v>45</v>
      </c>
      <c r="P310" t="s">
        <v>46</v>
      </c>
      <c r="Q310" s="5" t="s">
        <v>47</v>
      </c>
      <c r="R310" t="s">
        <v>48</v>
      </c>
      <c r="S310" t="s">
        <v>251</v>
      </c>
      <c r="T310" t="s">
        <v>252</v>
      </c>
      <c r="U310">
        <v>47.4</v>
      </c>
      <c r="V310">
        <v>12</v>
      </c>
      <c r="W310">
        <v>65.25</v>
      </c>
      <c r="X310">
        <f>Ventes[[#This Row],[VenteNombre]]*Ventes[[#This Row],[PUHT]]</f>
        <v>783</v>
      </c>
      <c r="Y310">
        <f>IF(Ventes[[#This Row],[RemiseType]]="Aucun",0,IF(Ventes[[#This Row],[RemiseType]]="Bas",3%,IF(Ventes[[#This Row],[RemiseType]]="Moyen",5%,IF(Ventes[[#This Row],[RemiseType]]="Elevé",10%,0))))*Ventes[[#This Row],[VenteBrut]]</f>
        <v>39.150000000000006</v>
      </c>
      <c r="Z310">
        <f>Ventes[[#This Row],[VenteBrut]]-Ventes[[#This Row],[Remise]]</f>
        <v>743.85</v>
      </c>
      <c r="AA310">
        <f>Ventes[[#This Row],[VenteNombre]]*Ventes[[#This Row],[CUHT]]</f>
        <v>568.79999999999995</v>
      </c>
      <c r="AB310">
        <f>ROUND(Ventes[[#This Row],[VenteNet]]-Ventes[[#This Row],[Cout]],2)</f>
        <v>175.05</v>
      </c>
      <c r="AC310">
        <f>WEEKDAY(Ventes[[#This Row],[VenteDate]], 2)</f>
        <v>3</v>
      </c>
      <c r="AD310" t="str">
        <f>CHOOSE(WEEKDAY(Ventes[[#This Row],[VenteDate]], 2),"lun.","mar.","mer.","jeu.","ven.","sam.","dim.")</f>
        <v>mer.</v>
      </c>
      <c r="AE310" s="10" t="str">
        <f>IF(MONTH(Ventes[[#This Row],[VenteDate]])&lt;10,"0"&amp;MONTH(Ventes[[#This Row],[VenteDate]]),TEXT(MONTH(Ventes[[#This Row],[VenteDate]]),"##"))</f>
        <v>04</v>
      </c>
      <c r="AF310" t="str">
        <f>CHOOSE(Ventes[[#This Row],[DateMoisNumero]],"janvier","février","mars","avril","mai","juin","juillet.","août","septembre","octobre","novembre","décembre")</f>
        <v>avril</v>
      </c>
      <c r="AG310" t="str">
        <f>Ventes[[#This Row],[DateAnnee]]&amp;IF(WEEKNUM(Ventes[[#This Row],[VenteDate]])&lt;10,"-0","-")&amp;WEEKNUM(Ventes[[#This Row],[VenteDate]])</f>
        <v>2025-15</v>
      </c>
      <c r="AH310" s="10">
        <f>YEAR(Ventes[[#This Row],[VenteDate]])</f>
        <v>2025</v>
      </c>
      <c r="AR310"/>
      <c r="AS310"/>
      <c r="AT310"/>
      <c r="AU310"/>
      <c r="AV310"/>
      <c r="AW310"/>
      <c r="BA310"/>
      <c r="BC310"/>
    </row>
    <row r="311" spans="1:55">
      <c r="A311" t="s">
        <v>834</v>
      </c>
      <c r="B311" t="s">
        <v>835</v>
      </c>
      <c r="C311" t="s">
        <v>654</v>
      </c>
      <c r="D311" s="7">
        <v>45489</v>
      </c>
      <c r="E311" s="8">
        <v>46486</v>
      </c>
      <c r="F311" s="8" t="s">
        <v>219</v>
      </c>
      <c r="G311" t="s">
        <v>220</v>
      </c>
      <c r="H311" t="s">
        <v>420</v>
      </c>
      <c r="I311" t="s">
        <v>421</v>
      </c>
      <c r="J311" t="s">
        <v>421</v>
      </c>
      <c r="K311" t="s">
        <v>838</v>
      </c>
      <c r="L311" s="9" t="s">
        <v>839</v>
      </c>
      <c r="M311" s="9" t="s">
        <v>53</v>
      </c>
      <c r="N311" t="s">
        <v>54</v>
      </c>
      <c r="O311" t="s">
        <v>45</v>
      </c>
      <c r="P311" s="9" t="s">
        <v>46</v>
      </c>
      <c r="Q311" s="5" t="s">
        <v>47</v>
      </c>
      <c r="R311" t="s">
        <v>48</v>
      </c>
      <c r="S311" t="s">
        <v>251</v>
      </c>
      <c r="T311" t="s">
        <v>252</v>
      </c>
      <c r="U311" s="9">
        <v>153.58000000000001</v>
      </c>
      <c r="V311">
        <v>12</v>
      </c>
      <c r="W311" s="9">
        <v>211.41</v>
      </c>
      <c r="X311">
        <f>Ventes[[#This Row],[VenteNombre]]*Ventes[[#This Row],[PUHT]]</f>
        <v>2536.92</v>
      </c>
      <c r="Y311">
        <f>IF(Ventes[[#This Row],[RemiseType]]="Aucun",0,IF(Ventes[[#This Row],[RemiseType]]="Bas",3%,IF(Ventes[[#This Row],[RemiseType]]="Moyen",5%,IF(Ventes[[#This Row],[RemiseType]]="Elevé",10%,0))))*Ventes[[#This Row],[VenteBrut]]</f>
        <v>126.846</v>
      </c>
      <c r="Z311">
        <f>Ventes[[#This Row],[VenteBrut]]-Ventes[[#This Row],[Remise]]</f>
        <v>2410.0740000000001</v>
      </c>
      <c r="AA311">
        <f>Ventes[[#This Row],[VenteNombre]]*Ventes[[#This Row],[CUHT]]</f>
        <v>1842.96</v>
      </c>
      <c r="AB311">
        <f>ROUND(Ventes[[#This Row],[VenteNet]]-Ventes[[#This Row],[Cout]],2)</f>
        <v>567.11</v>
      </c>
      <c r="AC311">
        <f>WEEKDAY(Ventes[[#This Row],[VenteDate]], 2)</f>
        <v>5</v>
      </c>
      <c r="AD311" t="str">
        <f>CHOOSE(WEEKDAY(Ventes[[#This Row],[VenteDate]], 2),"lun.","mar.","mer.","jeu.","ven.","sam.","dim.")</f>
        <v>ven.</v>
      </c>
      <c r="AE311" s="10" t="str">
        <f>IF(MONTH(Ventes[[#This Row],[VenteDate]])&lt;10,"0"&amp;MONTH(Ventes[[#This Row],[VenteDate]]),TEXT(MONTH(Ventes[[#This Row],[VenteDate]]),"##"))</f>
        <v>04</v>
      </c>
      <c r="AF311" t="str">
        <f>CHOOSE(Ventes[[#This Row],[DateMoisNumero]],"janvier","février","mars","avril","mai","juin","juillet.","août","septembre","octobre","novembre","décembre")</f>
        <v>avril</v>
      </c>
      <c r="AG311" t="str">
        <f>Ventes[[#This Row],[DateAnnee]]&amp;IF(WEEKNUM(Ventes[[#This Row],[VenteDate]])&lt;10,"-0","-")&amp;WEEKNUM(Ventes[[#This Row],[VenteDate]])</f>
        <v>2027-15</v>
      </c>
      <c r="AH311" s="10">
        <f>YEAR(Ventes[[#This Row],[VenteDate]])</f>
        <v>2027</v>
      </c>
      <c r="AR311"/>
      <c r="AS311"/>
      <c r="AT311"/>
      <c r="AU311"/>
      <c r="AV311"/>
      <c r="AW311"/>
      <c r="BA311"/>
      <c r="BC311"/>
    </row>
    <row r="312" spans="1:55">
      <c r="A312" t="s">
        <v>840</v>
      </c>
      <c r="B312" t="s">
        <v>841</v>
      </c>
      <c r="D312" s="8">
        <v>45717</v>
      </c>
      <c r="E312" s="8">
        <v>45717</v>
      </c>
      <c r="F312" s="8" t="s">
        <v>95</v>
      </c>
      <c r="G312" t="s">
        <v>96</v>
      </c>
      <c r="H312" t="s">
        <v>842</v>
      </c>
      <c r="I312" t="s">
        <v>843</v>
      </c>
      <c r="J312" t="s">
        <v>844</v>
      </c>
      <c r="K312" t="s">
        <v>845</v>
      </c>
      <c r="L312" s="9" t="s">
        <v>846</v>
      </c>
      <c r="M312" s="9" t="s">
        <v>53</v>
      </c>
      <c r="N312" t="s">
        <v>54</v>
      </c>
      <c r="O312" t="s">
        <v>45</v>
      </c>
      <c r="P312" t="s">
        <v>46</v>
      </c>
      <c r="Q312" s="5" t="s">
        <v>47</v>
      </c>
      <c r="R312" t="s">
        <v>48</v>
      </c>
      <c r="S312" t="s">
        <v>115</v>
      </c>
      <c r="T312" t="s">
        <v>116</v>
      </c>
      <c r="U312">
        <v>33.18</v>
      </c>
      <c r="V312">
        <v>16</v>
      </c>
      <c r="W312">
        <v>45.68</v>
      </c>
      <c r="X312">
        <f>Ventes[[#This Row],[VenteNombre]]*Ventes[[#This Row],[PUHT]]</f>
        <v>730.88</v>
      </c>
      <c r="Y312">
        <f>IF(Ventes[[#This Row],[RemiseType]]="Aucun",0,IF(Ventes[[#This Row],[RemiseType]]="Bas",3%,IF(Ventes[[#This Row],[RemiseType]]="Moyen",5%,IF(Ventes[[#This Row],[RemiseType]]="Elevé",10%,0))))*Ventes[[#This Row],[VenteBrut]]</f>
        <v>36.544000000000004</v>
      </c>
      <c r="Z312">
        <f>Ventes[[#This Row],[VenteBrut]]-Ventes[[#This Row],[Remise]]</f>
        <v>694.33600000000001</v>
      </c>
      <c r="AA312">
        <f>Ventes[[#This Row],[VenteNombre]]*Ventes[[#This Row],[CUHT]]</f>
        <v>530.88</v>
      </c>
      <c r="AB312">
        <f>ROUND(Ventes[[#This Row],[VenteNet]]-Ventes[[#This Row],[Cout]],2)</f>
        <v>163.46</v>
      </c>
      <c r="AC312">
        <f>WEEKDAY(Ventes[[#This Row],[VenteDate]], 2)</f>
        <v>6</v>
      </c>
      <c r="AD312" t="str">
        <f>CHOOSE(WEEKDAY(Ventes[[#This Row],[VenteDate]], 2),"lun.","mar.","mer.","jeu.","ven.","sam.","dim.")</f>
        <v>sam.</v>
      </c>
      <c r="AE312" s="10" t="str">
        <f>IF(MONTH(Ventes[[#This Row],[VenteDate]])&lt;10,"0"&amp;MONTH(Ventes[[#This Row],[VenteDate]]),TEXT(MONTH(Ventes[[#This Row],[VenteDate]]),"##"))</f>
        <v>03</v>
      </c>
      <c r="AF312" t="str">
        <f>CHOOSE(Ventes[[#This Row],[DateMoisNumero]],"janvier","février","mars","avril","mai","juin","juillet.","août","septembre","octobre","novembre","décembre")</f>
        <v>mars</v>
      </c>
      <c r="AG312" t="str">
        <f>Ventes[[#This Row],[DateAnnee]]&amp;IF(WEEKNUM(Ventes[[#This Row],[VenteDate]])&lt;10,"-0","-")&amp;WEEKNUM(Ventes[[#This Row],[VenteDate]])</f>
        <v>2025-09</v>
      </c>
      <c r="AH312" s="10">
        <f>YEAR(Ventes[[#This Row],[VenteDate]])</f>
        <v>2025</v>
      </c>
      <c r="AR312"/>
      <c r="AS312"/>
      <c r="AT312"/>
      <c r="AU312"/>
      <c r="AV312"/>
      <c r="AW312"/>
      <c r="BA312"/>
      <c r="BC312"/>
    </row>
    <row r="313" spans="1:55">
      <c r="A313" t="s">
        <v>840</v>
      </c>
      <c r="B313" t="s">
        <v>841</v>
      </c>
      <c r="D313" s="8">
        <v>45717</v>
      </c>
      <c r="E313" s="8">
        <v>45717</v>
      </c>
      <c r="F313" s="8" t="s">
        <v>95</v>
      </c>
      <c r="G313" t="s">
        <v>96</v>
      </c>
      <c r="H313" t="s">
        <v>842</v>
      </c>
      <c r="I313" t="s">
        <v>843</v>
      </c>
      <c r="J313" t="s">
        <v>844</v>
      </c>
      <c r="K313" t="s">
        <v>650</v>
      </c>
      <c r="L313" s="9" t="s">
        <v>651</v>
      </c>
      <c r="M313" s="9" t="s">
        <v>63</v>
      </c>
      <c r="N313" t="s">
        <v>64</v>
      </c>
      <c r="O313" t="s">
        <v>45</v>
      </c>
      <c r="P313" s="9" t="s">
        <v>46</v>
      </c>
      <c r="Q313" s="5" t="s">
        <v>47</v>
      </c>
      <c r="R313" t="s">
        <v>48</v>
      </c>
      <c r="S313" t="s">
        <v>143</v>
      </c>
      <c r="T313" t="s">
        <v>144</v>
      </c>
      <c r="U313" s="9">
        <v>10.8</v>
      </c>
      <c r="V313">
        <v>99</v>
      </c>
      <c r="W313" s="9">
        <v>14.25</v>
      </c>
      <c r="X313">
        <f>Ventes[[#This Row],[VenteNombre]]*Ventes[[#This Row],[PUHT]]</f>
        <v>1410.75</v>
      </c>
      <c r="Y313">
        <f>IF(Ventes[[#This Row],[RemiseType]]="Aucun",0,IF(Ventes[[#This Row],[RemiseType]]="Bas",3%,IF(Ventes[[#This Row],[RemiseType]]="Moyen",5%,IF(Ventes[[#This Row],[RemiseType]]="Elevé",10%,0))))*Ventes[[#This Row],[VenteBrut]]</f>
        <v>70.537500000000009</v>
      </c>
      <c r="Z313">
        <f>Ventes[[#This Row],[VenteBrut]]-Ventes[[#This Row],[Remise]]</f>
        <v>1340.2125000000001</v>
      </c>
      <c r="AA313">
        <f>Ventes[[#This Row],[VenteNombre]]*Ventes[[#This Row],[CUHT]]</f>
        <v>1069.2</v>
      </c>
      <c r="AB313">
        <f>ROUND(Ventes[[#This Row],[VenteNet]]-Ventes[[#This Row],[Cout]],2)</f>
        <v>271.01</v>
      </c>
      <c r="AC313">
        <f>WEEKDAY(Ventes[[#This Row],[VenteDate]], 2)</f>
        <v>6</v>
      </c>
      <c r="AD313" t="str">
        <f>CHOOSE(WEEKDAY(Ventes[[#This Row],[VenteDate]], 2),"lun.","mar.","mer.","jeu.","ven.","sam.","dim.")</f>
        <v>sam.</v>
      </c>
      <c r="AE313" s="10" t="str">
        <f>IF(MONTH(Ventes[[#This Row],[VenteDate]])&lt;10,"0"&amp;MONTH(Ventes[[#This Row],[VenteDate]]),TEXT(MONTH(Ventes[[#This Row],[VenteDate]]),"##"))</f>
        <v>03</v>
      </c>
      <c r="AF313" t="str">
        <f>CHOOSE(Ventes[[#This Row],[DateMoisNumero]],"janvier","février","mars","avril","mai","juin","juillet.","août","septembre","octobre","novembre","décembre")</f>
        <v>mars</v>
      </c>
      <c r="AG313" t="str">
        <f>Ventes[[#This Row],[DateAnnee]]&amp;IF(WEEKNUM(Ventes[[#This Row],[VenteDate]])&lt;10,"-0","-")&amp;WEEKNUM(Ventes[[#This Row],[VenteDate]])</f>
        <v>2025-09</v>
      </c>
      <c r="AH313" s="10">
        <f>YEAR(Ventes[[#This Row],[VenteDate]])</f>
        <v>2025</v>
      </c>
      <c r="AR313"/>
      <c r="AS313"/>
      <c r="AT313"/>
      <c r="AU313"/>
      <c r="AV313"/>
      <c r="AW313"/>
      <c r="BA313"/>
      <c r="BC313"/>
    </row>
    <row r="314" spans="1:55">
      <c r="A314" t="s">
        <v>840</v>
      </c>
      <c r="B314" t="s">
        <v>841</v>
      </c>
      <c r="D314" s="8">
        <v>45717</v>
      </c>
      <c r="E314" s="8">
        <v>45717</v>
      </c>
      <c r="F314" s="8" t="s">
        <v>95</v>
      </c>
      <c r="G314" t="s">
        <v>96</v>
      </c>
      <c r="H314" t="s">
        <v>842</v>
      </c>
      <c r="I314" t="s">
        <v>843</v>
      </c>
      <c r="J314" t="s">
        <v>844</v>
      </c>
      <c r="K314" t="s">
        <v>847</v>
      </c>
      <c r="L314" s="9" t="s">
        <v>848</v>
      </c>
      <c r="M314" s="9" t="s">
        <v>63</v>
      </c>
      <c r="N314" t="s">
        <v>64</v>
      </c>
      <c r="O314" t="s">
        <v>45</v>
      </c>
      <c r="P314" s="9" t="s">
        <v>46</v>
      </c>
      <c r="Q314" s="5" t="s">
        <v>79</v>
      </c>
      <c r="R314" t="s">
        <v>80</v>
      </c>
      <c r="S314" t="s">
        <v>59</v>
      </c>
      <c r="T314" t="s">
        <v>60</v>
      </c>
      <c r="U314" s="9">
        <v>59.85</v>
      </c>
      <c r="V314">
        <v>10</v>
      </c>
      <c r="W314" s="9">
        <v>147.25</v>
      </c>
      <c r="X314">
        <f>Ventes[[#This Row],[VenteNombre]]*Ventes[[#This Row],[PUHT]]</f>
        <v>1472.5</v>
      </c>
      <c r="Y314">
        <f>IF(Ventes[[#This Row],[RemiseType]]="Aucun",0,IF(Ventes[[#This Row],[RemiseType]]="Bas",3%,IF(Ventes[[#This Row],[RemiseType]]="Moyen",5%,IF(Ventes[[#This Row],[RemiseType]]="Elevé",10%,0))))*Ventes[[#This Row],[VenteBrut]]</f>
        <v>73.625</v>
      </c>
      <c r="Z314">
        <f>Ventes[[#This Row],[VenteBrut]]-Ventes[[#This Row],[Remise]]</f>
        <v>1398.875</v>
      </c>
      <c r="AA314">
        <f>Ventes[[#This Row],[VenteNombre]]*Ventes[[#This Row],[CUHT]]</f>
        <v>598.5</v>
      </c>
      <c r="AB314">
        <f>ROUND(Ventes[[#This Row],[VenteNet]]-Ventes[[#This Row],[Cout]],2)</f>
        <v>800.38</v>
      </c>
      <c r="AC314">
        <f>WEEKDAY(Ventes[[#This Row],[VenteDate]], 2)</f>
        <v>6</v>
      </c>
      <c r="AD314" t="str">
        <f>CHOOSE(WEEKDAY(Ventes[[#This Row],[VenteDate]], 2),"lun.","mar.","mer.","jeu.","ven.","sam.","dim.")</f>
        <v>sam.</v>
      </c>
      <c r="AE314" s="10" t="str">
        <f>IF(MONTH(Ventes[[#This Row],[VenteDate]])&lt;10,"0"&amp;MONTH(Ventes[[#This Row],[VenteDate]]),TEXT(MONTH(Ventes[[#This Row],[VenteDate]]),"##"))</f>
        <v>03</v>
      </c>
      <c r="AF314" t="str">
        <f>CHOOSE(Ventes[[#This Row],[DateMoisNumero]],"janvier","février","mars","avril","mai","juin","juillet.","août","septembre","octobre","novembre","décembre")</f>
        <v>mars</v>
      </c>
      <c r="AG314" t="str">
        <f>Ventes[[#This Row],[DateAnnee]]&amp;IF(WEEKNUM(Ventes[[#This Row],[VenteDate]])&lt;10,"-0","-")&amp;WEEKNUM(Ventes[[#This Row],[VenteDate]])</f>
        <v>2025-09</v>
      </c>
      <c r="AH314" s="10">
        <f>YEAR(Ventes[[#This Row],[VenteDate]])</f>
        <v>2025</v>
      </c>
      <c r="AR314"/>
      <c r="AS314"/>
      <c r="AT314"/>
      <c r="AU314"/>
      <c r="AV314"/>
      <c r="AW314"/>
      <c r="BA314"/>
      <c r="BC314"/>
    </row>
    <row r="315" spans="1:55">
      <c r="A315" t="s">
        <v>840</v>
      </c>
      <c r="B315" t="s">
        <v>841</v>
      </c>
      <c r="D315" s="8">
        <v>45717</v>
      </c>
      <c r="E315" s="8">
        <v>45885</v>
      </c>
      <c r="F315" s="8" t="s">
        <v>95</v>
      </c>
      <c r="G315" t="s">
        <v>96</v>
      </c>
      <c r="H315" t="s">
        <v>842</v>
      </c>
      <c r="I315" t="s">
        <v>843</v>
      </c>
      <c r="J315" t="s">
        <v>844</v>
      </c>
      <c r="K315" t="s">
        <v>849</v>
      </c>
      <c r="L315" s="9" t="s">
        <v>850</v>
      </c>
      <c r="M315" s="9" t="s">
        <v>63</v>
      </c>
      <c r="N315" t="s">
        <v>64</v>
      </c>
      <c r="O315" t="s">
        <v>45</v>
      </c>
      <c r="P315" t="s">
        <v>46</v>
      </c>
      <c r="Q315" s="5" t="s">
        <v>47</v>
      </c>
      <c r="R315" t="s">
        <v>48</v>
      </c>
      <c r="S315" t="s">
        <v>119</v>
      </c>
      <c r="T315" t="s">
        <v>120</v>
      </c>
      <c r="U315">
        <v>72.58</v>
      </c>
      <c r="V315">
        <v>79</v>
      </c>
      <c r="W315">
        <v>109.72</v>
      </c>
      <c r="X315">
        <f>Ventes[[#This Row],[VenteNombre]]*Ventes[[#This Row],[PUHT]]</f>
        <v>8667.8799999999992</v>
      </c>
      <c r="Y315">
        <f>IF(Ventes[[#This Row],[RemiseType]]="Aucun",0,IF(Ventes[[#This Row],[RemiseType]]="Bas",3%,IF(Ventes[[#This Row],[RemiseType]]="Moyen",5%,IF(Ventes[[#This Row],[RemiseType]]="Elevé",10%,0))))*Ventes[[#This Row],[VenteBrut]]</f>
        <v>433.39400000000001</v>
      </c>
      <c r="Z315">
        <f>Ventes[[#This Row],[VenteBrut]]-Ventes[[#This Row],[Remise]]</f>
        <v>8234.485999999999</v>
      </c>
      <c r="AA315">
        <f>Ventes[[#This Row],[VenteNombre]]*Ventes[[#This Row],[CUHT]]</f>
        <v>5733.82</v>
      </c>
      <c r="AB315">
        <f>ROUND(Ventes[[#This Row],[VenteNet]]-Ventes[[#This Row],[Cout]],2)</f>
        <v>2500.67</v>
      </c>
      <c r="AC315">
        <f>WEEKDAY(Ventes[[#This Row],[VenteDate]], 2)</f>
        <v>6</v>
      </c>
      <c r="AD315" t="str">
        <f>CHOOSE(WEEKDAY(Ventes[[#This Row],[VenteDate]], 2),"lun.","mar.","mer.","jeu.","ven.","sam.","dim.")</f>
        <v>sam.</v>
      </c>
      <c r="AE315" s="10" t="str">
        <f>IF(MONTH(Ventes[[#This Row],[VenteDate]])&lt;10,"0"&amp;MONTH(Ventes[[#This Row],[VenteDate]]),TEXT(MONTH(Ventes[[#This Row],[VenteDate]]),"##"))</f>
        <v>08</v>
      </c>
      <c r="AF315" t="str">
        <f>CHOOSE(Ventes[[#This Row],[DateMoisNumero]],"janvier","février","mars","avril","mai","juin","juillet.","août","septembre","octobre","novembre","décembre")</f>
        <v>août</v>
      </c>
      <c r="AG315" t="str">
        <f>Ventes[[#This Row],[DateAnnee]]&amp;IF(WEEKNUM(Ventes[[#This Row],[VenteDate]])&lt;10,"-0","-")&amp;WEEKNUM(Ventes[[#This Row],[VenteDate]])</f>
        <v>2025-33</v>
      </c>
      <c r="AH315" s="10">
        <f>YEAR(Ventes[[#This Row],[VenteDate]])</f>
        <v>2025</v>
      </c>
      <c r="AR315"/>
      <c r="AS315"/>
      <c r="AT315"/>
      <c r="AU315"/>
      <c r="AV315"/>
      <c r="AW315"/>
      <c r="BA315"/>
      <c r="BC315"/>
    </row>
    <row r="316" spans="1:55">
      <c r="A316" t="s">
        <v>840</v>
      </c>
      <c r="B316" t="s">
        <v>841</v>
      </c>
      <c r="D316" s="8">
        <v>45717</v>
      </c>
      <c r="E316" s="8">
        <v>45996</v>
      </c>
      <c r="F316" s="8" t="s">
        <v>95</v>
      </c>
      <c r="G316" t="s">
        <v>96</v>
      </c>
      <c r="H316" t="s">
        <v>842</v>
      </c>
      <c r="I316" t="s">
        <v>843</v>
      </c>
      <c r="J316" t="s">
        <v>844</v>
      </c>
      <c r="K316" t="s">
        <v>851</v>
      </c>
      <c r="L316" s="9" t="s">
        <v>852</v>
      </c>
      <c r="M316" s="9" t="s">
        <v>53</v>
      </c>
      <c r="N316" t="s">
        <v>54</v>
      </c>
      <c r="O316" t="s">
        <v>45</v>
      </c>
      <c r="P316" t="s">
        <v>46</v>
      </c>
      <c r="Q316" s="5" t="s">
        <v>47</v>
      </c>
      <c r="R316" t="s">
        <v>48</v>
      </c>
      <c r="S316" t="s">
        <v>160</v>
      </c>
      <c r="T316" t="s">
        <v>161</v>
      </c>
      <c r="U316">
        <v>64.8</v>
      </c>
      <c r="V316">
        <v>28</v>
      </c>
      <c r="W316">
        <v>97.2</v>
      </c>
      <c r="X316">
        <f>Ventes[[#This Row],[VenteNombre]]*Ventes[[#This Row],[PUHT]]</f>
        <v>2721.6</v>
      </c>
      <c r="Y316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316">
        <f>Ventes[[#This Row],[VenteBrut]]-Ventes[[#This Row],[Remise]]</f>
        <v>2585.52</v>
      </c>
      <c r="AA316">
        <f>Ventes[[#This Row],[VenteNombre]]*Ventes[[#This Row],[CUHT]]</f>
        <v>1814.3999999999999</v>
      </c>
      <c r="AB316">
        <f>ROUND(Ventes[[#This Row],[VenteNet]]-Ventes[[#This Row],[Cout]],2)</f>
        <v>771.12</v>
      </c>
      <c r="AC316">
        <f>WEEKDAY(Ventes[[#This Row],[VenteDate]], 2)</f>
        <v>5</v>
      </c>
      <c r="AD316" t="str">
        <f>CHOOSE(WEEKDAY(Ventes[[#This Row],[VenteDate]], 2),"lun.","mar.","mer.","jeu.","ven.","sam.","dim.")</f>
        <v>ven.</v>
      </c>
      <c r="AE316" s="10" t="str">
        <f>IF(MONTH(Ventes[[#This Row],[VenteDate]])&lt;10,"0"&amp;MONTH(Ventes[[#This Row],[VenteDate]]),TEXT(MONTH(Ventes[[#This Row],[VenteDate]]),"##"))</f>
        <v>12</v>
      </c>
      <c r="AF316" t="str">
        <f>CHOOSE(Ventes[[#This Row],[DateMoisNumero]],"janvier","février","mars","avril","mai","juin","juillet.","août","septembre","octobre","novembre","décembre")</f>
        <v>décembre</v>
      </c>
      <c r="AG316" t="str">
        <f>Ventes[[#This Row],[DateAnnee]]&amp;IF(WEEKNUM(Ventes[[#This Row],[VenteDate]])&lt;10,"-0","-")&amp;WEEKNUM(Ventes[[#This Row],[VenteDate]])</f>
        <v>2025-49</v>
      </c>
      <c r="AH316" s="10">
        <f>YEAR(Ventes[[#This Row],[VenteDate]])</f>
        <v>2025</v>
      </c>
      <c r="AR316"/>
      <c r="AS316"/>
      <c r="AT316"/>
      <c r="AU316"/>
      <c r="AV316"/>
      <c r="AW316"/>
      <c r="BA316"/>
      <c r="BC316"/>
    </row>
    <row r="317" spans="1:55">
      <c r="A317" t="s">
        <v>840</v>
      </c>
      <c r="B317" t="s">
        <v>841</v>
      </c>
      <c r="D317" s="8">
        <v>45717</v>
      </c>
      <c r="E317" s="8">
        <v>46044</v>
      </c>
      <c r="F317" s="8" t="s">
        <v>95</v>
      </c>
      <c r="G317" t="s">
        <v>96</v>
      </c>
      <c r="H317" t="s">
        <v>842</v>
      </c>
      <c r="I317" t="s">
        <v>843</v>
      </c>
      <c r="J317" t="s">
        <v>844</v>
      </c>
      <c r="K317" t="s">
        <v>853</v>
      </c>
      <c r="L317" s="9" t="s">
        <v>854</v>
      </c>
      <c r="M317" s="9" t="s">
        <v>63</v>
      </c>
      <c r="N317" t="s">
        <v>64</v>
      </c>
      <c r="O317" t="s">
        <v>45</v>
      </c>
      <c r="P317" t="s">
        <v>46</v>
      </c>
      <c r="Q317" s="5" t="s">
        <v>57</v>
      </c>
      <c r="R317" t="s">
        <v>58</v>
      </c>
      <c r="S317" t="s">
        <v>49</v>
      </c>
      <c r="T317" t="s">
        <v>50</v>
      </c>
      <c r="U317">
        <v>36.119999999999997</v>
      </c>
      <c r="V317">
        <v>12</v>
      </c>
      <c r="W317">
        <v>137.80000000000001</v>
      </c>
      <c r="X317">
        <f>Ventes[[#This Row],[VenteNombre]]*Ventes[[#This Row],[PUHT]]</f>
        <v>1653.6000000000001</v>
      </c>
      <c r="Y317">
        <f>IF(Ventes[[#This Row],[RemiseType]]="Aucun",0,IF(Ventes[[#This Row],[RemiseType]]="Bas",3%,IF(Ventes[[#This Row],[RemiseType]]="Moyen",5%,IF(Ventes[[#This Row],[RemiseType]]="Elevé",10%,0))))*Ventes[[#This Row],[VenteBrut]]</f>
        <v>82.68</v>
      </c>
      <c r="Z317">
        <f>Ventes[[#This Row],[VenteBrut]]-Ventes[[#This Row],[Remise]]</f>
        <v>1570.92</v>
      </c>
      <c r="AA317">
        <f>Ventes[[#This Row],[VenteNombre]]*Ventes[[#This Row],[CUHT]]</f>
        <v>433.43999999999994</v>
      </c>
      <c r="AB317">
        <f>ROUND(Ventes[[#This Row],[VenteNet]]-Ventes[[#This Row],[Cout]],2)</f>
        <v>1137.48</v>
      </c>
      <c r="AC317">
        <f>WEEKDAY(Ventes[[#This Row],[VenteDate]], 2)</f>
        <v>4</v>
      </c>
      <c r="AD317" t="str">
        <f>CHOOSE(WEEKDAY(Ventes[[#This Row],[VenteDate]], 2),"lun.","mar.","mer.","jeu.","ven.","sam.","dim.")</f>
        <v>jeu.</v>
      </c>
      <c r="AE317" s="10" t="str">
        <f>IF(MONTH(Ventes[[#This Row],[VenteDate]])&lt;10,"0"&amp;MONTH(Ventes[[#This Row],[VenteDate]]),TEXT(MONTH(Ventes[[#This Row],[VenteDate]]),"##"))</f>
        <v>01</v>
      </c>
      <c r="AF317" t="str">
        <f>CHOOSE(Ventes[[#This Row],[DateMoisNumero]],"janvier","février","mars","avril","mai","juin","juillet.","août","septembre","octobre","novembre","décembre")</f>
        <v>janvier</v>
      </c>
      <c r="AG317" t="str">
        <f>Ventes[[#This Row],[DateAnnee]]&amp;IF(WEEKNUM(Ventes[[#This Row],[VenteDate]])&lt;10,"-0","-")&amp;WEEKNUM(Ventes[[#This Row],[VenteDate]])</f>
        <v>2026-04</v>
      </c>
      <c r="AH317" s="10">
        <f>YEAR(Ventes[[#This Row],[VenteDate]])</f>
        <v>2026</v>
      </c>
      <c r="AR317"/>
      <c r="AS317"/>
      <c r="AT317"/>
      <c r="AU317"/>
      <c r="AV317"/>
      <c r="AW317"/>
      <c r="BA317"/>
      <c r="BC317"/>
    </row>
    <row r="318" spans="1:55">
      <c r="A318" t="s">
        <v>840</v>
      </c>
      <c r="B318" t="s">
        <v>841</v>
      </c>
      <c r="D318" s="8">
        <v>45717</v>
      </c>
      <c r="E318" s="8">
        <v>46186</v>
      </c>
      <c r="F318" s="8" t="s">
        <v>95</v>
      </c>
      <c r="G318" t="s">
        <v>96</v>
      </c>
      <c r="H318" t="s">
        <v>842</v>
      </c>
      <c r="I318" t="s">
        <v>843</v>
      </c>
      <c r="J318" t="s">
        <v>844</v>
      </c>
      <c r="K318" t="s">
        <v>855</v>
      </c>
      <c r="L318" s="9" t="s">
        <v>856</v>
      </c>
      <c r="M318" s="9" t="s">
        <v>63</v>
      </c>
      <c r="N318" t="s">
        <v>64</v>
      </c>
      <c r="O318" t="s">
        <v>45</v>
      </c>
      <c r="P318" t="s">
        <v>46</v>
      </c>
      <c r="Q318" s="5" t="s">
        <v>47</v>
      </c>
      <c r="R318" t="s">
        <v>48</v>
      </c>
      <c r="S318" t="s">
        <v>143</v>
      </c>
      <c r="T318" t="s">
        <v>144</v>
      </c>
      <c r="U318">
        <v>5.4</v>
      </c>
      <c r="V318">
        <v>99</v>
      </c>
      <c r="W318">
        <v>7.13</v>
      </c>
      <c r="X318">
        <f>Ventes[[#This Row],[VenteNombre]]*Ventes[[#This Row],[PUHT]]</f>
        <v>705.87</v>
      </c>
      <c r="Y318">
        <f>IF(Ventes[[#This Row],[RemiseType]]="Aucun",0,IF(Ventes[[#This Row],[RemiseType]]="Bas",3%,IF(Ventes[[#This Row],[RemiseType]]="Moyen",5%,IF(Ventes[[#This Row],[RemiseType]]="Elevé",10%,0))))*Ventes[[#This Row],[VenteBrut]]</f>
        <v>35.293500000000002</v>
      </c>
      <c r="Z318">
        <f>Ventes[[#This Row],[VenteBrut]]-Ventes[[#This Row],[Remise]]</f>
        <v>670.57650000000001</v>
      </c>
      <c r="AA318">
        <f>Ventes[[#This Row],[VenteNombre]]*Ventes[[#This Row],[CUHT]]</f>
        <v>534.6</v>
      </c>
      <c r="AB318">
        <f>ROUND(Ventes[[#This Row],[VenteNet]]-Ventes[[#This Row],[Cout]],2)</f>
        <v>135.97999999999999</v>
      </c>
      <c r="AC318">
        <f>WEEKDAY(Ventes[[#This Row],[VenteDate]], 2)</f>
        <v>6</v>
      </c>
      <c r="AD318" t="str">
        <f>CHOOSE(WEEKDAY(Ventes[[#This Row],[VenteDate]], 2),"lun.","mar.","mer.","jeu.","ven.","sam.","dim.")</f>
        <v>sam.</v>
      </c>
      <c r="AE318" s="10" t="str">
        <f>IF(MONTH(Ventes[[#This Row],[VenteDate]])&lt;10,"0"&amp;MONTH(Ventes[[#This Row],[VenteDate]]),TEXT(MONTH(Ventes[[#This Row],[VenteDate]]),"##"))</f>
        <v>06</v>
      </c>
      <c r="AF318" t="str">
        <f>CHOOSE(Ventes[[#This Row],[DateMoisNumero]],"janvier","février","mars","avril","mai","juin","juillet.","août","septembre","octobre","novembre","décembre")</f>
        <v>juin</v>
      </c>
      <c r="AG318" t="str">
        <f>Ventes[[#This Row],[DateAnnee]]&amp;IF(WEEKNUM(Ventes[[#This Row],[VenteDate]])&lt;10,"-0","-")&amp;WEEKNUM(Ventes[[#This Row],[VenteDate]])</f>
        <v>2026-24</v>
      </c>
      <c r="AH318" s="10">
        <f>YEAR(Ventes[[#This Row],[VenteDate]])</f>
        <v>2026</v>
      </c>
      <c r="AR318"/>
      <c r="AS318"/>
      <c r="AT318"/>
      <c r="AU318"/>
      <c r="AV318"/>
      <c r="AW318"/>
      <c r="BA318"/>
      <c r="BC318"/>
    </row>
    <row r="319" spans="1:55">
      <c r="A319" t="s">
        <v>840</v>
      </c>
      <c r="B319" t="s">
        <v>841</v>
      </c>
      <c r="D319" s="8">
        <v>45717</v>
      </c>
      <c r="E319" s="8">
        <v>46370</v>
      </c>
      <c r="F319" s="8" t="s">
        <v>95</v>
      </c>
      <c r="G319" t="s">
        <v>96</v>
      </c>
      <c r="H319" t="s">
        <v>842</v>
      </c>
      <c r="I319" t="s">
        <v>843</v>
      </c>
      <c r="J319" t="s">
        <v>844</v>
      </c>
      <c r="K319" t="s">
        <v>857</v>
      </c>
      <c r="L319" s="9" t="s">
        <v>858</v>
      </c>
      <c r="M319" s="9" t="s">
        <v>63</v>
      </c>
      <c r="N319" t="s">
        <v>64</v>
      </c>
      <c r="O319" t="s">
        <v>45</v>
      </c>
      <c r="P319" t="s">
        <v>46</v>
      </c>
      <c r="Q319" s="5" t="s">
        <v>79</v>
      </c>
      <c r="R319" t="s">
        <v>80</v>
      </c>
      <c r="S319" t="s">
        <v>59</v>
      </c>
      <c r="T319" t="s">
        <v>60</v>
      </c>
      <c r="U319">
        <v>147.74</v>
      </c>
      <c r="V319">
        <v>10</v>
      </c>
      <c r="W319">
        <v>216.64</v>
      </c>
      <c r="X319">
        <f>Ventes[[#This Row],[VenteNombre]]*Ventes[[#This Row],[PUHT]]</f>
        <v>2166.3999999999996</v>
      </c>
      <c r="Y319">
        <f>IF(Ventes[[#This Row],[RemiseType]]="Aucun",0,IF(Ventes[[#This Row],[RemiseType]]="Bas",3%,IF(Ventes[[#This Row],[RemiseType]]="Moyen",5%,IF(Ventes[[#This Row],[RemiseType]]="Elevé",10%,0))))*Ventes[[#This Row],[VenteBrut]]</f>
        <v>108.32</v>
      </c>
      <c r="Z319">
        <f>Ventes[[#This Row],[VenteBrut]]-Ventes[[#This Row],[Remise]]</f>
        <v>2058.0799999999995</v>
      </c>
      <c r="AA319">
        <f>Ventes[[#This Row],[VenteNombre]]*Ventes[[#This Row],[CUHT]]</f>
        <v>1477.4</v>
      </c>
      <c r="AB319">
        <f>ROUND(Ventes[[#This Row],[VenteNet]]-Ventes[[#This Row],[Cout]],2)</f>
        <v>580.67999999999995</v>
      </c>
      <c r="AC319">
        <f>WEEKDAY(Ventes[[#This Row],[VenteDate]], 2)</f>
        <v>1</v>
      </c>
      <c r="AD319" t="str">
        <f>CHOOSE(WEEKDAY(Ventes[[#This Row],[VenteDate]], 2),"lun.","mar.","mer.","jeu.","ven.","sam.","dim.")</f>
        <v>lun.</v>
      </c>
      <c r="AE319" s="10" t="str">
        <f>IF(MONTH(Ventes[[#This Row],[VenteDate]])&lt;10,"0"&amp;MONTH(Ventes[[#This Row],[VenteDate]]),TEXT(MONTH(Ventes[[#This Row],[VenteDate]]),"##"))</f>
        <v>12</v>
      </c>
      <c r="AF319" t="str">
        <f>CHOOSE(Ventes[[#This Row],[DateMoisNumero]],"janvier","février","mars","avril","mai","juin","juillet.","août","septembre","octobre","novembre","décembre")</f>
        <v>décembre</v>
      </c>
      <c r="AG319" t="str">
        <f>Ventes[[#This Row],[DateAnnee]]&amp;IF(WEEKNUM(Ventes[[#This Row],[VenteDate]])&lt;10,"-0","-")&amp;WEEKNUM(Ventes[[#This Row],[VenteDate]])</f>
        <v>2026-51</v>
      </c>
      <c r="AH319" s="10">
        <f>YEAR(Ventes[[#This Row],[VenteDate]])</f>
        <v>2026</v>
      </c>
      <c r="AR319"/>
      <c r="AS319"/>
      <c r="AT319"/>
      <c r="AU319"/>
      <c r="AV319"/>
      <c r="AW319"/>
      <c r="BA319"/>
      <c r="BC319"/>
    </row>
    <row r="320" spans="1:55">
      <c r="A320" t="s">
        <v>840</v>
      </c>
      <c r="B320" t="s">
        <v>841</v>
      </c>
      <c r="D320" s="8">
        <v>45717</v>
      </c>
      <c r="E320" s="8">
        <v>46447</v>
      </c>
      <c r="F320" s="8" t="s">
        <v>95</v>
      </c>
      <c r="G320" t="s">
        <v>96</v>
      </c>
      <c r="H320" t="s">
        <v>842</v>
      </c>
      <c r="I320" t="s">
        <v>843</v>
      </c>
      <c r="J320" t="s">
        <v>844</v>
      </c>
      <c r="K320" t="s">
        <v>859</v>
      </c>
      <c r="L320" s="9" t="s">
        <v>860</v>
      </c>
      <c r="M320" s="9" t="s">
        <v>53</v>
      </c>
      <c r="N320" t="s">
        <v>54</v>
      </c>
      <c r="O320" t="s">
        <v>45</v>
      </c>
      <c r="P320" s="9" t="s">
        <v>46</v>
      </c>
      <c r="Q320" s="5" t="s">
        <v>47</v>
      </c>
      <c r="R320" t="s">
        <v>48</v>
      </c>
      <c r="S320" t="s">
        <v>115</v>
      </c>
      <c r="T320" t="s">
        <v>116</v>
      </c>
      <c r="U320" s="9">
        <v>119.45</v>
      </c>
      <c r="V320">
        <v>16</v>
      </c>
      <c r="W320" s="9">
        <v>164.43</v>
      </c>
      <c r="X320">
        <f>Ventes[[#This Row],[VenteNombre]]*Ventes[[#This Row],[PUHT]]</f>
        <v>2630.88</v>
      </c>
      <c r="Y320">
        <f>IF(Ventes[[#This Row],[RemiseType]]="Aucun",0,IF(Ventes[[#This Row],[RemiseType]]="Bas",3%,IF(Ventes[[#This Row],[RemiseType]]="Moyen",5%,IF(Ventes[[#This Row],[RemiseType]]="Elevé",10%,0))))*Ventes[[#This Row],[VenteBrut]]</f>
        <v>131.54400000000001</v>
      </c>
      <c r="Z320">
        <f>Ventes[[#This Row],[VenteBrut]]-Ventes[[#This Row],[Remise]]</f>
        <v>2499.3360000000002</v>
      </c>
      <c r="AA320">
        <f>Ventes[[#This Row],[VenteNombre]]*Ventes[[#This Row],[CUHT]]</f>
        <v>1911.2</v>
      </c>
      <c r="AB320">
        <f>ROUND(Ventes[[#This Row],[VenteNet]]-Ventes[[#This Row],[Cout]],2)</f>
        <v>588.14</v>
      </c>
      <c r="AC320">
        <f>WEEKDAY(Ventes[[#This Row],[VenteDate]], 2)</f>
        <v>1</v>
      </c>
      <c r="AD320" t="str">
        <f>CHOOSE(WEEKDAY(Ventes[[#This Row],[VenteDate]], 2),"lun.","mar.","mer.","jeu.","ven.","sam.","dim.")</f>
        <v>lun.</v>
      </c>
      <c r="AE320" s="10" t="str">
        <f>IF(MONTH(Ventes[[#This Row],[VenteDate]])&lt;10,"0"&amp;MONTH(Ventes[[#This Row],[VenteDate]]),TEXT(MONTH(Ventes[[#This Row],[VenteDate]]),"##"))</f>
        <v>03</v>
      </c>
      <c r="AF320" t="str">
        <f>CHOOSE(Ventes[[#This Row],[DateMoisNumero]],"janvier","février","mars","avril","mai","juin","juillet.","août","septembre","octobre","novembre","décembre")</f>
        <v>mars</v>
      </c>
      <c r="AG320" t="str">
        <f>Ventes[[#This Row],[DateAnnee]]&amp;IF(WEEKNUM(Ventes[[#This Row],[VenteDate]])&lt;10,"-0","-")&amp;WEEKNUM(Ventes[[#This Row],[VenteDate]])</f>
        <v>2027-10</v>
      </c>
      <c r="AH320" s="10">
        <f>YEAR(Ventes[[#This Row],[VenteDate]])</f>
        <v>2027</v>
      </c>
      <c r="AR320"/>
      <c r="AS320"/>
      <c r="AT320"/>
      <c r="AU320"/>
      <c r="AV320"/>
      <c r="AW320"/>
      <c r="BA320"/>
      <c r="BC320"/>
    </row>
    <row r="321" spans="1:55">
      <c r="A321" t="s">
        <v>840</v>
      </c>
      <c r="B321" t="s">
        <v>841</v>
      </c>
      <c r="D321" s="8">
        <v>45717</v>
      </c>
      <c r="E321" s="8">
        <v>46615</v>
      </c>
      <c r="F321" s="8" t="s">
        <v>95</v>
      </c>
      <c r="G321" t="s">
        <v>96</v>
      </c>
      <c r="H321" t="s">
        <v>842</v>
      </c>
      <c r="I321" t="s">
        <v>843</v>
      </c>
      <c r="J321" t="s">
        <v>844</v>
      </c>
      <c r="K321" t="s">
        <v>861</v>
      </c>
      <c r="L321" s="9" t="s">
        <v>862</v>
      </c>
      <c r="M321" s="9" t="s">
        <v>63</v>
      </c>
      <c r="N321" t="s">
        <v>64</v>
      </c>
      <c r="O321" t="s">
        <v>45</v>
      </c>
      <c r="P321" s="9" t="s">
        <v>46</v>
      </c>
      <c r="Q321" s="5" t="s">
        <v>47</v>
      </c>
      <c r="R321" t="s">
        <v>48</v>
      </c>
      <c r="S321" t="s">
        <v>119</v>
      </c>
      <c r="T321" t="s">
        <v>120</v>
      </c>
      <c r="U321" s="9">
        <v>69.12</v>
      </c>
      <c r="V321">
        <v>79</v>
      </c>
      <c r="W321" s="9">
        <v>104.49</v>
      </c>
      <c r="X321">
        <f>Ventes[[#This Row],[VenteNombre]]*Ventes[[#This Row],[PUHT]]</f>
        <v>8254.7099999999991</v>
      </c>
      <c r="Y321">
        <f>IF(Ventes[[#This Row],[RemiseType]]="Aucun",0,IF(Ventes[[#This Row],[RemiseType]]="Bas",3%,IF(Ventes[[#This Row],[RemiseType]]="Moyen",5%,IF(Ventes[[#This Row],[RemiseType]]="Elevé",10%,0))))*Ventes[[#This Row],[VenteBrut]]</f>
        <v>412.7355</v>
      </c>
      <c r="Z321">
        <f>Ventes[[#This Row],[VenteBrut]]-Ventes[[#This Row],[Remise]]</f>
        <v>7841.9744999999994</v>
      </c>
      <c r="AA321">
        <f>Ventes[[#This Row],[VenteNombre]]*Ventes[[#This Row],[CUHT]]</f>
        <v>5460.4800000000005</v>
      </c>
      <c r="AB321">
        <f>ROUND(Ventes[[#This Row],[VenteNet]]-Ventes[[#This Row],[Cout]],2)</f>
        <v>2381.4899999999998</v>
      </c>
      <c r="AC321">
        <f>WEEKDAY(Ventes[[#This Row],[VenteDate]], 2)</f>
        <v>1</v>
      </c>
      <c r="AD321" t="str">
        <f>CHOOSE(WEEKDAY(Ventes[[#This Row],[VenteDate]], 2),"lun.","mar.","mer.","jeu.","ven.","sam.","dim.")</f>
        <v>lun.</v>
      </c>
      <c r="AE321" s="10" t="str">
        <f>IF(MONTH(Ventes[[#This Row],[VenteDate]])&lt;10,"0"&amp;MONTH(Ventes[[#This Row],[VenteDate]]),TEXT(MONTH(Ventes[[#This Row],[VenteDate]]),"##"))</f>
        <v>08</v>
      </c>
      <c r="AF321" t="str">
        <f>CHOOSE(Ventes[[#This Row],[DateMoisNumero]],"janvier","février","mars","avril","mai","juin","juillet.","août","septembre","octobre","novembre","décembre")</f>
        <v>août</v>
      </c>
      <c r="AG321" t="str">
        <f>Ventes[[#This Row],[DateAnnee]]&amp;IF(WEEKNUM(Ventes[[#This Row],[VenteDate]])&lt;10,"-0","-")&amp;WEEKNUM(Ventes[[#This Row],[VenteDate]])</f>
        <v>2027-34</v>
      </c>
      <c r="AH321" s="10">
        <f>YEAR(Ventes[[#This Row],[VenteDate]])</f>
        <v>2027</v>
      </c>
      <c r="AR321"/>
      <c r="AS321"/>
      <c r="AT321"/>
      <c r="AU321"/>
      <c r="AV321"/>
      <c r="AW321"/>
      <c r="BA321"/>
      <c r="BC321"/>
    </row>
    <row r="322" spans="1:55">
      <c r="A322" t="s">
        <v>840</v>
      </c>
      <c r="B322" t="s">
        <v>841</v>
      </c>
      <c r="D322" s="8">
        <v>45717</v>
      </c>
      <c r="E322" s="8">
        <v>46726</v>
      </c>
      <c r="F322" s="8" t="s">
        <v>95</v>
      </c>
      <c r="G322" t="s">
        <v>96</v>
      </c>
      <c r="H322" t="s">
        <v>842</v>
      </c>
      <c r="I322" t="s">
        <v>843</v>
      </c>
      <c r="J322" t="s">
        <v>844</v>
      </c>
      <c r="K322" t="s">
        <v>772</v>
      </c>
      <c r="L322" s="9" t="s">
        <v>773</v>
      </c>
      <c r="M322" s="9" t="s">
        <v>53</v>
      </c>
      <c r="N322" t="s">
        <v>54</v>
      </c>
      <c r="O322" t="s">
        <v>45</v>
      </c>
      <c r="P322" s="9" t="s">
        <v>46</v>
      </c>
      <c r="Q322" s="5" t="s">
        <v>47</v>
      </c>
      <c r="R322" t="s">
        <v>48</v>
      </c>
      <c r="S322" t="s">
        <v>160</v>
      </c>
      <c r="T322" t="s">
        <v>161</v>
      </c>
      <c r="U322" s="9">
        <v>45.36</v>
      </c>
      <c r="V322">
        <v>28</v>
      </c>
      <c r="W322" s="9">
        <v>68.040000000000006</v>
      </c>
      <c r="X322">
        <f>Ventes[[#This Row],[VenteNombre]]*Ventes[[#This Row],[PUHT]]</f>
        <v>1905.1200000000001</v>
      </c>
      <c r="Y322">
        <f>IF(Ventes[[#This Row],[RemiseType]]="Aucun",0,IF(Ventes[[#This Row],[RemiseType]]="Bas",3%,IF(Ventes[[#This Row],[RemiseType]]="Moyen",5%,IF(Ventes[[#This Row],[RemiseType]]="Elevé",10%,0))))*Ventes[[#This Row],[VenteBrut]]</f>
        <v>95.256000000000014</v>
      </c>
      <c r="Z322">
        <f>Ventes[[#This Row],[VenteBrut]]-Ventes[[#This Row],[Remise]]</f>
        <v>1809.864</v>
      </c>
      <c r="AA322">
        <f>Ventes[[#This Row],[VenteNombre]]*Ventes[[#This Row],[CUHT]]</f>
        <v>1270.08</v>
      </c>
      <c r="AB322">
        <f>ROUND(Ventes[[#This Row],[VenteNet]]-Ventes[[#This Row],[Cout]],2)</f>
        <v>539.78</v>
      </c>
      <c r="AC322">
        <f>WEEKDAY(Ventes[[#This Row],[VenteDate]], 2)</f>
        <v>7</v>
      </c>
      <c r="AD322" t="str">
        <f>CHOOSE(WEEKDAY(Ventes[[#This Row],[VenteDate]], 2),"lun.","mar.","mer.","jeu.","ven.","sam.","dim.")</f>
        <v>dim.</v>
      </c>
      <c r="AE322" s="10" t="str">
        <f>IF(MONTH(Ventes[[#This Row],[VenteDate]])&lt;10,"0"&amp;MONTH(Ventes[[#This Row],[VenteDate]]),TEXT(MONTH(Ventes[[#This Row],[VenteDate]]),"##"))</f>
        <v>12</v>
      </c>
      <c r="AF322" t="str">
        <f>CHOOSE(Ventes[[#This Row],[DateMoisNumero]],"janvier","février","mars","avril","mai","juin","juillet.","août","septembre","octobre","novembre","décembre")</f>
        <v>décembre</v>
      </c>
      <c r="AG322" t="str">
        <f>Ventes[[#This Row],[DateAnnee]]&amp;IF(WEEKNUM(Ventes[[#This Row],[VenteDate]])&lt;10,"-0","-")&amp;WEEKNUM(Ventes[[#This Row],[VenteDate]])</f>
        <v>2027-50</v>
      </c>
      <c r="AH322" s="10">
        <f>YEAR(Ventes[[#This Row],[VenteDate]])</f>
        <v>2027</v>
      </c>
      <c r="AR322"/>
      <c r="AS322"/>
      <c r="AT322"/>
      <c r="AU322"/>
      <c r="AV322"/>
      <c r="AW322"/>
      <c r="BA322"/>
      <c r="BC322"/>
    </row>
    <row r="323" spans="1:55">
      <c r="A323" t="s">
        <v>840</v>
      </c>
      <c r="B323" t="s">
        <v>841</v>
      </c>
      <c r="D323" s="8">
        <v>45717</v>
      </c>
      <c r="E323" s="8">
        <v>46774</v>
      </c>
      <c r="F323" s="8" t="s">
        <v>95</v>
      </c>
      <c r="G323" t="s">
        <v>96</v>
      </c>
      <c r="H323" t="s">
        <v>842</v>
      </c>
      <c r="I323" t="s">
        <v>843</v>
      </c>
      <c r="J323" t="s">
        <v>844</v>
      </c>
      <c r="K323" t="s">
        <v>863</v>
      </c>
      <c r="L323" s="9" t="s">
        <v>864</v>
      </c>
      <c r="M323" s="9" t="s">
        <v>63</v>
      </c>
      <c r="N323" t="s">
        <v>64</v>
      </c>
      <c r="O323" t="s">
        <v>45</v>
      </c>
      <c r="P323" s="9" t="s">
        <v>46</v>
      </c>
      <c r="Q323" s="5" t="s">
        <v>57</v>
      </c>
      <c r="R323" t="s">
        <v>58</v>
      </c>
      <c r="S323" t="s">
        <v>49</v>
      </c>
      <c r="T323" t="s">
        <v>50</v>
      </c>
      <c r="U323" s="9">
        <v>103.2</v>
      </c>
      <c r="V323">
        <v>12</v>
      </c>
      <c r="W323" s="9">
        <v>208</v>
      </c>
      <c r="X323">
        <f>Ventes[[#This Row],[VenteNombre]]*Ventes[[#This Row],[PUHT]]</f>
        <v>2496</v>
      </c>
      <c r="Y323">
        <f>IF(Ventes[[#This Row],[RemiseType]]="Aucun",0,IF(Ventes[[#This Row],[RemiseType]]="Bas",3%,IF(Ventes[[#This Row],[RemiseType]]="Moyen",5%,IF(Ventes[[#This Row],[RemiseType]]="Elevé",10%,0))))*Ventes[[#This Row],[VenteBrut]]</f>
        <v>124.80000000000001</v>
      </c>
      <c r="Z323">
        <f>Ventes[[#This Row],[VenteBrut]]-Ventes[[#This Row],[Remise]]</f>
        <v>2371.1999999999998</v>
      </c>
      <c r="AA323">
        <f>Ventes[[#This Row],[VenteNombre]]*Ventes[[#This Row],[CUHT]]</f>
        <v>1238.4000000000001</v>
      </c>
      <c r="AB323">
        <f>ROUND(Ventes[[#This Row],[VenteNet]]-Ventes[[#This Row],[Cout]],2)</f>
        <v>1132.8</v>
      </c>
      <c r="AC323">
        <f>WEEKDAY(Ventes[[#This Row],[VenteDate]], 2)</f>
        <v>6</v>
      </c>
      <c r="AD323" t="str">
        <f>CHOOSE(WEEKDAY(Ventes[[#This Row],[VenteDate]], 2),"lun.","mar.","mer.","jeu.","ven.","sam.","dim.")</f>
        <v>sam.</v>
      </c>
      <c r="AE323" s="10" t="str">
        <f>IF(MONTH(Ventes[[#This Row],[VenteDate]])&lt;10,"0"&amp;MONTH(Ventes[[#This Row],[VenteDate]]),TEXT(MONTH(Ventes[[#This Row],[VenteDate]]),"##"))</f>
        <v>01</v>
      </c>
      <c r="AF323" t="str">
        <f>CHOOSE(Ventes[[#This Row],[DateMoisNumero]],"janvier","février","mars","avril","mai","juin","juillet.","août","septembre","octobre","novembre","décembre")</f>
        <v>janvier</v>
      </c>
      <c r="AG323" t="str">
        <f>Ventes[[#This Row],[DateAnnee]]&amp;IF(WEEKNUM(Ventes[[#This Row],[VenteDate]])&lt;10,"-0","-")&amp;WEEKNUM(Ventes[[#This Row],[VenteDate]])</f>
        <v>2028-04</v>
      </c>
      <c r="AH323" s="10">
        <f>YEAR(Ventes[[#This Row],[VenteDate]])</f>
        <v>2028</v>
      </c>
      <c r="AR323"/>
      <c r="AS323"/>
      <c r="AT323"/>
      <c r="AU323"/>
      <c r="AV323"/>
      <c r="AW323"/>
      <c r="BA323"/>
      <c r="BC323"/>
    </row>
    <row r="324" spans="1:55">
      <c r="A324" t="s">
        <v>865</v>
      </c>
      <c r="B324" t="s">
        <v>866</v>
      </c>
      <c r="D324" s="8">
        <v>45731</v>
      </c>
      <c r="E324" s="8">
        <v>45731</v>
      </c>
      <c r="F324" s="8" t="s">
        <v>95</v>
      </c>
      <c r="G324" t="s">
        <v>96</v>
      </c>
      <c r="H324" t="s">
        <v>842</v>
      </c>
      <c r="I324" t="s">
        <v>843</v>
      </c>
      <c r="J324" t="s">
        <v>844</v>
      </c>
      <c r="K324" t="s">
        <v>867</v>
      </c>
      <c r="L324" s="9" t="s">
        <v>868</v>
      </c>
      <c r="M324" s="9" t="s">
        <v>63</v>
      </c>
      <c r="N324" t="s">
        <v>64</v>
      </c>
      <c r="O324" t="s">
        <v>77</v>
      </c>
      <c r="P324" t="s">
        <v>78</v>
      </c>
      <c r="Q324" s="5" t="s">
        <v>47</v>
      </c>
      <c r="R324" t="s">
        <v>48</v>
      </c>
      <c r="S324" t="s">
        <v>143</v>
      </c>
      <c r="T324" t="s">
        <v>144</v>
      </c>
      <c r="U324">
        <v>58.8</v>
      </c>
      <c r="V324">
        <v>86</v>
      </c>
      <c r="W324">
        <v>147.88</v>
      </c>
      <c r="X324">
        <f>Ventes[[#This Row],[VenteNombre]]*Ventes[[#This Row],[PUHT]]</f>
        <v>12717.68</v>
      </c>
      <c r="Y324">
        <f>IF(Ventes[[#This Row],[RemiseType]]="Aucun",0,IF(Ventes[[#This Row],[RemiseType]]="Bas",3%,IF(Ventes[[#This Row],[RemiseType]]="Moyen",5%,IF(Ventes[[#This Row],[RemiseType]]="Elevé",10%,0))))*Ventes[[#This Row],[VenteBrut]]</f>
        <v>1271.768</v>
      </c>
      <c r="Z324">
        <f>Ventes[[#This Row],[VenteBrut]]-Ventes[[#This Row],[Remise]]</f>
        <v>11445.912</v>
      </c>
      <c r="AA324">
        <f>Ventes[[#This Row],[VenteNombre]]*Ventes[[#This Row],[CUHT]]</f>
        <v>5056.8</v>
      </c>
      <c r="AB324">
        <f>ROUND(Ventes[[#This Row],[VenteNet]]-Ventes[[#This Row],[Cout]],2)</f>
        <v>6389.11</v>
      </c>
      <c r="AC324">
        <f>WEEKDAY(Ventes[[#This Row],[VenteDate]], 2)</f>
        <v>6</v>
      </c>
      <c r="AD324" t="str">
        <f>CHOOSE(WEEKDAY(Ventes[[#This Row],[VenteDate]], 2),"lun.","mar.","mer.","jeu.","ven.","sam.","dim.")</f>
        <v>sam.</v>
      </c>
      <c r="AE324" s="10" t="str">
        <f>IF(MONTH(Ventes[[#This Row],[VenteDate]])&lt;10,"0"&amp;MONTH(Ventes[[#This Row],[VenteDate]]),TEXT(MONTH(Ventes[[#This Row],[VenteDate]]),"##"))</f>
        <v>03</v>
      </c>
      <c r="AF324" t="str">
        <f>CHOOSE(Ventes[[#This Row],[DateMoisNumero]],"janvier","février","mars","avril","mai","juin","juillet.","août","septembre","octobre","novembre","décembre")</f>
        <v>mars</v>
      </c>
      <c r="AG324" t="str">
        <f>Ventes[[#This Row],[DateAnnee]]&amp;IF(WEEKNUM(Ventes[[#This Row],[VenteDate]])&lt;10,"-0","-")&amp;WEEKNUM(Ventes[[#This Row],[VenteDate]])</f>
        <v>2025-11</v>
      </c>
      <c r="AH324" s="10">
        <f>YEAR(Ventes[[#This Row],[VenteDate]])</f>
        <v>2025</v>
      </c>
      <c r="AR324"/>
      <c r="AS324"/>
      <c r="AT324"/>
      <c r="AU324"/>
      <c r="AV324"/>
      <c r="AW324"/>
      <c r="BA324"/>
      <c r="BC324"/>
    </row>
    <row r="325" spans="1:55">
      <c r="A325" t="s">
        <v>865</v>
      </c>
      <c r="B325" t="s">
        <v>866</v>
      </c>
      <c r="D325" s="8">
        <v>45731</v>
      </c>
      <c r="E325" s="8">
        <v>45731</v>
      </c>
      <c r="F325" s="8" t="s">
        <v>95</v>
      </c>
      <c r="G325" t="s">
        <v>96</v>
      </c>
      <c r="H325" t="s">
        <v>842</v>
      </c>
      <c r="I325" t="s">
        <v>843</v>
      </c>
      <c r="J325" t="s">
        <v>844</v>
      </c>
      <c r="K325" t="s">
        <v>741</v>
      </c>
      <c r="L325" s="9" t="s">
        <v>742</v>
      </c>
      <c r="M325" s="9" t="s">
        <v>63</v>
      </c>
      <c r="N325" t="s">
        <v>64</v>
      </c>
      <c r="O325" t="s">
        <v>288</v>
      </c>
      <c r="P325" s="9" t="s">
        <v>289</v>
      </c>
      <c r="Q325" s="5" t="s">
        <v>47</v>
      </c>
      <c r="R325" t="s">
        <v>48</v>
      </c>
      <c r="S325" t="s">
        <v>199</v>
      </c>
      <c r="T325" t="s">
        <v>200</v>
      </c>
      <c r="U325" s="9">
        <v>96</v>
      </c>
      <c r="V325">
        <v>15</v>
      </c>
      <c r="W325" s="9">
        <v>135</v>
      </c>
      <c r="X325">
        <f>Ventes[[#This Row],[VenteNombre]]*Ventes[[#This Row],[PUHT]]</f>
        <v>2025</v>
      </c>
      <c r="Y32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25">
        <f>Ventes[[#This Row],[VenteBrut]]-Ventes[[#This Row],[Remise]]</f>
        <v>2025</v>
      </c>
      <c r="AA325">
        <f>Ventes[[#This Row],[VenteNombre]]*Ventes[[#This Row],[CUHT]]</f>
        <v>1440</v>
      </c>
      <c r="AB325">
        <f>ROUND(Ventes[[#This Row],[VenteNet]]-Ventes[[#This Row],[Cout]],2)</f>
        <v>585</v>
      </c>
      <c r="AC325">
        <f>WEEKDAY(Ventes[[#This Row],[VenteDate]], 2)</f>
        <v>6</v>
      </c>
      <c r="AD325" t="str">
        <f>CHOOSE(WEEKDAY(Ventes[[#This Row],[VenteDate]], 2),"lun.","mar.","mer.","jeu.","ven.","sam.","dim.")</f>
        <v>sam.</v>
      </c>
      <c r="AE325" s="10" t="str">
        <f>IF(MONTH(Ventes[[#This Row],[VenteDate]])&lt;10,"0"&amp;MONTH(Ventes[[#This Row],[VenteDate]]),TEXT(MONTH(Ventes[[#This Row],[VenteDate]]),"##"))</f>
        <v>03</v>
      </c>
      <c r="AF325" t="str">
        <f>CHOOSE(Ventes[[#This Row],[DateMoisNumero]],"janvier","février","mars","avril","mai","juin","juillet.","août","septembre","octobre","novembre","décembre")</f>
        <v>mars</v>
      </c>
      <c r="AG325" t="str">
        <f>Ventes[[#This Row],[DateAnnee]]&amp;IF(WEEKNUM(Ventes[[#This Row],[VenteDate]])&lt;10,"-0","-")&amp;WEEKNUM(Ventes[[#This Row],[VenteDate]])</f>
        <v>2025-11</v>
      </c>
      <c r="AH325" s="10">
        <f>YEAR(Ventes[[#This Row],[VenteDate]])</f>
        <v>2025</v>
      </c>
      <c r="AR325"/>
      <c r="AS325"/>
      <c r="AT325"/>
      <c r="AU325"/>
      <c r="AV325"/>
      <c r="AW325"/>
      <c r="BA325"/>
      <c r="BC325"/>
    </row>
    <row r="326" spans="1:55">
      <c r="A326" t="s">
        <v>865</v>
      </c>
      <c r="B326" t="s">
        <v>866</v>
      </c>
      <c r="D326" s="8">
        <v>45731</v>
      </c>
      <c r="E326" s="8">
        <v>45957</v>
      </c>
      <c r="F326" s="8" t="s">
        <v>95</v>
      </c>
      <c r="G326" t="s">
        <v>96</v>
      </c>
      <c r="H326" t="s">
        <v>842</v>
      </c>
      <c r="I326" t="s">
        <v>843</v>
      </c>
      <c r="J326" t="s">
        <v>844</v>
      </c>
      <c r="K326" t="s">
        <v>869</v>
      </c>
      <c r="L326" s="9" t="s">
        <v>870</v>
      </c>
      <c r="M326" s="9" t="s">
        <v>53</v>
      </c>
      <c r="N326" t="s">
        <v>54</v>
      </c>
      <c r="O326" t="s">
        <v>55</v>
      </c>
      <c r="P326" t="s">
        <v>56</v>
      </c>
      <c r="Q326" s="5" t="s">
        <v>47</v>
      </c>
      <c r="R326" t="s">
        <v>48</v>
      </c>
      <c r="S326" t="s">
        <v>160</v>
      </c>
      <c r="T326" t="s">
        <v>161</v>
      </c>
      <c r="U326">
        <v>36</v>
      </c>
      <c r="V326">
        <v>19</v>
      </c>
      <c r="W326">
        <v>54</v>
      </c>
      <c r="X326">
        <f>Ventes[[#This Row],[VenteNombre]]*Ventes[[#This Row],[PUHT]]</f>
        <v>1026</v>
      </c>
      <c r="Y326">
        <f>IF(Ventes[[#This Row],[RemiseType]]="Aucun",0,IF(Ventes[[#This Row],[RemiseType]]="Bas",3%,IF(Ventes[[#This Row],[RemiseType]]="Moyen",5%,IF(Ventes[[#This Row],[RemiseType]]="Elevé",10%,0))))*Ventes[[#This Row],[VenteBrut]]</f>
        <v>30.779999999999998</v>
      </c>
      <c r="Z326">
        <f>Ventes[[#This Row],[VenteBrut]]-Ventes[[#This Row],[Remise]]</f>
        <v>995.22</v>
      </c>
      <c r="AA326">
        <f>Ventes[[#This Row],[VenteNombre]]*Ventes[[#This Row],[CUHT]]</f>
        <v>684</v>
      </c>
      <c r="AB326">
        <f>ROUND(Ventes[[#This Row],[VenteNet]]-Ventes[[#This Row],[Cout]],2)</f>
        <v>311.22000000000003</v>
      </c>
      <c r="AC326">
        <f>WEEKDAY(Ventes[[#This Row],[VenteDate]], 2)</f>
        <v>1</v>
      </c>
      <c r="AD326" t="str">
        <f>CHOOSE(WEEKDAY(Ventes[[#This Row],[VenteDate]], 2),"lun.","mar.","mer.","jeu.","ven.","sam.","dim.")</f>
        <v>lun.</v>
      </c>
      <c r="AE326" s="10" t="str">
        <f>IF(MONTH(Ventes[[#This Row],[VenteDate]])&lt;10,"0"&amp;MONTH(Ventes[[#This Row],[VenteDate]]),TEXT(MONTH(Ventes[[#This Row],[VenteDate]]),"##"))</f>
        <v>10</v>
      </c>
      <c r="AF326" t="str">
        <f>CHOOSE(Ventes[[#This Row],[DateMoisNumero]],"janvier","février","mars","avril","mai","juin","juillet.","août","septembre","octobre","novembre","décembre")</f>
        <v>octobre</v>
      </c>
      <c r="AG326" t="str">
        <f>Ventes[[#This Row],[DateAnnee]]&amp;IF(WEEKNUM(Ventes[[#This Row],[VenteDate]])&lt;10,"-0","-")&amp;WEEKNUM(Ventes[[#This Row],[VenteDate]])</f>
        <v>2025-44</v>
      </c>
      <c r="AH326" s="10">
        <f>YEAR(Ventes[[#This Row],[VenteDate]])</f>
        <v>2025</v>
      </c>
      <c r="AR326"/>
      <c r="AS326"/>
      <c r="AT326"/>
      <c r="AU326"/>
      <c r="AV326"/>
      <c r="AW326"/>
      <c r="BA326"/>
      <c r="BC326"/>
    </row>
    <row r="327" spans="1:55">
      <c r="A327" t="s">
        <v>865</v>
      </c>
      <c r="B327" t="s">
        <v>866</v>
      </c>
      <c r="D327" s="8">
        <v>45731</v>
      </c>
      <c r="E327" s="8">
        <v>45998</v>
      </c>
      <c r="F327" s="8" t="s">
        <v>95</v>
      </c>
      <c r="G327" t="s">
        <v>96</v>
      </c>
      <c r="H327" t="s">
        <v>842</v>
      </c>
      <c r="I327" t="s">
        <v>843</v>
      </c>
      <c r="J327" t="s">
        <v>844</v>
      </c>
      <c r="K327" t="s">
        <v>871</v>
      </c>
      <c r="L327" s="9" t="s">
        <v>872</v>
      </c>
      <c r="M327" s="9" t="s">
        <v>75</v>
      </c>
      <c r="N327" t="s">
        <v>76</v>
      </c>
      <c r="O327" t="s">
        <v>288</v>
      </c>
      <c r="P327" t="s">
        <v>289</v>
      </c>
      <c r="Q327" s="5" t="s">
        <v>47</v>
      </c>
      <c r="R327" t="s">
        <v>48</v>
      </c>
      <c r="S327" t="s">
        <v>160</v>
      </c>
      <c r="T327" t="s">
        <v>161</v>
      </c>
      <c r="U327">
        <v>42</v>
      </c>
      <c r="V327">
        <v>20</v>
      </c>
      <c r="W327">
        <v>118</v>
      </c>
      <c r="X327">
        <f>Ventes[[#This Row],[VenteNombre]]*Ventes[[#This Row],[PUHT]]</f>
        <v>2360</v>
      </c>
      <c r="Y3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27">
        <f>Ventes[[#This Row],[VenteBrut]]-Ventes[[#This Row],[Remise]]</f>
        <v>2360</v>
      </c>
      <c r="AA327">
        <f>Ventes[[#This Row],[VenteNombre]]*Ventes[[#This Row],[CUHT]]</f>
        <v>840</v>
      </c>
      <c r="AB327">
        <f>ROUND(Ventes[[#This Row],[VenteNet]]-Ventes[[#This Row],[Cout]],2)</f>
        <v>1520</v>
      </c>
      <c r="AC327">
        <f>WEEKDAY(Ventes[[#This Row],[VenteDate]], 2)</f>
        <v>7</v>
      </c>
      <c r="AD327" t="str">
        <f>CHOOSE(WEEKDAY(Ventes[[#This Row],[VenteDate]], 2),"lun.","mar.","mer.","jeu.","ven.","sam.","dim.")</f>
        <v>dim.</v>
      </c>
      <c r="AE327" s="10" t="str">
        <f>IF(MONTH(Ventes[[#This Row],[VenteDate]])&lt;10,"0"&amp;MONTH(Ventes[[#This Row],[VenteDate]]),TEXT(MONTH(Ventes[[#This Row],[VenteDate]]),"##"))</f>
        <v>12</v>
      </c>
      <c r="AF327" t="str">
        <f>CHOOSE(Ventes[[#This Row],[DateMoisNumero]],"janvier","février","mars","avril","mai","juin","juillet.","août","septembre","octobre","novembre","décembre")</f>
        <v>décembre</v>
      </c>
      <c r="AG327" t="str">
        <f>Ventes[[#This Row],[DateAnnee]]&amp;IF(WEEKNUM(Ventes[[#This Row],[VenteDate]])&lt;10,"-0","-")&amp;WEEKNUM(Ventes[[#This Row],[VenteDate]])</f>
        <v>2025-50</v>
      </c>
      <c r="AH327" s="10">
        <f>YEAR(Ventes[[#This Row],[VenteDate]])</f>
        <v>2025</v>
      </c>
      <c r="AR327"/>
      <c r="AS327"/>
      <c r="AT327"/>
      <c r="AU327"/>
      <c r="AV327"/>
      <c r="AW327"/>
      <c r="BA327"/>
      <c r="BC327"/>
    </row>
    <row r="328" spans="1:55">
      <c r="A328" t="s">
        <v>865</v>
      </c>
      <c r="B328" t="s">
        <v>866</v>
      </c>
      <c r="D328" s="8">
        <v>45731</v>
      </c>
      <c r="E328" s="8">
        <v>46040</v>
      </c>
      <c r="F328" s="8" t="s">
        <v>95</v>
      </c>
      <c r="G328" t="s">
        <v>96</v>
      </c>
      <c r="H328" t="s">
        <v>842</v>
      </c>
      <c r="I328" t="s">
        <v>843</v>
      </c>
      <c r="J328" t="s">
        <v>844</v>
      </c>
      <c r="K328" t="s">
        <v>873</v>
      </c>
      <c r="L328" s="9" t="s">
        <v>874</v>
      </c>
      <c r="M328" s="9" t="s">
        <v>75</v>
      </c>
      <c r="N328" t="s">
        <v>76</v>
      </c>
      <c r="O328" t="s">
        <v>55</v>
      </c>
      <c r="P328" t="s">
        <v>56</v>
      </c>
      <c r="Q328" s="5" t="s">
        <v>65</v>
      </c>
      <c r="R328" t="s">
        <v>66</v>
      </c>
      <c r="S328" t="s">
        <v>81</v>
      </c>
      <c r="T328" t="s">
        <v>82</v>
      </c>
      <c r="U328">
        <v>64.8</v>
      </c>
      <c r="V328">
        <v>91</v>
      </c>
      <c r="W328">
        <v>67.5</v>
      </c>
      <c r="X328">
        <f>Ventes[[#This Row],[VenteNombre]]*Ventes[[#This Row],[PUHT]]</f>
        <v>6142.5</v>
      </c>
      <c r="Y328">
        <f>IF(Ventes[[#This Row],[RemiseType]]="Aucun",0,IF(Ventes[[#This Row],[RemiseType]]="Bas",3%,IF(Ventes[[#This Row],[RemiseType]]="Moyen",5%,IF(Ventes[[#This Row],[RemiseType]]="Elevé",10%,0))))*Ventes[[#This Row],[VenteBrut]]</f>
        <v>184.27500000000001</v>
      </c>
      <c r="Z328">
        <f>Ventes[[#This Row],[VenteBrut]]-Ventes[[#This Row],[Remise]]</f>
        <v>5958.2250000000004</v>
      </c>
      <c r="AA328">
        <f>Ventes[[#This Row],[VenteNombre]]*Ventes[[#This Row],[CUHT]]</f>
        <v>5896.8</v>
      </c>
      <c r="AB328">
        <f>ROUND(Ventes[[#This Row],[VenteNet]]-Ventes[[#This Row],[Cout]],2)</f>
        <v>61.43</v>
      </c>
      <c r="AC328">
        <f>WEEKDAY(Ventes[[#This Row],[VenteDate]], 2)</f>
        <v>7</v>
      </c>
      <c r="AD328" t="str">
        <f>CHOOSE(WEEKDAY(Ventes[[#This Row],[VenteDate]], 2),"lun.","mar.","mer.","jeu.","ven.","sam.","dim.")</f>
        <v>dim.</v>
      </c>
      <c r="AE328" s="10" t="str">
        <f>IF(MONTH(Ventes[[#This Row],[VenteDate]])&lt;10,"0"&amp;MONTH(Ventes[[#This Row],[VenteDate]]),TEXT(MONTH(Ventes[[#This Row],[VenteDate]]),"##"))</f>
        <v>01</v>
      </c>
      <c r="AF328" t="str">
        <f>CHOOSE(Ventes[[#This Row],[DateMoisNumero]],"janvier","février","mars","avril","mai","juin","juillet.","août","septembre","octobre","novembre","décembre")</f>
        <v>janvier</v>
      </c>
      <c r="AG328" t="str">
        <f>Ventes[[#This Row],[DateAnnee]]&amp;IF(WEEKNUM(Ventes[[#This Row],[VenteDate]])&lt;10,"-0","-")&amp;WEEKNUM(Ventes[[#This Row],[VenteDate]])</f>
        <v>2026-04</v>
      </c>
      <c r="AH328" s="10">
        <f>YEAR(Ventes[[#This Row],[VenteDate]])</f>
        <v>2026</v>
      </c>
      <c r="AR328"/>
      <c r="AS328"/>
      <c r="AT328"/>
      <c r="AU328"/>
      <c r="AV328"/>
      <c r="AW328"/>
      <c r="BA328"/>
      <c r="BC328"/>
    </row>
    <row r="329" spans="1:55">
      <c r="A329" t="s">
        <v>865</v>
      </c>
      <c r="B329" t="s">
        <v>866</v>
      </c>
      <c r="D329" s="8">
        <v>45731</v>
      </c>
      <c r="E329" s="8">
        <v>46127</v>
      </c>
      <c r="F329" s="8" t="s">
        <v>95</v>
      </c>
      <c r="G329" t="s">
        <v>96</v>
      </c>
      <c r="H329" t="s">
        <v>842</v>
      </c>
      <c r="I329" t="s">
        <v>843</v>
      </c>
      <c r="J329" t="s">
        <v>844</v>
      </c>
      <c r="K329" t="s">
        <v>875</v>
      </c>
      <c r="L329" s="9" t="s">
        <v>876</v>
      </c>
      <c r="M329" s="9" t="s">
        <v>75</v>
      </c>
      <c r="N329" t="s">
        <v>76</v>
      </c>
      <c r="O329" t="s">
        <v>55</v>
      </c>
      <c r="P329" t="s">
        <v>56</v>
      </c>
      <c r="Q329" s="5" t="s">
        <v>57</v>
      </c>
      <c r="R329" t="s">
        <v>58</v>
      </c>
      <c r="S329" t="s">
        <v>81</v>
      </c>
      <c r="T329" t="s">
        <v>82</v>
      </c>
      <c r="U329">
        <v>63</v>
      </c>
      <c r="V329">
        <v>90</v>
      </c>
      <c r="W329">
        <v>165.63</v>
      </c>
      <c r="X329">
        <f>Ventes[[#This Row],[VenteNombre]]*Ventes[[#This Row],[PUHT]]</f>
        <v>14906.699999999999</v>
      </c>
      <c r="Y329">
        <f>IF(Ventes[[#This Row],[RemiseType]]="Aucun",0,IF(Ventes[[#This Row],[RemiseType]]="Bas",3%,IF(Ventes[[#This Row],[RemiseType]]="Moyen",5%,IF(Ventes[[#This Row],[RemiseType]]="Elevé",10%,0))))*Ventes[[#This Row],[VenteBrut]]</f>
        <v>447.20099999999996</v>
      </c>
      <c r="Z329">
        <f>Ventes[[#This Row],[VenteBrut]]-Ventes[[#This Row],[Remise]]</f>
        <v>14459.499</v>
      </c>
      <c r="AA329">
        <f>Ventes[[#This Row],[VenteNombre]]*Ventes[[#This Row],[CUHT]]</f>
        <v>5670</v>
      </c>
      <c r="AB329">
        <f>ROUND(Ventes[[#This Row],[VenteNet]]-Ventes[[#This Row],[Cout]],2)</f>
        <v>8789.5</v>
      </c>
      <c r="AC329">
        <f>WEEKDAY(Ventes[[#This Row],[VenteDate]], 2)</f>
        <v>3</v>
      </c>
      <c r="AD329" t="str">
        <f>CHOOSE(WEEKDAY(Ventes[[#This Row],[VenteDate]], 2),"lun.","mar.","mer.","jeu.","ven.","sam.","dim.")</f>
        <v>mer.</v>
      </c>
      <c r="AE329" s="10" t="str">
        <f>IF(MONTH(Ventes[[#This Row],[VenteDate]])&lt;10,"0"&amp;MONTH(Ventes[[#This Row],[VenteDate]]),TEXT(MONTH(Ventes[[#This Row],[VenteDate]]),"##"))</f>
        <v>04</v>
      </c>
      <c r="AF329" t="str">
        <f>CHOOSE(Ventes[[#This Row],[DateMoisNumero]],"janvier","février","mars","avril","mai","juin","juillet.","août","septembre","octobre","novembre","décembre")</f>
        <v>avril</v>
      </c>
      <c r="AG329" t="str">
        <f>Ventes[[#This Row],[DateAnnee]]&amp;IF(WEEKNUM(Ventes[[#This Row],[VenteDate]])&lt;10,"-0","-")&amp;WEEKNUM(Ventes[[#This Row],[VenteDate]])</f>
        <v>2026-16</v>
      </c>
      <c r="AH329" s="10">
        <f>YEAR(Ventes[[#This Row],[VenteDate]])</f>
        <v>2026</v>
      </c>
      <c r="AR329"/>
      <c r="AS329"/>
      <c r="AT329"/>
      <c r="AU329"/>
      <c r="AV329"/>
      <c r="AW329"/>
      <c r="BA329"/>
      <c r="BC329"/>
    </row>
    <row r="330" spans="1:55">
      <c r="A330" t="s">
        <v>865</v>
      </c>
      <c r="B330" t="s">
        <v>866</v>
      </c>
      <c r="D330" s="8">
        <v>45731</v>
      </c>
      <c r="E330" s="8">
        <v>46349</v>
      </c>
      <c r="F330" s="8" t="s">
        <v>95</v>
      </c>
      <c r="G330" t="s">
        <v>96</v>
      </c>
      <c r="H330" t="s">
        <v>842</v>
      </c>
      <c r="I330" t="s">
        <v>843</v>
      </c>
      <c r="J330" t="s">
        <v>844</v>
      </c>
      <c r="K330" t="s">
        <v>877</v>
      </c>
      <c r="L330" s="9" t="s">
        <v>878</v>
      </c>
      <c r="M330" s="9" t="s">
        <v>63</v>
      </c>
      <c r="N330" t="s">
        <v>64</v>
      </c>
      <c r="O330" t="s">
        <v>288</v>
      </c>
      <c r="P330" t="s">
        <v>289</v>
      </c>
      <c r="Q330" s="5" t="s">
        <v>47</v>
      </c>
      <c r="R330" t="s">
        <v>48</v>
      </c>
      <c r="S330" t="s">
        <v>199</v>
      </c>
      <c r="T330" t="s">
        <v>200</v>
      </c>
      <c r="U330">
        <v>10.67</v>
      </c>
      <c r="V330">
        <v>15</v>
      </c>
      <c r="W330">
        <v>15</v>
      </c>
      <c r="X330">
        <f>Ventes[[#This Row],[VenteNombre]]*Ventes[[#This Row],[PUHT]]</f>
        <v>225</v>
      </c>
      <c r="Y33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30">
        <f>Ventes[[#This Row],[VenteBrut]]-Ventes[[#This Row],[Remise]]</f>
        <v>225</v>
      </c>
      <c r="AA330">
        <f>Ventes[[#This Row],[VenteNombre]]*Ventes[[#This Row],[CUHT]]</f>
        <v>160.05000000000001</v>
      </c>
      <c r="AB330">
        <f>ROUND(Ventes[[#This Row],[VenteNet]]-Ventes[[#This Row],[Cout]],2)</f>
        <v>64.95</v>
      </c>
      <c r="AC330">
        <f>WEEKDAY(Ventes[[#This Row],[VenteDate]], 2)</f>
        <v>1</v>
      </c>
      <c r="AD330" t="str">
        <f>CHOOSE(WEEKDAY(Ventes[[#This Row],[VenteDate]], 2),"lun.","mar.","mer.","jeu.","ven.","sam.","dim.")</f>
        <v>lun.</v>
      </c>
      <c r="AE330" s="10" t="str">
        <f>IF(MONTH(Ventes[[#This Row],[VenteDate]])&lt;10,"0"&amp;MONTH(Ventes[[#This Row],[VenteDate]]),TEXT(MONTH(Ventes[[#This Row],[VenteDate]]),"##"))</f>
        <v>11</v>
      </c>
      <c r="AF330" t="str">
        <f>CHOOSE(Ventes[[#This Row],[DateMoisNumero]],"janvier","février","mars","avril","mai","juin","juillet.","août","septembre","octobre","novembre","décembre")</f>
        <v>novembre</v>
      </c>
      <c r="AG330" t="str">
        <f>Ventes[[#This Row],[DateAnnee]]&amp;IF(WEEKNUM(Ventes[[#This Row],[VenteDate]])&lt;10,"-0","-")&amp;WEEKNUM(Ventes[[#This Row],[VenteDate]])</f>
        <v>2026-48</v>
      </c>
      <c r="AH330" s="10">
        <f>YEAR(Ventes[[#This Row],[VenteDate]])</f>
        <v>2026</v>
      </c>
      <c r="AR330"/>
      <c r="AS330"/>
      <c r="AT330"/>
      <c r="AU330"/>
      <c r="AV330"/>
      <c r="AW330"/>
      <c r="BA330"/>
      <c r="BC330"/>
    </row>
    <row r="331" spans="1:55">
      <c r="A331" t="s">
        <v>865</v>
      </c>
      <c r="B331" t="s">
        <v>866</v>
      </c>
      <c r="D331" s="8">
        <v>45731</v>
      </c>
      <c r="E331" s="8">
        <v>46461</v>
      </c>
      <c r="F331" s="8" t="s">
        <v>95</v>
      </c>
      <c r="G331" t="s">
        <v>96</v>
      </c>
      <c r="H331" t="s">
        <v>842</v>
      </c>
      <c r="I331" t="s">
        <v>843</v>
      </c>
      <c r="J331" t="s">
        <v>844</v>
      </c>
      <c r="K331" t="s">
        <v>879</v>
      </c>
      <c r="L331" s="9" t="s">
        <v>880</v>
      </c>
      <c r="M331" s="9" t="s">
        <v>63</v>
      </c>
      <c r="N331" t="s">
        <v>64</v>
      </c>
      <c r="O331" t="s">
        <v>77</v>
      </c>
      <c r="P331" s="9" t="s">
        <v>78</v>
      </c>
      <c r="Q331" s="5" t="s">
        <v>47</v>
      </c>
      <c r="R331" t="s">
        <v>48</v>
      </c>
      <c r="S331" t="s">
        <v>143</v>
      </c>
      <c r="T331" t="s">
        <v>144</v>
      </c>
      <c r="U331" s="9">
        <v>8.4</v>
      </c>
      <c r="V331">
        <v>86</v>
      </c>
      <c r="W331" s="9">
        <v>106.84</v>
      </c>
      <c r="X331">
        <f>Ventes[[#This Row],[VenteNombre]]*Ventes[[#This Row],[PUHT]]</f>
        <v>9188.24</v>
      </c>
      <c r="Y331">
        <f>IF(Ventes[[#This Row],[RemiseType]]="Aucun",0,IF(Ventes[[#This Row],[RemiseType]]="Bas",3%,IF(Ventes[[#This Row],[RemiseType]]="Moyen",5%,IF(Ventes[[#This Row],[RemiseType]]="Elevé",10%,0))))*Ventes[[#This Row],[VenteBrut]]</f>
        <v>918.82400000000007</v>
      </c>
      <c r="Z331">
        <f>Ventes[[#This Row],[VenteBrut]]-Ventes[[#This Row],[Remise]]</f>
        <v>8269.4159999999993</v>
      </c>
      <c r="AA331">
        <f>Ventes[[#This Row],[VenteNombre]]*Ventes[[#This Row],[CUHT]]</f>
        <v>722.4</v>
      </c>
      <c r="AB331">
        <f>ROUND(Ventes[[#This Row],[VenteNet]]-Ventes[[#This Row],[Cout]],2)</f>
        <v>7547.02</v>
      </c>
      <c r="AC331">
        <f>WEEKDAY(Ventes[[#This Row],[VenteDate]], 2)</f>
        <v>1</v>
      </c>
      <c r="AD331" t="str">
        <f>CHOOSE(WEEKDAY(Ventes[[#This Row],[VenteDate]], 2),"lun.","mar.","mer.","jeu.","ven.","sam.","dim.")</f>
        <v>lun.</v>
      </c>
      <c r="AE331" s="10" t="str">
        <f>IF(MONTH(Ventes[[#This Row],[VenteDate]])&lt;10,"0"&amp;MONTH(Ventes[[#This Row],[VenteDate]]),TEXT(MONTH(Ventes[[#This Row],[VenteDate]]),"##"))</f>
        <v>03</v>
      </c>
      <c r="AF331" t="str">
        <f>CHOOSE(Ventes[[#This Row],[DateMoisNumero]],"janvier","février","mars","avril","mai","juin","juillet.","août","septembre","octobre","novembre","décembre")</f>
        <v>mars</v>
      </c>
      <c r="AG331" t="str">
        <f>Ventes[[#This Row],[DateAnnee]]&amp;IF(WEEKNUM(Ventes[[#This Row],[VenteDate]])&lt;10,"-0","-")&amp;WEEKNUM(Ventes[[#This Row],[VenteDate]])</f>
        <v>2027-12</v>
      </c>
      <c r="AH331" s="10">
        <f>YEAR(Ventes[[#This Row],[VenteDate]])</f>
        <v>2027</v>
      </c>
      <c r="AR331"/>
      <c r="AS331"/>
      <c r="AT331"/>
      <c r="AU331"/>
      <c r="AV331"/>
      <c r="AW331"/>
      <c r="BA331"/>
      <c r="BC331"/>
    </row>
    <row r="332" spans="1:55">
      <c r="A332" t="s">
        <v>865</v>
      </c>
      <c r="B332" t="s">
        <v>866</v>
      </c>
      <c r="D332" s="8">
        <v>45731</v>
      </c>
      <c r="E332" s="8">
        <v>46687</v>
      </c>
      <c r="F332" s="8" t="s">
        <v>95</v>
      </c>
      <c r="G332" t="s">
        <v>96</v>
      </c>
      <c r="H332" t="s">
        <v>842</v>
      </c>
      <c r="I332" t="s">
        <v>843</v>
      </c>
      <c r="J332" t="s">
        <v>844</v>
      </c>
      <c r="K332" t="s">
        <v>881</v>
      </c>
      <c r="L332" s="9" t="s">
        <v>882</v>
      </c>
      <c r="M332" s="9" t="s">
        <v>53</v>
      </c>
      <c r="N332" t="s">
        <v>54</v>
      </c>
      <c r="O332" t="s">
        <v>55</v>
      </c>
      <c r="P332" s="9" t="s">
        <v>56</v>
      </c>
      <c r="Q332" s="5" t="s">
        <v>47</v>
      </c>
      <c r="R332" t="s">
        <v>48</v>
      </c>
      <c r="S332" t="s">
        <v>160</v>
      </c>
      <c r="T332" t="s">
        <v>161</v>
      </c>
      <c r="U332" s="9">
        <v>116.64</v>
      </c>
      <c r="V332">
        <v>19</v>
      </c>
      <c r="W332" s="9">
        <v>174.96</v>
      </c>
      <c r="X332">
        <f>Ventes[[#This Row],[VenteNombre]]*Ventes[[#This Row],[PUHT]]</f>
        <v>3324.2400000000002</v>
      </c>
      <c r="Y332">
        <f>IF(Ventes[[#This Row],[RemiseType]]="Aucun",0,IF(Ventes[[#This Row],[RemiseType]]="Bas",3%,IF(Ventes[[#This Row],[RemiseType]]="Moyen",5%,IF(Ventes[[#This Row],[RemiseType]]="Elevé",10%,0))))*Ventes[[#This Row],[VenteBrut]]</f>
        <v>99.727200000000011</v>
      </c>
      <c r="Z332">
        <f>Ventes[[#This Row],[VenteBrut]]-Ventes[[#This Row],[Remise]]</f>
        <v>3224.5128000000004</v>
      </c>
      <c r="AA332">
        <f>Ventes[[#This Row],[VenteNombre]]*Ventes[[#This Row],[CUHT]]</f>
        <v>2216.16</v>
      </c>
      <c r="AB332">
        <f>ROUND(Ventes[[#This Row],[VenteNet]]-Ventes[[#This Row],[Cout]],2)</f>
        <v>1008.35</v>
      </c>
      <c r="AC332">
        <f>WEEKDAY(Ventes[[#This Row],[VenteDate]], 2)</f>
        <v>3</v>
      </c>
      <c r="AD332" t="str">
        <f>CHOOSE(WEEKDAY(Ventes[[#This Row],[VenteDate]], 2),"lun.","mar.","mer.","jeu.","ven.","sam.","dim.")</f>
        <v>mer.</v>
      </c>
      <c r="AE332" s="10" t="str">
        <f>IF(MONTH(Ventes[[#This Row],[VenteDate]])&lt;10,"0"&amp;MONTH(Ventes[[#This Row],[VenteDate]]),TEXT(MONTH(Ventes[[#This Row],[VenteDate]]),"##"))</f>
        <v>10</v>
      </c>
      <c r="AF332" t="str">
        <f>CHOOSE(Ventes[[#This Row],[DateMoisNumero]],"janvier","février","mars","avril","mai","juin","juillet.","août","septembre","octobre","novembre","décembre")</f>
        <v>octobre</v>
      </c>
      <c r="AG332" t="str">
        <f>Ventes[[#This Row],[DateAnnee]]&amp;IF(WEEKNUM(Ventes[[#This Row],[VenteDate]])&lt;10,"-0","-")&amp;WEEKNUM(Ventes[[#This Row],[VenteDate]])</f>
        <v>2027-44</v>
      </c>
      <c r="AH332" s="10">
        <f>YEAR(Ventes[[#This Row],[VenteDate]])</f>
        <v>2027</v>
      </c>
      <c r="AR332"/>
      <c r="AS332"/>
      <c r="AT332"/>
      <c r="AU332"/>
      <c r="AV332"/>
      <c r="AW332"/>
      <c r="BA332"/>
      <c r="BC332"/>
    </row>
    <row r="333" spans="1:55">
      <c r="A333" t="s">
        <v>865</v>
      </c>
      <c r="B333" t="s">
        <v>866</v>
      </c>
      <c r="D333" s="8">
        <v>45731</v>
      </c>
      <c r="E333" s="8">
        <v>46728</v>
      </c>
      <c r="F333" s="8" t="s">
        <v>95</v>
      </c>
      <c r="G333" t="s">
        <v>96</v>
      </c>
      <c r="H333" t="s">
        <v>842</v>
      </c>
      <c r="I333" t="s">
        <v>843</v>
      </c>
      <c r="J333" t="s">
        <v>844</v>
      </c>
      <c r="K333" t="s">
        <v>883</v>
      </c>
      <c r="L333" s="9" t="s">
        <v>884</v>
      </c>
      <c r="M333" s="9" t="s">
        <v>75</v>
      </c>
      <c r="N333" t="s">
        <v>76</v>
      </c>
      <c r="O333" t="s">
        <v>288</v>
      </c>
      <c r="P333" s="9" t="s">
        <v>289</v>
      </c>
      <c r="Q333" s="5" t="s">
        <v>47</v>
      </c>
      <c r="R333" t="s">
        <v>48</v>
      </c>
      <c r="S333" t="s">
        <v>160</v>
      </c>
      <c r="T333" t="s">
        <v>161</v>
      </c>
      <c r="U333" s="9">
        <v>29.4</v>
      </c>
      <c r="V333">
        <v>20</v>
      </c>
      <c r="W333" s="9">
        <v>112.6</v>
      </c>
      <c r="X333">
        <f>Ventes[[#This Row],[VenteNombre]]*Ventes[[#This Row],[PUHT]]</f>
        <v>2252</v>
      </c>
      <c r="Y33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33">
        <f>Ventes[[#This Row],[VenteBrut]]-Ventes[[#This Row],[Remise]]</f>
        <v>2252</v>
      </c>
      <c r="AA333">
        <f>Ventes[[#This Row],[VenteNombre]]*Ventes[[#This Row],[CUHT]]</f>
        <v>588</v>
      </c>
      <c r="AB333">
        <f>ROUND(Ventes[[#This Row],[VenteNet]]-Ventes[[#This Row],[Cout]],2)</f>
        <v>1664</v>
      </c>
      <c r="AC333">
        <f>WEEKDAY(Ventes[[#This Row],[VenteDate]], 2)</f>
        <v>2</v>
      </c>
      <c r="AD333" t="str">
        <f>CHOOSE(WEEKDAY(Ventes[[#This Row],[VenteDate]], 2),"lun.","mar.","mer.","jeu.","ven.","sam.","dim.")</f>
        <v>mar.</v>
      </c>
      <c r="AE333" s="10" t="str">
        <f>IF(MONTH(Ventes[[#This Row],[VenteDate]])&lt;10,"0"&amp;MONTH(Ventes[[#This Row],[VenteDate]]),TEXT(MONTH(Ventes[[#This Row],[VenteDate]]),"##"))</f>
        <v>12</v>
      </c>
      <c r="AF333" t="str">
        <f>CHOOSE(Ventes[[#This Row],[DateMoisNumero]],"janvier","février","mars","avril","mai","juin","juillet.","août","septembre","octobre","novembre","décembre")</f>
        <v>décembre</v>
      </c>
      <c r="AG333" t="str">
        <f>Ventes[[#This Row],[DateAnnee]]&amp;IF(WEEKNUM(Ventes[[#This Row],[VenteDate]])&lt;10,"-0","-")&amp;WEEKNUM(Ventes[[#This Row],[VenteDate]])</f>
        <v>2027-50</v>
      </c>
      <c r="AH333" s="10">
        <f>YEAR(Ventes[[#This Row],[VenteDate]])</f>
        <v>2027</v>
      </c>
      <c r="AR333"/>
      <c r="AS333"/>
      <c r="AT333"/>
      <c r="AU333"/>
      <c r="AV333"/>
      <c r="AW333"/>
      <c r="BA333"/>
      <c r="BC333"/>
    </row>
    <row r="334" spans="1:55">
      <c r="A334" t="s">
        <v>865</v>
      </c>
      <c r="B334" t="s">
        <v>866</v>
      </c>
      <c r="D334" s="8">
        <v>45731</v>
      </c>
      <c r="E334" s="8">
        <v>46770</v>
      </c>
      <c r="F334" s="8" t="s">
        <v>95</v>
      </c>
      <c r="G334" t="s">
        <v>96</v>
      </c>
      <c r="H334" t="s">
        <v>842</v>
      </c>
      <c r="I334" t="s">
        <v>843</v>
      </c>
      <c r="J334" t="s">
        <v>844</v>
      </c>
      <c r="K334" t="s">
        <v>885</v>
      </c>
      <c r="L334" s="9" t="s">
        <v>886</v>
      </c>
      <c r="M334" s="9" t="s">
        <v>75</v>
      </c>
      <c r="N334" t="s">
        <v>76</v>
      </c>
      <c r="O334" t="s">
        <v>55</v>
      </c>
      <c r="P334" s="9" t="s">
        <v>56</v>
      </c>
      <c r="Q334" s="5" t="s">
        <v>65</v>
      </c>
      <c r="R334" t="s">
        <v>66</v>
      </c>
      <c r="S334" t="s">
        <v>81</v>
      </c>
      <c r="T334" t="s">
        <v>82</v>
      </c>
      <c r="U334" s="9">
        <v>108</v>
      </c>
      <c r="V334">
        <v>91</v>
      </c>
      <c r="W334" s="9">
        <v>212.5</v>
      </c>
      <c r="X334">
        <f>Ventes[[#This Row],[VenteNombre]]*Ventes[[#This Row],[PUHT]]</f>
        <v>19337.5</v>
      </c>
      <c r="Y334">
        <f>IF(Ventes[[#This Row],[RemiseType]]="Aucun",0,IF(Ventes[[#This Row],[RemiseType]]="Bas",3%,IF(Ventes[[#This Row],[RemiseType]]="Moyen",5%,IF(Ventes[[#This Row],[RemiseType]]="Elevé",10%,0))))*Ventes[[#This Row],[VenteBrut]]</f>
        <v>580.125</v>
      </c>
      <c r="Z334">
        <f>Ventes[[#This Row],[VenteBrut]]-Ventes[[#This Row],[Remise]]</f>
        <v>18757.375</v>
      </c>
      <c r="AA334">
        <f>Ventes[[#This Row],[VenteNombre]]*Ventes[[#This Row],[CUHT]]</f>
        <v>9828</v>
      </c>
      <c r="AB334">
        <f>ROUND(Ventes[[#This Row],[VenteNet]]-Ventes[[#This Row],[Cout]],2)</f>
        <v>8929.3799999999992</v>
      </c>
      <c r="AC334">
        <f>WEEKDAY(Ventes[[#This Row],[VenteDate]], 2)</f>
        <v>2</v>
      </c>
      <c r="AD334" t="str">
        <f>CHOOSE(WEEKDAY(Ventes[[#This Row],[VenteDate]], 2),"lun.","mar.","mer.","jeu.","ven.","sam.","dim.")</f>
        <v>mar.</v>
      </c>
      <c r="AE334" s="10" t="str">
        <f>IF(MONTH(Ventes[[#This Row],[VenteDate]])&lt;10,"0"&amp;MONTH(Ventes[[#This Row],[VenteDate]]),TEXT(MONTH(Ventes[[#This Row],[VenteDate]]),"##"))</f>
        <v>01</v>
      </c>
      <c r="AF334" t="str">
        <f>CHOOSE(Ventes[[#This Row],[DateMoisNumero]],"janvier","février","mars","avril","mai","juin","juillet.","août","septembre","octobre","novembre","décembre")</f>
        <v>janvier</v>
      </c>
      <c r="AG334" t="str">
        <f>Ventes[[#This Row],[DateAnnee]]&amp;IF(WEEKNUM(Ventes[[#This Row],[VenteDate]])&lt;10,"-0","-")&amp;WEEKNUM(Ventes[[#This Row],[VenteDate]])</f>
        <v>2028-04</v>
      </c>
      <c r="AH334" s="10">
        <f>YEAR(Ventes[[#This Row],[VenteDate]])</f>
        <v>2028</v>
      </c>
      <c r="AR334"/>
      <c r="AS334"/>
      <c r="AT334"/>
      <c r="AU334"/>
      <c r="AV334"/>
      <c r="AW334"/>
      <c r="BA334"/>
      <c r="BC334"/>
    </row>
    <row r="335" spans="1:55">
      <c r="A335" t="s">
        <v>865</v>
      </c>
      <c r="B335" t="s">
        <v>866</v>
      </c>
      <c r="D335" s="8">
        <v>45731</v>
      </c>
      <c r="E335" s="8">
        <v>46858</v>
      </c>
      <c r="F335" s="8" t="s">
        <v>95</v>
      </c>
      <c r="G335" t="s">
        <v>96</v>
      </c>
      <c r="H335" t="s">
        <v>842</v>
      </c>
      <c r="I335" t="s">
        <v>843</v>
      </c>
      <c r="J335" t="s">
        <v>844</v>
      </c>
      <c r="K335" t="s">
        <v>887</v>
      </c>
      <c r="L335" s="9" t="s">
        <v>888</v>
      </c>
      <c r="M335" s="9" t="s">
        <v>75</v>
      </c>
      <c r="N335" t="s">
        <v>76</v>
      </c>
      <c r="O335" t="s">
        <v>55</v>
      </c>
      <c r="P335" s="9" t="s">
        <v>56</v>
      </c>
      <c r="Q335" s="5" t="s">
        <v>57</v>
      </c>
      <c r="R335" t="s">
        <v>58</v>
      </c>
      <c r="S335" t="s">
        <v>81</v>
      </c>
      <c r="T335" t="s">
        <v>82</v>
      </c>
      <c r="U335" s="9">
        <v>3.6</v>
      </c>
      <c r="V335">
        <v>90</v>
      </c>
      <c r="W335" s="9">
        <v>3.75</v>
      </c>
      <c r="X335">
        <f>Ventes[[#This Row],[VenteNombre]]*Ventes[[#This Row],[PUHT]]</f>
        <v>337.5</v>
      </c>
      <c r="Y335">
        <f>IF(Ventes[[#This Row],[RemiseType]]="Aucun",0,IF(Ventes[[#This Row],[RemiseType]]="Bas",3%,IF(Ventes[[#This Row],[RemiseType]]="Moyen",5%,IF(Ventes[[#This Row],[RemiseType]]="Elevé",10%,0))))*Ventes[[#This Row],[VenteBrut]]</f>
        <v>10.125</v>
      </c>
      <c r="Z335">
        <f>Ventes[[#This Row],[VenteBrut]]-Ventes[[#This Row],[Remise]]</f>
        <v>327.375</v>
      </c>
      <c r="AA335">
        <f>Ventes[[#This Row],[VenteNombre]]*Ventes[[#This Row],[CUHT]]</f>
        <v>324</v>
      </c>
      <c r="AB335">
        <f>ROUND(Ventes[[#This Row],[VenteNet]]-Ventes[[#This Row],[Cout]],2)</f>
        <v>3.38</v>
      </c>
      <c r="AC335">
        <f>WEEKDAY(Ventes[[#This Row],[VenteDate]], 2)</f>
        <v>6</v>
      </c>
      <c r="AD335" t="str">
        <f>CHOOSE(WEEKDAY(Ventes[[#This Row],[VenteDate]], 2),"lun.","mar.","mer.","jeu.","ven.","sam.","dim.")</f>
        <v>sam.</v>
      </c>
      <c r="AE335" s="10" t="str">
        <f>IF(MONTH(Ventes[[#This Row],[VenteDate]])&lt;10,"0"&amp;MONTH(Ventes[[#This Row],[VenteDate]]),TEXT(MONTH(Ventes[[#This Row],[VenteDate]]),"##"))</f>
        <v>04</v>
      </c>
      <c r="AF335" t="str">
        <f>CHOOSE(Ventes[[#This Row],[DateMoisNumero]],"janvier","février","mars","avril","mai","juin","juillet.","août","septembre","octobre","novembre","décembre")</f>
        <v>avril</v>
      </c>
      <c r="AG335" t="str">
        <f>Ventes[[#This Row],[DateAnnee]]&amp;IF(WEEKNUM(Ventes[[#This Row],[VenteDate]])&lt;10,"-0","-")&amp;WEEKNUM(Ventes[[#This Row],[VenteDate]])</f>
        <v>2028-16</v>
      </c>
      <c r="AH335" s="10">
        <f>YEAR(Ventes[[#This Row],[VenteDate]])</f>
        <v>2028</v>
      </c>
      <c r="AR335"/>
      <c r="AS335"/>
      <c r="AT335"/>
      <c r="AU335"/>
      <c r="AV335"/>
      <c r="AW335"/>
      <c r="BA335"/>
      <c r="BC335"/>
    </row>
    <row r="336" spans="1:55">
      <c r="A336" t="s">
        <v>889</v>
      </c>
      <c r="B336" t="s">
        <v>890</v>
      </c>
      <c r="D336" s="7">
        <v>45102</v>
      </c>
      <c r="E336" s="8">
        <v>45675</v>
      </c>
      <c r="F336" s="8" t="s">
        <v>219</v>
      </c>
      <c r="G336" t="s">
        <v>220</v>
      </c>
      <c r="H336" t="s">
        <v>823</v>
      </c>
      <c r="I336" t="s">
        <v>824</v>
      </c>
      <c r="J336" t="s">
        <v>825</v>
      </c>
      <c r="K336" t="s">
        <v>891</v>
      </c>
      <c r="L336" s="9" t="s">
        <v>892</v>
      </c>
      <c r="M336" s="9" t="s">
        <v>75</v>
      </c>
      <c r="N336" t="s">
        <v>76</v>
      </c>
      <c r="O336" t="s">
        <v>55</v>
      </c>
      <c r="P336" t="s">
        <v>56</v>
      </c>
      <c r="Q336" s="5" t="s">
        <v>47</v>
      </c>
      <c r="R336" t="s">
        <v>48</v>
      </c>
      <c r="S336" t="s">
        <v>342</v>
      </c>
      <c r="T336" t="s">
        <v>343</v>
      </c>
      <c r="U336">
        <v>8.4</v>
      </c>
      <c r="V336">
        <v>29</v>
      </c>
      <c r="W336">
        <v>103.6</v>
      </c>
      <c r="X336">
        <f>Ventes[[#This Row],[VenteNombre]]*Ventes[[#This Row],[PUHT]]</f>
        <v>3004.3999999999996</v>
      </c>
      <c r="Y336">
        <f>IF(Ventes[[#This Row],[RemiseType]]="Aucun",0,IF(Ventes[[#This Row],[RemiseType]]="Bas",3%,IF(Ventes[[#This Row],[RemiseType]]="Moyen",5%,IF(Ventes[[#This Row],[RemiseType]]="Elevé",10%,0))))*Ventes[[#This Row],[VenteBrut]]</f>
        <v>90.131999999999991</v>
      </c>
      <c r="Z336">
        <f>Ventes[[#This Row],[VenteBrut]]-Ventes[[#This Row],[Remise]]</f>
        <v>2914.2679999999996</v>
      </c>
      <c r="AA336">
        <f>Ventes[[#This Row],[VenteNombre]]*Ventes[[#This Row],[CUHT]]</f>
        <v>243.60000000000002</v>
      </c>
      <c r="AB336">
        <f>ROUND(Ventes[[#This Row],[VenteNet]]-Ventes[[#This Row],[Cout]],2)</f>
        <v>2670.67</v>
      </c>
      <c r="AC336">
        <f>WEEKDAY(Ventes[[#This Row],[VenteDate]], 2)</f>
        <v>6</v>
      </c>
      <c r="AD336" t="str">
        <f>CHOOSE(WEEKDAY(Ventes[[#This Row],[VenteDate]], 2),"lun.","mar.","mer.","jeu.","ven.","sam.","dim.")</f>
        <v>sam.</v>
      </c>
      <c r="AE336" s="10" t="str">
        <f>IF(MONTH(Ventes[[#This Row],[VenteDate]])&lt;10,"0"&amp;MONTH(Ventes[[#This Row],[VenteDate]]),TEXT(MONTH(Ventes[[#This Row],[VenteDate]]),"##"))</f>
        <v>01</v>
      </c>
      <c r="AF336" t="str">
        <f>CHOOSE(Ventes[[#This Row],[DateMoisNumero]],"janvier","février","mars","avril","mai","juin","juillet.","août","septembre","octobre","novembre","décembre")</f>
        <v>janvier</v>
      </c>
      <c r="AG336" t="str">
        <f>Ventes[[#This Row],[DateAnnee]]&amp;IF(WEEKNUM(Ventes[[#This Row],[VenteDate]])&lt;10,"-0","-")&amp;WEEKNUM(Ventes[[#This Row],[VenteDate]])</f>
        <v>2025-03</v>
      </c>
      <c r="AH336" s="10">
        <f>YEAR(Ventes[[#This Row],[VenteDate]])</f>
        <v>2025</v>
      </c>
      <c r="AR336"/>
      <c r="AS336"/>
      <c r="AT336"/>
      <c r="AU336"/>
      <c r="AV336"/>
      <c r="AW336"/>
      <c r="BA336"/>
      <c r="BC336"/>
    </row>
    <row r="337" spans="1:55">
      <c r="A337" t="s">
        <v>889</v>
      </c>
      <c r="B337" t="s">
        <v>890</v>
      </c>
      <c r="D337" s="7">
        <v>45102</v>
      </c>
      <c r="E337" s="8">
        <v>46160</v>
      </c>
      <c r="F337" s="8" t="s">
        <v>219</v>
      </c>
      <c r="G337" t="s">
        <v>220</v>
      </c>
      <c r="H337" t="s">
        <v>823</v>
      </c>
      <c r="I337" t="s">
        <v>824</v>
      </c>
      <c r="J337" t="s">
        <v>825</v>
      </c>
      <c r="K337" t="s">
        <v>893</v>
      </c>
      <c r="L337" s="9" t="s">
        <v>894</v>
      </c>
      <c r="M337" s="9" t="s">
        <v>53</v>
      </c>
      <c r="N337" t="s">
        <v>54</v>
      </c>
      <c r="O337" t="s">
        <v>77</v>
      </c>
      <c r="P337" t="s">
        <v>78</v>
      </c>
      <c r="Q337" s="5" t="s">
        <v>79</v>
      </c>
      <c r="R337" t="s">
        <v>80</v>
      </c>
      <c r="S337" t="s">
        <v>183</v>
      </c>
      <c r="T337" t="s">
        <v>184</v>
      </c>
      <c r="U337">
        <v>63.72</v>
      </c>
      <c r="V337">
        <v>14</v>
      </c>
      <c r="W337">
        <v>95.58</v>
      </c>
      <c r="X337">
        <f>Ventes[[#This Row],[VenteNombre]]*Ventes[[#This Row],[PUHT]]</f>
        <v>1338.12</v>
      </c>
      <c r="Y337">
        <f>IF(Ventes[[#This Row],[RemiseType]]="Aucun",0,IF(Ventes[[#This Row],[RemiseType]]="Bas",3%,IF(Ventes[[#This Row],[RemiseType]]="Moyen",5%,IF(Ventes[[#This Row],[RemiseType]]="Elevé",10%,0))))*Ventes[[#This Row],[VenteBrut]]</f>
        <v>133.81199999999998</v>
      </c>
      <c r="Z337">
        <f>Ventes[[#This Row],[VenteBrut]]-Ventes[[#This Row],[Remise]]</f>
        <v>1204.308</v>
      </c>
      <c r="AA337">
        <f>Ventes[[#This Row],[VenteNombre]]*Ventes[[#This Row],[CUHT]]</f>
        <v>892.07999999999993</v>
      </c>
      <c r="AB337">
        <f>ROUND(Ventes[[#This Row],[VenteNet]]-Ventes[[#This Row],[Cout]],2)</f>
        <v>312.23</v>
      </c>
      <c r="AC337">
        <f>WEEKDAY(Ventes[[#This Row],[VenteDate]], 2)</f>
        <v>1</v>
      </c>
      <c r="AD337" t="str">
        <f>CHOOSE(WEEKDAY(Ventes[[#This Row],[VenteDate]], 2),"lun.","mar.","mer.","jeu.","ven.","sam.","dim.")</f>
        <v>lun.</v>
      </c>
      <c r="AE337" s="10" t="str">
        <f>IF(MONTH(Ventes[[#This Row],[VenteDate]])&lt;10,"0"&amp;MONTH(Ventes[[#This Row],[VenteDate]]),TEXT(MONTH(Ventes[[#This Row],[VenteDate]]),"##"))</f>
        <v>05</v>
      </c>
      <c r="AF337" t="str">
        <f>CHOOSE(Ventes[[#This Row],[DateMoisNumero]],"janvier","février","mars","avril","mai","juin","juillet.","août","septembre","octobre","novembre","décembre")</f>
        <v>mai</v>
      </c>
      <c r="AG337" t="str">
        <f>Ventes[[#This Row],[DateAnnee]]&amp;IF(WEEKNUM(Ventes[[#This Row],[VenteDate]])&lt;10,"-0","-")&amp;WEEKNUM(Ventes[[#This Row],[VenteDate]])</f>
        <v>2026-21</v>
      </c>
      <c r="AH337" s="10">
        <f>YEAR(Ventes[[#This Row],[VenteDate]])</f>
        <v>2026</v>
      </c>
      <c r="AR337"/>
      <c r="AS337"/>
      <c r="AT337"/>
      <c r="AU337"/>
      <c r="AV337"/>
      <c r="AW337"/>
      <c r="BA337"/>
      <c r="BC337"/>
    </row>
    <row r="338" spans="1:55">
      <c r="A338" t="s">
        <v>889</v>
      </c>
      <c r="B338" t="s">
        <v>890</v>
      </c>
      <c r="D338" s="7">
        <v>45102</v>
      </c>
      <c r="E338" s="8">
        <v>46405</v>
      </c>
      <c r="F338" s="8" t="s">
        <v>219</v>
      </c>
      <c r="G338" t="s">
        <v>220</v>
      </c>
      <c r="H338" t="s">
        <v>823</v>
      </c>
      <c r="I338" t="s">
        <v>824</v>
      </c>
      <c r="J338" t="s">
        <v>825</v>
      </c>
      <c r="K338" t="s">
        <v>895</v>
      </c>
      <c r="L338" s="9" t="s">
        <v>896</v>
      </c>
      <c r="M338" s="9" t="s">
        <v>75</v>
      </c>
      <c r="N338" t="s">
        <v>76</v>
      </c>
      <c r="O338" t="s">
        <v>55</v>
      </c>
      <c r="P338" s="9" t="s">
        <v>56</v>
      </c>
      <c r="Q338" s="5" t="s">
        <v>47</v>
      </c>
      <c r="R338" t="s">
        <v>48</v>
      </c>
      <c r="S338" t="s">
        <v>342</v>
      </c>
      <c r="T338" t="s">
        <v>343</v>
      </c>
      <c r="U338" s="9">
        <v>25.2</v>
      </c>
      <c r="V338">
        <v>29</v>
      </c>
      <c r="W338" s="9">
        <v>110.8</v>
      </c>
      <c r="X338">
        <f>Ventes[[#This Row],[VenteNombre]]*Ventes[[#This Row],[PUHT]]</f>
        <v>3213.2</v>
      </c>
      <c r="Y338">
        <f>IF(Ventes[[#This Row],[RemiseType]]="Aucun",0,IF(Ventes[[#This Row],[RemiseType]]="Bas",3%,IF(Ventes[[#This Row],[RemiseType]]="Moyen",5%,IF(Ventes[[#This Row],[RemiseType]]="Elevé",10%,0))))*Ventes[[#This Row],[VenteBrut]]</f>
        <v>96.395999999999987</v>
      </c>
      <c r="Z338">
        <f>Ventes[[#This Row],[VenteBrut]]-Ventes[[#This Row],[Remise]]</f>
        <v>3116.8039999999996</v>
      </c>
      <c r="AA338">
        <f>Ventes[[#This Row],[VenteNombre]]*Ventes[[#This Row],[CUHT]]</f>
        <v>730.8</v>
      </c>
      <c r="AB338">
        <f>ROUND(Ventes[[#This Row],[VenteNet]]-Ventes[[#This Row],[Cout]],2)</f>
        <v>2386</v>
      </c>
      <c r="AC338">
        <f>WEEKDAY(Ventes[[#This Row],[VenteDate]], 2)</f>
        <v>1</v>
      </c>
      <c r="AD338" t="str">
        <f>CHOOSE(WEEKDAY(Ventes[[#This Row],[VenteDate]], 2),"lun.","mar.","mer.","jeu.","ven.","sam.","dim.")</f>
        <v>lun.</v>
      </c>
      <c r="AE338" s="10" t="str">
        <f>IF(MONTH(Ventes[[#This Row],[VenteDate]])&lt;10,"0"&amp;MONTH(Ventes[[#This Row],[VenteDate]]),TEXT(MONTH(Ventes[[#This Row],[VenteDate]]),"##"))</f>
        <v>01</v>
      </c>
      <c r="AF338" t="str">
        <f>CHOOSE(Ventes[[#This Row],[DateMoisNumero]],"janvier","février","mars","avril","mai","juin","juillet.","août","septembre","octobre","novembre","décembre")</f>
        <v>janvier</v>
      </c>
      <c r="AG338" t="str">
        <f>Ventes[[#This Row],[DateAnnee]]&amp;IF(WEEKNUM(Ventes[[#This Row],[VenteDate]])&lt;10,"-0","-")&amp;WEEKNUM(Ventes[[#This Row],[VenteDate]])</f>
        <v>2027-04</v>
      </c>
      <c r="AH338" s="10">
        <f>YEAR(Ventes[[#This Row],[VenteDate]])</f>
        <v>2027</v>
      </c>
      <c r="AR338"/>
      <c r="AS338"/>
      <c r="AT338"/>
      <c r="AU338"/>
      <c r="AV338"/>
      <c r="AW338"/>
      <c r="BA338"/>
      <c r="BC338"/>
    </row>
    <row r="339" spans="1:55">
      <c r="A339" t="s">
        <v>889</v>
      </c>
      <c r="B339" t="s">
        <v>890</v>
      </c>
      <c r="D339" s="7">
        <v>45102</v>
      </c>
      <c r="E339" s="8">
        <v>46891</v>
      </c>
      <c r="F339" s="8" t="s">
        <v>219</v>
      </c>
      <c r="G339" t="s">
        <v>220</v>
      </c>
      <c r="H339" t="s">
        <v>823</v>
      </c>
      <c r="I339" t="s">
        <v>824</v>
      </c>
      <c r="J339" t="s">
        <v>825</v>
      </c>
      <c r="K339" t="s">
        <v>897</v>
      </c>
      <c r="L339" s="9" t="s">
        <v>898</v>
      </c>
      <c r="M339" s="9" t="s">
        <v>53</v>
      </c>
      <c r="N339" t="s">
        <v>54</v>
      </c>
      <c r="O339" t="s">
        <v>77</v>
      </c>
      <c r="P339" s="9" t="s">
        <v>78</v>
      </c>
      <c r="Q339" s="5" t="s">
        <v>79</v>
      </c>
      <c r="R339" t="s">
        <v>80</v>
      </c>
      <c r="S339" t="s">
        <v>183</v>
      </c>
      <c r="T339" t="s">
        <v>184</v>
      </c>
      <c r="U339" s="9">
        <v>49.56</v>
      </c>
      <c r="V339">
        <v>14</v>
      </c>
      <c r="W339" s="9">
        <v>74.34</v>
      </c>
      <c r="X339">
        <f>Ventes[[#This Row],[VenteNombre]]*Ventes[[#This Row],[PUHT]]</f>
        <v>1040.76</v>
      </c>
      <c r="Y339">
        <f>IF(Ventes[[#This Row],[RemiseType]]="Aucun",0,IF(Ventes[[#This Row],[RemiseType]]="Bas",3%,IF(Ventes[[#This Row],[RemiseType]]="Moyen",5%,IF(Ventes[[#This Row],[RemiseType]]="Elevé",10%,0))))*Ventes[[#This Row],[VenteBrut]]</f>
        <v>104.07600000000001</v>
      </c>
      <c r="Z339">
        <f>Ventes[[#This Row],[VenteBrut]]-Ventes[[#This Row],[Remise]]</f>
        <v>936.68399999999997</v>
      </c>
      <c r="AA339">
        <f>Ventes[[#This Row],[VenteNombre]]*Ventes[[#This Row],[CUHT]]</f>
        <v>693.84</v>
      </c>
      <c r="AB339">
        <f>ROUND(Ventes[[#This Row],[VenteNet]]-Ventes[[#This Row],[Cout]],2)</f>
        <v>242.84</v>
      </c>
      <c r="AC339">
        <f>WEEKDAY(Ventes[[#This Row],[VenteDate]], 2)</f>
        <v>4</v>
      </c>
      <c r="AD339" t="str">
        <f>CHOOSE(WEEKDAY(Ventes[[#This Row],[VenteDate]], 2),"lun.","mar.","mer.","jeu.","ven.","sam.","dim.")</f>
        <v>jeu.</v>
      </c>
      <c r="AE339" s="10" t="str">
        <f>IF(MONTH(Ventes[[#This Row],[VenteDate]])&lt;10,"0"&amp;MONTH(Ventes[[#This Row],[VenteDate]]),TEXT(MONTH(Ventes[[#This Row],[VenteDate]]),"##"))</f>
        <v>05</v>
      </c>
      <c r="AF339" t="str">
        <f>CHOOSE(Ventes[[#This Row],[DateMoisNumero]],"janvier","février","mars","avril","mai","juin","juillet.","août","septembre","octobre","novembre","décembre")</f>
        <v>mai</v>
      </c>
      <c r="AG339" t="str">
        <f>Ventes[[#This Row],[DateAnnee]]&amp;IF(WEEKNUM(Ventes[[#This Row],[VenteDate]])&lt;10,"-0","-")&amp;WEEKNUM(Ventes[[#This Row],[VenteDate]])</f>
        <v>2028-21</v>
      </c>
      <c r="AH339" s="10">
        <f>YEAR(Ventes[[#This Row],[VenteDate]])</f>
        <v>2028</v>
      </c>
      <c r="AR339"/>
      <c r="AS339"/>
      <c r="AT339"/>
      <c r="AU339"/>
      <c r="AV339"/>
      <c r="AW339"/>
      <c r="BA339"/>
      <c r="BC339"/>
    </row>
    <row r="340" spans="1:55">
      <c r="A340" t="s">
        <v>899</v>
      </c>
      <c r="B340" t="s">
        <v>900</v>
      </c>
      <c r="C340" t="s">
        <v>901</v>
      </c>
      <c r="D340" s="7">
        <v>45955</v>
      </c>
      <c r="E340" s="8">
        <v>45955</v>
      </c>
      <c r="F340" s="8" t="s">
        <v>95</v>
      </c>
      <c r="G340" t="s">
        <v>96</v>
      </c>
      <c r="H340" t="s">
        <v>823</v>
      </c>
      <c r="I340" t="s">
        <v>824</v>
      </c>
      <c r="J340" t="s">
        <v>825</v>
      </c>
      <c r="K340" t="s">
        <v>902</v>
      </c>
      <c r="L340" s="9" t="s">
        <v>903</v>
      </c>
      <c r="M340" s="9" t="s">
        <v>75</v>
      </c>
      <c r="N340" t="s">
        <v>76</v>
      </c>
      <c r="O340" t="s">
        <v>55</v>
      </c>
      <c r="P340" s="9" t="s">
        <v>56</v>
      </c>
      <c r="Q340" s="5" t="s">
        <v>65</v>
      </c>
      <c r="R340" t="s">
        <v>66</v>
      </c>
      <c r="S340" t="s">
        <v>342</v>
      </c>
      <c r="T340" t="s">
        <v>343</v>
      </c>
      <c r="U340" s="9">
        <v>37.799999999999997</v>
      </c>
      <c r="V340">
        <v>17</v>
      </c>
      <c r="W340" s="9">
        <v>43.2</v>
      </c>
      <c r="X340">
        <f>Ventes[[#This Row],[VenteNombre]]*Ventes[[#This Row],[PUHT]]</f>
        <v>734.40000000000009</v>
      </c>
      <c r="Y340">
        <f>IF(Ventes[[#This Row],[RemiseType]]="Aucun",0,IF(Ventes[[#This Row],[RemiseType]]="Bas",3%,IF(Ventes[[#This Row],[RemiseType]]="Moyen",5%,IF(Ventes[[#This Row],[RemiseType]]="Elevé",10%,0))))*Ventes[[#This Row],[VenteBrut]]</f>
        <v>22.032000000000004</v>
      </c>
      <c r="Z340">
        <f>Ventes[[#This Row],[VenteBrut]]-Ventes[[#This Row],[Remise]]</f>
        <v>712.36800000000005</v>
      </c>
      <c r="AA340">
        <f>Ventes[[#This Row],[VenteNombre]]*Ventes[[#This Row],[CUHT]]</f>
        <v>642.59999999999991</v>
      </c>
      <c r="AB340">
        <f>ROUND(Ventes[[#This Row],[VenteNet]]-Ventes[[#This Row],[Cout]],2)</f>
        <v>69.77</v>
      </c>
      <c r="AC340">
        <f>WEEKDAY(Ventes[[#This Row],[VenteDate]], 2)</f>
        <v>6</v>
      </c>
      <c r="AD340" t="str">
        <f>CHOOSE(WEEKDAY(Ventes[[#This Row],[VenteDate]], 2),"lun.","mar.","mer.","jeu.","ven.","sam.","dim.")</f>
        <v>sam.</v>
      </c>
      <c r="AE340" s="10" t="str">
        <f>IF(MONTH(Ventes[[#This Row],[VenteDate]])&lt;10,"0"&amp;MONTH(Ventes[[#This Row],[VenteDate]]),TEXT(MONTH(Ventes[[#This Row],[VenteDate]]),"##"))</f>
        <v>10</v>
      </c>
      <c r="AF340" t="str">
        <f>CHOOSE(Ventes[[#This Row],[DateMoisNumero]],"janvier","février","mars","avril","mai","juin","juillet.","août","septembre","octobre","novembre","décembre")</f>
        <v>octobre</v>
      </c>
      <c r="AG340" t="str">
        <f>Ventes[[#This Row],[DateAnnee]]&amp;IF(WEEKNUM(Ventes[[#This Row],[VenteDate]])&lt;10,"-0","-")&amp;WEEKNUM(Ventes[[#This Row],[VenteDate]])</f>
        <v>2025-43</v>
      </c>
      <c r="AH340" s="10">
        <f>YEAR(Ventes[[#This Row],[VenteDate]])</f>
        <v>2025</v>
      </c>
      <c r="AR340"/>
      <c r="AS340"/>
      <c r="AT340"/>
      <c r="AU340"/>
      <c r="AV340"/>
      <c r="AW340"/>
      <c r="BA340"/>
      <c r="BC340"/>
    </row>
    <row r="341" spans="1:55">
      <c r="A341" t="s">
        <v>899</v>
      </c>
      <c r="B341" t="s">
        <v>900</v>
      </c>
      <c r="C341" t="s">
        <v>901</v>
      </c>
      <c r="D341" s="7">
        <v>45955</v>
      </c>
      <c r="E341" s="8">
        <v>46003</v>
      </c>
      <c r="F341" s="8" t="s">
        <v>95</v>
      </c>
      <c r="G341" t="s">
        <v>96</v>
      </c>
      <c r="H341" t="s">
        <v>823</v>
      </c>
      <c r="I341" t="s">
        <v>824</v>
      </c>
      <c r="J341" t="s">
        <v>825</v>
      </c>
      <c r="K341" t="s">
        <v>904</v>
      </c>
      <c r="L341" s="9" t="s">
        <v>905</v>
      </c>
      <c r="M341" s="9" t="s">
        <v>75</v>
      </c>
      <c r="N341" t="s">
        <v>76</v>
      </c>
      <c r="O341" t="s">
        <v>55</v>
      </c>
      <c r="P341" t="s">
        <v>56</v>
      </c>
      <c r="Q341" s="5" t="s">
        <v>47</v>
      </c>
      <c r="R341" t="s">
        <v>48</v>
      </c>
      <c r="S341" t="s">
        <v>243</v>
      </c>
      <c r="T341" t="s">
        <v>244</v>
      </c>
      <c r="U341">
        <v>9.33</v>
      </c>
      <c r="V341">
        <v>10</v>
      </c>
      <c r="W341">
        <v>10.67</v>
      </c>
      <c r="X341">
        <f>Ventes[[#This Row],[VenteNombre]]*Ventes[[#This Row],[PUHT]]</f>
        <v>106.7</v>
      </c>
      <c r="Y341">
        <f>IF(Ventes[[#This Row],[RemiseType]]="Aucun",0,IF(Ventes[[#This Row],[RemiseType]]="Bas",3%,IF(Ventes[[#This Row],[RemiseType]]="Moyen",5%,IF(Ventes[[#This Row],[RemiseType]]="Elevé",10%,0))))*Ventes[[#This Row],[VenteBrut]]</f>
        <v>3.2010000000000001</v>
      </c>
      <c r="Z341">
        <f>Ventes[[#This Row],[VenteBrut]]-Ventes[[#This Row],[Remise]]</f>
        <v>103.49900000000001</v>
      </c>
      <c r="AA341">
        <f>Ventes[[#This Row],[VenteNombre]]*Ventes[[#This Row],[CUHT]]</f>
        <v>93.3</v>
      </c>
      <c r="AB341">
        <f>ROUND(Ventes[[#This Row],[VenteNet]]-Ventes[[#This Row],[Cout]],2)</f>
        <v>10.199999999999999</v>
      </c>
      <c r="AC341">
        <f>WEEKDAY(Ventes[[#This Row],[VenteDate]], 2)</f>
        <v>5</v>
      </c>
      <c r="AD341" t="str">
        <f>CHOOSE(WEEKDAY(Ventes[[#This Row],[VenteDate]], 2),"lun.","mar.","mer.","jeu.","ven.","sam.","dim.")</f>
        <v>ven.</v>
      </c>
      <c r="AE341" s="10" t="str">
        <f>IF(MONTH(Ventes[[#This Row],[VenteDate]])&lt;10,"0"&amp;MONTH(Ventes[[#This Row],[VenteDate]]),TEXT(MONTH(Ventes[[#This Row],[VenteDate]]),"##"))</f>
        <v>12</v>
      </c>
      <c r="AF341" t="str">
        <f>CHOOSE(Ventes[[#This Row],[DateMoisNumero]],"janvier","février","mars","avril","mai","juin","juillet.","août","septembre","octobre","novembre","décembre")</f>
        <v>décembre</v>
      </c>
      <c r="AG341" t="str">
        <f>Ventes[[#This Row],[DateAnnee]]&amp;IF(WEEKNUM(Ventes[[#This Row],[VenteDate]])&lt;10,"-0","-")&amp;WEEKNUM(Ventes[[#This Row],[VenteDate]])</f>
        <v>2025-50</v>
      </c>
      <c r="AH341" s="10">
        <f>YEAR(Ventes[[#This Row],[VenteDate]])</f>
        <v>2025</v>
      </c>
      <c r="AR341"/>
      <c r="AS341"/>
      <c r="AT341"/>
      <c r="AU341"/>
      <c r="AV341"/>
      <c r="AW341"/>
      <c r="BA341"/>
      <c r="BC341"/>
    </row>
    <row r="342" spans="1:55">
      <c r="A342" t="s">
        <v>899</v>
      </c>
      <c r="B342" t="s">
        <v>900</v>
      </c>
      <c r="C342" t="s">
        <v>901</v>
      </c>
      <c r="D342" s="7">
        <v>45955</v>
      </c>
      <c r="E342" s="8">
        <v>46374</v>
      </c>
      <c r="F342" s="8" t="s">
        <v>95</v>
      </c>
      <c r="G342" t="s">
        <v>96</v>
      </c>
      <c r="H342" t="s">
        <v>823</v>
      </c>
      <c r="I342" t="s">
        <v>824</v>
      </c>
      <c r="J342" t="s">
        <v>825</v>
      </c>
      <c r="K342" t="s">
        <v>753</v>
      </c>
      <c r="L342" s="9" t="s">
        <v>754</v>
      </c>
      <c r="M342" s="9" t="s">
        <v>75</v>
      </c>
      <c r="N342" t="s">
        <v>76</v>
      </c>
      <c r="O342" t="s">
        <v>55</v>
      </c>
      <c r="P342" t="s">
        <v>56</v>
      </c>
      <c r="Q342" s="5" t="s">
        <v>65</v>
      </c>
      <c r="R342" t="s">
        <v>66</v>
      </c>
      <c r="S342" t="s">
        <v>342</v>
      </c>
      <c r="T342" t="s">
        <v>343</v>
      </c>
      <c r="U342">
        <v>58.8</v>
      </c>
      <c r="V342">
        <v>17</v>
      </c>
      <c r="W342">
        <v>67.2</v>
      </c>
      <c r="X342">
        <f>Ventes[[#This Row],[VenteNombre]]*Ventes[[#This Row],[PUHT]]</f>
        <v>1142.4000000000001</v>
      </c>
      <c r="Y342">
        <f>IF(Ventes[[#This Row],[RemiseType]]="Aucun",0,IF(Ventes[[#This Row],[RemiseType]]="Bas",3%,IF(Ventes[[#This Row],[RemiseType]]="Moyen",5%,IF(Ventes[[#This Row],[RemiseType]]="Elevé",10%,0))))*Ventes[[#This Row],[VenteBrut]]</f>
        <v>34.271999999999998</v>
      </c>
      <c r="Z342">
        <f>Ventes[[#This Row],[VenteBrut]]-Ventes[[#This Row],[Remise]]</f>
        <v>1108.1280000000002</v>
      </c>
      <c r="AA342">
        <f>Ventes[[#This Row],[VenteNombre]]*Ventes[[#This Row],[CUHT]]</f>
        <v>999.59999999999991</v>
      </c>
      <c r="AB342">
        <f>ROUND(Ventes[[#This Row],[VenteNet]]-Ventes[[#This Row],[Cout]],2)</f>
        <v>108.53</v>
      </c>
      <c r="AC342">
        <f>WEEKDAY(Ventes[[#This Row],[VenteDate]], 2)</f>
        <v>5</v>
      </c>
      <c r="AD342" t="str">
        <f>CHOOSE(WEEKDAY(Ventes[[#This Row],[VenteDate]], 2),"lun.","mar.","mer.","jeu.","ven.","sam.","dim.")</f>
        <v>ven.</v>
      </c>
      <c r="AE342" s="10" t="str">
        <f>IF(MONTH(Ventes[[#This Row],[VenteDate]])&lt;10,"0"&amp;MONTH(Ventes[[#This Row],[VenteDate]]),TEXT(MONTH(Ventes[[#This Row],[VenteDate]]),"##"))</f>
        <v>12</v>
      </c>
      <c r="AF342" t="str">
        <f>CHOOSE(Ventes[[#This Row],[DateMoisNumero]],"janvier","février","mars","avril","mai","juin","juillet.","août","septembre","octobre","novembre","décembre")</f>
        <v>décembre</v>
      </c>
      <c r="AG342" t="str">
        <f>Ventes[[#This Row],[DateAnnee]]&amp;IF(WEEKNUM(Ventes[[#This Row],[VenteDate]])&lt;10,"-0","-")&amp;WEEKNUM(Ventes[[#This Row],[VenteDate]])</f>
        <v>2026-51</v>
      </c>
      <c r="AH342" s="10">
        <f>YEAR(Ventes[[#This Row],[VenteDate]])</f>
        <v>2026</v>
      </c>
      <c r="AR342"/>
      <c r="AS342"/>
      <c r="AT342"/>
      <c r="AU342"/>
      <c r="AV342"/>
      <c r="AW342"/>
      <c r="BA342"/>
      <c r="BC342"/>
    </row>
    <row r="343" spans="1:55">
      <c r="A343" t="s">
        <v>899</v>
      </c>
      <c r="B343" t="s">
        <v>900</v>
      </c>
      <c r="C343" t="s">
        <v>901</v>
      </c>
      <c r="D343" s="7">
        <v>45955</v>
      </c>
      <c r="E343" s="8">
        <v>46733</v>
      </c>
      <c r="F343" s="8" t="s">
        <v>95</v>
      </c>
      <c r="G343" t="s">
        <v>96</v>
      </c>
      <c r="H343" t="s">
        <v>823</v>
      </c>
      <c r="I343" t="s">
        <v>824</v>
      </c>
      <c r="J343" t="s">
        <v>825</v>
      </c>
      <c r="K343" t="s">
        <v>906</v>
      </c>
      <c r="L343" s="9" t="s">
        <v>907</v>
      </c>
      <c r="M343" s="9" t="s">
        <v>75</v>
      </c>
      <c r="N343" t="s">
        <v>76</v>
      </c>
      <c r="O343" t="s">
        <v>55</v>
      </c>
      <c r="P343" s="9" t="s">
        <v>56</v>
      </c>
      <c r="Q343" s="5" t="s">
        <v>47</v>
      </c>
      <c r="R343" t="s">
        <v>48</v>
      </c>
      <c r="S343" t="s">
        <v>243</v>
      </c>
      <c r="T343" t="s">
        <v>244</v>
      </c>
      <c r="U343" s="9">
        <v>29.4</v>
      </c>
      <c r="V343">
        <v>10</v>
      </c>
      <c r="W343" s="9">
        <v>33.6</v>
      </c>
      <c r="X343">
        <f>Ventes[[#This Row],[VenteNombre]]*Ventes[[#This Row],[PUHT]]</f>
        <v>336</v>
      </c>
      <c r="Y343">
        <f>IF(Ventes[[#This Row],[RemiseType]]="Aucun",0,IF(Ventes[[#This Row],[RemiseType]]="Bas",3%,IF(Ventes[[#This Row],[RemiseType]]="Moyen",5%,IF(Ventes[[#This Row],[RemiseType]]="Elevé",10%,0))))*Ventes[[#This Row],[VenteBrut]]</f>
        <v>10.08</v>
      </c>
      <c r="Z343">
        <f>Ventes[[#This Row],[VenteBrut]]-Ventes[[#This Row],[Remise]]</f>
        <v>325.92</v>
      </c>
      <c r="AA343">
        <f>Ventes[[#This Row],[VenteNombre]]*Ventes[[#This Row],[CUHT]]</f>
        <v>294</v>
      </c>
      <c r="AB343">
        <f>ROUND(Ventes[[#This Row],[VenteNet]]-Ventes[[#This Row],[Cout]],2)</f>
        <v>31.92</v>
      </c>
      <c r="AC343">
        <f>WEEKDAY(Ventes[[#This Row],[VenteDate]], 2)</f>
        <v>7</v>
      </c>
      <c r="AD343" t="str">
        <f>CHOOSE(WEEKDAY(Ventes[[#This Row],[VenteDate]], 2),"lun.","mar.","mer.","jeu.","ven.","sam.","dim.")</f>
        <v>dim.</v>
      </c>
      <c r="AE343" s="10" t="str">
        <f>IF(MONTH(Ventes[[#This Row],[VenteDate]])&lt;10,"0"&amp;MONTH(Ventes[[#This Row],[VenteDate]]),TEXT(MONTH(Ventes[[#This Row],[VenteDate]]),"##"))</f>
        <v>12</v>
      </c>
      <c r="AF343" t="str">
        <f>CHOOSE(Ventes[[#This Row],[DateMoisNumero]],"janvier","février","mars","avril","mai","juin","juillet.","août","septembre","octobre","novembre","décembre")</f>
        <v>décembre</v>
      </c>
      <c r="AG343" t="str">
        <f>Ventes[[#This Row],[DateAnnee]]&amp;IF(WEEKNUM(Ventes[[#This Row],[VenteDate]])&lt;10,"-0","-")&amp;WEEKNUM(Ventes[[#This Row],[VenteDate]])</f>
        <v>2027-51</v>
      </c>
      <c r="AH343" s="10">
        <f>YEAR(Ventes[[#This Row],[VenteDate]])</f>
        <v>2027</v>
      </c>
      <c r="AR343"/>
      <c r="AS343"/>
      <c r="AT343"/>
      <c r="AU343"/>
      <c r="AV343"/>
      <c r="AW343"/>
      <c r="BA343"/>
      <c r="BC343"/>
    </row>
    <row r="344" spans="1:55">
      <c r="A344" t="s">
        <v>908</v>
      </c>
      <c r="B344" t="s">
        <v>909</v>
      </c>
      <c r="D344" s="7">
        <v>45622</v>
      </c>
      <c r="E344" s="8">
        <v>45622</v>
      </c>
      <c r="F344" s="8" t="s">
        <v>95</v>
      </c>
      <c r="G344" t="s">
        <v>96</v>
      </c>
      <c r="H344" t="s">
        <v>823</v>
      </c>
      <c r="I344" t="s">
        <v>824</v>
      </c>
      <c r="J344" t="s">
        <v>825</v>
      </c>
      <c r="K344" t="s">
        <v>910</v>
      </c>
      <c r="L344" s="9" t="s">
        <v>911</v>
      </c>
      <c r="M344" s="9" t="s">
        <v>53</v>
      </c>
      <c r="N344" t="s">
        <v>54</v>
      </c>
      <c r="O344" t="s">
        <v>77</v>
      </c>
      <c r="P344" s="9" t="s">
        <v>78</v>
      </c>
      <c r="Q344" s="5" t="s">
        <v>57</v>
      </c>
      <c r="R344" t="s">
        <v>58</v>
      </c>
      <c r="S344" t="s">
        <v>365</v>
      </c>
      <c r="T344" t="s">
        <v>366</v>
      </c>
      <c r="U344" s="9">
        <v>77.11</v>
      </c>
      <c r="V344">
        <v>24</v>
      </c>
      <c r="W344" s="9">
        <v>185.05</v>
      </c>
      <c r="X344">
        <f>Ventes[[#This Row],[VenteNombre]]*Ventes[[#This Row],[PUHT]]</f>
        <v>4441.2000000000007</v>
      </c>
      <c r="Y344">
        <f>IF(Ventes[[#This Row],[RemiseType]]="Aucun",0,IF(Ventes[[#This Row],[RemiseType]]="Bas",3%,IF(Ventes[[#This Row],[RemiseType]]="Moyen",5%,IF(Ventes[[#This Row],[RemiseType]]="Elevé",10%,0))))*Ventes[[#This Row],[VenteBrut]]</f>
        <v>444.12000000000012</v>
      </c>
      <c r="Z344">
        <f>Ventes[[#This Row],[VenteBrut]]-Ventes[[#This Row],[Remise]]</f>
        <v>3997.0800000000008</v>
      </c>
      <c r="AA344">
        <f>Ventes[[#This Row],[VenteNombre]]*Ventes[[#This Row],[CUHT]]</f>
        <v>1850.6399999999999</v>
      </c>
      <c r="AB344">
        <f>ROUND(Ventes[[#This Row],[VenteNet]]-Ventes[[#This Row],[Cout]],2)</f>
        <v>2146.44</v>
      </c>
      <c r="AC344">
        <f>WEEKDAY(Ventes[[#This Row],[VenteDate]], 2)</f>
        <v>2</v>
      </c>
      <c r="AD344" t="str">
        <f>CHOOSE(WEEKDAY(Ventes[[#This Row],[VenteDate]], 2),"lun.","mar.","mer.","jeu.","ven.","sam.","dim.")</f>
        <v>mar.</v>
      </c>
      <c r="AE344" s="10" t="str">
        <f>IF(MONTH(Ventes[[#This Row],[VenteDate]])&lt;10,"0"&amp;MONTH(Ventes[[#This Row],[VenteDate]]),TEXT(MONTH(Ventes[[#This Row],[VenteDate]]),"##"))</f>
        <v>11</v>
      </c>
      <c r="AF344" t="str">
        <f>CHOOSE(Ventes[[#This Row],[DateMoisNumero]],"janvier","février","mars","avril","mai","juin","juillet.","août","septembre","octobre","novembre","décembre")</f>
        <v>novembre</v>
      </c>
      <c r="AG344" t="str">
        <f>Ventes[[#This Row],[DateAnnee]]&amp;IF(WEEKNUM(Ventes[[#This Row],[VenteDate]])&lt;10,"-0","-")&amp;WEEKNUM(Ventes[[#This Row],[VenteDate]])</f>
        <v>2024-48</v>
      </c>
      <c r="AH344" s="10">
        <f>YEAR(Ventes[[#This Row],[VenteDate]])</f>
        <v>2024</v>
      </c>
      <c r="AR344"/>
      <c r="AS344"/>
      <c r="AT344"/>
      <c r="AU344"/>
      <c r="AV344"/>
      <c r="AW344"/>
      <c r="BA344"/>
      <c r="BC344"/>
    </row>
    <row r="345" spans="1:55">
      <c r="A345" t="s">
        <v>908</v>
      </c>
      <c r="B345" t="s">
        <v>909</v>
      </c>
      <c r="D345" s="7">
        <v>45622</v>
      </c>
      <c r="E345" s="8">
        <v>46012</v>
      </c>
      <c r="F345" s="8" t="s">
        <v>95</v>
      </c>
      <c r="G345" t="s">
        <v>96</v>
      </c>
      <c r="H345" t="s">
        <v>823</v>
      </c>
      <c r="I345" t="s">
        <v>824</v>
      </c>
      <c r="J345" t="s">
        <v>825</v>
      </c>
      <c r="K345" t="s">
        <v>912</v>
      </c>
      <c r="L345" s="9" t="s">
        <v>913</v>
      </c>
      <c r="M345" s="9" t="s">
        <v>63</v>
      </c>
      <c r="N345" t="s">
        <v>64</v>
      </c>
      <c r="O345" t="s">
        <v>288</v>
      </c>
      <c r="P345" t="s">
        <v>289</v>
      </c>
      <c r="Q345" s="5" t="s">
        <v>47</v>
      </c>
      <c r="R345" t="s">
        <v>48</v>
      </c>
      <c r="S345" t="s">
        <v>675</v>
      </c>
      <c r="T345" t="s">
        <v>676</v>
      </c>
      <c r="U345">
        <v>84</v>
      </c>
      <c r="V345">
        <v>15</v>
      </c>
      <c r="W345">
        <v>118.13</v>
      </c>
      <c r="X345">
        <f>Ventes[[#This Row],[VenteNombre]]*Ventes[[#This Row],[PUHT]]</f>
        <v>1771.9499999999998</v>
      </c>
      <c r="Y3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45">
        <f>Ventes[[#This Row],[VenteBrut]]-Ventes[[#This Row],[Remise]]</f>
        <v>1771.9499999999998</v>
      </c>
      <c r="AA345">
        <f>Ventes[[#This Row],[VenteNombre]]*Ventes[[#This Row],[CUHT]]</f>
        <v>1260</v>
      </c>
      <c r="AB345">
        <f>ROUND(Ventes[[#This Row],[VenteNet]]-Ventes[[#This Row],[Cout]],2)</f>
        <v>511.95</v>
      </c>
      <c r="AC345">
        <f>WEEKDAY(Ventes[[#This Row],[VenteDate]], 2)</f>
        <v>7</v>
      </c>
      <c r="AD345" t="str">
        <f>CHOOSE(WEEKDAY(Ventes[[#This Row],[VenteDate]], 2),"lun.","mar.","mer.","jeu.","ven.","sam.","dim.")</f>
        <v>dim.</v>
      </c>
      <c r="AE345" s="10" t="str">
        <f>IF(MONTH(Ventes[[#This Row],[VenteDate]])&lt;10,"0"&amp;MONTH(Ventes[[#This Row],[VenteDate]]),TEXT(MONTH(Ventes[[#This Row],[VenteDate]]),"##"))</f>
        <v>12</v>
      </c>
      <c r="AF345" t="str">
        <f>CHOOSE(Ventes[[#This Row],[DateMoisNumero]],"janvier","février","mars","avril","mai","juin","juillet.","août","septembre","octobre","novembre","décembre")</f>
        <v>décembre</v>
      </c>
      <c r="AG345" t="str">
        <f>Ventes[[#This Row],[DateAnnee]]&amp;IF(WEEKNUM(Ventes[[#This Row],[VenteDate]])&lt;10,"-0","-")&amp;WEEKNUM(Ventes[[#This Row],[VenteDate]])</f>
        <v>2025-52</v>
      </c>
      <c r="AH345" s="10">
        <f>YEAR(Ventes[[#This Row],[VenteDate]])</f>
        <v>2025</v>
      </c>
      <c r="AR345"/>
      <c r="AS345"/>
      <c r="AT345"/>
      <c r="AU345"/>
      <c r="AV345"/>
      <c r="AW345"/>
      <c r="BA345"/>
      <c r="BC345"/>
    </row>
    <row r="346" spans="1:55">
      <c r="A346" t="s">
        <v>908</v>
      </c>
      <c r="B346" t="s">
        <v>909</v>
      </c>
      <c r="D346" s="7">
        <v>45622</v>
      </c>
      <c r="E346" s="8">
        <v>46228</v>
      </c>
      <c r="F346" s="8" t="s">
        <v>95</v>
      </c>
      <c r="G346" t="s">
        <v>96</v>
      </c>
      <c r="H346" t="s">
        <v>823</v>
      </c>
      <c r="I346" t="s">
        <v>824</v>
      </c>
      <c r="J346" t="s">
        <v>825</v>
      </c>
      <c r="K346" t="s">
        <v>914</v>
      </c>
      <c r="L346" s="9" t="s">
        <v>915</v>
      </c>
      <c r="M346" s="9" t="s">
        <v>53</v>
      </c>
      <c r="N346" t="s">
        <v>54</v>
      </c>
      <c r="O346" t="s">
        <v>77</v>
      </c>
      <c r="P346" t="s">
        <v>78</v>
      </c>
      <c r="Q346" s="5" t="s">
        <v>57</v>
      </c>
      <c r="R346" t="s">
        <v>58</v>
      </c>
      <c r="S346" t="s">
        <v>365</v>
      </c>
      <c r="T346" t="s">
        <v>366</v>
      </c>
      <c r="U346">
        <v>36.72</v>
      </c>
      <c r="V346">
        <v>24</v>
      </c>
      <c r="W346">
        <v>140.5</v>
      </c>
      <c r="X346">
        <f>Ventes[[#This Row],[VenteNombre]]*Ventes[[#This Row],[PUHT]]</f>
        <v>3372</v>
      </c>
      <c r="Y346">
        <f>IF(Ventes[[#This Row],[RemiseType]]="Aucun",0,IF(Ventes[[#This Row],[RemiseType]]="Bas",3%,IF(Ventes[[#This Row],[RemiseType]]="Moyen",5%,IF(Ventes[[#This Row],[RemiseType]]="Elevé",10%,0))))*Ventes[[#This Row],[VenteBrut]]</f>
        <v>337.20000000000005</v>
      </c>
      <c r="Z346">
        <f>Ventes[[#This Row],[VenteBrut]]-Ventes[[#This Row],[Remise]]</f>
        <v>3034.8</v>
      </c>
      <c r="AA346">
        <f>Ventes[[#This Row],[VenteNombre]]*Ventes[[#This Row],[CUHT]]</f>
        <v>881.28</v>
      </c>
      <c r="AB346">
        <f>ROUND(Ventes[[#This Row],[VenteNet]]-Ventes[[#This Row],[Cout]],2)</f>
        <v>2153.52</v>
      </c>
      <c r="AC346">
        <f>WEEKDAY(Ventes[[#This Row],[VenteDate]], 2)</f>
        <v>6</v>
      </c>
      <c r="AD346" t="str">
        <f>CHOOSE(WEEKDAY(Ventes[[#This Row],[VenteDate]], 2),"lun.","mar.","mer.","jeu.","ven.","sam.","dim.")</f>
        <v>sam.</v>
      </c>
      <c r="AE346" s="10" t="str">
        <f>IF(MONTH(Ventes[[#This Row],[VenteDate]])&lt;10,"0"&amp;MONTH(Ventes[[#This Row],[VenteDate]]),TEXT(MONTH(Ventes[[#This Row],[VenteDate]]),"##"))</f>
        <v>07</v>
      </c>
      <c r="AF346" t="str">
        <f>CHOOSE(Ventes[[#This Row],[DateMoisNumero]],"janvier","février","mars","avril","mai","juin","juillet.","août","septembre","octobre","novembre","décembre")</f>
        <v>juillet.</v>
      </c>
      <c r="AG346" t="str">
        <f>Ventes[[#This Row],[DateAnnee]]&amp;IF(WEEKNUM(Ventes[[#This Row],[VenteDate]])&lt;10,"-0","-")&amp;WEEKNUM(Ventes[[#This Row],[VenteDate]])</f>
        <v>2026-30</v>
      </c>
      <c r="AH346" s="10">
        <f>YEAR(Ventes[[#This Row],[VenteDate]])</f>
        <v>2026</v>
      </c>
      <c r="AR346"/>
      <c r="AS346"/>
      <c r="AT346"/>
      <c r="AU346"/>
      <c r="AV346"/>
      <c r="AW346"/>
      <c r="BA346"/>
      <c r="BC346"/>
    </row>
    <row r="347" spans="1:55">
      <c r="A347" t="s">
        <v>908</v>
      </c>
      <c r="B347" t="s">
        <v>909</v>
      </c>
      <c r="D347" s="7">
        <v>45622</v>
      </c>
      <c r="E347" s="8">
        <v>46742</v>
      </c>
      <c r="F347" s="8" t="s">
        <v>95</v>
      </c>
      <c r="G347" t="s">
        <v>96</v>
      </c>
      <c r="H347" t="s">
        <v>823</v>
      </c>
      <c r="I347" t="s">
        <v>824</v>
      </c>
      <c r="J347" t="s">
        <v>825</v>
      </c>
      <c r="K347" t="s">
        <v>916</v>
      </c>
      <c r="L347" s="9" t="s">
        <v>917</v>
      </c>
      <c r="M347" s="9" t="s">
        <v>63</v>
      </c>
      <c r="N347" t="s">
        <v>64</v>
      </c>
      <c r="O347" t="s">
        <v>288</v>
      </c>
      <c r="P347" s="9" t="s">
        <v>289</v>
      </c>
      <c r="Q347" s="5" t="s">
        <v>47</v>
      </c>
      <c r="R347" t="s">
        <v>48</v>
      </c>
      <c r="S347" t="s">
        <v>675</v>
      </c>
      <c r="T347" t="s">
        <v>676</v>
      </c>
      <c r="U347" s="9">
        <v>53.33</v>
      </c>
      <c r="V347">
        <v>15</v>
      </c>
      <c r="W347" s="9">
        <v>75</v>
      </c>
      <c r="X347">
        <f>Ventes[[#This Row],[VenteNombre]]*Ventes[[#This Row],[PUHT]]</f>
        <v>1125</v>
      </c>
      <c r="Y34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47">
        <f>Ventes[[#This Row],[VenteBrut]]-Ventes[[#This Row],[Remise]]</f>
        <v>1125</v>
      </c>
      <c r="AA347">
        <f>Ventes[[#This Row],[VenteNombre]]*Ventes[[#This Row],[CUHT]]</f>
        <v>799.94999999999993</v>
      </c>
      <c r="AB347">
        <f>ROUND(Ventes[[#This Row],[VenteNet]]-Ventes[[#This Row],[Cout]],2)</f>
        <v>325.05</v>
      </c>
      <c r="AC347">
        <f>WEEKDAY(Ventes[[#This Row],[VenteDate]], 2)</f>
        <v>2</v>
      </c>
      <c r="AD347" t="str">
        <f>CHOOSE(WEEKDAY(Ventes[[#This Row],[VenteDate]], 2),"lun.","mar.","mer.","jeu.","ven.","sam.","dim.")</f>
        <v>mar.</v>
      </c>
      <c r="AE347" s="10" t="str">
        <f>IF(MONTH(Ventes[[#This Row],[VenteDate]])&lt;10,"0"&amp;MONTH(Ventes[[#This Row],[VenteDate]]),TEXT(MONTH(Ventes[[#This Row],[VenteDate]]),"##"))</f>
        <v>12</v>
      </c>
      <c r="AF347" t="str">
        <f>CHOOSE(Ventes[[#This Row],[DateMoisNumero]],"janvier","février","mars","avril","mai","juin","juillet.","août","septembre","octobre","novembre","décembre")</f>
        <v>décembre</v>
      </c>
      <c r="AG347" t="str">
        <f>Ventes[[#This Row],[DateAnnee]]&amp;IF(WEEKNUM(Ventes[[#This Row],[VenteDate]])&lt;10,"-0","-")&amp;WEEKNUM(Ventes[[#This Row],[VenteDate]])</f>
        <v>2027-52</v>
      </c>
      <c r="AH347" s="10">
        <f>YEAR(Ventes[[#This Row],[VenteDate]])</f>
        <v>2027</v>
      </c>
      <c r="AR347"/>
      <c r="AS347"/>
      <c r="AT347"/>
      <c r="AU347"/>
      <c r="AV347"/>
      <c r="AW347"/>
      <c r="BA347"/>
      <c r="BC347"/>
    </row>
    <row r="348" spans="1:55">
      <c r="A348" t="s">
        <v>918</v>
      </c>
      <c r="B348" t="s">
        <v>919</v>
      </c>
      <c r="D348" s="7">
        <v>45667</v>
      </c>
      <c r="E348" s="8">
        <v>45695</v>
      </c>
      <c r="F348" s="8" t="s">
        <v>36</v>
      </c>
      <c r="G348" t="s">
        <v>37</v>
      </c>
      <c r="H348" t="s">
        <v>823</v>
      </c>
      <c r="I348" t="s">
        <v>824</v>
      </c>
      <c r="J348" t="s">
        <v>825</v>
      </c>
      <c r="K348" t="s">
        <v>920</v>
      </c>
      <c r="L348" s="9" t="s">
        <v>921</v>
      </c>
      <c r="M348" s="9" t="s">
        <v>63</v>
      </c>
      <c r="N348" t="s">
        <v>64</v>
      </c>
      <c r="O348" t="s">
        <v>77</v>
      </c>
      <c r="P348" t="s">
        <v>78</v>
      </c>
      <c r="Q348" s="5" t="s">
        <v>47</v>
      </c>
      <c r="R348" t="s">
        <v>48</v>
      </c>
      <c r="S348" t="s">
        <v>160</v>
      </c>
      <c r="T348" t="s">
        <v>161</v>
      </c>
      <c r="U348">
        <v>53.2</v>
      </c>
      <c r="V348">
        <v>14</v>
      </c>
      <c r="W348">
        <v>142</v>
      </c>
      <c r="X348">
        <f>Ventes[[#This Row],[VenteNombre]]*Ventes[[#This Row],[PUHT]]</f>
        <v>1988</v>
      </c>
      <c r="Y348">
        <f>IF(Ventes[[#This Row],[RemiseType]]="Aucun",0,IF(Ventes[[#This Row],[RemiseType]]="Bas",3%,IF(Ventes[[#This Row],[RemiseType]]="Moyen",5%,IF(Ventes[[#This Row],[RemiseType]]="Elevé",10%,0))))*Ventes[[#This Row],[VenteBrut]]</f>
        <v>198.8</v>
      </c>
      <c r="Z348">
        <f>Ventes[[#This Row],[VenteBrut]]-Ventes[[#This Row],[Remise]]</f>
        <v>1789.2</v>
      </c>
      <c r="AA348">
        <f>Ventes[[#This Row],[VenteNombre]]*Ventes[[#This Row],[CUHT]]</f>
        <v>744.80000000000007</v>
      </c>
      <c r="AB348">
        <f>ROUND(Ventes[[#This Row],[VenteNet]]-Ventes[[#This Row],[Cout]],2)</f>
        <v>1044.4000000000001</v>
      </c>
      <c r="AC348">
        <f>WEEKDAY(Ventes[[#This Row],[VenteDate]], 2)</f>
        <v>5</v>
      </c>
      <c r="AD348" t="str">
        <f>CHOOSE(WEEKDAY(Ventes[[#This Row],[VenteDate]], 2),"lun.","mar.","mer.","jeu.","ven.","sam.","dim.")</f>
        <v>ven.</v>
      </c>
      <c r="AE348" s="10" t="str">
        <f>IF(MONTH(Ventes[[#This Row],[VenteDate]])&lt;10,"0"&amp;MONTH(Ventes[[#This Row],[VenteDate]]),TEXT(MONTH(Ventes[[#This Row],[VenteDate]]),"##"))</f>
        <v>02</v>
      </c>
      <c r="AF348" t="str">
        <f>CHOOSE(Ventes[[#This Row],[DateMoisNumero]],"janvier","février","mars","avril","mai","juin","juillet.","août","septembre","octobre","novembre","décembre")</f>
        <v>février</v>
      </c>
      <c r="AG348" t="str">
        <f>Ventes[[#This Row],[DateAnnee]]&amp;IF(WEEKNUM(Ventes[[#This Row],[VenteDate]])&lt;10,"-0","-")&amp;WEEKNUM(Ventes[[#This Row],[VenteDate]])</f>
        <v>2025-06</v>
      </c>
      <c r="AH348" s="10">
        <f>YEAR(Ventes[[#This Row],[VenteDate]])</f>
        <v>2025</v>
      </c>
      <c r="AR348"/>
      <c r="AS348"/>
      <c r="AT348"/>
      <c r="AU348"/>
      <c r="AV348"/>
      <c r="AW348"/>
      <c r="BA348"/>
      <c r="BC348"/>
    </row>
    <row r="349" spans="1:55">
      <c r="A349" t="s">
        <v>918</v>
      </c>
      <c r="B349" t="s">
        <v>919</v>
      </c>
      <c r="D349" s="7">
        <v>45667</v>
      </c>
      <c r="E349" s="8">
        <v>45866</v>
      </c>
      <c r="F349" s="8" t="s">
        <v>36</v>
      </c>
      <c r="G349" t="s">
        <v>37</v>
      </c>
      <c r="H349" t="s">
        <v>823</v>
      </c>
      <c r="I349" t="s">
        <v>824</v>
      </c>
      <c r="J349" t="s">
        <v>825</v>
      </c>
      <c r="K349" t="s">
        <v>922</v>
      </c>
      <c r="L349" s="9" t="s">
        <v>923</v>
      </c>
      <c r="M349" s="9" t="s">
        <v>130</v>
      </c>
      <c r="N349" t="s">
        <v>131</v>
      </c>
      <c r="O349" t="s">
        <v>77</v>
      </c>
      <c r="P349" t="s">
        <v>78</v>
      </c>
      <c r="Q349" s="5" t="s">
        <v>47</v>
      </c>
      <c r="R349" t="s">
        <v>48</v>
      </c>
      <c r="S349" t="s">
        <v>119</v>
      </c>
      <c r="T349" t="s">
        <v>120</v>
      </c>
      <c r="U349">
        <v>24.4</v>
      </c>
      <c r="V349">
        <v>54</v>
      </c>
      <c r="W349">
        <v>35.4</v>
      </c>
      <c r="X349">
        <f>Ventes[[#This Row],[VenteNombre]]*Ventes[[#This Row],[PUHT]]</f>
        <v>1911.6</v>
      </c>
      <c r="Y349">
        <f>IF(Ventes[[#This Row],[RemiseType]]="Aucun",0,IF(Ventes[[#This Row],[RemiseType]]="Bas",3%,IF(Ventes[[#This Row],[RemiseType]]="Moyen",5%,IF(Ventes[[#This Row],[RemiseType]]="Elevé",10%,0))))*Ventes[[#This Row],[VenteBrut]]</f>
        <v>191.16</v>
      </c>
      <c r="Z349">
        <f>Ventes[[#This Row],[VenteBrut]]-Ventes[[#This Row],[Remise]]</f>
        <v>1720.4399999999998</v>
      </c>
      <c r="AA349">
        <f>Ventes[[#This Row],[VenteNombre]]*Ventes[[#This Row],[CUHT]]</f>
        <v>1317.6</v>
      </c>
      <c r="AB349">
        <f>ROUND(Ventes[[#This Row],[VenteNet]]-Ventes[[#This Row],[Cout]],2)</f>
        <v>402.84</v>
      </c>
      <c r="AC349">
        <f>WEEKDAY(Ventes[[#This Row],[VenteDate]], 2)</f>
        <v>1</v>
      </c>
      <c r="AD349" t="str">
        <f>CHOOSE(WEEKDAY(Ventes[[#This Row],[VenteDate]], 2),"lun.","mar.","mer.","jeu.","ven.","sam.","dim.")</f>
        <v>lun.</v>
      </c>
      <c r="AE349" s="10" t="str">
        <f>IF(MONTH(Ventes[[#This Row],[VenteDate]])&lt;10,"0"&amp;MONTH(Ventes[[#This Row],[VenteDate]]),TEXT(MONTH(Ventes[[#This Row],[VenteDate]]),"##"))</f>
        <v>07</v>
      </c>
      <c r="AF349" t="str">
        <f>CHOOSE(Ventes[[#This Row],[DateMoisNumero]],"janvier","février","mars","avril","mai","juin","juillet.","août","septembre","octobre","novembre","décembre")</f>
        <v>juillet.</v>
      </c>
      <c r="AG349" t="str">
        <f>Ventes[[#This Row],[DateAnnee]]&amp;IF(WEEKNUM(Ventes[[#This Row],[VenteDate]])&lt;10,"-0","-")&amp;WEEKNUM(Ventes[[#This Row],[VenteDate]])</f>
        <v>2025-31</v>
      </c>
      <c r="AH349" s="10">
        <f>YEAR(Ventes[[#This Row],[VenteDate]])</f>
        <v>2025</v>
      </c>
      <c r="AR349"/>
      <c r="AS349"/>
      <c r="AT349"/>
      <c r="AU349"/>
      <c r="AV349"/>
      <c r="AW349"/>
      <c r="BA349"/>
      <c r="BC349"/>
    </row>
    <row r="350" spans="1:55">
      <c r="A350" t="s">
        <v>918</v>
      </c>
      <c r="B350" t="s">
        <v>919</v>
      </c>
      <c r="D350" s="7">
        <v>45667</v>
      </c>
      <c r="E350" s="8">
        <v>46151</v>
      </c>
      <c r="F350" s="8" t="s">
        <v>36</v>
      </c>
      <c r="G350" t="s">
        <v>37</v>
      </c>
      <c r="H350" t="s">
        <v>823</v>
      </c>
      <c r="I350" t="s">
        <v>824</v>
      </c>
      <c r="J350" t="s">
        <v>825</v>
      </c>
      <c r="K350" t="s">
        <v>924</v>
      </c>
      <c r="L350" s="9" t="s">
        <v>925</v>
      </c>
      <c r="M350" s="9" t="s">
        <v>63</v>
      </c>
      <c r="N350" t="s">
        <v>64</v>
      </c>
      <c r="O350" t="s">
        <v>77</v>
      </c>
      <c r="P350" t="s">
        <v>78</v>
      </c>
      <c r="Q350" s="5" t="s">
        <v>47</v>
      </c>
      <c r="R350" t="s">
        <v>48</v>
      </c>
      <c r="S350" t="s">
        <v>71</v>
      </c>
      <c r="T350" t="s">
        <v>72</v>
      </c>
      <c r="U350">
        <v>124.42</v>
      </c>
      <c r="V350">
        <v>31</v>
      </c>
      <c r="W350">
        <v>188.08</v>
      </c>
      <c r="X350">
        <f>Ventes[[#This Row],[VenteNombre]]*Ventes[[#This Row],[PUHT]]</f>
        <v>5830.4800000000005</v>
      </c>
      <c r="Y350">
        <f>IF(Ventes[[#This Row],[RemiseType]]="Aucun",0,IF(Ventes[[#This Row],[RemiseType]]="Bas",3%,IF(Ventes[[#This Row],[RemiseType]]="Moyen",5%,IF(Ventes[[#This Row],[RemiseType]]="Elevé",10%,0))))*Ventes[[#This Row],[VenteBrut]]</f>
        <v>583.04800000000012</v>
      </c>
      <c r="Z350">
        <f>Ventes[[#This Row],[VenteBrut]]-Ventes[[#This Row],[Remise]]</f>
        <v>5247.4320000000007</v>
      </c>
      <c r="AA350">
        <f>Ventes[[#This Row],[VenteNombre]]*Ventes[[#This Row],[CUHT]]</f>
        <v>3857.02</v>
      </c>
      <c r="AB350">
        <f>ROUND(Ventes[[#This Row],[VenteNet]]-Ventes[[#This Row],[Cout]],2)</f>
        <v>1390.41</v>
      </c>
      <c r="AC350">
        <f>WEEKDAY(Ventes[[#This Row],[VenteDate]], 2)</f>
        <v>6</v>
      </c>
      <c r="AD350" t="str">
        <f>CHOOSE(WEEKDAY(Ventes[[#This Row],[VenteDate]], 2),"lun.","mar.","mer.","jeu.","ven.","sam.","dim.")</f>
        <v>sam.</v>
      </c>
      <c r="AE350" s="10" t="str">
        <f>IF(MONTH(Ventes[[#This Row],[VenteDate]])&lt;10,"0"&amp;MONTH(Ventes[[#This Row],[VenteDate]]),TEXT(MONTH(Ventes[[#This Row],[VenteDate]]),"##"))</f>
        <v>05</v>
      </c>
      <c r="AF350" t="str">
        <f>CHOOSE(Ventes[[#This Row],[DateMoisNumero]],"janvier","février","mars","avril","mai","juin","juillet.","août","septembre","octobre","novembre","décembre")</f>
        <v>mai</v>
      </c>
      <c r="AG350" t="str">
        <f>Ventes[[#This Row],[DateAnnee]]&amp;IF(WEEKNUM(Ventes[[#This Row],[VenteDate]])&lt;10,"-0","-")&amp;WEEKNUM(Ventes[[#This Row],[VenteDate]])</f>
        <v>2026-19</v>
      </c>
      <c r="AH350" s="10">
        <f>YEAR(Ventes[[#This Row],[VenteDate]])</f>
        <v>2026</v>
      </c>
      <c r="AR350"/>
      <c r="AS350"/>
      <c r="AT350"/>
      <c r="AU350"/>
      <c r="AV350"/>
      <c r="AW350"/>
      <c r="BA350"/>
      <c r="BC350"/>
    </row>
    <row r="351" spans="1:55">
      <c r="A351" t="s">
        <v>918</v>
      </c>
      <c r="B351" t="s">
        <v>919</v>
      </c>
      <c r="D351" s="7">
        <v>45667</v>
      </c>
      <c r="E351" s="8">
        <v>46425</v>
      </c>
      <c r="F351" s="8" t="s">
        <v>36</v>
      </c>
      <c r="G351" t="s">
        <v>37</v>
      </c>
      <c r="H351" t="s">
        <v>823</v>
      </c>
      <c r="I351" t="s">
        <v>824</v>
      </c>
      <c r="J351" t="s">
        <v>825</v>
      </c>
      <c r="K351" t="s">
        <v>926</v>
      </c>
      <c r="L351" s="9" t="s">
        <v>927</v>
      </c>
      <c r="M351" s="9" t="s">
        <v>63</v>
      </c>
      <c r="N351" t="s">
        <v>64</v>
      </c>
      <c r="O351" t="s">
        <v>77</v>
      </c>
      <c r="P351" s="9" t="s">
        <v>78</v>
      </c>
      <c r="Q351" s="5" t="s">
        <v>47</v>
      </c>
      <c r="R351" t="s">
        <v>48</v>
      </c>
      <c r="S351" t="s">
        <v>160</v>
      </c>
      <c r="T351" t="s">
        <v>161</v>
      </c>
      <c r="U351" s="9">
        <v>7.6</v>
      </c>
      <c r="V351">
        <v>14</v>
      </c>
      <c r="W351" s="9">
        <v>106</v>
      </c>
      <c r="X351">
        <f>Ventes[[#This Row],[VenteNombre]]*Ventes[[#This Row],[PUHT]]</f>
        <v>1484</v>
      </c>
      <c r="Y351">
        <f>IF(Ventes[[#This Row],[RemiseType]]="Aucun",0,IF(Ventes[[#This Row],[RemiseType]]="Bas",3%,IF(Ventes[[#This Row],[RemiseType]]="Moyen",5%,IF(Ventes[[#This Row],[RemiseType]]="Elevé",10%,0))))*Ventes[[#This Row],[VenteBrut]]</f>
        <v>148.4</v>
      </c>
      <c r="Z351">
        <f>Ventes[[#This Row],[VenteBrut]]-Ventes[[#This Row],[Remise]]</f>
        <v>1335.6</v>
      </c>
      <c r="AA351">
        <f>Ventes[[#This Row],[VenteNombre]]*Ventes[[#This Row],[CUHT]]</f>
        <v>106.39999999999999</v>
      </c>
      <c r="AB351">
        <f>ROUND(Ventes[[#This Row],[VenteNet]]-Ventes[[#This Row],[Cout]],2)</f>
        <v>1229.2</v>
      </c>
      <c r="AC351">
        <f>WEEKDAY(Ventes[[#This Row],[VenteDate]], 2)</f>
        <v>7</v>
      </c>
      <c r="AD351" t="str">
        <f>CHOOSE(WEEKDAY(Ventes[[#This Row],[VenteDate]], 2),"lun.","mar.","mer.","jeu.","ven.","sam.","dim.")</f>
        <v>dim.</v>
      </c>
      <c r="AE351" s="10" t="str">
        <f>IF(MONTH(Ventes[[#This Row],[VenteDate]])&lt;10,"0"&amp;MONTH(Ventes[[#This Row],[VenteDate]]),TEXT(MONTH(Ventes[[#This Row],[VenteDate]]),"##"))</f>
        <v>02</v>
      </c>
      <c r="AF351" t="str">
        <f>CHOOSE(Ventes[[#This Row],[DateMoisNumero]],"janvier","février","mars","avril","mai","juin","juillet.","août","septembre","octobre","novembre","décembre")</f>
        <v>février</v>
      </c>
      <c r="AG351" t="str">
        <f>Ventes[[#This Row],[DateAnnee]]&amp;IF(WEEKNUM(Ventes[[#This Row],[VenteDate]])&lt;10,"-0","-")&amp;WEEKNUM(Ventes[[#This Row],[VenteDate]])</f>
        <v>2027-07</v>
      </c>
      <c r="AH351" s="10">
        <f>YEAR(Ventes[[#This Row],[VenteDate]])</f>
        <v>2027</v>
      </c>
      <c r="AR351"/>
      <c r="AS351"/>
      <c r="AT351"/>
      <c r="AU351"/>
      <c r="AV351"/>
      <c r="AW351"/>
      <c r="BA351"/>
      <c r="BC351"/>
    </row>
    <row r="352" spans="1:55">
      <c r="A352" t="s">
        <v>918</v>
      </c>
      <c r="B352" t="s">
        <v>919</v>
      </c>
      <c r="D352" s="7">
        <v>45667</v>
      </c>
      <c r="E352" s="8">
        <v>46596</v>
      </c>
      <c r="F352" s="8" t="s">
        <v>36</v>
      </c>
      <c r="G352" t="s">
        <v>37</v>
      </c>
      <c r="H352" t="s">
        <v>823</v>
      </c>
      <c r="I352" t="s">
        <v>824</v>
      </c>
      <c r="J352" t="s">
        <v>825</v>
      </c>
      <c r="K352" t="s">
        <v>743</v>
      </c>
      <c r="L352" s="9" t="s">
        <v>744</v>
      </c>
      <c r="M352" s="9" t="s">
        <v>130</v>
      </c>
      <c r="N352" t="s">
        <v>131</v>
      </c>
      <c r="O352" t="s">
        <v>77</v>
      </c>
      <c r="P352" s="9" t="s">
        <v>78</v>
      </c>
      <c r="Q352" s="5" t="s">
        <v>47</v>
      </c>
      <c r="R352" t="s">
        <v>48</v>
      </c>
      <c r="S352" t="s">
        <v>119</v>
      </c>
      <c r="T352" t="s">
        <v>120</v>
      </c>
      <c r="U352" s="9">
        <v>36.6</v>
      </c>
      <c r="V352">
        <v>54</v>
      </c>
      <c r="W352" s="9">
        <v>53.1</v>
      </c>
      <c r="X352">
        <f>Ventes[[#This Row],[VenteNombre]]*Ventes[[#This Row],[PUHT]]</f>
        <v>2867.4</v>
      </c>
      <c r="Y352">
        <f>IF(Ventes[[#This Row],[RemiseType]]="Aucun",0,IF(Ventes[[#This Row],[RemiseType]]="Bas",3%,IF(Ventes[[#This Row],[RemiseType]]="Moyen",5%,IF(Ventes[[#This Row],[RemiseType]]="Elevé",10%,0))))*Ventes[[#This Row],[VenteBrut]]</f>
        <v>286.74</v>
      </c>
      <c r="Z352">
        <f>Ventes[[#This Row],[VenteBrut]]-Ventes[[#This Row],[Remise]]</f>
        <v>2580.66</v>
      </c>
      <c r="AA352">
        <f>Ventes[[#This Row],[VenteNombre]]*Ventes[[#This Row],[CUHT]]</f>
        <v>1976.4</v>
      </c>
      <c r="AB352">
        <f>ROUND(Ventes[[#This Row],[VenteNet]]-Ventes[[#This Row],[Cout]],2)</f>
        <v>604.26</v>
      </c>
      <c r="AC352">
        <f>WEEKDAY(Ventes[[#This Row],[VenteDate]], 2)</f>
        <v>3</v>
      </c>
      <c r="AD352" t="str">
        <f>CHOOSE(WEEKDAY(Ventes[[#This Row],[VenteDate]], 2),"lun.","mar.","mer.","jeu.","ven.","sam.","dim.")</f>
        <v>mer.</v>
      </c>
      <c r="AE352" s="10" t="str">
        <f>IF(MONTH(Ventes[[#This Row],[VenteDate]])&lt;10,"0"&amp;MONTH(Ventes[[#This Row],[VenteDate]]),TEXT(MONTH(Ventes[[#This Row],[VenteDate]]),"##"))</f>
        <v>07</v>
      </c>
      <c r="AF352" t="str">
        <f>CHOOSE(Ventes[[#This Row],[DateMoisNumero]],"janvier","février","mars","avril","mai","juin","juillet.","août","septembre","octobre","novembre","décembre")</f>
        <v>juillet.</v>
      </c>
      <c r="AG352" t="str">
        <f>Ventes[[#This Row],[DateAnnee]]&amp;IF(WEEKNUM(Ventes[[#This Row],[VenteDate]])&lt;10,"-0","-")&amp;WEEKNUM(Ventes[[#This Row],[VenteDate]])</f>
        <v>2027-31</v>
      </c>
      <c r="AH352" s="10">
        <f>YEAR(Ventes[[#This Row],[VenteDate]])</f>
        <v>2027</v>
      </c>
      <c r="AR352"/>
      <c r="AS352"/>
      <c r="AT352"/>
      <c r="AU352"/>
      <c r="AV352"/>
      <c r="AW352"/>
      <c r="BA352"/>
      <c r="BC352"/>
    </row>
    <row r="353" spans="1:55">
      <c r="A353" t="s">
        <v>918</v>
      </c>
      <c r="B353" t="s">
        <v>919</v>
      </c>
      <c r="D353" s="7">
        <v>45667</v>
      </c>
      <c r="E353" s="8">
        <v>46882</v>
      </c>
      <c r="F353" s="8" t="s">
        <v>36</v>
      </c>
      <c r="G353" t="s">
        <v>37</v>
      </c>
      <c r="H353" t="s">
        <v>823</v>
      </c>
      <c r="I353" t="s">
        <v>824</v>
      </c>
      <c r="J353" t="s">
        <v>825</v>
      </c>
      <c r="K353" t="s">
        <v>928</v>
      </c>
      <c r="L353" s="9" t="s">
        <v>929</v>
      </c>
      <c r="M353" s="9" t="s">
        <v>63</v>
      </c>
      <c r="N353" t="s">
        <v>64</v>
      </c>
      <c r="O353" t="s">
        <v>77</v>
      </c>
      <c r="P353" s="9" t="s">
        <v>78</v>
      </c>
      <c r="Q353" s="5" t="s">
        <v>47</v>
      </c>
      <c r="R353" t="s">
        <v>48</v>
      </c>
      <c r="S353" t="s">
        <v>71</v>
      </c>
      <c r="T353" t="s">
        <v>72</v>
      </c>
      <c r="U353" s="9">
        <v>76.8</v>
      </c>
      <c r="V353">
        <v>31</v>
      </c>
      <c r="W353" s="9">
        <v>116.1</v>
      </c>
      <c r="X353">
        <f>Ventes[[#This Row],[VenteNombre]]*Ventes[[#This Row],[PUHT]]</f>
        <v>3599.1</v>
      </c>
      <c r="Y353">
        <f>IF(Ventes[[#This Row],[RemiseType]]="Aucun",0,IF(Ventes[[#This Row],[RemiseType]]="Bas",3%,IF(Ventes[[#This Row],[RemiseType]]="Moyen",5%,IF(Ventes[[#This Row],[RemiseType]]="Elevé",10%,0))))*Ventes[[#This Row],[VenteBrut]]</f>
        <v>359.91</v>
      </c>
      <c r="Z353">
        <f>Ventes[[#This Row],[VenteBrut]]-Ventes[[#This Row],[Remise]]</f>
        <v>3239.19</v>
      </c>
      <c r="AA353">
        <f>Ventes[[#This Row],[VenteNombre]]*Ventes[[#This Row],[CUHT]]</f>
        <v>2380.7999999999997</v>
      </c>
      <c r="AB353">
        <f>ROUND(Ventes[[#This Row],[VenteNet]]-Ventes[[#This Row],[Cout]],2)</f>
        <v>858.39</v>
      </c>
      <c r="AC353">
        <f>WEEKDAY(Ventes[[#This Row],[VenteDate]], 2)</f>
        <v>2</v>
      </c>
      <c r="AD353" t="str">
        <f>CHOOSE(WEEKDAY(Ventes[[#This Row],[VenteDate]], 2),"lun.","mar.","mer.","jeu.","ven.","sam.","dim.")</f>
        <v>mar.</v>
      </c>
      <c r="AE353" s="10" t="str">
        <f>IF(MONTH(Ventes[[#This Row],[VenteDate]])&lt;10,"0"&amp;MONTH(Ventes[[#This Row],[VenteDate]]),TEXT(MONTH(Ventes[[#This Row],[VenteDate]]),"##"))</f>
        <v>05</v>
      </c>
      <c r="AF353" t="str">
        <f>CHOOSE(Ventes[[#This Row],[DateMoisNumero]],"janvier","février","mars","avril","mai","juin","juillet.","août","septembre","octobre","novembre","décembre")</f>
        <v>mai</v>
      </c>
      <c r="AG353" t="str">
        <f>Ventes[[#This Row],[DateAnnee]]&amp;IF(WEEKNUM(Ventes[[#This Row],[VenteDate]])&lt;10,"-0","-")&amp;WEEKNUM(Ventes[[#This Row],[VenteDate]])</f>
        <v>2028-20</v>
      </c>
      <c r="AH353" s="10">
        <f>YEAR(Ventes[[#This Row],[VenteDate]])</f>
        <v>2028</v>
      </c>
      <c r="AR353"/>
      <c r="AS353"/>
      <c r="AT353"/>
      <c r="AU353"/>
      <c r="AV353"/>
      <c r="AW353"/>
      <c r="BA353"/>
      <c r="BC353"/>
    </row>
    <row r="354" spans="1:55">
      <c r="A354" t="s">
        <v>930</v>
      </c>
      <c r="B354" t="s">
        <v>931</v>
      </c>
      <c r="C354" t="s">
        <v>313</v>
      </c>
      <c r="D354" s="7">
        <v>45631</v>
      </c>
      <c r="E354" s="8">
        <v>46024</v>
      </c>
      <c r="F354" s="8" t="s">
        <v>95</v>
      </c>
      <c r="G354" t="s">
        <v>96</v>
      </c>
      <c r="H354" t="s">
        <v>823</v>
      </c>
      <c r="I354" t="s">
        <v>824</v>
      </c>
      <c r="J354" t="s">
        <v>825</v>
      </c>
      <c r="K354" t="s">
        <v>701</v>
      </c>
      <c r="L354" s="9" t="s">
        <v>702</v>
      </c>
      <c r="M354" s="9" t="s">
        <v>63</v>
      </c>
      <c r="N354" t="s">
        <v>64</v>
      </c>
      <c r="O354" t="s">
        <v>77</v>
      </c>
      <c r="P354" t="s">
        <v>78</v>
      </c>
      <c r="Q354" s="5" t="s">
        <v>79</v>
      </c>
      <c r="R354" t="s">
        <v>80</v>
      </c>
      <c r="S354" t="s">
        <v>67</v>
      </c>
      <c r="T354" t="s">
        <v>68</v>
      </c>
      <c r="U354">
        <v>28.8</v>
      </c>
      <c r="V354">
        <v>21</v>
      </c>
      <c r="W354">
        <v>40.5</v>
      </c>
      <c r="X354">
        <f>Ventes[[#This Row],[VenteNombre]]*Ventes[[#This Row],[PUHT]]</f>
        <v>850.5</v>
      </c>
      <c r="Y354">
        <f>IF(Ventes[[#This Row],[RemiseType]]="Aucun",0,IF(Ventes[[#This Row],[RemiseType]]="Bas",3%,IF(Ventes[[#This Row],[RemiseType]]="Moyen",5%,IF(Ventes[[#This Row],[RemiseType]]="Elevé",10%,0))))*Ventes[[#This Row],[VenteBrut]]</f>
        <v>85.050000000000011</v>
      </c>
      <c r="Z354">
        <f>Ventes[[#This Row],[VenteBrut]]-Ventes[[#This Row],[Remise]]</f>
        <v>765.45</v>
      </c>
      <c r="AA354">
        <f>Ventes[[#This Row],[VenteNombre]]*Ventes[[#This Row],[CUHT]]</f>
        <v>604.80000000000007</v>
      </c>
      <c r="AB354">
        <f>ROUND(Ventes[[#This Row],[VenteNet]]-Ventes[[#This Row],[Cout]],2)</f>
        <v>160.65</v>
      </c>
      <c r="AC354">
        <f>WEEKDAY(Ventes[[#This Row],[VenteDate]], 2)</f>
        <v>5</v>
      </c>
      <c r="AD354" t="str">
        <f>CHOOSE(WEEKDAY(Ventes[[#This Row],[VenteDate]], 2),"lun.","mar.","mer.","jeu.","ven.","sam.","dim.")</f>
        <v>ven.</v>
      </c>
      <c r="AE354" s="10" t="str">
        <f>IF(MONTH(Ventes[[#This Row],[VenteDate]])&lt;10,"0"&amp;MONTH(Ventes[[#This Row],[VenteDate]]),TEXT(MONTH(Ventes[[#This Row],[VenteDate]]),"##"))</f>
        <v>01</v>
      </c>
      <c r="AF354" t="str">
        <f>CHOOSE(Ventes[[#This Row],[DateMoisNumero]],"janvier","février","mars","avril","mai","juin","juillet.","août","septembre","octobre","novembre","décembre")</f>
        <v>janvier</v>
      </c>
      <c r="AG354" t="str">
        <f>Ventes[[#This Row],[DateAnnee]]&amp;IF(WEEKNUM(Ventes[[#This Row],[VenteDate]])&lt;10,"-0","-")&amp;WEEKNUM(Ventes[[#This Row],[VenteDate]])</f>
        <v>2026-01</v>
      </c>
      <c r="AH354" s="10">
        <f>YEAR(Ventes[[#This Row],[VenteDate]])</f>
        <v>2026</v>
      </c>
      <c r="AR354"/>
      <c r="AS354"/>
      <c r="AT354"/>
      <c r="AU354"/>
      <c r="AV354"/>
      <c r="AW354"/>
      <c r="BA354"/>
      <c r="BC354"/>
    </row>
    <row r="355" spans="1:55">
      <c r="A355" t="s">
        <v>930</v>
      </c>
      <c r="B355" t="s">
        <v>931</v>
      </c>
      <c r="C355" t="s">
        <v>313</v>
      </c>
      <c r="D355" s="7">
        <v>45631</v>
      </c>
      <c r="E355" s="8">
        <v>46754</v>
      </c>
      <c r="F355" s="8" t="s">
        <v>95</v>
      </c>
      <c r="G355" t="s">
        <v>96</v>
      </c>
      <c r="H355" t="s">
        <v>823</v>
      </c>
      <c r="I355" t="s">
        <v>824</v>
      </c>
      <c r="J355" t="s">
        <v>825</v>
      </c>
      <c r="K355" t="s">
        <v>932</v>
      </c>
      <c r="L355" s="9" t="s">
        <v>933</v>
      </c>
      <c r="M355" s="9" t="s">
        <v>63</v>
      </c>
      <c r="N355" t="s">
        <v>64</v>
      </c>
      <c r="O355" t="s">
        <v>77</v>
      </c>
      <c r="P355" s="9" t="s">
        <v>78</v>
      </c>
      <c r="Q355" s="5" t="s">
        <v>79</v>
      </c>
      <c r="R355" t="s">
        <v>80</v>
      </c>
      <c r="S355" t="s">
        <v>67</v>
      </c>
      <c r="T355" t="s">
        <v>68</v>
      </c>
      <c r="U355" s="9">
        <v>144</v>
      </c>
      <c r="V355">
        <v>21</v>
      </c>
      <c r="W355" s="9">
        <v>202.5</v>
      </c>
      <c r="X355">
        <f>Ventes[[#This Row],[VenteNombre]]*Ventes[[#This Row],[PUHT]]</f>
        <v>4252.5</v>
      </c>
      <c r="Y355">
        <f>IF(Ventes[[#This Row],[RemiseType]]="Aucun",0,IF(Ventes[[#This Row],[RemiseType]]="Bas",3%,IF(Ventes[[#This Row],[RemiseType]]="Moyen",5%,IF(Ventes[[#This Row],[RemiseType]]="Elevé",10%,0))))*Ventes[[#This Row],[VenteBrut]]</f>
        <v>425.25</v>
      </c>
      <c r="Z355">
        <f>Ventes[[#This Row],[VenteBrut]]-Ventes[[#This Row],[Remise]]</f>
        <v>3827.25</v>
      </c>
      <c r="AA355">
        <f>Ventes[[#This Row],[VenteNombre]]*Ventes[[#This Row],[CUHT]]</f>
        <v>3024</v>
      </c>
      <c r="AB355">
        <f>ROUND(Ventes[[#This Row],[VenteNet]]-Ventes[[#This Row],[Cout]],2)</f>
        <v>803.25</v>
      </c>
      <c r="AC355">
        <f>WEEKDAY(Ventes[[#This Row],[VenteDate]], 2)</f>
        <v>7</v>
      </c>
      <c r="AD355" t="str">
        <f>CHOOSE(WEEKDAY(Ventes[[#This Row],[VenteDate]], 2),"lun.","mar.","mer.","jeu.","ven.","sam.","dim.")</f>
        <v>dim.</v>
      </c>
      <c r="AE355" s="10" t="str">
        <f>IF(MONTH(Ventes[[#This Row],[VenteDate]])&lt;10,"0"&amp;MONTH(Ventes[[#This Row],[VenteDate]]),TEXT(MONTH(Ventes[[#This Row],[VenteDate]]),"##"))</f>
        <v>01</v>
      </c>
      <c r="AF355" t="str">
        <f>CHOOSE(Ventes[[#This Row],[DateMoisNumero]],"janvier","février","mars","avril","mai","juin","juillet.","août","septembre","octobre","novembre","décembre")</f>
        <v>janvier</v>
      </c>
      <c r="AG355" t="str">
        <f>Ventes[[#This Row],[DateAnnee]]&amp;IF(WEEKNUM(Ventes[[#This Row],[VenteDate]])&lt;10,"-0","-")&amp;WEEKNUM(Ventes[[#This Row],[VenteDate]])</f>
        <v>2028-02</v>
      </c>
      <c r="AH355" s="10">
        <f>YEAR(Ventes[[#This Row],[VenteDate]])</f>
        <v>2028</v>
      </c>
      <c r="AR355"/>
      <c r="AS355"/>
      <c r="AT355"/>
      <c r="AU355"/>
      <c r="AV355"/>
      <c r="AW355"/>
      <c r="BA355"/>
      <c r="BC355"/>
    </row>
    <row r="356" spans="1:55">
      <c r="A356" t="s">
        <v>934</v>
      </c>
      <c r="B356" t="s">
        <v>935</v>
      </c>
      <c r="D356" s="7">
        <v>45389</v>
      </c>
      <c r="E356" s="8">
        <v>45389</v>
      </c>
      <c r="F356" s="8" t="s">
        <v>170</v>
      </c>
      <c r="G356" t="s">
        <v>171</v>
      </c>
      <c r="H356" t="s">
        <v>823</v>
      </c>
      <c r="I356" t="s">
        <v>824</v>
      </c>
      <c r="J356" t="s">
        <v>825</v>
      </c>
      <c r="K356" t="s">
        <v>717</v>
      </c>
      <c r="L356" s="9" t="s">
        <v>718</v>
      </c>
      <c r="M356" s="9" t="s">
        <v>53</v>
      </c>
      <c r="N356" t="s">
        <v>54</v>
      </c>
      <c r="O356" t="s">
        <v>77</v>
      </c>
      <c r="P356" s="9" t="s">
        <v>78</v>
      </c>
      <c r="Q356" s="5" t="s">
        <v>57</v>
      </c>
      <c r="R356" t="s">
        <v>58</v>
      </c>
      <c r="S356" t="s">
        <v>119</v>
      </c>
      <c r="T356" t="s">
        <v>120</v>
      </c>
      <c r="U356" s="9">
        <v>73.44</v>
      </c>
      <c r="V356">
        <v>19</v>
      </c>
      <c r="W356" s="9">
        <v>181</v>
      </c>
      <c r="X356">
        <f>Ventes[[#This Row],[VenteNombre]]*Ventes[[#This Row],[PUHT]]</f>
        <v>3439</v>
      </c>
      <c r="Y356">
        <f>IF(Ventes[[#This Row],[RemiseType]]="Aucun",0,IF(Ventes[[#This Row],[RemiseType]]="Bas",3%,IF(Ventes[[#This Row],[RemiseType]]="Moyen",5%,IF(Ventes[[#This Row],[RemiseType]]="Elevé",10%,0))))*Ventes[[#This Row],[VenteBrut]]</f>
        <v>343.90000000000003</v>
      </c>
      <c r="Z356">
        <f>Ventes[[#This Row],[VenteBrut]]-Ventes[[#This Row],[Remise]]</f>
        <v>3095.1</v>
      </c>
      <c r="AA356">
        <f>Ventes[[#This Row],[VenteNombre]]*Ventes[[#This Row],[CUHT]]</f>
        <v>1395.36</v>
      </c>
      <c r="AB356">
        <f>ROUND(Ventes[[#This Row],[VenteNet]]-Ventes[[#This Row],[Cout]],2)</f>
        <v>1699.74</v>
      </c>
      <c r="AC356">
        <f>WEEKDAY(Ventes[[#This Row],[VenteDate]], 2)</f>
        <v>7</v>
      </c>
      <c r="AD356" t="str">
        <f>CHOOSE(WEEKDAY(Ventes[[#This Row],[VenteDate]], 2),"lun.","mar.","mer.","jeu.","ven.","sam.","dim.")</f>
        <v>dim.</v>
      </c>
      <c r="AE356" s="10" t="str">
        <f>IF(MONTH(Ventes[[#This Row],[VenteDate]])&lt;10,"0"&amp;MONTH(Ventes[[#This Row],[VenteDate]]),TEXT(MONTH(Ventes[[#This Row],[VenteDate]]),"##"))</f>
        <v>04</v>
      </c>
      <c r="AF356" t="str">
        <f>CHOOSE(Ventes[[#This Row],[DateMoisNumero]],"janvier","février","mars","avril","mai","juin","juillet.","août","septembre","octobre","novembre","décembre")</f>
        <v>avril</v>
      </c>
      <c r="AG356" t="str">
        <f>Ventes[[#This Row],[DateAnnee]]&amp;IF(WEEKNUM(Ventes[[#This Row],[VenteDate]])&lt;10,"-0","-")&amp;WEEKNUM(Ventes[[#This Row],[VenteDate]])</f>
        <v>2024-15</v>
      </c>
      <c r="AH356" s="10">
        <f>YEAR(Ventes[[#This Row],[VenteDate]])</f>
        <v>2024</v>
      </c>
      <c r="AR356"/>
      <c r="AS356"/>
      <c r="AT356"/>
      <c r="AU356"/>
      <c r="AV356"/>
      <c r="AW356"/>
      <c r="BA356"/>
      <c r="BC356"/>
    </row>
    <row r="357" spans="1:55">
      <c r="A357" t="s">
        <v>934</v>
      </c>
      <c r="B357" t="s">
        <v>935</v>
      </c>
      <c r="D357" s="7">
        <v>45389</v>
      </c>
      <c r="E357" s="8">
        <v>45815</v>
      </c>
      <c r="F357" s="8" t="s">
        <v>170</v>
      </c>
      <c r="G357" t="s">
        <v>171</v>
      </c>
      <c r="H357" t="s">
        <v>823</v>
      </c>
      <c r="I357" t="s">
        <v>824</v>
      </c>
      <c r="J357" t="s">
        <v>825</v>
      </c>
      <c r="K357" t="s">
        <v>936</v>
      </c>
      <c r="L357" s="9" t="s">
        <v>937</v>
      </c>
      <c r="M357" s="9" t="s">
        <v>130</v>
      </c>
      <c r="N357" t="s">
        <v>131</v>
      </c>
      <c r="O357" t="s">
        <v>77</v>
      </c>
      <c r="P357" t="s">
        <v>78</v>
      </c>
      <c r="Q357" s="5" t="s">
        <v>47</v>
      </c>
      <c r="R357" t="s">
        <v>48</v>
      </c>
      <c r="S357" t="s">
        <v>49</v>
      </c>
      <c r="T357" t="s">
        <v>50</v>
      </c>
      <c r="U357">
        <v>43.92</v>
      </c>
      <c r="V357">
        <v>26</v>
      </c>
      <c r="W357">
        <v>63.72</v>
      </c>
      <c r="X357">
        <f>Ventes[[#This Row],[VenteNombre]]*Ventes[[#This Row],[PUHT]]</f>
        <v>1656.72</v>
      </c>
      <c r="Y357">
        <f>IF(Ventes[[#This Row],[RemiseType]]="Aucun",0,IF(Ventes[[#This Row],[RemiseType]]="Bas",3%,IF(Ventes[[#This Row],[RemiseType]]="Moyen",5%,IF(Ventes[[#This Row],[RemiseType]]="Elevé",10%,0))))*Ventes[[#This Row],[VenteBrut]]</f>
        <v>165.67200000000003</v>
      </c>
      <c r="Z357">
        <f>Ventes[[#This Row],[VenteBrut]]-Ventes[[#This Row],[Remise]]</f>
        <v>1491.048</v>
      </c>
      <c r="AA357">
        <f>Ventes[[#This Row],[VenteNombre]]*Ventes[[#This Row],[CUHT]]</f>
        <v>1141.92</v>
      </c>
      <c r="AB357">
        <f>ROUND(Ventes[[#This Row],[VenteNet]]-Ventes[[#This Row],[Cout]],2)</f>
        <v>349.13</v>
      </c>
      <c r="AC357">
        <f>WEEKDAY(Ventes[[#This Row],[VenteDate]], 2)</f>
        <v>6</v>
      </c>
      <c r="AD357" t="str">
        <f>CHOOSE(WEEKDAY(Ventes[[#This Row],[VenteDate]], 2),"lun.","mar.","mer.","jeu.","ven.","sam.","dim.")</f>
        <v>sam.</v>
      </c>
      <c r="AE357" s="10" t="str">
        <f>IF(MONTH(Ventes[[#This Row],[VenteDate]])&lt;10,"0"&amp;MONTH(Ventes[[#This Row],[VenteDate]]),TEXT(MONTH(Ventes[[#This Row],[VenteDate]]),"##"))</f>
        <v>06</v>
      </c>
      <c r="AF357" t="str">
        <f>CHOOSE(Ventes[[#This Row],[DateMoisNumero]],"janvier","février","mars","avril","mai","juin","juillet.","août","septembre","octobre","novembre","décembre")</f>
        <v>juin</v>
      </c>
      <c r="AG357" t="str">
        <f>Ventes[[#This Row],[DateAnnee]]&amp;IF(WEEKNUM(Ventes[[#This Row],[VenteDate]])&lt;10,"-0","-")&amp;WEEKNUM(Ventes[[#This Row],[VenteDate]])</f>
        <v>2025-23</v>
      </c>
      <c r="AH357" s="10">
        <f>YEAR(Ventes[[#This Row],[VenteDate]])</f>
        <v>2025</v>
      </c>
      <c r="AR357"/>
      <c r="AS357"/>
      <c r="AT357"/>
      <c r="AU357"/>
      <c r="AV357"/>
      <c r="AW357"/>
      <c r="BA357"/>
      <c r="BC357"/>
    </row>
    <row r="358" spans="1:55">
      <c r="A358" t="s">
        <v>934</v>
      </c>
      <c r="B358" t="s">
        <v>935</v>
      </c>
      <c r="D358" s="7">
        <v>45389</v>
      </c>
      <c r="E358" s="8">
        <v>46002</v>
      </c>
      <c r="F358" s="8" t="s">
        <v>170</v>
      </c>
      <c r="G358" t="s">
        <v>171</v>
      </c>
      <c r="H358" t="s">
        <v>823</v>
      </c>
      <c r="I358" t="s">
        <v>824</v>
      </c>
      <c r="J358" t="s">
        <v>825</v>
      </c>
      <c r="K358" t="s">
        <v>938</v>
      </c>
      <c r="L358" s="9" t="s">
        <v>939</v>
      </c>
      <c r="M358" s="9" t="s">
        <v>53</v>
      </c>
      <c r="N358" t="s">
        <v>54</v>
      </c>
      <c r="O358" t="s">
        <v>77</v>
      </c>
      <c r="P358" t="s">
        <v>78</v>
      </c>
      <c r="Q358" s="5" t="s">
        <v>47</v>
      </c>
      <c r="R358" t="s">
        <v>48</v>
      </c>
      <c r="S358" t="s">
        <v>183</v>
      </c>
      <c r="T358" t="s">
        <v>184</v>
      </c>
      <c r="U358">
        <v>21.24</v>
      </c>
      <c r="V358">
        <v>10</v>
      </c>
      <c r="W358">
        <v>31.86</v>
      </c>
      <c r="X358">
        <f>Ventes[[#This Row],[VenteNombre]]*Ventes[[#This Row],[PUHT]]</f>
        <v>318.60000000000002</v>
      </c>
      <c r="Y358">
        <f>IF(Ventes[[#This Row],[RemiseType]]="Aucun",0,IF(Ventes[[#This Row],[RemiseType]]="Bas",3%,IF(Ventes[[#This Row],[RemiseType]]="Moyen",5%,IF(Ventes[[#This Row],[RemiseType]]="Elevé",10%,0))))*Ventes[[#This Row],[VenteBrut]]</f>
        <v>31.860000000000003</v>
      </c>
      <c r="Z358">
        <f>Ventes[[#This Row],[VenteBrut]]-Ventes[[#This Row],[Remise]]</f>
        <v>286.74</v>
      </c>
      <c r="AA358">
        <f>Ventes[[#This Row],[VenteNombre]]*Ventes[[#This Row],[CUHT]]</f>
        <v>212.39999999999998</v>
      </c>
      <c r="AB358">
        <f>ROUND(Ventes[[#This Row],[VenteNet]]-Ventes[[#This Row],[Cout]],2)</f>
        <v>74.34</v>
      </c>
      <c r="AC358">
        <f>WEEKDAY(Ventes[[#This Row],[VenteDate]], 2)</f>
        <v>4</v>
      </c>
      <c r="AD358" t="str">
        <f>CHOOSE(WEEKDAY(Ventes[[#This Row],[VenteDate]], 2),"lun.","mar.","mer.","jeu.","ven.","sam.","dim.")</f>
        <v>jeu.</v>
      </c>
      <c r="AE358" s="10" t="str">
        <f>IF(MONTH(Ventes[[#This Row],[VenteDate]])&lt;10,"0"&amp;MONTH(Ventes[[#This Row],[VenteDate]]),TEXT(MONTH(Ventes[[#This Row],[VenteDate]]),"##"))</f>
        <v>12</v>
      </c>
      <c r="AF358" t="str">
        <f>CHOOSE(Ventes[[#This Row],[DateMoisNumero]],"janvier","février","mars","avril","mai","juin","juillet.","août","septembre","octobre","novembre","décembre")</f>
        <v>décembre</v>
      </c>
      <c r="AG358" t="str">
        <f>Ventes[[#This Row],[DateAnnee]]&amp;IF(WEEKNUM(Ventes[[#This Row],[VenteDate]])&lt;10,"-0","-")&amp;WEEKNUM(Ventes[[#This Row],[VenteDate]])</f>
        <v>2025-50</v>
      </c>
      <c r="AH358" s="10">
        <f>YEAR(Ventes[[#This Row],[VenteDate]])</f>
        <v>2025</v>
      </c>
      <c r="AR358"/>
      <c r="AS358"/>
      <c r="AT358"/>
      <c r="AU358"/>
      <c r="AV358"/>
      <c r="AW358"/>
      <c r="BA358"/>
      <c r="BC358"/>
    </row>
    <row r="359" spans="1:55">
      <c r="A359" t="s">
        <v>934</v>
      </c>
      <c r="B359" t="s">
        <v>935</v>
      </c>
      <c r="D359" s="7">
        <v>45389</v>
      </c>
      <c r="E359" s="8">
        <v>46099</v>
      </c>
      <c r="F359" s="8" t="s">
        <v>170</v>
      </c>
      <c r="G359" t="s">
        <v>171</v>
      </c>
      <c r="H359" t="s">
        <v>823</v>
      </c>
      <c r="I359" t="s">
        <v>824</v>
      </c>
      <c r="J359" t="s">
        <v>825</v>
      </c>
      <c r="K359" t="s">
        <v>879</v>
      </c>
      <c r="L359" s="9" t="s">
        <v>880</v>
      </c>
      <c r="M359" s="9" t="s">
        <v>63</v>
      </c>
      <c r="N359" t="s">
        <v>64</v>
      </c>
      <c r="O359" t="s">
        <v>77</v>
      </c>
      <c r="P359" t="s">
        <v>78</v>
      </c>
      <c r="Q359" s="5" t="s">
        <v>65</v>
      </c>
      <c r="R359" t="s">
        <v>66</v>
      </c>
      <c r="S359" t="s">
        <v>199</v>
      </c>
      <c r="T359" t="s">
        <v>200</v>
      </c>
      <c r="U359">
        <v>8.4</v>
      </c>
      <c r="V359">
        <v>42</v>
      </c>
      <c r="W359">
        <v>106.84</v>
      </c>
      <c r="X359">
        <f>Ventes[[#This Row],[VenteNombre]]*Ventes[[#This Row],[PUHT]]</f>
        <v>4487.28</v>
      </c>
      <c r="Y359">
        <f>IF(Ventes[[#This Row],[RemiseType]]="Aucun",0,IF(Ventes[[#This Row],[RemiseType]]="Bas",3%,IF(Ventes[[#This Row],[RemiseType]]="Moyen",5%,IF(Ventes[[#This Row],[RemiseType]]="Elevé",10%,0))))*Ventes[[#This Row],[VenteBrut]]</f>
        <v>448.72800000000001</v>
      </c>
      <c r="Z359">
        <f>Ventes[[#This Row],[VenteBrut]]-Ventes[[#This Row],[Remise]]</f>
        <v>4038.5519999999997</v>
      </c>
      <c r="AA359">
        <f>Ventes[[#This Row],[VenteNombre]]*Ventes[[#This Row],[CUHT]]</f>
        <v>352.8</v>
      </c>
      <c r="AB359">
        <f>ROUND(Ventes[[#This Row],[VenteNet]]-Ventes[[#This Row],[Cout]],2)</f>
        <v>3685.75</v>
      </c>
      <c r="AC359">
        <f>WEEKDAY(Ventes[[#This Row],[VenteDate]], 2)</f>
        <v>3</v>
      </c>
      <c r="AD359" t="str">
        <f>CHOOSE(WEEKDAY(Ventes[[#This Row],[VenteDate]], 2),"lun.","mar.","mer.","jeu.","ven.","sam.","dim.")</f>
        <v>mer.</v>
      </c>
      <c r="AE359" s="10" t="str">
        <f>IF(MONTH(Ventes[[#This Row],[VenteDate]])&lt;10,"0"&amp;MONTH(Ventes[[#This Row],[VenteDate]]),TEXT(MONTH(Ventes[[#This Row],[VenteDate]]),"##"))</f>
        <v>03</v>
      </c>
      <c r="AF359" t="str">
        <f>CHOOSE(Ventes[[#This Row],[DateMoisNumero]],"janvier","février","mars","avril","mai","juin","juillet.","août","septembre","octobre","novembre","décembre")</f>
        <v>mars</v>
      </c>
      <c r="AG359" t="str">
        <f>Ventes[[#This Row],[DateAnnee]]&amp;IF(WEEKNUM(Ventes[[#This Row],[VenteDate]])&lt;10,"-0","-")&amp;WEEKNUM(Ventes[[#This Row],[VenteDate]])</f>
        <v>2026-12</v>
      </c>
      <c r="AH359" s="10">
        <f>YEAR(Ventes[[#This Row],[VenteDate]])</f>
        <v>2026</v>
      </c>
      <c r="AR359"/>
      <c r="AS359"/>
      <c r="AT359"/>
      <c r="AU359"/>
      <c r="AV359"/>
      <c r="AW359"/>
      <c r="BA359"/>
      <c r="BC359"/>
    </row>
    <row r="360" spans="1:55">
      <c r="A360" t="s">
        <v>934</v>
      </c>
      <c r="B360" t="s">
        <v>935</v>
      </c>
      <c r="D360" s="7">
        <v>45389</v>
      </c>
      <c r="E360" s="8">
        <v>46186</v>
      </c>
      <c r="F360" s="8" t="s">
        <v>170</v>
      </c>
      <c r="G360" t="s">
        <v>171</v>
      </c>
      <c r="H360" t="s">
        <v>823</v>
      </c>
      <c r="I360" t="s">
        <v>824</v>
      </c>
      <c r="J360" t="s">
        <v>825</v>
      </c>
      <c r="K360" t="s">
        <v>940</v>
      </c>
      <c r="L360" s="9" t="s">
        <v>941</v>
      </c>
      <c r="M360" s="9" t="s">
        <v>53</v>
      </c>
      <c r="N360" t="s">
        <v>54</v>
      </c>
      <c r="O360" t="s">
        <v>77</v>
      </c>
      <c r="P360" t="s">
        <v>78</v>
      </c>
      <c r="Q360" s="5" t="s">
        <v>57</v>
      </c>
      <c r="R360" t="s">
        <v>58</v>
      </c>
      <c r="S360" t="s">
        <v>119</v>
      </c>
      <c r="T360" t="s">
        <v>120</v>
      </c>
      <c r="U360">
        <v>88.13</v>
      </c>
      <c r="V360">
        <v>19</v>
      </c>
      <c r="W360">
        <v>197.2</v>
      </c>
      <c r="X360">
        <f>Ventes[[#This Row],[VenteNombre]]*Ventes[[#This Row],[PUHT]]</f>
        <v>3746.7999999999997</v>
      </c>
      <c r="Y360">
        <f>IF(Ventes[[#This Row],[RemiseType]]="Aucun",0,IF(Ventes[[#This Row],[RemiseType]]="Bas",3%,IF(Ventes[[#This Row],[RemiseType]]="Moyen",5%,IF(Ventes[[#This Row],[RemiseType]]="Elevé",10%,0))))*Ventes[[#This Row],[VenteBrut]]</f>
        <v>374.68</v>
      </c>
      <c r="Z360">
        <f>Ventes[[#This Row],[VenteBrut]]-Ventes[[#This Row],[Remise]]</f>
        <v>3372.12</v>
      </c>
      <c r="AA360">
        <f>Ventes[[#This Row],[VenteNombre]]*Ventes[[#This Row],[CUHT]]</f>
        <v>1674.4699999999998</v>
      </c>
      <c r="AB360">
        <f>ROUND(Ventes[[#This Row],[VenteNet]]-Ventes[[#This Row],[Cout]],2)</f>
        <v>1697.65</v>
      </c>
      <c r="AC360">
        <f>WEEKDAY(Ventes[[#This Row],[VenteDate]], 2)</f>
        <v>6</v>
      </c>
      <c r="AD360" t="str">
        <f>CHOOSE(WEEKDAY(Ventes[[#This Row],[VenteDate]], 2),"lun.","mar.","mer.","jeu.","ven.","sam.","dim.")</f>
        <v>sam.</v>
      </c>
      <c r="AE360" s="10" t="str">
        <f>IF(MONTH(Ventes[[#This Row],[VenteDate]])&lt;10,"0"&amp;MONTH(Ventes[[#This Row],[VenteDate]]),TEXT(MONTH(Ventes[[#This Row],[VenteDate]]),"##"))</f>
        <v>06</v>
      </c>
      <c r="AF360" t="str">
        <f>CHOOSE(Ventes[[#This Row],[DateMoisNumero]],"janvier","février","mars","avril","mai","juin","juillet.","août","septembre","octobre","novembre","décembre")</f>
        <v>juin</v>
      </c>
      <c r="AG360" t="str">
        <f>Ventes[[#This Row],[DateAnnee]]&amp;IF(WEEKNUM(Ventes[[#This Row],[VenteDate]])&lt;10,"-0","-")&amp;WEEKNUM(Ventes[[#This Row],[VenteDate]])</f>
        <v>2026-24</v>
      </c>
      <c r="AH360" s="10">
        <f>YEAR(Ventes[[#This Row],[VenteDate]])</f>
        <v>2026</v>
      </c>
      <c r="AR360"/>
      <c r="AS360"/>
      <c r="AT360"/>
      <c r="AU360"/>
      <c r="AV360"/>
      <c r="AW360"/>
      <c r="BA360"/>
      <c r="BC360"/>
    </row>
    <row r="361" spans="1:55">
      <c r="A361" t="s">
        <v>934</v>
      </c>
      <c r="B361" t="s">
        <v>935</v>
      </c>
      <c r="D361" s="7">
        <v>45389</v>
      </c>
      <c r="E361" s="8">
        <v>46545</v>
      </c>
      <c r="F361" s="8" t="s">
        <v>170</v>
      </c>
      <c r="G361" t="s">
        <v>171</v>
      </c>
      <c r="H361" t="s">
        <v>823</v>
      </c>
      <c r="I361" t="s">
        <v>824</v>
      </c>
      <c r="J361" t="s">
        <v>825</v>
      </c>
      <c r="K361" t="s">
        <v>390</v>
      </c>
      <c r="L361" s="9" t="s">
        <v>391</v>
      </c>
      <c r="M361" s="9" t="s">
        <v>130</v>
      </c>
      <c r="N361" t="s">
        <v>131</v>
      </c>
      <c r="O361" t="s">
        <v>77</v>
      </c>
      <c r="P361" s="9" t="s">
        <v>78</v>
      </c>
      <c r="Q361" s="5" t="s">
        <v>47</v>
      </c>
      <c r="R361" t="s">
        <v>48</v>
      </c>
      <c r="S361" t="s">
        <v>49</v>
      </c>
      <c r="T361" t="s">
        <v>50</v>
      </c>
      <c r="U361" s="9">
        <v>38.43</v>
      </c>
      <c r="V361">
        <v>26</v>
      </c>
      <c r="W361" s="9">
        <v>55.76</v>
      </c>
      <c r="X361">
        <f>Ventes[[#This Row],[VenteNombre]]*Ventes[[#This Row],[PUHT]]</f>
        <v>1449.76</v>
      </c>
      <c r="Y361">
        <f>IF(Ventes[[#This Row],[RemiseType]]="Aucun",0,IF(Ventes[[#This Row],[RemiseType]]="Bas",3%,IF(Ventes[[#This Row],[RemiseType]]="Moyen",5%,IF(Ventes[[#This Row],[RemiseType]]="Elevé",10%,0))))*Ventes[[#This Row],[VenteBrut]]</f>
        <v>144.976</v>
      </c>
      <c r="Z361">
        <f>Ventes[[#This Row],[VenteBrut]]-Ventes[[#This Row],[Remise]]</f>
        <v>1304.7840000000001</v>
      </c>
      <c r="AA361">
        <f>Ventes[[#This Row],[VenteNombre]]*Ventes[[#This Row],[CUHT]]</f>
        <v>999.18</v>
      </c>
      <c r="AB361">
        <f>ROUND(Ventes[[#This Row],[VenteNet]]-Ventes[[#This Row],[Cout]],2)</f>
        <v>305.60000000000002</v>
      </c>
      <c r="AC361">
        <f>WEEKDAY(Ventes[[#This Row],[VenteDate]], 2)</f>
        <v>1</v>
      </c>
      <c r="AD361" t="str">
        <f>CHOOSE(WEEKDAY(Ventes[[#This Row],[VenteDate]], 2),"lun.","mar.","mer.","jeu.","ven.","sam.","dim.")</f>
        <v>lun.</v>
      </c>
      <c r="AE361" s="10" t="str">
        <f>IF(MONTH(Ventes[[#This Row],[VenteDate]])&lt;10,"0"&amp;MONTH(Ventes[[#This Row],[VenteDate]]),TEXT(MONTH(Ventes[[#This Row],[VenteDate]]),"##"))</f>
        <v>06</v>
      </c>
      <c r="AF361" t="str">
        <f>CHOOSE(Ventes[[#This Row],[DateMoisNumero]],"janvier","février","mars","avril","mai","juin","juillet.","août","septembre","octobre","novembre","décembre")</f>
        <v>juin</v>
      </c>
      <c r="AG361" t="str">
        <f>Ventes[[#This Row],[DateAnnee]]&amp;IF(WEEKNUM(Ventes[[#This Row],[VenteDate]])&lt;10,"-0","-")&amp;WEEKNUM(Ventes[[#This Row],[VenteDate]])</f>
        <v>2027-24</v>
      </c>
      <c r="AH361" s="10">
        <f>YEAR(Ventes[[#This Row],[VenteDate]])</f>
        <v>2027</v>
      </c>
      <c r="AR361"/>
      <c r="AS361"/>
      <c r="AT361"/>
      <c r="AU361"/>
      <c r="AV361"/>
      <c r="AW361"/>
      <c r="BA361"/>
      <c r="BC361"/>
    </row>
    <row r="362" spans="1:55">
      <c r="A362" t="s">
        <v>934</v>
      </c>
      <c r="B362" t="s">
        <v>935</v>
      </c>
      <c r="D362" s="7">
        <v>45389</v>
      </c>
      <c r="E362" s="8">
        <v>46732</v>
      </c>
      <c r="F362" s="8" t="s">
        <v>170</v>
      </c>
      <c r="G362" t="s">
        <v>171</v>
      </c>
      <c r="H362" t="s">
        <v>823</v>
      </c>
      <c r="I362" t="s">
        <v>824</v>
      </c>
      <c r="J362" t="s">
        <v>825</v>
      </c>
      <c r="K362" t="s">
        <v>437</v>
      </c>
      <c r="L362" s="9" t="s">
        <v>438</v>
      </c>
      <c r="M362" s="9" t="s">
        <v>53</v>
      </c>
      <c r="N362" t="s">
        <v>54</v>
      </c>
      <c r="O362" t="s">
        <v>77</v>
      </c>
      <c r="P362" s="9" t="s">
        <v>78</v>
      </c>
      <c r="Q362" s="5" t="s">
        <v>47</v>
      </c>
      <c r="R362" t="s">
        <v>48</v>
      </c>
      <c r="S362" t="s">
        <v>183</v>
      </c>
      <c r="T362" t="s">
        <v>184</v>
      </c>
      <c r="U362" s="9">
        <v>17.7</v>
      </c>
      <c r="V362">
        <v>10</v>
      </c>
      <c r="W362" s="9">
        <v>26.55</v>
      </c>
      <c r="X362">
        <f>Ventes[[#This Row],[VenteNombre]]*Ventes[[#This Row],[PUHT]]</f>
        <v>265.5</v>
      </c>
      <c r="Y362">
        <f>IF(Ventes[[#This Row],[RemiseType]]="Aucun",0,IF(Ventes[[#This Row],[RemiseType]]="Bas",3%,IF(Ventes[[#This Row],[RemiseType]]="Moyen",5%,IF(Ventes[[#This Row],[RemiseType]]="Elevé",10%,0))))*Ventes[[#This Row],[VenteBrut]]</f>
        <v>26.55</v>
      </c>
      <c r="Z362">
        <f>Ventes[[#This Row],[VenteBrut]]-Ventes[[#This Row],[Remise]]</f>
        <v>238.95</v>
      </c>
      <c r="AA362">
        <f>Ventes[[#This Row],[VenteNombre]]*Ventes[[#This Row],[CUHT]]</f>
        <v>177</v>
      </c>
      <c r="AB362">
        <f>ROUND(Ventes[[#This Row],[VenteNet]]-Ventes[[#This Row],[Cout]],2)</f>
        <v>61.95</v>
      </c>
      <c r="AC362">
        <f>WEEKDAY(Ventes[[#This Row],[VenteDate]], 2)</f>
        <v>6</v>
      </c>
      <c r="AD362" t="str">
        <f>CHOOSE(WEEKDAY(Ventes[[#This Row],[VenteDate]], 2),"lun.","mar.","mer.","jeu.","ven.","sam.","dim.")</f>
        <v>sam.</v>
      </c>
      <c r="AE362" s="10" t="str">
        <f>IF(MONTH(Ventes[[#This Row],[VenteDate]])&lt;10,"0"&amp;MONTH(Ventes[[#This Row],[VenteDate]]),TEXT(MONTH(Ventes[[#This Row],[VenteDate]]),"##"))</f>
        <v>12</v>
      </c>
      <c r="AF362" t="str">
        <f>CHOOSE(Ventes[[#This Row],[DateMoisNumero]],"janvier","février","mars","avril","mai","juin","juillet.","août","septembre","octobre","novembre","décembre")</f>
        <v>décembre</v>
      </c>
      <c r="AG362" t="str">
        <f>Ventes[[#This Row],[DateAnnee]]&amp;IF(WEEKNUM(Ventes[[#This Row],[VenteDate]])&lt;10,"-0","-")&amp;WEEKNUM(Ventes[[#This Row],[VenteDate]])</f>
        <v>2027-50</v>
      </c>
      <c r="AH362" s="10">
        <f>YEAR(Ventes[[#This Row],[VenteDate]])</f>
        <v>2027</v>
      </c>
      <c r="AR362"/>
      <c r="AS362"/>
      <c r="AT362"/>
      <c r="AU362"/>
      <c r="AV362"/>
      <c r="AW362"/>
      <c r="BA362"/>
      <c r="BC362"/>
    </row>
    <row r="363" spans="1:55">
      <c r="A363" t="s">
        <v>934</v>
      </c>
      <c r="B363" t="s">
        <v>935</v>
      </c>
      <c r="D363" s="7">
        <v>45389</v>
      </c>
      <c r="E363" s="8">
        <v>46830</v>
      </c>
      <c r="F363" s="8" t="s">
        <v>170</v>
      </c>
      <c r="G363" t="s">
        <v>171</v>
      </c>
      <c r="H363" t="s">
        <v>823</v>
      </c>
      <c r="I363" t="s">
        <v>824</v>
      </c>
      <c r="J363" t="s">
        <v>825</v>
      </c>
      <c r="K363" t="s">
        <v>346</v>
      </c>
      <c r="L363" s="9" t="s">
        <v>347</v>
      </c>
      <c r="M363" s="9" t="s">
        <v>63</v>
      </c>
      <c r="N363" t="s">
        <v>64</v>
      </c>
      <c r="O363" t="s">
        <v>77</v>
      </c>
      <c r="P363" s="9" t="s">
        <v>78</v>
      </c>
      <c r="Q363" s="5" t="s">
        <v>65</v>
      </c>
      <c r="R363" t="s">
        <v>66</v>
      </c>
      <c r="S363" t="s">
        <v>199</v>
      </c>
      <c r="T363" t="s">
        <v>200</v>
      </c>
      <c r="U363" s="9">
        <v>12.6</v>
      </c>
      <c r="V363">
        <v>42</v>
      </c>
      <c r="W363" s="9">
        <v>110.26</v>
      </c>
      <c r="X363">
        <f>Ventes[[#This Row],[VenteNombre]]*Ventes[[#This Row],[PUHT]]</f>
        <v>4630.92</v>
      </c>
      <c r="Y363">
        <f>IF(Ventes[[#This Row],[RemiseType]]="Aucun",0,IF(Ventes[[#This Row],[RemiseType]]="Bas",3%,IF(Ventes[[#This Row],[RemiseType]]="Moyen",5%,IF(Ventes[[#This Row],[RemiseType]]="Elevé",10%,0))))*Ventes[[#This Row],[VenteBrut]]</f>
        <v>463.09200000000004</v>
      </c>
      <c r="Z363">
        <f>Ventes[[#This Row],[VenteBrut]]-Ventes[[#This Row],[Remise]]</f>
        <v>4167.8280000000004</v>
      </c>
      <c r="AA363">
        <f>Ventes[[#This Row],[VenteNombre]]*Ventes[[#This Row],[CUHT]]</f>
        <v>529.19999999999993</v>
      </c>
      <c r="AB363">
        <f>ROUND(Ventes[[#This Row],[VenteNet]]-Ventes[[#This Row],[Cout]],2)</f>
        <v>3638.63</v>
      </c>
      <c r="AC363">
        <f>WEEKDAY(Ventes[[#This Row],[VenteDate]], 2)</f>
        <v>6</v>
      </c>
      <c r="AD363" t="str">
        <f>CHOOSE(WEEKDAY(Ventes[[#This Row],[VenteDate]], 2),"lun.","mar.","mer.","jeu.","ven.","sam.","dim.")</f>
        <v>sam.</v>
      </c>
      <c r="AE363" s="10" t="str">
        <f>IF(MONTH(Ventes[[#This Row],[VenteDate]])&lt;10,"0"&amp;MONTH(Ventes[[#This Row],[VenteDate]]),TEXT(MONTH(Ventes[[#This Row],[VenteDate]]),"##"))</f>
        <v>03</v>
      </c>
      <c r="AF363" t="str">
        <f>CHOOSE(Ventes[[#This Row],[DateMoisNumero]],"janvier","février","mars","avril","mai","juin","juillet.","août","septembre","octobre","novembre","décembre")</f>
        <v>mars</v>
      </c>
      <c r="AG363" t="str">
        <f>Ventes[[#This Row],[DateAnnee]]&amp;IF(WEEKNUM(Ventes[[#This Row],[VenteDate]])&lt;10,"-0","-")&amp;WEEKNUM(Ventes[[#This Row],[VenteDate]])</f>
        <v>2028-12</v>
      </c>
      <c r="AH363" s="10">
        <f>YEAR(Ventes[[#This Row],[VenteDate]])</f>
        <v>2028</v>
      </c>
      <c r="AR363"/>
      <c r="AS363"/>
      <c r="AT363"/>
      <c r="AU363"/>
      <c r="AV363"/>
      <c r="AW363"/>
      <c r="BA363"/>
      <c r="BC363"/>
    </row>
    <row r="364" spans="1:55">
      <c r="A364" t="s">
        <v>942</v>
      </c>
      <c r="B364" t="s">
        <v>943</v>
      </c>
      <c r="C364" t="s">
        <v>603</v>
      </c>
      <c r="D364" s="7">
        <v>45816</v>
      </c>
      <c r="E364" s="8">
        <v>45889</v>
      </c>
      <c r="F364" s="8" t="s">
        <v>95</v>
      </c>
      <c r="G364" t="s">
        <v>96</v>
      </c>
      <c r="H364" t="s">
        <v>823</v>
      </c>
      <c r="I364" t="s">
        <v>824</v>
      </c>
      <c r="J364" t="s">
        <v>825</v>
      </c>
      <c r="K364" t="s">
        <v>346</v>
      </c>
      <c r="L364" s="9" t="s">
        <v>347</v>
      </c>
      <c r="M364" s="9" t="s">
        <v>63</v>
      </c>
      <c r="N364" t="s">
        <v>64</v>
      </c>
      <c r="O364" t="s">
        <v>77</v>
      </c>
      <c r="P364" t="s">
        <v>78</v>
      </c>
      <c r="Q364" s="5" t="s">
        <v>79</v>
      </c>
      <c r="R364" t="s">
        <v>80</v>
      </c>
      <c r="S364" t="s">
        <v>115</v>
      </c>
      <c r="T364" t="s">
        <v>116</v>
      </c>
      <c r="U364">
        <v>12.6</v>
      </c>
      <c r="V364">
        <v>17</v>
      </c>
      <c r="W364">
        <v>110.26</v>
      </c>
      <c r="X364">
        <f>Ventes[[#This Row],[VenteNombre]]*Ventes[[#This Row],[PUHT]]</f>
        <v>1874.42</v>
      </c>
      <c r="Y364">
        <f>IF(Ventes[[#This Row],[RemiseType]]="Aucun",0,IF(Ventes[[#This Row],[RemiseType]]="Bas",3%,IF(Ventes[[#This Row],[RemiseType]]="Moyen",5%,IF(Ventes[[#This Row],[RemiseType]]="Elevé",10%,0))))*Ventes[[#This Row],[VenteBrut]]</f>
        <v>187.44200000000001</v>
      </c>
      <c r="Z364">
        <f>Ventes[[#This Row],[VenteBrut]]-Ventes[[#This Row],[Remise]]</f>
        <v>1686.9780000000001</v>
      </c>
      <c r="AA364">
        <f>Ventes[[#This Row],[VenteNombre]]*Ventes[[#This Row],[CUHT]]</f>
        <v>214.2</v>
      </c>
      <c r="AB364">
        <f>ROUND(Ventes[[#This Row],[VenteNet]]-Ventes[[#This Row],[Cout]],2)</f>
        <v>1472.78</v>
      </c>
      <c r="AC364">
        <f>WEEKDAY(Ventes[[#This Row],[VenteDate]], 2)</f>
        <v>3</v>
      </c>
      <c r="AD364" t="str">
        <f>CHOOSE(WEEKDAY(Ventes[[#This Row],[VenteDate]], 2),"lun.","mar.","mer.","jeu.","ven.","sam.","dim.")</f>
        <v>mer.</v>
      </c>
      <c r="AE364" s="10" t="str">
        <f>IF(MONTH(Ventes[[#This Row],[VenteDate]])&lt;10,"0"&amp;MONTH(Ventes[[#This Row],[VenteDate]]),TEXT(MONTH(Ventes[[#This Row],[VenteDate]]),"##"))</f>
        <v>08</v>
      </c>
      <c r="AF364" t="str">
        <f>CHOOSE(Ventes[[#This Row],[DateMoisNumero]],"janvier","février","mars","avril","mai","juin","juillet.","août","septembre","octobre","novembre","décembre")</f>
        <v>août</v>
      </c>
      <c r="AG364" t="str">
        <f>Ventes[[#This Row],[DateAnnee]]&amp;IF(WEEKNUM(Ventes[[#This Row],[VenteDate]])&lt;10,"-0","-")&amp;WEEKNUM(Ventes[[#This Row],[VenteDate]])</f>
        <v>2025-34</v>
      </c>
      <c r="AH364" s="10">
        <f>YEAR(Ventes[[#This Row],[VenteDate]])</f>
        <v>2025</v>
      </c>
      <c r="AR364"/>
      <c r="AS364"/>
      <c r="AT364"/>
      <c r="AU364"/>
      <c r="AV364"/>
      <c r="AW364"/>
      <c r="BA364"/>
      <c r="BC364"/>
    </row>
    <row r="365" spans="1:55">
      <c r="A365" t="s">
        <v>942</v>
      </c>
      <c r="B365" t="s">
        <v>943</v>
      </c>
      <c r="C365" t="s">
        <v>603</v>
      </c>
      <c r="D365" s="7">
        <v>45816</v>
      </c>
      <c r="E365" s="8">
        <v>46619</v>
      </c>
      <c r="F365" s="8" t="s">
        <v>95</v>
      </c>
      <c r="G365" t="s">
        <v>96</v>
      </c>
      <c r="H365" t="s">
        <v>823</v>
      </c>
      <c r="I365" t="s">
        <v>824</v>
      </c>
      <c r="J365" t="s">
        <v>825</v>
      </c>
      <c r="K365" t="s">
        <v>689</v>
      </c>
      <c r="L365" s="9" t="s">
        <v>690</v>
      </c>
      <c r="M365" s="9" t="s">
        <v>63</v>
      </c>
      <c r="N365" t="s">
        <v>64</v>
      </c>
      <c r="O365" t="s">
        <v>77</v>
      </c>
      <c r="P365" s="9" t="s">
        <v>78</v>
      </c>
      <c r="Q365" s="5" t="s">
        <v>79</v>
      </c>
      <c r="R365" t="s">
        <v>80</v>
      </c>
      <c r="S365" t="s">
        <v>115</v>
      </c>
      <c r="T365" t="s">
        <v>116</v>
      </c>
      <c r="U365" s="9">
        <v>75.599999999999994</v>
      </c>
      <c r="V365">
        <v>17</v>
      </c>
      <c r="W365" s="9">
        <v>161.56</v>
      </c>
      <c r="X365">
        <f>Ventes[[#This Row],[VenteNombre]]*Ventes[[#This Row],[PUHT]]</f>
        <v>2746.52</v>
      </c>
      <c r="Y365">
        <f>IF(Ventes[[#This Row],[RemiseType]]="Aucun",0,IF(Ventes[[#This Row],[RemiseType]]="Bas",3%,IF(Ventes[[#This Row],[RemiseType]]="Moyen",5%,IF(Ventes[[#This Row],[RemiseType]]="Elevé",10%,0))))*Ventes[[#This Row],[VenteBrut]]</f>
        <v>274.65199999999999</v>
      </c>
      <c r="Z365">
        <f>Ventes[[#This Row],[VenteBrut]]-Ventes[[#This Row],[Remise]]</f>
        <v>2471.8679999999999</v>
      </c>
      <c r="AA365">
        <f>Ventes[[#This Row],[VenteNombre]]*Ventes[[#This Row],[CUHT]]</f>
        <v>1285.1999999999998</v>
      </c>
      <c r="AB365">
        <f>ROUND(Ventes[[#This Row],[VenteNet]]-Ventes[[#This Row],[Cout]],2)</f>
        <v>1186.67</v>
      </c>
      <c r="AC365">
        <f>WEEKDAY(Ventes[[#This Row],[VenteDate]], 2)</f>
        <v>5</v>
      </c>
      <c r="AD365" t="str">
        <f>CHOOSE(WEEKDAY(Ventes[[#This Row],[VenteDate]], 2),"lun.","mar.","mer.","jeu.","ven.","sam.","dim.")</f>
        <v>ven.</v>
      </c>
      <c r="AE365" s="10" t="str">
        <f>IF(MONTH(Ventes[[#This Row],[VenteDate]])&lt;10,"0"&amp;MONTH(Ventes[[#This Row],[VenteDate]]),TEXT(MONTH(Ventes[[#This Row],[VenteDate]]),"##"))</f>
        <v>08</v>
      </c>
      <c r="AF365" t="str">
        <f>CHOOSE(Ventes[[#This Row],[DateMoisNumero]],"janvier","février","mars","avril","mai","juin","juillet.","août","septembre","octobre","novembre","décembre")</f>
        <v>août</v>
      </c>
      <c r="AG365" t="str">
        <f>Ventes[[#This Row],[DateAnnee]]&amp;IF(WEEKNUM(Ventes[[#This Row],[VenteDate]])&lt;10,"-0","-")&amp;WEEKNUM(Ventes[[#This Row],[VenteDate]])</f>
        <v>2027-34</v>
      </c>
      <c r="AH365" s="10">
        <f>YEAR(Ventes[[#This Row],[VenteDate]])</f>
        <v>2027</v>
      </c>
      <c r="AR365"/>
      <c r="AS365"/>
      <c r="AT365"/>
      <c r="AU365"/>
      <c r="AV365"/>
      <c r="AW365"/>
      <c r="BA365"/>
      <c r="BC365"/>
    </row>
    <row r="366" spans="1:55">
      <c r="A366" t="s">
        <v>944</v>
      </c>
      <c r="B366" t="s">
        <v>945</v>
      </c>
      <c r="C366" t="s">
        <v>946</v>
      </c>
      <c r="D366" s="8">
        <v>45734</v>
      </c>
      <c r="E366" s="8">
        <v>45734</v>
      </c>
      <c r="F366" s="8" t="s">
        <v>219</v>
      </c>
      <c r="G366" t="s">
        <v>220</v>
      </c>
      <c r="H366" t="s">
        <v>823</v>
      </c>
      <c r="I366" t="s">
        <v>824</v>
      </c>
      <c r="J366" t="s">
        <v>825</v>
      </c>
      <c r="K366" t="s">
        <v>947</v>
      </c>
      <c r="L366" s="9" t="s">
        <v>948</v>
      </c>
      <c r="M366" s="9" t="s">
        <v>53</v>
      </c>
      <c r="N366" t="s">
        <v>54</v>
      </c>
      <c r="O366" t="s">
        <v>45</v>
      </c>
      <c r="P366" t="s">
        <v>46</v>
      </c>
      <c r="Q366" s="5" t="s">
        <v>47</v>
      </c>
      <c r="R366" t="s">
        <v>48</v>
      </c>
      <c r="S366" t="s">
        <v>59</v>
      </c>
      <c r="T366" t="s">
        <v>60</v>
      </c>
      <c r="U366">
        <v>21.24</v>
      </c>
      <c r="V366">
        <v>27</v>
      </c>
      <c r="W366">
        <v>31.86</v>
      </c>
      <c r="X366">
        <f>Ventes[[#This Row],[VenteNombre]]*Ventes[[#This Row],[PUHT]]</f>
        <v>860.22</v>
      </c>
      <c r="Y366">
        <f>IF(Ventes[[#This Row],[RemiseType]]="Aucun",0,IF(Ventes[[#This Row],[RemiseType]]="Bas",3%,IF(Ventes[[#This Row],[RemiseType]]="Moyen",5%,IF(Ventes[[#This Row],[RemiseType]]="Elevé",10%,0))))*Ventes[[#This Row],[VenteBrut]]</f>
        <v>43.011000000000003</v>
      </c>
      <c r="Z366">
        <f>Ventes[[#This Row],[VenteBrut]]-Ventes[[#This Row],[Remise]]</f>
        <v>817.20900000000006</v>
      </c>
      <c r="AA366">
        <f>Ventes[[#This Row],[VenteNombre]]*Ventes[[#This Row],[CUHT]]</f>
        <v>573.4799999999999</v>
      </c>
      <c r="AB366">
        <f>ROUND(Ventes[[#This Row],[VenteNet]]-Ventes[[#This Row],[Cout]],2)</f>
        <v>243.73</v>
      </c>
      <c r="AC366">
        <f>WEEKDAY(Ventes[[#This Row],[VenteDate]], 2)</f>
        <v>2</v>
      </c>
      <c r="AD366" t="str">
        <f>CHOOSE(WEEKDAY(Ventes[[#This Row],[VenteDate]], 2),"lun.","mar.","mer.","jeu.","ven.","sam.","dim.")</f>
        <v>mar.</v>
      </c>
      <c r="AE366" s="10" t="str">
        <f>IF(MONTH(Ventes[[#This Row],[VenteDate]])&lt;10,"0"&amp;MONTH(Ventes[[#This Row],[VenteDate]]),TEXT(MONTH(Ventes[[#This Row],[VenteDate]]),"##"))</f>
        <v>03</v>
      </c>
      <c r="AF366" t="str">
        <f>CHOOSE(Ventes[[#This Row],[DateMoisNumero]],"janvier","février","mars","avril","mai","juin","juillet.","août","septembre","octobre","novembre","décembre")</f>
        <v>mars</v>
      </c>
      <c r="AG366" t="str">
        <f>Ventes[[#This Row],[DateAnnee]]&amp;IF(WEEKNUM(Ventes[[#This Row],[VenteDate]])&lt;10,"-0","-")&amp;WEEKNUM(Ventes[[#This Row],[VenteDate]])</f>
        <v>2025-12</v>
      </c>
      <c r="AH366" s="10">
        <f>YEAR(Ventes[[#This Row],[VenteDate]])</f>
        <v>2025</v>
      </c>
      <c r="AR366"/>
      <c r="AS366"/>
      <c r="AT366"/>
      <c r="AU366"/>
      <c r="AV366"/>
      <c r="AW366"/>
      <c r="BA366"/>
      <c r="BC366"/>
    </row>
    <row r="367" spans="1:55">
      <c r="A367" t="s">
        <v>944</v>
      </c>
      <c r="B367" t="s">
        <v>945</v>
      </c>
      <c r="C367" t="s">
        <v>946</v>
      </c>
      <c r="D367" s="8">
        <v>45734</v>
      </c>
      <c r="E367" s="8">
        <v>45734</v>
      </c>
      <c r="F367" s="8" t="s">
        <v>219</v>
      </c>
      <c r="G367" t="s">
        <v>220</v>
      </c>
      <c r="H367" t="s">
        <v>823</v>
      </c>
      <c r="I367" t="s">
        <v>824</v>
      </c>
      <c r="J367" t="s">
        <v>825</v>
      </c>
      <c r="K367" t="s">
        <v>949</v>
      </c>
      <c r="L367" s="9" t="s">
        <v>950</v>
      </c>
      <c r="M367" s="9" t="s">
        <v>43</v>
      </c>
      <c r="N367" t="s">
        <v>44</v>
      </c>
      <c r="O367" t="s">
        <v>45</v>
      </c>
      <c r="P367" s="9" t="s">
        <v>46</v>
      </c>
      <c r="Q367" s="5" t="s">
        <v>47</v>
      </c>
      <c r="R367" t="s">
        <v>48</v>
      </c>
      <c r="S367" t="s">
        <v>441</v>
      </c>
      <c r="T367" t="s">
        <v>442</v>
      </c>
      <c r="U367" s="9">
        <v>45.36</v>
      </c>
      <c r="V367">
        <v>21</v>
      </c>
      <c r="W367" s="9">
        <v>121.55</v>
      </c>
      <c r="X367">
        <f>Ventes[[#This Row],[VenteNombre]]*Ventes[[#This Row],[PUHT]]</f>
        <v>2552.5499999999997</v>
      </c>
      <c r="Y367">
        <f>IF(Ventes[[#This Row],[RemiseType]]="Aucun",0,IF(Ventes[[#This Row],[RemiseType]]="Bas",3%,IF(Ventes[[#This Row],[RemiseType]]="Moyen",5%,IF(Ventes[[#This Row],[RemiseType]]="Elevé",10%,0))))*Ventes[[#This Row],[VenteBrut]]</f>
        <v>127.6275</v>
      </c>
      <c r="Z367">
        <f>Ventes[[#This Row],[VenteBrut]]-Ventes[[#This Row],[Remise]]</f>
        <v>2424.9224999999997</v>
      </c>
      <c r="AA367">
        <f>Ventes[[#This Row],[VenteNombre]]*Ventes[[#This Row],[CUHT]]</f>
        <v>952.56</v>
      </c>
      <c r="AB367">
        <f>ROUND(Ventes[[#This Row],[VenteNet]]-Ventes[[#This Row],[Cout]],2)</f>
        <v>1472.36</v>
      </c>
      <c r="AC367">
        <f>WEEKDAY(Ventes[[#This Row],[VenteDate]], 2)</f>
        <v>2</v>
      </c>
      <c r="AD367" t="str">
        <f>CHOOSE(WEEKDAY(Ventes[[#This Row],[VenteDate]], 2),"lun.","mar.","mer.","jeu.","ven.","sam.","dim.")</f>
        <v>mar.</v>
      </c>
      <c r="AE367" s="10" t="str">
        <f>IF(MONTH(Ventes[[#This Row],[VenteDate]])&lt;10,"0"&amp;MONTH(Ventes[[#This Row],[VenteDate]]),TEXT(MONTH(Ventes[[#This Row],[VenteDate]]),"##"))</f>
        <v>03</v>
      </c>
      <c r="AF367" t="str">
        <f>CHOOSE(Ventes[[#This Row],[DateMoisNumero]],"janvier","février","mars","avril","mai","juin","juillet.","août","septembre","octobre","novembre","décembre")</f>
        <v>mars</v>
      </c>
      <c r="AG367" t="str">
        <f>Ventes[[#This Row],[DateAnnee]]&amp;IF(WEEKNUM(Ventes[[#This Row],[VenteDate]])&lt;10,"-0","-")&amp;WEEKNUM(Ventes[[#This Row],[VenteDate]])</f>
        <v>2025-12</v>
      </c>
      <c r="AH367" s="10">
        <f>YEAR(Ventes[[#This Row],[VenteDate]])</f>
        <v>2025</v>
      </c>
      <c r="AR367"/>
      <c r="AS367"/>
      <c r="AT367"/>
      <c r="AU367"/>
      <c r="AV367"/>
      <c r="AW367"/>
      <c r="BA367"/>
      <c r="BC367"/>
    </row>
    <row r="368" spans="1:55">
      <c r="A368" t="s">
        <v>944</v>
      </c>
      <c r="B368" t="s">
        <v>945</v>
      </c>
      <c r="C368" t="s">
        <v>946</v>
      </c>
      <c r="D368" s="8">
        <v>45734</v>
      </c>
      <c r="E368" s="8">
        <v>45734</v>
      </c>
      <c r="F368" s="8" t="s">
        <v>219</v>
      </c>
      <c r="G368" t="s">
        <v>220</v>
      </c>
      <c r="H368" t="s">
        <v>823</v>
      </c>
      <c r="I368" t="s">
        <v>824</v>
      </c>
      <c r="J368" t="s">
        <v>825</v>
      </c>
      <c r="K368" t="s">
        <v>951</v>
      </c>
      <c r="L368" s="9" t="s">
        <v>952</v>
      </c>
      <c r="M368" s="9" t="s">
        <v>130</v>
      </c>
      <c r="N368" t="s">
        <v>131</v>
      </c>
      <c r="O368" t="s">
        <v>45</v>
      </c>
      <c r="P368" s="9" t="s">
        <v>46</v>
      </c>
      <c r="Q368" s="5" t="s">
        <v>57</v>
      </c>
      <c r="R368" t="s">
        <v>58</v>
      </c>
      <c r="S368" t="s">
        <v>175</v>
      </c>
      <c r="T368" t="s">
        <v>176</v>
      </c>
      <c r="U368" s="9">
        <v>74.400000000000006</v>
      </c>
      <c r="V368">
        <v>36</v>
      </c>
      <c r="W368" s="9">
        <v>134.19999999999999</v>
      </c>
      <c r="X368">
        <f>Ventes[[#This Row],[VenteNombre]]*Ventes[[#This Row],[PUHT]]</f>
        <v>4831.2</v>
      </c>
      <c r="Y368">
        <f>IF(Ventes[[#This Row],[RemiseType]]="Aucun",0,IF(Ventes[[#This Row],[RemiseType]]="Bas",3%,IF(Ventes[[#This Row],[RemiseType]]="Moyen",5%,IF(Ventes[[#This Row],[RemiseType]]="Elevé",10%,0))))*Ventes[[#This Row],[VenteBrut]]</f>
        <v>241.56</v>
      </c>
      <c r="Z368">
        <f>Ventes[[#This Row],[VenteBrut]]-Ventes[[#This Row],[Remise]]</f>
        <v>4589.6399999999994</v>
      </c>
      <c r="AA368">
        <f>Ventes[[#This Row],[VenteNombre]]*Ventes[[#This Row],[CUHT]]</f>
        <v>2678.4</v>
      </c>
      <c r="AB368">
        <f>ROUND(Ventes[[#This Row],[VenteNet]]-Ventes[[#This Row],[Cout]],2)</f>
        <v>1911.24</v>
      </c>
      <c r="AC368">
        <f>WEEKDAY(Ventes[[#This Row],[VenteDate]], 2)</f>
        <v>2</v>
      </c>
      <c r="AD368" t="str">
        <f>CHOOSE(WEEKDAY(Ventes[[#This Row],[VenteDate]], 2),"lun.","mar.","mer.","jeu.","ven.","sam.","dim.")</f>
        <v>mar.</v>
      </c>
      <c r="AE368" s="10" t="str">
        <f>IF(MONTH(Ventes[[#This Row],[VenteDate]])&lt;10,"0"&amp;MONTH(Ventes[[#This Row],[VenteDate]]),TEXT(MONTH(Ventes[[#This Row],[VenteDate]]),"##"))</f>
        <v>03</v>
      </c>
      <c r="AF368" t="str">
        <f>CHOOSE(Ventes[[#This Row],[DateMoisNumero]],"janvier","février","mars","avril","mai","juin","juillet.","août","septembre","octobre","novembre","décembre")</f>
        <v>mars</v>
      </c>
      <c r="AG368" t="str">
        <f>Ventes[[#This Row],[DateAnnee]]&amp;IF(WEEKNUM(Ventes[[#This Row],[VenteDate]])&lt;10,"-0","-")&amp;WEEKNUM(Ventes[[#This Row],[VenteDate]])</f>
        <v>2025-12</v>
      </c>
      <c r="AH368" s="10">
        <f>YEAR(Ventes[[#This Row],[VenteDate]])</f>
        <v>2025</v>
      </c>
      <c r="AR368"/>
      <c r="AS368"/>
      <c r="AT368"/>
      <c r="AU368"/>
      <c r="AV368"/>
      <c r="AW368"/>
      <c r="BA368"/>
      <c r="BC368"/>
    </row>
    <row r="369" spans="1:55">
      <c r="A369" t="s">
        <v>944</v>
      </c>
      <c r="B369" t="s">
        <v>945</v>
      </c>
      <c r="C369" t="s">
        <v>946</v>
      </c>
      <c r="D369" s="8">
        <v>45734</v>
      </c>
      <c r="E369" s="8">
        <v>45734</v>
      </c>
      <c r="F369" s="8" t="s">
        <v>219</v>
      </c>
      <c r="G369" t="s">
        <v>220</v>
      </c>
      <c r="H369" t="s">
        <v>823</v>
      </c>
      <c r="I369" t="s">
        <v>824</v>
      </c>
      <c r="J369" t="s">
        <v>825</v>
      </c>
      <c r="K369" t="s">
        <v>953</v>
      </c>
      <c r="L369" s="9" t="s">
        <v>954</v>
      </c>
      <c r="M369" s="9" t="s">
        <v>53</v>
      </c>
      <c r="N369" t="s">
        <v>54</v>
      </c>
      <c r="O369" t="s">
        <v>288</v>
      </c>
      <c r="P369" s="9" t="s">
        <v>289</v>
      </c>
      <c r="Q369" s="5" t="s">
        <v>79</v>
      </c>
      <c r="R369" t="s">
        <v>80</v>
      </c>
      <c r="S369" t="s">
        <v>160</v>
      </c>
      <c r="T369" t="s">
        <v>161</v>
      </c>
      <c r="U369" s="9">
        <v>58.32</v>
      </c>
      <c r="V369">
        <v>19</v>
      </c>
      <c r="W369" s="9">
        <v>87.48</v>
      </c>
      <c r="X369">
        <f>Ventes[[#This Row],[VenteNombre]]*Ventes[[#This Row],[PUHT]]</f>
        <v>1662.1200000000001</v>
      </c>
      <c r="Y3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69">
        <f>Ventes[[#This Row],[VenteBrut]]-Ventes[[#This Row],[Remise]]</f>
        <v>1662.1200000000001</v>
      </c>
      <c r="AA369">
        <f>Ventes[[#This Row],[VenteNombre]]*Ventes[[#This Row],[CUHT]]</f>
        <v>1108.08</v>
      </c>
      <c r="AB369">
        <f>ROUND(Ventes[[#This Row],[VenteNet]]-Ventes[[#This Row],[Cout]],2)</f>
        <v>554.04</v>
      </c>
      <c r="AC369">
        <f>WEEKDAY(Ventes[[#This Row],[VenteDate]], 2)</f>
        <v>2</v>
      </c>
      <c r="AD369" t="str">
        <f>CHOOSE(WEEKDAY(Ventes[[#This Row],[VenteDate]], 2),"lun.","mar.","mer.","jeu.","ven.","sam.","dim.")</f>
        <v>mar.</v>
      </c>
      <c r="AE369" s="10" t="str">
        <f>IF(MONTH(Ventes[[#This Row],[VenteDate]])&lt;10,"0"&amp;MONTH(Ventes[[#This Row],[VenteDate]]),TEXT(MONTH(Ventes[[#This Row],[VenteDate]]),"##"))</f>
        <v>03</v>
      </c>
      <c r="AF369" t="str">
        <f>CHOOSE(Ventes[[#This Row],[DateMoisNumero]],"janvier","février","mars","avril","mai","juin","juillet.","août","septembre","octobre","novembre","décembre")</f>
        <v>mars</v>
      </c>
      <c r="AG369" t="str">
        <f>Ventes[[#This Row],[DateAnnee]]&amp;IF(WEEKNUM(Ventes[[#This Row],[VenteDate]])&lt;10,"-0","-")&amp;WEEKNUM(Ventes[[#This Row],[VenteDate]])</f>
        <v>2025-12</v>
      </c>
      <c r="AH369" s="10">
        <f>YEAR(Ventes[[#This Row],[VenteDate]])</f>
        <v>2025</v>
      </c>
      <c r="AR369"/>
      <c r="AS369"/>
      <c r="AT369"/>
      <c r="AU369"/>
      <c r="AV369"/>
      <c r="AW369"/>
      <c r="BA369"/>
      <c r="BC369"/>
    </row>
    <row r="370" spans="1:55">
      <c r="A370" t="s">
        <v>944</v>
      </c>
      <c r="B370" t="s">
        <v>945</v>
      </c>
      <c r="C370" t="s">
        <v>946</v>
      </c>
      <c r="D370" s="8">
        <v>45734</v>
      </c>
      <c r="E370" s="8">
        <v>45824</v>
      </c>
      <c r="F370" s="8" t="s">
        <v>219</v>
      </c>
      <c r="G370" t="s">
        <v>220</v>
      </c>
      <c r="H370" t="s">
        <v>823</v>
      </c>
      <c r="I370" t="s">
        <v>824</v>
      </c>
      <c r="J370" t="s">
        <v>825</v>
      </c>
      <c r="K370" t="s">
        <v>955</v>
      </c>
      <c r="L370" s="9" t="s">
        <v>956</v>
      </c>
      <c r="M370" s="9" t="s">
        <v>43</v>
      </c>
      <c r="N370" t="s">
        <v>44</v>
      </c>
      <c r="O370" t="s">
        <v>45</v>
      </c>
      <c r="P370" t="s">
        <v>46</v>
      </c>
      <c r="Q370" s="5" t="s">
        <v>79</v>
      </c>
      <c r="R370" t="s">
        <v>80</v>
      </c>
      <c r="S370" t="s">
        <v>496</v>
      </c>
      <c r="T370" t="s">
        <v>497</v>
      </c>
      <c r="U370">
        <v>8</v>
      </c>
      <c r="V370">
        <v>54</v>
      </c>
      <c r="W370">
        <v>15.83</v>
      </c>
      <c r="X370">
        <f>Ventes[[#This Row],[VenteNombre]]*Ventes[[#This Row],[PUHT]]</f>
        <v>854.82</v>
      </c>
      <c r="Y370">
        <f>IF(Ventes[[#This Row],[RemiseType]]="Aucun",0,IF(Ventes[[#This Row],[RemiseType]]="Bas",3%,IF(Ventes[[#This Row],[RemiseType]]="Moyen",5%,IF(Ventes[[#This Row],[RemiseType]]="Elevé",10%,0))))*Ventes[[#This Row],[VenteBrut]]</f>
        <v>42.741000000000007</v>
      </c>
      <c r="Z370">
        <f>Ventes[[#This Row],[VenteBrut]]-Ventes[[#This Row],[Remise]]</f>
        <v>812.07900000000006</v>
      </c>
      <c r="AA370">
        <f>Ventes[[#This Row],[VenteNombre]]*Ventes[[#This Row],[CUHT]]</f>
        <v>432</v>
      </c>
      <c r="AB370">
        <f>ROUND(Ventes[[#This Row],[VenteNet]]-Ventes[[#This Row],[Cout]],2)</f>
        <v>380.08</v>
      </c>
      <c r="AC370">
        <f>WEEKDAY(Ventes[[#This Row],[VenteDate]], 2)</f>
        <v>1</v>
      </c>
      <c r="AD370" t="str">
        <f>CHOOSE(WEEKDAY(Ventes[[#This Row],[VenteDate]], 2),"lun.","mar.","mer.","jeu.","ven.","sam.","dim.")</f>
        <v>lun.</v>
      </c>
      <c r="AE370" s="10" t="str">
        <f>IF(MONTH(Ventes[[#This Row],[VenteDate]])&lt;10,"0"&amp;MONTH(Ventes[[#This Row],[VenteDate]]),TEXT(MONTH(Ventes[[#This Row],[VenteDate]]),"##"))</f>
        <v>06</v>
      </c>
      <c r="AF370" t="str">
        <f>CHOOSE(Ventes[[#This Row],[DateMoisNumero]],"janvier","février","mars","avril","mai","juin","juillet.","août","septembre","octobre","novembre","décembre")</f>
        <v>juin</v>
      </c>
      <c r="AG370" t="str">
        <f>Ventes[[#This Row],[DateAnnee]]&amp;IF(WEEKNUM(Ventes[[#This Row],[VenteDate]])&lt;10,"-0","-")&amp;WEEKNUM(Ventes[[#This Row],[VenteDate]])</f>
        <v>2025-25</v>
      </c>
      <c r="AH370" s="10">
        <f>YEAR(Ventes[[#This Row],[VenteDate]])</f>
        <v>2025</v>
      </c>
      <c r="AR370"/>
      <c r="AS370"/>
      <c r="AT370"/>
      <c r="AU370"/>
      <c r="AV370"/>
      <c r="AW370"/>
      <c r="BA370"/>
      <c r="BC370"/>
    </row>
    <row r="371" spans="1:55">
      <c r="A371" t="s">
        <v>944</v>
      </c>
      <c r="B371" t="s">
        <v>945</v>
      </c>
      <c r="C371" t="s">
        <v>946</v>
      </c>
      <c r="D371" s="8">
        <v>45734</v>
      </c>
      <c r="E371" s="8">
        <v>45867</v>
      </c>
      <c r="F371" s="8" t="s">
        <v>219</v>
      </c>
      <c r="G371" t="s">
        <v>220</v>
      </c>
      <c r="H371" t="s">
        <v>823</v>
      </c>
      <c r="I371" t="s">
        <v>824</v>
      </c>
      <c r="J371" t="s">
        <v>825</v>
      </c>
      <c r="K371" t="s">
        <v>957</v>
      </c>
      <c r="L371" s="9" t="s">
        <v>958</v>
      </c>
      <c r="M371" s="9" t="s">
        <v>130</v>
      </c>
      <c r="N371" t="s">
        <v>131</v>
      </c>
      <c r="O371" t="s">
        <v>288</v>
      </c>
      <c r="P371" t="s">
        <v>289</v>
      </c>
      <c r="Q371" s="5" t="s">
        <v>65</v>
      </c>
      <c r="R371" t="s">
        <v>66</v>
      </c>
      <c r="S371" t="s">
        <v>175</v>
      </c>
      <c r="T371" t="s">
        <v>176</v>
      </c>
      <c r="U371">
        <v>46.87</v>
      </c>
      <c r="V371">
        <v>18</v>
      </c>
      <c r="W371">
        <v>121.55</v>
      </c>
      <c r="X371">
        <f>Ventes[[#This Row],[VenteNombre]]*Ventes[[#This Row],[PUHT]]</f>
        <v>2187.9</v>
      </c>
      <c r="Y37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1">
        <f>Ventes[[#This Row],[VenteBrut]]-Ventes[[#This Row],[Remise]]</f>
        <v>2187.9</v>
      </c>
      <c r="AA371">
        <f>Ventes[[#This Row],[VenteNombre]]*Ventes[[#This Row],[CUHT]]</f>
        <v>843.66</v>
      </c>
      <c r="AB371">
        <f>ROUND(Ventes[[#This Row],[VenteNet]]-Ventes[[#This Row],[Cout]],2)</f>
        <v>1344.24</v>
      </c>
      <c r="AC371">
        <f>WEEKDAY(Ventes[[#This Row],[VenteDate]], 2)</f>
        <v>2</v>
      </c>
      <c r="AD371" t="str">
        <f>CHOOSE(WEEKDAY(Ventes[[#This Row],[VenteDate]], 2),"lun.","mar.","mer.","jeu.","ven.","sam.","dim.")</f>
        <v>mar.</v>
      </c>
      <c r="AE371" s="10" t="str">
        <f>IF(MONTH(Ventes[[#This Row],[VenteDate]])&lt;10,"0"&amp;MONTH(Ventes[[#This Row],[VenteDate]]),TEXT(MONTH(Ventes[[#This Row],[VenteDate]]),"##"))</f>
        <v>07</v>
      </c>
      <c r="AF371" t="str">
        <f>CHOOSE(Ventes[[#This Row],[DateMoisNumero]],"janvier","février","mars","avril","mai","juin","juillet.","août","septembre","octobre","novembre","décembre")</f>
        <v>juillet.</v>
      </c>
      <c r="AG371" t="str">
        <f>Ventes[[#This Row],[DateAnnee]]&amp;IF(WEEKNUM(Ventes[[#This Row],[VenteDate]])&lt;10,"-0","-")&amp;WEEKNUM(Ventes[[#This Row],[VenteDate]])</f>
        <v>2025-31</v>
      </c>
      <c r="AH371" s="10">
        <f>YEAR(Ventes[[#This Row],[VenteDate]])</f>
        <v>2025</v>
      </c>
      <c r="AR371"/>
      <c r="AS371"/>
      <c r="AT371"/>
      <c r="AU371"/>
      <c r="AV371"/>
      <c r="AW371"/>
      <c r="BA371"/>
      <c r="BC371"/>
    </row>
    <row r="372" spans="1:55">
      <c r="A372" t="s">
        <v>944</v>
      </c>
      <c r="B372" t="s">
        <v>945</v>
      </c>
      <c r="C372" t="s">
        <v>946</v>
      </c>
      <c r="D372" s="8">
        <v>45734</v>
      </c>
      <c r="E372" s="8">
        <v>45993</v>
      </c>
      <c r="F372" s="8" t="s">
        <v>219</v>
      </c>
      <c r="G372" t="s">
        <v>220</v>
      </c>
      <c r="H372" t="s">
        <v>823</v>
      </c>
      <c r="I372" t="s">
        <v>824</v>
      </c>
      <c r="J372" t="s">
        <v>825</v>
      </c>
      <c r="K372" t="s">
        <v>959</v>
      </c>
      <c r="L372" s="9" t="s">
        <v>960</v>
      </c>
      <c r="M372" s="9" t="s">
        <v>43</v>
      </c>
      <c r="N372" t="s">
        <v>44</v>
      </c>
      <c r="O372" t="s">
        <v>45</v>
      </c>
      <c r="P372" t="s">
        <v>46</v>
      </c>
      <c r="Q372" s="5" t="s">
        <v>57</v>
      </c>
      <c r="R372" t="s">
        <v>58</v>
      </c>
      <c r="S372" t="s">
        <v>478</v>
      </c>
      <c r="T372" t="s">
        <v>479</v>
      </c>
      <c r="U372">
        <v>58.33</v>
      </c>
      <c r="V372">
        <v>21</v>
      </c>
      <c r="W372">
        <v>80.63</v>
      </c>
      <c r="X372">
        <f>Ventes[[#This Row],[VenteNombre]]*Ventes[[#This Row],[PUHT]]</f>
        <v>1693.23</v>
      </c>
      <c r="Y372">
        <f>IF(Ventes[[#This Row],[RemiseType]]="Aucun",0,IF(Ventes[[#This Row],[RemiseType]]="Bas",3%,IF(Ventes[[#This Row],[RemiseType]]="Moyen",5%,IF(Ventes[[#This Row],[RemiseType]]="Elevé",10%,0))))*Ventes[[#This Row],[VenteBrut]]</f>
        <v>84.661500000000004</v>
      </c>
      <c r="Z372">
        <f>Ventes[[#This Row],[VenteBrut]]-Ventes[[#This Row],[Remise]]</f>
        <v>1608.5685000000001</v>
      </c>
      <c r="AA372">
        <f>Ventes[[#This Row],[VenteNombre]]*Ventes[[#This Row],[CUHT]]</f>
        <v>1224.93</v>
      </c>
      <c r="AB372">
        <f>ROUND(Ventes[[#This Row],[VenteNet]]-Ventes[[#This Row],[Cout]],2)</f>
        <v>383.64</v>
      </c>
      <c r="AC372">
        <f>WEEKDAY(Ventes[[#This Row],[VenteDate]], 2)</f>
        <v>2</v>
      </c>
      <c r="AD372" t="str">
        <f>CHOOSE(WEEKDAY(Ventes[[#This Row],[VenteDate]], 2),"lun.","mar.","mer.","jeu.","ven.","sam.","dim.")</f>
        <v>mar.</v>
      </c>
      <c r="AE372" s="10" t="str">
        <f>IF(MONTH(Ventes[[#This Row],[VenteDate]])&lt;10,"0"&amp;MONTH(Ventes[[#This Row],[VenteDate]]),TEXT(MONTH(Ventes[[#This Row],[VenteDate]]),"##"))</f>
        <v>12</v>
      </c>
      <c r="AF372" t="str">
        <f>CHOOSE(Ventes[[#This Row],[DateMoisNumero]],"janvier","février","mars","avril","mai","juin","juillet.","août","septembre","octobre","novembre","décembre")</f>
        <v>décembre</v>
      </c>
      <c r="AG372" t="str">
        <f>Ventes[[#This Row],[DateAnnee]]&amp;IF(WEEKNUM(Ventes[[#This Row],[VenteDate]])&lt;10,"-0","-")&amp;WEEKNUM(Ventes[[#This Row],[VenteDate]])</f>
        <v>2025-49</v>
      </c>
      <c r="AH372" s="10">
        <f>YEAR(Ventes[[#This Row],[VenteDate]])</f>
        <v>2025</v>
      </c>
      <c r="AR372"/>
      <c r="AS372"/>
      <c r="AT372"/>
      <c r="AU372"/>
      <c r="AV372"/>
      <c r="AW372"/>
      <c r="BA372"/>
      <c r="BC372"/>
    </row>
    <row r="373" spans="1:55">
      <c r="A373" t="s">
        <v>944</v>
      </c>
      <c r="B373" t="s">
        <v>945</v>
      </c>
      <c r="C373" t="s">
        <v>946</v>
      </c>
      <c r="D373" s="8">
        <v>45734</v>
      </c>
      <c r="E373" s="8">
        <v>46051</v>
      </c>
      <c r="F373" s="8" t="s">
        <v>219</v>
      </c>
      <c r="G373" t="s">
        <v>220</v>
      </c>
      <c r="H373" t="s">
        <v>823</v>
      </c>
      <c r="I373" t="s">
        <v>824</v>
      </c>
      <c r="J373" t="s">
        <v>825</v>
      </c>
      <c r="K373" t="s">
        <v>961</v>
      </c>
      <c r="L373" s="9" t="s">
        <v>962</v>
      </c>
      <c r="M373" s="9" t="s">
        <v>43</v>
      </c>
      <c r="N373" t="s">
        <v>44</v>
      </c>
      <c r="O373" t="s">
        <v>45</v>
      </c>
      <c r="P373" t="s">
        <v>46</v>
      </c>
      <c r="Q373" s="5" t="s">
        <v>65</v>
      </c>
      <c r="R373" t="s">
        <v>66</v>
      </c>
      <c r="S373" t="s">
        <v>478</v>
      </c>
      <c r="T373" t="s">
        <v>479</v>
      </c>
      <c r="U373">
        <v>58.8</v>
      </c>
      <c r="V373">
        <v>14</v>
      </c>
      <c r="W373">
        <v>81.27</v>
      </c>
      <c r="X373">
        <f>Ventes[[#This Row],[VenteNombre]]*Ventes[[#This Row],[PUHT]]</f>
        <v>1137.78</v>
      </c>
      <c r="Y373">
        <f>IF(Ventes[[#This Row],[RemiseType]]="Aucun",0,IF(Ventes[[#This Row],[RemiseType]]="Bas",3%,IF(Ventes[[#This Row],[RemiseType]]="Moyen",5%,IF(Ventes[[#This Row],[RemiseType]]="Elevé",10%,0))))*Ventes[[#This Row],[VenteBrut]]</f>
        <v>56.889000000000003</v>
      </c>
      <c r="Z373">
        <f>Ventes[[#This Row],[VenteBrut]]-Ventes[[#This Row],[Remise]]</f>
        <v>1080.8910000000001</v>
      </c>
      <c r="AA373">
        <f>Ventes[[#This Row],[VenteNombre]]*Ventes[[#This Row],[CUHT]]</f>
        <v>823.19999999999993</v>
      </c>
      <c r="AB373">
        <f>ROUND(Ventes[[#This Row],[VenteNet]]-Ventes[[#This Row],[Cout]],2)</f>
        <v>257.69</v>
      </c>
      <c r="AC373">
        <f>WEEKDAY(Ventes[[#This Row],[VenteDate]], 2)</f>
        <v>4</v>
      </c>
      <c r="AD373" t="str">
        <f>CHOOSE(WEEKDAY(Ventes[[#This Row],[VenteDate]], 2),"lun.","mar.","mer.","jeu.","ven.","sam.","dim.")</f>
        <v>jeu.</v>
      </c>
      <c r="AE373" s="10" t="str">
        <f>IF(MONTH(Ventes[[#This Row],[VenteDate]])&lt;10,"0"&amp;MONTH(Ventes[[#This Row],[VenteDate]]),TEXT(MONTH(Ventes[[#This Row],[VenteDate]]),"##"))</f>
        <v>01</v>
      </c>
      <c r="AF373" t="str">
        <f>CHOOSE(Ventes[[#This Row],[DateMoisNumero]],"janvier","février","mars","avril","mai","juin","juillet.","août","septembre","octobre","novembre","décembre")</f>
        <v>janvier</v>
      </c>
      <c r="AG373" t="str">
        <f>Ventes[[#This Row],[DateAnnee]]&amp;IF(WEEKNUM(Ventes[[#This Row],[VenteDate]])&lt;10,"-0","-")&amp;WEEKNUM(Ventes[[#This Row],[VenteDate]])</f>
        <v>2026-05</v>
      </c>
      <c r="AH373" s="10">
        <f>YEAR(Ventes[[#This Row],[VenteDate]])</f>
        <v>2026</v>
      </c>
      <c r="AR373"/>
      <c r="AS373"/>
      <c r="AT373"/>
      <c r="AU373"/>
      <c r="AV373"/>
      <c r="AW373"/>
      <c r="BA373"/>
      <c r="BC373"/>
    </row>
    <row r="374" spans="1:55">
      <c r="A374" t="s">
        <v>944</v>
      </c>
      <c r="B374" t="s">
        <v>945</v>
      </c>
      <c r="C374" t="s">
        <v>946</v>
      </c>
      <c r="D374" s="8">
        <v>45734</v>
      </c>
      <c r="E374" s="8">
        <v>46156</v>
      </c>
      <c r="F374" s="8" t="s">
        <v>219</v>
      </c>
      <c r="G374" t="s">
        <v>220</v>
      </c>
      <c r="H374" t="s">
        <v>823</v>
      </c>
      <c r="I374" t="s">
        <v>824</v>
      </c>
      <c r="J374" t="s">
        <v>825</v>
      </c>
      <c r="K374" t="s">
        <v>963</v>
      </c>
      <c r="L374" s="9" t="s">
        <v>964</v>
      </c>
      <c r="M374" s="9" t="s">
        <v>43</v>
      </c>
      <c r="N374" t="s">
        <v>44</v>
      </c>
      <c r="O374" t="s">
        <v>288</v>
      </c>
      <c r="P374" t="s">
        <v>289</v>
      </c>
      <c r="Q374" s="5" t="s">
        <v>47</v>
      </c>
      <c r="R374" t="s">
        <v>48</v>
      </c>
      <c r="S374" t="s">
        <v>441</v>
      </c>
      <c r="T374" t="s">
        <v>442</v>
      </c>
      <c r="U374">
        <v>68.040000000000006</v>
      </c>
      <c r="V374">
        <v>36</v>
      </c>
      <c r="W374">
        <v>132.32</v>
      </c>
      <c r="X374">
        <f>Ventes[[#This Row],[VenteNombre]]*Ventes[[#This Row],[PUHT]]</f>
        <v>4763.5199999999995</v>
      </c>
      <c r="Y37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4">
        <f>Ventes[[#This Row],[VenteBrut]]-Ventes[[#This Row],[Remise]]</f>
        <v>4763.5199999999995</v>
      </c>
      <c r="AA374">
        <f>Ventes[[#This Row],[VenteNombre]]*Ventes[[#This Row],[CUHT]]</f>
        <v>2449.44</v>
      </c>
      <c r="AB374">
        <f>ROUND(Ventes[[#This Row],[VenteNet]]-Ventes[[#This Row],[Cout]],2)</f>
        <v>2314.08</v>
      </c>
      <c r="AC374">
        <f>WEEKDAY(Ventes[[#This Row],[VenteDate]], 2)</f>
        <v>4</v>
      </c>
      <c r="AD374" t="str">
        <f>CHOOSE(WEEKDAY(Ventes[[#This Row],[VenteDate]], 2),"lun.","mar.","mer.","jeu.","ven.","sam.","dim.")</f>
        <v>jeu.</v>
      </c>
      <c r="AE374" s="10" t="str">
        <f>IF(MONTH(Ventes[[#This Row],[VenteDate]])&lt;10,"0"&amp;MONTH(Ventes[[#This Row],[VenteDate]]),TEXT(MONTH(Ventes[[#This Row],[VenteDate]]),"##"))</f>
        <v>05</v>
      </c>
      <c r="AF374" t="str">
        <f>CHOOSE(Ventes[[#This Row],[DateMoisNumero]],"janvier","février","mars","avril","mai","juin","juillet.","août","septembre","octobre","novembre","décembre")</f>
        <v>mai</v>
      </c>
      <c r="AG374" t="str">
        <f>Ventes[[#This Row],[DateAnnee]]&amp;IF(WEEKNUM(Ventes[[#This Row],[VenteDate]])&lt;10,"-0","-")&amp;WEEKNUM(Ventes[[#This Row],[VenteDate]])</f>
        <v>2026-20</v>
      </c>
      <c r="AH374" s="10">
        <f>YEAR(Ventes[[#This Row],[VenteDate]])</f>
        <v>2026</v>
      </c>
      <c r="AR374"/>
      <c r="AS374"/>
      <c r="AT374"/>
      <c r="AU374"/>
      <c r="AV374"/>
      <c r="AW374"/>
      <c r="BA374"/>
      <c r="BC374"/>
    </row>
    <row r="375" spans="1:55">
      <c r="A375" t="s">
        <v>944</v>
      </c>
      <c r="B375" t="s">
        <v>945</v>
      </c>
      <c r="C375" t="s">
        <v>946</v>
      </c>
      <c r="D375" s="8">
        <v>45734</v>
      </c>
      <c r="E375" s="8">
        <v>46241</v>
      </c>
      <c r="F375" s="8" t="s">
        <v>219</v>
      </c>
      <c r="G375" t="s">
        <v>220</v>
      </c>
      <c r="H375" t="s">
        <v>823</v>
      </c>
      <c r="I375" t="s">
        <v>824</v>
      </c>
      <c r="J375" t="s">
        <v>825</v>
      </c>
      <c r="K375" t="s">
        <v>965</v>
      </c>
      <c r="L375" s="9" t="s">
        <v>966</v>
      </c>
      <c r="M375" s="9" t="s">
        <v>43</v>
      </c>
      <c r="N375" t="s">
        <v>44</v>
      </c>
      <c r="O375" t="s">
        <v>45</v>
      </c>
      <c r="P375" t="s">
        <v>46</v>
      </c>
      <c r="Q375" s="5" t="s">
        <v>47</v>
      </c>
      <c r="R375" t="s">
        <v>48</v>
      </c>
      <c r="S375" t="s">
        <v>441</v>
      </c>
      <c r="T375" t="s">
        <v>442</v>
      </c>
      <c r="U375">
        <v>56</v>
      </c>
      <c r="V375">
        <v>21</v>
      </c>
      <c r="W375">
        <v>126.6</v>
      </c>
      <c r="X375">
        <f>Ventes[[#This Row],[VenteNombre]]*Ventes[[#This Row],[PUHT]]</f>
        <v>2658.6</v>
      </c>
      <c r="Y375">
        <f>IF(Ventes[[#This Row],[RemiseType]]="Aucun",0,IF(Ventes[[#This Row],[RemiseType]]="Bas",3%,IF(Ventes[[#This Row],[RemiseType]]="Moyen",5%,IF(Ventes[[#This Row],[RemiseType]]="Elevé",10%,0))))*Ventes[[#This Row],[VenteBrut]]</f>
        <v>132.93</v>
      </c>
      <c r="Z375">
        <f>Ventes[[#This Row],[VenteBrut]]-Ventes[[#This Row],[Remise]]</f>
        <v>2525.67</v>
      </c>
      <c r="AA375">
        <f>Ventes[[#This Row],[VenteNombre]]*Ventes[[#This Row],[CUHT]]</f>
        <v>1176</v>
      </c>
      <c r="AB375">
        <f>ROUND(Ventes[[#This Row],[VenteNet]]-Ventes[[#This Row],[Cout]],2)</f>
        <v>1349.67</v>
      </c>
      <c r="AC375">
        <f>WEEKDAY(Ventes[[#This Row],[VenteDate]], 2)</f>
        <v>5</v>
      </c>
      <c r="AD375" t="str">
        <f>CHOOSE(WEEKDAY(Ventes[[#This Row],[VenteDate]], 2),"lun.","mar.","mer.","jeu.","ven.","sam.","dim.")</f>
        <v>ven.</v>
      </c>
      <c r="AE375" s="10" t="str">
        <f>IF(MONTH(Ventes[[#This Row],[VenteDate]])&lt;10,"0"&amp;MONTH(Ventes[[#This Row],[VenteDate]]),TEXT(MONTH(Ventes[[#This Row],[VenteDate]]),"##"))</f>
        <v>08</v>
      </c>
      <c r="AF375" t="str">
        <f>CHOOSE(Ventes[[#This Row],[DateMoisNumero]],"janvier","février","mars","avril","mai","juin","juillet.","août","septembre","octobre","novembre","décembre")</f>
        <v>août</v>
      </c>
      <c r="AG375" t="str">
        <f>Ventes[[#This Row],[DateAnnee]]&amp;IF(WEEKNUM(Ventes[[#This Row],[VenteDate]])&lt;10,"-0","-")&amp;WEEKNUM(Ventes[[#This Row],[VenteDate]])</f>
        <v>2026-32</v>
      </c>
      <c r="AH375" s="10">
        <f>YEAR(Ventes[[#This Row],[VenteDate]])</f>
        <v>2026</v>
      </c>
      <c r="AR375"/>
      <c r="AS375"/>
      <c r="AT375"/>
      <c r="AU375"/>
      <c r="AV375"/>
      <c r="AW375"/>
      <c r="BA375"/>
      <c r="BC375"/>
    </row>
    <row r="376" spans="1:55">
      <c r="A376" t="s">
        <v>944</v>
      </c>
      <c r="B376" t="s">
        <v>945</v>
      </c>
      <c r="C376" t="s">
        <v>946</v>
      </c>
      <c r="D376" s="8">
        <v>45734</v>
      </c>
      <c r="E376" s="8">
        <v>46366</v>
      </c>
      <c r="F376" s="8" t="s">
        <v>219</v>
      </c>
      <c r="G376" t="s">
        <v>220</v>
      </c>
      <c r="H376" t="s">
        <v>823</v>
      </c>
      <c r="I376" t="s">
        <v>824</v>
      </c>
      <c r="J376" t="s">
        <v>825</v>
      </c>
      <c r="K376" t="s">
        <v>967</v>
      </c>
      <c r="L376" s="9" t="s">
        <v>968</v>
      </c>
      <c r="M376" s="9" t="s">
        <v>130</v>
      </c>
      <c r="N376" t="s">
        <v>131</v>
      </c>
      <c r="O376" t="s">
        <v>45</v>
      </c>
      <c r="P376" t="s">
        <v>46</v>
      </c>
      <c r="Q376" s="5" t="s">
        <v>57</v>
      </c>
      <c r="R376" t="s">
        <v>58</v>
      </c>
      <c r="S376" t="s">
        <v>175</v>
      </c>
      <c r="T376" t="s">
        <v>176</v>
      </c>
      <c r="U376">
        <v>37.200000000000003</v>
      </c>
      <c r="V376">
        <v>36</v>
      </c>
      <c r="W376">
        <v>117.1</v>
      </c>
      <c r="X376">
        <f>Ventes[[#This Row],[VenteNombre]]*Ventes[[#This Row],[PUHT]]</f>
        <v>4215.5999999999995</v>
      </c>
      <c r="Y376">
        <f>IF(Ventes[[#This Row],[RemiseType]]="Aucun",0,IF(Ventes[[#This Row],[RemiseType]]="Bas",3%,IF(Ventes[[#This Row],[RemiseType]]="Moyen",5%,IF(Ventes[[#This Row],[RemiseType]]="Elevé",10%,0))))*Ventes[[#This Row],[VenteBrut]]</f>
        <v>210.77999999999997</v>
      </c>
      <c r="Z376">
        <f>Ventes[[#This Row],[VenteBrut]]-Ventes[[#This Row],[Remise]]</f>
        <v>4004.8199999999997</v>
      </c>
      <c r="AA376">
        <f>Ventes[[#This Row],[VenteNombre]]*Ventes[[#This Row],[CUHT]]</f>
        <v>1339.2</v>
      </c>
      <c r="AB376">
        <f>ROUND(Ventes[[#This Row],[VenteNet]]-Ventes[[#This Row],[Cout]],2)</f>
        <v>2665.62</v>
      </c>
      <c r="AC376">
        <f>WEEKDAY(Ventes[[#This Row],[VenteDate]], 2)</f>
        <v>4</v>
      </c>
      <c r="AD376" t="str">
        <f>CHOOSE(WEEKDAY(Ventes[[#This Row],[VenteDate]], 2),"lun.","mar.","mer.","jeu.","ven.","sam.","dim.")</f>
        <v>jeu.</v>
      </c>
      <c r="AE376" s="10" t="str">
        <f>IF(MONTH(Ventes[[#This Row],[VenteDate]])&lt;10,"0"&amp;MONTH(Ventes[[#This Row],[VenteDate]]),TEXT(MONTH(Ventes[[#This Row],[VenteDate]]),"##"))</f>
        <v>12</v>
      </c>
      <c r="AF376" t="str">
        <f>CHOOSE(Ventes[[#This Row],[DateMoisNumero]],"janvier","février","mars","avril","mai","juin","juillet.","août","septembre","octobre","novembre","décembre")</f>
        <v>décembre</v>
      </c>
      <c r="AG376" t="str">
        <f>Ventes[[#This Row],[DateAnnee]]&amp;IF(WEEKNUM(Ventes[[#This Row],[VenteDate]])&lt;10,"-0","-")&amp;WEEKNUM(Ventes[[#This Row],[VenteDate]])</f>
        <v>2026-50</v>
      </c>
      <c r="AH376" s="10">
        <f>YEAR(Ventes[[#This Row],[VenteDate]])</f>
        <v>2026</v>
      </c>
      <c r="AR376"/>
      <c r="AS376"/>
      <c r="AT376"/>
      <c r="AU376"/>
      <c r="AV376"/>
      <c r="AW376"/>
      <c r="BA376"/>
      <c r="BC376"/>
    </row>
    <row r="377" spans="1:55">
      <c r="A377" t="s">
        <v>944</v>
      </c>
      <c r="B377" t="s">
        <v>945</v>
      </c>
      <c r="C377" t="s">
        <v>946</v>
      </c>
      <c r="D377" s="8">
        <v>45734</v>
      </c>
      <c r="E377" s="8">
        <v>46379</v>
      </c>
      <c r="F377" s="8" t="s">
        <v>219</v>
      </c>
      <c r="G377" t="s">
        <v>220</v>
      </c>
      <c r="H377" t="s">
        <v>823</v>
      </c>
      <c r="I377" t="s">
        <v>824</v>
      </c>
      <c r="J377" t="s">
        <v>825</v>
      </c>
      <c r="K377" t="s">
        <v>969</v>
      </c>
      <c r="L377" s="9" t="s">
        <v>970</v>
      </c>
      <c r="M377" s="9" t="s">
        <v>53</v>
      </c>
      <c r="N377" t="s">
        <v>54</v>
      </c>
      <c r="O377" t="s">
        <v>288</v>
      </c>
      <c r="P377" t="s">
        <v>289</v>
      </c>
      <c r="Q377" s="5" t="s">
        <v>79</v>
      </c>
      <c r="R377" t="s">
        <v>80</v>
      </c>
      <c r="S377" t="s">
        <v>160</v>
      </c>
      <c r="T377" t="s">
        <v>161</v>
      </c>
      <c r="U377">
        <v>50.4</v>
      </c>
      <c r="V377">
        <v>19</v>
      </c>
      <c r="W377">
        <v>75.599999999999994</v>
      </c>
      <c r="X377">
        <f>Ventes[[#This Row],[VenteNombre]]*Ventes[[#This Row],[PUHT]]</f>
        <v>1436.3999999999999</v>
      </c>
      <c r="Y3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77">
        <f>Ventes[[#This Row],[VenteBrut]]-Ventes[[#This Row],[Remise]]</f>
        <v>1436.3999999999999</v>
      </c>
      <c r="AA377">
        <f>Ventes[[#This Row],[VenteNombre]]*Ventes[[#This Row],[CUHT]]</f>
        <v>957.6</v>
      </c>
      <c r="AB377">
        <f>ROUND(Ventes[[#This Row],[VenteNet]]-Ventes[[#This Row],[Cout]],2)</f>
        <v>478.8</v>
      </c>
      <c r="AC377">
        <f>WEEKDAY(Ventes[[#This Row],[VenteDate]], 2)</f>
        <v>3</v>
      </c>
      <c r="AD377" t="str">
        <f>CHOOSE(WEEKDAY(Ventes[[#This Row],[VenteDate]], 2),"lun.","mar.","mer.","jeu.","ven.","sam.","dim.")</f>
        <v>mer.</v>
      </c>
      <c r="AE377" s="10" t="str">
        <f>IF(MONTH(Ventes[[#This Row],[VenteDate]])&lt;10,"0"&amp;MONTH(Ventes[[#This Row],[VenteDate]]),TEXT(MONTH(Ventes[[#This Row],[VenteDate]]),"##"))</f>
        <v>12</v>
      </c>
      <c r="AF377" t="str">
        <f>CHOOSE(Ventes[[#This Row],[DateMoisNumero]],"janvier","février","mars","avril","mai","juin","juillet.","août","septembre","octobre","novembre","décembre")</f>
        <v>décembre</v>
      </c>
      <c r="AG377" t="str">
        <f>Ventes[[#This Row],[DateAnnee]]&amp;IF(WEEKNUM(Ventes[[#This Row],[VenteDate]])&lt;10,"-0","-")&amp;WEEKNUM(Ventes[[#This Row],[VenteDate]])</f>
        <v>2026-52</v>
      </c>
      <c r="AH377" s="10">
        <f>YEAR(Ventes[[#This Row],[VenteDate]])</f>
        <v>2026</v>
      </c>
      <c r="AR377"/>
      <c r="AS377"/>
      <c r="AT377"/>
      <c r="AU377"/>
      <c r="AV377"/>
      <c r="AW377"/>
      <c r="BA377"/>
      <c r="BC377"/>
    </row>
    <row r="378" spans="1:55">
      <c r="A378" t="s">
        <v>944</v>
      </c>
      <c r="B378" t="s">
        <v>945</v>
      </c>
      <c r="C378" t="s">
        <v>946</v>
      </c>
      <c r="D378" s="8">
        <v>45734</v>
      </c>
      <c r="E378" s="8">
        <v>46464</v>
      </c>
      <c r="F378" s="8" t="s">
        <v>219</v>
      </c>
      <c r="G378" t="s">
        <v>220</v>
      </c>
      <c r="H378" t="s">
        <v>823</v>
      </c>
      <c r="I378" t="s">
        <v>824</v>
      </c>
      <c r="J378" t="s">
        <v>825</v>
      </c>
      <c r="K378" t="s">
        <v>971</v>
      </c>
      <c r="L378" s="9" t="s">
        <v>972</v>
      </c>
      <c r="M378" s="9" t="s">
        <v>53</v>
      </c>
      <c r="N378" t="s">
        <v>54</v>
      </c>
      <c r="O378" t="s">
        <v>45</v>
      </c>
      <c r="P378" s="9" t="s">
        <v>46</v>
      </c>
      <c r="Q378" s="5" t="s">
        <v>47</v>
      </c>
      <c r="R378" t="s">
        <v>48</v>
      </c>
      <c r="S378" t="s">
        <v>59</v>
      </c>
      <c r="T378" t="s">
        <v>60</v>
      </c>
      <c r="U378" s="9">
        <v>24.78</v>
      </c>
      <c r="V378">
        <v>27</v>
      </c>
      <c r="W378" s="9">
        <v>37.17</v>
      </c>
      <c r="X378">
        <f>Ventes[[#This Row],[VenteNombre]]*Ventes[[#This Row],[PUHT]]</f>
        <v>1003.59</v>
      </c>
      <c r="Y378">
        <f>IF(Ventes[[#This Row],[RemiseType]]="Aucun",0,IF(Ventes[[#This Row],[RemiseType]]="Bas",3%,IF(Ventes[[#This Row],[RemiseType]]="Moyen",5%,IF(Ventes[[#This Row],[RemiseType]]="Elevé",10%,0))))*Ventes[[#This Row],[VenteBrut]]</f>
        <v>50.179500000000004</v>
      </c>
      <c r="Z378">
        <f>Ventes[[#This Row],[VenteBrut]]-Ventes[[#This Row],[Remise]]</f>
        <v>953.41050000000007</v>
      </c>
      <c r="AA378">
        <f>Ventes[[#This Row],[VenteNombre]]*Ventes[[#This Row],[CUHT]]</f>
        <v>669.06000000000006</v>
      </c>
      <c r="AB378">
        <f>ROUND(Ventes[[#This Row],[VenteNet]]-Ventes[[#This Row],[Cout]],2)</f>
        <v>284.35000000000002</v>
      </c>
      <c r="AC378">
        <f>WEEKDAY(Ventes[[#This Row],[VenteDate]], 2)</f>
        <v>4</v>
      </c>
      <c r="AD378" t="str">
        <f>CHOOSE(WEEKDAY(Ventes[[#This Row],[VenteDate]], 2),"lun.","mar.","mer.","jeu.","ven.","sam.","dim.")</f>
        <v>jeu.</v>
      </c>
      <c r="AE378" s="10" t="str">
        <f>IF(MONTH(Ventes[[#This Row],[VenteDate]])&lt;10,"0"&amp;MONTH(Ventes[[#This Row],[VenteDate]]),TEXT(MONTH(Ventes[[#This Row],[VenteDate]]),"##"))</f>
        <v>03</v>
      </c>
      <c r="AF378" t="str">
        <f>CHOOSE(Ventes[[#This Row],[DateMoisNumero]],"janvier","février","mars","avril","mai","juin","juillet.","août","septembre","octobre","novembre","décembre")</f>
        <v>mars</v>
      </c>
      <c r="AG378" t="str">
        <f>Ventes[[#This Row],[DateAnnee]]&amp;IF(WEEKNUM(Ventes[[#This Row],[VenteDate]])&lt;10,"-0","-")&amp;WEEKNUM(Ventes[[#This Row],[VenteDate]])</f>
        <v>2027-12</v>
      </c>
      <c r="AH378" s="10">
        <f>YEAR(Ventes[[#This Row],[VenteDate]])</f>
        <v>2027</v>
      </c>
      <c r="AR378"/>
      <c r="AS378"/>
      <c r="AT378"/>
      <c r="AU378"/>
      <c r="AV378"/>
      <c r="AW378"/>
      <c r="BA378"/>
      <c r="BC378"/>
    </row>
    <row r="379" spans="1:55">
      <c r="A379" t="s">
        <v>944</v>
      </c>
      <c r="B379" t="s">
        <v>945</v>
      </c>
      <c r="C379" t="s">
        <v>946</v>
      </c>
      <c r="D379" s="8">
        <v>45734</v>
      </c>
      <c r="E379" s="8">
        <v>46554</v>
      </c>
      <c r="F379" s="8" t="s">
        <v>219</v>
      </c>
      <c r="G379" t="s">
        <v>220</v>
      </c>
      <c r="H379" t="s">
        <v>823</v>
      </c>
      <c r="I379" t="s">
        <v>824</v>
      </c>
      <c r="J379" t="s">
        <v>825</v>
      </c>
      <c r="K379" t="s">
        <v>973</v>
      </c>
      <c r="L379" s="9" t="s">
        <v>974</v>
      </c>
      <c r="M379" s="9" t="s">
        <v>43</v>
      </c>
      <c r="N379" t="s">
        <v>44</v>
      </c>
      <c r="O379" t="s">
        <v>45</v>
      </c>
      <c r="P379" s="9" t="s">
        <v>46</v>
      </c>
      <c r="Q379" s="5" t="s">
        <v>79</v>
      </c>
      <c r="R379" t="s">
        <v>80</v>
      </c>
      <c r="S379" t="s">
        <v>496</v>
      </c>
      <c r="T379" t="s">
        <v>497</v>
      </c>
      <c r="U379" s="9">
        <v>108</v>
      </c>
      <c r="V379">
        <v>54</v>
      </c>
      <c r="W379" s="9">
        <v>213.75</v>
      </c>
      <c r="X379">
        <f>Ventes[[#This Row],[VenteNombre]]*Ventes[[#This Row],[PUHT]]</f>
        <v>11542.5</v>
      </c>
      <c r="Y379">
        <f>IF(Ventes[[#This Row],[RemiseType]]="Aucun",0,IF(Ventes[[#This Row],[RemiseType]]="Bas",3%,IF(Ventes[[#This Row],[RemiseType]]="Moyen",5%,IF(Ventes[[#This Row],[RemiseType]]="Elevé",10%,0))))*Ventes[[#This Row],[VenteBrut]]</f>
        <v>577.125</v>
      </c>
      <c r="Z379">
        <f>Ventes[[#This Row],[VenteBrut]]-Ventes[[#This Row],[Remise]]</f>
        <v>10965.375</v>
      </c>
      <c r="AA379">
        <f>Ventes[[#This Row],[VenteNombre]]*Ventes[[#This Row],[CUHT]]</f>
        <v>5832</v>
      </c>
      <c r="AB379">
        <f>ROUND(Ventes[[#This Row],[VenteNet]]-Ventes[[#This Row],[Cout]],2)</f>
        <v>5133.38</v>
      </c>
      <c r="AC379">
        <f>WEEKDAY(Ventes[[#This Row],[VenteDate]], 2)</f>
        <v>3</v>
      </c>
      <c r="AD379" t="str">
        <f>CHOOSE(WEEKDAY(Ventes[[#This Row],[VenteDate]], 2),"lun.","mar.","mer.","jeu.","ven.","sam.","dim.")</f>
        <v>mer.</v>
      </c>
      <c r="AE379" s="10" t="str">
        <f>IF(MONTH(Ventes[[#This Row],[VenteDate]])&lt;10,"0"&amp;MONTH(Ventes[[#This Row],[VenteDate]]),TEXT(MONTH(Ventes[[#This Row],[VenteDate]]),"##"))</f>
        <v>06</v>
      </c>
      <c r="AF379" t="str">
        <f>CHOOSE(Ventes[[#This Row],[DateMoisNumero]],"janvier","février","mars","avril","mai","juin","juillet.","août","septembre","octobre","novembre","décembre")</f>
        <v>juin</v>
      </c>
      <c r="AG379" t="str">
        <f>Ventes[[#This Row],[DateAnnee]]&amp;IF(WEEKNUM(Ventes[[#This Row],[VenteDate]])&lt;10,"-0","-")&amp;WEEKNUM(Ventes[[#This Row],[VenteDate]])</f>
        <v>2027-25</v>
      </c>
      <c r="AH379" s="10">
        <f>YEAR(Ventes[[#This Row],[VenteDate]])</f>
        <v>2027</v>
      </c>
      <c r="AR379"/>
      <c r="AS379"/>
      <c r="AT379"/>
      <c r="AU379"/>
      <c r="AV379"/>
      <c r="AW379"/>
      <c r="BA379"/>
      <c r="BC379"/>
    </row>
    <row r="380" spans="1:55">
      <c r="A380" t="s">
        <v>944</v>
      </c>
      <c r="B380" t="s">
        <v>945</v>
      </c>
      <c r="C380" t="s">
        <v>946</v>
      </c>
      <c r="D380" s="8">
        <v>45734</v>
      </c>
      <c r="E380" s="8">
        <v>46597</v>
      </c>
      <c r="F380" s="8" t="s">
        <v>219</v>
      </c>
      <c r="G380" t="s">
        <v>220</v>
      </c>
      <c r="H380" t="s">
        <v>823</v>
      </c>
      <c r="I380" t="s">
        <v>824</v>
      </c>
      <c r="J380" t="s">
        <v>825</v>
      </c>
      <c r="K380" t="s">
        <v>975</v>
      </c>
      <c r="L380" s="9" t="s">
        <v>976</v>
      </c>
      <c r="M380" s="9" t="s">
        <v>130</v>
      </c>
      <c r="N380" t="s">
        <v>131</v>
      </c>
      <c r="O380" t="s">
        <v>288</v>
      </c>
      <c r="P380" s="9" t="s">
        <v>289</v>
      </c>
      <c r="Q380" s="5" t="s">
        <v>65</v>
      </c>
      <c r="R380" t="s">
        <v>66</v>
      </c>
      <c r="S380" t="s">
        <v>175</v>
      </c>
      <c r="T380" t="s">
        <v>176</v>
      </c>
      <c r="U380" s="9">
        <v>74.400000000000006</v>
      </c>
      <c r="V380">
        <v>18</v>
      </c>
      <c r="W380" s="9">
        <v>134.19999999999999</v>
      </c>
      <c r="X380">
        <f>Ventes[[#This Row],[VenteNombre]]*Ventes[[#This Row],[PUHT]]</f>
        <v>2415.6</v>
      </c>
      <c r="Y38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80">
        <f>Ventes[[#This Row],[VenteBrut]]-Ventes[[#This Row],[Remise]]</f>
        <v>2415.6</v>
      </c>
      <c r="AA380">
        <f>Ventes[[#This Row],[VenteNombre]]*Ventes[[#This Row],[CUHT]]</f>
        <v>1339.2</v>
      </c>
      <c r="AB380">
        <f>ROUND(Ventes[[#This Row],[VenteNet]]-Ventes[[#This Row],[Cout]],2)</f>
        <v>1076.4000000000001</v>
      </c>
      <c r="AC380">
        <f>WEEKDAY(Ventes[[#This Row],[VenteDate]], 2)</f>
        <v>4</v>
      </c>
      <c r="AD380" t="str">
        <f>CHOOSE(WEEKDAY(Ventes[[#This Row],[VenteDate]], 2),"lun.","mar.","mer.","jeu.","ven.","sam.","dim.")</f>
        <v>jeu.</v>
      </c>
      <c r="AE380" s="10" t="str">
        <f>IF(MONTH(Ventes[[#This Row],[VenteDate]])&lt;10,"0"&amp;MONTH(Ventes[[#This Row],[VenteDate]]),TEXT(MONTH(Ventes[[#This Row],[VenteDate]]),"##"))</f>
        <v>07</v>
      </c>
      <c r="AF380" t="str">
        <f>CHOOSE(Ventes[[#This Row],[DateMoisNumero]],"janvier","février","mars","avril","mai","juin","juillet.","août","septembre","octobre","novembre","décembre")</f>
        <v>juillet.</v>
      </c>
      <c r="AG380" t="str">
        <f>Ventes[[#This Row],[DateAnnee]]&amp;IF(WEEKNUM(Ventes[[#This Row],[VenteDate]])&lt;10,"-0","-")&amp;WEEKNUM(Ventes[[#This Row],[VenteDate]])</f>
        <v>2027-31</v>
      </c>
      <c r="AH380" s="10">
        <f>YEAR(Ventes[[#This Row],[VenteDate]])</f>
        <v>2027</v>
      </c>
      <c r="AR380"/>
      <c r="AS380"/>
      <c r="AT380"/>
      <c r="AU380"/>
      <c r="AV380"/>
      <c r="AW380"/>
      <c r="BA380"/>
      <c r="BC380"/>
    </row>
    <row r="381" spans="1:55">
      <c r="A381" t="s">
        <v>944</v>
      </c>
      <c r="B381" t="s">
        <v>945</v>
      </c>
      <c r="C381" t="s">
        <v>946</v>
      </c>
      <c r="D381" s="8">
        <v>45734</v>
      </c>
      <c r="E381" s="8">
        <v>46723</v>
      </c>
      <c r="F381" s="8" t="s">
        <v>219</v>
      </c>
      <c r="G381" t="s">
        <v>220</v>
      </c>
      <c r="H381" t="s">
        <v>823</v>
      </c>
      <c r="I381" t="s">
        <v>824</v>
      </c>
      <c r="J381" t="s">
        <v>825</v>
      </c>
      <c r="K381" t="s">
        <v>977</v>
      </c>
      <c r="L381" s="9" t="s">
        <v>978</v>
      </c>
      <c r="M381" s="9" t="s">
        <v>43</v>
      </c>
      <c r="N381" t="s">
        <v>44</v>
      </c>
      <c r="O381" t="s">
        <v>45</v>
      </c>
      <c r="P381" s="9" t="s">
        <v>46</v>
      </c>
      <c r="Q381" s="5" t="s">
        <v>57</v>
      </c>
      <c r="R381" t="s">
        <v>58</v>
      </c>
      <c r="S381" t="s">
        <v>478</v>
      </c>
      <c r="T381" t="s">
        <v>479</v>
      </c>
      <c r="U381" s="9">
        <v>16.8</v>
      </c>
      <c r="V381">
        <v>21</v>
      </c>
      <c r="W381" s="9">
        <v>23.22</v>
      </c>
      <c r="X381">
        <f>Ventes[[#This Row],[VenteNombre]]*Ventes[[#This Row],[PUHT]]</f>
        <v>487.62</v>
      </c>
      <c r="Y381">
        <f>IF(Ventes[[#This Row],[RemiseType]]="Aucun",0,IF(Ventes[[#This Row],[RemiseType]]="Bas",3%,IF(Ventes[[#This Row],[RemiseType]]="Moyen",5%,IF(Ventes[[#This Row],[RemiseType]]="Elevé",10%,0))))*Ventes[[#This Row],[VenteBrut]]</f>
        <v>24.381</v>
      </c>
      <c r="Z381">
        <f>Ventes[[#This Row],[VenteBrut]]-Ventes[[#This Row],[Remise]]</f>
        <v>463.23900000000003</v>
      </c>
      <c r="AA381">
        <f>Ventes[[#This Row],[VenteNombre]]*Ventes[[#This Row],[CUHT]]</f>
        <v>352.8</v>
      </c>
      <c r="AB381">
        <f>ROUND(Ventes[[#This Row],[VenteNet]]-Ventes[[#This Row],[Cout]],2)</f>
        <v>110.44</v>
      </c>
      <c r="AC381">
        <f>WEEKDAY(Ventes[[#This Row],[VenteDate]], 2)</f>
        <v>4</v>
      </c>
      <c r="AD381" t="str">
        <f>CHOOSE(WEEKDAY(Ventes[[#This Row],[VenteDate]], 2),"lun.","mar.","mer.","jeu.","ven.","sam.","dim.")</f>
        <v>jeu.</v>
      </c>
      <c r="AE381" s="10" t="str">
        <f>IF(MONTH(Ventes[[#This Row],[VenteDate]])&lt;10,"0"&amp;MONTH(Ventes[[#This Row],[VenteDate]]),TEXT(MONTH(Ventes[[#This Row],[VenteDate]]),"##"))</f>
        <v>12</v>
      </c>
      <c r="AF381" t="str">
        <f>CHOOSE(Ventes[[#This Row],[DateMoisNumero]],"janvier","février","mars","avril","mai","juin","juillet.","août","septembre","octobre","novembre","décembre")</f>
        <v>décembre</v>
      </c>
      <c r="AG381" t="str">
        <f>Ventes[[#This Row],[DateAnnee]]&amp;IF(WEEKNUM(Ventes[[#This Row],[VenteDate]])&lt;10,"-0","-")&amp;WEEKNUM(Ventes[[#This Row],[VenteDate]])</f>
        <v>2027-49</v>
      </c>
      <c r="AH381" s="10">
        <f>YEAR(Ventes[[#This Row],[VenteDate]])</f>
        <v>2027</v>
      </c>
      <c r="AR381"/>
      <c r="AS381"/>
      <c r="AT381"/>
      <c r="AU381"/>
      <c r="AV381"/>
      <c r="AW381"/>
      <c r="BA381"/>
      <c r="BC381"/>
    </row>
    <row r="382" spans="1:55">
      <c r="A382" t="s">
        <v>944</v>
      </c>
      <c r="B382" t="s">
        <v>945</v>
      </c>
      <c r="C382" t="s">
        <v>946</v>
      </c>
      <c r="D382" s="8">
        <v>45734</v>
      </c>
      <c r="E382" s="8">
        <v>46781</v>
      </c>
      <c r="F382" s="8" t="s">
        <v>219</v>
      </c>
      <c r="G382" t="s">
        <v>220</v>
      </c>
      <c r="H382" t="s">
        <v>823</v>
      </c>
      <c r="I382" t="s">
        <v>824</v>
      </c>
      <c r="J382" t="s">
        <v>825</v>
      </c>
      <c r="K382" t="s">
        <v>979</v>
      </c>
      <c r="L382" s="9" t="s">
        <v>980</v>
      </c>
      <c r="M382" s="9" t="s">
        <v>43</v>
      </c>
      <c r="N382" t="s">
        <v>44</v>
      </c>
      <c r="O382" t="s">
        <v>45</v>
      </c>
      <c r="P382" s="9" t="s">
        <v>46</v>
      </c>
      <c r="Q382" s="5" t="s">
        <v>65</v>
      </c>
      <c r="R382" t="s">
        <v>66</v>
      </c>
      <c r="S382" t="s">
        <v>478</v>
      </c>
      <c r="T382" t="s">
        <v>479</v>
      </c>
      <c r="U382" s="9">
        <v>100.8</v>
      </c>
      <c r="V382">
        <v>14</v>
      </c>
      <c r="W382" s="9">
        <v>139.32</v>
      </c>
      <c r="X382">
        <f>Ventes[[#This Row],[VenteNombre]]*Ventes[[#This Row],[PUHT]]</f>
        <v>1950.48</v>
      </c>
      <c r="Y382">
        <f>IF(Ventes[[#This Row],[RemiseType]]="Aucun",0,IF(Ventes[[#This Row],[RemiseType]]="Bas",3%,IF(Ventes[[#This Row],[RemiseType]]="Moyen",5%,IF(Ventes[[#This Row],[RemiseType]]="Elevé",10%,0))))*Ventes[[#This Row],[VenteBrut]]</f>
        <v>97.524000000000001</v>
      </c>
      <c r="Z382">
        <f>Ventes[[#This Row],[VenteBrut]]-Ventes[[#This Row],[Remise]]</f>
        <v>1852.9560000000001</v>
      </c>
      <c r="AA382">
        <f>Ventes[[#This Row],[VenteNombre]]*Ventes[[#This Row],[CUHT]]</f>
        <v>1411.2</v>
      </c>
      <c r="AB382">
        <f>ROUND(Ventes[[#This Row],[VenteNet]]-Ventes[[#This Row],[Cout]],2)</f>
        <v>441.76</v>
      </c>
      <c r="AC382">
        <f>WEEKDAY(Ventes[[#This Row],[VenteDate]], 2)</f>
        <v>6</v>
      </c>
      <c r="AD382" t="str">
        <f>CHOOSE(WEEKDAY(Ventes[[#This Row],[VenteDate]], 2),"lun.","mar.","mer.","jeu.","ven.","sam.","dim.")</f>
        <v>sam.</v>
      </c>
      <c r="AE382" s="10" t="str">
        <f>IF(MONTH(Ventes[[#This Row],[VenteDate]])&lt;10,"0"&amp;MONTH(Ventes[[#This Row],[VenteDate]]),TEXT(MONTH(Ventes[[#This Row],[VenteDate]]),"##"))</f>
        <v>01</v>
      </c>
      <c r="AF382" t="str">
        <f>CHOOSE(Ventes[[#This Row],[DateMoisNumero]],"janvier","février","mars","avril","mai","juin","juillet.","août","septembre","octobre","novembre","décembre")</f>
        <v>janvier</v>
      </c>
      <c r="AG382" t="str">
        <f>Ventes[[#This Row],[DateAnnee]]&amp;IF(WEEKNUM(Ventes[[#This Row],[VenteDate]])&lt;10,"-0","-")&amp;WEEKNUM(Ventes[[#This Row],[VenteDate]])</f>
        <v>2028-05</v>
      </c>
      <c r="AH382" s="10">
        <f>YEAR(Ventes[[#This Row],[VenteDate]])</f>
        <v>2028</v>
      </c>
      <c r="AR382"/>
      <c r="AS382"/>
      <c r="AT382"/>
      <c r="AU382"/>
      <c r="AV382"/>
      <c r="AW382"/>
      <c r="BA382"/>
      <c r="BC382"/>
    </row>
    <row r="383" spans="1:55">
      <c r="A383" t="s">
        <v>944</v>
      </c>
      <c r="B383" t="s">
        <v>945</v>
      </c>
      <c r="C383" t="s">
        <v>946</v>
      </c>
      <c r="D383" s="8">
        <v>45734</v>
      </c>
      <c r="E383" s="8">
        <v>46887</v>
      </c>
      <c r="F383" s="8" t="s">
        <v>219</v>
      </c>
      <c r="G383" t="s">
        <v>220</v>
      </c>
      <c r="H383" t="s">
        <v>823</v>
      </c>
      <c r="I383" t="s">
        <v>824</v>
      </c>
      <c r="J383" t="s">
        <v>825</v>
      </c>
      <c r="K383" t="s">
        <v>981</v>
      </c>
      <c r="L383" s="9" t="s">
        <v>982</v>
      </c>
      <c r="M383" s="9" t="s">
        <v>43</v>
      </c>
      <c r="N383" t="s">
        <v>44</v>
      </c>
      <c r="O383" t="s">
        <v>288</v>
      </c>
      <c r="P383" s="9" t="s">
        <v>289</v>
      </c>
      <c r="Q383" s="5" t="s">
        <v>47</v>
      </c>
      <c r="R383" t="s">
        <v>48</v>
      </c>
      <c r="S383" t="s">
        <v>441</v>
      </c>
      <c r="T383" t="s">
        <v>442</v>
      </c>
      <c r="U383" s="9">
        <v>116.64</v>
      </c>
      <c r="V383">
        <v>36</v>
      </c>
      <c r="W383" s="9">
        <v>155.41</v>
      </c>
      <c r="X383">
        <f>Ventes[[#This Row],[VenteNombre]]*Ventes[[#This Row],[PUHT]]</f>
        <v>5594.76</v>
      </c>
      <c r="Y38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383">
        <f>Ventes[[#This Row],[VenteBrut]]-Ventes[[#This Row],[Remise]]</f>
        <v>5594.76</v>
      </c>
      <c r="AA383">
        <f>Ventes[[#This Row],[VenteNombre]]*Ventes[[#This Row],[CUHT]]</f>
        <v>4199.04</v>
      </c>
      <c r="AB383">
        <f>ROUND(Ventes[[#This Row],[VenteNet]]-Ventes[[#This Row],[Cout]],2)</f>
        <v>1395.72</v>
      </c>
      <c r="AC383">
        <f>WEEKDAY(Ventes[[#This Row],[VenteDate]], 2)</f>
        <v>7</v>
      </c>
      <c r="AD383" t="str">
        <f>CHOOSE(WEEKDAY(Ventes[[#This Row],[VenteDate]], 2),"lun.","mar.","mer.","jeu.","ven.","sam.","dim.")</f>
        <v>dim.</v>
      </c>
      <c r="AE383" s="10" t="str">
        <f>IF(MONTH(Ventes[[#This Row],[VenteDate]])&lt;10,"0"&amp;MONTH(Ventes[[#This Row],[VenteDate]]),TEXT(MONTH(Ventes[[#This Row],[VenteDate]]),"##"))</f>
        <v>05</v>
      </c>
      <c r="AF383" t="str">
        <f>CHOOSE(Ventes[[#This Row],[DateMoisNumero]],"janvier","février","mars","avril","mai","juin","juillet.","août","septembre","octobre","novembre","décembre")</f>
        <v>mai</v>
      </c>
      <c r="AG383" t="str">
        <f>Ventes[[#This Row],[DateAnnee]]&amp;IF(WEEKNUM(Ventes[[#This Row],[VenteDate]])&lt;10,"-0","-")&amp;WEEKNUM(Ventes[[#This Row],[VenteDate]])</f>
        <v>2028-21</v>
      </c>
      <c r="AH383" s="10">
        <f>YEAR(Ventes[[#This Row],[VenteDate]])</f>
        <v>2028</v>
      </c>
      <c r="AR383"/>
      <c r="AS383"/>
      <c r="AT383"/>
      <c r="AU383"/>
      <c r="AV383"/>
      <c r="AW383"/>
      <c r="BA383"/>
      <c r="BC383"/>
    </row>
    <row r="384" spans="1:55">
      <c r="A384" t="s">
        <v>983</v>
      </c>
      <c r="B384" t="s">
        <v>984</v>
      </c>
      <c r="D384" s="8">
        <v>45764</v>
      </c>
      <c r="E384" s="8">
        <v>45764</v>
      </c>
      <c r="F384" s="8" t="s">
        <v>36</v>
      </c>
      <c r="G384" t="s">
        <v>37</v>
      </c>
      <c r="H384" t="s">
        <v>823</v>
      </c>
      <c r="I384" t="s">
        <v>824</v>
      </c>
      <c r="J384" t="s">
        <v>825</v>
      </c>
      <c r="K384" t="s">
        <v>985</v>
      </c>
      <c r="L384" s="9" t="s">
        <v>986</v>
      </c>
      <c r="M384" s="9" t="s">
        <v>53</v>
      </c>
      <c r="N384" t="s">
        <v>54</v>
      </c>
      <c r="O384" t="s">
        <v>77</v>
      </c>
      <c r="P384" t="s">
        <v>78</v>
      </c>
      <c r="Q384" s="5" t="s">
        <v>57</v>
      </c>
      <c r="R384" t="s">
        <v>58</v>
      </c>
      <c r="S384" t="s">
        <v>49</v>
      </c>
      <c r="T384" t="s">
        <v>50</v>
      </c>
      <c r="U384">
        <v>10.62</v>
      </c>
      <c r="V384">
        <v>11</v>
      </c>
      <c r="W384">
        <v>15.93</v>
      </c>
      <c r="X384">
        <f>Ventes[[#This Row],[VenteNombre]]*Ventes[[#This Row],[PUHT]]</f>
        <v>175.23</v>
      </c>
      <c r="Y384">
        <f>IF(Ventes[[#This Row],[RemiseType]]="Aucun",0,IF(Ventes[[#This Row],[RemiseType]]="Bas",3%,IF(Ventes[[#This Row],[RemiseType]]="Moyen",5%,IF(Ventes[[#This Row],[RemiseType]]="Elevé",10%,0))))*Ventes[[#This Row],[VenteBrut]]</f>
        <v>17.523</v>
      </c>
      <c r="Z384">
        <f>Ventes[[#This Row],[VenteBrut]]-Ventes[[#This Row],[Remise]]</f>
        <v>157.70699999999999</v>
      </c>
      <c r="AA384">
        <f>Ventes[[#This Row],[VenteNombre]]*Ventes[[#This Row],[CUHT]]</f>
        <v>116.82</v>
      </c>
      <c r="AB384">
        <f>ROUND(Ventes[[#This Row],[VenteNet]]-Ventes[[#This Row],[Cout]],2)</f>
        <v>40.89</v>
      </c>
      <c r="AC384">
        <f>WEEKDAY(Ventes[[#This Row],[VenteDate]], 2)</f>
        <v>4</v>
      </c>
      <c r="AD384" t="str">
        <f>CHOOSE(WEEKDAY(Ventes[[#This Row],[VenteDate]], 2),"lun.","mar.","mer.","jeu.","ven.","sam.","dim.")</f>
        <v>jeu.</v>
      </c>
      <c r="AE384" s="10" t="str">
        <f>IF(MONTH(Ventes[[#This Row],[VenteDate]])&lt;10,"0"&amp;MONTH(Ventes[[#This Row],[VenteDate]]),TEXT(MONTH(Ventes[[#This Row],[VenteDate]]),"##"))</f>
        <v>04</v>
      </c>
      <c r="AF384" t="str">
        <f>CHOOSE(Ventes[[#This Row],[DateMoisNumero]],"janvier","février","mars","avril","mai","juin","juillet.","août","septembre","octobre","novembre","décembre")</f>
        <v>avril</v>
      </c>
      <c r="AG384" t="str">
        <f>Ventes[[#This Row],[DateAnnee]]&amp;IF(WEEKNUM(Ventes[[#This Row],[VenteDate]])&lt;10,"-0","-")&amp;WEEKNUM(Ventes[[#This Row],[VenteDate]])</f>
        <v>2025-16</v>
      </c>
      <c r="AH384" s="10">
        <f>YEAR(Ventes[[#This Row],[VenteDate]])</f>
        <v>2025</v>
      </c>
      <c r="AR384"/>
      <c r="AS384"/>
      <c r="AT384"/>
      <c r="AU384"/>
      <c r="AV384"/>
      <c r="AW384"/>
      <c r="BA384"/>
      <c r="BC384"/>
    </row>
    <row r="385" spans="1:55">
      <c r="A385" t="s">
        <v>983</v>
      </c>
      <c r="B385" t="s">
        <v>984</v>
      </c>
      <c r="D385" s="8">
        <v>45764</v>
      </c>
      <c r="E385" s="8">
        <v>45764</v>
      </c>
      <c r="F385" s="8" t="s">
        <v>36</v>
      </c>
      <c r="G385" t="s">
        <v>37</v>
      </c>
      <c r="H385" t="s">
        <v>823</v>
      </c>
      <c r="I385" t="s">
        <v>824</v>
      </c>
      <c r="J385" t="s">
        <v>825</v>
      </c>
      <c r="K385" t="s">
        <v>987</v>
      </c>
      <c r="L385" s="9" t="s">
        <v>988</v>
      </c>
      <c r="M385" s="9" t="s">
        <v>130</v>
      </c>
      <c r="N385" t="s">
        <v>131</v>
      </c>
      <c r="O385" t="s">
        <v>77</v>
      </c>
      <c r="P385" s="9" t="s">
        <v>78</v>
      </c>
      <c r="Q385" s="5" t="s">
        <v>65</v>
      </c>
      <c r="R385" t="s">
        <v>66</v>
      </c>
      <c r="S385" t="s">
        <v>119</v>
      </c>
      <c r="T385" t="s">
        <v>120</v>
      </c>
      <c r="U385" s="9">
        <v>65.88</v>
      </c>
      <c r="V385">
        <v>21</v>
      </c>
      <c r="W385" s="9">
        <v>95.58</v>
      </c>
      <c r="X385">
        <f>Ventes[[#This Row],[VenteNombre]]*Ventes[[#This Row],[PUHT]]</f>
        <v>2007.18</v>
      </c>
      <c r="Y385">
        <f>IF(Ventes[[#This Row],[RemiseType]]="Aucun",0,IF(Ventes[[#This Row],[RemiseType]]="Bas",3%,IF(Ventes[[#This Row],[RemiseType]]="Moyen",5%,IF(Ventes[[#This Row],[RemiseType]]="Elevé",10%,0))))*Ventes[[#This Row],[VenteBrut]]</f>
        <v>200.71800000000002</v>
      </c>
      <c r="Z385">
        <f>Ventes[[#This Row],[VenteBrut]]-Ventes[[#This Row],[Remise]]</f>
        <v>1806.462</v>
      </c>
      <c r="AA385">
        <f>Ventes[[#This Row],[VenteNombre]]*Ventes[[#This Row],[CUHT]]</f>
        <v>1383.48</v>
      </c>
      <c r="AB385">
        <f>ROUND(Ventes[[#This Row],[VenteNet]]-Ventes[[#This Row],[Cout]],2)</f>
        <v>422.98</v>
      </c>
      <c r="AC385">
        <f>WEEKDAY(Ventes[[#This Row],[VenteDate]], 2)</f>
        <v>4</v>
      </c>
      <c r="AD385" t="str">
        <f>CHOOSE(WEEKDAY(Ventes[[#This Row],[VenteDate]], 2),"lun.","mar.","mer.","jeu.","ven.","sam.","dim.")</f>
        <v>jeu.</v>
      </c>
      <c r="AE385" s="10" t="str">
        <f>IF(MONTH(Ventes[[#This Row],[VenteDate]])&lt;10,"0"&amp;MONTH(Ventes[[#This Row],[VenteDate]]),TEXT(MONTH(Ventes[[#This Row],[VenteDate]]),"##"))</f>
        <v>04</v>
      </c>
      <c r="AF385" t="str">
        <f>CHOOSE(Ventes[[#This Row],[DateMoisNumero]],"janvier","février","mars","avril","mai","juin","juillet.","août","septembre","octobre","novembre","décembre")</f>
        <v>avril</v>
      </c>
      <c r="AG385" t="str">
        <f>Ventes[[#This Row],[DateAnnee]]&amp;IF(WEEKNUM(Ventes[[#This Row],[VenteDate]])&lt;10,"-0","-")&amp;WEEKNUM(Ventes[[#This Row],[VenteDate]])</f>
        <v>2025-16</v>
      </c>
      <c r="AH385" s="10">
        <f>YEAR(Ventes[[#This Row],[VenteDate]])</f>
        <v>2025</v>
      </c>
      <c r="AR385"/>
      <c r="AS385"/>
      <c r="AT385"/>
      <c r="AU385"/>
      <c r="AV385"/>
      <c r="AW385"/>
      <c r="BA385"/>
      <c r="BC385"/>
    </row>
    <row r="386" spans="1:55">
      <c r="A386" t="s">
        <v>983</v>
      </c>
      <c r="B386" t="s">
        <v>984</v>
      </c>
      <c r="D386" s="8">
        <v>45764</v>
      </c>
      <c r="E386" s="8">
        <v>45997</v>
      </c>
      <c r="F386" s="8" t="s">
        <v>36</v>
      </c>
      <c r="G386" t="s">
        <v>37</v>
      </c>
      <c r="H386" t="s">
        <v>823</v>
      </c>
      <c r="I386" t="s">
        <v>824</v>
      </c>
      <c r="J386" t="s">
        <v>825</v>
      </c>
      <c r="K386" t="s">
        <v>989</v>
      </c>
      <c r="L386" s="9" t="s">
        <v>990</v>
      </c>
      <c r="M386" s="9" t="s">
        <v>53</v>
      </c>
      <c r="N386" t="s">
        <v>54</v>
      </c>
      <c r="O386" t="s">
        <v>55</v>
      </c>
      <c r="P386" t="s">
        <v>56</v>
      </c>
      <c r="Q386" s="5" t="s">
        <v>65</v>
      </c>
      <c r="R386" t="s">
        <v>66</v>
      </c>
      <c r="S386" t="s">
        <v>119</v>
      </c>
      <c r="T386" t="s">
        <v>120</v>
      </c>
      <c r="U386">
        <v>102.82</v>
      </c>
      <c r="V386">
        <v>14</v>
      </c>
      <c r="W386">
        <v>113.4</v>
      </c>
      <c r="X386">
        <f>Ventes[[#This Row],[VenteNombre]]*Ventes[[#This Row],[PUHT]]</f>
        <v>1587.6000000000001</v>
      </c>
      <c r="Y386">
        <f>IF(Ventes[[#This Row],[RemiseType]]="Aucun",0,IF(Ventes[[#This Row],[RemiseType]]="Bas",3%,IF(Ventes[[#This Row],[RemiseType]]="Moyen",5%,IF(Ventes[[#This Row],[RemiseType]]="Elevé",10%,0))))*Ventes[[#This Row],[VenteBrut]]</f>
        <v>47.628</v>
      </c>
      <c r="Z386">
        <f>Ventes[[#This Row],[VenteBrut]]-Ventes[[#This Row],[Remise]]</f>
        <v>1539.9720000000002</v>
      </c>
      <c r="AA386">
        <f>Ventes[[#This Row],[VenteNombre]]*Ventes[[#This Row],[CUHT]]</f>
        <v>1439.48</v>
      </c>
      <c r="AB386">
        <f>ROUND(Ventes[[#This Row],[VenteNet]]-Ventes[[#This Row],[Cout]],2)</f>
        <v>100.49</v>
      </c>
      <c r="AC386">
        <f>WEEKDAY(Ventes[[#This Row],[VenteDate]], 2)</f>
        <v>6</v>
      </c>
      <c r="AD386" t="str">
        <f>CHOOSE(WEEKDAY(Ventes[[#This Row],[VenteDate]], 2),"lun.","mar.","mer.","jeu.","ven.","sam.","dim.")</f>
        <v>sam.</v>
      </c>
      <c r="AE386" s="10" t="str">
        <f>IF(MONTH(Ventes[[#This Row],[VenteDate]])&lt;10,"0"&amp;MONTH(Ventes[[#This Row],[VenteDate]]),TEXT(MONTH(Ventes[[#This Row],[VenteDate]]),"##"))</f>
        <v>12</v>
      </c>
      <c r="AF386" t="str">
        <f>CHOOSE(Ventes[[#This Row],[DateMoisNumero]],"janvier","février","mars","avril","mai","juin","juillet.","août","septembre","octobre","novembre","décembre")</f>
        <v>décembre</v>
      </c>
      <c r="AG386" t="str">
        <f>Ventes[[#This Row],[DateAnnee]]&amp;IF(WEEKNUM(Ventes[[#This Row],[VenteDate]])&lt;10,"-0","-")&amp;WEEKNUM(Ventes[[#This Row],[VenteDate]])</f>
        <v>2025-49</v>
      </c>
      <c r="AH386" s="10">
        <f>YEAR(Ventes[[#This Row],[VenteDate]])</f>
        <v>2025</v>
      </c>
      <c r="AR386"/>
      <c r="AS386"/>
      <c r="AT386"/>
      <c r="AU386"/>
      <c r="AV386"/>
      <c r="AW386"/>
      <c r="BA386"/>
      <c r="BC386"/>
    </row>
    <row r="387" spans="1:55">
      <c r="A387" t="s">
        <v>983</v>
      </c>
      <c r="B387" t="s">
        <v>984</v>
      </c>
      <c r="D387" s="8">
        <v>45764</v>
      </c>
      <c r="E387" s="8">
        <v>46100</v>
      </c>
      <c r="F387" s="8" t="s">
        <v>36</v>
      </c>
      <c r="G387" t="s">
        <v>37</v>
      </c>
      <c r="H387" t="s">
        <v>823</v>
      </c>
      <c r="I387" t="s">
        <v>824</v>
      </c>
      <c r="J387" t="s">
        <v>825</v>
      </c>
      <c r="K387" t="s">
        <v>991</v>
      </c>
      <c r="L387" s="9" t="s">
        <v>992</v>
      </c>
      <c r="M387" s="9" t="s">
        <v>130</v>
      </c>
      <c r="N387" t="s">
        <v>131</v>
      </c>
      <c r="O387" t="s">
        <v>77</v>
      </c>
      <c r="P387" t="s">
        <v>78</v>
      </c>
      <c r="Q387" s="5" t="s">
        <v>79</v>
      </c>
      <c r="R387" t="s">
        <v>80</v>
      </c>
      <c r="S387" t="s">
        <v>119</v>
      </c>
      <c r="T387" t="s">
        <v>120</v>
      </c>
      <c r="U387">
        <v>87.84</v>
      </c>
      <c r="V387">
        <v>14</v>
      </c>
      <c r="W387">
        <v>127.44</v>
      </c>
      <c r="X387">
        <f>Ventes[[#This Row],[VenteNombre]]*Ventes[[#This Row],[PUHT]]</f>
        <v>1784.1599999999999</v>
      </c>
      <c r="Y387">
        <f>IF(Ventes[[#This Row],[RemiseType]]="Aucun",0,IF(Ventes[[#This Row],[RemiseType]]="Bas",3%,IF(Ventes[[#This Row],[RemiseType]]="Moyen",5%,IF(Ventes[[#This Row],[RemiseType]]="Elevé",10%,0))))*Ventes[[#This Row],[VenteBrut]]</f>
        <v>178.416</v>
      </c>
      <c r="Z387">
        <f>Ventes[[#This Row],[VenteBrut]]-Ventes[[#This Row],[Remise]]</f>
        <v>1605.7439999999999</v>
      </c>
      <c r="AA387">
        <f>Ventes[[#This Row],[VenteNombre]]*Ventes[[#This Row],[CUHT]]</f>
        <v>1229.76</v>
      </c>
      <c r="AB387">
        <f>ROUND(Ventes[[#This Row],[VenteNet]]-Ventes[[#This Row],[Cout]],2)</f>
        <v>375.98</v>
      </c>
      <c r="AC387">
        <f>WEEKDAY(Ventes[[#This Row],[VenteDate]], 2)</f>
        <v>4</v>
      </c>
      <c r="AD387" t="str">
        <f>CHOOSE(WEEKDAY(Ventes[[#This Row],[VenteDate]], 2),"lun.","mar.","mer.","jeu.","ven.","sam.","dim.")</f>
        <v>jeu.</v>
      </c>
      <c r="AE387" s="10" t="str">
        <f>IF(MONTH(Ventes[[#This Row],[VenteDate]])&lt;10,"0"&amp;MONTH(Ventes[[#This Row],[VenteDate]]),TEXT(MONTH(Ventes[[#This Row],[VenteDate]]),"##"))</f>
        <v>03</v>
      </c>
      <c r="AF387" t="str">
        <f>CHOOSE(Ventes[[#This Row],[DateMoisNumero]],"janvier","février","mars","avril","mai","juin","juillet.","août","septembre","octobre","novembre","décembre")</f>
        <v>mars</v>
      </c>
      <c r="AG387" t="str">
        <f>Ventes[[#This Row],[DateAnnee]]&amp;IF(WEEKNUM(Ventes[[#This Row],[VenteDate]])&lt;10,"-0","-")&amp;WEEKNUM(Ventes[[#This Row],[VenteDate]])</f>
        <v>2026-12</v>
      </c>
      <c r="AH387" s="10">
        <f>YEAR(Ventes[[#This Row],[VenteDate]])</f>
        <v>2026</v>
      </c>
      <c r="AR387"/>
      <c r="AS387"/>
      <c r="AT387"/>
      <c r="AU387"/>
      <c r="AV387"/>
      <c r="AW387"/>
      <c r="BA387"/>
      <c r="BC387"/>
    </row>
    <row r="388" spans="1:55">
      <c r="A388" t="s">
        <v>983</v>
      </c>
      <c r="B388" t="s">
        <v>984</v>
      </c>
      <c r="D388" s="8">
        <v>45764</v>
      </c>
      <c r="E388" s="8">
        <v>46346</v>
      </c>
      <c r="F388" s="8" t="s">
        <v>36</v>
      </c>
      <c r="G388" t="s">
        <v>37</v>
      </c>
      <c r="H388" t="s">
        <v>823</v>
      </c>
      <c r="I388" t="s">
        <v>824</v>
      </c>
      <c r="J388" t="s">
        <v>825</v>
      </c>
      <c r="K388" t="s">
        <v>993</v>
      </c>
      <c r="L388" s="9" t="s">
        <v>994</v>
      </c>
      <c r="M388" s="9" t="s">
        <v>130</v>
      </c>
      <c r="N388" t="s">
        <v>131</v>
      </c>
      <c r="O388" t="s">
        <v>77</v>
      </c>
      <c r="P388" t="s">
        <v>78</v>
      </c>
      <c r="Q388" s="5" t="s">
        <v>65</v>
      </c>
      <c r="R388" t="s">
        <v>66</v>
      </c>
      <c r="S388" t="s">
        <v>119</v>
      </c>
      <c r="T388" t="s">
        <v>120</v>
      </c>
      <c r="U388">
        <v>32.94</v>
      </c>
      <c r="V388">
        <v>21</v>
      </c>
      <c r="W388">
        <v>47.79</v>
      </c>
      <c r="X388">
        <f>Ventes[[#This Row],[VenteNombre]]*Ventes[[#This Row],[PUHT]]</f>
        <v>1003.59</v>
      </c>
      <c r="Y388">
        <f>IF(Ventes[[#This Row],[RemiseType]]="Aucun",0,IF(Ventes[[#This Row],[RemiseType]]="Bas",3%,IF(Ventes[[#This Row],[RemiseType]]="Moyen",5%,IF(Ventes[[#This Row],[RemiseType]]="Elevé",10%,0))))*Ventes[[#This Row],[VenteBrut]]</f>
        <v>100.35900000000001</v>
      </c>
      <c r="Z388">
        <f>Ventes[[#This Row],[VenteBrut]]-Ventes[[#This Row],[Remise]]</f>
        <v>903.23099999999999</v>
      </c>
      <c r="AA388">
        <f>Ventes[[#This Row],[VenteNombre]]*Ventes[[#This Row],[CUHT]]</f>
        <v>691.74</v>
      </c>
      <c r="AB388">
        <f>ROUND(Ventes[[#This Row],[VenteNet]]-Ventes[[#This Row],[Cout]],2)</f>
        <v>211.49</v>
      </c>
      <c r="AC388">
        <f>WEEKDAY(Ventes[[#This Row],[VenteDate]], 2)</f>
        <v>5</v>
      </c>
      <c r="AD388" t="str">
        <f>CHOOSE(WEEKDAY(Ventes[[#This Row],[VenteDate]], 2),"lun.","mar.","mer.","jeu.","ven.","sam.","dim.")</f>
        <v>ven.</v>
      </c>
      <c r="AE388" s="10" t="str">
        <f>IF(MONTH(Ventes[[#This Row],[VenteDate]])&lt;10,"0"&amp;MONTH(Ventes[[#This Row],[VenteDate]]),TEXT(MONTH(Ventes[[#This Row],[VenteDate]]),"##"))</f>
        <v>11</v>
      </c>
      <c r="AF388" t="str">
        <f>CHOOSE(Ventes[[#This Row],[DateMoisNumero]],"janvier","février","mars","avril","mai","juin","juillet.","août","septembre","octobre","novembre","décembre")</f>
        <v>novembre</v>
      </c>
      <c r="AG388" t="str">
        <f>Ventes[[#This Row],[DateAnnee]]&amp;IF(WEEKNUM(Ventes[[#This Row],[VenteDate]])&lt;10,"-0","-")&amp;WEEKNUM(Ventes[[#This Row],[VenteDate]])</f>
        <v>2026-47</v>
      </c>
      <c r="AH388" s="10">
        <f>YEAR(Ventes[[#This Row],[VenteDate]])</f>
        <v>2026</v>
      </c>
      <c r="AR388"/>
      <c r="AS388"/>
      <c r="AT388"/>
      <c r="AU388"/>
      <c r="AV388"/>
      <c r="AW388"/>
      <c r="BA388"/>
      <c r="BC388"/>
    </row>
    <row r="389" spans="1:55">
      <c r="A389" t="s">
        <v>983</v>
      </c>
      <c r="B389" t="s">
        <v>984</v>
      </c>
      <c r="D389" s="8">
        <v>45764</v>
      </c>
      <c r="E389" s="8">
        <v>46494</v>
      </c>
      <c r="F389" s="8" t="s">
        <v>36</v>
      </c>
      <c r="G389" t="s">
        <v>37</v>
      </c>
      <c r="H389" t="s">
        <v>823</v>
      </c>
      <c r="I389" t="s">
        <v>824</v>
      </c>
      <c r="J389" t="s">
        <v>825</v>
      </c>
      <c r="K389" t="s">
        <v>995</v>
      </c>
      <c r="L389" s="9" t="s">
        <v>996</v>
      </c>
      <c r="M389" s="9" t="s">
        <v>53</v>
      </c>
      <c r="N389" t="s">
        <v>54</v>
      </c>
      <c r="O389" t="s">
        <v>77</v>
      </c>
      <c r="P389" s="9" t="s">
        <v>78</v>
      </c>
      <c r="Q389" s="5" t="s">
        <v>57</v>
      </c>
      <c r="R389" t="s">
        <v>58</v>
      </c>
      <c r="S389" t="s">
        <v>49</v>
      </c>
      <c r="T389" t="s">
        <v>50</v>
      </c>
      <c r="U389" s="9">
        <v>39.33</v>
      </c>
      <c r="V389">
        <v>11</v>
      </c>
      <c r="W389" s="9">
        <v>59</v>
      </c>
      <c r="X389">
        <f>Ventes[[#This Row],[VenteNombre]]*Ventes[[#This Row],[PUHT]]</f>
        <v>649</v>
      </c>
      <c r="Y389">
        <f>IF(Ventes[[#This Row],[RemiseType]]="Aucun",0,IF(Ventes[[#This Row],[RemiseType]]="Bas",3%,IF(Ventes[[#This Row],[RemiseType]]="Moyen",5%,IF(Ventes[[#This Row],[RemiseType]]="Elevé",10%,0))))*Ventes[[#This Row],[VenteBrut]]</f>
        <v>64.900000000000006</v>
      </c>
      <c r="Z389">
        <f>Ventes[[#This Row],[VenteBrut]]-Ventes[[#This Row],[Remise]]</f>
        <v>584.1</v>
      </c>
      <c r="AA389">
        <f>Ventes[[#This Row],[VenteNombre]]*Ventes[[#This Row],[CUHT]]</f>
        <v>432.63</v>
      </c>
      <c r="AB389">
        <f>ROUND(Ventes[[#This Row],[VenteNet]]-Ventes[[#This Row],[Cout]],2)</f>
        <v>151.47</v>
      </c>
      <c r="AC389">
        <f>WEEKDAY(Ventes[[#This Row],[VenteDate]], 2)</f>
        <v>6</v>
      </c>
      <c r="AD389" t="str">
        <f>CHOOSE(WEEKDAY(Ventes[[#This Row],[VenteDate]], 2),"lun.","mar.","mer.","jeu.","ven.","sam.","dim.")</f>
        <v>sam.</v>
      </c>
      <c r="AE389" s="10" t="str">
        <f>IF(MONTH(Ventes[[#This Row],[VenteDate]])&lt;10,"0"&amp;MONTH(Ventes[[#This Row],[VenteDate]]),TEXT(MONTH(Ventes[[#This Row],[VenteDate]]),"##"))</f>
        <v>04</v>
      </c>
      <c r="AF389" t="str">
        <f>CHOOSE(Ventes[[#This Row],[DateMoisNumero]],"janvier","février","mars","avril","mai","juin","juillet.","août","septembre","octobre","novembre","décembre")</f>
        <v>avril</v>
      </c>
      <c r="AG389" t="str">
        <f>Ventes[[#This Row],[DateAnnee]]&amp;IF(WEEKNUM(Ventes[[#This Row],[VenteDate]])&lt;10,"-0","-")&amp;WEEKNUM(Ventes[[#This Row],[VenteDate]])</f>
        <v>2027-16</v>
      </c>
      <c r="AH389" s="10">
        <f>YEAR(Ventes[[#This Row],[VenteDate]])</f>
        <v>2027</v>
      </c>
      <c r="AR389"/>
      <c r="AS389"/>
      <c r="AT389"/>
      <c r="AU389"/>
      <c r="AV389"/>
      <c r="AW389"/>
      <c r="BA389"/>
      <c r="BC389"/>
    </row>
    <row r="390" spans="1:55">
      <c r="A390" t="s">
        <v>983</v>
      </c>
      <c r="B390" t="s">
        <v>984</v>
      </c>
      <c r="D390" s="8">
        <v>45764</v>
      </c>
      <c r="E390" s="8">
        <v>46727</v>
      </c>
      <c r="F390" s="8" t="s">
        <v>36</v>
      </c>
      <c r="G390" t="s">
        <v>37</v>
      </c>
      <c r="H390" t="s">
        <v>823</v>
      </c>
      <c r="I390" t="s">
        <v>824</v>
      </c>
      <c r="J390" t="s">
        <v>825</v>
      </c>
      <c r="K390" t="s">
        <v>997</v>
      </c>
      <c r="L390" s="9" t="s">
        <v>998</v>
      </c>
      <c r="M390" s="9" t="s">
        <v>53</v>
      </c>
      <c r="N390" t="s">
        <v>54</v>
      </c>
      <c r="O390" t="s">
        <v>55</v>
      </c>
      <c r="P390" s="9" t="s">
        <v>56</v>
      </c>
      <c r="Q390" s="5" t="s">
        <v>65</v>
      </c>
      <c r="R390" t="s">
        <v>66</v>
      </c>
      <c r="S390" t="s">
        <v>119</v>
      </c>
      <c r="T390" t="s">
        <v>120</v>
      </c>
      <c r="U390" s="9">
        <v>66.099999999999994</v>
      </c>
      <c r="V390">
        <v>14</v>
      </c>
      <c r="W390" s="9">
        <v>72.900000000000006</v>
      </c>
      <c r="X390">
        <f>Ventes[[#This Row],[VenteNombre]]*Ventes[[#This Row],[PUHT]]</f>
        <v>1020.6000000000001</v>
      </c>
      <c r="Y390">
        <f>IF(Ventes[[#This Row],[RemiseType]]="Aucun",0,IF(Ventes[[#This Row],[RemiseType]]="Bas",3%,IF(Ventes[[#This Row],[RemiseType]]="Moyen",5%,IF(Ventes[[#This Row],[RemiseType]]="Elevé",10%,0))))*Ventes[[#This Row],[VenteBrut]]</f>
        <v>30.618000000000002</v>
      </c>
      <c r="Z390">
        <f>Ventes[[#This Row],[VenteBrut]]-Ventes[[#This Row],[Remise]]</f>
        <v>989.98200000000008</v>
      </c>
      <c r="AA390">
        <f>Ventes[[#This Row],[VenteNombre]]*Ventes[[#This Row],[CUHT]]</f>
        <v>925.39999999999986</v>
      </c>
      <c r="AB390">
        <f>ROUND(Ventes[[#This Row],[VenteNet]]-Ventes[[#This Row],[Cout]],2)</f>
        <v>64.58</v>
      </c>
      <c r="AC390">
        <f>WEEKDAY(Ventes[[#This Row],[VenteDate]], 2)</f>
        <v>1</v>
      </c>
      <c r="AD390" t="str">
        <f>CHOOSE(WEEKDAY(Ventes[[#This Row],[VenteDate]], 2),"lun.","mar.","mer.","jeu.","ven.","sam.","dim.")</f>
        <v>lun.</v>
      </c>
      <c r="AE390" s="10" t="str">
        <f>IF(MONTH(Ventes[[#This Row],[VenteDate]])&lt;10,"0"&amp;MONTH(Ventes[[#This Row],[VenteDate]]),TEXT(MONTH(Ventes[[#This Row],[VenteDate]]),"##"))</f>
        <v>12</v>
      </c>
      <c r="AF390" t="str">
        <f>CHOOSE(Ventes[[#This Row],[DateMoisNumero]],"janvier","février","mars","avril","mai","juin","juillet.","août","septembre","octobre","novembre","décembre")</f>
        <v>décembre</v>
      </c>
      <c r="AG390" t="str">
        <f>Ventes[[#This Row],[DateAnnee]]&amp;IF(WEEKNUM(Ventes[[#This Row],[VenteDate]])&lt;10,"-0","-")&amp;WEEKNUM(Ventes[[#This Row],[VenteDate]])</f>
        <v>2027-50</v>
      </c>
      <c r="AH390" s="10">
        <f>YEAR(Ventes[[#This Row],[VenteDate]])</f>
        <v>2027</v>
      </c>
      <c r="AR390"/>
      <c r="AS390"/>
      <c r="AT390"/>
      <c r="AU390"/>
      <c r="AV390"/>
      <c r="AW390"/>
      <c r="BA390"/>
      <c r="BC390"/>
    </row>
    <row r="391" spans="1:55">
      <c r="A391" t="s">
        <v>983</v>
      </c>
      <c r="B391" t="s">
        <v>984</v>
      </c>
      <c r="D391" s="8">
        <v>45764</v>
      </c>
      <c r="E391" s="8">
        <v>46831</v>
      </c>
      <c r="F391" s="8" t="s">
        <v>36</v>
      </c>
      <c r="G391" t="s">
        <v>37</v>
      </c>
      <c r="H391" t="s">
        <v>823</v>
      </c>
      <c r="I391" t="s">
        <v>824</v>
      </c>
      <c r="J391" t="s">
        <v>825</v>
      </c>
      <c r="K391" t="s">
        <v>999</v>
      </c>
      <c r="L391" s="9" t="s">
        <v>1000</v>
      </c>
      <c r="M391" s="9" t="s">
        <v>130</v>
      </c>
      <c r="N391" t="s">
        <v>131</v>
      </c>
      <c r="O391" t="s">
        <v>77</v>
      </c>
      <c r="P391" s="9" t="s">
        <v>78</v>
      </c>
      <c r="Q391" s="5" t="s">
        <v>79</v>
      </c>
      <c r="R391" t="s">
        <v>80</v>
      </c>
      <c r="S391" t="s">
        <v>119</v>
      </c>
      <c r="T391" t="s">
        <v>120</v>
      </c>
      <c r="U391" s="9">
        <v>40.67</v>
      </c>
      <c r="V391">
        <v>14</v>
      </c>
      <c r="W391" s="9">
        <v>59</v>
      </c>
      <c r="X391">
        <f>Ventes[[#This Row],[VenteNombre]]*Ventes[[#This Row],[PUHT]]</f>
        <v>826</v>
      </c>
      <c r="Y391">
        <f>IF(Ventes[[#This Row],[RemiseType]]="Aucun",0,IF(Ventes[[#This Row],[RemiseType]]="Bas",3%,IF(Ventes[[#This Row],[RemiseType]]="Moyen",5%,IF(Ventes[[#This Row],[RemiseType]]="Elevé",10%,0))))*Ventes[[#This Row],[VenteBrut]]</f>
        <v>82.600000000000009</v>
      </c>
      <c r="Z391">
        <f>Ventes[[#This Row],[VenteBrut]]-Ventes[[#This Row],[Remise]]</f>
        <v>743.4</v>
      </c>
      <c r="AA391">
        <f>Ventes[[#This Row],[VenteNombre]]*Ventes[[#This Row],[CUHT]]</f>
        <v>569.38</v>
      </c>
      <c r="AB391">
        <f>ROUND(Ventes[[#This Row],[VenteNet]]-Ventes[[#This Row],[Cout]],2)</f>
        <v>174.02</v>
      </c>
      <c r="AC391">
        <f>WEEKDAY(Ventes[[#This Row],[VenteDate]], 2)</f>
        <v>7</v>
      </c>
      <c r="AD391" t="str">
        <f>CHOOSE(WEEKDAY(Ventes[[#This Row],[VenteDate]], 2),"lun.","mar.","mer.","jeu.","ven.","sam.","dim.")</f>
        <v>dim.</v>
      </c>
      <c r="AE391" s="10" t="str">
        <f>IF(MONTH(Ventes[[#This Row],[VenteDate]])&lt;10,"0"&amp;MONTH(Ventes[[#This Row],[VenteDate]]),TEXT(MONTH(Ventes[[#This Row],[VenteDate]]),"##"))</f>
        <v>03</v>
      </c>
      <c r="AF391" t="str">
        <f>CHOOSE(Ventes[[#This Row],[DateMoisNumero]],"janvier","février","mars","avril","mai","juin","juillet.","août","septembre","octobre","novembre","décembre")</f>
        <v>mars</v>
      </c>
      <c r="AG391" t="str">
        <f>Ventes[[#This Row],[DateAnnee]]&amp;IF(WEEKNUM(Ventes[[#This Row],[VenteDate]])&lt;10,"-0","-")&amp;WEEKNUM(Ventes[[#This Row],[VenteDate]])</f>
        <v>2028-13</v>
      </c>
      <c r="AH391" s="10">
        <f>YEAR(Ventes[[#This Row],[VenteDate]])</f>
        <v>2028</v>
      </c>
      <c r="AR391"/>
      <c r="AS391"/>
      <c r="AT391"/>
      <c r="AU391"/>
      <c r="AV391"/>
      <c r="AW391"/>
      <c r="BA391"/>
      <c r="BC391"/>
    </row>
    <row r="392" spans="1:55">
      <c r="A392" t="s">
        <v>1001</v>
      </c>
      <c r="B392" t="s">
        <v>1002</v>
      </c>
      <c r="D392" s="7">
        <v>45714</v>
      </c>
      <c r="E392" s="8">
        <v>45714</v>
      </c>
      <c r="F392" s="8" t="s">
        <v>95</v>
      </c>
      <c r="G392" t="s">
        <v>96</v>
      </c>
      <c r="H392" t="s">
        <v>823</v>
      </c>
      <c r="I392" t="s">
        <v>824</v>
      </c>
      <c r="J392" t="s">
        <v>825</v>
      </c>
      <c r="K392" t="s">
        <v>642</v>
      </c>
      <c r="L392" s="9" t="s">
        <v>643</v>
      </c>
      <c r="M392" s="9" t="s">
        <v>63</v>
      </c>
      <c r="N392" t="s">
        <v>64</v>
      </c>
      <c r="O392" t="s">
        <v>45</v>
      </c>
      <c r="P392" t="s">
        <v>46</v>
      </c>
      <c r="Q392" s="5" t="s">
        <v>57</v>
      </c>
      <c r="R392" t="s">
        <v>58</v>
      </c>
      <c r="S392" t="s">
        <v>143</v>
      </c>
      <c r="T392" t="s">
        <v>144</v>
      </c>
      <c r="U392">
        <v>108</v>
      </c>
      <c r="V392">
        <v>10</v>
      </c>
      <c r="W392">
        <v>142.5</v>
      </c>
      <c r="X392">
        <f>Ventes[[#This Row],[VenteNombre]]*Ventes[[#This Row],[PUHT]]</f>
        <v>1425</v>
      </c>
      <c r="Y392">
        <f>IF(Ventes[[#This Row],[RemiseType]]="Aucun",0,IF(Ventes[[#This Row],[RemiseType]]="Bas",3%,IF(Ventes[[#This Row],[RemiseType]]="Moyen",5%,IF(Ventes[[#This Row],[RemiseType]]="Elevé",10%,0))))*Ventes[[#This Row],[VenteBrut]]</f>
        <v>71.25</v>
      </c>
      <c r="Z392">
        <f>Ventes[[#This Row],[VenteBrut]]-Ventes[[#This Row],[Remise]]</f>
        <v>1353.75</v>
      </c>
      <c r="AA392">
        <f>Ventes[[#This Row],[VenteNombre]]*Ventes[[#This Row],[CUHT]]</f>
        <v>1080</v>
      </c>
      <c r="AB392">
        <f>ROUND(Ventes[[#This Row],[VenteNet]]-Ventes[[#This Row],[Cout]],2)</f>
        <v>273.75</v>
      </c>
      <c r="AC392">
        <f>WEEKDAY(Ventes[[#This Row],[VenteDate]], 2)</f>
        <v>3</v>
      </c>
      <c r="AD392" t="str">
        <f>CHOOSE(WEEKDAY(Ventes[[#This Row],[VenteDate]], 2),"lun.","mar.","mer.","jeu.","ven.","sam.","dim.")</f>
        <v>mer.</v>
      </c>
      <c r="AE392" s="10" t="str">
        <f>IF(MONTH(Ventes[[#This Row],[VenteDate]])&lt;10,"0"&amp;MONTH(Ventes[[#This Row],[VenteDate]]),TEXT(MONTH(Ventes[[#This Row],[VenteDate]]),"##"))</f>
        <v>02</v>
      </c>
      <c r="AF392" t="str">
        <f>CHOOSE(Ventes[[#This Row],[DateMoisNumero]],"janvier","février","mars","avril","mai","juin","juillet.","août","septembre","octobre","novembre","décembre")</f>
        <v>février</v>
      </c>
      <c r="AG392" t="str">
        <f>Ventes[[#This Row],[DateAnnee]]&amp;IF(WEEKNUM(Ventes[[#This Row],[VenteDate]])&lt;10,"-0","-")&amp;WEEKNUM(Ventes[[#This Row],[VenteDate]])</f>
        <v>2025-09</v>
      </c>
      <c r="AH392" s="10">
        <f>YEAR(Ventes[[#This Row],[VenteDate]])</f>
        <v>2025</v>
      </c>
      <c r="AR392"/>
      <c r="AS392"/>
      <c r="AT392"/>
      <c r="AU392"/>
      <c r="AV392"/>
      <c r="AW392"/>
      <c r="BA392"/>
      <c r="BC392"/>
    </row>
    <row r="393" spans="1:55">
      <c r="A393" t="s">
        <v>1001</v>
      </c>
      <c r="B393" t="s">
        <v>1002</v>
      </c>
      <c r="D393" s="7">
        <v>45714</v>
      </c>
      <c r="E393" s="8">
        <v>45714</v>
      </c>
      <c r="F393" s="8" t="s">
        <v>95</v>
      </c>
      <c r="G393" t="s">
        <v>96</v>
      </c>
      <c r="H393" t="s">
        <v>823</v>
      </c>
      <c r="I393" t="s">
        <v>824</v>
      </c>
      <c r="J393" t="s">
        <v>825</v>
      </c>
      <c r="K393" t="s">
        <v>1003</v>
      </c>
      <c r="L393" s="9" t="s">
        <v>1004</v>
      </c>
      <c r="M393" s="9" t="s">
        <v>63</v>
      </c>
      <c r="N393" t="s">
        <v>64</v>
      </c>
      <c r="O393" t="s">
        <v>45</v>
      </c>
      <c r="P393" s="9" t="s">
        <v>46</v>
      </c>
      <c r="Q393" s="5" t="s">
        <v>57</v>
      </c>
      <c r="R393" t="s">
        <v>58</v>
      </c>
      <c r="S393" t="s">
        <v>143</v>
      </c>
      <c r="T393" t="s">
        <v>144</v>
      </c>
      <c r="U393" s="9">
        <v>162</v>
      </c>
      <c r="V393">
        <v>10</v>
      </c>
      <c r="W393" s="9">
        <v>213.75</v>
      </c>
      <c r="X393">
        <f>Ventes[[#This Row],[VenteNombre]]*Ventes[[#This Row],[PUHT]]</f>
        <v>2137.5</v>
      </c>
      <c r="Y393">
        <f>IF(Ventes[[#This Row],[RemiseType]]="Aucun",0,IF(Ventes[[#This Row],[RemiseType]]="Bas",3%,IF(Ventes[[#This Row],[RemiseType]]="Moyen",5%,IF(Ventes[[#This Row],[RemiseType]]="Elevé",10%,0))))*Ventes[[#This Row],[VenteBrut]]</f>
        <v>106.875</v>
      </c>
      <c r="Z393">
        <f>Ventes[[#This Row],[VenteBrut]]-Ventes[[#This Row],[Remise]]</f>
        <v>2030.625</v>
      </c>
      <c r="AA393">
        <f>Ventes[[#This Row],[VenteNombre]]*Ventes[[#This Row],[CUHT]]</f>
        <v>1620</v>
      </c>
      <c r="AB393">
        <f>ROUND(Ventes[[#This Row],[VenteNet]]-Ventes[[#This Row],[Cout]],2)</f>
        <v>410.63</v>
      </c>
      <c r="AC393">
        <f>WEEKDAY(Ventes[[#This Row],[VenteDate]], 2)</f>
        <v>3</v>
      </c>
      <c r="AD393" t="str">
        <f>CHOOSE(WEEKDAY(Ventes[[#This Row],[VenteDate]], 2),"lun.","mar.","mer.","jeu.","ven.","sam.","dim.")</f>
        <v>mer.</v>
      </c>
      <c r="AE393" s="10" t="str">
        <f>IF(MONTH(Ventes[[#This Row],[VenteDate]])&lt;10,"0"&amp;MONTH(Ventes[[#This Row],[VenteDate]]),TEXT(MONTH(Ventes[[#This Row],[VenteDate]]),"##"))</f>
        <v>02</v>
      </c>
      <c r="AF393" t="str">
        <f>CHOOSE(Ventes[[#This Row],[DateMoisNumero]],"janvier","février","mars","avril","mai","juin","juillet.","août","septembre","octobre","novembre","décembre")</f>
        <v>février</v>
      </c>
      <c r="AG393" t="str">
        <f>Ventes[[#This Row],[DateAnnee]]&amp;IF(WEEKNUM(Ventes[[#This Row],[VenteDate]])&lt;10,"-0","-")&amp;WEEKNUM(Ventes[[#This Row],[VenteDate]])</f>
        <v>2025-09</v>
      </c>
      <c r="AH393" s="10">
        <f>YEAR(Ventes[[#This Row],[VenteDate]])</f>
        <v>2025</v>
      </c>
      <c r="AR393"/>
      <c r="AS393"/>
      <c r="AT393"/>
      <c r="AU393"/>
      <c r="AV393"/>
      <c r="AW393"/>
      <c r="BA393"/>
      <c r="BC393"/>
    </row>
    <row r="394" spans="1:55">
      <c r="A394" t="s">
        <v>1001</v>
      </c>
      <c r="B394" t="s">
        <v>1002</v>
      </c>
      <c r="D394" s="7">
        <v>45714</v>
      </c>
      <c r="E394" s="8">
        <v>45995</v>
      </c>
      <c r="F394" s="8" t="s">
        <v>95</v>
      </c>
      <c r="G394" t="s">
        <v>96</v>
      </c>
      <c r="H394" t="s">
        <v>823</v>
      </c>
      <c r="I394" t="s">
        <v>824</v>
      </c>
      <c r="J394" t="s">
        <v>825</v>
      </c>
      <c r="K394" t="s">
        <v>1005</v>
      </c>
      <c r="L394" s="9" t="s">
        <v>1006</v>
      </c>
      <c r="M394" s="9" t="s">
        <v>75</v>
      </c>
      <c r="N394" t="s">
        <v>76</v>
      </c>
      <c r="O394" t="s">
        <v>77</v>
      </c>
      <c r="P394" t="s">
        <v>78</v>
      </c>
      <c r="Q394" s="5" t="s">
        <v>47</v>
      </c>
      <c r="R394" t="s">
        <v>48</v>
      </c>
      <c r="S394" t="s">
        <v>115</v>
      </c>
      <c r="T394" t="s">
        <v>116</v>
      </c>
      <c r="U394">
        <v>40</v>
      </c>
      <c r="V394">
        <v>34</v>
      </c>
      <c r="W394">
        <v>141.66999999999999</v>
      </c>
      <c r="X394">
        <f>Ventes[[#This Row],[VenteNombre]]*Ventes[[#This Row],[PUHT]]</f>
        <v>4816.78</v>
      </c>
      <c r="Y394">
        <f>IF(Ventes[[#This Row],[RemiseType]]="Aucun",0,IF(Ventes[[#This Row],[RemiseType]]="Bas",3%,IF(Ventes[[#This Row],[RemiseType]]="Moyen",5%,IF(Ventes[[#This Row],[RemiseType]]="Elevé",10%,0))))*Ventes[[#This Row],[VenteBrut]]</f>
        <v>481.678</v>
      </c>
      <c r="Z394">
        <f>Ventes[[#This Row],[VenteBrut]]-Ventes[[#This Row],[Remise]]</f>
        <v>4335.1019999999999</v>
      </c>
      <c r="AA394">
        <f>Ventes[[#This Row],[VenteNombre]]*Ventes[[#This Row],[CUHT]]</f>
        <v>1360</v>
      </c>
      <c r="AB394">
        <f>ROUND(Ventes[[#This Row],[VenteNet]]-Ventes[[#This Row],[Cout]],2)</f>
        <v>2975.1</v>
      </c>
      <c r="AC394">
        <f>WEEKDAY(Ventes[[#This Row],[VenteDate]], 2)</f>
        <v>4</v>
      </c>
      <c r="AD394" t="str">
        <f>CHOOSE(WEEKDAY(Ventes[[#This Row],[VenteDate]], 2),"lun.","mar.","mer.","jeu.","ven.","sam.","dim.")</f>
        <v>jeu.</v>
      </c>
      <c r="AE394" s="10" t="str">
        <f>IF(MONTH(Ventes[[#This Row],[VenteDate]])&lt;10,"0"&amp;MONTH(Ventes[[#This Row],[VenteDate]]),TEXT(MONTH(Ventes[[#This Row],[VenteDate]]),"##"))</f>
        <v>12</v>
      </c>
      <c r="AF394" t="str">
        <f>CHOOSE(Ventes[[#This Row],[DateMoisNumero]],"janvier","février","mars","avril","mai","juin","juillet.","août","septembre","octobre","novembre","décembre")</f>
        <v>décembre</v>
      </c>
      <c r="AG394" t="str">
        <f>Ventes[[#This Row],[DateAnnee]]&amp;IF(WEEKNUM(Ventes[[#This Row],[VenteDate]])&lt;10,"-0","-")&amp;WEEKNUM(Ventes[[#This Row],[VenteDate]])</f>
        <v>2025-49</v>
      </c>
      <c r="AH394" s="10">
        <f>YEAR(Ventes[[#This Row],[VenteDate]])</f>
        <v>2025</v>
      </c>
      <c r="AR394"/>
      <c r="AS394"/>
      <c r="AT394"/>
      <c r="AU394"/>
      <c r="AV394"/>
      <c r="AW394"/>
      <c r="BA394"/>
      <c r="BC394"/>
    </row>
    <row r="395" spans="1:55">
      <c r="A395" t="s">
        <v>1001</v>
      </c>
      <c r="B395" t="s">
        <v>1002</v>
      </c>
      <c r="D395" s="7">
        <v>45714</v>
      </c>
      <c r="E395" s="8">
        <v>46725</v>
      </c>
      <c r="F395" s="8" t="s">
        <v>95</v>
      </c>
      <c r="G395" t="s">
        <v>96</v>
      </c>
      <c r="H395" t="s">
        <v>823</v>
      </c>
      <c r="I395" t="s">
        <v>824</v>
      </c>
      <c r="J395" t="s">
        <v>825</v>
      </c>
      <c r="K395" t="s">
        <v>1007</v>
      </c>
      <c r="L395" s="9" t="s">
        <v>1008</v>
      </c>
      <c r="M395" s="9" t="s">
        <v>75</v>
      </c>
      <c r="N395" t="s">
        <v>76</v>
      </c>
      <c r="O395" t="s">
        <v>77</v>
      </c>
      <c r="P395" s="9" t="s">
        <v>78</v>
      </c>
      <c r="Q395" s="5" t="s">
        <v>47</v>
      </c>
      <c r="R395" t="s">
        <v>48</v>
      </c>
      <c r="S395" t="s">
        <v>115</v>
      </c>
      <c r="T395" t="s">
        <v>116</v>
      </c>
      <c r="U395" s="9">
        <v>30</v>
      </c>
      <c r="V395">
        <v>34</v>
      </c>
      <c r="W395" s="9">
        <v>131.25</v>
      </c>
      <c r="X395">
        <f>Ventes[[#This Row],[VenteNombre]]*Ventes[[#This Row],[PUHT]]</f>
        <v>4462.5</v>
      </c>
      <c r="Y395">
        <f>IF(Ventes[[#This Row],[RemiseType]]="Aucun",0,IF(Ventes[[#This Row],[RemiseType]]="Bas",3%,IF(Ventes[[#This Row],[RemiseType]]="Moyen",5%,IF(Ventes[[#This Row],[RemiseType]]="Elevé",10%,0))))*Ventes[[#This Row],[VenteBrut]]</f>
        <v>446.25</v>
      </c>
      <c r="Z395">
        <f>Ventes[[#This Row],[VenteBrut]]-Ventes[[#This Row],[Remise]]</f>
        <v>4016.25</v>
      </c>
      <c r="AA395">
        <f>Ventes[[#This Row],[VenteNombre]]*Ventes[[#This Row],[CUHT]]</f>
        <v>1020</v>
      </c>
      <c r="AB395">
        <f>ROUND(Ventes[[#This Row],[VenteNet]]-Ventes[[#This Row],[Cout]],2)</f>
        <v>2996.25</v>
      </c>
      <c r="AC395">
        <f>WEEKDAY(Ventes[[#This Row],[VenteDate]], 2)</f>
        <v>6</v>
      </c>
      <c r="AD395" t="str">
        <f>CHOOSE(WEEKDAY(Ventes[[#This Row],[VenteDate]], 2),"lun.","mar.","mer.","jeu.","ven.","sam.","dim.")</f>
        <v>sam.</v>
      </c>
      <c r="AE395" s="10" t="str">
        <f>IF(MONTH(Ventes[[#This Row],[VenteDate]])&lt;10,"0"&amp;MONTH(Ventes[[#This Row],[VenteDate]]),TEXT(MONTH(Ventes[[#This Row],[VenteDate]]),"##"))</f>
        <v>12</v>
      </c>
      <c r="AF395" t="str">
        <f>CHOOSE(Ventes[[#This Row],[DateMoisNumero]],"janvier","février","mars","avril","mai","juin","juillet.","août","septembre","octobre","novembre","décembre")</f>
        <v>décembre</v>
      </c>
      <c r="AG395" t="str">
        <f>Ventes[[#This Row],[DateAnnee]]&amp;IF(WEEKNUM(Ventes[[#This Row],[VenteDate]])&lt;10,"-0","-")&amp;WEEKNUM(Ventes[[#This Row],[VenteDate]])</f>
        <v>2027-49</v>
      </c>
      <c r="AH395" s="10">
        <f>YEAR(Ventes[[#This Row],[VenteDate]])</f>
        <v>2027</v>
      </c>
      <c r="AR395"/>
      <c r="AS395"/>
      <c r="AT395"/>
      <c r="AU395"/>
      <c r="AV395"/>
      <c r="AW395"/>
      <c r="BA395"/>
      <c r="BC395"/>
    </row>
    <row r="396" spans="1:55">
      <c r="A396" t="s">
        <v>1009</v>
      </c>
      <c r="B396" t="s">
        <v>1010</v>
      </c>
      <c r="D396" s="7">
        <v>45052</v>
      </c>
      <c r="E396" s="8">
        <v>45052</v>
      </c>
      <c r="F396" s="8" t="s">
        <v>170</v>
      </c>
      <c r="G396" t="s">
        <v>171</v>
      </c>
      <c r="H396" t="s">
        <v>823</v>
      </c>
      <c r="I396" t="s">
        <v>824</v>
      </c>
      <c r="J396" t="s">
        <v>825</v>
      </c>
      <c r="K396" t="s">
        <v>1011</v>
      </c>
      <c r="L396" s="9" t="s">
        <v>1012</v>
      </c>
      <c r="M396" s="9" t="s">
        <v>130</v>
      </c>
      <c r="N396" t="s">
        <v>131</v>
      </c>
      <c r="O396" t="s">
        <v>77</v>
      </c>
      <c r="P396" s="9" t="s">
        <v>78</v>
      </c>
      <c r="Q396" s="5" t="s">
        <v>79</v>
      </c>
      <c r="R396" t="s">
        <v>80</v>
      </c>
      <c r="S396" t="s">
        <v>183</v>
      </c>
      <c r="T396" t="s">
        <v>184</v>
      </c>
      <c r="U396" s="9">
        <v>117.18</v>
      </c>
      <c r="V396">
        <v>74</v>
      </c>
      <c r="W396" s="9">
        <v>153.87</v>
      </c>
      <c r="X396">
        <f>Ventes[[#This Row],[VenteNombre]]*Ventes[[#This Row],[PUHT]]</f>
        <v>11386.380000000001</v>
      </c>
      <c r="Y396">
        <f>IF(Ventes[[#This Row],[RemiseType]]="Aucun",0,IF(Ventes[[#This Row],[RemiseType]]="Bas",3%,IF(Ventes[[#This Row],[RemiseType]]="Moyen",5%,IF(Ventes[[#This Row],[RemiseType]]="Elevé",10%,0))))*Ventes[[#This Row],[VenteBrut]]</f>
        <v>1138.6380000000001</v>
      </c>
      <c r="Z396">
        <f>Ventes[[#This Row],[VenteBrut]]-Ventes[[#This Row],[Remise]]</f>
        <v>10247.742</v>
      </c>
      <c r="AA396">
        <f>Ventes[[#This Row],[VenteNombre]]*Ventes[[#This Row],[CUHT]]</f>
        <v>8671.32</v>
      </c>
      <c r="AB396">
        <f>ROUND(Ventes[[#This Row],[VenteNet]]-Ventes[[#This Row],[Cout]],2)</f>
        <v>1576.42</v>
      </c>
      <c r="AC396">
        <f>WEEKDAY(Ventes[[#This Row],[VenteDate]], 2)</f>
        <v>6</v>
      </c>
      <c r="AD396" t="str">
        <f>CHOOSE(WEEKDAY(Ventes[[#This Row],[VenteDate]], 2),"lun.","mar.","mer.","jeu.","ven.","sam.","dim.")</f>
        <v>sam.</v>
      </c>
      <c r="AE396" s="10" t="str">
        <f>IF(MONTH(Ventes[[#This Row],[VenteDate]])&lt;10,"0"&amp;MONTH(Ventes[[#This Row],[VenteDate]]),TEXT(MONTH(Ventes[[#This Row],[VenteDate]]),"##"))</f>
        <v>05</v>
      </c>
      <c r="AF396" t="str">
        <f>CHOOSE(Ventes[[#This Row],[DateMoisNumero]],"janvier","février","mars","avril","mai","juin","juillet.","août","septembre","octobre","novembre","décembre")</f>
        <v>mai</v>
      </c>
      <c r="AG396" t="str">
        <f>Ventes[[#This Row],[DateAnnee]]&amp;IF(WEEKNUM(Ventes[[#This Row],[VenteDate]])&lt;10,"-0","-")&amp;WEEKNUM(Ventes[[#This Row],[VenteDate]])</f>
        <v>2023-18</v>
      </c>
      <c r="AH396" s="10">
        <f>YEAR(Ventes[[#This Row],[VenteDate]])</f>
        <v>2023</v>
      </c>
      <c r="AR396"/>
      <c r="AS396"/>
      <c r="AT396"/>
      <c r="AU396"/>
      <c r="AV396"/>
      <c r="AW396"/>
      <c r="BA396"/>
      <c r="BC396"/>
    </row>
    <row r="397" spans="1:55">
      <c r="A397" t="s">
        <v>1009</v>
      </c>
      <c r="B397" t="s">
        <v>1010</v>
      </c>
      <c r="D397" s="7">
        <v>45052</v>
      </c>
      <c r="E397" s="8">
        <v>45710</v>
      </c>
      <c r="F397" s="8" t="s">
        <v>170</v>
      </c>
      <c r="G397" t="s">
        <v>171</v>
      </c>
      <c r="H397" t="s">
        <v>823</v>
      </c>
      <c r="I397" t="s">
        <v>824</v>
      </c>
      <c r="J397" t="s">
        <v>825</v>
      </c>
      <c r="K397" t="s">
        <v>1013</v>
      </c>
      <c r="L397" s="9" t="s">
        <v>1014</v>
      </c>
      <c r="M397" s="9" t="s">
        <v>130</v>
      </c>
      <c r="N397" t="s">
        <v>131</v>
      </c>
      <c r="O397" t="s">
        <v>77</v>
      </c>
      <c r="P397" t="s">
        <v>78</v>
      </c>
      <c r="Q397" s="5" t="s">
        <v>79</v>
      </c>
      <c r="R397" t="s">
        <v>80</v>
      </c>
      <c r="S397" t="s">
        <v>132</v>
      </c>
      <c r="T397" t="s">
        <v>133</v>
      </c>
      <c r="U397">
        <v>104.16</v>
      </c>
      <c r="V397">
        <v>13</v>
      </c>
      <c r="W397">
        <v>147.88</v>
      </c>
      <c r="X397">
        <f>Ventes[[#This Row],[VenteNombre]]*Ventes[[#This Row],[PUHT]]</f>
        <v>1922.44</v>
      </c>
      <c r="Y397">
        <f>IF(Ventes[[#This Row],[RemiseType]]="Aucun",0,IF(Ventes[[#This Row],[RemiseType]]="Bas",3%,IF(Ventes[[#This Row],[RemiseType]]="Moyen",5%,IF(Ventes[[#This Row],[RemiseType]]="Elevé",10%,0))))*Ventes[[#This Row],[VenteBrut]]</f>
        <v>192.24400000000003</v>
      </c>
      <c r="Z397">
        <f>Ventes[[#This Row],[VenteBrut]]-Ventes[[#This Row],[Remise]]</f>
        <v>1730.1959999999999</v>
      </c>
      <c r="AA397">
        <f>Ventes[[#This Row],[VenteNombre]]*Ventes[[#This Row],[CUHT]]</f>
        <v>1354.08</v>
      </c>
      <c r="AB397">
        <f>ROUND(Ventes[[#This Row],[VenteNet]]-Ventes[[#This Row],[Cout]],2)</f>
        <v>376.12</v>
      </c>
      <c r="AC397">
        <f>WEEKDAY(Ventes[[#This Row],[VenteDate]], 2)</f>
        <v>6</v>
      </c>
      <c r="AD397" t="str">
        <f>CHOOSE(WEEKDAY(Ventes[[#This Row],[VenteDate]], 2),"lun.","mar.","mer.","jeu.","ven.","sam.","dim.")</f>
        <v>sam.</v>
      </c>
      <c r="AE397" s="10" t="str">
        <f>IF(MONTH(Ventes[[#This Row],[VenteDate]])&lt;10,"0"&amp;MONTH(Ventes[[#This Row],[VenteDate]]),TEXT(MONTH(Ventes[[#This Row],[VenteDate]]),"##"))</f>
        <v>02</v>
      </c>
      <c r="AF397" t="str">
        <f>CHOOSE(Ventes[[#This Row],[DateMoisNumero]],"janvier","février","mars","avril","mai","juin","juillet.","août","septembre","octobre","novembre","décembre")</f>
        <v>février</v>
      </c>
      <c r="AG397" t="str">
        <f>Ventes[[#This Row],[DateAnnee]]&amp;IF(WEEKNUM(Ventes[[#This Row],[VenteDate]])&lt;10,"-0","-")&amp;WEEKNUM(Ventes[[#This Row],[VenteDate]])</f>
        <v>2025-08</v>
      </c>
      <c r="AH397" s="10">
        <f>YEAR(Ventes[[#This Row],[VenteDate]])</f>
        <v>2025</v>
      </c>
      <c r="AR397"/>
      <c r="AS397"/>
      <c r="AT397"/>
      <c r="AU397"/>
      <c r="AV397"/>
      <c r="AW397"/>
      <c r="BA397"/>
      <c r="BC397"/>
    </row>
    <row r="398" spans="1:55">
      <c r="A398" t="s">
        <v>1009</v>
      </c>
      <c r="B398" t="s">
        <v>1010</v>
      </c>
      <c r="D398" s="7">
        <v>45052</v>
      </c>
      <c r="E398" s="8">
        <v>45815</v>
      </c>
      <c r="F398" s="8" t="s">
        <v>170</v>
      </c>
      <c r="G398" t="s">
        <v>171</v>
      </c>
      <c r="H398" t="s">
        <v>823</v>
      </c>
      <c r="I398" t="s">
        <v>824</v>
      </c>
      <c r="J398" t="s">
        <v>825</v>
      </c>
      <c r="K398" t="s">
        <v>1015</v>
      </c>
      <c r="L398" s="9" t="s">
        <v>1016</v>
      </c>
      <c r="M398" s="9" t="s">
        <v>43</v>
      </c>
      <c r="N398" t="s">
        <v>44</v>
      </c>
      <c r="O398" t="s">
        <v>77</v>
      </c>
      <c r="P398" t="s">
        <v>78</v>
      </c>
      <c r="Q398" s="5" t="s">
        <v>65</v>
      </c>
      <c r="R398" t="s">
        <v>66</v>
      </c>
      <c r="S398" t="s">
        <v>496</v>
      </c>
      <c r="T398" t="s">
        <v>497</v>
      </c>
      <c r="U398">
        <v>56</v>
      </c>
      <c r="V398">
        <v>12</v>
      </c>
      <c r="W398">
        <v>110.83</v>
      </c>
      <c r="X398">
        <f>Ventes[[#This Row],[VenteNombre]]*Ventes[[#This Row],[PUHT]]</f>
        <v>1329.96</v>
      </c>
      <c r="Y398">
        <f>IF(Ventes[[#This Row],[RemiseType]]="Aucun",0,IF(Ventes[[#This Row],[RemiseType]]="Bas",3%,IF(Ventes[[#This Row],[RemiseType]]="Moyen",5%,IF(Ventes[[#This Row],[RemiseType]]="Elevé",10%,0))))*Ventes[[#This Row],[VenteBrut]]</f>
        <v>132.99600000000001</v>
      </c>
      <c r="Z398">
        <f>Ventes[[#This Row],[VenteBrut]]-Ventes[[#This Row],[Remise]]</f>
        <v>1196.9639999999999</v>
      </c>
      <c r="AA398">
        <f>Ventes[[#This Row],[VenteNombre]]*Ventes[[#This Row],[CUHT]]</f>
        <v>672</v>
      </c>
      <c r="AB398">
        <f>ROUND(Ventes[[#This Row],[VenteNet]]-Ventes[[#This Row],[Cout]],2)</f>
        <v>524.96</v>
      </c>
      <c r="AC398">
        <f>WEEKDAY(Ventes[[#This Row],[VenteDate]], 2)</f>
        <v>6</v>
      </c>
      <c r="AD398" t="str">
        <f>CHOOSE(WEEKDAY(Ventes[[#This Row],[VenteDate]], 2),"lun.","mar.","mer.","jeu.","ven.","sam.","dim.")</f>
        <v>sam.</v>
      </c>
      <c r="AE398" s="10" t="str">
        <f>IF(MONTH(Ventes[[#This Row],[VenteDate]])&lt;10,"0"&amp;MONTH(Ventes[[#This Row],[VenteDate]]),TEXT(MONTH(Ventes[[#This Row],[VenteDate]]),"##"))</f>
        <v>06</v>
      </c>
      <c r="AF398" t="str">
        <f>CHOOSE(Ventes[[#This Row],[DateMoisNumero]],"janvier","février","mars","avril","mai","juin","juillet.","août","septembre","octobre","novembre","décembre")</f>
        <v>juin</v>
      </c>
      <c r="AG398" t="str">
        <f>Ventes[[#This Row],[DateAnnee]]&amp;IF(WEEKNUM(Ventes[[#This Row],[VenteDate]])&lt;10,"-0","-")&amp;WEEKNUM(Ventes[[#This Row],[VenteDate]])</f>
        <v>2025-23</v>
      </c>
      <c r="AH398" s="10">
        <f>YEAR(Ventes[[#This Row],[VenteDate]])</f>
        <v>2025</v>
      </c>
      <c r="AR398"/>
      <c r="AS398"/>
      <c r="AT398"/>
      <c r="AU398"/>
      <c r="AV398"/>
      <c r="AW398"/>
      <c r="BA398"/>
      <c r="BC398"/>
    </row>
    <row r="399" spans="1:55">
      <c r="A399" t="s">
        <v>1009</v>
      </c>
      <c r="B399" t="s">
        <v>1010</v>
      </c>
      <c r="D399" s="7">
        <v>45052</v>
      </c>
      <c r="E399" s="8">
        <v>46004</v>
      </c>
      <c r="F399" s="8" t="s">
        <v>170</v>
      </c>
      <c r="G399" t="s">
        <v>171</v>
      </c>
      <c r="H399" t="s">
        <v>823</v>
      </c>
      <c r="I399" t="s">
        <v>824</v>
      </c>
      <c r="J399" t="s">
        <v>825</v>
      </c>
      <c r="K399" t="s">
        <v>1017</v>
      </c>
      <c r="L399" s="9" t="s">
        <v>1018</v>
      </c>
      <c r="M399" s="9" t="s">
        <v>53</v>
      </c>
      <c r="N399" t="s">
        <v>54</v>
      </c>
      <c r="O399" t="s">
        <v>77</v>
      </c>
      <c r="P399" t="s">
        <v>78</v>
      </c>
      <c r="Q399" s="5" t="s">
        <v>57</v>
      </c>
      <c r="R399" t="s">
        <v>58</v>
      </c>
      <c r="S399" t="s">
        <v>59</v>
      </c>
      <c r="T399" t="s">
        <v>60</v>
      </c>
      <c r="U399">
        <v>49.17</v>
      </c>
      <c r="V399">
        <v>22</v>
      </c>
      <c r="W399">
        <v>73.75</v>
      </c>
      <c r="X399">
        <f>Ventes[[#This Row],[VenteNombre]]*Ventes[[#This Row],[PUHT]]</f>
        <v>1622.5</v>
      </c>
      <c r="Y399">
        <f>IF(Ventes[[#This Row],[RemiseType]]="Aucun",0,IF(Ventes[[#This Row],[RemiseType]]="Bas",3%,IF(Ventes[[#This Row],[RemiseType]]="Moyen",5%,IF(Ventes[[#This Row],[RemiseType]]="Elevé",10%,0))))*Ventes[[#This Row],[VenteBrut]]</f>
        <v>162.25</v>
      </c>
      <c r="Z399">
        <f>Ventes[[#This Row],[VenteBrut]]-Ventes[[#This Row],[Remise]]</f>
        <v>1460.25</v>
      </c>
      <c r="AA399">
        <f>Ventes[[#This Row],[VenteNombre]]*Ventes[[#This Row],[CUHT]]</f>
        <v>1081.74</v>
      </c>
      <c r="AB399">
        <f>ROUND(Ventes[[#This Row],[VenteNet]]-Ventes[[#This Row],[Cout]],2)</f>
        <v>378.51</v>
      </c>
      <c r="AC399">
        <f>WEEKDAY(Ventes[[#This Row],[VenteDate]], 2)</f>
        <v>6</v>
      </c>
      <c r="AD399" t="str">
        <f>CHOOSE(WEEKDAY(Ventes[[#This Row],[VenteDate]], 2),"lun.","mar.","mer.","jeu.","ven.","sam.","dim.")</f>
        <v>sam.</v>
      </c>
      <c r="AE399" s="10" t="str">
        <f>IF(MONTH(Ventes[[#This Row],[VenteDate]])&lt;10,"0"&amp;MONTH(Ventes[[#This Row],[VenteDate]]),TEXT(MONTH(Ventes[[#This Row],[VenteDate]]),"##"))</f>
        <v>12</v>
      </c>
      <c r="AF399" t="str">
        <f>CHOOSE(Ventes[[#This Row],[DateMoisNumero]],"janvier","février","mars","avril","mai","juin","juillet.","août","septembre","octobre","novembre","décembre")</f>
        <v>décembre</v>
      </c>
      <c r="AG399" t="str">
        <f>Ventes[[#This Row],[DateAnnee]]&amp;IF(WEEKNUM(Ventes[[#This Row],[VenteDate]])&lt;10,"-0","-")&amp;WEEKNUM(Ventes[[#This Row],[VenteDate]])</f>
        <v>2025-50</v>
      </c>
      <c r="AH399" s="10">
        <f>YEAR(Ventes[[#This Row],[VenteDate]])</f>
        <v>2025</v>
      </c>
      <c r="AR399"/>
      <c r="AS399"/>
      <c r="AT399"/>
      <c r="AU399"/>
      <c r="AV399"/>
      <c r="AW399"/>
      <c r="BA399"/>
      <c r="BC399"/>
    </row>
    <row r="400" spans="1:55">
      <c r="A400" t="s">
        <v>1009</v>
      </c>
      <c r="B400" t="s">
        <v>1010</v>
      </c>
      <c r="D400" s="7">
        <v>45052</v>
      </c>
      <c r="E400" s="8">
        <v>46091</v>
      </c>
      <c r="F400" s="8" t="s">
        <v>170</v>
      </c>
      <c r="G400" t="s">
        <v>171</v>
      </c>
      <c r="H400" t="s">
        <v>823</v>
      </c>
      <c r="I400" t="s">
        <v>824</v>
      </c>
      <c r="J400" t="s">
        <v>825</v>
      </c>
      <c r="K400" t="s">
        <v>1019</v>
      </c>
      <c r="L400" s="9" t="s">
        <v>1020</v>
      </c>
      <c r="M400" s="9" t="s">
        <v>130</v>
      </c>
      <c r="N400" t="s">
        <v>131</v>
      </c>
      <c r="O400" t="s">
        <v>77</v>
      </c>
      <c r="P400" t="s">
        <v>78</v>
      </c>
      <c r="Q400" s="5" t="s">
        <v>47</v>
      </c>
      <c r="R400" t="s">
        <v>48</v>
      </c>
      <c r="S400" t="s">
        <v>132</v>
      </c>
      <c r="T400" t="s">
        <v>133</v>
      </c>
      <c r="U400">
        <v>60.26</v>
      </c>
      <c r="V400">
        <v>24</v>
      </c>
      <c r="W400">
        <v>127.7</v>
      </c>
      <c r="X400">
        <f>Ventes[[#This Row],[VenteNombre]]*Ventes[[#This Row],[PUHT]]</f>
        <v>3064.8</v>
      </c>
      <c r="Y400">
        <f>IF(Ventes[[#This Row],[RemiseType]]="Aucun",0,IF(Ventes[[#This Row],[RemiseType]]="Bas",3%,IF(Ventes[[#This Row],[RemiseType]]="Moyen",5%,IF(Ventes[[#This Row],[RemiseType]]="Elevé",10%,0))))*Ventes[[#This Row],[VenteBrut]]</f>
        <v>306.48</v>
      </c>
      <c r="Z400">
        <f>Ventes[[#This Row],[VenteBrut]]-Ventes[[#This Row],[Remise]]</f>
        <v>2758.32</v>
      </c>
      <c r="AA400">
        <f>Ventes[[#This Row],[VenteNombre]]*Ventes[[#This Row],[CUHT]]</f>
        <v>1446.24</v>
      </c>
      <c r="AB400">
        <f>ROUND(Ventes[[#This Row],[VenteNet]]-Ventes[[#This Row],[Cout]],2)</f>
        <v>1312.08</v>
      </c>
      <c r="AC400">
        <f>WEEKDAY(Ventes[[#This Row],[VenteDate]], 2)</f>
        <v>2</v>
      </c>
      <c r="AD400" t="str">
        <f>CHOOSE(WEEKDAY(Ventes[[#This Row],[VenteDate]], 2),"lun.","mar.","mer.","jeu.","ven.","sam.","dim.")</f>
        <v>mar.</v>
      </c>
      <c r="AE400" s="10" t="str">
        <f>IF(MONTH(Ventes[[#This Row],[VenteDate]])&lt;10,"0"&amp;MONTH(Ventes[[#This Row],[VenteDate]]),TEXT(MONTH(Ventes[[#This Row],[VenteDate]]),"##"))</f>
        <v>03</v>
      </c>
      <c r="AF400" t="str">
        <f>CHOOSE(Ventes[[#This Row],[DateMoisNumero]],"janvier","février","mars","avril","mai","juin","juillet.","août","septembre","octobre","novembre","décembre")</f>
        <v>mars</v>
      </c>
      <c r="AG400" t="str">
        <f>Ventes[[#This Row],[DateAnnee]]&amp;IF(WEEKNUM(Ventes[[#This Row],[VenteDate]])&lt;10,"-0","-")&amp;WEEKNUM(Ventes[[#This Row],[VenteDate]])</f>
        <v>2026-11</v>
      </c>
      <c r="AH400" s="10">
        <f>YEAR(Ventes[[#This Row],[VenteDate]])</f>
        <v>2026</v>
      </c>
      <c r="AR400"/>
      <c r="AS400"/>
      <c r="AT400"/>
      <c r="AU400"/>
      <c r="AV400"/>
      <c r="AW400"/>
      <c r="BA400"/>
      <c r="BC400"/>
    </row>
    <row r="401" spans="1:55">
      <c r="A401" t="s">
        <v>1009</v>
      </c>
      <c r="B401" t="s">
        <v>1010</v>
      </c>
      <c r="D401" s="7">
        <v>45052</v>
      </c>
      <c r="E401" s="8">
        <v>46365</v>
      </c>
      <c r="F401" s="8" t="s">
        <v>170</v>
      </c>
      <c r="G401" t="s">
        <v>171</v>
      </c>
      <c r="H401" t="s">
        <v>823</v>
      </c>
      <c r="I401" t="s">
        <v>824</v>
      </c>
      <c r="J401" t="s">
        <v>825</v>
      </c>
      <c r="K401" t="s">
        <v>560</v>
      </c>
      <c r="L401" s="9" t="s">
        <v>561</v>
      </c>
      <c r="M401" s="9" t="s">
        <v>130</v>
      </c>
      <c r="N401" t="s">
        <v>131</v>
      </c>
      <c r="O401" t="s">
        <v>77</v>
      </c>
      <c r="P401" t="s">
        <v>78</v>
      </c>
      <c r="Q401" s="5" t="s">
        <v>79</v>
      </c>
      <c r="R401" t="s">
        <v>80</v>
      </c>
      <c r="S401" t="s">
        <v>183</v>
      </c>
      <c r="T401" t="s">
        <v>184</v>
      </c>
      <c r="U401">
        <v>93</v>
      </c>
      <c r="V401">
        <v>74</v>
      </c>
      <c r="W401">
        <v>142.75</v>
      </c>
      <c r="X401">
        <f>Ventes[[#This Row],[VenteNombre]]*Ventes[[#This Row],[PUHT]]</f>
        <v>10563.5</v>
      </c>
      <c r="Y401">
        <f>IF(Ventes[[#This Row],[RemiseType]]="Aucun",0,IF(Ventes[[#This Row],[RemiseType]]="Bas",3%,IF(Ventes[[#This Row],[RemiseType]]="Moyen",5%,IF(Ventes[[#This Row],[RemiseType]]="Elevé",10%,0))))*Ventes[[#This Row],[VenteBrut]]</f>
        <v>1056.3500000000001</v>
      </c>
      <c r="Z401">
        <f>Ventes[[#This Row],[VenteBrut]]-Ventes[[#This Row],[Remise]]</f>
        <v>9507.15</v>
      </c>
      <c r="AA401">
        <f>Ventes[[#This Row],[VenteNombre]]*Ventes[[#This Row],[CUHT]]</f>
        <v>6882</v>
      </c>
      <c r="AB401">
        <f>ROUND(Ventes[[#This Row],[VenteNet]]-Ventes[[#This Row],[Cout]],2)</f>
        <v>2625.15</v>
      </c>
      <c r="AC401">
        <f>WEEKDAY(Ventes[[#This Row],[VenteDate]], 2)</f>
        <v>3</v>
      </c>
      <c r="AD401" t="str">
        <f>CHOOSE(WEEKDAY(Ventes[[#This Row],[VenteDate]], 2),"lun.","mar.","mer.","jeu.","ven.","sam.","dim.")</f>
        <v>mer.</v>
      </c>
      <c r="AE401" s="10" t="str">
        <f>IF(MONTH(Ventes[[#This Row],[VenteDate]])&lt;10,"0"&amp;MONTH(Ventes[[#This Row],[VenteDate]]),TEXT(MONTH(Ventes[[#This Row],[VenteDate]]),"##"))</f>
        <v>12</v>
      </c>
      <c r="AF401" t="str">
        <f>CHOOSE(Ventes[[#This Row],[DateMoisNumero]],"janvier","février","mars","avril","mai","juin","juillet.","août","septembre","octobre","novembre","décembre")</f>
        <v>décembre</v>
      </c>
      <c r="AG401" t="str">
        <f>Ventes[[#This Row],[DateAnnee]]&amp;IF(WEEKNUM(Ventes[[#This Row],[VenteDate]])&lt;10,"-0","-")&amp;WEEKNUM(Ventes[[#This Row],[VenteDate]])</f>
        <v>2026-50</v>
      </c>
      <c r="AH401" s="10">
        <f>YEAR(Ventes[[#This Row],[VenteDate]])</f>
        <v>2026</v>
      </c>
      <c r="AR401"/>
      <c r="AS401"/>
      <c r="AT401"/>
      <c r="AU401"/>
      <c r="AV401"/>
      <c r="AW401"/>
      <c r="BA401"/>
      <c r="BC401"/>
    </row>
    <row r="402" spans="1:55">
      <c r="A402" t="s">
        <v>1009</v>
      </c>
      <c r="B402" t="s">
        <v>1010</v>
      </c>
      <c r="D402" s="7">
        <v>45052</v>
      </c>
      <c r="E402" s="8">
        <v>46440</v>
      </c>
      <c r="F402" s="8" t="s">
        <v>170</v>
      </c>
      <c r="G402" t="s">
        <v>171</v>
      </c>
      <c r="H402" t="s">
        <v>823</v>
      </c>
      <c r="I402" t="s">
        <v>824</v>
      </c>
      <c r="J402" t="s">
        <v>825</v>
      </c>
      <c r="K402" t="s">
        <v>1021</v>
      </c>
      <c r="L402" s="9" t="s">
        <v>1022</v>
      </c>
      <c r="M402" s="9" t="s">
        <v>130</v>
      </c>
      <c r="N402" t="s">
        <v>131</v>
      </c>
      <c r="O402" t="s">
        <v>77</v>
      </c>
      <c r="P402" s="9" t="s">
        <v>78</v>
      </c>
      <c r="Q402" s="5" t="s">
        <v>79</v>
      </c>
      <c r="R402" t="s">
        <v>80</v>
      </c>
      <c r="S402" t="s">
        <v>132</v>
      </c>
      <c r="T402" t="s">
        <v>133</v>
      </c>
      <c r="U402" s="9">
        <v>66.959999999999994</v>
      </c>
      <c r="V402">
        <v>13</v>
      </c>
      <c r="W402" s="9">
        <v>130.78</v>
      </c>
      <c r="X402">
        <f>Ventes[[#This Row],[VenteNombre]]*Ventes[[#This Row],[PUHT]]</f>
        <v>1700.14</v>
      </c>
      <c r="Y402">
        <f>IF(Ventes[[#This Row],[RemiseType]]="Aucun",0,IF(Ventes[[#This Row],[RemiseType]]="Bas",3%,IF(Ventes[[#This Row],[RemiseType]]="Moyen",5%,IF(Ventes[[#This Row],[RemiseType]]="Elevé",10%,0))))*Ventes[[#This Row],[VenteBrut]]</f>
        <v>170.01400000000001</v>
      </c>
      <c r="Z402">
        <f>Ventes[[#This Row],[VenteBrut]]-Ventes[[#This Row],[Remise]]</f>
        <v>1530.1260000000002</v>
      </c>
      <c r="AA402">
        <f>Ventes[[#This Row],[VenteNombre]]*Ventes[[#This Row],[CUHT]]</f>
        <v>870.4799999999999</v>
      </c>
      <c r="AB402">
        <f>ROUND(Ventes[[#This Row],[VenteNet]]-Ventes[[#This Row],[Cout]],2)</f>
        <v>659.65</v>
      </c>
      <c r="AC402">
        <f>WEEKDAY(Ventes[[#This Row],[VenteDate]], 2)</f>
        <v>1</v>
      </c>
      <c r="AD402" t="str">
        <f>CHOOSE(WEEKDAY(Ventes[[#This Row],[VenteDate]], 2),"lun.","mar.","mer.","jeu.","ven.","sam.","dim.")</f>
        <v>lun.</v>
      </c>
      <c r="AE402" s="10" t="str">
        <f>IF(MONTH(Ventes[[#This Row],[VenteDate]])&lt;10,"0"&amp;MONTH(Ventes[[#This Row],[VenteDate]]),TEXT(MONTH(Ventes[[#This Row],[VenteDate]]),"##"))</f>
        <v>02</v>
      </c>
      <c r="AF402" t="str">
        <f>CHOOSE(Ventes[[#This Row],[DateMoisNumero]],"janvier","février","mars","avril","mai","juin","juillet.","août","septembre","octobre","novembre","décembre")</f>
        <v>février</v>
      </c>
      <c r="AG402" t="str">
        <f>Ventes[[#This Row],[DateAnnee]]&amp;IF(WEEKNUM(Ventes[[#This Row],[VenteDate]])&lt;10,"-0","-")&amp;WEEKNUM(Ventes[[#This Row],[VenteDate]])</f>
        <v>2027-09</v>
      </c>
      <c r="AH402" s="10">
        <f>YEAR(Ventes[[#This Row],[VenteDate]])</f>
        <v>2027</v>
      </c>
      <c r="AR402"/>
      <c r="AS402"/>
      <c r="AT402"/>
      <c r="AU402"/>
      <c r="AV402"/>
      <c r="AW402"/>
      <c r="BA402"/>
      <c r="BC402"/>
    </row>
    <row r="403" spans="1:55">
      <c r="A403" t="s">
        <v>1009</v>
      </c>
      <c r="B403" t="s">
        <v>1010</v>
      </c>
      <c r="D403" s="7">
        <v>45052</v>
      </c>
      <c r="E403" s="8">
        <v>46545</v>
      </c>
      <c r="F403" s="8" t="s">
        <v>170</v>
      </c>
      <c r="G403" t="s">
        <v>171</v>
      </c>
      <c r="H403" t="s">
        <v>823</v>
      </c>
      <c r="I403" t="s">
        <v>824</v>
      </c>
      <c r="J403" t="s">
        <v>825</v>
      </c>
      <c r="K403" t="s">
        <v>1023</v>
      </c>
      <c r="L403" s="9" t="s">
        <v>1024</v>
      </c>
      <c r="M403" s="9" t="s">
        <v>43</v>
      </c>
      <c r="N403" t="s">
        <v>44</v>
      </c>
      <c r="O403" t="s">
        <v>77</v>
      </c>
      <c r="P403" s="9" t="s">
        <v>78</v>
      </c>
      <c r="Q403" s="5" t="s">
        <v>65</v>
      </c>
      <c r="R403" t="s">
        <v>66</v>
      </c>
      <c r="S403" t="s">
        <v>496</v>
      </c>
      <c r="T403" t="s">
        <v>497</v>
      </c>
      <c r="U403" s="9">
        <v>25.2</v>
      </c>
      <c r="V403">
        <v>12</v>
      </c>
      <c r="W403" s="9">
        <v>49.88</v>
      </c>
      <c r="X403">
        <f>Ventes[[#This Row],[VenteNombre]]*Ventes[[#This Row],[PUHT]]</f>
        <v>598.56000000000006</v>
      </c>
      <c r="Y403">
        <f>IF(Ventes[[#This Row],[RemiseType]]="Aucun",0,IF(Ventes[[#This Row],[RemiseType]]="Bas",3%,IF(Ventes[[#This Row],[RemiseType]]="Moyen",5%,IF(Ventes[[#This Row],[RemiseType]]="Elevé",10%,0))))*Ventes[[#This Row],[VenteBrut]]</f>
        <v>59.856000000000009</v>
      </c>
      <c r="Z403">
        <f>Ventes[[#This Row],[VenteBrut]]-Ventes[[#This Row],[Remise]]</f>
        <v>538.70400000000006</v>
      </c>
      <c r="AA403">
        <f>Ventes[[#This Row],[VenteNombre]]*Ventes[[#This Row],[CUHT]]</f>
        <v>302.39999999999998</v>
      </c>
      <c r="AB403">
        <f>ROUND(Ventes[[#This Row],[VenteNet]]-Ventes[[#This Row],[Cout]],2)</f>
        <v>236.3</v>
      </c>
      <c r="AC403">
        <f>WEEKDAY(Ventes[[#This Row],[VenteDate]], 2)</f>
        <v>1</v>
      </c>
      <c r="AD403" t="str">
        <f>CHOOSE(WEEKDAY(Ventes[[#This Row],[VenteDate]], 2),"lun.","mar.","mer.","jeu.","ven.","sam.","dim.")</f>
        <v>lun.</v>
      </c>
      <c r="AE403" s="10" t="str">
        <f>IF(MONTH(Ventes[[#This Row],[VenteDate]])&lt;10,"0"&amp;MONTH(Ventes[[#This Row],[VenteDate]]),TEXT(MONTH(Ventes[[#This Row],[VenteDate]]),"##"))</f>
        <v>06</v>
      </c>
      <c r="AF403" t="str">
        <f>CHOOSE(Ventes[[#This Row],[DateMoisNumero]],"janvier","février","mars","avril","mai","juin","juillet.","août","septembre","octobre","novembre","décembre")</f>
        <v>juin</v>
      </c>
      <c r="AG403" t="str">
        <f>Ventes[[#This Row],[DateAnnee]]&amp;IF(WEEKNUM(Ventes[[#This Row],[VenteDate]])&lt;10,"-0","-")&amp;WEEKNUM(Ventes[[#This Row],[VenteDate]])</f>
        <v>2027-24</v>
      </c>
      <c r="AH403" s="10">
        <f>YEAR(Ventes[[#This Row],[VenteDate]])</f>
        <v>2027</v>
      </c>
      <c r="AR403"/>
      <c r="AS403"/>
      <c r="AT403"/>
      <c r="AU403"/>
      <c r="AV403"/>
      <c r="AW403"/>
      <c r="BA403"/>
      <c r="BC403"/>
    </row>
    <row r="404" spans="1:55">
      <c r="A404" t="s">
        <v>1009</v>
      </c>
      <c r="B404" t="s">
        <v>1010</v>
      </c>
      <c r="D404" s="7">
        <v>45052</v>
      </c>
      <c r="E404" s="8">
        <v>46734</v>
      </c>
      <c r="F404" s="8" t="s">
        <v>170</v>
      </c>
      <c r="G404" t="s">
        <v>171</v>
      </c>
      <c r="H404" t="s">
        <v>823</v>
      </c>
      <c r="I404" t="s">
        <v>824</v>
      </c>
      <c r="J404" t="s">
        <v>825</v>
      </c>
      <c r="K404" t="s">
        <v>1025</v>
      </c>
      <c r="L404" s="9" t="s">
        <v>1026</v>
      </c>
      <c r="M404" s="9" t="s">
        <v>53</v>
      </c>
      <c r="N404" t="s">
        <v>54</v>
      </c>
      <c r="O404" t="s">
        <v>77</v>
      </c>
      <c r="P404" s="9" t="s">
        <v>78</v>
      </c>
      <c r="Q404" s="5" t="s">
        <v>57</v>
      </c>
      <c r="R404" t="s">
        <v>58</v>
      </c>
      <c r="S404" t="s">
        <v>59</v>
      </c>
      <c r="T404" t="s">
        <v>60</v>
      </c>
      <c r="U404" s="9">
        <v>7.87</v>
      </c>
      <c r="V404">
        <v>22</v>
      </c>
      <c r="W404" s="9">
        <v>11.8</v>
      </c>
      <c r="X404">
        <f>Ventes[[#This Row],[VenteNombre]]*Ventes[[#This Row],[PUHT]]</f>
        <v>259.60000000000002</v>
      </c>
      <c r="Y404">
        <f>IF(Ventes[[#This Row],[RemiseType]]="Aucun",0,IF(Ventes[[#This Row],[RemiseType]]="Bas",3%,IF(Ventes[[#This Row],[RemiseType]]="Moyen",5%,IF(Ventes[[#This Row],[RemiseType]]="Elevé",10%,0))))*Ventes[[#This Row],[VenteBrut]]</f>
        <v>25.960000000000004</v>
      </c>
      <c r="Z404">
        <f>Ventes[[#This Row],[VenteBrut]]-Ventes[[#This Row],[Remise]]</f>
        <v>233.64000000000001</v>
      </c>
      <c r="AA404">
        <f>Ventes[[#This Row],[VenteNombre]]*Ventes[[#This Row],[CUHT]]</f>
        <v>173.14000000000001</v>
      </c>
      <c r="AB404">
        <f>ROUND(Ventes[[#This Row],[VenteNet]]-Ventes[[#This Row],[Cout]],2)</f>
        <v>60.5</v>
      </c>
      <c r="AC404">
        <f>WEEKDAY(Ventes[[#This Row],[VenteDate]], 2)</f>
        <v>1</v>
      </c>
      <c r="AD404" t="str">
        <f>CHOOSE(WEEKDAY(Ventes[[#This Row],[VenteDate]], 2),"lun.","mar.","mer.","jeu.","ven.","sam.","dim.")</f>
        <v>lun.</v>
      </c>
      <c r="AE404" s="10" t="str">
        <f>IF(MONTH(Ventes[[#This Row],[VenteDate]])&lt;10,"0"&amp;MONTH(Ventes[[#This Row],[VenteDate]]),TEXT(MONTH(Ventes[[#This Row],[VenteDate]]),"##"))</f>
        <v>12</v>
      </c>
      <c r="AF404" t="str">
        <f>CHOOSE(Ventes[[#This Row],[DateMoisNumero]],"janvier","février","mars","avril","mai","juin","juillet.","août","septembre","octobre","novembre","décembre")</f>
        <v>décembre</v>
      </c>
      <c r="AG404" t="str">
        <f>Ventes[[#This Row],[DateAnnee]]&amp;IF(WEEKNUM(Ventes[[#This Row],[VenteDate]])&lt;10,"-0","-")&amp;WEEKNUM(Ventes[[#This Row],[VenteDate]])</f>
        <v>2027-51</v>
      </c>
      <c r="AH404" s="10">
        <f>YEAR(Ventes[[#This Row],[VenteDate]])</f>
        <v>2027</v>
      </c>
      <c r="AR404"/>
      <c r="AS404"/>
      <c r="AT404"/>
      <c r="AU404"/>
      <c r="AV404"/>
      <c r="AW404"/>
      <c r="BA404"/>
      <c r="BC404"/>
    </row>
    <row r="405" spans="1:55">
      <c r="A405" t="s">
        <v>1009</v>
      </c>
      <c r="B405" t="s">
        <v>1010</v>
      </c>
      <c r="D405" s="7">
        <v>45052</v>
      </c>
      <c r="E405" s="8">
        <v>46822</v>
      </c>
      <c r="F405" s="8" t="s">
        <v>170</v>
      </c>
      <c r="G405" t="s">
        <v>171</v>
      </c>
      <c r="H405" t="s">
        <v>823</v>
      </c>
      <c r="I405" t="s">
        <v>824</v>
      </c>
      <c r="J405" t="s">
        <v>825</v>
      </c>
      <c r="K405" t="s">
        <v>1027</v>
      </c>
      <c r="L405" s="9" t="s">
        <v>1028</v>
      </c>
      <c r="M405" s="9" t="s">
        <v>130</v>
      </c>
      <c r="N405" t="s">
        <v>131</v>
      </c>
      <c r="O405" t="s">
        <v>77</v>
      </c>
      <c r="P405" s="9" t="s">
        <v>78</v>
      </c>
      <c r="Q405" s="5" t="s">
        <v>47</v>
      </c>
      <c r="R405" t="s">
        <v>48</v>
      </c>
      <c r="S405" t="s">
        <v>132</v>
      </c>
      <c r="T405" t="s">
        <v>133</v>
      </c>
      <c r="U405" s="9">
        <v>120.53</v>
      </c>
      <c r="V405">
        <v>24</v>
      </c>
      <c r="W405" s="9">
        <v>155.41</v>
      </c>
      <c r="X405">
        <f>Ventes[[#This Row],[VenteNombre]]*Ventes[[#This Row],[PUHT]]</f>
        <v>3729.84</v>
      </c>
      <c r="Y405">
        <f>IF(Ventes[[#This Row],[RemiseType]]="Aucun",0,IF(Ventes[[#This Row],[RemiseType]]="Bas",3%,IF(Ventes[[#This Row],[RemiseType]]="Moyen",5%,IF(Ventes[[#This Row],[RemiseType]]="Elevé",10%,0))))*Ventes[[#This Row],[VenteBrut]]</f>
        <v>372.98400000000004</v>
      </c>
      <c r="Z405">
        <f>Ventes[[#This Row],[VenteBrut]]-Ventes[[#This Row],[Remise]]</f>
        <v>3356.8560000000002</v>
      </c>
      <c r="AA405">
        <f>Ventes[[#This Row],[VenteNombre]]*Ventes[[#This Row],[CUHT]]</f>
        <v>2892.7200000000003</v>
      </c>
      <c r="AB405">
        <f>ROUND(Ventes[[#This Row],[VenteNet]]-Ventes[[#This Row],[Cout]],2)</f>
        <v>464.14</v>
      </c>
      <c r="AC405">
        <f>WEEKDAY(Ventes[[#This Row],[VenteDate]], 2)</f>
        <v>5</v>
      </c>
      <c r="AD405" t="str">
        <f>CHOOSE(WEEKDAY(Ventes[[#This Row],[VenteDate]], 2),"lun.","mar.","mer.","jeu.","ven.","sam.","dim.")</f>
        <v>ven.</v>
      </c>
      <c r="AE405" s="10" t="str">
        <f>IF(MONTH(Ventes[[#This Row],[VenteDate]])&lt;10,"0"&amp;MONTH(Ventes[[#This Row],[VenteDate]]),TEXT(MONTH(Ventes[[#This Row],[VenteDate]]),"##"))</f>
        <v>03</v>
      </c>
      <c r="AF405" t="str">
        <f>CHOOSE(Ventes[[#This Row],[DateMoisNumero]],"janvier","février","mars","avril","mai","juin","juillet.","août","septembre","octobre","novembre","décembre")</f>
        <v>mars</v>
      </c>
      <c r="AG405" t="str">
        <f>Ventes[[#This Row],[DateAnnee]]&amp;IF(WEEKNUM(Ventes[[#This Row],[VenteDate]])&lt;10,"-0","-")&amp;WEEKNUM(Ventes[[#This Row],[VenteDate]])</f>
        <v>2028-11</v>
      </c>
      <c r="AH405" s="10">
        <f>YEAR(Ventes[[#This Row],[VenteDate]])</f>
        <v>2028</v>
      </c>
      <c r="AR405"/>
      <c r="AS405"/>
      <c r="AT405"/>
      <c r="AU405"/>
      <c r="AV405"/>
      <c r="AW405"/>
      <c r="BA405"/>
      <c r="BC405"/>
    </row>
    <row r="406" spans="1:55">
      <c r="A406" t="s">
        <v>1029</v>
      </c>
      <c r="B406" t="s">
        <v>1030</v>
      </c>
      <c r="D406" s="7">
        <v>45770</v>
      </c>
      <c r="E406" s="8">
        <v>45770</v>
      </c>
      <c r="F406" s="8" t="s">
        <v>36</v>
      </c>
      <c r="G406" t="s">
        <v>37</v>
      </c>
      <c r="H406" t="s">
        <v>823</v>
      </c>
      <c r="I406" t="s">
        <v>824</v>
      </c>
      <c r="J406" t="s">
        <v>825</v>
      </c>
      <c r="K406" t="s">
        <v>965</v>
      </c>
      <c r="L406" s="9" t="s">
        <v>966</v>
      </c>
      <c r="M406" s="9" t="s">
        <v>43</v>
      </c>
      <c r="N406" t="s">
        <v>44</v>
      </c>
      <c r="O406" t="s">
        <v>55</v>
      </c>
      <c r="P406" s="9" t="s">
        <v>56</v>
      </c>
      <c r="Q406" s="5" t="s">
        <v>65</v>
      </c>
      <c r="R406" t="s">
        <v>66</v>
      </c>
      <c r="S406" t="s">
        <v>175</v>
      </c>
      <c r="T406" t="s">
        <v>176</v>
      </c>
      <c r="U406" s="9">
        <v>56</v>
      </c>
      <c r="V406">
        <v>92</v>
      </c>
      <c r="W406" s="9">
        <v>126.6</v>
      </c>
      <c r="X406">
        <f>Ventes[[#This Row],[VenteNombre]]*Ventes[[#This Row],[PUHT]]</f>
        <v>11647.199999999999</v>
      </c>
      <c r="Y406">
        <f>IF(Ventes[[#This Row],[RemiseType]]="Aucun",0,IF(Ventes[[#This Row],[RemiseType]]="Bas",3%,IF(Ventes[[#This Row],[RemiseType]]="Moyen",5%,IF(Ventes[[#This Row],[RemiseType]]="Elevé",10%,0))))*Ventes[[#This Row],[VenteBrut]]</f>
        <v>349.41599999999994</v>
      </c>
      <c r="Z406">
        <f>Ventes[[#This Row],[VenteBrut]]-Ventes[[#This Row],[Remise]]</f>
        <v>11297.784</v>
      </c>
      <c r="AA406">
        <f>Ventes[[#This Row],[VenteNombre]]*Ventes[[#This Row],[CUHT]]</f>
        <v>5152</v>
      </c>
      <c r="AB406">
        <f>ROUND(Ventes[[#This Row],[VenteNet]]-Ventes[[#This Row],[Cout]],2)</f>
        <v>6145.78</v>
      </c>
      <c r="AC406">
        <f>WEEKDAY(Ventes[[#This Row],[VenteDate]], 2)</f>
        <v>3</v>
      </c>
      <c r="AD406" t="str">
        <f>CHOOSE(WEEKDAY(Ventes[[#This Row],[VenteDate]], 2),"lun.","mar.","mer.","jeu.","ven.","sam.","dim.")</f>
        <v>mer.</v>
      </c>
      <c r="AE406" s="10" t="str">
        <f>IF(MONTH(Ventes[[#This Row],[VenteDate]])&lt;10,"0"&amp;MONTH(Ventes[[#This Row],[VenteDate]]),TEXT(MONTH(Ventes[[#This Row],[VenteDate]]),"##"))</f>
        <v>04</v>
      </c>
      <c r="AF406" t="str">
        <f>CHOOSE(Ventes[[#This Row],[DateMoisNumero]],"janvier","février","mars","avril","mai","juin","juillet.","août","septembre","octobre","novembre","décembre")</f>
        <v>avril</v>
      </c>
      <c r="AG406" t="str">
        <f>Ventes[[#This Row],[DateAnnee]]&amp;IF(WEEKNUM(Ventes[[#This Row],[VenteDate]])&lt;10,"-0","-")&amp;WEEKNUM(Ventes[[#This Row],[VenteDate]])</f>
        <v>2025-17</v>
      </c>
      <c r="AH406" s="10">
        <f>YEAR(Ventes[[#This Row],[VenteDate]])</f>
        <v>2025</v>
      </c>
      <c r="AR406"/>
      <c r="AS406"/>
      <c r="AT406"/>
      <c r="AU406"/>
      <c r="AV406"/>
      <c r="AW406"/>
      <c r="BA406"/>
      <c r="BC406"/>
    </row>
    <row r="407" spans="1:55">
      <c r="A407" t="s">
        <v>1029</v>
      </c>
      <c r="B407" t="s">
        <v>1030</v>
      </c>
      <c r="D407" s="7">
        <v>45770</v>
      </c>
      <c r="E407" s="8">
        <v>45850</v>
      </c>
      <c r="F407" s="8" t="s">
        <v>36</v>
      </c>
      <c r="G407" t="s">
        <v>37</v>
      </c>
      <c r="H407" t="s">
        <v>823</v>
      </c>
      <c r="I407" t="s">
        <v>824</v>
      </c>
      <c r="J407" t="s">
        <v>825</v>
      </c>
      <c r="K407" t="s">
        <v>1031</v>
      </c>
      <c r="L407" s="9" t="s">
        <v>1032</v>
      </c>
      <c r="M407" s="9" t="s">
        <v>63</v>
      </c>
      <c r="N407" t="s">
        <v>64</v>
      </c>
      <c r="O407" t="s">
        <v>55</v>
      </c>
      <c r="P407" t="s">
        <v>56</v>
      </c>
      <c r="Q407" s="5" t="s">
        <v>47</v>
      </c>
      <c r="R407" t="s">
        <v>48</v>
      </c>
      <c r="S407" t="s">
        <v>49</v>
      </c>
      <c r="T407" t="s">
        <v>50</v>
      </c>
      <c r="U407">
        <v>36.119999999999997</v>
      </c>
      <c r="V407">
        <v>80</v>
      </c>
      <c r="W407">
        <v>137.80000000000001</v>
      </c>
      <c r="X407">
        <f>Ventes[[#This Row],[VenteNombre]]*Ventes[[#This Row],[PUHT]]</f>
        <v>11024</v>
      </c>
      <c r="Y407">
        <f>IF(Ventes[[#This Row],[RemiseType]]="Aucun",0,IF(Ventes[[#This Row],[RemiseType]]="Bas",3%,IF(Ventes[[#This Row],[RemiseType]]="Moyen",5%,IF(Ventes[[#This Row],[RemiseType]]="Elevé",10%,0))))*Ventes[[#This Row],[VenteBrut]]</f>
        <v>330.71999999999997</v>
      </c>
      <c r="Z407">
        <f>Ventes[[#This Row],[VenteBrut]]-Ventes[[#This Row],[Remise]]</f>
        <v>10693.28</v>
      </c>
      <c r="AA407">
        <f>Ventes[[#This Row],[VenteNombre]]*Ventes[[#This Row],[CUHT]]</f>
        <v>2889.6</v>
      </c>
      <c r="AB407">
        <f>ROUND(Ventes[[#This Row],[VenteNet]]-Ventes[[#This Row],[Cout]],2)</f>
        <v>7803.68</v>
      </c>
      <c r="AC407">
        <f>WEEKDAY(Ventes[[#This Row],[VenteDate]], 2)</f>
        <v>6</v>
      </c>
      <c r="AD407" t="str">
        <f>CHOOSE(WEEKDAY(Ventes[[#This Row],[VenteDate]], 2),"lun.","mar.","mer.","jeu.","ven.","sam.","dim.")</f>
        <v>sam.</v>
      </c>
      <c r="AE407" s="10" t="str">
        <f>IF(MONTH(Ventes[[#This Row],[VenteDate]])&lt;10,"0"&amp;MONTH(Ventes[[#This Row],[VenteDate]]),TEXT(MONTH(Ventes[[#This Row],[VenteDate]]),"##"))</f>
        <v>07</v>
      </c>
      <c r="AF407" t="str">
        <f>CHOOSE(Ventes[[#This Row],[DateMoisNumero]],"janvier","février","mars","avril","mai","juin","juillet.","août","septembre","octobre","novembre","décembre")</f>
        <v>juillet.</v>
      </c>
      <c r="AG407" t="str">
        <f>Ventes[[#This Row],[DateAnnee]]&amp;IF(WEEKNUM(Ventes[[#This Row],[VenteDate]])&lt;10,"-0","-")&amp;WEEKNUM(Ventes[[#This Row],[VenteDate]])</f>
        <v>2025-28</v>
      </c>
      <c r="AH407" s="10">
        <f>YEAR(Ventes[[#This Row],[VenteDate]])</f>
        <v>2025</v>
      </c>
      <c r="AR407"/>
      <c r="AS407"/>
      <c r="AT407"/>
      <c r="AU407"/>
      <c r="AV407"/>
      <c r="AW407"/>
      <c r="BA407"/>
      <c r="BC407"/>
    </row>
    <row r="408" spans="1:55">
      <c r="A408" t="s">
        <v>1029</v>
      </c>
      <c r="B408" t="s">
        <v>1030</v>
      </c>
      <c r="D408" s="7">
        <v>45770</v>
      </c>
      <c r="E408" s="8">
        <v>46178</v>
      </c>
      <c r="F408" s="8" t="s">
        <v>36</v>
      </c>
      <c r="G408" t="s">
        <v>37</v>
      </c>
      <c r="H408" t="s">
        <v>823</v>
      </c>
      <c r="I408" t="s">
        <v>824</v>
      </c>
      <c r="J408" t="s">
        <v>825</v>
      </c>
      <c r="K408" t="s">
        <v>1033</v>
      </c>
      <c r="L408" s="9" t="s">
        <v>1034</v>
      </c>
      <c r="M408" s="9" t="s">
        <v>43</v>
      </c>
      <c r="N408" t="s">
        <v>44</v>
      </c>
      <c r="O408" t="s">
        <v>55</v>
      </c>
      <c r="P408" t="s">
        <v>56</v>
      </c>
      <c r="Q408" s="5" t="s">
        <v>65</v>
      </c>
      <c r="R408" t="s">
        <v>66</v>
      </c>
      <c r="S408" t="s">
        <v>175</v>
      </c>
      <c r="T408" t="s">
        <v>176</v>
      </c>
      <c r="U408">
        <v>50.4</v>
      </c>
      <c r="V408">
        <v>92</v>
      </c>
      <c r="W408">
        <v>123.94</v>
      </c>
      <c r="X408">
        <f>Ventes[[#This Row],[VenteNombre]]*Ventes[[#This Row],[PUHT]]</f>
        <v>11402.48</v>
      </c>
      <c r="Y408">
        <f>IF(Ventes[[#This Row],[RemiseType]]="Aucun",0,IF(Ventes[[#This Row],[RemiseType]]="Bas",3%,IF(Ventes[[#This Row],[RemiseType]]="Moyen",5%,IF(Ventes[[#This Row],[RemiseType]]="Elevé",10%,0))))*Ventes[[#This Row],[VenteBrut]]</f>
        <v>342.07439999999997</v>
      </c>
      <c r="Z408">
        <f>Ventes[[#This Row],[VenteBrut]]-Ventes[[#This Row],[Remise]]</f>
        <v>11060.4056</v>
      </c>
      <c r="AA408">
        <f>Ventes[[#This Row],[VenteNombre]]*Ventes[[#This Row],[CUHT]]</f>
        <v>4636.8</v>
      </c>
      <c r="AB408">
        <f>ROUND(Ventes[[#This Row],[VenteNet]]-Ventes[[#This Row],[Cout]],2)</f>
        <v>6423.61</v>
      </c>
      <c r="AC408">
        <f>WEEKDAY(Ventes[[#This Row],[VenteDate]], 2)</f>
        <v>5</v>
      </c>
      <c r="AD408" t="str">
        <f>CHOOSE(WEEKDAY(Ventes[[#This Row],[VenteDate]], 2),"lun.","mar.","mer.","jeu.","ven.","sam.","dim.")</f>
        <v>ven.</v>
      </c>
      <c r="AE408" s="10" t="str">
        <f>IF(MONTH(Ventes[[#This Row],[VenteDate]])&lt;10,"0"&amp;MONTH(Ventes[[#This Row],[VenteDate]]),TEXT(MONTH(Ventes[[#This Row],[VenteDate]]),"##"))</f>
        <v>06</v>
      </c>
      <c r="AF408" t="str">
        <f>CHOOSE(Ventes[[#This Row],[DateMoisNumero]],"janvier","février","mars","avril","mai","juin","juillet.","août","septembre","octobre","novembre","décembre")</f>
        <v>juin</v>
      </c>
      <c r="AG408" t="str">
        <f>Ventes[[#This Row],[DateAnnee]]&amp;IF(WEEKNUM(Ventes[[#This Row],[VenteDate]])&lt;10,"-0","-")&amp;WEEKNUM(Ventes[[#This Row],[VenteDate]])</f>
        <v>2026-23</v>
      </c>
      <c r="AH408" s="10">
        <f>YEAR(Ventes[[#This Row],[VenteDate]])</f>
        <v>2026</v>
      </c>
      <c r="AR408"/>
      <c r="AS408"/>
      <c r="AT408"/>
      <c r="AU408"/>
      <c r="AV408"/>
      <c r="AW408"/>
      <c r="BA408"/>
      <c r="BC408"/>
    </row>
    <row r="409" spans="1:55">
      <c r="A409" t="s">
        <v>1029</v>
      </c>
      <c r="B409" t="s">
        <v>1030</v>
      </c>
      <c r="D409" s="7">
        <v>45770</v>
      </c>
      <c r="E409" s="8">
        <v>46580</v>
      </c>
      <c r="F409" s="8" t="s">
        <v>36</v>
      </c>
      <c r="G409" t="s">
        <v>37</v>
      </c>
      <c r="H409" t="s">
        <v>823</v>
      </c>
      <c r="I409" t="s">
        <v>824</v>
      </c>
      <c r="J409" t="s">
        <v>825</v>
      </c>
      <c r="K409" t="s">
        <v>1035</v>
      </c>
      <c r="L409" s="9" t="s">
        <v>1036</v>
      </c>
      <c r="M409" s="9" t="s">
        <v>63</v>
      </c>
      <c r="N409" t="s">
        <v>64</v>
      </c>
      <c r="O409" t="s">
        <v>55</v>
      </c>
      <c r="P409" s="9" t="s">
        <v>56</v>
      </c>
      <c r="Q409" s="5" t="s">
        <v>47</v>
      </c>
      <c r="R409" t="s">
        <v>48</v>
      </c>
      <c r="S409" t="s">
        <v>49</v>
      </c>
      <c r="T409" t="s">
        <v>50</v>
      </c>
      <c r="U409" s="9">
        <v>61.92</v>
      </c>
      <c r="V409">
        <v>80</v>
      </c>
      <c r="W409" s="9">
        <v>64.8</v>
      </c>
      <c r="X409">
        <f>Ventes[[#This Row],[VenteNombre]]*Ventes[[#This Row],[PUHT]]</f>
        <v>5184</v>
      </c>
      <c r="Y409">
        <f>IF(Ventes[[#This Row],[RemiseType]]="Aucun",0,IF(Ventes[[#This Row],[RemiseType]]="Bas",3%,IF(Ventes[[#This Row],[RemiseType]]="Moyen",5%,IF(Ventes[[#This Row],[RemiseType]]="Elevé",10%,0))))*Ventes[[#This Row],[VenteBrut]]</f>
        <v>155.51999999999998</v>
      </c>
      <c r="Z409">
        <f>Ventes[[#This Row],[VenteBrut]]-Ventes[[#This Row],[Remise]]</f>
        <v>5028.4799999999996</v>
      </c>
      <c r="AA409">
        <f>Ventes[[#This Row],[VenteNombre]]*Ventes[[#This Row],[CUHT]]</f>
        <v>4953.6000000000004</v>
      </c>
      <c r="AB409">
        <f>ROUND(Ventes[[#This Row],[VenteNet]]-Ventes[[#This Row],[Cout]],2)</f>
        <v>74.88</v>
      </c>
      <c r="AC409">
        <f>WEEKDAY(Ventes[[#This Row],[VenteDate]], 2)</f>
        <v>1</v>
      </c>
      <c r="AD409" t="str">
        <f>CHOOSE(WEEKDAY(Ventes[[#This Row],[VenteDate]], 2),"lun.","mar.","mer.","jeu.","ven.","sam.","dim.")</f>
        <v>lun.</v>
      </c>
      <c r="AE409" s="10" t="str">
        <f>IF(MONTH(Ventes[[#This Row],[VenteDate]])&lt;10,"0"&amp;MONTH(Ventes[[#This Row],[VenteDate]]),TEXT(MONTH(Ventes[[#This Row],[VenteDate]]),"##"))</f>
        <v>07</v>
      </c>
      <c r="AF409" t="str">
        <f>CHOOSE(Ventes[[#This Row],[DateMoisNumero]],"janvier","février","mars","avril","mai","juin","juillet.","août","septembre","octobre","novembre","décembre")</f>
        <v>juillet.</v>
      </c>
      <c r="AG409" t="str">
        <f>Ventes[[#This Row],[DateAnnee]]&amp;IF(WEEKNUM(Ventes[[#This Row],[VenteDate]])&lt;10,"-0","-")&amp;WEEKNUM(Ventes[[#This Row],[VenteDate]])</f>
        <v>2027-29</v>
      </c>
      <c r="AH409" s="10">
        <f>YEAR(Ventes[[#This Row],[VenteDate]])</f>
        <v>2027</v>
      </c>
      <c r="AR409"/>
      <c r="AS409"/>
      <c r="AT409"/>
      <c r="AU409"/>
      <c r="AV409"/>
      <c r="AW409"/>
      <c r="BA409"/>
      <c r="BC409"/>
    </row>
    <row r="410" spans="1:55">
      <c r="A410" t="s">
        <v>1037</v>
      </c>
      <c r="B410" t="s">
        <v>1038</v>
      </c>
      <c r="C410" t="s">
        <v>313</v>
      </c>
      <c r="D410" s="7">
        <v>45723</v>
      </c>
      <c r="E410" s="8">
        <v>45723</v>
      </c>
      <c r="F410" s="8" t="s">
        <v>170</v>
      </c>
      <c r="G410" t="s">
        <v>171</v>
      </c>
      <c r="H410" t="s">
        <v>823</v>
      </c>
      <c r="I410" t="s">
        <v>824</v>
      </c>
      <c r="J410" t="s">
        <v>825</v>
      </c>
      <c r="K410" t="s">
        <v>961</v>
      </c>
      <c r="L410" s="9" t="s">
        <v>962</v>
      </c>
      <c r="M410" s="9" t="s">
        <v>43</v>
      </c>
      <c r="N410" t="s">
        <v>44</v>
      </c>
      <c r="O410" t="s">
        <v>45</v>
      </c>
      <c r="P410" s="9" t="s">
        <v>46</v>
      </c>
      <c r="Q410" s="5" t="s">
        <v>57</v>
      </c>
      <c r="R410" t="s">
        <v>58</v>
      </c>
      <c r="S410" t="s">
        <v>179</v>
      </c>
      <c r="T410" t="s">
        <v>180</v>
      </c>
      <c r="U410" s="9">
        <v>58.8</v>
      </c>
      <c r="V410">
        <v>17</v>
      </c>
      <c r="W410" s="9">
        <v>81.27</v>
      </c>
      <c r="X410">
        <f>Ventes[[#This Row],[VenteNombre]]*Ventes[[#This Row],[PUHT]]</f>
        <v>1381.59</v>
      </c>
      <c r="Y410">
        <f>IF(Ventes[[#This Row],[RemiseType]]="Aucun",0,IF(Ventes[[#This Row],[RemiseType]]="Bas",3%,IF(Ventes[[#This Row],[RemiseType]]="Moyen",5%,IF(Ventes[[#This Row],[RemiseType]]="Elevé",10%,0))))*Ventes[[#This Row],[VenteBrut]]</f>
        <v>69.079499999999996</v>
      </c>
      <c r="Z410">
        <f>Ventes[[#This Row],[VenteBrut]]-Ventes[[#This Row],[Remise]]</f>
        <v>1312.5104999999999</v>
      </c>
      <c r="AA410">
        <f>Ventes[[#This Row],[VenteNombre]]*Ventes[[#This Row],[CUHT]]</f>
        <v>999.59999999999991</v>
      </c>
      <c r="AB410">
        <f>ROUND(Ventes[[#This Row],[VenteNet]]-Ventes[[#This Row],[Cout]],2)</f>
        <v>312.91000000000003</v>
      </c>
      <c r="AC410">
        <f>WEEKDAY(Ventes[[#This Row],[VenteDate]], 2)</f>
        <v>5</v>
      </c>
      <c r="AD410" t="str">
        <f>CHOOSE(WEEKDAY(Ventes[[#This Row],[VenteDate]], 2),"lun.","mar.","mer.","jeu.","ven.","sam.","dim.")</f>
        <v>ven.</v>
      </c>
      <c r="AE410" s="10" t="str">
        <f>IF(MONTH(Ventes[[#This Row],[VenteDate]])&lt;10,"0"&amp;MONTH(Ventes[[#This Row],[VenteDate]]),TEXT(MONTH(Ventes[[#This Row],[VenteDate]]),"##"))</f>
        <v>03</v>
      </c>
      <c r="AF410" t="str">
        <f>CHOOSE(Ventes[[#This Row],[DateMoisNumero]],"janvier","février","mars","avril","mai","juin","juillet.","août","septembre","octobre","novembre","décembre")</f>
        <v>mars</v>
      </c>
      <c r="AG410" t="str">
        <f>Ventes[[#This Row],[DateAnnee]]&amp;IF(WEEKNUM(Ventes[[#This Row],[VenteDate]])&lt;10,"-0","-")&amp;WEEKNUM(Ventes[[#This Row],[VenteDate]])</f>
        <v>2025-10</v>
      </c>
      <c r="AH410" s="10">
        <f>YEAR(Ventes[[#This Row],[VenteDate]])</f>
        <v>2025</v>
      </c>
      <c r="AR410"/>
      <c r="AS410"/>
      <c r="AT410"/>
      <c r="AU410"/>
      <c r="AV410"/>
      <c r="AW410"/>
      <c r="BA410"/>
      <c r="BC410"/>
    </row>
    <row r="411" spans="1:55">
      <c r="A411" t="s">
        <v>1037</v>
      </c>
      <c r="B411" t="s">
        <v>1038</v>
      </c>
      <c r="C411" t="s">
        <v>313</v>
      </c>
      <c r="D411" s="7">
        <v>45723</v>
      </c>
      <c r="E411" s="8">
        <v>45723</v>
      </c>
      <c r="F411" s="8" t="s">
        <v>170</v>
      </c>
      <c r="G411" t="s">
        <v>171</v>
      </c>
      <c r="H411" t="s">
        <v>823</v>
      </c>
      <c r="I411" t="s">
        <v>824</v>
      </c>
      <c r="J411" t="s">
        <v>825</v>
      </c>
      <c r="K411" t="s">
        <v>1039</v>
      </c>
      <c r="L411" s="9" t="s">
        <v>1040</v>
      </c>
      <c r="M411" s="9" t="s">
        <v>43</v>
      </c>
      <c r="N411" t="s">
        <v>44</v>
      </c>
      <c r="O411" t="s">
        <v>55</v>
      </c>
      <c r="P411" s="9" t="s">
        <v>56</v>
      </c>
      <c r="Q411" s="5" t="s">
        <v>47</v>
      </c>
      <c r="R411" t="s">
        <v>48</v>
      </c>
      <c r="S411" t="s">
        <v>271</v>
      </c>
      <c r="T411" t="s">
        <v>272</v>
      </c>
      <c r="U411" s="9">
        <v>36</v>
      </c>
      <c r="V411">
        <v>72</v>
      </c>
      <c r="W411" s="9">
        <v>117.1</v>
      </c>
      <c r="X411">
        <f>Ventes[[#This Row],[VenteNombre]]*Ventes[[#This Row],[PUHT]]</f>
        <v>8431.1999999999989</v>
      </c>
      <c r="Y411">
        <f>IF(Ventes[[#This Row],[RemiseType]]="Aucun",0,IF(Ventes[[#This Row],[RemiseType]]="Bas",3%,IF(Ventes[[#This Row],[RemiseType]]="Moyen",5%,IF(Ventes[[#This Row],[RemiseType]]="Elevé",10%,0))))*Ventes[[#This Row],[VenteBrut]]</f>
        <v>252.93599999999995</v>
      </c>
      <c r="Z411">
        <f>Ventes[[#This Row],[VenteBrut]]-Ventes[[#This Row],[Remise]]</f>
        <v>8178.2639999999992</v>
      </c>
      <c r="AA411">
        <f>Ventes[[#This Row],[VenteNombre]]*Ventes[[#This Row],[CUHT]]</f>
        <v>2592</v>
      </c>
      <c r="AB411">
        <f>ROUND(Ventes[[#This Row],[VenteNet]]-Ventes[[#This Row],[Cout]],2)</f>
        <v>5586.26</v>
      </c>
      <c r="AC411">
        <f>WEEKDAY(Ventes[[#This Row],[VenteDate]], 2)</f>
        <v>5</v>
      </c>
      <c r="AD411" t="str">
        <f>CHOOSE(WEEKDAY(Ventes[[#This Row],[VenteDate]], 2),"lun.","mar.","mer.","jeu.","ven.","sam.","dim.")</f>
        <v>ven.</v>
      </c>
      <c r="AE411" s="10" t="str">
        <f>IF(MONTH(Ventes[[#This Row],[VenteDate]])&lt;10,"0"&amp;MONTH(Ventes[[#This Row],[VenteDate]]),TEXT(MONTH(Ventes[[#This Row],[VenteDate]]),"##"))</f>
        <v>03</v>
      </c>
      <c r="AF411" t="str">
        <f>CHOOSE(Ventes[[#This Row],[DateMoisNumero]],"janvier","février","mars","avril","mai","juin","juillet.","août","septembre","octobre","novembre","décembre")</f>
        <v>mars</v>
      </c>
      <c r="AG411" t="str">
        <f>Ventes[[#This Row],[DateAnnee]]&amp;IF(WEEKNUM(Ventes[[#This Row],[VenteDate]])&lt;10,"-0","-")&amp;WEEKNUM(Ventes[[#This Row],[VenteDate]])</f>
        <v>2025-10</v>
      </c>
      <c r="AH411" s="10">
        <f>YEAR(Ventes[[#This Row],[VenteDate]])</f>
        <v>2025</v>
      </c>
      <c r="AR411"/>
      <c r="AS411"/>
      <c r="AT411"/>
      <c r="AU411"/>
      <c r="AV411"/>
      <c r="AW411"/>
      <c r="BA411"/>
      <c r="BC411"/>
    </row>
    <row r="412" spans="1:55">
      <c r="A412" t="s">
        <v>1037</v>
      </c>
      <c r="B412" t="s">
        <v>1038</v>
      </c>
      <c r="C412" t="s">
        <v>313</v>
      </c>
      <c r="D412" s="7">
        <v>45723</v>
      </c>
      <c r="E412" s="8">
        <v>45820</v>
      </c>
      <c r="F412" s="8" t="s">
        <v>170</v>
      </c>
      <c r="G412" t="s">
        <v>171</v>
      </c>
      <c r="H412" t="s">
        <v>823</v>
      </c>
      <c r="I412" t="s">
        <v>824</v>
      </c>
      <c r="J412" t="s">
        <v>825</v>
      </c>
      <c r="K412" t="s">
        <v>1041</v>
      </c>
      <c r="L412" s="9" t="s">
        <v>1042</v>
      </c>
      <c r="M412" s="9" t="s">
        <v>63</v>
      </c>
      <c r="N412" t="s">
        <v>64</v>
      </c>
      <c r="O412" t="s">
        <v>45</v>
      </c>
      <c r="P412" t="s">
        <v>46</v>
      </c>
      <c r="Q412" s="5" t="s">
        <v>79</v>
      </c>
      <c r="R412" t="s">
        <v>80</v>
      </c>
      <c r="S412" t="s">
        <v>143</v>
      </c>
      <c r="T412" t="s">
        <v>144</v>
      </c>
      <c r="U412">
        <v>75</v>
      </c>
      <c r="V412">
        <v>43</v>
      </c>
      <c r="W412">
        <v>98.96</v>
      </c>
      <c r="X412">
        <f>Ventes[[#This Row],[VenteNombre]]*Ventes[[#This Row],[PUHT]]</f>
        <v>4255.28</v>
      </c>
      <c r="Y412">
        <f>IF(Ventes[[#This Row],[RemiseType]]="Aucun",0,IF(Ventes[[#This Row],[RemiseType]]="Bas",3%,IF(Ventes[[#This Row],[RemiseType]]="Moyen",5%,IF(Ventes[[#This Row],[RemiseType]]="Elevé",10%,0))))*Ventes[[#This Row],[VenteBrut]]</f>
        <v>212.76400000000001</v>
      </c>
      <c r="Z412">
        <f>Ventes[[#This Row],[VenteBrut]]-Ventes[[#This Row],[Remise]]</f>
        <v>4042.5159999999996</v>
      </c>
      <c r="AA412">
        <f>Ventes[[#This Row],[VenteNombre]]*Ventes[[#This Row],[CUHT]]</f>
        <v>3225</v>
      </c>
      <c r="AB412">
        <f>ROUND(Ventes[[#This Row],[VenteNet]]-Ventes[[#This Row],[Cout]],2)</f>
        <v>817.52</v>
      </c>
      <c r="AC412">
        <f>WEEKDAY(Ventes[[#This Row],[VenteDate]], 2)</f>
        <v>4</v>
      </c>
      <c r="AD412" t="str">
        <f>CHOOSE(WEEKDAY(Ventes[[#This Row],[VenteDate]], 2),"lun.","mar.","mer.","jeu.","ven.","sam.","dim.")</f>
        <v>jeu.</v>
      </c>
      <c r="AE412" s="10" t="str">
        <f>IF(MONTH(Ventes[[#This Row],[VenteDate]])&lt;10,"0"&amp;MONTH(Ventes[[#This Row],[VenteDate]]),TEXT(MONTH(Ventes[[#This Row],[VenteDate]]),"##"))</f>
        <v>06</v>
      </c>
      <c r="AF412" t="str">
        <f>CHOOSE(Ventes[[#This Row],[DateMoisNumero]],"janvier","février","mars","avril","mai","juin","juillet.","août","septembre","octobre","novembre","décembre")</f>
        <v>juin</v>
      </c>
      <c r="AG412" t="str">
        <f>Ventes[[#This Row],[DateAnnee]]&amp;IF(WEEKNUM(Ventes[[#This Row],[VenteDate]])&lt;10,"-0","-")&amp;WEEKNUM(Ventes[[#This Row],[VenteDate]])</f>
        <v>2025-24</v>
      </c>
      <c r="AH412" s="10">
        <f>YEAR(Ventes[[#This Row],[VenteDate]])</f>
        <v>2025</v>
      </c>
      <c r="AR412"/>
      <c r="AS412"/>
      <c r="AT412"/>
      <c r="AU412"/>
      <c r="AV412"/>
      <c r="AW412"/>
      <c r="BA412"/>
      <c r="BC412"/>
    </row>
    <row r="413" spans="1:55">
      <c r="A413" t="s">
        <v>1037</v>
      </c>
      <c r="B413" t="s">
        <v>1038</v>
      </c>
      <c r="C413" t="s">
        <v>313</v>
      </c>
      <c r="D413" s="7">
        <v>45723</v>
      </c>
      <c r="E413" s="8">
        <v>45994</v>
      </c>
      <c r="F413" s="8" t="s">
        <v>170</v>
      </c>
      <c r="G413" t="s">
        <v>171</v>
      </c>
      <c r="H413" t="s">
        <v>823</v>
      </c>
      <c r="I413" t="s">
        <v>824</v>
      </c>
      <c r="J413" t="s">
        <v>825</v>
      </c>
      <c r="K413" t="s">
        <v>828</v>
      </c>
      <c r="L413" s="9" t="s">
        <v>829</v>
      </c>
      <c r="M413" s="9" t="s">
        <v>63</v>
      </c>
      <c r="N413" t="s">
        <v>64</v>
      </c>
      <c r="O413" t="s">
        <v>77</v>
      </c>
      <c r="P413" t="s">
        <v>78</v>
      </c>
      <c r="Q413" s="5" t="s">
        <v>65</v>
      </c>
      <c r="R413" t="s">
        <v>66</v>
      </c>
      <c r="S413" t="s">
        <v>49</v>
      </c>
      <c r="T413" t="s">
        <v>50</v>
      </c>
      <c r="U413">
        <v>14.33</v>
      </c>
      <c r="V413">
        <v>25</v>
      </c>
      <c r="W413">
        <v>115</v>
      </c>
      <c r="X413">
        <f>Ventes[[#This Row],[VenteNombre]]*Ventes[[#This Row],[PUHT]]</f>
        <v>2875</v>
      </c>
      <c r="Y413">
        <f>IF(Ventes[[#This Row],[RemiseType]]="Aucun",0,IF(Ventes[[#This Row],[RemiseType]]="Bas",3%,IF(Ventes[[#This Row],[RemiseType]]="Moyen",5%,IF(Ventes[[#This Row],[RemiseType]]="Elevé",10%,0))))*Ventes[[#This Row],[VenteBrut]]</f>
        <v>287.5</v>
      </c>
      <c r="Z413">
        <f>Ventes[[#This Row],[VenteBrut]]-Ventes[[#This Row],[Remise]]</f>
        <v>2587.5</v>
      </c>
      <c r="AA413">
        <f>Ventes[[#This Row],[VenteNombre]]*Ventes[[#This Row],[CUHT]]</f>
        <v>358.25</v>
      </c>
      <c r="AB413">
        <f>ROUND(Ventes[[#This Row],[VenteNet]]-Ventes[[#This Row],[Cout]],2)</f>
        <v>2229.25</v>
      </c>
      <c r="AC413">
        <f>WEEKDAY(Ventes[[#This Row],[VenteDate]], 2)</f>
        <v>3</v>
      </c>
      <c r="AD413" t="str">
        <f>CHOOSE(WEEKDAY(Ventes[[#This Row],[VenteDate]], 2),"lun.","mar.","mer.","jeu.","ven.","sam.","dim.")</f>
        <v>mer.</v>
      </c>
      <c r="AE413" s="10" t="str">
        <f>IF(MONTH(Ventes[[#This Row],[VenteDate]])&lt;10,"0"&amp;MONTH(Ventes[[#This Row],[VenteDate]]),TEXT(MONTH(Ventes[[#This Row],[VenteDate]]),"##"))</f>
        <v>12</v>
      </c>
      <c r="AF413" t="str">
        <f>CHOOSE(Ventes[[#This Row],[DateMoisNumero]],"janvier","février","mars","avril","mai","juin","juillet.","août","septembre","octobre","novembre","décembre")</f>
        <v>décembre</v>
      </c>
      <c r="AG413" t="str">
        <f>Ventes[[#This Row],[DateAnnee]]&amp;IF(WEEKNUM(Ventes[[#This Row],[VenteDate]])&lt;10,"-0","-")&amp;WEEKNUM(Ventes[[#This Row],[VenteDate]])</f>
        <v>2025-49</v>
      </c>
      <c r="AH413" s="10">
        <f>YEAR(Ventes[[#This Row],[VenteDate]])</f>
        <v>2025</v>
      </c>
      <c r="AR413"/>
      <c r="AS413"/>
      <c r="AT413"/>
      <c r="AU413"/>
      <c r="AV413"/>
      <c r="AW413"/>
      <c r="BA413"/>
      <c r="BC413"/>
    </row>
    <row r="414" spans="1:55">
      <c r="A414" t="s">
        <v>1037</v>
      </c>
      <c r="B414" t="s">
        <v>1038</v>
      </c>
      <c r="C414" t="s">
        <v>313</v>
      </c>
      <c r="D414" s="7">
        <v>45723</v>
      </c>
      <c r="E414" s="8">
        <v>46168</v>
      </c>
      <c r="F414" s="8" t="s">
        <v>170</v>
      </c>
      <c r="G414" t="s">
        <v>171</v>
      </c>
      <c r="H414" t="s">
        <v>823</v>
      </c>
      <c r="I414" t="s">
        <v>824</v>
      </c>
      <c r="J414" t="s">
        <v>825</v>
      </c>
      <c r="K414" t="s">
        <v>1043</v>
      </c>
      <c r="L414" s="9" t="s">
        <v>1044</v>
      </c>
      <c r="M414" s="9" t="s">
        <v>43</v>
      </c>
      <c r="N414" t="s">
        <v>44</v>
      </c>
      <c r="O414" t="s">
        <v>45</v>
      </c>
      <c r="P414" t="s">
        <v>46</v>
      </c>
      <c r="Q414" s="5" t="s">
        <v>57</v>
      </c>
      <c r="R414" t="s">
        <v>58</v>
      </c>
      <c r="S414" t="s">
        <v>179</v>
      </c>
      <c r="T414" t="s">
        <v>180</v>
      </c>
      <c r="U414">
        <v>75.599999999999994</v>
      </c>
      <c r="V414">
        <v>17</v>
      </c>
      <c r="W414">
        <v>104.49</v>
      </c>
      <c r="X414">
        <f>Ventes[[#This Row],[VenteNombre]]*Ventes[[#This Row],[PUHT]]</f>
        <v>1776.33</v>
      </c>
      <c r="Y414">
        <f>IF(Ventes[[#This Row],[RemiseType]]="Aucun",0,IF(Ventes[[#This Row],[RemiseType]]="Bas",3%,IF(Ventes[[#This Row],[RemiseType]]="Moyen",5%,IF(Ventes[[#This Row],[RemiseType]]="Elevé",10%,0))))*Ventes[[#This Row],[VenteBrut]]</f>
        <v>88.816500000000005</v>
      </c>
      <c r="Z414">
        <f>Ventes[[#This Row],[VenteBrut]]-Ventes[[#This Row],[Remise]]</f>
        <v>1687.5135</v>
      </c>
      <c r="AA414">
        <f>Ventes[[#This Row],[VenteNombre]]*Ventes[[#This Row],[CUHT]]</f>
        <v>1285.1999999999998</v>
      </c>
      <c r="AB414">
        <f>ROUND(Ventes[[#This Row],[VenteNet]]-Ventes[[#This Row],[Cout]],2)</f>
        <v>402.31</v>
      </c>
      <c r="AC414">
        <f>WEEKDAY(Ventes[[#This Row],[VenteDate]], 2)</f>
        <v>2</v>
      </c>
      <c r="AD414" t="str">
        <f>CHOOSE(WEEKDAY(Ventes[[#This Row],[VenteDate]], 2),"lun.","mar.","mer.","jeu.","ven.","sam.","dim.")</f>
        <v>mar.</v>
      </c>
      <c r="AE414" s="10" t="str">
        <f>IF(MONTH(Ventes[[#This Row],[VenteDate]])&lt;10,"0"&amp;MONTH(Ventes[[#This Row],[VenteDate]]),TEXT(MONTH(Ventes[[#This Row],[VenteDate]]),"##"))</f>
        <v>05</v>
      </c>
      <c r="AF414" t="str">
        <f>CHOOSE(Ventes[[#This Row],[DateMoisNumero]],"janvier","février","mars","avril","mai","juin","juillet.","août","septembre","octobre","novembre","décembre")</f>
        <v>mai</v>
      </c>
      <c r="AG414" t="str">
        <f>Ventes[[#This Row],[DateAnnee]]&amp;IF(WEEKNUM(Ventes[[#This Row],[VenteDate]])&lt;10,"-0","-")&amp;WEEKNUM(Ventes[[#This Row],[VenteDate]])</f>
        <v>2026-22</v>
      </c>
      <c r="AH414" s="10">
        <f>YEAR(Ventes[[#This Row],[VenteDate]])</f>
        <v>2026</v>
      </c>
      <c r="AR414"/>
      <c r="AS414"/>
      <c r="AT414"/>
      <c r="AU414"/>
      <c r="AV414"/>
      <c r="AW414"/>
      <c r="BA414"/>
      <c r="BC414"/>
    </row>
    <row r="415" spans="1:55">
      <c r="A415" t="s">
        <v>1037</v>
      </c>
      <c r="B415" t="s">
        <v>1038</v>
      </c>
      <c r="C415" t="s">
        <v>313</v>
      </c>
      <c r="D415" s="7">
        <v>45723</v>
      </c>
      <c r="E415" s="8">
        <v>46169</v>
      </c>
      <c r="F415" s="8" t="s">
        <v>170</v>
      </c>
      <c r="G415" t="s">
        <v>171</v>
      </c>
      <c r="H415" t="s">
        <v>823</v>
      </c>
      <c r="I415" t="s">
        <v>824</v>
      </c>
      <c r="J415" t="s">
        <v>825</v>
      </c>
      <c r="K415" t="s">
        <v>1045</v>
      </c>
      <c r="L415" s="9" t="s">
        <v>1046</v>
      </c>
      <c r="M415" s="9" t="s">
        <v>43</v>
      </c>
      <c r="N415" t="s">
        <v>44</v>
      </c>
      <c r="O415" t="s">
        <v>55</v>
      </c>
      <c r="P415" t="s">
        <v>56</v>
      </c>
      <c r="Q415" s="5" t="s">
        <v>47</v>
      </c>
      <c r="R415" t="s">
        <v>48</v>
      </c>
      <c r="S415" t="s">
        <v>271</v>
      </c>
      <c r="T415" t="s">
        <v>272</v>
      </c>
      <c r="U415">
        <v>30</v>
      </c>
      <c r="V415">
        <v>72</v>
      </c>
      <c r="W415">
        <v>114.25</v>
      </c>
      <c r="X415">
        <f>Ventes[[#This Row],[VenteNombre]]*Ventes[[#This Row],[PUHT]]</f>
        <v>8226</v>
      </c>
      <c r="Y415">
        <f>IF(Ventes[[#This Row],[RemiseType]]="Aucun",0,IF(Ventes[[#This Row],[RemiseType]]="Bas",3%,IF(Ventes[[#This Row],[RemiseType]]="Moyen",5%,IF(Ventes[[#This Row],[RemiseType]]="Elevé",10%,0))))*Ventes[[#This Row],[VenteBrut]]</f>
        <v>246.78</v>
      </c>
      <c r="Z415">
        <f>Ventes[[#This Row],[VenteBrut]]-Ventes[[#This Row],[Remise]]</f>
        <v>7979.22</v>
      </c>
      <c r="AA415">
        <f>Ventes[[#This Row],[VenteNombre]]*Ventes[[#This Row],[CUHT]]</f>
        <v>2160</v>
      </c>
      <c r="AB415">
        <f>ROUND(Ventes[[#This Row],[VenteNet]]-Ventes[[#This Row],[Cout]],2)</f>
        <v>5819.22</v>
      </c>
      <c r="AC415">
        <f>WEEKDAY(Ventes[[#This Row],[VenteDate]], 2)</f>
        <v>3</v>
      </c>
      <c r="AD415" t="str">
        <f>CHOOSE(WEEKDAY(Ventes[[#This Row],[VenteDate]], 2),"lun.","mar.","mer.","jeu.","ven.","sam.","dim.")</f>
        <v>mer.</v>
      </c>
      <c r="AE415" s="10" t="str">
        <f>IF(MONTH(Ventes[[#This Row],[VenteDate]])&lt;10,"0"&amp;MONTH(Ventes[[#This Row],[VenteDate]]),TEXT(MONTH(Ventes[[#This Row],[VenteDate]]),"##"))</f>
        <v>05</v>
      </c>
      <c r="AF415" t="str">
        <f>CHOOSE(Ventes[[#This Row],[DateMoisNumero]],"janvier","février","mars","avril","mai","juin","juillet.","août","septembre","octobre","novembre","décembre")</f>
        <v>mai</v>
      </c>
      <c r="AG415" t="str">
        <f>Ventes[[#This Row],[DateAnnee]]&amp;IF(WEEKNUM(Ventes[[#This Row],[VenteDate]])&lt;10,"-0","-")&amp;WEEKNUM(Ventes[[#This Row],[VenteDate]])</f>
        <v>2026-22</v>
      </c>
      <c r="AH415" s="10">
        <f>YEAR(Ventes[[#This Row],[VenteDate]])</f>
        <v>2026</v>
      </c>
      <c r="AR415"/>
      <c r="AS415"/>
      <c r="AT415"/>
      <c r="AU415"/>
      <c r="AV415"/>
      <c r="AW415"/>
      <c r="BA415"/>
      <c r="BC415"/>
    </row>
    <row r="416" spans="1:55">
      <c r="A416" t="s">
        <v>1037</v>
      </c>
      <c r="B416" t="s">
        <v>1038</v>
      </c>
      <c r="C416" t="s">
        <v>313</v>
      </c>
      <c r="D416" s="7">
        <v>45723</v>
      </c>
      <c r="E416" s="8">
        <v>46550</v>
      </c>
      <c r="F416" s="8" t="s">
        <v>170</v>
      </c>
      <c r="G416" t="s">
        <v>171</v>
      </c>
      <c r="H416" t="s">
        <v>823</v>
      </c>
      <c r="I416" t="s">
        <v>824</v>
      </c>
      <c r="J416" t="s">
        <v>825</v>
      </c>
      <c r="K416" t="s">
        <v>1047</v>
      </c>
      <c r="L416" s="9" t="s">
        <v>1048</v>
      </c>
      <c r="M416" s="9" t="s">
        <v>63</v>
      </c>
      <c r="N416" t="s">
        <v>64</v>
      </c>
      <c r="O416" t="s">
        <v>45</v>
      </c>
      <c r="P416" s="9" t="s">
        <v>46</v>
      </c>
      <c r="Q416" s="5" t="s">
        <v>79</v>
      </c>
      <c r="R416" t="s">
        <v>80</v>
      </c>
      <c r="S416" t="s">
        <v>143</v>
      </c>
      <c r="T416" t="s">
        <v>144</v>
      </c>
      <c r="U416" s="9">
        <v>32.4</v>
      </c>
      <c r="V416">
        <v>43</v>
      </c>
      <c r="W416" s="9">
        <v>42.75</v>
      </c>
      <c r="X416">
        <f>Ventes[[#This Row],[VenteNombre]]*Ventes[[#This Row],[PUHT]]</f>
        <v>1838.25</v>
      </c>
      <c r="Y416">
        <f>IF(Ventes[[#This Row],[RemiseType]]="Aucun",0,IF(Ventes[[#This Row],[RemiseType]]="Bas",3%,IF(Ventes[[#This Row],[RemiseType]]="Moyen",5%,IF(Ventes[[#This Row],[RemiseType]]="Elevé",10%,0))))*Ventes[[#This Row],[VenteBrut]]</f>
        <v>91.912500000000009</v>
      </c>
      <c r="Z416">
        <f>Ventes[[#This Row],[VenteBrut]]-Ventes[[#This Row],[Remise]]</f>
        <v>1746.3375000000001</v>
      </c>
      <c r="AA416">
        <f>Ventes[[#This Row],[VenteNombre]]*Ventes[[#This Row],[CUHT]]</f>
        <v>1393.2</v>
      </c>
      <c r="AB416">
        <f>ROUND(Ventes[[#This Row],[VenteNet]]-Ventes[[#This Row],[Cout]],2)</f>
        <v>353.14</v>
      </c>
      <c r="AC416">
        <f>WEEKDAY(Ventes[[#This Row],[VenteDate]], 2)</f>
        <v>6</v>
      </c>
      <c r="AD416" t="str">
        <f>CHOOSE(WEEKDAY(Ventes[[#This Row],[VenteDate]], 2),"lun.","mar.","mer.","jeu.","ven.","sam.","dim.")</f>
        <v>sam.</v>
      </c>
      <c r="AE416" s="10" t="str">
        <f>IF(MONTH(Ventes[[#This Row],[VenteDate]])&lt;10,"0"&amp;MONTH(Ventes[[#This Row],[VenteDate]]),TEXT(MONTH(Ventes[[#This Row],[VenteDate]]),"##"))</f>
        <v>06</v>
      </c>
      <c r="AF416" t="str">
        <f>CHOOSE(Ventes[[#This Row],[DateMoisNumero]],"janvier","février","mars","avril","mai","juin","juillet.","août","septembre","octobre","novembre","décembre")</f>
        <v>juin</v>
      </c>
      <c r="AG416" t="str">
        <f>Ventes[[#This Row],[DateAnnee]]&amp;IF(WEEKNUM(Ventes[[#This Row],[VenteDate]])&lt;10,"-0","-")&amp;WEEKNUM(Ventes[[#This Row],[VenteDate]])</f>
        <v>2027-24</v>
      </c>
      <c r="AH416" s="10">
        <f>YEAR(Ventes[[#This Row],[VenteDate]])</f>
        <v>2027</v>
      </c>
      <c r="AR416"/>
      <c r="AS416"/>
      <c r="AT416"/>
      <c r="AU416"/>
      <c r="AV416"/>
      <c r="AW416"/>
      <c r="BA416"/>
      <c r="BC416"/>
    </row>
    <row r="417" spans="1:55">
      <c r="A417" t="s">
        <v>1037</v>
      </c>
      <c r="B417" t="s">
        <v>1038</v>
      </c>
      <c r="C417" t="s">
        <v>313</v>
      </c>
      <c r="D417" s="7">
        <v>45723</v>
      </c>
      <c r="E417" s="8">
        <v>46724</v>
      </c>
      <c r="F417" s="8" t="s">
        <v>170</v>
      </c>
      <c r="G417" t="s">
        <v>171</v>
      </c>
      <c r="H417" t="s">
        <v>823</v>
      </c>
      <c r="I417" t="s">
        <v>824</v>
      </c>
      <c r="J417" t="s">
        <v>825</v>
      </c>
      <c r="K417" t="s">
        <v>1049</v>
      </c>
      <c r="L417" s="9" t="s">
        <v>1050</v>
      </c>
      <c r="M417" s="9" t="s">
        <v>63</v>
      </c>
      <c r="N417" t="s">
        <v>64</v>
      </c>
      <c r="O417" t="s">
        <v>77</v>
      </c>
      <c r="P417" s="9" t="s">
        <v>78</v>
      </c>
      <c r="Q417" s="5" t="s">
        <v>65</v>
      </c>
      <c r="R417" t="s">
        <v>66</v>
      </c>
      <c r="S417" t="s">
        <v>49</v>
      </c>
      <c r="T417" t="s">
        <v>50</v>
      </c>
      <c r="U417" s="9">
        <v>18.059999999999999</v>
      </c>
      <c r="V417">
        <v>25</v>
      </c>
      <c r="W417" s="9">
        <v>118.9</v>
      </c>
      <c r="X417">
        <f>Ventes[[#This Row],[VenteNombre]]*Ventes[[#This Row],[PUHT]]</f>
        <v>2972.5</v>
      </c>
      <c r="Y417">
        <f>IF(Ventes[[#This Row],[RemiseType]]="Aucun",0,IF(Ventes[[#This Row],[RemiseType]]="Bas",3%,IF(Ventes[[#This Row],[RemiseType]]="Moyen",5%,IF(Ventes[[#This Row],[RemiseType]]="Elevé",10%,0))))*Ventes[[#This Row],[VenteBrut]]</f>
        <v>297.25</v>
      </c>
      <c r="Z417">
        <f>Ventes[[#This Row],[VenteBrut]]-Ventes[[#This Row],[Remise]]</f>
        <v>2675.25</v>
      </c>
      <c r="AA417">
        <f>Ventes[[#This Row],[VenteNombre]]*Ventes[[#This Row],[CUHT]]</f>
        <v>451.49999999999994</v>
      </c>
      <c r="AB417">
        <f>ROUND(Ventes[[#This Row],[VenteNet]]-Ventes[[#This Row],[Cout]],2)</f>
        <v>2223.75</v>
      </c>
      <c r="AC417">
        <f>WEEKDAY(Ventes[[#This Row],[VenteDate]], 2)</f>
        <v>5</v>
      </c>
      <c r="AD417" t="str">
        <f>CHOOSE(WEEKDAY(Ventes[[#This Row],[VenteDate]], 2),"lun.","mar.","mer.","jeu.","ven.","sam.","dim.")</f>
        <v>ven.</v>
      </c>
      <c r="AE417" s="10" t="str">
        <f>IF(MONTH(Ventes[[#This Row],[VenteDate]])&lt;10,"0"&amp;MONTH(Ventes[[#This Row],[VenteDate]]),TEXT(MONTH(Ventes[[#This Row],[VenteDate]]),"##"))</f>
        <v>12</v>
      </c>
      <c r="AF417" t="str">
        <f>CHOOSE(Ventes[[#This Row],[DateMoisNumero]],"janvier","février","mars","avril","mai","juin","juillet.","août","septembre","octobre","novembre","décembre")</f>
        <v>décembre</v>
      </c>
      <c r="AG417" t="str">
        <f>Ventes[[#This Row],[DateAnnee]]&amp;IF(WEEKNUM(Ventes[[#This Row],[VenteDate]])&lt;10,"-0","-")&amp;WEEKNUM(Ventes[[#This Row],[VenteDate]])</f>
        <v>2027-49</v>
      </c>
      <c r="AH417" s="10">
        <f>YEAR(Ventes[[#This Row],[VenteDate]])</f>
        <v>2027</v>
      </c>
      <c r="AR417"/>
      <c r="AS417"/>
      <c r="AT417"/>
      <c r="AU417"/>
      <c r="AV417"/>
      <c r="AW417"/>
      <c r="BA417"/>
      <c r="BC417"/>
    </row>
    <row r="418" spans="1:55">
      <c r="A418" t="s">
        <v>1051</v>
      </c>
      <c r="B418" t="s">
        <v>1052</v>
      </c>
      <c r="D418" s="8">
        <v>45972</v>
      </c>
      <c r="E418" s="8">
        <v>45972</v>
      </c>
      <c r="F418" s="8" t="s">
        <v>95</v>
      </c>
      <c r="G418" t="s">
        <v>96</v>
      </c>
      <c r="H418" t="s">
        <v>823</v>
      </c>
      <c r="I418" t="s">
        <v>824</v>
      </c>
      <c r="J418" t="s">
        <v>825</v>
      </c>
      <c r="K418" t="s">
        <v>494</v>
      </c>
      <c r="L418" s="9" t="s">
        <v>495</v>
      </c>
      <c r="M418" s="9" t="s">
        <v>43</v>
      </c>
      <c r="N418" t="s">
        <v>44</v>
      </c>
      <c r="O418" t="s">
        <v>55</v>
      </c>
      <c r="P418" t="s">
        <v>56</v>
      </c>
      <c r="Q418" s="5" t="s">
        <v>57</v>
      </c>
      <c r="R418" t="s">
        <v>58</v>
      </c>
      <c r="S418" t="s">
        <v>478</v>
      </c>
      <c r="T418" t="s">
        <v>479</v>
      </c>
      <c r="U418">
        <v>20</v>
      </c>
      <c r="V418">
        <v>19</v>
      </c>
      <c r="W418">
        <v>39.58</v>
      </c>
      <c r="X418">
        <f>Ventes[[#This Row],[VenteNombre]]*Ventes[[#This Row],[PUHT]]</f>
        <v>752.02</v>
      </c>
      <c r="Y418">
        <f>IF(Ventes[[#This Row],[RemiseType]]="Aucun",0,IF(Ventes[[#This Row],[RemiseType]]="Bas",3%,IF(Ventes[[#This Row],[RemiseType]]="Moyen",5%,IF(Ventes[[#This Row],[RemiseType]]="Elevé",10%,0))))*Ventes[[#This Row],[VenteBrut]]</f>
        <v>22.560599999999997</v>
      </c>
      <c r="Z418">
        <f>Ventes[[#This Row],[VenteBrut]]-Ventes[[#This Row],[Remise]]</f>
        <v>729.45939999999996</v>
      </c>
      <c r="AA418">
        <f>Ventes[[#This Row],[VenteNombre]]*Ventes[[#This Row],[CUHT]]</f>
        <v>380</v>
      </c>
      <c r="AB418">
        <f>ROUND(Ventes[[#This Row],[VenteNet]]-Ventes[[#This Row],[Cout]],2)</f>
        <v>349.46</v>
      </c>
      <c r="AC418">
        <f>WEEKDAY(Ventes[[#This Row],[VenteDate]], 2)</f>
        <v>2</v>
      </c>
      <c r="AD418" t="str">
        <f>CHOOSE(WEEKDAY(Ventes[[#This Row],[VenteDate]], 2),"lun.","mar.","mer.","jeu.","ven.","sam.","dim.")</f>
        <v>mar.</v>
      </c>
      <c r="AE418" s="10" t="str">
        <f>IF(MONTH(Ventes[[#This Row],[VenteDate]])&lt;10,"0"&amp;MONTH(Ventes[[#This Row],[VenteDate]]),TEXT(MONTH(Ventes[[#This Row],[VenteDate]]),"##"))</f>
        <v>11</v>
      </c>
      <c r="AF418" t="str">
        <f>CHOOSE(Ventes[[#This Row],[DateMoisNumero]],"janvier","février","mars","avril","mai","juin","juillet.","août","septembre","octobre","novembre","décembre")</f>
        <v>novembre</v>
      </c>
      <c r="AG418" t="str">
        <f>Ventes[[#This Row],[DateAnnee]]&amp;IF(WEEKNUM(Ventes[[#This Row],[VenteDate]])&lt;10,"-0","-")&amp;WEEKNUM(Ventes[[#This Row],[VenteDate]])</f>
        <v>2025-46</v>
      </c>
      <c r="AH418" s="10">
        <f>YEAR(Ventes[[#This Row],[VenteDate]])</f>
        <v>2025</v>
      </c>
      <c r="AR418"/>
      <c r="AS418"/>
      <c r="AT418"/>
      <c r="AU418"/>
      <c r="AV418"/>
      <c r="AW418"/>
      <c r="BA418"/>
      <c r="BC418"/>
    </row>
    <row r="419" spans="1:55">
      <c r="A419" t="s">
        <v>1051</v>
      </c>
      <c r="B419" t="s">
        <v>1052</v>
      </c>
      <c r="D419" s="8">
        <v>45972</v>
      </c>
      <c r="E419" s="8">
        <v>46024</v>
      </c>
      <c r="F419" s="8" t="s">
        <v>95</v>
      </c>
      <c r="G419" t="s">
        <v>96</v>
      </c>
      <c r="H419" t="s">
        <v>823</v>
      </c>
      <c r="I419" t="s">
        <v>824</v>
      </c>
      <c r="J419" t="s">
        <v>825</v>
      </c>
      <c r="K419" t="s">
        <v>1053</v>
      </c>
      <c r="L419" s="9" t="s">
        <v>1054</v>
      </c>
      <c r="M419" s="9" t="s">
        <v>75</v>
      </c>
      <c r="N419" t="s">
        <v>76</v>
      </c>
      <c r="O419" t="s">
        <v>55</v>
      </c>
      <c r="P419" t="s">
        <v>56</v>
      </c>
      <c r="Q419" s="5" t="s">
        <v>79</v>
      </c>
      <c r="R419" t="s">
        <v>80</v>
      </c>
      <c r="S419" t="s">
        <v>243</v>
      </c>
      <c r="T419" t="s">
        <v>244</v>
      </c>
      <c r="U419">
        <v>35</v>
      </c>
      <c r="V419">
        <v>26</v>
      </c>
      <c r="W419">
        <v>115</v>
      </c>
      <c r="X419">
        <f>Ventes[[#This Row],[VenteNombre]]*Ventes[[#This Row],[PUHT]]</f>
        <v>2990</v>
      </c>
      <c r="Y419">
        <f>IF(Ventes[[#This Row],[RemiseType]]="Aucun",0,IF(Ventes[[#This Row],[RemiseType]]="Bas",3%,IF(Ventes[[#This Row],[RemiseType]]="Moyen",5%,IF(Ventes[[#This Row],[RemiseType]]="Elevé",10%,0))))*Ventes[[#This Row],[VenteBrut]]</f>
        <v>89.7</v>
      </c>
      <c r="Z419">
        <f>Ventes[[#This Row],[VenteBrut]]-Ventes[[#This Row],[Remise]]</f>
        <v>2900.3</v>
      </c>
      <c r="AA419">
        <f>Ventes[[#This Row],[VenteNombre]]*Ventes[[#This Row],[CUHT]]</f>
        <v>910</v>
      </c>
      <c r="AB419">
        <f>ROUND(Ventes[[#This Row],[VenteNet]]-Ventes[[#This Row],[Cout]],2)</f>
        <v>1990.3</v>
      </c>
      <c r="AC419">
        <f>WEEKDAY(Ventes[[#This Row],[VenteDate]], 2)</f>
        <v>5</v>
      </c>
      <c r="AD419" t="str">
        <f>CHOOSE(WEEKDAY(Ventes[[#This Row],[VenteDate]], 2),"lun.","mar.","mer.","jeu.","ven.","sam.","dim.")</f>
        <v>ven.</v>
      </c>
      <c r="AE419" s="10" t="str">
        <f>IF(MONTH(Ventes[[#This Row],[VenteDate]])&lt;10,"0"&amp;MONTH(Ventes[[#This Row],[VenteDate]]),TEXT(MONTH(Ventes[[#This Row],[VenteDate]]),"##"))</f>
        <v>01</v>
      </c>
      <c r="AF419" t="str">
        <f>CHOOSE(Ventes[[#This Row],[DateMoisNumero]],"janvier","février","mars","avril","mai","juin","juillet.","août","septembre","octobre","novembre","décembre")</f>
        <v>janvier</v>
      </c>
      <c r="AG419" t="str">
        <f>Ventes[[#This Row],[DateAnnee]]&amp;IF(WEEKNUM(Ventes[[#This Row],[VenteDate]])&lt;10,"-0","-")&amp;WEEKNUM(Ventes[[#This Row],[VenteDate]])</f>
        <v>2026-01</v>
      </c>
      <c r="AH419" s="10">
        <f>YEAR(Ventes[[#This Row],[VenteDate]])</f>
        <v>2026</v>
      </c>
      <c r="AR419"/>
      <c r="AS419"/>
      <c r="AT419"/>
      <c r="AU419"/>
      <c r="AV419"/>
      <c r="AW419"/>
      <c r="BA419"/>
      <c r="BC419"/>
    </row>
    <row r="420" spans="1:55">
      <c r="A420" t="s">
        <v>1051</v>
      </c>
      <c r="B420" t="s">
        <v>1052</v>
      </c>
      <c r="D420" s="8">
        <v>45972</v>
      </c>
      <c r="E420" s="8">
        <v>46702</v>
      </c>
      <c r="F420" s="8" t="s">
        <v>95</v>
      </c>
      <c r="G420" t="s">
        <v>96</v>
      </c>
      <c r="H420" t="s">
        <v>823</v>
      </c>
      <c r="I420" t="s">
        <v>824</v>
      </c>
      <c r="J420" t="s">
        <v>825</v>
      </c>
      <c r="K420" t="s">
        <v>1055</v>
      </c>
      <c r="L420" s="9" t="s">
        <v>1056</v>
      </c>
      <c r="M420" s="9" t="s">
        <v>43</v>
      </c>
      <c r="N420" t="s">
        <v>44</v>
      </c>
      <c r="O420" t="s">
        <v>55</v>
      </c>
      <c r="P420" s="9" t="s">
        <v>56</v>
      </c>
      <c r="Q420" s="5" t="s">
        <v>57</v>
      </c>
      <c r="R420" t="s">
        <v>58</v>
      </c>
      <c r="S420" t="s">
        <v>478</v>
      </c>
      <c r="T420" t="s">
        <v>479</v>
      </c>
      <c r="U420" s="9">
        <v>21.6</v>
      </c>
      <c r="V420">
        <v>19</v>
      </c>
      <c r="W420" s="9">
        <v>42.75</v>
      </c>
      <c r="X420">
        <f>Ventes[[#This Row],[VenteNombre]]*Ventes[[#This Row],[PUHT]]</f>
        <v>812.25</v>
      </c>
      <c r="Y420">
        <f>IF(Ventes[[#This Row],[RemiseType]]="Aucun",0,IF(Ventes[[#This Row],[RemiseType]]="Bas",3%,IF(Ventes[[#This Row],[RemiseType]]="Moyen",5%,IF(Ventes[[#This Row],[RemiseType]]="Elevé",10%,0))))*Ventes[[#This Row],[VenteBrut]]</f>
        <v>24.3675</v>
      </c>
      <c r="Z420">
        <f>Ventes[[#This Row],[VenteBrut]]-Ventes[[#This Row],[Remise]]</f>
        <v>787.88250000000005</v>
      </c>
      <c r="AA420">
        <f>Ventes[[#This Row],[VenteNombre]]*Ventes[[#This Row],[CUHT]]</f>
        <v>410.40000000000003</v>
      </c>
      <c r="AB420">
        <f>ROUND(Ventes[[#This Row],[VenteNet]]-Ventes[[#This Row],[Cout]],2)</f>
        <v>377.48</v>
      </c>
      <c r="AC420">
        <f>WEEKDAY(Ventes[[#This Row],[VenteDate]], 2)</f>
        <v>4</v>
      </c>
      <c r="AD420" t="str">
        <f>CHOOSE(WEEKDAY(Ventes[[#This Row],[VenteDate]], 2),"lun.","mar.","mer.","jeu.","ven.","sam.","dim.")</f>
        <v>jeu.</v>
      </c>
      <c r="AE420" s="10" t="str">
        <f>IF(MONTH(Ventes[[#This Row],[VenteDate]])&lt;10,"0"&amp;MONTH(Ventes[[#This Row],[VenteDate]]),TEXT(MONTH(Ventes[[#This Row],[VenteDate]]),"##"))</f>
        <v>11</v>
      </c>
      <c r="AF420" t="str">
        <f>CHOOSE(Ventes[[#This Row],[DateMoisNumero]],"janvier","février","mars","avril","mai","juin","juillet.","août","septembre","octobre","novembre","décembre")</f>
        <v>novembre</v>
      </c>
      <c r="AG420" t="str">
        <f>Ventes[[#This Row],[DateAnnee]]&amp;IF(WEEKNUM(Ventes[[#This Row],[VenteDate]])&lt;10,"-0","-")&amp;WEEKNUM(Ventes[[#This Row],[VenteDate]])</f>
        <v>2027-46</v>
      </c>
      <c r="AH420" s="10">
        <f>YEAR(Ventes[[#This Row],[VenteDate]])</f>
        <v>2027</v>
      </c>
      <c r="AR420"/>
      <c r="AS420"/>
      <c r="AT420"/>
      <c r="AU420"/>
      <c r="AV420"/>
      <c r="AW420"/>
      <c r="BA420"/>
      <c r="BC420"/>
    </row>
    <row r="421" spans="1:55">
      <c r="A421" t="s">
        <v>1051</v>
      </c>
      <c r="B421" t="s">
        <v>1052</v>
      </c>
      <c r="D421" s="8">
        <v>45972</v>
      </c>
      <c r="E421" s="8">
        <v>46754</v>
      </c>
      <c r="F421" s="8" t="s">
        <v>95</v>
      </c>
      <c r="G421" t="s">
        <v>96</v>
      </c>
      <c r="H421" t="s">
        <v>823</v>
      </c>
      <c r="I421" t="s">
        <v>824</v>
      </c>
      <c r="J421" t="s">
        <v>825</v>
      </c>
      <c r="K421" t="s">
        <v>1057</v>
      </c>
      <c r="L421" s="9" t="s">
        <v>1058</v>
      </c>
      <c r="M421" s="9" t="s">
        <v>75</v>
      </c>
      <c r="N421" t="s">
        <v>76</v>
      </c>
      <c r="O421" t="s">
        <v>55</v>
      </c>
      <c r="P421" s="9" t="s">
        <v>56</v>
      </c>
      <c r="Q421" s="5" t="s">
        <v>79</v>
      </c>
      <c r="R421" t="s">
        <v>80</v>
      </c>
      <c r="S421" t="s">
        <v>243</v>
      </c>
      <c r="T421" t="s">
        <v>244</v>
      </c>
      <c r="U421" s="9">
        <v>65.33</v>
      </c>
      <c r="V421">
        <v>26</v>
      </c>
      <c r="W421" s="9">
        <v>128</v>
      </c>
      <c r="X421">
        <f>Ventes[[#This Row],[VenteNombre]]*Ventes[[#This Row],[PUHT]]</f>
        <v>3328</v>
      </c>
      <c r="Y421">
        <f>IF(Ventes[[#This Row],[RemiseType]]="Aucun",0,IF(Ventes[[#This Row],[RemiseType]]="Bas",3%,IF(Ventes[[#This Row],[RemiseType]]="Moyen",5%,IF(Ventes[[#This Row],[RemiseType]]="Elevé",10%,0))))*Ventes[[#This Row],[VenteBrut]]</f>
        <v>99.84</v>
      </c>
      <c r="Z421">
        <f>Ventes[[#This Row],[VenteBrut]]-Ventes[[#This Row],[Remise]]</f>
        <v>3228.16</v>
      </c>
      <c r="AA421">
        <f>Ventes[[#This Row],[VenteNombre]]*Ventes[[#This Row],[CUHT]]</f>
        <v>1698.58</v>
      </c>
      <c r="AB421">
        <f>ROUND(Ventes[[#This Row],[VenteNet]]-Ventes[[#This Row],[Cout]],2)</f>
        <v>1529.58</v>
      </c>
      <c r="AC421">
        <f>WEEKDAY(Ventes[[#This Row],[VenteDate]], 2)</f>
        <v>7</v>
      </c>
      <c r="AD421" t="str">
        <f>CHOOSE(WEEKDAY(Ventes[[#This Row],[VenteDate]], 2),"lun.","mar.","mer.","jeu.","ven.","sam.","dim.")</f>
        <v>dim.</v>
      </c>
      <c r="AE421" s="10" t="str">
        <f>IF(MONTH(Ventes[[#This Row],[VenteDate]])&lt;10,"0"&amp;MONTH(Ventes[[#This Row],[VenteDate]]),TEXT(MONTH(Ventes[[#This Row],[VenteDate]]),"##"))</f>
        <v>01</v>
      </c>
      <c r="AF421" t="str">
        <f>CHOOSE(Ventes[[#This Row],[DateMoisNumero]],"janvier","février","mars","avril","mai","juin","juillet.","août","septembre","octobre","novembre","décembre")</f>
        <v>janvier</v>
      </c>
      <c r="AG421" t="str">
        <f>Ventes[[#This Row],[DateAnnee]]&amp;IF(WEEKNUM(Ventes[[#This Row],[VenteDate]])&lt;10,"-0","-")&amp;WEEKNUM(Ventes[[#This Row],[VenteDate]])</f>
        <v>2028-02</v>
      </c>
      <c r="AH421" s="10">
        <f>YEAR(Ventes[[#This Row],[VenteDate]])</f>
        <v>2028</v>
      </c>
      <c r="AR421"/>
      <c r="AS421"/>
      <c r="AT421"/>
      <c r="AU421"/>
      <c r="AV421"/>
      <c r="AW421"/>
      <c r="BA421"/>
      <c r="BC421"/>
    </row>
    <row r="422" spans="1:55">
      <c r="A422" t="s">
        <v>1059</v>
      </c>
      <c r="B422" t="s">
        <v>1060</v>
      </c>
      <c r="D422" s="7">
        <v>45726</v>
      </c>
      <c r="E422" s="8">
        <v>45726</v>
      </c>
      <c r="F422" s="8" t="s">
        <v>108</v>
      </c>
      <c r="G422" t="s">
        <v>109</v>
      </c>
      <c r="H422" t="s">
        <v>823</v>
      </c>
      <c r="I422" t="s">
        <v>824</v>
      </c>
      <c r="J422" t="s">
        <v>825</v>
      </c>
      <c r="K422" t="s">
        <v>1061</v>
      </c>
      <c r="L422" s="9" t="s">
        <v>1062</v>
      </c>
      <c r="M422" s="9" t="s">
        <v>53</v>
      </c>
      <c r="N422" t="s">
        <v>54</v>
      </c>
      <c r="O422" t="s">
        <v>288</v>
      </c>
      <c r="P422" s="9" t="s">
        <v>289</v>
      </c>
      <c r="Q422" s="5" t="s">
        <v>79</v>
      </c>
      <c r="R422" t="s">
        <v>80</v>
      </c>
      <c r="S422" t="s">
        <v>115</v>
      </c>
      <c r="T422" t="s">
        <v>116</v>
      </c>
      <c r="U422" s="9">
        <v>89.59</v>
      </c>
      <c r="V422">
        <v>22</v>
      </c>
      <c r="W422" s="9">
        <v>123.32</v>
      </c>
      <c r="X422">
        <f>Ventes[[#This Row],[VenteNombre]]*Ventes[[#This Row],[PUHT]]</f>
        <v>2713.04</v>
      </c>
      <c r="Y42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2">
        <f>Ventes[[#This Row],[VenteBrut]]-Ventes[[#This Row],[Remise]]</f>
        <v>2713.04</v>
      </c>
      <c r="AA422">
        <f>Ventes[[#This Row],[VenteNombre]]*Ventes[[#This Row],[CUHT]]</f>
        <v>1970.98</v>
      </c>
      <c r="AB422">
        <f>ROUND(Ventes[[#This Row],[VenteNet]]-Ventes[[#This Row],[Cout]],2)</f>
        <v>742.06</v>
      </c>
      <c r="AC422">
        <f>WEEKDAY(Ventes[[#This Row],[VenteDate]], 2)</f>
        <v>1</v>
      </c>
      <c r="AD422" t="str">
        <f>CHOOSE(WEEKDAY(Ventes[[#This Row],[VenteDate]], 2),"lun.","mar.","mer.","jeu.","ven.","sam.","dim.")</f>
        <v>lun.</v>
      </c>
      <c r="AE422" s="10" t="str">
        <f>IF(MONTH(Ventes[[#This Row],[VenteDate]])&lt;10,"0"&amp;MONTH(Ventes[[#This Row],[VenteDate]]),TEXT(MONTH(Ventes[[#This Row],[VenteDate]]),"##"))</f>
        <v>03</v>
      </c>
      <c r="AF422" t="str">
        <f>CHOOSE(Ventes[[#This Row],[DateMoisNumero]],"janvier","février","mars","avril","mai","juin","juillet.","août","septembre","octobre","novembre","décembre")</f>
        <v>mars</v>
      </c>
      <c r="AG422" t="str">
        <f>Ventes[[#This Row],[DateAnnee]]&amp;IF(WEEKNUM(Ventes[[#This Row],[VenteDate]])&lt;10,"-0","-")&amp;WEEKNUM(Ventes[[#This Row],[VenteDate]])</f>
        <v>2025-11</v>
      </c>
      <c r="AH422" s="10">
        <f>YEAR(Ventes[[#This Row],[VenteDate]])</f>
        <v>2025</v>
      </c>
      <c r="AR422"/>
      <c r="AS422"/>
      <c r="AT422"/>
      <c r="AU422"/>
      <c r="AV422"/>
      <c r="AW422"/>
      <c r="BA422"/>
      <c r="BC422"/>
    </row>
    <row r="423" spans="1:55">
      <c r="A423" t="s">
        <v>1059</v>
      </c>
      <c r="B423" t="s">
        <v>1060</v>
      </c>
      <c r="D423" s="7">
        <v>45726</v>
      </c>
      <c r="E423" s="8">
        <v>45726</v>
      </c>
      <c r="F423" s="8" t="s">
        <v>108</v>
      </c>
      <c r="G423" t="s">
        <v>109</v>
      </c>
      <c r="H423" t="s">
        <v>823</v>
      </c>
      <c r="I423" t="s">
        <v>824</v>
      </c>
      <c r="J423" t="s">
        <v>825</v>
      </c>
      <c r="K423" t="s">
        <v>1063</v>
      </c>
      <c r="L423" s="9" t="s">
        <v>1064</v>
      </c>
      <c r="M423" s="9" t="s">
        <v>53</v>
      </c>
      <c r="N423" t="s">
        <v>54</v>
      </c>
      <c r="O423" t="s">
        <v>288</v>
      </c>
      <c r="P423" s="9" t="s">
        <v>289</v>
      </c>
      <c r="Q423" s="5" t="s">
        <v>79</v>
      </c>
      <c r="R423" t="s">
        <v>80</v>
      </c>
      <c r="S423" t="s">
        <v>115</v>
      </c>
      <c r="T423" t="s">
        <v>116</v>
      </c>
      <c r="U423" s="9">
        <v>132.72</v>
      </c>
      <c r="V423">
        <v>14</v>
      </c>
      <c r="W423" s="9">
        <v>182.7</v>
      </c>
      <c r="X423">
        <f>Ventes[[#This Row],[VenteNombre]]*Ventes[[#This Row],[PUHT]]</f>
        <v>2557.7999999999997</v>
      </c>
      <c r="Y42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3">
        <f>Ventes[[#This Row],[VenteBrut]]-Ventes[[#This Row],[Remise]]</f>
        <v>2557.7999999999997</v>
      </c>
      <c r="AA423">
        <f>Ventes[[#This Row],[VenteNombre]]*Ventes[[#This Row],[CUHT]]</f>
        <v>1858.08</v>
      </c>
      <c r="AB423">
        <f>ROUND(Ventes[[#This Row],[VenteNet]]-Ventes[[#This Row],[Cout]],2)</f>
        <v>699.72</v>
      </c>
      <c r="AC423">
        <f>WEEKDAY(Ventes[[#This Row],[VenteDate]], 2)</f>
        <v>1</v>
      </c>
      <c r="AD423" t="str">
        <f>CHOOSE(WEEKDAY(Ventes[[#This Row],[VenteDate]], 2),"lun.","mar.","mer.","jeu.","ven.","sam.","dim.")</f>
        <v>lun.</v>
      </c>
      <c r="AE423" s="10" t="str">
        <f>IF(MONTH(Ventes[[#This Row],[VenteDate]])&lt;10,"0"&amp;MONTH(Ventes[[#This Row],[VenteDate]]),TEXT(MONTH(Ventes[[#This Row],[VenteDate]]),"##"))</f>
        <v>03</v>
      </c>
      <c r="AF423" t="str">
        <f>CHOOSE(Ventes[[#This Row],[DateMoisNumero]],"janvier","février","mars","avril","mai","juin","juillet.","août","septembre","octobre","novembre","décembre")</f>
        <v>mars</v>
      </c>
      <c r="AG423" t="str">
        <f>Ventes[[#This Row],[DateAnnee]]&amp;IF(WEEKNUM(Ventes[[#This Row],[VenteDate]])&lt;10,"-0","-")&amp;WEEKNUM(Ventes[[#This Row],[VenteDate]])</f>
        <v>2025-11</v>
      </c>
      <c r="AH423" s="10">
        <f>YEAR(Ventes[[#This Row],[VenteDate]])</f>
        <v>2025</v>
      </c>
      <c r="AR423"/>
      <c r="AS423"/>
      <c r="AT423"/>
      <c r="AU423"/>
      <c r="AV423"/>
      <c r="AW423"/>
      <c r="BA423"/>
      <c r="BC423"/>
    </row>
    <row r="424" spans="1:55">
      <c r="A424" t="s">
        <v>1059</v>
      </c>
      <c r="B424" t="s">
        <v>1060</v>
      </c>
      <c r="D424" s="7">
        <v>45726</v>
      </c>
      <c r="E424" s="8">
        <v>45841</v>
      </c>
      <c r="F424" s="8" t="s">
        <v>108</v>
      </c>
      <c r="G424" t="s">
        <v>109</v>
      </c>
      <c r="H424" t="s">
        <v>823</v>
      </c>
      <c r="I424" t="s">
        <v>824</v>
      </c>
      <c r="J424" t="s">
        <v>825</v>
      </c>
      <c r="K424" t="s">
        <v>536</v>
      </c>
      <c r="L424" s="9" t="s">
        <v>537</v>
      </c>
      <c r="M424" s="9" t="s">
        <v>43</v>
      </c>
      <c r="N424" t="s">
        <v>44</v>
      </c>
      <c r="O424" t="s">
        <v>45</v>
      </c>
      <c r="P424" t="s">
        <v>46</v>
      </c>
      <c r="Q424" s="5" t="s">
        <v>47</v>
      </c>
      <c r="R424" t="s">
        <v>48</v>
      </c>
      <c r="S424" t="s">
        <v>179</v>
      </c>
      <c r="T424" t="s">
        <v>180</v>
      </c>
      <c r="U424">
        <v>4.2</v>
      </c>
      <c r="V424">
        <v>38</v>
      </c>
      <c r="W424">
        <v>5.81</v>
      </c>
      <c r="X424">
        <f>Ventes[[#This Row],[VenteNombre]]*Ventes[[#This Row],[PUHT]]</f>
        <v>220.77999999999997</v>
      </c>
      <c r="Y424">
        <f>IF(Ventes[[#This Row],[RemiseType]]="Aucun",0,IF(Ventes[[#This Row],[RemiseType]]="Bas",3%,IF(Ventes[[#This Row],[RemiseType]]="Moyen",5%,IF(Ventes[[#This Row],[RemiseType]]="Elevé",10%,0))))*Ventes[[#This Row],[VenteBrut]]</f>
        <v>11.039</v>
      </c>
      <c r="Z424">
        <f>Ventes[[#This Row],[VenteBrut]]-Ventes[[#This Row],[Remise]]</f>
        <v>209.74099999999999</v>
      </c>
      <c r="AA424">
        <f>Ventes[[#This Row],[VenteNombre]]*Ventes[[#This Row],[CUHT]]</f>
        <v>159.6</v>
      </c>
      <c r="AB424">
        <f>ROUND(Ventes[[#This Row],[VenteNet]]-Ventes[[#This Row],[Cout]],2)</f>
        <v>50.14</v>
      </c>
      <c r="AC424">
        <f>WEEKDAY(Ventes[[#This Row],[VenteDate]], 2)</f>
        <v>4</v>
      </c>
      <c r="AD424" t="str">
        <f>CHOOSE(WEEKDAY(Ventes[[#This Row],[VenteDate]], 2),"lun.","mar.","mer.","jeu.","ven.","sam.","dim.")</f>
        <v>jeu.</v>
      </c>
      <c r="AE424" s="10" t="str">
        <f>IF(MONTH(Ventes[[#This Row],[VenteDate]])&lt;10,"0"&amp;MONTH(Ventes[[#This Row],[VenteDate]]),TEXT(MONTH(Ventes[[#This Row],[VenteDate]]),"##"))</f>
        <v>07</v>
      </c>
      <c r="AF424" t="str">
        <f>CHOOSE(Ventes[[#This Row],[DateMoisNumero]],"janvier","février","mars","avril","mai","juin","juillet.","août","septembre","octobre","novembre","décembre")</f>
        <v>juillet.</v>
      </c>
      <c r="AG424" t="str">
        <f>Ventes[[#This Row],[DateAnnee]]&amp;IF(WEEKNUM(Ventes[[#This Row],[VenteDate]])&lt;10,"-0","-")&amp;WEEKNUM(Ventes[[#This Row],[VenteDate]])</f>
        <v>2025-27</v>
      </c>
      <c r="AH424" s="10">
        <f>YEAR(Ventes[[#This Row],[VenteDate]])</f>
        <v>2025</v>
      </c>
      <c r="AR424"/>
      <c r="AS424"/>
      <c r="AT424"/>
      <c r="AU424"/>
      <c r="AV424"/>
      <c r="AW424"/>
      <c r="BA424"/>
      <c r="BC424"/>
    </row>
    <row r="425" spans="1:55">
      <c r="A425" t="s">
        <v>1059</v>
      </c>
      <c r="B425" t="s">
        <v>1060</v>
      </c>
      <c r="D425" s="7">
        <v>45726</v>
      </c>
      <c r="E425" s="8">
        <v>45960</v>
      </c>
      <c r="F425" s="8" t="s">
        <v>108</v>
      </c>
      <c r="G425" t="s">
        <v>109</v>
      </c>
      <c r="H425" t="s">
        <v>823</v>
      </c>
      <c r="I425" t="s">
        <v>824</v>
      </c>
      <c r="J425" t="s">
        <v>825</v>
      </c>
      <c r="K425" t="s">
        <v>1065</v>
      </c>
      <c r="L425" s="9" t="s">
        <v>1066</v>
      </c>
      <c r="M425" s="9" t="s">
        <v>43</v>
      </c>
      <c r="N425" t="s">
        <v>44</v>
      </c>
      <c r="O425" t="s">
        <v>45</v>
      </c>
      <c r="P425" t="s">
        <v>46</v>
      </c>
      <c r="Q425" s="5" t="s">
        <v>79</v>
      </c>
      <c r="R425" t="s">
        <v>80</v>
      </c>
      <c r="S425" t="s">
        <v>102</v>
      </c>
      <c r="T425" t="s">
        <v>103</v>
      </c>
      <c r="U425">
        <v>12.6</v>
      </c>
      <c r="V425">
        <v>27</v>
      </c>
      <c r="W425">
        <v>24.94</v>
      </c>
      <c r="X425">
        <f>Ventes[[#This Row],[VenteNombre]]*Ventes[[#This Row],[PUHT]]</f>
        <v>673.38</v>
      </c>
      <c r="Y425">
        <f>IF(Ventes[[#This Row],[RemiseType]]="Aucun",0,IF(Ventes[[#This Row],[RemiseType]]="Bas",3%,IF(Ventes[[#This Row],[RemiseType]]="Moyen",5%,IF(Ventes[[#This Row],[RemiseType]]="Elevé",10%,0))))*Ventes[[#This Row],[VenteBrut]]</f>
        <v>33.669000000000004</v>
      </c>
      <c r="Z425">
        <f>Ventes[[#This Row],[VenteBrut]]-Ventes[[#This Row],[Remise]]</f>
        <v>639.71100000000001</v>
      </c>
      <c r="AA425">
        <f>Ventes[[#This Row],[VenteNombre]]*Ventes[[#This Row],[CUHT]]</f>
        <v>340.2</v>
      </c>
      <c r="AB425">
        <f>ROUND(Ventes[[#This Row],[VenteNet]]-Ventes[[#This Row],[Cout]],2)</f>
        <v>299.51</v>
      </c>
      <c r="AC425">
        <f>WEEKDAY(Ventes[[#This Row],[VenteDate]], 2)</f>
        <v>4</v>
      </c>
      <c r="AD425" t="str">
        <f>CHOOSE(WEEKDAY(Ventes[[#This Row],[VenteDate]], 2),"lun.","mar.","mer.","jeu.","ven.","sam.","dim.")</f>
        <v>jeu.</v>
      </c>
      <c r="AE425" s="10" t="str">
        <f>IF(MONTH(Ventes[[#This Row],[VenteDate]])&lt;10,"0"&amp;MONTH(Ventes[[#This Row],[VenteDate]]),TEXT(MONTH(Ventes[[#This Row],[VenteDate]]),"##"))</f>
        <v>10</v>
      </c>
      <c r="AF425" t="str">
        <f>CHOOSE(Ventes[[#This Row],[DateMoisNumero]],"janvier","février","mars","avril","mai","juin","juillet.","août","septembre","octobre","novembre","décembre")</f>
        <v>octobre</v>
      </c>
      <c r="AG425" t="str">
        <f>Ventes[[#This Row],[DateAnnee]]&amp;IF(WEEKNUM(Ventes[[#This Row],[VenteDate]])&lt;10,"-0","-")&amp;WEEKNUM(Ventes[[#This Row],[VenteDate]])</f>
        <v>2025-44</v>
      </c>
      <c r="AH425" s="10">
        <f>YEAR(Ventes[[#This Row],[VenteDate]])</f>
        <v>2025</v>
      </c>
      <c r="AR425"/>
      <c r="AS425"/>
      <c r="AT425"/>
      <c r="AU425"/>
      <c r="AV425"/>
      <c r="AW425"/>
      <c r="BA425"/>
      <c r="BC425"/>
    </row>
    <row r="426" spans="1:55">
      <c r="A426" t="s">
        <v>1059</v>
      </c>
      <c r="B426" t="s">
        <v>1060</v>
      </c>
      <c r="D426" s="7">
        <v>45726</v>
      </c>
      <c r="E426" s="8">
        <v>46256</v>
      </c>
      <c r="F426" s="8" t="s">
        <v>108</v>
      </c>
      <c r="G426" t="s">
        <v>109</v>
      </c>
      <c r="H426" t="s">
        <v>823</v>
      </c>
      <c r="I426" t="s">
        <v>824</v>
      </c>
      <c r="J426" t="s">
        <v>825</v>
      </c>
      <c r="K426" t="s">
        <v>1067</v>
      </c>
      <c r="L426" s="9" t="s">
        <v>1068</v>
      </c>
      <c r="M426" s="9" t="s">
        <v>53</v>
      </c>
      <c r="N426" t="s">
        <v>54</v>
      </c>
      <c r="O426" t="s">
        <v>288</v>
      </c>
      <c r="P426" t="s">
        <v>289</v>
      </c>
      <c r="Q426" s="5" t="s">
        <v>79</v>
      </c>
      <c r="R426" t="s">
        <v>80</v>
      </c>
      <c r="S426" t="s">
        <v>115</v>
      </c>
      <c r="T426" t="s">
        <v>116</v>
      </c>
      <c r="U426">
        <v>23.7</v>
      </c>
      <c r="V426">
        <v>22</v>
      </c>
      <c r="W426">
        <v>32.630000000000003</v>
      </c>
      <c r="X426">
        <f>Ventes[[#This Row],[VenteNombre]]*Ventes[[#This Row],[PUHT]]</f>
        <v>717.86</v>
      </c>
      <c r="Y42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6">
        <f>Ventes[[#This Row],[VenteBrut]]-Ventes[[#This Row],[Remise]]</f>
        <v>717.86</v>
      </c>
      <c r="AA426">
        <f>Ventes[[#This Row],[VenteNombre]]*Ventes[[#This Row],[CUHT]]</f>
        <v>521.4</v>
      </c>
      <c r="AB426">
        <f>ROUND(Ventes[[#This Row],[VenteNet]]-Ventes[[#This Row],[Cout]],2)</f>
        <v>196.46</v>
      </c>
      <c r="AC426">
        <f>WEEKDAY(Ventes[[#This Row],[VenteDate]], 2)</f>
        <v>6</v>
      </c>
      <c r="AD426" t="str">
        <f>CHOOSE(WEEKDAY(Ventes[[#This Row],[VenteDate]], 2),"lun.","mar.","mer.","jeu.","ven.","sam.","dim.")</f>
        <v>sam.</v>
      </c>
      <c r="AE426" s="10" t="str">
        <f>IF(MONTH(Ventes[[#This Row],[VenteDate]])&lt;10,"0"&amp;MONTH(Ventes[[#This Row],[VenteDate]]),TEXT(MONTH(Ventes[[#This Row],[VenteDate]]),"##"))</f>
        <v>08</v>
      </c>
      <c r="AF426" t="str">
        <f>CHOOSE(Ventes[[#This Row],[DateMoisNumero]],"janvier","février","mars","avril","mai","juin","juillet.","août","septembre","octobre","novembre","décembre")</f>
        <v>août</v>
      </c>
      <c r="AG426" t="str">
        <f>Ventes[[#This Row],[DateAnnee]]&amp;IF(WEEKNUM(Ventes[[#This Row],[VenteDate]])&lt;10,"-0","-")&amp;WEEKNUM(Ventes[[#This Row],[VenteDate]])</f>
        <v>2026-34</v>
      </c>
      <c r="AH426" s="10">
        <f>YEAR(Ventes[[#This Row],[VenteDate]])</f>
        <v>2026</v>
      </c>
      <c r="AR426"/>
      <c r="AS426"/>
      <c r="AT426"/>
      <c r="AU426"/>
      <c r="AV426"/>
      <c r="AW426"/>
      <c r="BA426"/>
      <c r="BC426"/>
    </row>
    <row r="427" spans="1:55">
      <c r="A427" t="s">
        <v>1059</v>
      </c>
      <c r="B427" t="s">
        <v>1060</v>
      </c>
      <c r="D427" s="7">
        <v>45726</v>
      </c>
      <c r="E427" s="8">
        <v>46371</v>
      </c>
      <c r="F427" s="8" t="s">
        <v>108</v>
      </c>
      <c r="G427" t="s">
        <v>109</v>
      </c>
      <c r="H427" t="s">
        <v>823</v>
      </c>
      <c r="I427" t="s">
        <v>824</v>
      </c>
      <c r="J427" t="s">
        <v>825</v>
      </c>
      <c r="K427" t="s">
        <v>1069</v>
      </c>
      <c r="L427" s="9" t="s">
        <v>1070</v>
      </c>
      <c r="M427" s="9" t="s">
        <v>53</v>
      </c>
      <c r="N427" t="s">
        <v>54</v>
      </c>
      <c r="O427" t="s">
        <v>288</v>
      </c>
      <c r="P427" t="s">
        <v>289</v>
      </c>
      <c r="Q427" s="5" t="s">
        <v>79</v>
      </c>
      <c r="R427" t="s">
        <v>80</v>
      </c>
      <c r="S427" t="s">
        <v>115</v>
      </c>
      <c r="T427" t="s">
        <v>116</v>
      </c>
      <c r="U427">
        <v>39.5</v>
      </c>
      <c r="V427">
        <v>14</v>
      </c>
      <c r="W427">
        <v>54.38</v>
      </c>
      <c r="X427">
        <f>Ventes[[#This Row],[VenteNombre]]*Ventes[[#This Row],[PUHT]]</f>
        <v>761.32</v>
      </c>
      <c r="Y4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27">
        <f>Ventes[[#This Row],[VenteBrut]]-Ventes[[#This Row],[Remise]]</f>
        <v>761.32</v>
      </c>
      <c r="AA427">
        <f>Ventes[[#This Row],[VenteNombre]]*Ventes[[#This Row],[CUHT]]</f>
        <v>553</v>
      </c>
      <c r="AB427">
        <f>ROUND(Ventes[[#This Row],[VenteNet]]-Ventes[[#This Row],[Cout]],2)</f>
        <v>208.32</v>
      </c>
      <c r="AC427">
        <f>WEEKDAY(Ventes[[#This Row],[VenteDate]], 2)</f>
        <v>2</v>
      </c>
      <c r="AD427" t="str">
        <f>CHOOSE(WEEKDAY(Ventes[[#This Row],[VenteDate]], 2),"lun.","mar.","mer.","jeu.","ven.","sam.","dim.")</f>
        <v>mar.</v>
      </c>
      <c r="AE427" s="10" t="str">
        <f>IF(MONTH(Ventes[[#This Row],[VenteDate]])&lt;10,"0"&amp;MONTH(Ventes[[#This Row],[VenteDate]]),TEXT(MONTH(Ventes[[#This Row],[VenteDate]]),"##"))</f>
        <v>12</v>
      </c>
      <c r="AF427" t="str">
        <f>CHOOSE(Ventes[[#This Row],[DateMoisNumero]],"janvier","février","mars","avril","mai","juin","juillet.","août","septembre","octobre","novembre","décembre")</f>
        <v>décembre</v>
      </c>
      <c r="AG427" t="str">
        <f>Ventes[[#This Row],[DateAnnee]]&amp;IF(WEEKNUM(Ventes[[#This Row],[VenteDate]])&lt;10,"-0","-")&amp;WEEKNUM(Ventes[[#This Row],[VenteDate]])</f>
        <v>2026-51</v>
      </c>
      <c r="AH427" s="10">
        <f>YEAR(Ventes[[#This Row],[VenteDate]])</f>
        <v>2026</v>
      </c>
      <c r="AR427"/>
      <c r="AS427"/>
      <c r="AT427"/>
      <c r="AU427"/>
      <c r="AV427"/>
      <c r="AW427"/>
      <c r="BA427"/>
      <c r="BC427"/>
    </row>
    <row r="428" spans="1:55">
      <c r="A428" t="s">
        <v>1059</v>
      </c>
      <c r="B428" t="s">
        <v>1060</v>
      </c>
      <c r="D428" s="7">
        <v>45726</v>
      </c>
      <c r="E428" s="8">
        <v>46571</v>
      </c>
      <c r="F428" s="8" t="s">
        <v>108</v>
      </c>
      <c r="G428" t="s">
        <v>109</v>
      </c>
      <c r="H428" t="s">
        <v>823</v>
      </c>
      <c r="I428" t="s">
        <v>824</v>
      </c>
      <c r="J428" t="s">
        <v>825</v>
      </c>
      <c r="K428" t="s">
        <v>540</v>
      </c>
      <c r="L428" s="9" t="s">
        <v>541</v>
      </c>
      <c r="M428" s="9" t="s">
        <v>43</v>
      </c>
      <c r="N428" t="s">
        <v>44</v>
      </c>
      <c r="O428" t="s">
        <v>45</v>
      </c>
      <c r="P428" s="9" t="s">
        <v>46</v>
      </c>
      <c r="Q428" s="5" t="s">
        <v>47</v>
      </c>
      <c r="R428" t="s">
        <v>48</v>
      </c>
      <c r="S428" t="s">
        <v>179</v>
      </c>
      <c r="T428" t="s">
        <v>180</v>
      </c>
      <c r="U428" s="9">
        <v>14.7</v>
      </c>
      <c r="V428">
        <v>38</v>
      </c>
      <c r="W428" s="9">
        <v>20.32</v>
      </c>
      <c r="X428">
        <f>Ventes[[#This Row],[VenteNombre]]*Ventes[[#This Row],[PUHT]]</f>
        <v>772.16</v>
      </c>
      <c r="Y428">
        <f>IF(Ventes[[#This Row],[RemiseType]]="Aucun",0,IF(Ventes[[#This Row],[RemiseType]]="Bas",3%,IF(Ventes[[#This Row],[RemiseType]]="Moyen",5%,IF(Ventes[[#This Row],[RemiseType]]="Elevé",10%,0))))*Ventes[[#This Row],[VenteBrut]]</f>
        <v>38.608000000000004</v>
      </c>
      <c r="Z428">
        <f>Ventes[[#This Row],[VenteBrut]]-Ventes[[#This Row],[Remise]]</f>
        <v>733.55199999999991</v>
      </c>
      <c r="AA428">
        <f>Ventes[[#This Row],[VenteNombre]]*Ventes[[#This Row],[CUHT]]</f>
        <v>558.6</v>
      </c>
      <c r="AB428">
        <f>ROUND(Ventes[[#This Row],[VenteNet]]-Ventes[[#This Row],[Cout]],2)</f>
        <v>174.95</v>
      </c>
      <c r="AC428">
        <f>WEEKDAY(Ventes[[#This Row],[VenteDate]], 2)</f>
        <v>6</v>
      </c>
      <c r="AD428" t="str">
        <f>CHOOSE(WEEKDAY(Ventes[[#This Row],[VenteDate]], 2),"lun.","mar.","mer.","jeu.","ven.","sam.","dim.")</f>
        <v>sam.</v>
      </c>
      <c r="AE428" s="10" t="str">
        <f>IF(MONTH(Ventes[[#This Row],[VenteDate]])&lt;10,"0"&amp;MONTH(Ventes[[#This Row],[VenteDate]]),TEXT(MONTH(Ventes[[#This Row],[VenteDate]]),"##"))</f>
        <v>07</v>
      </c>
      <c r="AF428" t="str">
        <f>CHOOSE(Ventes[[#This Row],[DateMoisNumero]],"janvier","février","mars","avril","mai","juin","juillet.","août","septembre","octobre","novembre","décembre")</f>
        <v>juillet.</v>
      </c>
      <c r="AG428" t="str">
        <f>Ventes[[#This Row],[DateAnnee]]&amp;IF(WEEKNUM(Ventes[[#This Row],[VenteDate]])&lt;10,"-0","-")&amp;WEEKNUM(Ventes[[#This Row],[VenteDate]])</f>
        <v>2027-27</v>
      </c>
      <c r="AH428" s="10">
        <f>YEAR(Ventes[[#This Row],[VenteDate]])</f>
        <v>2027</v>
      </c>
      <c r="AR428"/>
      <c r="AS428"/>
      <c r="AT428"/>
      <c r="AU428"/>
      <c r="AV428"/>
      <c r="AW428"/>
      <c r="BA428"/>
      <c r="BC428"/>
    </row>
    <row r="429" spans="1:55">
      <c r="A429" t="s">
        <v>1059</v>
      </c>
      <c r="B429" t="s">
        <v>1060</v>
      </c>
      <c r="D429" s="7">
        <v>45726</v>
      </c>
      <c r="E429" s="8">
        <v>46690</v>
      </c>
      <c r="F429" s="8" t="s">
        <v>108</v>
      </c>
      <c r="G429" t="s">
        <v>109</v>
      </c>
      <c r="H429" t="s">
        <v>823</v>
      </c>
      <c r="I429" t="s">
        <v>824</v>
      </c>
      <c r="J429" t="s">
        <v>825</v>
      </c>
      <c r="K429" t="s">
        <v>1071</v>
      </c>
      <c r="L429" s="9" t="s">
        <v>1072</v>
      </c>
      <c r="M429" s="9" t="s">
        <v>43</v>
      </c>
      <c r="N429" t="s">
        <v>44</v>
      </c>
      <c r="O429" t="s">
        <v>45</v>
      </c>
      <c r="P429" s="9" t="s">
        <v>46</v>
      </c>
      <c r="Q429" s="5" t="s">
        <v>79</v>
      </c>
      <c r="R429" t="s">
        <v>80</v>
      </c>
      <c r="S429" t="s">
        <v>102</v>
      </c>
      <c r="T429" t="s">
        <v>103</v>
      </c>
      <c r="U429" s="9">
        <v>20</v>
      </c>
      <c r="V429">
        <v>27</v>
      </c>
      <c r="W429" s="9">
        <v>39.58</v>
      </c>
      <c r="X429">
        <f>Ventes[[#This Row],[VenteNombre]]*Ventes[[#This Row],[PUHT]]</f>
        <v>1068.6599999999999</v>
      </c>
      <c r="Y429">
        <f>IF(Ventes[[#This Row],[RemiseType]]="Aucun",0,IF(Ventes[[#This Row],[RemiseType]]="Bas",3%,IF(Ventes[[#This Row],[RemiseType]]="Moyen",5%,IF(Ventes[[#This Row],[RemiseType]]="Elevé",10%,0))))*Ventes[[#This Row],[VenteBrut]]</f>
        <v>53.432999999999993</v>
      </c>
      <c r="Z429">
        <f>Ventes[[#This Row],[VenteBrut]]-Ventes[[#This Row],[Remise]]</f>
        <v>1015.2269999999999</v>
      </c>
      <c r="AA429">
        <f>Ventes[[#This Row],[VenteNombre]]*Ventes[[#This Row],[CUHT]]</f>
        <v>540</v>
      </c>
      <c r="AB429">
        <f>ROUND(Ventes[[#This Row],[VenteNet]]-Ventes[[#This Row],[Cout]],2)</f>
        <v>475.23</v>
      </c>
      <c r="AC429">
        <f>WEEKDAY(Ventes[[#This Row],[VenteDate]], 2)</f>
        <v>6</v>
      </c>
      <c r="AD429" t="str">
        <f>CHOOSE(WEEKDAY(Ventes[[#This Row],[VenteDate]], 2),"lun.","mar.","mer.","jeu.","ven.","sam.","dim.")</f>
        <v>sam.</v>
      </c>
      <c r="AE429" s="10" t="str">
        <f>IF(MONTH(Ventes[[#This Row],[VenteDate]])&lt;10,"0"&amp;MONTH(Ventes[[#This Row],[VenteDate]]),TEXT(MONTH(Ventes[[#This Row],[VenteDate]]),"##"))</f>
        <v>10</v>
      </c>
      <c r="AF429" t="str">
        <f>CHOOSE(Ventes[[#This Row],[DateMoisNumero]],"janvier","février","mars","avril","mai","juin","juillet.","août","septembre","octobre","novembre","décembre")</f>
        <v>octobre</v>
      </c>
      <c r="AG429" t="str">
        <f>Ventes[[#This Row],[DateAnnee]]&amp;IF(WEEKNUM(Ventes[[#This Row],[VenteDate]])&lt;10,"-0","-")&amp;WEEKNUM(Ventes[[#This Row],[VenteDate]])</f>
        <v>2027-44</v>
      </c>
      <c r="AH429" s="10">
        <f>YEAR(Ventes[[#This Row],[VenteDate]])</f>
        <v>2027</v>
      </c>
      <c r="AR429"/>
      <c r="AS429"/>
      <c r="AT429"/>
      <c r="AU429"/>
      <c r="AV429"/>
      <c r="AW429"/>
      <c r="BA429"/>
      <c r="BC429"/>
    </row>
    <row r="430" spans="1:55">
      <c r="A430" t="s">
        <v>1073</v>
      </c>
      <c r="B430" t="s">
        <v>1074</v>
      </c>
      <c r="C430" t="s">
        <v>313</v>
      </c>
      <c r="D430" s="7">
        <v>45438</v>
      </c>
      <c r="E430" s="8">
        <v>45438</v>
      </c>
      <c r="F430" s="8" t="s">
        <v>95</v>
      </c>
      <c r="G430" t="s">
        <v>96</v>
      </c>
      <c r="H430" t="s">
        <v>823</v>
      </c>
      <c r="I430" t="s">
        <v>824</v>
      </c>
      <c r="J430" t="s">
        <v>825</v>
      </c>
      <c r="K430" t="s">
        <v>1075</v>
      </c>
      <c r="L430" s="9" t="s">
        <v>1076</v>
      </c>
      <c r="M430" s="9" t="s">
        <v>63</v>
      </c>
      <c r="N430" t="s">
        <v>64</v>
      </c>
      <c r="O430" t="s">
        <v>77</v>
      </c>
      <c r="P430" s="9" t="s">
        <v>78</v>
      </c>
      <c r="Q430" s="5" t="s">
        <v>79</v>
      </c>
      <c r="R430" t="s">
        <v>80</v>
      </c>
      <c r="S430" t="s">
        <v>71</v>
      </c>
      <c r="T430" t="s">
        <v>72</v>
      </c>
      <c r="U430" s="9">
        <v>19.2</v>
      </c>
      <c r="V430">
        <v>25</v>
      </c>
      <c r="W430" s="9">
        <v>29.03</v>
      </c>
      <c r="X430">
        <f>Ventes[[#This Row],[VenteNombre]]*Ventes[[#This Row],[PUHT]]</f>
        <v>725.75</v>
      </c>
      <c r="Y430">
        <f>IF(Ventes[[#This Row],[RemiseType]]="Aucun",0,IF(Ventes[[#This Row],[RemiseType]]="Bas",3%,IF(Ventes[[#This Row],[RemiseType]]="Moyen",5%,IF(Ventes[[#This Row],[RemiseType]]="Elevé",10%,0))))*Ventes[[#This Row],[VenteBrut]]</f>
        <v>72.575000000000003</v>
      </c>
      <c r="Z430">
        <f>Ventes[[#This Row],[VenteBrut]]-Ventes[[#This Row],[Remise]]</f>
        <v>653.17499999999995</v>
      </c>
      <c r="AA430">
        <f>Ventes[[#This Row],[VenteNombre]]*Ventes[[#This Row],[CUHT]]</f>
        <v>480</v>
      </c>
      <c r="AB430">
        <f>ROUND(Ventes[[#This Row],[VenteNet]]-Ventes[[#This Row],[Cout]],2)</f>
        <v>173.18</v>
      </c>
      <c r="AC430">
        <f>WEEKDAY(Ventes[[#This Row],[VenteDate]], 2)</f>
        <v>7</v>
      </c>
      <c r="AD430" t="str">
        <f>CHOOSE(WEEKDAY(Ventes[[#This Row],[VenteDate]], 2),"lun.","mar.","mer.","jeu.","ven.","sam.","dim.")</f>
        <v>dim.</v>
      </c>
      <c r="AE430" s="10" t="str">
        <f>IF(MONTH(Ventes[[#This Row],[VenteDate]])&lt;10,"0"&amp;MONTH(Ventes[[#This Row],[VenteDate]]),TEXT(MONTH(Ventes[[#This Row],[VenteDate]]),"##"))</f>
        <v>05</v>
      </c>
      <c r="AF430" t="str">
        <f>CHOOSE(Ventes[[#This Row],[DateMoisNumero]],"janvier","février","mars","avril","mai","juin","juillet.","août","septembre","octobre","novembre","décembre")</f>
        <v>mai</v>
      </c>
      <c r="AG430" t="str">
        <f>Ventes[[#This Row],[DateAnnee]]&amp;IF(WEEKNUM(Ventes[[#This Row],[VenteDate]])&lt;10,"-0","-")&amp;WEEKNUM(Ventes[[#This Row],[VenteDate]])</f>
        <v>2024-22</v>
      </c>
      <c r="AH430" s="10">
        <f>YEAR(Ventes[[#This Row],[VenteDate]])</f>
        <v>2024</v>
      </c>
      <c r="AR430"/>
      <c r="AS430"/>
      <c r="AT430"/>
      <c r="AU430"/>
      <c r="AV430"/>
      <c r="AW430"/>
      <c r="BA430"/>
      <c r="BC430"/>
    </row>
    <row r="431" spans="1:55">
      <c r="A431" t="s">
        <v>1073</v>
      </c>
      <c r="B431" t="s">
        <v>1074</v>
      </c>
      <c r="C431" t="s">
        <v>313</v>
      </c>
      <c r="D431" s="7">
        <v>45438</v>
      </c>
      <c r="E431" s="8">
        <v>45438</v>
      </c>
      <c r="F431" s="8" t="s">
        <v>95</v>
      </c>
      <c r="G431" t="s">
        <v>96</v>
      </c>
      <c r="H431" t="s">
        <v>823</v>
      </c>
      <c r="I431" t="s">
        <v>824</v>
      </c>
      <c r="J431" t="s">
        <v>825</v>
      </c>
      <c r="K431" t="s">
        <v>1077</v>
      </c>
      <c r="L431" s="9" t="s">
        <v>1078</v>
      </c>
      <c r="M431" s="9" t="s">
        <v>63</v>
      </c>
      <c r="N431" t="s">
        <v>64</v>
      </c>
      <c r="O431" t="s">
        <v>77</v>
      </c>
      <c r="P431" s="9" t="s">
        <v>78</v>
      </c>
      <c r="Q431" s="5" t="s">
        <v>79</v>
      </c>
      <c r="R431" t="s">
        <v>80</v>
      </c>
      <c r="S431" t="s">
        <v>183</v>
      </c>
      <c r="T431" t="s">
        <v>184</v>
      </c>
      <c r="U431" s="9">
        <v>15</v>
      </c>
      <c r="V431">
        <v>12</v>
      </c>
      <c r="W431" s="9">
        <v>19.79</v>
      </c>
      <c r="X431">
        <f>Ventes[[#This Row],[VenteNombre]]*Ventes[[#This Row],[PUHT]]</f>
        <v>237.48</v>
      </c>
      <c r="Y431">
        <f>IF(Ventes[[#This Row],[RemiseType]]="Aucun",0,IF(Ventes[[#This Row],[RemiseType]]="Bas",3%,IF(Ventes[[#This Row],[RemiseType]]="Moyen",5%,IF(Ventes[[#This Row],[RemiseType]]="Elevé",10%,0))))*Ventes[[#This Row],[VenteBrut]]</f>
        <v>23.748000000000001</v>
      </c>
      <c r="Z431">
        <f>Ventes[[#This Row],[VenteBrut]]-Ventes[[#This Row],[Remise]]</f>
        <v>213.732</v>
      </c>
      <c r="AA431">
        <f>Ventes[[#This Row],[VenteNombre]]*Ventes[[#This Row],[CUHT]]</f>
        <v>180</v>
      </c>
      <c r="AB431">
        <f>ROUND(Ventes[[#This Row],[VenteNet]]-Ventes[[#This Row],[Cout]],2)</f>
        <v>33.729999999999997</v>
      </c>
      <c r="AC431">
        <f>WEEKDAY(Ventes[[#This Row],[VenteDate]], 2)</f>
        <v>7</v>
      </c>
      <c r="AD431" t="str">
        <f>CHOOSE(WEEKDAY(Ventes[[#This Row],[VenteDate]], 2),"lun.","mar.","mer.","jeu.","ven.","sam.","dim.")</f>
        <v>dim.</v>
      </c>
      <c r="AE431" s="10" t="str">
        <f>IF(MONTH(Ventes[[#This Row],[VenteDate]])&lt;10,"0"&amp;MONTH(Ventes[[#This Row],[VenteDate]]),TEXT(MONTH(Ventes[[#This Row],[VenteDate]]),"##"))</f>
        <v>05</v>
      </c>
      <c r="AF431" t="str">
        <f>CHOOSE(Ventes[[#This Row],[DateMoisNumero]],"janvier","février","mars","avril","mai","juin","juillet.","août","septembre","octobre","novembre","décembre")</f>
        <v>mai</v>
      </c>
      <c r="AG431" t="str">
        <f>Ventes[[#This Row],[DateAnnee]]&amp;IF(WEEKNUM(Ventes[[#This Row],[VenteDate]])&lt;10,"-0","-")&amp;WEEKNUM(Ventes[[#This Row],[VenteDate]])</f>
        <v>2024-22</v>
      </c>
      <c r="AH431" s="10">
        <f>YEAR(Ventes[[#This Row],[VenteDate]])</f>
        <v>2024</v>
      </c>
      <c r="AR431"/>
      <c r="AS431"/>
      <c r="AT431"/>
      <c r="AU431"/>
      <c r="AV431"/>
      <c r="AW431"/>
      <c r="BA431"/>
      <c r="BC431"/>
    </row>
    <row r="432" spans="1:55">
      <c r="A432" t="s">
        <v>1073</v>
      </c>
      <c r="B432" t="s">
        <v>1074</v>
      </c>
      <c r="C432" t="s">
        <v>313</v>
      </c>
      <c r="D432" s="7">
        <v>45438</v>
      </c>
      <c r="E432" s="8">
        <v>45865</v>
      </c>
      <c r="F432" s="8" t="s">
        <v>95</v>
      </c>
      <c r="G432" t="s">
        <v>96</v>
      </c>
      <c r="H432" t="s">
        <v>823</v>
      </c>
      <c r="I432" t="s">
        <v>824</v>
      </c>
      <c r="J432" t="s">
        <v>825</v>
      </c>
      <c r="K432" t="s">
        <v>1079</v>
      </c>
      <c r="L432" s="9" t="s">
        <v>1080</v>
      </c>
      <c r="M432" s="9" t="s">
        <v>63</v>
      </c>
      <c r="N432" t="s">
        <v>64</v>
      </c>
      <c r="O432" t="s">
        <v>45</v>
      </c>
      <c r="P432" t="s">
        <v>46</v>
      </c>
      <c r="Q432" s="5" t="s">
        <v>65</v>
      </c>
      <c r="R432" t="s">
        <v>66</v>
      </c>
      <c r="S432" t="s">
        <v>160</v>
      </c>
      <c r="T432" t="s">
        <v>161</v>
      </c>
      <c r="U432">
        <v>19</v>
      </c>
      <c r="V432">
        <v>79</v>
      </c>
      <c r="W432">
        <v>115</v>
      </c>
      <c r="X432">
        <f>Ventes[[#This Row],[VenteNombre]]*Ventes[[#This Row],[PUHT]]</f>
        <v>9085</v>
      </c>
      <c r="Y432">
        <f>IF(Ventes[[#This Row],[RemiseType]]="Aucun",0,IF(Ventes[[#This Row],[RemiseType]]="Bas",3%,IF(Ventes[[#This Row],[RemiseType]]="Moyen",5%,IF(Ventes[[#This Row],[RemiseType]]="Elevé",10%,0))))*Ventes[[#This Row],[VenteBrut]]</f>
        <v>454.25</v>
      </c>
      <c r="Z432">
        <f>Ventes[[#This Row],[VenteBrut]]-Ventes[[#This Row],[Remise]]</f>
        <v>8630.75</v>
      </c>
      <c r="AA432">
        <f>Ventes[[#This Row],[VenteNombre]]*Ventes[[#This Row],[CUHT]]</f>
        <v>1501</v>
      </c>
      <c r="AB432">
        <f>ROUND(Ventes[[#This Row],[VenteNet]]-Ventes[[#This Row],[Cout]],2)</f>
        <v>7129.75</v>
      </c>
      <c r="AC432">
        <f>WEEKDAY(Ventes[[#This Row],[VenteDate]], 2)</f>
        <v>7</v>
      </c>
      <c r="AD432" t="str">
        <f>CHOOSE(WEEKDAY(Ventes[[#This Row],[VenteDate]], 2),"lun.","mar.","mer.","jeu.","ven.","sam.","dim.")</f>
        <v>dim.</v>
      </c>
      <c r="AE432" s="10" t="str">
        <f>IF(MONTH(Ventes[[#This Row],[VenteDate]])&lt;10,"0"&amp;MONTH(Ventes[[#This Row],[VenteDate]]),TEXT(MONTH(Ventes[[#This Row],[VenteDate]]),"##"))</f>
        <v>07</v>
      </c>
      <c r="AF432" t="str">
        <f>CHOOSE(Ventes[[#This Row],[DateMoisNumero]],"janvier","février","mars","avril","mai","juin","juillet.","août","septembre","octobre","novembre","décembre")</f>
        <v>juillet.</v>
      </c>
      <c r="AG432" t="str">
        <f>Ventes[[#This Row],[DateAnnee]]&amp;IF(WEEKNUM(Ventes[[#This Row],[VenteDate]])&lt;10,"-0","-")&amp;WEEKNUM(Ventes[[#This Row],[VenteDate]])</f>
        <v>2025-31</v>
      </c>
      <c r="AH432" s="10">
        <f>YEAR(Ventes[[#This Row],[VenteDate]])</f>
        <v>2025</v>
      </c>
      <c r="AR432"/>
      <c r="AS432"/>
      <c r="AT432"/>
      <c r="AU432"/>
      <c r="AV432"/>
      <c r="AW432"/>
      <c r="BA432"/>
      <c r="BC432"/>
    </row>
    <row r="433" spans="1:55">
      <c r="A433" t="s">
        <v>1073</v>
      </c>
      <c r="B433" t="s">
        <v>1074</v>
      </c>
      <c r="C433" t="s">
        <v>313</v>
      </c>
      <c r="D433" s="7">
        <v>45438</v>
      </c>
      <c r="E433" s="8">
        <v>45900</v>
      </c>
      <c r="F433" s="8" t="s">
        <v>95</v>
      </c>
      <c r="G433" t="s">
        <v>96</v>
      </c>
      <c r="H433" t="s">
        <v>823</v>
      </c>
      <c r="I433" t="s">
        <v>824</v>
      </c>
      <c r="J433" t="s">
        <v>825</v>
      </c>
      <c r="K433" t="s">
        <v>1081</v>
      </c>
      <c r="L433" s="9" t="s">
        <v>1082</v>
      </c>
      <c r="M433" s="9" t="s">
        <v>63</v>
      </c>
      <c r="N433" t="s">
        <v>64</v>
      </c>
      <c r="O433" t="s">
        <v>77</v>
      </c>
      <c r="P433" t="s">
        <v>78</v>
      </c>
      <c r="Q433" s="5" t="s">
        <v>57</v>
      </c>
      <c r="R433" t="s">
        <v>58</v>
      </c>
      <c r="S433" t="s">
        <v>307</v>
      </c>
      <c r="T433" t="s">
        <v>308</v>
      </c>
      <c r="U433">
        <v>46.08</v>
      </c>
      <c r="V433">
        <v>17</v>
      </c>
      <c r="W433">
        <v>69.66</v>
      </c>
      <c r="X433">
        <f>Ventes[[#This Row],[VenteNombre]]*Ventes[[#This Row],[PUHT]]</f>
        <v>1184.22</v>
      </c>
      <c r="Y433">
        <f>IF(Ventes[[#This Row],[RemiseType]]="Aucun",0,IF(Ventes[[#This Row],[RemiseType]]="Bas",3%,IF(Ventes[[#This Row],[RemiseType]]="Moyen",5%,IF(Ventes[[#This Row],[RemiseType]]="Elevé",10%,0))))*Ventes[[#This Row],[VenteBrut]]</f>
        <v>118.42200000000001</v>
      </c>
      <c r="Z433">
        <f>Ventes[[#This Row],[VenteBrut]]-Ventes[[#This Row],[Remise]]</f>
        <v>1065.798</v>
      </c>
      <c r="AA433">
        <f>Ventes[[#This Row],[VenteNombre]]*Ventes[[#This Row],[CUHT]]</f>
        <v>783.36</v>
      </c>
      <c r="AB433">
        <f>ROUND(Ventes[[#This Row],[VenteNet]]-Ventes[[#This Row],[Cout]],2)</f>
        <v>282.44</v>
      </c>
      <c r="AC433">
        <f>WEEKDAY(Ventes[[#This Row],[VenteDate]], 2)</f>
        <v>7</v>
      </c>
      <c r="AD433" t="str">
        <f>CHOOSE(WEEKDAY(Ventes[[#This Row],[VenteDate]], 2),"lun.","mar.","mer.","jeu.","ven.","sam.","dim.")</f>
        <v>dim.</v>
      </c>
      <c r="AE433" s="10" t="str">
        <f>IF(MONTH(Ventes[[#This Row],[VenteDate]])&lt;10,"0"&amp;MONTH(Ventes[[#This Row],[VenteDate]]),TEXT(MONTH(Ventes[[#This Row],[VenteDate]]),"##"))</f>
        <v>08</v>
      </c>
      <c r="AF433" t="str">
        <f>CHOOSE(Ventes[[#This Row],[DateMoisNumero]],"janvier","février","mars","avril","mai","juin","juillet.","août","septembre","octobre","novembre","décembre")</f>
        <v>août</v>
      </c>
      <c r="AG433" t="str">
        <f>Ventes[[#This Row],[DateAnnee]]&amp;IF(WEEKNUM(Ventes[[#This Row],[VenteDate]])&lt;10,"-0","-")&amp;WEEKNUM(Ventes[[#This Row],[VenteDate]])</f>
        <v>2025-36</v>
      </c>
      <c r="AH433" s="10">
        <f>YEAR(Ventes[[#This Row],[VenteDate]])</f>
        <v>2025</v>
      </c>
      <c r="AR433"/>
      <c r="AS433"/>
      <c r="AT433"/>
      <c r="AU433"/>
      <c r="AV433"/>
      <c r="AW433"/>
      <c r="BA433"/>
      <c r="BC433"/>
    </row>
    <row r="434" spans="1:55">
      <c r="A434" t="s">
        <v>1073</v>
      </c>
      <c r="B434" t="s">
        <v>1074</v>
      </c>
      <c r="C434" t="s">
        <v>313</v>
      </c>
      <c r="D434" s="7">
        <v>45438</v>
      </c>
      <c r="E434" s="8">
        <v>46166</v>
      </c>
      <c r="F434" s="8" t="s">
        <v>95</v>
      </c>
      <c r="G434" t="s">
        <v>96</v>
      </c>
      <c r="H434" t="s">
        <v>823</v>
      </c>
      <c r="I434" t="s">
        <v>824</v>
      </c>
      <c r="J434" t="s">
        <v>825</v>
      </c>
      <c r="K434" t="s">
        <v>1083</v>
      </c>
      <c r="L434" s="9" t="s">
        <v>1084</v>
      </c>
      <c r="M434" s="9" t="s">
        <v>63</v>
      </c>
      <c r="N434" t="s">
        <v>64</v>
      </c>
      <c r="O434" t="s">
        <v>77</v>
      </c>
      <c r="P434" t="s">
        <v>78</v>
      </c>
      <c r="Q434" s="5" t="s">
        <v>79</v>
      </c>
      <c r="R434" t="s">
        <v>80</v>
      </c>
      <c r="S434" t="s">
        <v>71</v>
      </c>
      <c r="T434" t="s">
        <v>72</v>
      </c>
      <c r="U434">
        <v>26.88</v>
      </c>
      <c r="V434">
        <v>25</v>
      </c>
      <c r="W434">
        <v>40.64</v>
      </c>
      <c r="X434">
        <f>Ventes[[#This Row],[VenteNombre]]*Ventes[[#This Row],[PUHT]]</f>
        <v>1016</v>
      </c>
      <c r="Y434">
        <f>IF(Ventes[[#This Row],[RemiseType]]="Aucun",0,IF(Ventes[[#This Row],[RemiseType]]="Bas",3%,IF(Ventes[[#This Row],[RemiseType]]="Moyen",5%,IF(Ventes[[#This Row],[RemiseType]]="Elevé",10%,0))))*Ventes[[#This Row],[VenteBrut]]</f>
        <v>101.60000000000001</v>
      </c>
      <c r="Z434">
        <f>Ventes[[#This Row],[VenteBrut]]-Ventes[[#This Row],[Remise]]</f>
        <v>914.4</v>
      </c>
      <c r="AA434">
        <f>Ventes[[#This Row],[VenteNombre]]*Ventes[[#This Row],[CUHT]]</f>
        <v>672</v>
      </c>
      <c r="AB434">
        <f>ROUND(Ventes[[#This Row],[VenteNet]]-Ventes[[#This Row],[Cout]],2)</f>
        <v>242.4</v>
      </c>
      <c r="AC434">
        <f>WEEKDAY(Ventes[[#This Row],[VenteDate]], 2)</f>
        <v>7</v>
      </c>
      <c r="AD434" t="str">
        <f>CHOOSE(WEEKDAY(Ventes[[#This Row],[VenteDate]], 2),"lun.","mar.","mer.","jeu.","ven.","sam.","dim.")</f>
        <v>dim.</v>
      </c>
      <c r="AE434" s="10" t="str">
        <f>IF(MONTH(Ventes[[#This Row],[VenteDate]])&lt;10,"0"&amp;MONTH(Ventes[[#This Row],[VenteDate]]),TEXT(MONTH(Ventes[[#This Row],[VenteDate]]),"##"))</f>
        <v>05</v>
      </c>
      <c r="AF434" t="str">
        <f>CHOOSE(Ventes[[#This Row],[DateMoisNumero]],"janvier","février","mars","avril","mai","juin","juillet.","août","septembre","octobre","novembre","décembre")</f>
        <v>mai</v>
      </c>
      <c r="AG434" t="str">
        <f>Ventes[[#This Row],[DateAnnee]]&amp;IF(WEEKNUM(Ventes[[#This Row],[VenteDate]])&lt;10,"-0","-")&amp;WEEKNUM(Ventes[[#This Row],[VenteDate]])</f>
        <v>2026-22</v>
      </c>
      <c r="AH434" s="10">
        <f>YEAR(Ventes[[#This Row],[VenteDate]])</f>
        <v>2026</v>
      </c>
      <c r="AR434"/>
      <c r="AS434"/>
      <c r="AT434"/>
      <c r="AU434"/>
      <c r="AV434"/>
      <c r="AW434"/>
      <c r="BA434"/>
      <c r="BC434"/>
    </row>
    <row r="435" spans="1:55">
      <c r="A435" t="s">
        <v>1073</v>
      </c>
      <c r="B435" t="s">
        <v>1074</v>
      </c>
      <c r="C435" t="s">
        <v>313</v>
      </c>
      <c r="D435" s="7">
        <v>45438</v>
      </c>
      <c r="E435" s="8">
        <v>46387</v>
      </c>
      <c r="F435" s="8" t="s">
        <v>95</v>
      </c>
      <c r="G435" t="s">
        <v>96</v>
      </c>
      <c r="H435" t="s">
        <v>823</v>
      </c>
      <c r="I435" t="s">
        <v>824</v>
      </c>
      <c r="J435" t="s">
        <v>825</v>
      </c>
      <c r="K435" t="s">
        <v>1085</v>
      </c>
      <c r="L435" s="9" t="s">
        <v>1086</v>
      </c>
      <c r="M435" s="9" t="s">
        <v>63</v>
      </c>
      <c r="N435" t="s">
        <v>64</v>
      </c>
      <c r="O435" t="s">
        <v>77</v>
      </c>
      <c r="P435" t="s">
        <v>78</v>
      </c>
      <c r="Q435" s="5" t="s">
        <v>79</v>
      </c>
      <c r="R435" t="s">
        <v>80</v>
      </c>
      <c r="S435" t="s">
        <v>183</v>
      </c>
      <c r="T435" t="s">
        <v>184</v>
      </c>
      <c r="U435">
        <v>94.5</v>
      </c>
      <c r="V435">
        <v>12</v>
      </c>
      <c r="W435">
        <v>124.69</v>
      </c>
      <c r="X435">
        <f>Ventes[[#This Row],[VenteNombre]]*Ventes[[#This Row],[PUHT]]</f>
        <v>1496.28</v>
      </c>
      <c r="Y435">
        <f>IF(Ventes[[#This Row],[RemiseType]]="Aucun",0,IF(Ventes[[#This Row],[RemiseType]]="Bas",3%,IF(Ventes[[#This Row],[RemiseType]]="Moyen",5%,IF(Ventes[[#This Row],[RemiseType]]="Elevé",10%,0))))*Ventes[[#This Row],[VenteBrut]]</f>
        <v>149.62800000000001</v>
      </c>
      <c r="Z435">
        <f>Ventes[[#This Row],[VenteBrut]]-Ventes[[#This Row],[Remise]]</f>
        <v>1346.652</v>
      </c>
      <c r="AA435">
        <f>Ventes[[#This Row],[VenteNombre]]*Ventes[[#This Row],[CUHT]]</f>
        <v>1134</v>
      </c>
      <c r="AB435">
        <f>ROUND(Ventes[[#This Row],[VenteNet]]-Ventes[[#This Row],[Cout]],2)</f>
        <v>212.65</v>
      </c>
      <c r="AC435">
        <f>WEEKDAY(Ventes[[#This Row],[VenteDate]], 2)</f>
        <v>4</v>
      </c>
      <c r="AD435" t="str">
        <f>CHOOSE(WEEKDAY(Ventes[[#This Row],[VenteDate]], 2),"lun.","mar.","mer.","jeu.","ven.","sam.","dim.")</f>
        <v>jeu.</v>
      </c>
      <c r="AE435" s="10" t="str">
        <f>IF(MONTH(Ventes[[#This Row],[VenteDate]])&lt;10,"0"&amp;MONTH(Ventes[[#This Row],[VenteDate]]),TEXT(MONTH(Ventes[[#This Row],[VenteDate]]),"##"))</f>
        <v>12</v>
      </c>
      <c r="AF435" t="str">
        <f>CHOOSE(Ventes[[#This Row],[DateMoisNumero]],"janvier","février","mars","avril","mai","juin","juillet.","août","septembre","octobre","novembre","décembre")</f>
        <v>décembre</v>
      </c>
      <c r="AG435" t="str">
        <f>Ventes[[#This Row],[DateAnnee]]&amp;IF(WEEKNUM(Ventes[[#This Row],[VenteDate]])&lt;10,"-0","-")&amp;WEEKNUM(Ventes[[#This Row],[VenteDate]])</f>
        <v>2026-53</v>
      </c>
      <c r="AH435" s="10">
        <f>YEAR(Ventes[[#This Row],[VenteDate]])</f>
        <v>2026</v>
      </c>
      <c r="AR435"/>
      <c r="AS435"/>
      <c r="AT435"/>
      <c r="AU435"/>
      <c r="AV435"/>
      <c r="AW435"/>
      <c r="BA435"/>
      <c r="BC435"/>
    </row>
    <row r="436" spans="1:55">
      <c r="A436" t="s">
        <v>1073</v>
      </c>
      <c r="B436" t="s">
        <v>1074</v>
      </c>
      <c r="C436" t="s">
        <v>313</v>
      </c>
      <c r="D436" s="7">
        <v>45438</v>
      </c>
      <c r="E436" s="8">
        <v>46595</v>
      </c>
      <c r="F436" s="8" t="s">
        <v>95</v>
      </c>
      <c r="G436" t="s">
        <v>96</v>
      </c>
      <c r="H436" t="s">
        <v>823</v>
      </c>
      <c r="I436" t="s">
        <v>824</v>
      </c>
      <c r="J436" t="s">
        <v>825</v>
      </c>
      <c r="K436" t="s">
        <v>253</v>
      </c>
      <c r="L436" s="9" t="s">
        <v>254</v>
      </c>
      <c r="M436" s="9" t="s">
        <v>63</v>
      </c>
      <c r="N436" t="s">
        <v>64</v>
      </c>
      <c r="O436" t="s">
        <v>45</v>
      </c>
      <c r="P436" s="9" t="s">
        <v>46</v>
      </c>
      <c r="Q436" s="5" t="s">
        <v>65</v>
      </c>
      <c r="R436" t="s">
        <v>66</v>
      </c>
      <c r="S436" t="s">
        <v>160</v>
      </c>
      <c r="T436" t="s">
        <v>161</v>
      </c>
      <c r="U436" s="9">
        <v>38</v>
      </c>
      <c r="V436">
        <v>79</v>
      </c>
      <c r="W436" s="9">
        <v>130</v>
      </c>
      <c r="X436">
        <f>Ventes[[#This Row],[VenteNombre]]*Ventes[[#This Row],[PUHT]]</f>
        <v>10270</v>
      </c>
      <c r="Y436">
        <f>IF(Ventes[[#This Row],[RemiseType]]="Aucun",0,IF(Ventes[[#This Row],[RemiseType]]="Bas",3%,IF(Ventes[[#This Row],[RemiseType]]="Moyen",5%,IF(Ventes[[#This Row],[RemiseType]]="Elevé",10%,0))))*Ventes[[#This Row],[VenteBrut]]</f>
        <v>513.5</v>
      </c>
      <c r="Z436">
        <f>Ventes[[#This Row],[VenteBrut]]-Ventes[[#This Row],[Remise]]</f>
        <v>9756.5</v>
      </c>
      <c r="AA436">
        <f>Ventes[[#This Row],[VenteNombre]]*Ventes[[#This Row],[CUHT]]</f>
        <v>3002</v>
      </c>
      <c r="AB436">
        <f>ROUND(Ventes[[#This Row],[VenteNet]]-Ventes[[#This Row],[Cout]],2)</f>
        <v>6754.5</v>
      </c>
      <c r="AC436">
        <f>WEEKDAY(Ventes[[#This Row],[VenteDate]], 2)</f>
        <v>2</v>
      </c>
      <c r="AD436" t="str">
        <f>CHOOSE(WEEKDAY(Ventes[[#This Row],[VenteDate]], 2),"lun.","mar.","mer.","jeu.","ven.","sam.","dim.")</f>
        <v>mar.</v>
      </c>
      <c r="AE436" s="10" t="str">
        <f>IF(MONTH(Ventes[[#This Row],[VenteDate]])&lt;10,"0"&amp;MONTH(Ventes[[#This Row],[VenteDate]]),TEXT(MONTH(Ventes[[#This Row],[VenteDate]]),"##"))</f>
        <v>07</v>
      </c>
      <c r="AF436" t="str">
        <f>CHOOSE(Ventes[[#This Row],[DateMoisNumero]],"janvier","février","mars","avril","mai","juin","juillet.","août","septembre","octobre","novembre","décembre")</f>
        <v>juillet.</v>
      </c>
      <c r="AG436" t="str">
        <f>Ventes[[#This Row],[DateAnnee]]&amp;IF(WEEKNUM(Ventes[[#This Row],[VenteDate]])&lt;10,"-0","-")&amp;WEEKNUM(Ventes[[#This Row],[VenteDate]])</f>
        <v>2027-31</v>
      </c>
      <c r="AH436" s="10">
        <f>YEAR(Ventes[[#This Row],[VenteDate]])</f>
        <v>2027</v>
      </c>
      <c r="AR436"/>
      <c r="AS436"/>
      <c r="AT436"/>
      <c r="AU436"/>
      <c r="AV436"/>
      <c r="AW436"/>
      <c r="BA436"/>
      <c r="BC436"/>
    </row>
    <row r="437" spans="1:55">
      <c r="A437" t="s">
        <v>1073</v>
      </c>
      <c r="B437" t="s">
        <v>1074</v>
      </c>
      <c r="C437" t="s">
        <v>313</v>
      </c>
      <c r="D437" s="7">
        <v>45438</v>
      </c>
      <c r="E437" s="8">
        <v>46630</v>
      </c>
      <c r="F437" s="8" t="s">
        <v>95</v>
      </c>
      <c r="G437" t="s">
        <v>96</v>
      </c>
      <c r="H437" t="s">
        <v>823</v>
      </c>
      <c r="I437" t="s">
        <v>824</v>
      </c>
      <c r="J437" t="s">
        <v>825</v>
      </c>
      <c r="K437" t="s">
        <v>1087</v>
      </c>
      <c r="L437" s="9" t="s">
        <v>1088</v>
      </c>
      <c r="M437" s="9" t="s">
        <v>63</v>
      </c>
      <c r="N437" t="s">
        <v>64</v>
      </c>
      <c r="O437" t="s">
        <v>77</v>
      </c>
      <c r="P437" s="9" t="s">
        <v>78</v>
      </c>
      <c r="Q437" s="5" t="s">
        <v>57</v>
      </c>
      <c r="R437" t="s">
        <v>58</v>
      </c>
      <c r="S437" t="s">
        <v>307</v>
      </c>
      <c r="T437" t="s">
        <v>308</v>
      </c>
      <c r="U437" s="9">
        <v>11.52</v>
      </c>
      <c r="V437">
        <v>17</v>
      </c>
      <c r="W437" s="9">
        <v>17.420000000000002</v>
      </c>
      <c r="X437">
        <f>Ventes[[#This Row],[VenteNombre]]*Ventes[[#This Row],[PUHT]]</f>
        <v>296.14000000000004</v>
      </c>
      <c r="Y437">
        <f>IF(Ventes[[#This Row],[RemiseType]]="Aucun",0,IF(Ventes[[#This Row],[RemiseType]]="Bas",3%,IF(Ventes[[#This Row],[RemiseType]]="Moyen",5%,IF(Ventes[[#This Row],[RemiseType]]="Elevé",10%,0))))*Ventes[[#This Row],[VenteBrut]]</f>
        <v>29.614000000000004</v>
      </c>
      <c r="Z437">
        <f>Ventes[[#This Row],[VenteBrut]]-Ventes[[#This Row],[Remise]]</f>
        <v>266.52600000000007</v>
      </c>
      <c r="AA437">
        <f>Ventes[[#This Row],[VenteNombre]]*Ventes[[#This Row],[CUHT]]</f>
        <v>195.84</v>
      </c>
      <c r="AB437">
        <f>ROUND(Ventes[[#This Row],[VenteNet]]-Ventes[[#This Row],[Cout]],2)</f>
        <v>70.69</v>
      </c>
      <c r="AC437">
        <f>WEEKDAY(Ventes[[#This Row],[VenteDate]], 2)</f>
        <v>2</v>
      </c>
      <c r="AD437" t="str">
        <f>CHOOSE(WEEKDAY(Ventes[[#This Row],[VenteDate]], 2),"lun.","mar.","mer.","jeu.","ven.","sam.","dim.")</f>
        <v>mar.</v>
      </c>
      <c r="AE437" s="10" t="str">
        <f>IF(MONTH(Ventes[[#This Row],[VenteDate]])&lt;10,"0"&amp;MONTH(Ventes[[#This Row],[VenteDate]]),TEXT(MONTH(Ventes[[#This Row],[VenteDate]]),"##"))</f>
        <v>08</v>
      </c>
      <c r="AF437" t="str">
        <f>CHOOSE(Ventes[[#This Row],[DateMoisNumero]],"janvier","février","mars","avril","mai","juin","juillet.","août","septembre","octobre","novembre","décembre")</f>
        <v>août</v>
      </c>
      <c r="AG437" t="str">
        <f>Ventes[[#This Row],[DateAnnee]]&amp;IF(WEEKNUM(Ventes[[#This Row],[VenteDate]])&lt;10,"-0","-")&amp;WEEKNUM(Ventes[[#This Row],[VenteDate]])</f>
        <v>2027-36</v>
      </c>
      <c r="AH437" s="10">
        <f>YEAR(Ventes[[#This Row],[VenteDate]])</f>
        <v>2027</v>
      </c>
      <c r="AR437"/>
      <c r="AS437"/>
      <c r="AT437"/>
      <c r="AU437"/>
      <c r="AV437"/>
      <c r="AW437"/>
      <c r="BA437"/>
      <c r="BC437"/>
    </row>
    <row r="438" spans="1:55">
      <c r="A438" t="s">
        <v>1089</v>
      </c>
      <c r="B438" t="s">
        <v>1090</v>
      </c>
      <c r="D438" s="7">
        <v>45457</v>
      </c>
      <c r="E438" s="8">
        <v>45457</v>
      </c>
      <c r="F438" s="8" t="s">
        <v>95</v>
      </c>
      <c r="G438" t="s">
        <v>96</v>
      </c>
      <c r="H438" t="s">
        <v>823</v>
      </c>
      <c r="I438" t="s">
        <v>824</v>
      </c>
      <c r="J438" t="s">
        <v>825</v>
      </c>
      <c r="K438" t="s">
        <v>1091</v>
      </c>
      <c r="L438" s="9" t="s">
        <v>1092</v>
      </c>
      <c r="M438" s="9" t="s">
        <v>43</v>
      </c>
      <c r="N438" t="s">
        <v>44</v>
      </c>
      <c r="O438" t="s">
        <v>288</v>
      </c>
      <c r="P438" s="9" t="s">
        <v>289</v>
      </c>
      <c r="Q438" s="5" t="s">
        <v>79</v>
      </c>
      <c r="R438" t="s">
        <v>80</v>
      </c>
      <c r="S438" t="s">
        <v>271</v>
      </c>
      <c r="T438" t="s">
        <v>272</v>
      </c>
      <c r="U438" s="9">
        <v>86.4</v>
      </c>
      <c r="V438">
        <v>34</v>
      </c>
      <c r="W438" s="9">
        <v>141.04</v>
      </c>
      <c r="X438">
        <f>Ventes[[#This Row],[VenteNombre]]*Ventes[[#This Row],[PUHT]]</f>
        <v>4795.3599999999997</v>
      </c>
      <c r="Y43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38">
        <f>Ventes[[#This Row],[VenteBrut]]-Ventes[[#This Row],[Remise]]</f>
        <v>4795.3599999999997</v>
      </c>
      <c r="AA438">
        <f>Ventes[[#This Row],[VenteNombre]]*Ventes[[#This Row],[CUHT]]</f>
        <v>2937.6000000000004</v>
      </c>
      <c r="AB438">
        <f>ROUND(Ventes[[#This Row],[VenteNet]]-Ventes[[#This Row],[Cout]],2)</f>
        <v>1857.76</v>
      </c>
      <c r="AC438">
        <f>WEEKDAY(Ventes[[#This Row],[VenteDate]], 2)</f>
        <v>5</v>
      </c>
      <c r="AD438" t="str">
        <f>CHOOSE(WEEKDAY(Ventes[[#This Row],[VenteDate]], 2),"lun.","mar.","mer.","jeu.","ven.","sam.","dim.")</f>
        <v>ven.</v>
      </c>
      <c r="AE438" s="10" t="str">
        <f>IF(MONTH(Ventes[[#This Row],[VenteDate]])&lt;10,"0"&amp;MONTH(Ventes[[#This Row],[VenteDate]]),TEXT(MONTH(Ventes[[#This Row],[VenteDate]]),"##"))</f>
        <v>06</v>
      </c>
      <c r="AF438" t="str">
        <f>CHOOSE(Ventes[[#This Row],[DateMoisNumero]],"janvier","février","mars","avril","mai","juin","juillet.","août","septembre","octobre","novembre","décembre")</f>
        <v>juin</v>
      </c>
      <c r="AG438" t="str">
        <f>Ventes[[#This Row],[DateAnnee]]&amp;IF(WEEKNUM(Ventes[[#This Row],[VenteDate]])&lt;10,"-0","-")&amp;WEEKNUM(Ventes[[#This Row],[VenteDate]])</f>
        <v>2024-24</v>
      </c>
      <c r="AH438" s="10">
        <f>YEAR(Ventes[[#This Row],[VenteDate]])</f>
        <v>2024</v>
      </c>
      <c r="AR438"/>
      <c r="AS438"/>
      <c r="AT438"/>
      <c r="AU438"/>
      <c r="AV438"/>
      <c r="AW438"/>
      <c r="BA438"/>
      <c r="BC438"/>
    </row>
    <row r="439" spans="1:55">
      <c r="A439" t="s">
        <v>1089</v>
      </c>
      <c r="B439" t="s">
        <v>1090</v>
      </c>
      <c r="D439" s="7">
        <v>45457</v>
      </c>
      <c r="E439" s="8">
        <v>45457</v>
      </c>
      <c r="F439" s="8" t="s">
        <v>95</v>
      </c>
      <c r="G439" t="s">
        <v>96</v>
      </c>
      <c r="H439" t="s">
        <v>823</v>
      </c>
      <c r="I439" t="s">
        <v>824</v>
      </c>
      <c r="J439" t="s">
        <v>825</v>
      </c>
      <c r="K439" t="s">
        <v>855</v>
      </c>
      <c r="L439" s="9" t="s">
        <v>856</v>
      </c>
      <c r="M439" s="9" t="s">
        <v>63</v>
      </c>
      <c r="N439" t="s">
        <v>64</v>
      </c>
      <c r="O439" t="s">
        <v>288</v>
      </c>
      <c r="P439" s="9" t="s">
        <v>289</v>
      </c>
      <c r="Q439" s="5" t="s">
        <v>79</v>
      </c>
      <c r="R439" t="s">
        <v>80</v>
      </c>
      <c r="S439" t="s">
        <v>183</v>
      </c>
      <c r="T439" t="s">
        <v>184</v>
      </c>
      <c r="U439" s="9">
        <v>5.4</v>
      </c>
      <c r="V439">
        <v>88</v>
      </c>
      <c r="W439" s="9">
        <v>7.13</v>
      </c>
      <c r="X439">
        <f>Ventes[[#This Row],[VenteNombre]]*Ventes[[#This Row],[PUHT]]</f>
        <v>627.43999999999994</v>
      </c>
      <c r="Y43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39">
        <f>Ventes[[#This Row],[VenteBrut]]-Ventes[[#This Row],[Remise]]</f>
        <v>627.43999999999994</v>
      </c>
      <c r="AA439">
        <f>Ventes[[#This Row],[VenteNombre]]*Ventes[[#This Row],[CUHT]]</f>
        <v>475.20000000000005</v>
      </c>
      <c r="AB439">
        <f>ROUND(Ventes[[#This Row],[VenteNet]]-Ventes[[#This Row],[Cout]],2)</f>
        <v>152.24</v>
      </c>
      <c r="AC439">
        <f>WEEKDAY(Ventes[[#This Row],[VenteDate]], 2)</f>
        <v>5</v>
      </c>
      <c r="AD439" t="str">
        <f>CHOOSE(WEEKDAY(Ventes[[#This Row],[VenteDate]], 2),"lun.","mar.","mer.","jeu.","ven.","sam.","dim.")</f>
        <v>ven.</v>
      </c>
      <c r="AE439" s="10" t="str">
        <f>IF(MONTH(Ventes[[#This Row],[VenteDate]])&lt;10,"0"&amp;MONTH(Ventes[[#This Row],[VenteDate]]),TEXT(MONTH(Ventes[[#This Row],[VenteDate]]),"##"))</f>
        <v>06</v>
      </c>
      <c r="AF439" t="str">
        <f>CHOOSE(Ventes[[#This Row],[DateMoisNumero]],"janvier","février","mars","avril","mai","juin","juillet.","août","septembre","octobre","novembre","décembre")</f>
        <v>juin</v>
      </c>
      <c r="AG439" t="str">
        <f>Ventes[[#This Row],[DateAnnee]]&amp;IF(WEEKNUM(Ventes[[#This Row],[VenteDate]])&lt;10,"-0","-")&amp;WEEKNUM(Ventes[[#This Row],[VenteDate]])</f>
        <v>2024-24</v>
      </c>
      <c r="AH439" s="10">
        <f>YEAR(Ventes[[#This Row],[VenteDate]])</f>
        <v>2024</v>
      </c>
      <c r="AR439"/>
      <c r="AS439"/>
      <c r="AT439"/>
      <c r="AU439"/>
      <c r="AV439"/>
      <c r="AW439"/>
      <c r="BA439"/>
      <c r="BC439"/>
    </row>
    <row r="440" spans="1:55">
      <c r="A440" t="s">
        <v>1089</v>
      </c>
      <c r="B440" t="s">
        <v>1090</v>
      </c>
      <c r="D440" s="7">
        <v>45457</v>
      </c>
      <c r="E440" s="8">
        <v>46119</v>
      </c>
      <c r="F440" s="8" t="s">
        <v>95</v>
      </c>
      <c r="G440" t="s">
        <v>96</v>
      </c>
      <c r="H440" t="s">
        <v>823</v>
      </c>
      <c r="I440" t="s">
        <v>824</v>
      </c>
      <c r="J440" t="s">
        <v>825</v>
      </c>
      <c r="K440" t="s">
        <v>1093</v>
      </c>
      <c r="L440" s="9" t="s">
        <v>1094</v>
      </c>
      <c r="M440" s="9" t="s">
        <v>63</v>
      </c>
      <c r="N440" t="s">
        <v>64</v>
      </c>
      <c r="O440" t="s">
        <v>288</v>
      </c>
      <c r="P440" t="s">
        <v>289</v>
      </c>
      <c r="Q440" s="5" t="s">
        <v>47</v>
      </c>
      <c r="R440" t="s">
        <v>48</v>
      </c>
      <c r="S440" t="s">
        <v>143</v>
      </c>
      <c r="T440" t="s">
        <v>144</v>
      </c>
      <c r="U440">
        <v>11.47</v>
      </c>
      <c r="V440">
        <v>29</v>
      </c>
      <c r="W440">
        <v>112</v>
      </c>
      <c r="X440">
        <f>Ventes[[#This Row],[VenteNombre]]*Ventes[[#This Row],[PUHT]]</f>
        <v>3248</v>
      </c>
      <c r="Y44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0">
        <f>Ventes[[#This Row],[VenteBrut]]-Ventes[[#This Row],[Remise]]</f>
        <v>3248</v>
      </c>
      <c r="AA440">
        <f>Ventes[[#This Row],[VenteNombre]]*Ventes[[#This Row],[CUHT]]</f>
        <v>332.63</v>
      </c>
      <c r="AB440">
        <f>ROUND(Ventes[[#This Row],[VenteNet]]-Ventes[[#This Row],[Cout]],2)</f>
        <v>2915.37</v>
      </c>
      <c r="AC440">
        <f>WEEKDAY(Ventes[[#This Row],[VenteDate]], 2)</f>
        <v>2</v>
      </c>
      <c r="AD440" t="str">
        <f>CHOOSE(WEEKDAY(Ventes[[#This Row],[VenteDate]], 2),"lun.","mar.","mer.","jeu.","ven.","sam.","dim.")</f>
        <v>mar.</v>
      </c>
      <c r="AE440" s="10" t="str">
        <f>IF(MONTH(Ventes[[#This Row],[VenteDate]])&lt;10,"0"&amp;MONTH(Ventes[[#This Row],[VenteDate]]),TEXT(MONTH(Ventes[[#This Row],[VenteDate]]),"##"))</f>
        <v>04</v>
      </c>
      <c r="AF440" t="str">
        <f>CHOOSE(Ventes[[#This Row],[DateMoisNumero]],"janvier","février","mars","avril","mai","juin","juillet.","août","septembre","octobre","novembre","décembre")</f>
        <v>avril</v>
      </c>
      <c r="AG440" t="str">
        <f>Ventes[[#This Row],[DateAnnee]]&amp;IF(WEEKNUM(Ventes[[#This Row],[VenteDate]])&lt;10,"-0","-")&amp;WEEKNUM(Ventes[[#This Row],[VenteDate]])</f>
        <v>2026-15</v>
      </c>
      <c r="AH440" s="10">
        <f>YEAR(Ventes[[#This Row],[VenteDate]])</f>
        <v>2026</v>
      </c>
      <c r="AR440"/>
      <c r="AS440"/>
      <c r="AT440"/>
      <c r="AU440"/>
      <c r="AV440"/>
      <c r="AW440"/>
      <c r="BA440"/>
      <c r="BC440"/>
    </row>
    <row r="441" spans="1:55">
      <c r="A441" t="s">
        <v>1089</v>
      </c>
      <c r="B441" t="s">
        <v>1090</v>
      </c>
      <c r="D441" s="7">
        <v>45457</v>
      </c>
      <c r="E441" s="8">
        <v>46363</v>
      </c>
      <c r="F441" s="8" t="s">
        <v>95</v>
      </c>
      <c r="G441" t="s">
        <v>96</v>
      </c>
      <c r="H441" t="s">
        <v>823</v>
      </c>
      <c r="I441" t="s">
        <v>824</v>
      </c>
      <c r="J441" t="s">
        <v>825</v>
      </c>
      <c r="K441" t="s">
        <v>526</v>
      </c>
      <c r="L441" s="9" t="s">
        <v>527</v>
      </c>
      <c r="M441" s="9" t="s">
        <v>43</v>
      </c>
      <c r="N441" t="s">
        <v>44</v>
      </c>
      <c r="O441" t="s">
        <v>288</v>
      </c>
      <c r="P441" t="s">
        <v>289</v>
      </c>
      <c r="Q441" s="5" t="s">
        <v>79</v>
      </c>
      <c r="R441" t="s">
        <v>80</v>
      </c>
      <c r="S441" t="s">
        <v>271</v>
      </c>
      <c r="T441" t="s">
        <v>272</v>
      </c>
      <c r="U441">
        <v>72</v>
      </c>
      <c r="V441">
        <v>34</v>
      </c>
      <c r="W441">
        <v>134.19999999999999</v>
      </c>
      <c r="X441">
        <f>Ventes[[#This Row],[VenteNombre]]*Ventes[[#This Row],[PUHT]]</f>
        <v>4562.7999999999993</v>
      </c>
      <c r="Y4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1">
        <f>Ventes[[#This Row],[VenteBrut]]-Ventes[[#This Row],[Remise]]</f>
        <v>4562.7999999999993</v>
      </c>
      <c r="AA441">
        <f>Ventes[[#This Row],[VenteNombre]]*Ventes[[#This Row],[CUHT]]</f>
        <v>2448</v>
      </c>
      <c r="AB441">
        <f>ROUND(Ventes[[#This Row],[VenteNet]]-Ventes[[#This Row],[Cout]],2)</f>
        <v>2114.8000000000002</v>
      </c>
      <c r="AC441">
        <f>WEEKDAY(Ventes[[#This Row],[VenteDate]], 2)</f>
        <v>1</v>
      </c>
      <c r="AD441" t="str">
        <f>CHOOSE(WEEKDAY(Ventes[[#This Row],[VenteDate]], 2),"lun.","mar.","mer.","jeu.","ven.","sam.","dim.")</f>
        <v>lun.</v>
      </c>
      <c r="AE441" s="10" t="str">
        <f>IF(MONTH(Ventes[[#This Row],[VenteDate]])&lt;10,"0"&amp;MONTH(Ventes[[#This Row],[VenteDate]]),TEXT(MONTH(Ventes[[#This Row],[VenteDate]]),"##"))</f>
        <v>12</v>
      </c>
      <c r="AF441" t="str">
        <f>CHOOSE(Ventes[[#This Row],[DateMoisNumero]],"janvier","février","mars","avril","mai","juin","juillet.","août","septembre","octobre","novembre","décembre")</f>
        <v>décembre</v>
      </c>
      <c r="AG441" t="str">
        <f>Ventes[[#This Row],[DateAnnee]]&amp;IF(WEEKNUM(Ventes[[#This Row],[VenteDate]])&lt;10,"-0","-")&amp;WEEKNUM(Ventes[[#This Row],[VenteDate]])</f>
        <v>2026-50</v>
      </c>
      <c r="AH441" s="10">
        <f>YEAR(Ventes[[#This Row],[VenteDate]])</f>
        <v>2026</v>
      </c>
      <c r="AR441"/>
      <c r="AS441"/>
      <c r="AT441"/>
      <c r="AU441"/>
      <c r="AV441"/>
      <c r="AW441"/>
      <c r="BA441"/>
      <c r="BC441"/>
    </row>
    <row r="442" spans="1:55">
      <c r="A442" t="s">
        <v>1089</v>
      </c>
      <c r="B442" t="s">
        <v>1090</v>
      </c>
      <c r="D442" s="7">
        <v>45457</v>
      </c>
      <c r="E442" s="8">
        <v>46367</v>
      </c>
      <c r="F442" s="8" t="s">
        <v>95</v>
      </c>
      <c r="G442" t="s">
        <v>96</v>
      </c>
      <c r="H442" t="s">
        <v>823</v>
      </c>
      <c r="I442" t="s">
        <v>824</v>
      </c>
      <c r="J442" t="s">
        <v>825</v>
      </c>
      <c r="K442" t="s">
        <v>1095</v>
      </c>
      <c r="L442" s="9" t="s">
        <v>1096</v>
      </c>
      <c r="M442" s="9" t="s">
        <v>63</v>
      </c>
      <c r="N442" t="s">
        <v>64</v>
      </c>
      <c r="O442" t="s">
        <v>288</v>
      </c>
      <c r="P442" t="s">
        <v>289</v>
      </c>
      <c r="Q442" s="5" t="s">
        <v>79</v>
      </c>
      <c r="R442" t="s">
        <v>80</v>
      </c>
      <c r="S442" t="s">
        <v>183</v>
      </c>
      <c r="T442" t="s">
        <v>184</v>
      </c>
      <c r="U442">
        <v>97.2</v>
      </c>
      <c r="V442">
        <v>88</v>
      </c>
      <c r="W442">
        <v>128.25</v>
      </c>
      <c r="X442">
        <f>Ventes[[#This Row],[VenteNombre]]*Ventes[[#This Row],[PUHT]]</f>
        <v>11286</v>
      </c>
      <c r="Y4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2">
        <f>Ventes[[#This Row],[VenteBrut]]-Ventes[[#This Row],[Remise]]</f>
        <v>11286</v>
      </c>
      <c r="AA442">
        <f>Ventes[[#This Row],[VenteNombre]]*Ventes[[#This Row],[CUHT]]</f>
        <v>8553.6</v>
      </c>
      <c r="AB442">
        <f>ROUND(Ventes[[#This Row],[VenteNet]]-Ventes[[#This Row],[Cout]],2)</f>
        <v>2732.4</v>
      </c>
      <c r="AC442">
        <f>WEEKDAY(Ventes[[#This Row],[VenteDate]], 2)</f>
        <v>5</v>
      </c>
      <c r="AD442" t="str">
        <f>CHOOSE(WEEKDAY(Ventes[[#This Row],[VenteDate]], 2),"lun.","mar.","mer.","jeu.","ven.","sam.","dim.")</f>
        <v>ven.</v>
      </c>
      <c r="AE442" s="10" t="str">
        <f>IF(MONTH(Ventes[[#This Row],[VenteDate]])&lt;10,"0"&amp;MONTH(Ventes[[#This Row],[VenteDate]]),TEXT(MONTH(Ventes[[#This Row],[VenteDate]]),"##"))</f>
        <v>12</v>
      </c>
      <c r="AF442" t="str">
        <f>CHOOSE(Ventes[[#This Row],[DateMoisNumero]],"janvier","février","mars","avril","mai","juin","juillet.","août","septembre","octobre","novembre","décembre")</f>
        <v>décembre</v>
      </c>
      <c r="AG442" t="str">
        <f>Ventes[[#This Row],[DateAnnee]]&amp;IF(WEEKNUM(Ventes[[#This Row],[VenteDate]])&lt;10,"-0","-")&amp;WEEKNUM(Ventes[[#This Row],[VenteDate]])</f>
        <v>2026-50</v>
      </c>
      <c r="AH442" s="10">
        <f>YEAR(Ventes[[#This Row],[VenteDate]])</f>
        <v>2026</v>
      </c>
      <c r="AR442"/>
      <c r="AS442"/>
      <c r="AT442"/>
      <c r="AU442"/>
      <c r="AV442"/>
      <c r="AW442"/>
      <c r="BA442"/>
      <c r="BC442"/>
    </row>
    <row r="443" spans="1:55">
      <c r="A443" t="s">
        <v>1089</v>
      </c>
      <c r="B443" t="s">
        <v>1090</v>
      </c>
      <c r="D443" s="7">
        <v>45457</v>
      </c>
      <c r="E443" s="8">
        <v>46484</v>
      </c>
      <c r="F443" s="8" t="s">
        <v>95</v>
      </c>
      <c r="G443" t="s">
        <v>96</v>
      </c>
      <c r="H443" t="s">
        <v>823</v>
      </c>
      <c r="I443" t="s">
        <v>824</v>
      </c>
      <c r="J443" t="s">
        <v>825</v>
      </c>
      <c r="K443" t="s">
        <v>1097</v>
      </c>
      <c r="L443" s="9" t="s">
        <v>1098</v>
      </c>
      <c r="M443" s="9" t="s">
        <v>63</v>
      </c>
      <c r="N443" t="s">
        <v>64</v>
      </c>
      <c r="O443" t="s">
        <v>288</v>
      </c>
      <c r="P443" s="9" t="s">
        <v>289</v>
      </c>
      <c r="Q443" s="5" t="s">
        <v>47</v>
      </c>
      <c r="R443" t="s">
        <v>48</v>
      </c>
      <c r="S443" t="s">
        <v>143</v>
      </c>
      <c r="T443" t="s">
        <v>144</v>
      </c>
      <c r="U443" s="9">
        <v>25.8</v>
      </c>
      <c r="V443">
        <v>29</v>
      </c>
      <c r="W443" s="9">
        <v>27</v>
      </c>
      <c r="X443">
        <f>Ventes[[#This Row],[VenteNombre]]*Ventes[[#This Row],[PUHT]]</f>
        <v>783</v>
      </c>
      <c r="Y4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43">
        <f>Ventes[[#This Row],[VenteBrut]]-Ventes[[#This Row],[Remise]]</f>
        <v>783</v>
      </c>
      <c r="AA443">
        <f>Ventes[[#This Row],[VenteNombre]]*Ventes[[#This Row],[CUHT]]</f>
        <v>748.2</v>
      </c>
      <c r="AB443">
        <f>ROUND(Ventes[[#This Row],[VenteNet]]-Ventes[[#This Row],[Cout]],2)</f>
        <v>34.799999999999997</v>
      </c>
      <c r="AC443">
        <f>WEEKDAY(Ventes[[#This Row],[VenteDate]], 2)</f>
        <v>3</v>
      </c>
      <c r="AD443" t="str">
        <f>CHOOSE(WEEKDAY(Ventes[[#This Row],[VenteDate]], 2),"lun.","mar.","mer.","jeu.","ven.","sam.","dim.")</f>
        <v>mer.</v>
      </c>
      <c r="AE443" s="10" t="str">
        <f>IF(MONTH(Ventes[[#This Row],[VenteDate]])&lt;10,"0"&amp;MONTH(Ventes[[#This Row],[VenteDate]]),TEXT(MONTH(Ventes[[#This Row],[VenteDate]]),"##"))</f>
        <v>04</v>
      </c>
      <c r="AF443" t="str">
        <f>CHOOSE(Ventes[[#This Row],[DateMoisNumero]],"janvier","février","mars","avril","mai","juin","juillet.","août","septembre","octobre","novembre","décembre")</f>
        <v>avril</v>
      </c>
      <c r="AG443" t="str">
        <f>Ventes[[#This Row],[DateAnnee]]&amp;IF(WEEKNUM(Ventes[[#This Row],[VenteDate]])&lt;10,"-0","-")&amp;WEEKNUM(Ventes[[#This Row],[VenteDate]])</f>
        <v>2027-15</v>
      </c>
      <c r="AH443" s="10">
        <f>YEAR(Ventes[[#This Row],[VenteDate]])</f>
        <v>2027</v>
      </c>
      <c r="AR443"/>
      <c r="AS443"/>
      <c r="AT443"/>
      <c r="AU443"/>
      <c r="AV443"/>
      <c r="AW443"/>
      <c r="BA443"/>
      <c r="BC443"/>
    </row>
    <row r="444" spans="1:55">
      <c r="A444" t="s">
        <v>1099</v>
      </c>
      <c r="B444" t="s">
        <v>1100</v>
      </c>
      <c r="D444" s="7">
        <v>45748</v>
      </c>
      <c r="E444" s="8">
        <v>46005</v>
      </c>
      <c r="F444" s="8" t="s">
        <v>36</v>
      </c>
      <c r="G444" t="s">
        <v>37</v>
      </c>
      <c r="H444" t="s">
        <v>823</v>
      </c>
      <c r="I444" t="s">
        <v>824</v>
      </c>
      <c r="J444" t="s">
        <v>825</v>
      </c>
      <c r="K444" t="s">
        <v>1101</v>
      </c>
      <c r="L444" s="9" t="s">
        <v>1102</v>
      </c>
      <c r="M444" s="9" t="s">
        <v>53</v>
      </c>
      <c r="N444" t="s">
        <v>54</v>
      </c>
      <c r="O444" t="s">
        <v>77</v>
      </c>
      <c r="P444" t="s">
        <v>78</v>
      </c>
      <c r="Q444" s="5" t="s">
        <v>79</v>
      </c>
      <c r="R444" t="s">
        <v>80</v>
      </c>
      <c r="S444" t="s">
        <v>251</v>
      </c>
      <c r="T444" t="s">
        <v>252</v>
      </c>
      <c r="U444">
        <v>52.67</v>
      </c>
      <c r="V444">
        <v>11</v>
      </c>
      <c r="W444">
        <v>72.5</v>
      </c>
      <c r="X444">
        <f>Ventes[[#This Row],[VenteNombre]]*Ventes[[#This Row],[PUHT]]</f>
        <v>797.5</v>
      </c>
      <c r="Y444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444">
        <f>Ventes[[#This Row],[VenteBrut]]-Ventes[[#This Row],[Remise]]</f>
        <v>717.75</v>
      </c>
      <c r="AA444">
        <f>Ventes[[#This Row],[VenteNombre]]*Ventes[[#This Row],[CUHT]]</f>
        <v>579.37</v>
      </c>
      <c r="AB444">
        <f>ROUND(Ventes[[#This Row],[VenteNet]]-Ventes[[#This Row],[Cout]],2)</f>
        <v>138.38</v>
      </c>
      <c r="AC444">
        <f>WEEKDAY(Ventes[[#This Row],[VenteDate]], 2)</f>
        <v>7</v>
      </c>
      <c r="AD444" t="str">
        <f>CHOOSE(WEEKDAY(Ventes[[#This Row],[VenteDate]], 2),"lun.","mar.","mer.","jeu.","ven.","sam.","dim.")</f>
        <v>dim.</v>
      </c>
      <c r="AE444" s="10" t="str">
        <f>IF(MONTH(Ventes[[#This Row],[VenteDate]])&lt;10,"0"&amp;MONTH(Ventes[[#This Row],[VenteDate]]),TEXT(MONTH(Ventes[[#This Row],[VenteDate]]),"##"))</f>
        <v>12</v>
      </c>
      <c r="AF444" t="str">
        <f>CHOOSE(Ventes[[#This Row],[DateMoisNumero]],"janvier","février","mars","avril","mai","juin","juillet.","août","septembre","octobre","novembre","décembre")</f>
        <v>décembre</v>
      </c>
      <c r="AG444" t="str">
        <f>Ventes[[#This Row],[DateAnnee]]&amp;IF(WEEKNUM(Ventes[[#This Row],[VenteDate]])&lt;10,"-0","-")&amp;WEEKNUM(Ventes[[#This Row],[VenteDate]])</f>
        <v>2025-51</v>
      </c>
      <c r="AH444" s="10">
        <f>YEAR(Ventes[[#This Row],[VenteDate]])</f>
        <v>2025</v>
      </c>
      <c r="AR444"/>
      <c r="AS444"/>
      <c r="AT444"/>
      <c r="AU444"/>
      <c r="AV444"/>
      <c r="AW444"/>
      <c r="BA444"/>
      <c r="BC444"/>
    </row>
    <row r="445" spans="1:55">
      <c r="A445" t="s">
        <v>1099</v>
      </c>
      <c r="B445" t="s">
        <v>1100</v>
      </c>
      <c r="D445" s="7">
        <v>45748</v>
      </c>
      <c r="E445" s="8">
        <v>46735</v>
      </c>
      <c r="F445" s="8" t="s">
        <v>36</v>
      </c>
      <c r="G445" t="s">
        <v>37</v>
      </c>
      <c r="H445" t="s">
        <v>823</v>
      </c>
      <c r="I445" t="s">
        <v>824</v>
      </c>
      <c r="J445" t="s">
        <v>825</v>
      </c>
      <c r="K445" t="s">
        <v>1103</v>
      </c>
      <c r="L445" s="9" t="s">
        <v>1104</v>
      </c>
      <c r="M445" s="9" t="s">
        <v>53</v>
      </c>
      <c r="N445" t="s">
        <v>54</v>
      </c>
      <c r="O445" t="s">
        <v>77</v>
      </c>
      <c r="P445" s="9" t="s">
        <v>78</v>
      </c>
      <c r="Q445" s="5" t="s">
        <v>79</v>
      </c>
      <c r="R445" t="s">
        <v>80</v>
      </c>
      <c r="S445" t="s">
        <v>251</v>
      </c>
      <c r="T445" t="s">
        <v>252</v>
      </c>
      <c r="U445" s="9">
        <v>170.64</v>
      </c>
      <c r="V445">
        <v>11</v>
      </c>
      <c r="W445" s="9">
        <v>234.9</v>
      </c>
      <c r="X445">
        <f>Ventes[[#This Row],[VenteNombre]]*Ventes[[#This Row],[PUHT]]</f>
        <v>2583.9</v>
      </c>
      <c r="Y445">
        <f>IF(Ventes[[#This Row],[RemiseType]]="Aucun",0,IF(Ventes[[#This Row],[RemiseType]]="Bas",3%,IF(Ventes[[#This Row],[RemiseType]]="Moyen",5%,IF(Ventes[[#This Row],[RemiseType]]="Elevé",10%,0))))*Ventes[[#This Row],[VenteBrut]]</f>
        <v>258.39000000000004</v>
      </c>
      <c r="Z445">
        <f>Ventes[[#This Row],[VenteBrut]]-Ventes[[#This Row],[Remise]]</f>
        <v>2325.5100000000002</v>
      </c>
      <c r="AA445">
        <f>Ventes[[#This Row],[VenteNombre]]*Ventes[[#This Row],[CUHT]]</f>
        <v>1877.04</v>
      </c>
      <c r="AB445">
        <f>ROUND(Ventes[[#This Row],[VenteNet]]-Ventes[[#This Row],[Cout]],2)</f>
        <v>448.47</v>
      </c>
      <c r="AC445">
        <f>WEEKDAY(Ventes[[#This Row],[VenteDate]], 2)</f>
        <v>2</v>
      </c>
      <c r="AD445" t="str">
        <f>CHOOSE(WEEKDAY(Ventes[[#This Row],[VenteDate]], 2),"lun.","mar.","mer.","jeu.","ven.","sam.","dim.")</f>
        <v>mar.</v>
      </c>
      <c r="AE445" s="10" t="str">
        <f>IF(MONTH(Ventes[[#This Row],[VenteDate]])&lt;10,"0"&amp;MONTH(Ventes[[#This Row],[VenteDate]]),TEXT(MONTH(Ventes[[#This Row],[VenteDate]]),"##"))</f>
        <v>12</v>
      </c>
      <c r="AF445" t="str">
        <f>CHOOSE(Ventes[[#This Row],[DateMoisNumero]],"janvier","février","mars","avril","mai","juin","juillet.","août","septembre","octobre","novembre","décembre")</f>
        <v>décembre</v>
      </c>
      <c r="AG445" t="str">
        <f>Ventes[[#This Row],[DateAnnee]]&amp;IF(WEEKNUM(Ventes[[#This Row],[VenteDate]])&lt;10,"-0","-")&amp;WEEKNUM(Ventes[[#This Row],[VenteDate]])</f>
        <v>2027-51</v>
      </c>
      <c r="AH445" s="10">
        <f>YEAR(Ventes[[#This Row],[VenteDate]])</f>
        <v>2027</v>
      </c>
      <c r="AR445"/>
      <c r="AS445"/>
      <c r="AT445"/>
      <c r="AU445"/>
      <c r="AV445"/>
      <c r="AW445"/>
      <c r="BA445"/>
      <c r="BC445"/>
    </row>
    <row r="446" spans="1:55">
      <c r="A446" t="s">
        <v>1105</v>
      </c>
      <c r="B446" t="s">
        <v>1106</v>
      </c>
      <c r="D446" s="7">
        <v>45795</v>
      </c>
      <c r="E446" s="8">
        <v>45795</v>
      </c>
      <c r="F446" s="8" t="s">
        <v>95</v>
      </c>
      <c r="G446" t="s">
        <v>96</v>
      </c>
      <c r="H446" t="s">
        <v>823</v>
      </c>
      <c r="I446" t="s">
        <v>824</v>
      </c>
      <c r="J446" t="s">
        <v>825</v>
      </c>
      <c r="K446" t="s">
        <v>1107</v>
      </c>
      <c r="L446" s="9" t="s">
        <v>1108</v>
      </c>
      <c r="M446" s="9" t="s">
        <v>63</v>
      </c>
      <c r="N446" t="s">
        <v>64</v>
      </c>
      <c r="O446" t="s">
        <v>55</v>
      </c>
      <c r="P446" s="9" t="s">
        <v>56</v>
      </c>
      <c r="Q446" s="5" t="s">
        <v>79</v>
      </c>
      <c r="R446" t="s">
        <v>80</v>
      </c>
      <c r="S446" t="s">
        <v>119</v>
      </c>
      <c r="T446" t="s">
        <v>120</v>
      </c>
      <c r="U446" s="9">
        <v>53.76</v>
      </c>
      <c r="V446">
        <v>39</v>
      </c>
      <c r="W446" s="9">
        <v>81.27</v>
      </c>
      <c r="X446">
        <f>Ventes[[#This Row],[VenteNombre]]*Ventes[[#This Row],[PUHT]]</f>
        <v>3169.5299999999997</v>
      </c>
      <c r="Y446">
        <f>IF(Ventes[[#This Row],[RemiseType]]="Aucun",0,IF(Ventes[[#This Row],[RemiseType]]="Bas",3%,IF(Ventes[[#This Row],[RemiseType]]="Moyen",5%,IF(Ventes[[#This Row],[RemiseType]]="Elevé",10%,0))))*Ventes[[#This Row],[VenteBrut]]</f>
        <v>95.085899999999995</v>
      </c>
      <c r="Z446">
        <f>Ventes[[#This Row],[VenteBrut]]-Ventes[[#This Row],[Remise]]</f>
        <v>3074.4440999999997</v>
      </c>
      <c r="AA446">
        <f>Ventes[[#This Row],[VenteNombre]]*Ventes[[#This Row],[CUHT]]</f>
        <v>2096.64</v>
      </c>
      <c r="AB446">
        <f>ROUND(Ventes[[#This Row],[VenteNet]]-Ventes[[#This Row],[Cout]],2)</f>
        <v>977.8</v>
      </c>
      <c r="AC446">
        <f>WEEKDAY(Ventes[[#This Row],[VenteDate]], 2)</f>
        <v>7</v>
      </c>
      <c r="AD446" t="str">
        <f>CHOOSE(WEEKDAY(Ventes[[#This Row],[VenteDate]], 2),"lun.","mar.","mer.","jeu.","ven.","sam.","dim.")</f>
        <v>dim.</v>
      </c>
      <c r="AE446" s="10" t="str">
        <f>IF(MONTH(Ventes[[#This Row],[VenteDate]])&lt;10,"0"&amp;MONTH(Ventes[[#This Row],[VenteDate]]),TEXT(MONTH(Ventes[[#This Row],[VenteDate]]),"##"))</f>
        <v>05</v>
      </c>
      <c r="AF446" t="str">
        <f>CHOOSE(Ventes[[#This Row],[DateMoisNumero]],"janvier","février","mars","avril","mai","juin","juillet.","août","septembre","octobre","novembre","décembre")</f>
        <v>mai</v>
      </c>
      <c r="AG446" t="str">
        <f>Ventes[[#This Row],[DateAnnee]]&amp;IF(WEEKNUM(Ventes[[#This Row],[VenteDate]])&lt;10,"-0","-")&amp;WEEKNUM(Ventes[[#This Row],[VenteDate]])</f>
        <v>2025-21</v>
      </c>
      <c r="AH446" s="10">
        <f>YEAR(Ventes[[#This Row],[VenteDate]])</f>
        <v>2025</v>
      </c>
      <c r="AR446"/>
      <c r="AS446"/>
      <c r="AT446"/>
      <c r="AU446"/>
      <c r="AV446"/>
      <c r="AW446"/>
      <c r="BA446"/>
      <c r="BC446"/>
    </row>
    <row r="447" spans="1:55">
      <c r="A447" t="s">
        <v>1105</v>
      </c>
      <c r="B447" t="s">
        <v>1106</v>
      </c>
      <c r="D447" s="7">
        <v>45795</v>
      </c>
      <c r="E447" s="8">
        <v>46367</v>
      </c>
      <c r="F447" s="8" t="s">
        <v>95</v>
      </c>
      <c r="G447" t="s">
        <v>96</v>
      </c>
      <c r="H447" t="s">
        <v>823</v>
      </c>
      <c r="I447" t="s">
        <v>824</v>
      </c>
      <c r="J447" t="s">
        <v>825</v>
      </c>
      <c r="K447" t="s">
        <v>1109</v>
      </c>
      <c r="L447" s="9" t="s">
        <v>1110</v>
      </c>
      <c r="M447" s="9" t="s">
        <v>63</v>
      </c>
      <c r="N447" t="s">
        <v>64</v>
      </c>
      <c r="O447" t="s">
        <v>55</v>
      </c>
      <c r="P447" t="s">
        <v>56</v>
      </c>
      <c r="Q447" s="5" t="s">
        <v>79</v>
      </c>
      <c r="R447" t="s">
        <v>80</v>
      </c>
      <c r="S447" t="s">
        <v>119</v>
      </c>
      <c r="T447" t="s">
        <v>120</v>
      </c>
      <c r="U447">
        <v>42.67</v>
      </c>
      <c r="V447">
        <v>39</v>
      </c>
      <c r="W447">
        <v>64.5</v>
      </c>
      <c r="X447">
        <f>Ventes[[#This Row],[VenteNombre]]*Ventes[[#This Row],[PUHT]]</f>
        <v>2515.5</v>
      </c>
      <c r="Y447">
        <f>IF(Ventes[[#This Row],[RemiseType]]="Aucun",0,IF(Ventes[[#This Row],[RemiseType]]="Bas",3%,IF(Ventes[[#This Row],[RemiseType]]="Moyen",5%,IF(Ventes[[#This Row],[RemiseType]]="Elevé",10%,0))))*Ventes[[#This Row],[VenteBrut]]</f>
        <v>75.465000000000003</v>
      </c>
      <c r="Z447">
        <f>Ventes[[#This Row],[VenteBrut]]-Ventes[[#This Row],[Remise]]</f>
        <v>2440.0349999999999</v>
      </c>
      <c r="AA447">
        <f>Ventes[[#This Row],[VenteNombre]]*Ventes[[#This Row],[CUHT]]</f>
        <v>1664.13</v>
      </c>
      <c r="AB447">
        <f>ROUND(Ventes[[#This Row],[VenteNet]]-Ventes[[#This Row],[Cout]],2)</f>
        <v>775.91</v>
      </c>
      <c r="AC447">
        <f>WEEKDAY(Ventes[[#This Row],[VenteDate]], 2)</f>
        <v>5</v>
      </c>
      <c r="AD447" t="str">
        <f>CHOOSE(WEEKDAY(Ventes[[#This Row],[VenteDate]], 2),"lun.","mar.","mer.","jeu.","ven.","sam.","dim.")</f>
        <v>ven.</v>
      </c>
      <c r="AE447" s="10" t="str">
        <f>IF(MONTH(Ventes[[#This Row],[VenteDate]])&lt;10,"0"&amp;MONTH(Ventes[[#This Row],[VenteDate]]),TEXT(MONTH(Ventes[[#This Row],[VenteDate]]),"##"))</f>
        <v>12</v>
      </c>
      <c r="AF447" t="str">
        <f>CHOOSE(Ventes[[#This Row],[DateMoisNumero]],"janvier","février","mars","avril","mai","juin","juillet.","août","septembre","octobre","novembre","décembre")</f>
        <v>décembre</v>
      </c>
      <c r="AG447" t="str">
        <f>Ventes[[#This Row],[DateAnnee]]&amp;IF(WEEKNUM(Ventes[[#This Row],[VenteDate]])&lt;10,"-0","-")&amp;WEEKNUM(Ventes[[#This Row],[VenteDate]])</f>
        <v>2026-50</v>
      </c>
      <c r="AH447" s="10">
        <f>YEAR(Ventes[[#This Row],[VenteDate]])</f>
        <v>2026</v>
      </c>
      <c r="AR447"/>
      <c r="AS447"/>
      <c r="AT447"/>
      <c r="AU447"/>
      <c r="AV447"/>
      <c r="AW447"/>
      <c r="BA447"/>
      <c r="BC447"/>
    </row>
    <row r="448" spans="1:55">
      <c r="A448" t="s">
        <v>1111</v>
      </c>
      <c r="B448" t="s">
        <v>1112</v>
      </c>
      <c r="C448" t="s">
        <v>313</v>
      </c>
      <c r="D448" s="7">
        <v>45623</v>
      </c>
      <c r="E448" s="8">
        <v>45888</v>
      </c>
      <c r="F448" s="8" t="s">
        <v>219</v>
      </c>
      <c r="G448" t="s">
        <v>220</v>
      </c>
      <c r="H448" t="s">
        <v>823</v>
      </c>
      <c r="I448" t="s">
        <v>824</v>
      </c>
      <c r="J448" t="s">
        <v>825</v>
      </c>
      <c r="K448" t="s">
        <v>1113</v>
      </c>
      <c r="L448" s="9" t="s">
        <v>1114</v>
      </c>
      <c r="M448" s="9" t="s">
        <v>43</v>
      </c>
      <c r="N448" t="s">
        <v>44</v>
      </c>
      <c r="O448" t="s">
        <v>45</v>
      </c>
      <c r="P448" t="s">
        <v>46</v>
      </c>
      <c r="Q448" s="5" t="s">
        <v>65</v>
      </c>
      <c r="R448" t="s">
        <v>66</v>
      </c>
      <c r="S448" t="s">
        <v>179</v>
      </c>
      <c r="T448" t="s">
        <v>180</v>
      </c>
      <c r="U448">
        <v>84</v>
      </c>
      <c r="V448">
        <v>36</v>
      </c>
      <c r="W448">
        <v>116.1</v>
      </c>
      <c r="X448">
        <f>Ventes[[#This Row],[VenteNombre]]*Ventes[[#This Row],[PUHT]]</f>
        <v>4179.5999999999995</v>
      </c>
      <c r="Y448">
        <f>IF(Ventes[[#This Row],[RemiseType]]="Aucun",0,IF(Ventes[[#This Row],[RemiseType]]="Bas",3%,IF(Ventes[[#This Row],[RemiseType]]="Moyen",5%,IF(Ventes[[#This Row],[RemiseType]]="Elevé",10%,0))))*Ventes[[#This Row],[VenteBrut]]</f>
        <v>208.98</v>
      </c>
      <c r="Z448">
        <f>Ventes[[#This Row],[VenteBrut]]-Ventes[[#This Row],[Remise]]</f>
        <v>3970.6199999999994</v>
      </c>
      <c r="AA448">
        <f>Ventes[[#This Row],[VenteNombre]]*Ventes[[#This Row],[CUHT]]</f>
        <v>3024</v>
      </c>
      <c r="AB448">
        <f>ROUND(Ventes[[#This Row],[VenteNet]]-Ventes[[#This Row],[Cout]],2)</f>
        <v>946.62</v>
      </c>
      <c r="AC448">
        <f>WEEKDAY(Ventes[[#This Row],[VenteDate]], 2)</f>
        <v>2</v>
      </c>
      <c r="AD448" t="str">
        <f>CHOOSE(WEEKDAY(Ventes[[#This Row],[VenteDate]], 2),"lun.","mar.","mer.","jeu.","ven.","sam.","dim.")</f>
        <v>mar.</v>
      </c>
      <c r="AE448" s="10" t="str">
        <f>IF(MONTH(Ventes[[#This Row],[VenteDate]])&lt;10,"0"&amp;MONTH(Ventes[[#This Row],[VenteDate]]),TEXT(MONTH(Ventes[[#This Row],[VenteDate]]),"##"))</f>
        <v>08</v>
      </c>
      <c r="AF448" t="str">
        <f>CHOOSE(Ventes[[#This Row],[DateMoisNumero]],"janvier","février","mars","avril","mai","juin","juillet.","août","septembre","octobre","novembre","décembre")</f>
        <v>août</v>
      </c>
      <c r="AG448" t="str">
        <f>Ventes[[#This Row],[DateAnnee]]&amp;IF(WEEKNUM(Ventes[[#This Row],[VenteDate]])&lt;10,"-0","-")&amp;WEEKNUM(Ventes[[#This Row],[VenteDate]])</f>
        <v>2025-34</v>
      </c>
      <c r="AH448" s="10">
        <f>YEAR(Ventes[[#This Row],[VenteDate]])</f>
        <v>2025</v>
      </c>
      <c r="AR448"/>
      <c r="AS448"/>
      <c r="AT448"/>
      <c r="AU448"/>
      <c r="AV448"/>
      <c r="AW448"/>
      <c r="BA448"/>
      <c r="BC448"/>
    </row>
    <row r="449" spans="1:55">
      <c r="A449" t="s">
        <v>1111</v>
      </c>
      <c r="B449" t="s">
        <v>1112</v>
      </c>
      <c r="C449" t="s">
        <v>313</v>
      </c>
      <c r="D449" s="7">
        <v>45623</v>
      </c>
      <c r="E449" s="8">
        <v>46618</v>
      </c>
      <c r="F449" s="8" t="s">
        <v>219</v>
      </c>
      <c r="G449" t="s">
        <v>220</v>
      </c>
      <c r="H449" t="s">
        <v>823</v>
      </c>
      <c r="I449" t="s">
        <v>824</v>
      </c>
      <c r="J449" t="s">
        <v>825</v>
      </c>
      <c r="K449" t="s">
        <v>1115</v>
      </c>
      <c r="L449" s="9" t="s">
        <v>1116</v>
      </c>
      <c r="M449" s="9" t="s">
        <v>43</v>
      </c>
      <c r="N449" t="s">
        <v>44</v>
      </c>
      <c r="O449" t="s">
        <v>45</v>
      </c>
      <c r="P449" s="9" t="s">
        <v>46</v>
      </c>
      <c r="Q449" s="5" t="s">
        <v>65</v>
      </c>
      <c r="R449" t="s">
        <v>66</v>
      </c>
      <c r="S449" t="s">
        <v>179</v>
      </c>
      <c r="T449" t="s">
        <v>180</v>
      </c>
      <c r="U449" s="9">
        <v>105</v>
      </c>
      <c r="V449">
        <v>36</v>
      </c>
      <c r="W449" s="9">
        <v>145.13</v>
      </c>
      <c r="X449">
        <f>Ventes[[#This Row],[VenteNombre]]*Ventes[[#This Row],[PUHT]]</f>
        <v>5224.68</v>
      </c>
      <c r="Y449">
        <f>IF(Ventes[[#This Row],[RemiseType]]="Aucun",0,IF(Ventes[[#This Row],[RemiseType]]="Bas",3%,IF(Ventes[[#This Row],[RemiseType]]="Moyen",5%,IF(Ventes[[#This Row],[RemiseType]]="Elevé",10%,0))))*Ventes[[#This Row],[VenteBrut]]</f>
        <v>261.23400000000004</v>
      </c>
      <c r="Z449">
        <f>Ventes[[#This Row],[VenteBrut]]-Ventes[[#This Row],[Remise]]</f>
        <v>4963.4459999999999</v>
      </c>
      <c r="AA449">
        <f>Ventes[[#This Row],[VenteNombre]]*Ventes[[#This Row],[CUHT]]</f>
        <v>3780</v>
      </c>
      <c r="AB449">
        <f>ROUND(Ventes[[#This Row],[VenteNet]]-Ventes[[#This Row],[Cout]],2)</f>
        <v>1183.45</v>
      </c>
      <c r="AC449">
        <f>WEEKDAY(Ventes[[#This Row],[VenteDate]], 2)</f>
        <v>4</v>
      </c>
      <c r="AD449" t="str">
        <f>CHOOSE(WEEKDAY(Ventes[[#This Row],[VenteDate]], 2),"lun.","mar.","mer.","jeu.","ven.","sam.","dim.")</f>
        <v>jeu.</v>
      </c>
      <c r="AE449" s="10" t="str">
        <f>IF(MONTH(Ventes[[#This Row],[VenteDate]])&lt;10,"0"&amp;MONTH(Ventes[[#This Row],[VenteDate]]),TEXT(MONTH(Ventes[[#This Row],[VenteDate]]),"##"))</f>
        <v>08</v>
      </c>
      <c r="AF449" t="str">
        <f>CHOOSE(Ventes[[#This Row],[DateMoisNumero]],"janvier","février","mars","avril","mai","juin","juillet.","août","septembre","octobre","novembre","décembre")</f>
        <v>août</v>
      </c>
      <c r="AG449" t="str">
        <f>Ventes[[#This Row],[DateAnnee]]&amp;IF(WEEKNUM(Ventes[[#This Row],[VenteDate]])&lt;10,"-0","-")&amp;WEEKNUM(Ventes[[#This Row],[VenteDate]])</f>
        <v>2027-34</v>
      </c>
      <c r="AH449" s="10">
        <f>YEAR(Ventes[[#This Row],[VenteDate]])</f>
        <v>2027</v>
      </c>
      <c r="AR449"/>
      <c r="AS449"/>
      <c r="AT449"/>
      <c r="AU449"/>
      <c r="AV449"/>
      <c r="AW449"/>
      <c r="BA449"/>
      <c r="BC449"/>
    </row>
    <row r="450" spans="1:55">
      <c r="A450" t="s">
        <v>1117</v>
      </c>
      <c r="B450" t="s">
        <v>1118</v>
      </c>
      <c r="C450" t="s">
        <v>654</v>
      </c>
      <c r="D450" s="7">
        <v>45531</v>
      </c>
      <c r="E450" s="8">
        <v>45531</v>
      </c>
      <c r="F450" s="8" t="s">
        <v>219</v>
      </c>
      <c r="G450" t="s">
        <v>220</v>
      </c>
      <c r="H450" t="s">
        <v>823</v>
      </c>
      <c r="I450" t="s">
        <v>824</v>
      </c>
      <c r="J450" t="s">
        <v>825</v>
      </c>
      <c r="K450" t="s">
        <v>1119</v>
      </c>
      <c r="L450" s="9" t="s">
        <v>1120</v>
      </c>
      <c r="M450" s="9" t="s">
        <v>53</v>
      </c>
      <c r="N450" t="s">
        <v>54</v>
      </c>
      <c r="O450" t="s">
        <v>45</v>
      </c>
      <c r="P450" s="9" t="s">
        <v>46</v>
      </c>
      <c r="Q450" s="5" t="s">
        <v>79</v>
      </c>
      <c r="R450" t="s">
        <v>80</v>
      </c>
      <c r="S450" t="s">
        <v>199</v>
      </c>
      <c r="T450" t="s">
        <v>200</v>
      </c>
      <c r="U450" s="9">
        <v>38.880000000000003</v>
      </c>
      <c r="V450">
        <v>12</v>
      </c>
      <c r="W450" s="9">
        <v>58.32</v>
      </c>
      <c r="X450">
        <f>Ventes[[#This Row],[VenteNombre]]*Ventes[[#This Row],[PUHT]]</f>
        <v>699.84</v>
      </c>
      <c r="Y450">
        <f>IF(Ventes[[#This Row],[RemiseType]]="Aucun",0,IF(Ventes[[#This Row],[RemiseType]]="Bas",3%,IF(Ventes[[#This Row],[RemiseType]]="Moyen",5%,IF(Ventes[[#This Row],[RemiseType]]="Elevé",10%,0))))*Ventes[[#This Row],[VenteBrut]]</f>
        <v>34.992000000000004</v>
      </c>
      <c r="Z450">
        <f>Ventes[[#This Row],[VenteBrut]]-Ventes[[#This Row],[Remise]]</f>
        <v>664.84800000000007</v>
      </c>
      <c r="AA450">
        <f>Ventes[[#This Row],[VenteNombre]]*Ventes[[#This Row],[CUHT]]</f>
        <v>466.56000000000006</v>
      </c>
      <c r="AB450">
        <f>ROUND(Ventes[[#This Row],[VenteNet]]-Ventes[[#This Row],[Cout]],2)</f>
        <v>198.29</v>
      </c>
      <c r="AC450">
        <f>WEEKDAY(Ventes[[#This Row],[VenteDate]], 2)</f>
        <v>2</v>
      </c>
      <c r="AD450" t="str">
        <f>CHOOSE(WEEKDAY(Ventes[[#This Row],[VenteDate]], 2),"lun.","mar.","mer.","jeu.","ven.","sam.","dim.")</f>
        <v>mar.</v>
      </c>
      <c r="AE450" s="10" t="str">
        <f>IF(MONTH(Ventes[[#This Row],[VenteDate]])&lt;10,"0"&amp;MONTH(Ventes[[#This Row],[VenteDate]]),TEXT(MONTH(Ventes[[#This Row],[VenteDate]]),"##"))</f>
        <v>08</v>
      </c>
      <c r="AF450" t="str">
        <f>CHOOSE(Ventes[[#This Row],[DateMoisNumero]],"janvier","février","mars","avril","mai","juin","juillet.","août","septembre","octobre","novembre","décembre")</f>
        <v>août</v>
      </c>
      <c r="AG450" t="str">
        <f>Ventes[[#This Row],[DateAnnee]]&amp;IF(WEEKNUM(Ventes[[#This Row],[VenteDate]])&lt;10,"-0","-")&amp;WEEKNUM(Ventes[[#This Row],[VenteDate]])</f>
        <v>2024-35</v>
      </c>
      <c r="AH450" s="10">
        <f>YEAR(Ventes[[#This Row],[VenteDate]])</f>
        <v>2024</v>
      </c>
      <c r="AR450"/>
      <c r="AS450"/>
      <c r="AT450"/>
      <c r="AU450"/>
      <c r="AV450"/>
      <c r="AW450"/>
      <c r="BA450"/>
      <c r="BC450"/>
    </row>
    <row r="451" spans="1:55">
      <c r="A451" t="s">
        <v>1117</v>
      </c>
      <c r="B451" t="s">
        <v>1118</v>
      </c>
      <c r="C451" t="s">
        <v>654</v>
      </c>
      <c r="D451" s="7">
        <v>45531</v>
      </c>
      <c r="E451" s="8">
        <v>45531</v>
      </c>
      <c r="F451" s="8" t="s">
        <v>219</v>
      </c>
      <c r="G451" t="s">
        <v>220</v>
      </c>
      <c r="H451" t="s">
        <v>823</v>
      </c>
      <c r="I451" t="s">
        <v>824</v>
      </c>
      <c r="J451" t="s">
        <v>825</v>
      </c>
      <c r="K451" t="s">
        <v>1121</v>
      </c>
      <c r="L451" s="9" t="s">
        <v>1122</v>
      </c>
      <c r="M451" s="9" t="s">
        <v>75</v>
      </c>
      <c r="N451" t="s">
        <v>76</v>
      </c>
      <c r="O451" t="s">
        <v>77</v>
      </c>
      <c r="P451" s="9" t="s">
        <v>78</v>
      </c>
      <c r="Q451" s="5" t="s">
        <v>79</v>
      </c>
      <c r="R451" t="s">
        <v>80</v>
      </c>
      <c r="S451" t="s">
        <v>342</v>
      </c>
      <c r="T451" t="s">
        <v>343</v>
      </c>
      <c r="U451" s="9">
        <v>50.4</v>
      </c>
      <c r="V451">
        <v>12</v>
      </c>
      <c r="W451" s="9">
        <v>57.6</v>
      </c>
      <c r="X451">
        <f>Ventes[[#This Row],[VenteNombre]]*Ventes[[#This Row],[PUHT]]</f>
        <v>691.2</v>
      </c>
      <c r="Y451">
        <f>IF(Ventes[[#This Row],[RemiseType]]="Aucun",0,IF(Ventes[[#This Row],[RemiseType]]="Bas",3%,IF(Ventes[[#This Row],[RemiseType]]="Moyen",5%,IF(Ventes[[#This Row],[RemiseType]]="Elevé",10%,0))))*Ventes[[#This Row],[VenteBrut]]</f>
        <v>69.12</v>
      </c>
      <c r="Z451">
        <f>Ventes[[#This Row],[VenteBrut]]-Ventes[[#This Row],[Remise]]</f>
        <v>622.08000000000004</v>
      </c>
      <c r="AA451">
        <f>Ventes[[#This Row],[VenteNombre]]*Ventes[[#This Row],[CUHT]]</f>
        <v>604.79999999999995</v>
      </c>
      <c r="AB451">
        <f>ROUND(Ventes[[#This Row],[VenteNet]]-Ventes[[#This Row],[Cout]],2)</f>
        <v>17.28</v>
      </c>
      <c r="AC451">
        <f>WEEKDAY(Ventes[[#This Row],[VenteDate]], 2)</f>
        <v>2</v>
      </c>
      <c r="AD451" t="str">
        <f>CHOOSE(WEEKDAY(Ventes[[#This Row],[VenteDate]], 2),"lun.","mar.","mer.","jeu.","ven.","sam.","dim.")</f>
        <v>mar.</v>
      </c>
      <c r="AE451" s="10" t="str">
        <f>IF(MONTH(Ventes[[#This Row],[VenteDate]])&lt;10,"0"&amp;MONTH(Ventes[[#This Row],[VenteDate]]),TEXT(MONTH(Ventes[[#This Row],[VenteDate]]),"##"))</f>
        <v>08</v>
      </c>
      <c r="AF451" t="str">
        <f>CHOOSE(Ventes[[#This Row],[DateMoisNumero]],"janvier","février","mars","avril","mai","juin","juillet.","août","septembre","octobre","novembre","décembre")</f>
        <v>août</v>
      </c>
      <c r="AG451" t="str">
        <f>Ventes[[#This Row],[DateAnnee]]&amp;IF(WEEKNUM(Ventes[[#This Row],[VenteDate]])&lt;10,"-0","-")&amp;WEEKNUM(Ventes[[#This Row],[VenteDate]])</f>
        <v>2024-35</v>
      </c>
      <c r="AH451" s="10">
        <f>YEAR(Ventes[[#This Row],[VenteDate]])</f>
        <v>2024</v>
      </c>
      <c r="AR451"/>
      <c r="AS451"/>
      <c r="AT451"/>
      <c r="AU451"/>
      <c r="AV451"/>
      <c r="AW451"/>
      <c r="BA451"/>
      <c r="BC451"/>
    </row>
    <row r="452" spans="1:55">
      <c r="A452" t="s">
        <v>1117</v>
      </c>
      <c r="B452" t="s">
        <v>1118</v>
      </c>
      <c r="C452" t="s">
        <v>654</v>
      </c>
      <c r="D452" s="7">
        <v>45531</v>
      </c>
      <c r="E452" s="8">
        <v>45892</v>
      </c>
      <c r="F452" s="8" t="s">
        <v>219</v>
      </c>
      <c r="G452" t="s">
        <v>220</v>
      </c>
      <c r="H452" t="s">
        <v>823</v>
      </c>
      <c r="I452" t="s">
        <v>824</v>
      </c>
      <c r="J452" t="s">
        <v>825</v>
      </c>
      <c r="K452" t="s">
        <v>1123</v>
      </c>
      <c r="L452" s="9" t="s">
        <v>1124</v>
      </c>
      <c r="M452" s="9" t="s">
        <v>43</v>
      </c>
      <c r="N452" t="s">
        <v>44</v>
      </c>
      <c r="O452" t="s">
        <v>45</v>
      </c>
      <c r="P452" t="s">
        <v>46</v>
      </c>
      <c r="Q452" s="5" t="s">
        <v>57</v>
      </c>
      <c r="R452" t="s">
        <v>58</v>
      </c>
      <c r="S452" t="s">
        <v>102</v>
      </c>
      <c r="T452" t="s">
        <v>103</v>
      </c>
      <c r="U452">
        <v>50.4</v>
      </c>
      <c r="V452">
        <v>20</v>
      </c>
      <c r="W452">
        <v>99.75</v>
      </c>
      <c r="X452">
        <f>Ventes[[#This Row],[VenteNombre]]*Ventes[[#This Row],[PUHT]]</f>
        <v>1995</v>
      </c>
      <c r="Y452">
        <f>IF(Ventes[[#This Row],[RemiseType]]="Aucun",0,IF(Ventes[[#This Row],[RemiseType]]="Bas",3%,IF(Ventes[[#This Row],[RemiseType]]="Moyen",5%,IF(Ventes[[#This Row],[RemiseType]]="Elevé",10%,0))))*Ventes[[#This Row],[VenteBrut]]</f>
        <v>99.75</v>
      </c>
      <c r="Z452">
        <f>Ventes[[#This Row],[VenteBrut]]-Ventes[[#This Row],[Remise]]</f>
        <v>1895.25</v>
      </c>
      <c r="AA452">
        <f>Ventes[[#This Row],[VenteNombre]]*Ventes[[#This Row],[CUHT]]</f>
        <v>1008</v>
      </c>
      <c r="AB452">
        <f>ROUND(Ventes[[#This Row],[VenteNet]]-Ventes[[#This Row],[Cout]],2)</f>
        <v>887.25</v>
      </c>
      <c r="AC452">
        <f>WEEKDAY(Ventes[[#This Row],[VenteDate]], 2)</f>
        <v>6</v>
      </c>
      <c r="AD452" t="str">
        <f>CHOOSE(WEEKDAY(Ventes[[#This Row],[VenteDate]], 2),"lun.","mar.","mer.","jeu.","ven.","sam.","dim.")</f>
        <v>sam.</v>
      </c>
      <c r="AE452" s="10" t="str">
        <f>IF(MONTH(Ventes[[#This Row],[VenteDate]])&lt;10,"0"&amp;MONTH(Ventes[[#This Row],[VenteDate]]),TEXT(MONTH(Ventes[[#This Row],[VenteDate]]),"##"))</f>
        <v>08</v>
      </c>
      <c r="AF452" t="str">
        <f>CHOOSE(Ventes[[#This Row],[DateMoisNumero]],"janvier","février","mars","avril","mai","juin","juillet.","août","septembre","octobre","novembre","décembre")</f>
        <v>août</v>
      </c>
      <c r="AG452" t="str">
        <f>Ventes[[#This Row],[DateAnnee]]&amp;IF(WEEKNUM(Ventes[[#This Row],[VenteDate]])&lt;10,"-0","-")&amp;WEEKNUM(Ventes[[#This Row],[VenteDate]])</f>
        <v>2025-34</v>
      </c>
      <c r="AH452" s="10">
        <f>YEAR(Ventes[[#This Row],[VenteDate]])</f>
        <v>2025</v>
      </c>
      <c r="AR452"/>
      <c r="AS452"/>
      <c r="AT452"/>
      <c r="AU452"/>
      <c r="AV452"/>
      <c r="AW452"/>
      <c r="BA452"/>
      <c r="BC452"/>
    </row>
    <row r="453" spans="1:55">
      <c r="A453" t="s">
        <v>1117</v>
      </c>
      <c r="B453" t="s">
        <v>1118</v>
      </c>
      <c r="C453" t="s">
        <v>654</v>
      </c>
      <c r="D453" s="7">
        <v>45531</v>
      </c>
      <c r="E453" s="8">
        <v>46245</v>
      </c>
      <c r="F453" s="8" t="s">
        <v>219</v>
      </c>
      <c r="G453" t="s">
        <v>220</v>
      </c>
      <c r="H453" t="s">
        <v>823</v>
      </c>
      <c r="I453" t="s">
        <v>824</v>
      </c>
      <c r="J453" t="s">
        <v>825</v>
      </c>
      <c r="K453" t="s">
        <v>1125</v>
      </c>
      <c r="L453" s="9" t="s">
        <v>1126</v>
      </c>
      <c r="M453" s="9" t="s">
        <v>53</v>
      </c>
      <c r="N453" t="s">
        <v>54</v>
      </c>
      <c r="O453" t="s">
        <v>45</v>
      </c>
      <c r="P453" t="s">
        <v>46</v>
      </c>
      <c r="Q453" s="5" t="s">
        <v>79</v>
      </c>
      <c r="R453" t="s">
        <v>80</v>
      </c>
      <c r="S453" t="s">
        <v>199</v>
      </c>
      <c r="T453" t="s">
        <v>200</v>
      </c>
      <c r="U453">
        <v>14.4</v>
      </c>
      <c r="V453">
        <v>12</v>
      </c>
      <c r="W453">
        <v>21.6</v>
      </c>
      <c r="X453">
        <f>Ventes[[#This Row],[VenteNombre]]*Ventes[[#This Row],[PUHT]]</f>
        <v>259.20000000000005</v>
      </c>
      <c r="Y453">
        <f>IF(Ventes[[#This Row],[RemiseType]]="Aucun",0,IF(Ventes[[#This Row],[RemiseType]]="Bas",3%,IF(Ventes[[#This Row],[RemiseType]]="Moyen",5%,IF(Ventes[[#This Row],[RemiseType]]="Elevé",10%,0))))*Ventes[[#This Row],[VenteBrut]]</f>
        <v>12.960000000000003</v>
      </c>
      <c r="Z453">
        <f>Ventes[[#This Row],[VenteBrut]]-Ventes[[#This Row],[Remise]]</f>
        <v>246.24000000000004</v>
      </c>
      <c r="AA453">
        <f>Ventes[[#This Row],[VenteNombre]]*Ventes[[#This Row],[CUHT]]</f>
        <v>172.8</v>
      </c>
      <c r="AB453">
        <f>ROUND(Ventes[[#This Row],[VenteNet]]-Ventes[[#This Row],[Cout]],2)</f>
        <v>73.44</v>
      </c>
      <c r="AC453">
        <f>WEEKDAY(Ventes[[#This Row],[VenteDate]], 2)</f>
        <v>2</v>
      </c>
      <c r="AD453" t="str">
        <f>CHOOSE(WEEKDAY(Ventes[[#This Row],[VenteDate]], 2),"lun.","mar.","mer.","jeu.","ven.","sam.","dim.")</f>
        <v>mar.</v>
      </c>
      <c r="AE453" s="10" t="str">
        <f>IF(MONTH(Ventes[[#This Row],[VenteDate]])&lt;10,"0"&amp;MONTH(Ventes[[#This Row],[VenteDate]]),TEXT(MONTH(Ventes[[#This Row],[VenteDate]]),"##"))</f>
        <v>08</v>
      </c>
      <c r="AF453" t="str">
        <f>CHOOSE(Ventes[[#This Row],[DateMoisNumero]],"janvier","février","mars","avril","mai","juin","juillet.","août","septembre","octobre","novembre","décembre")</f>
        <v>août</v>
      </c>
      <c r="AG453" t="str">
        <f>Ventes[[#This Row],[DateAnnee]]&amp;IF(WEEKNUM(Ventes[[#This Row],[VenteDate]])&lt;10,"-0","-")&amp;WEEKNUM(Ventes[[#This Row],[VenteDate]])</f>
        <v>2026-33</v>
      </c>
      <c r="AH453" s="10">
        <f>YEAR(Ventes[[#This Row],[VenteDate]])</f>
        <v>2026</v>
      </c>
      <c r="AR453"/>
      <c r="AS453"/>
      <c r="AT453"/>
      <c r="AU453"/>
      <c r="AV453"/>
      <c r="AW453"/>
      <c r="BA453"/>
      <c r="BC453"/>
    </row>
    <row r="454" spans="1:55">
      <c r="A454" t="s">
        <v>1117</v>
      </c>
      <c r="B454" t="s">
        <v>1118</v>
      </c>
      <c r="C454" t="s">
        <v>654</v>
      </c>
      <c r="D454" s="7">
        <v>45531</v>
      </c>
      <c r="E454" s="8">
        <v>46283</v>
      </c>
      <c r="F454" s="8" t="s">
        <v>219</v>
      </c>
      <c r="G454" t="s">
        <v>220</v>
      </c>
      <c r="H454" t="s">
        <v>823</v>
      </c>
      <c r="I454" t="s">
        <v>824</v>
      </c>
      <c r="J454" t="s">
        <v>825</v>
      </c>
      <c r="K454" t="s">
        <v>245</v>
      </c>
      <c r="L454" s="9" t="s">
        <v>246</v>
      </c>
      <c r="M454" s="9" t="s">
        <v>75</v>
      </c>
      <c r="N454" t="s">
        <v>76</v>
      </c>
      <c r="O454" t="s">
        <v>77</v>
      </c>
      <c r="P454" t="s">
        <v>78</v>
      </c>
      <c r="Q454" s="5" t="s">
        <v>79</v>
      </c>
      <c r="R454" t="s">
        <v>80</v>
      </c>
      <c r="S454" t="s">
        <v>342</v>
      </c>
      <c r="T454" t="s">
        <v>343</v>
      </c>
      <c r="U454">
        <v>11.67</v>
      </c>
      <c r="V454">
        <v>12</v>
      </c>
      <c r="W454">
        <v>13.33</v>
      </c>
      <c r="X454">
        <f>Ventes[[#This Row],[VenteNombre]]*Ventes[[#This Row],[PUHT]]</f>
        <v>159.96</v>
      </c>
      <c r="Y454">
        <f>IF(Ventes[[#This Row],[RemiseType]]="Aucun",0,IF(Ventes[[#This Row],[RemiseType]]="Bas",3%,IF(Ventes[[#This Row],[RemiseType]]="Moyen",5%,IF(Ventes[[#This Row],[RemiseType]]="Elevé",10%,0))))*Ventes[[#This Row],[VenteBrut]]</f>
        <v>15.996000000000002</v>
      </c>
      <c r="Z454">
        <f>Ventes[[#This Row],[VenteBrut]]-Ventes[[#This Row],[Remise]]</f>
        <v>143.964</v>
      </c>
      <c r="AA454">
        <f>Ventes[[#This Row],[VenteNombre]]*Ventes[[#This Row],[CUHT]]</f>
        <v>140.04</v>
      </c>
      <c r="AB454">
        <f>ROUND(Ventes[[#This Row],[VenteNet]]-Ventes[[#This Row],[Cout]],2)</f>
        <v>3.92</v>
      </c>
      <c r="AC454">
        <f>WEEKDAY(Ventes[[#This Row],[VenteDate]], 2)</f>
        <v>5</v>
      </c>
      <c r="AD454" t="str">
        <f>CHOOSE(WEEKDAY(Ventes[[#This Row],[VenteDate]], 2),"lun.","mar.","mer.","jeu.","ven.","sam.","dim.")</f>
        <v>ven.</v>
      </c>
      <c r="AE454" s="10" t="str">
        <f>IF(MONTH(Ventes[[#This Row],[VenteDate]])&lt;10,"0"&amp;MONTH(Ventes[[#This Row],[VenteDate]]),TEXT(MONTH(Ventes[[#This Row],[VenteDate]]),"##"))</f>
        <v>09</v>
      </c>
      <c r="AF454" t="str">
        <f>CHOOSE(Ventes[[#This Row],[DateMoisNumero]],"janvier","février","mars","avril","mai","juin","juillet.","août","septembre","octobre","novembre","décembre")</f>
        <v>septembre</v>
      </c>
      <c r="AG454" t="str">
        <f>Ventes[[#This Row],[DateAnnee]]&amp;IF(WEEKNUM(Ventes[[#This Row],[VenteDate]])&lt;10,"-0","-")&amp;WEEKNUM(Ventes[[#This Row],[VenteDate]])</f>
        <v>2026-38</v>
      </c>
      <c r="AH454" s="10">
        <f>YEAR(Ventes[[#This Row],[VenteDate]])</f>
        <v>2026</v>
      </c>
      <c r="AR454"/>
      <c r="AS454"/>
      <c r="AT454"/>
      <c r="AU454"/>
      <c r="AV454"/>
      <c r="AW454"/>
      <c r="BA454"/>
      <c r="BC454"/>
    </row>
    <row r="455" spans="1:55">
      <c r="A455" t="s">
        <v>1117</v>
      </c>
      <c r="B455" t="s">
        <v>1118</v>
      </c>
      <c r="C455" t="s">
        <v>654</v>
      </c>
      <c r="D455" s="7">
        <v>45531</v>
      </c>
      <c r="E455" s="8">
        <v>46622</v>
      </c>
      <c r="F455" s="8" t="s">
        <v>219</v>
      </c>
      <c r="G455" t="s">
        <v>220</v>
      </c>
      <c r="H455" t="s">
        <v>823</v>
      </c>
      <c r="I455" t="s">
        <v>824</v>
      </c>
      <c r="J455" t="s">
        <v>825</v>
      </c>
      <c r="K455" t="s">
        <v>1127</v>
      </c>
      <c r="L455" s="9" t="s">
        <v>1128</v>
      </c>
      <c r="M455" s="9" t="s">
        <v>43</v>
      </c>
      <c r="N455" t="s">
        <v>44</v>
      </c>
      <c r="O455" t="s">
        <v>45</v>
      </c>
      <c r="P455" s="9" t="s">
        <v>46</v>
      </c>
      <c r="Q455" s="5" t="s">
        <v>57</v>
      </c>
      <c r="R455" t="s">
        <v>58</v>
      </c>
      <c r="S455" t="s">
        <v>102</v>
      </c>
      <c r="T455" t="s">
        <v>103</v>
      </c>
      <c r="U455" s="9">
        <v>32.4</v>
      </c>
      <c r="V455">
        <v>20</v>
      </c>
      <c r="W455" s="9">
        <v>64.13</v>
      </c>
      <c r="X455">
        <f>Ventes[[#This Row],[VenteNombre]]*Ventes[[#This Row],[PUHT]]</f>
        <v>1282.5999999999999</v>
      </c>
      <c r="Y455">
        <f>IF(Ventes[[#This Row],[RemiseType]]="Aucun",0,IF(Ventes[[#This Row],[RemiseType]]="Bas",3%,IF(Ventes[[#This Row],[RemiseType]]="Moyen",5%,IF(Ventes[[#This Row],[RemiseType]]="Elevé",10%,0))))*Ventes[[#This Row],[VenteBrut]]</f>
        <v>64.13</v>
      </c>
      <c r="Z455">
        <f>Ventes[[#This Row],[VenteBrut]]-Ventes[[#This Row],[Remise]]</f>
        <v>1218.4699999999998</v>
      </c>
      <c r="AA455">
        <f>Ventes[[#This Row],[VenteNombre]]*Ventes[[#This Row],[CUHT]]</f>
        <v>648</v>
      </c>
      <c r="AB455">
        <f>ROUND(Ventes[[#This Row],[VenteNet]]-Ventes[[#This Row],[Cout]],2)</f>
        <v>570.47</v>
      </c>
      <c r="AC455">
        <f>WEEKDAY(Ventes[[#This Row],[VenteDate]], 2)</f>
        <v>1</v>
      </c>
      <c r="AD455" t="str">
        <f>CHOOSE(WEEKDAY(Ventes[[#This Row],[VenteDate]], 2),"lun.","mar.","mer.","jeu.","ven.","sam.","dim.")</f>
        <v>lun.</v>
      </c>
      <c r="AE455" s="10" t="str">
        <f>IF(MONTH(Ventes[[#This Row],[VenteDate]])&lt;10,"0"&amp;MONTH(Ventes[[#This Row],[VenteDate]]),TEXT(MONTH(Ventes[[#This Row],[VenteDate]]),"##"))</f>
        <v>08</v>
      </c>
      <c r="AF455" t="str">
        <f>CHOOSE(Ventes[[#This Row],[DateMoisNumero]],"janvier","février","mars","avril","mai","juin","juillet.","août","septembre","octobre","novembre","décembre")</f>
        <v>août</v>
      </c>
      <c r="AG455" t="str">
        <f>Ventes[[#This Row],[DateAnnee]]&amp;IF(WEEKNUM(Ventes[[#This Row],[VenteDate]])&lt;10,"-0","-")&amp;WEEKNUM(Ventes[[#This Row],[VenteDate]])</f>
        <v>2027-35</v>
      </c>
      <c r="AH455" s="10">
        <f>YEAR(Ventes[[#This Row],[VenteDate]])</f>
        <v>2027</v>
      </c>
      <c r="AR455"/>
      <c r="AS455"/>
      <c r="AT455"/>
      <c r="AU455"/>
      <c r="AV455"/>
      <c r="AW455"/>
      <c r="BA455"/>
      <c r="BC455"/>
    </row>
    <row r="456" spans="1:55">
      <c r="A456" t="s">
        <v>1129</v>
      </c>
      <c r="B456" t="s">
        <v>1130</v>
      </c>
      <c r="D456" s="7">
        <v>45509</v>
      </c>
      <c r="E456" s="8">
        <v>45509</v>
      </c>
      <c r="F456" s="8" t="s">
        <v>95</v>
      </c>
      <c r="G456" t="s">
        <v>96</v>
      </c>
      <c r="H456" t="s">
        <v>1131</v>
      </c>
      <c r="I456" t="s">
        <v>1132</v>
      </c>
      <c r="J456" t="s">
        <v>1133</v>
      </c>
      <c r="K456" t="s">
        <v>1079</v>
      </c>
      <c r="L456" s="9" t="s">
        <v>1080</v>
      </c>
      <c r="M456" s="9" t="s">
        <v>63</v>
      </c>
      <c r="N456" t="s">
        <v>64</v>
      </c>
      <c r="O456" t="s">
        <v>77</v>
      </c>
      <c r="P456" s="9" t="s">
        <v>78</v>
      </c>
      <c r="Q456" s="5" t="s">
        <v>79</v>
      </c>
      <c r="R456" t="s">
        <v>80</v>
      </c>
      <c r="S456" t="s">
        <v>160</v>
      </c>
      <c r="T456" t="s">
        <v>161</v>
      </c>
      <c r="U456" s="9">
        <v>19</v>
      </c>
      <c r="V456">
        <v>21</v>
      </c>
      <c r="W456" s="9">
        <v>115</v>
      </c>
      <c r="X456">
        <f>Ventes[[#This Row],[VenteNombre]]*Ventes[[#This Row],[PUHT]]</f>
        <v>2415</v>
      </c>
      <c r="Y456">
        <f>IF(Ventes[[#This Row],[RemiseType]]="Aucun",0,IF(Ventes[[#This Row],[RemiseType]]="Bas",3%,IF(Ventes[[#This Row],[RemiseType]]="Moyen",5%,IF(Ventes[[#This Row],[RemiseType]]="Elevé",10%,0))))*Ventes[[#This Row],[VenteBrut]]</f>
        <v>241.5</v>
      </c>
      <c r="Z456">
        <f>Ventes[[#This Row],[VenteBrut]]-Ventes[[#This Row],[Remise]]</f>
        <v>2173.5</v>
      </c>
      <c r="AA456">
        <f>Ventes[[#This Row],[VenteNombre]]*Ventes[[#This Row],[CUHT]]</f>
        <v>399</v>
      </c>
      <c r="AB456">
        <f>ROUND(Ventes[[#This Row],[VenteNet]]-Ventes[[#This Row],[Cout]],2)</f>
        <v>1774.5</v>
      </c>
      <c r="AC456">
        <f>WEEKDAY(Ventes[[#This Row],[VenteDate]], 2)</f>
        <v>1</v>
      </c>
      <c r="AD456" t="str">
        <f>CHOOSE(WEEKDAY(Ventes[[#This Row],[VenteDate]], 2),"lun.","mar.","mer.","jeu.","ven.","sam.","dim.")</f>
        <v>lun.</v>
      </c>
      <c r="AE456" s="10" t="str">
        <f>IF(MONTH(Ventes[[#This Row],[VenteDate]])&lt;10,"0"&amp;MONTH(Ventes[[#This Row],[VenteDate]]),TEXT(MONTH(Ventes[[#This Row],[VenteDate]]),"##"))</f>
        <v>08</v>
      </c>
      <c r="AF456" t="str">
        <f>CHOOSE(Ventes[[#This Row],[DateMoisNumero]],"janvier","février","mars","avril","mai","juin","juillet.","août","septembre","octobre","novembre","décembre")</f>
        <v>août</v>
      </c>
      <c r="AG456" t="str">
        <f>Ventes[[#This Row],[DateAnnee]]&amp;IF(WEEKNUM(Ventes[[#This Row],[VenteDate]])&lt;10,"-0","-")&amp;WEEKNUM(Ventes[[#This Row],[VenteDate]])</f>
        <v>2024-32</v>
      </c>
      <c r="AH456" s="10">
        <f>YEAR(Ventes[[#This Row],[VenteDate]])</f>
        <v>2024</v>
      </c>
      <c r="AR456"/>
      <c r="AS456"/>
      <c r="AT456"/>
      <c r="AU456"/>
      <c r="AV456"/>
      <c r="AW456"/>
      <c r="BA456"/>
      <c r="BC456"/>
    </row>
    <row r="457" spans="1:55">
      <c r="A457" t="s">
        <v>1129</v>
      </c>
      <c r="B457" t="s">
        <v>1130</v>
      </c>
      <c r="D457" s="7">
        <v>45509</v>
      </c>
      <c r="E457" s="8">
        <v>45509</v>
      </c>
      <c r="F457" s="8" t="s">
        <v>95</v>
      </c>
      <c r="G457" t="s">
        <v>96</v>
      </c>
      <c r="H457" t="s">
        <v>1131</v>
      </c>
      <c r="I457" t="s">
        <v>1132</v>
      </c>
      <c r="J457" t="s">
        <v>1133</v>
      </c>
      <c r="K457" t="s">
        <v>1134</v>
      </c>
      <c r="L457" s="9" t="s">
        <v>1135</v>
      </c>
      <c r="M457" s="9" t="s">
        <v>63</v>
      </c>
      <c r="N457" t="s">
        <v>64</v>
      </c>
      <c r="O457" t="s">
        <v>77</v>
      </c>
      <c r="P457" s="9" t="s">
        <v>78</v>
      </c>
      <c r="Q457" s="5" t="s">
        <v>47</v>
      </c>
      <c r="R457" t="s">
        <v>48</v>
      </c>
      <c r="S457" t="s">
        <v>59</v>
      </c>
      <c r="T457" t="s">
        <v>60</v>
      </c>
      <c r="U457" s="9">
        <v>34.200000000000003</v>
      </c>
      <c r="V457">
        <v>40</v>
      </c>
      <c r="W457" s="9">
        <v>127</v>
      </c>
      <c r="X457">
        <f>Ventes[[#This Row],[VenteNombre]]*Ventes[[#This Row],[PUHT]]</f>
        <v>5080</v>
      </c>
      <c r="Y457">
        <f>IF(Ventes[[#This Row],[RemiseType]]="Aucun",0,IF(Ventes[[#This Row],[RemiseType]]="Bas",3%,IF(Ventes[[#This Row],[RemiseType]]="Moyen",5%,IF(Ventes[[#This Row],[RemiseType]]="Elevé",10%,0))))*Ventes[[#This Row],[VenteBrut]]</f>
        <v>508</v>
      </c>
      <c r="Z457">
        <f>Ventes[[#This Row],[VenteBrut]]-Ventes[[#This Row],[Remise]]</f>
        <v>4572</v>
      </c>
      <c r="AA457">
        <f>Ventes[[#This Row],[VenteNombre]]*Ventes[[#This Row],[CUHT]]</f>
        <v>1368</v>
      </c>
      <c r="AB457">
        <f>ROUND(Ventes[[#This Row],[VenteNet]]-Ventes[[#This Row],[Cout]],2)</f>
        <v>3204</v>
      </c>
      <c r="AC457">
        <f>WEEKDAY(Ventes[[#This Row],[VenteDate]], 2)</f>
        <v>1</v>
      </c>
      <c r="AD457" t="str">
        <f>CHOOSE(WEEKDAY(Ventes[[#This Row],[VenteDate]], 2),"lun.","mar.","mer.","jeu.","ven.","sam.","dim.")</f>
        <v>lun.</v>
      </c>
      <c r="AE457" s="10" t="str">
        <f>IF(MONTH(Ventes[[#This Row],[VenteDate]])&lt;10,"0"&amp;MONTH(Ventes[[#This Row],[VenteDate]]),TEXT(MONTH(Ventes[[#This Row],[VenteDate]]),"##"))</f>
        <v>08</v>
      </c>
      <c r="AF457" t="str">
        <f>CHOOSE(Ventes[[#This Row],[DateMoisNumero]],"janvier","février","mars","avril","mai","juin","juillet.","août","septembre","octobre","novembre","décembre")</f>
        <v>août</v>
      </c>
      <c r="AG457" t="str">
        <f>Ventes[[#This Row],[DateAnnee]]&amp;IF(WEEKNUM(Ventes[[#This Row],[VenteDate]])&lt;10,"-0","-")&amp;WEEKNUM(Ventes[[#This Row],[VenteDate]])</f>
        <v>2024-32</v>
      </c>
      <c r="AH457" s="10">
        <f>YEAR(Ventes[[#This Row],[VenteDate]])</f>
        <v>2024</v>
      </c>
      <c r="AR457"/>
      <c r="AS457"/>
      <c r="AT457"/>
      <c r="AU457"/>
      <c r="AV457"/>
      <c r="AW457"/>
      <c r="BA457"/>
      <c r="BC457"/>
    </row>
    <row r="458" spans="1:55">
      <c r="A458" t="s">
        <v>1129</v>
      </c>
      <c r="B458" t="s">
        <v>1130</v>
      </c>
      <c r="D458" s="7">
        <v>45509</v>
      </c>
      <c r="E458" s="8">
        <v>45995</v>
      </c>
      <c r="F458" s="8" t="s">
        <v>95</v>
      </c>
      <c r="G458" t="s">
        <v>96</v>
      </c>
      <c r="H458" t="s">
        <v>1131</v>
      </c>
      <c r="I458" t="s">
        <v>1132</v>
      </c>
      <c r="J458" t="s">
        <v>1133</v>
      </c>
      <c r="K458" t="s">
        <v>847</v>
      </c>
      <c r="L458" s="9" t="s">
        <v>848</v>
      </c>
      <c r="M458" s="9" t="s">
        <v>63</v>
      </c>
      <c r="N458" t="s">
        <v>64</v>
      </c>
      <c r="O458" t="s">
        <v>77</v>
      </c>
      <c r="P458" t="s">
        <v>78</v>
      </c>
      <c r="Q458" s="5" t="s">
        <v>47</v>
      </c>
      <c r="R458" t="s">
        <v>48</v>
      </c>
      <c r="S458" t="s">
        <v>59</v>
      </c>
      <c r="T458" t="s">
        <v>60</v>
      </c>
      <c r="U458">
        <v>59.85</v>
      </c>
      <c r="V458">
        <v>40</v>
      </c>
      <c r="W458">
        <v>147.25</v>
      </c>
      <c r="X458">
        <f>Ventes[[#This Row],[VenteNombre]]*Ventes[[#This Row],[PUHT]]</f>
        <v>5890</v>
      </c>
      <c r="Y458">
        <f>IF(Ventes[[#This Row],[RemiseType]]="Aucun",0,IF(Ventes[[#This Row],[RemiseType]]="Bas",3%,IF(Ventes[[#This Row],[RemiseType]]="Moyen",5%,IF(Ventes[[#This Row],[RemiseType]]="Elevé",10%,0))))*Ventes[[#This Row],[VenteBrut]]</f>
        <v>589</v>
      </c>
      <c r="Z458">
        <f>Ventes[[#This Row],[VenteBrut]]-Ventes[[#This Row],[Remise]]</f>
        <v>5301</v>
      </c>
      <c r="AA458">
        <f>Ventes[[#This Row],[VenteNombre]]*Ventes[[#This Row],[CUHT]]</f>
        <v>2394</v>
      </c>
      <c r="AB458">
        <f>ROUND(Ventes[[#This Row],[VenteNet]]-Ventes[[#This Row],[Cout]],2)</f>
        <v>2907</v>
      </c>
      <c r="AC458">
        <f>WEEKDAY(Ventes[[#This Row],[VenteDate]], 2)</f>
        <v>4</v>
      </c>
      <c r="AD458" t="str">
        <f>CHOOSE(WEEKDAY(Ventes[[#This Row],[VenteDate]], 2),"lun.","mar.","mer.","jeu.","ven.","sam.","dim.")</f>
        <v>jeu.</v>
      </c>
      <c r="AE458" s="10" t="str">
        <f>IF(MONTH(Ventes[[#This Row],[VenteDate]])&lt;10,"0"&amp;MONTH(Ventes[[#This Row],[VenteDate]]),TEXT(MONTH(Ventes[[#This Row],[VenteDate]]),"##"))</f>
        <v>12</v>
      </c>
      <c r="AF458" t="str">
        <f>CHOOSE(Ventes[[#This Row],[DateMoisNumero]],"janvier","février","mars","avril","mai","juin","juillet.","août","septembre","octobre","novembre","décembre")</f>
        <v>décembre</v>
      </c>
      <c r="AG458" t="str">
        <f>Ventes[[#This Row],[DateAnnee]]&amp;IF(WEEKNUM(Ventes[[#This Row],[VenteDate]])&lt;10,"-0","-")&amp;WEEKNUM(Ventes[[#This Row],[VenteDate]])</f>
        <v>2025-49</v>
      </c>
      <c r="AH458" s="10">
        <f>YEAR(Ventes[[#This Row],[VenteDate]])</f>
        <v>2025</v>
      </c>
      <c r="AR458"/>
      <c r="AS458"/>
      <c r="AT458"/>
      <c r="AU458"/>
      <c r="AV458"/>
      <c r="AW458"/>
      <c r="BA458"/>
      <c r="BC458"/>
    </row>
    <row r="459" spans="1:55">
      <c r="A459" t="s">
        <v>1129</v>
      </c>
      <c r="B459" t="s">
        <v>1130</v>
      </c>
      <c r="D459" s="7">
        <v>45509</v>
      </c>
      <c r="E459" s="8">
        <v>46011</v>
      </c>
      <c r="F459" s="8" t="s">
        <v>95</v>
      </c>
      <c r="G459" t="s">
        <v>96</v>
      </c>
      <c r="H459" t="s">
        <v>1131</v>
      </c>
      <c r="I459" t="s">
        <v>1132</v>
      </c>
      <c r="J459" t="s">
        <v>1133</v>
      </c>
      <c r="K459" t="s">
        <v>1136</v>
      </c>
      <c r="L459" s="9" t="s">
        <v>1137</v>
      </c>
      <c r="M459" s="9" t="s">
        <v>63</v>
      </c>
      <c r="N459" t="s">
        <v>64</v>
      </c>
      <c r="O459" t="s">
        <v>288</v>
      </c>
      <c r="P459" t="s">
        <v>289</v>
      </c>
      <c r="Q459" s="5" t="s">
        <v>79</v>
      </c>
      <c r="R459" t="s">
        <v>80</v>
      </c>
      <c r="S459" t="s">
        <v>143</v>
      </c>
      <c r="T459" t="s">
        <v>144</v>
      </c>
      <c r="U459">
        <v>5.16</v>
      </c>
      <c r="V459">
        <v>14</v>
      </c>
      <c r="W459">
        <v>105.4</v>
      </c>
      <c r="X459">
        <f>Ventes[[#This Row],[VenteNombre]]*Ventes[[#This Row],[PUHT]]</f>
        <v>1475.6000000000001</v>
      </c>
      <c r="Y4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59">
        <f>Ventes[[#This Row],[VenteBrut]]-Ventes[[#This Row],[Remise]]</f>
        <v>1475.6000000000001</v>
      </c>
      <c r="AA459">
        <f>Ventes[[#This Row],[VenteNombre]]*Ventes[[#This Row],[CUHT]]</f>
        <v>72.240000000000009</v>
      </c>
      <c r="AB459">
        <f>ROUND(Ventes[[#This Row],[VenteNet]]-Ventes[[#This Row],[Cout]],2)</f>
        <v>1403.36</v>
      </c>
      <c r="AC459">
        <f>WEEKDAY(Ventes[[#This Row],[VenteDate]], 2)</f>
        <v>6</v>
      </c>
      <c r="AD459" t="str">
        <f>CHOOSE(WEEKDAY(Ventes[[#This Row],[VenteDate]], 2),"lun.","mar.","mer.","jeu.","ven.","sam.","dim.")</f>
        <v>sam.</v>
      </c>
      <c r="AE459" s="10" t="str">
        <f>IF(MONTH(Ventes[[#This Row],[VenteDate]])&lt;10,"0"&amp;MONTH(Ventes[[#This Row],[VenteDate]]),TEXT(MONTH(Ventes[[#This Row],[VenteDate]]),"##"))</f>
        <v>12</v>
      </c>
      <c r="AF459" t="str">
        <f>CHOOSE(Ventes[[#This Row],[DateMoisNumero]],"janvier","février","mars","avril","mai","juin","juillet.","août","septembre","octobre","novembre","décembre")</f>
        <v>décembre</v>
      </c>
      <c r="AG459" t="str">
        <f>Ventes[[#This Row],[DateAnnee]]&amp;IF(WEEKNUM(Ventes[[#This Row],[VenteDate]])&lt;10,"-0","-")&amp;WEEKNUM(Ventes[[#This Row],[VenteDate]])</f>
        <v>2025-51</v>
      </c>
      <c r="AH459" s="10">
        <f>YEAR(Ventes[[#This Row],[VenteDate]])</f>
        <v>2025</v>
      </c>
      <c r="AR459"/>
      <c r="AS459"/>
      <c r="AT459"/>
      <c r="AU459"/>
      <c r="AV459"/>
      <c r="AW459"/>
      <c r="BA459"/>
      <c r="BC459"/>
    </row>
    <row r="460" spans="1:55">
      <c r="A460" t="s">
        <v>1129</v>
      </c>
      <c r="B460" t="s">
        <v>1130</v>
      </c>
      <c r="D460" s="7">
        <v>45509</v>
      </c>
      <c r="E460" s="8">
        <v>46233</v>
      </c>
      <c r="F460" s="8" t="s">
        <v>95</v>
      </c>
      <c r="G460" t="s">
        <v>96</v>
      </c>
      <c r="H460" t="s">
        <v>1131</v>
      </c>
      <c r="I460" t="s">
        <v>1132</v>
      </c>
      <c r="J460" t="s">
        <v>1133</v>
      </c>
      <c r="K460" t="s">
        <v>1138</v>
      </c>
      <c r="L460" s="9" t="s">
        <v>1139</v>
      </c>
      <c r="M460" s="9" t="s">
        <v>63</v>
      </c>
      <c r="N460" t="s">
        <v>64</v>
      </c>
      <c r="O460" t="s">
        <v>77</v>
      </c>
      <c r="P460" t="s">
        <v>78</v>
      </c>
      <c r="Q460" s="5" t="s">
        <v>79</v>
      </c>
      <c r="R460" t="s">
        <v>80</v>
      </c>
      <c r="S460" t="s">
        <v>160</v>
      </c>
      <c r="T460" t="s">
        <v>161</v>
      </c>
      <c r="U460">
        <v>41.04</v>
      </c>
      <c r="V460">
        <v>21</v>
      </c>
      <c r="W460">
        <v>132.4</v>
      </c>
      <c r="X460">
        <f>Ventes[[#This Row],[VenteNombre]]*Ventes[[#This Row],[PUHT]]</f>
        <v>2780.4</v>
      </c>
      <c r="Y460">
        <f>IF(Ventes[[#This Row],[RemiseType]]="Aucun",0,IF(Ventes[[#This Row],[RemiseType]]="Bas",3%,IF(Ventes[[#This Row],[RemiseType]]="Moyen",5%,IF(Ventes[[#This Row],[RemiseType]]="Elevé",10%,0))))*Ventes[[#This Row],[VenteBrut]]</f>
        <v>278.04000000000002</v>
      </c>
      <c r="Z460">
        <f>Ventes[[#This Row],[VenteBrut]]-Ventes[[#This Row],[Remise]]</f>
        <v>2502.36</v>
      </c>
      <c r="AA460">
        <f>Ventes[[#This Row],[VenteNombre]]*Ventes[[#This Row],[CUHT]]</f>
        <v>861.84</v>
      </c>
      <c r="AB460">
        <f>ROUND(Ventes[[#This Row],[VenteNet]]-Ventes[[#This Row],[Cout]],2)</f>
        <v>1640.52</v>
      </c>
      <c r="AC460">
        <f>WEEKDAY(Ventes[[#This Row],[VenteDate]], 2)</f>
        <v>4</v>
      </c>
      <c r="AD460" t="str">
        <f>CHOOSE(WEEKDAY(Ventes[[#This Row],[VenteDate]], 2),"lun.","mar.","mer.","jeu.","ven.","sam.","dim.")</f>
        <v>jeu.</v>
      </c>
      <c r="AE460" s="10" t="str">
        <f>IF(MONTH(Ventes[[#This Row],[VenteDate]])&lt;10,"0"&amp;MONTH(Ventes[[#This Row],[VenteDate]]),TEXT(MONTH(Ventes[[#This Row],[VenteDate]]),"##"))</f>
        <v>07</v>
      </c>
      <c r="AF460" t="str">
        <f>CHOOSE(Ventes[[#This Row],[DateMoisNumero]],"janvier","février","mars","avril","mai","juin","juillet.","août","septembre","octobre","novembre","décembre")</f>
        <v>juillet.</v>
      </c>
      <c r="AG460" t="str">
        <f>Ventes[[#This Row],[DateAnnee]]&amp;IF(WEEKNUM(Ventes[[#This Row],[VenteDate]])&lt;10,"-0","-")&amp;WEEKNUM(Ventes[[#This Row],[VenteDate]])</f>
        <v>2026-31</v>
      </c>
      <c r="AH460" s="10">
        <f>YEAR(Ventes[[#This Row],[VenteDate]])</f>
        <v>2026</v>
      </c>
      <c r="AR460"/>
      <c r="AS460"/>
      <c r="AT460"/>
      <c r="AU460"/>
      <c r="AV460"/>
      <c r="AW460"/>
      <c r="BA460"/>
      <c r="BC460"/>
    </row>
    <row r="461" spans="1:55">
      <c r="A461" t="s">
        <v>1129</v>
      </c>
      <c r="B461" t="s">
        <v>1130</v>
      </c>
      <c r="D461" s="7">
        <v>45509</v>
      </c>
      <c r="E461" s="8">
        <v>46741</v>
      </c>
      <c r="F461" s="8" t="s">
        <v>95</v>
      </c>
      <c r="G461" t="s">
        <v>96</v>
      </c>
      <c r="H461" t="s">
        <v>1131</v>
      </c>
      <c r="I461" t="s">
        <v>1132</v>
      </c>
      <c r="J461" t="s">
        <v>1133</v>
      </c>
      <c r="K461" t="s">
        <v>1140</v>
      </c>
      <c r="L461" s="9" t="s">
        <v>1141</v>
      </c>
      <c r="M461" s="9" t="s">
        <v>63</v>
      </c>
      <c r="N461" t="s">
        <v>64</v>
      </c>
      <c r="O461" t="s">
        <v>288</v>
      </c>
      <c r="P461" s="9" t="s">
        <v>289</v>
      </c>
      <c r="Q461" s="5" t="s">
        <v>79</v>
      </c>
      <c r="R461" t="s">
        <v>80</v>
      </c>
      <c r="S461" t="s">
        <v>143</v>
      </c>
      <c r="T461" t="s">
        <v>144</v>
      </c>
      <c r="U461" s="9">
        <v>10.32</v>
      </c>
      <c r="V461">
        <v>14</v>
      </c>
      <c r="W461" s="9">
        <v>10.8</v>
      </c>
      <c r="X461">
        <f>Ventes[[#This Row],[VenteNombre]]*Ventes[[#This Row],[PUHT]]</f>
        <v>151.20000000000002</v>
      </c>
      <c r="Y4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1">
        <f>Ventes[[#This Row],[VenteBrut]]-Ventes[[#This Row],[Remise]]</f>
        <v>151.20000000000002</v>
      </c>
      <c r="AA461">
        <f>Ventes[[#This Row],[VenteNombre]]*Ventes[[#This Row],[CUHT]]</f>
        <v>144.48000000000002</v>
      </c>
      <c r="AB461">
        <f>ROUND(Ventes[[#This Row],[VenteNet]]-Ventes[[#This Row],[Cout]],2)</f>
        <v>6.72</v>
      </c>
      <c r="AC461">
        <f>WEEKDAY(Ventes[[#This Row],[VenteDate]], 2)</f>
        <v>1</v>
      </c>
      <c r="AD461" t="str">
        <f>CHOOSE(WEEKDAY(Ventes[[#This Row],[VenteDate]], 2),"lun.","mar.","mer.","jeu.","ven.","sam.","dim.")</f>
        <v>lun.</v>
      </c>
      <c r="AE461" s="10" t="str">
        <f>IF(MONTH(Ventes[[#This Row],[VenteDate]])&lt;10,"0"&amp;MONTH(Ventes[[#This Row],[VenteDate]]),TEXT(MONTH(Ventes[[#This Row],[VenteDate]]),"##"))</f>
        <v>12</v>
      </c>
      <c r="AF461" t="str">
        <f>CHOOSE(Ventes[[#This Row],[DateMoisNumero]],"janvier","février","mars","avril","mai","juin","juillet.","août","septembre","octobre","novembre","décembre")</f>
        <v>décembre</v>
      </c>
      <c r="AG461" t="str">
        <f>Ventes[[#This Row],[DateAnnee]]&amp;IF(WEEKNUM(Ventes[[#This Row],[VenteDate]])&lt;10,"-0","-")&amp;WEEKNUM(Ventes[[#This Row],[VenteDate]])</f>
        <v>2027-52</v>
      </c>
      <c r="AH461" s="10">
        <f>YEAR(Ventes[[#This Row],[VenteDate]])</f>
        <v>2027</v>
      </c>
      <c r="AR461"/>
      <c r="AS461"/>
      <c r="AT461"/>
      <c r="AU461"/>
      <c r="AV461"/>
      <c r="AW461"/>
      <c r="BA461"/>
      <c r="BC461"/>
    </row>
    <row r="462" spans="1:55">
      <c r="A462" t="s">
        <v>1142</v>
      </c>
      <c r="B462" t="s">
        <v>1143</v>
      </c>
      <c r="C462" t="s">
        <v>1144</v>
      </c>
      <c r="D462" s="8">
        <v>45688</v>
      </c>
      <c r="E462" s="8">
        <v>45688</v>
      </c>
      <c r="F462" s="8" t="s">
        <v>95</v>
      </c>
      <c r="G462" t="s">
        <v>96</v>
      </c>
      <c r="H462" t="s">
        <v>1145</v>
      </c>
      <c r="I462" t="s">
        <v>1146</v>
      </c>
      <c r="J462" t="s">
        <v>1147</v>
      </c>
      <c r="K462" t="s">
        <v>1148</v>
      </c>
      <c r="L462" s="9" t="s">
        <v>1149</v>
      </c>
      <c r="M462" s="9" t="s">
        <v>53</v>
      </c>
      <c r="N462" t="s">
        <v>54</v>
      </c>
      <c r="O462" t="s">
        <v>55</v>
      </c>
      <c r="P462" t="s">
        <v>56</v>
      </c>
      <c r="Q462" s="5" t="s">
        <v>65</v>
      </c>
      <c r="R462" t="s">
        <v>66</v>
      </c>
      <c r="S462" t="s">
        <v>160</v>
      </c>
      <c r="T462" t="s">
        <v>161</v>
      </c>
      <c r="U462">
        <v>68.040000000000006</v>
      </c>
      <c r="V462">
        <v>17</v>
      </c>
      <c r="W462">
        <v>102.06</v>
      </c>
      <c r="X462">
        <f>Ventes[[#This Row],[VenteNombre]]*Ventes[[#This Row],[PUHT]]</f>
        <v>1735.02</v>
      </c>
      <c r="Y462">
        <f>IF(Ventes[[#This Row],[RemiseType]]="Aucun",0,IF(Ventes[[#This Row],[RemiseType]]="Bas",3%,IF(Ventes[[#This Row],[RemiseType]]="Moyen",5%,IF(Ventes[[#This Row],[RemiseType]]="Elevé",10%,0))))*Ventes[[#This Row],[VenteBrut]]</f>
        <v>52.050599999999996</v>
      </c>
      <c r="Z462">
        <f>Ventes[[#This Row],[VenteBrut]]-Ventes[[#This Row],[Remise]]</f>
        <v>1682.9694</v>
      </c>
      <c r="AA462">
        <f>Ventes[[#This Row],[VenteNombre]]*Ventes[[#This Row],[CUHT]]</f>
        <v>1156.68</v>
      </c>
      <c r="AB462">
        <f>ROUND(Ventes[[#This Row],[VenteNet]]-Ventes[[#This Row],[Cout]],2)</f>
        <v>526.29</v>
      </c>
      <c r="AC462">
        <f>WEEKDAY(Ventes[[#This Row],[VenteDate]], 2)</f>
        <v>5</v>
      </c>
      <c r="AD462" t="str">
        <f>CHOOSE(WEEKDAY(Ventes[[#This Row],[VenteDate]], 2),"lun.","mar.","mer.","jeu.","ven.","sam.","dim.")</f>
        <v>ven.</v>
      </c>
      <c r="AE462" s="10" t="str">
        <f>IF(MONTH(Ventes[[#This Row],[VenteDate]])&lt;10,"0"&amp;MONTH(Ventes[[#This Row],[VenteDate]]),TEXT(MONTH(Ventes[[#This Row],[VenteDate]]),"##"))</f>
        <v>01</v>
      </c>
      <c r="AF462" t="str">
        <f>CHOOSE(Ventes[[#This Row],[DateMoisNumero]],"janvier","février","mars","avril","mai","juin","juillet.","août","septembre","octobre","novembre","décembre")</f>
        <v>janvier</v>
      </c>
      <c r="AG462" t="str">
        <f>Ventes[[#This Row],[DateAnnee]]&amp;IF(WEEKNUM(Ventes[[#This Row],[VenteDate]])&lt;10,"-0","-")&amp;WEEKNUM(Ventes[[#This Row],[VenteDate]])</f>
        <v>2025-05</v>
      </c>
      <c r="AH462" s="10">
        <f>YEAR(Ventes[[#This Row],[VenteDate]])</f>
        <v>2025</v>
      </c>
      <c r="AR462"/>
      <c r="AS462"/>
      <c r="AT462"/>
      <c r="AU462"/>
      <c r="AV462"/>
      <c r="AW462"/>
      <c r="BA462"/>
      <c r="BC462"/>
    </row>
    <row r="463" spans="1:55">
      <c r="A463" t="s">
        <v>1142</v>
      </c>
      <c r="B463" t="s">
        <v>1143</v>
      </c>
      <c r="C463" t="s">
        <v>1144</v>
      </c>
      <c r="D463" s="8">
        <v>45688</v>
      </c>
      <c r="E463" s="8">
        <v>45688</v>
      </c>
      <c r="F463" s="8" t="s">
        <v>95</v>
      </c>
      <c r="G463" t="s">
        <v>96</v>
      </c>
      <c r="H463" t="s">
        <v>1145</v>
      </c>
      <c r="I463" t="s">
        <v>1146</v>
      </c>
      <c r="J463" t="s">
        <v>1147</v>
      </c>
      <c r="K463" t="s">
        <v>1150</v>
      </c>
      <c r="L463" s="9" t="s">
        <v>1151</v>
      </c>
      <c r="M463" s="9" t="s">
        <v>63</v>
      </c>
      <c r="N463" t="s">
        <v>64</v>
      </c>
      <c r="O463" t="s">
        <v>288</v>
      </c>
      <c r="P463" s="9" t="s">
        <v>289</v>
      </c>
      <c r="Q463" s="5" t="s">
        <v>79</v>
      </c>
      <c r="R463" t="s">
        <v>80</v>
      </c>
      <c r="S463" t="s">
        <v>183</v>
      </c>
      <c r="T463" t="s">
        <v>184</v>
      </c>
      <c r="U463" s="9">
        <v>18.899999999999999</v>
      </c>
      <c r="V463">
        <v>18</v>
      </c>
      <c r="W463" s="9">
        <v>24.94</v>
      </c>
      <c r="X463">
        <f>Ventes[[#This Row],[VenteNombre]]*Ventes[[#This Row],[PUHT]]</f>
        <v>448.92</v>
      </c>
      <c r="Y46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3">
        <f>Ventes[[#This Row],[VenteBrut]]-Ventes[[#This Row],[Remise]]</f>
        <v>448.92</v>
      </c>
      <c r="AA463">
        <f>Ventes[[#This Row],[VenteNombre]]*Ventes[[#This Row],[CUHT]]</f>
        <v>340.2</v>
      </c>
      <c r="AB463">
        <f>ROUND(Ventes[[#This Row],[VenteNet]]-Ventes[[#This Row],[Cout]],2)</f>
        <v>108.72</v>
      </c>
      <c r="AC463">
        <f>WEEKDAY(Ventes[[#This Row],[VenteDate]], 2)</f>
        <v>5</v>
      </c>
      <c r="AD463" t="str">
        <f>CHOOSE(WEEKDAY(Ventes[[#This Row],[VenteDate]], 2),"lun.","mar.","mer.","jeu.","ven.","sam.","dim.")</f>
        <v>ven.</v>
      </c>
      <c r="AE463" s="10" t="str">
        <f>IF(MONTH(Ventes[[#This Row],[VenteDate]])&lt;10,"0"&amp;MONTH(Ventes[[#This Row],[VenteDate]]),TEXT(MONTH(Ventes[[#This Row],[VenteDate]]),"##"))</f>
        <v>01</v>
      </c>
      <c r="AF463" t="str">
        <f>CHOOSE(Ventes[[#This Row],[DateMoisNumero]],"janvier","février","mars","avril","mai","juin","juillet.","août","septembre","octobre","novembre","décembre")</f>
        <v>janvier</v>
      </c>
      <c r="AG463" t="str">
        <f>Ventes[[#This Row],[DateAnnee]]&amp;IF(WEEKNUM(Ventes[[#This Row],[VenteDate]])&lt;10,"-0","-")&amp;WEEKNUM(Ventes[[#This Row],[VenteDate]])</f>
        <v>2025-05</v>
      </c>
      <c r="AH463" s="10">
        <f>YEAR(Ventes[[#This Row],[VenteDate]])</f>
        <v>2025</v>
      </c>
      <c r="AR463"/>
      <c r="AS463"/>
      <c r="AT463"/>
      <c r="AU463"/>
      <c r="AV463"/>
      <c r="AW463"/>
      <c r="BA463"/>
      <c r="BC463"/>
    </row>
    <row r="464" spans="1:55">
      <c r="A464" t="s">
        <v>1142</v>
      </c>
      <c r="B464" t="s">
        <v>1143</v>
      </c>
      <c r="C464" t="s">
        <v>1144</v>
      </c>
      <c r="D464" s="8">
        <v>45688</v>
      </c>
      <c r="E464" s="8">
        <v>45792</v>
      </c>
      <c r="F464" s="8" t="s">
        <v>95</v>
      </c>
      <c r="G464" t="s">
        <v>96</v>
      </c>
      <c r="H464" t="s">
        <v>1145</v>
      </c>
      <c r="I464" t="s">
        <v>1146</v>
      </c>
      <c r="J464" t="s">
        <v>1147</v>
      </c>
      <c r="K464" t="s">
        <v>215</v>
      </c>
      <c r="L464" s="9" t="s">
        <v>216</v>
      </c>
      <c r="M464" s="9" t="s">
        <v>63</v>
      </c>
      <c r="N464" t="s">
        <v>64</v>
      </c>
      <c r="O464" t="s">
        <v>288</v>
      </c>
      <c r="P464" t="s">
        <v>289</v>
      </c>
      <c r="Q464" s="5" t="s">
        <v>57</v>
      </c>
      <c r="R464" t="s">
        <v>58</v>
      </c>
      <c r="S464" t="s">
        <v>143</v>
      </c>
      <c r="T464" t="s">
        <v>144</v>
      </c>
      <c r="U464">
        <v>43</v>
      </c>
      <c r="V464">
        <v>22</v>
      </c>
      <c r="W464">
        <v>45</v>
      </c>
      <c r="X464">
        <f>Ventes[[#This Row],[VenteNombre]]*Ventes[[#This Row],[PUHT]]</f>
        <v>990</v>
      </c>
      <c r="Y46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4">
        <f>Ventes[[#This Row],[VenteBrut]]-Ventes[[#This Row],[Remise]]</f>
        <v>990</v>
      </c>
      <c r="AA464">
        <f>Ventes[[#This Row],[VenteNombre]]*Ventes[[#This Row],[CUHT]]</f>
        <v>946</v>
      </c>
      <c r="AB464">
        <f>ROUND(Ventes[[#This Row],[VenteNet]]-Ventes[[#This Row],[Cout]],2)</f>
        <v>44</v>
      </c>
      <c r="AC464">
        <f>WEEKDAY(Ventes[[#This Row],[VenteDate]], 2)</f>
        <v>4</v>
      </c>
      <c r="AD464" t="str">
        <f>CHOOSE(WEEKDAY(Ventes[[#This Row],[VenteDate]], 2),"lun.","mar.","mer.","jeu.","ven.","sam.","dim.")</f>
        <v>jeu.</v>
      </c>
      <c r="AE464" s="10" t="str">
        <f>IF(MONTH(Ventes[[#This Row],[VenteDate]])&lt;10,"0"&amp;MONTH(Ventes[[#This Row],[VenteDate]]),TEXT(MONTH(Ventes[[#This Row],[VenteDate]]),"##"))</f>
        <v>05</v>
      </c>
      <c r="AF464" t="str">
        <f>CHOOSE(Ventes[[#This Row],[DateMoisNumero]],"janvier","février","mars","avril","mai","juin","juillet.","août","septembre","octobre","novembre","décembre")</f>
        <v>mai</v>
      </c>
      <c r="AG464" t="str">
        <f>Ventes[[#This Row],[DateAnnee]]&amp;IF(WEEKNUM(Ventes[[#This Row],[VenteDate]])&lt;10,"-0","-")&amp;WEEKNUM(Ventes[[#This Row],[VenteDate]])</f>
        <v>2025-20</v>
      </c>
      <c r="AH464" s="10">
        <f>YEAR(Ventes[[#This Row],[VenteDate]])</f>
        <v>2025</v>
      </c>
      <c r="AR464"/>
      <c r="AS464"/>
      <c r="AT464"/>
      <c r="AU464"/>
      <c r="AV464"/>
      <c r="AW464"/>
      <c r="BA464"/>
      <c r="BC464"/>
    </row>
    <row r="465" spans="1:55">
      <c r="A465" t="s">
        <v>1142</v>
      </c>
      <c r="B465" t="s">
        <v>1143</v>
      </c>
      <c r="C465" t="s">
        <v>1144</v>
      </c>
      <c r="D465" s="8">
        <v>45688</v>
      </c>
      <c r="E465" s="8">
        <v>45968</v>
      </c>
      <c r="F465" s="8" t="s">
        <v>95</v>
      </c>
      <c r="G465" t="s">
        <v>96</v>
      </c>
      <c r="H465" t="s">
        <v>1145</v>
      </c>
      <c r="I465" t="s">
        <v>1146</v>
      </c>
      <c r="J465" t="s">
        <v>1147</v>
      </c>
      <c r="K465" t="s">
        <v>1152</v>
      </c>
      <c r="L465" s="9" t="s">
        <v>1153</v>
      </c>
      <c r="M465" s="9" t="s">
        <v>63</v>
      </c>
      <c r="N465" t="s">
        <v>64</v>
      </c>
      <c r="O465" t="s">
        <v>288</v>
      </c>
      <c r="P465" t="s">
        <v>289</v>
      </c>
      <c r="Q465" s="5" t="s">
        <v>47</v>
      </c>
      <c r="R465" t="s">
        <v>48</v>
      </c>
      <c r="S465" t="s">
        <v>119</v>
      </c>
      <c r="T465" t="s">
        <v>120</v>
      </c>
      <c r="U465">
        <v>165.89</v>
      </c>
      <c r="V465">
        <v>28</v>
      </c>
      <c r="W465">
        <v>250.78</v>
      </c>
      <c r="X465">
        <f>Ventes[[#This Row],[VenteNombre]]*Ventes[[#This Row],[PUHT]]</f>
        <v>7021.84</v>
      </c>
      <c r="Y46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5">
        <f>Ventes[[#This Row],[VenteBrut]]-Ventes[[#This Row],[Remise]]</f>
        <v>7021.84</v>
      </c>
      <c r="AA465">
        <f>Ventes[[#This Row],[VenteNombre]]*Ventes[[#This Row],[CUHT]]</f>
        <v>4644.92</v>
      </c>
      <c r="AB465">
        <f>ROUND(Ventes[[#This Row],[VenteNet]]-Ventes[[#This Row],[Cout]],2)</f>
        <v>2376.92</v>
      </c>
      <c r="AC465">
        <f>WEEKDAY(Ventes[[#This Row],[VenteDate]], 2)</f>
        <v>5</v>
      </c>
      <c r="AD465" t="str">
        <f>CHOOSE(WEEKDAY(Ventes[[#This Row],[VenteDate]], 2),"lun.","mar.","mer.","jeu.","ven.","sam.","dim.")</f>
        <v>ven.</v>
      </c>
      <c r="AE465" s="10" t="str">
        <f>IF(MONTH(Ventes[[#This Row],[VenteDate]])&lt;10,"0"&amp;MONTH(Ventes[[#This Row],[VenteDate]]),TEXT(MONTH(Ventes[[#This Row],[VenteDate]]),"##"))</f>
        <v>11</v>
      </c>
      <c r="AF465" t="str">
        <f>CHOOSE(Ventes[[#This Row],[DateMoisNumero]],"janvier","février","mars","avril","mai","juin","juillet.","août","septembre","octobre","novembre","décembre")</f>
        <v>novembre</v>
      </c>
      <c r="AG465" t="str">
        <f>Ventes[[#This Row],[DateAnnee]]&amp;IF(WEEKNUM(Ventes[[#This Row],[VenteDate]])&lt;10,"-0","-")&amp;WEEKNUM(Ventes[[#This Row],[VenteDate]])</f>
        <v>2025-45</v>
      </c>
      <c r="AH465" s="10">
        <f>YEAR(Ventes[[#This Row],[VenteDate]])</f>
        <v>2025</v>
      </c>
      <c r="AR465"/>
      <c r="AS465"/>
      <c r="AT465"/>
      <c r="AU465"/>
      <c r="AV465"/>
      <c r="AW465"/>
      <c r="BA465"/>
      <c r="BC465"/>
    </row>
    <row r="466" spans="1:55">
      <c r="A466" t="s">
        <v>1142</v>
      </c>
      <c r="B466" t="s">
        <v>1143</v>
      </c>
      <c r="C466" t="s">
        <v>1144</v>
      </c>
      <c r="D466" s="8">
        <v>45688</v>
      </c>
      <c r="E466" s="8">
        <v>46049</v>
      </c>
      <c r="F466" s="8" t="s">
        <v>95</v>
      </c>
      <c r="G466" t="s">
        <v>96</v>
      </c>
      <c r="H466" t="s">
        <v>1145</v>
      </c>
      <c r="I466" t="s">
        <v>1146</v>
      </c>
      <c r="J466" t="s">
        <v>1147</v>
      </c>
      <c r="K466" t="s">
        <v>317</v>
      </c>
      <c r="L466" s="9" t="s">
        <v>318</v>
      </c>
      <c r="M466" s="9" t="s">
        <v>75</v>
      </c>
      <c r="N466" t="s">
        <v>76</v>
      </c>
      <c r="O466" t="s">
        <v>77</v>
      </c>
      <c r="P466" t="s">
        <v>78</v>
      </c>
      <c r="Q466" s="5" t="s">
        <v>79</v>
      </c>
      <c r="R466" t="s">
        <v>80</v>
      </c>
      <c r="S466" t="s">
        <v>160</v>
      </c>
      <c r="T466" t="s">
        <v>161</v>
      </c>
      <c r="U466">
        <v>8</v>
      </c>
      <c r="V466">
        <v>28</v>
      </c>
      <c r="W466">
        <v>8.33</v>
      </c>
      <c r="X466">
        <f>Ventes[[#This Row],[VenteNombre]]*Ventes[[#This Row],[PUHT]]</f>
        <v>233.24</v>
      </c>
      <c r="Y466">
        <f>IF(Ventes[[#This Row],[RemiseType]]="Aucun",0,IF(Ventes[[#This Row],[RemiseType]]="Bas",3%,IF(Ventes[[#This Row],[RemiseType]]="Moyen",5%,IF(Ventes[[#This Row],[RemiseType]]="Elevé",10%,0))))*Ventes[[#This Row],[VenteBrut]]</f>
        <v>23.324000000000002</v>
      </c>
      <c r="Z466">
        <f>Ventes[[#This Row],[VenteBrut]]-Ventes[[#This Row],[Remise]]</f>
        <v>209.916</v>
      </c>
      <c r="AA466">
        <f>Ventes[[#This Row],[VenteNombre]]*Ventes[[#This Row],[CUHT]]</f>
        <v>224</v>
      </c>
      <c r="AB466">
        <f>ROUND(Ventes[[#This Row],[VenteNet]]-Ventes[[#This Row],[Cout]],2)</f>
        <v>-14.08</v>
      </c>
      <c r="AC466">
        <f>WEEKDAY(Ventes[[#This Row],[VenteDate]], 2)</f>
        <v>2</v>
      </c>
      <c r="AD466" t="str">
        <f>CHOOSE(WEEKDAY(Ventes[[#This Row],[VenteDate]], 2),"lun.","mar.","mer.","jeu.","ven.","sam.","dim.")</f>
        <v>mar.</v>
      </c>
      <c r="AE466" s="10" t="str">
        <f>IF(MONTH(Ventes[[#This Row],[VenteDate]])&lt;10,"0"&amp;MONTH(Ventes[[#This Row],[VenteDate]]),TEXT(MONTH(Ventes[[#This Row],[VenteDate]]),"##"))</f>
        <v>01</v>
      </c>
      <c r="AF466" t="str">
        <f>CHOOSE(Ventes[[#This Row],[DateMoisNumero]],"janvier","février","mars","avril","mai","juin","juillet.","août","septembre","octobre","novembre","décembre")</f>
        <v>janvier</v>
      </c>
      <c r="AG466" t="str">
        <f>Ventes[[#This Row],[DateAnnee]]&amp;IF(WEEKNUM(Ventes[[#This Row],[VenteDate]])&lt;10,"-0","-")&amp;WEEKNUM(Ventes[[#This Row],[VenteDate]])</f>
        <v>2026-05</v>
      </c>
      <c r="AH466" s="10">
        <f>YEAR(Ventes[[#This Row],[VenteDate]])</f>
        <v>2026</v>
      </c>
      <c r="AR466"/>
      <c r="AS466"/>
      <c r="AT466"/>
      <c r="AU466"/>
      <c r="AV466"/>
      <c r="AW466"/>
      <c r="BA466"/>
      <c r="BC466"/>
    </row>
    <row r="467" spans="1:55">
      <c r="A467" t="s">
        <v>1142</v>
      </c>
      <c r="B467" t="s">
        <v>1143</v>
      </c>
      <c r="C467" t="s">
        <v>1144</v>
      </c>
      <c r="D467" s="8">
        <v>45688</v>
      </c>
      <c r="E467" s="8">
        <v>46059</v>
      </c>
      <c r="F467" s="8" t="s">
        <v>95</v>
      </c>
      <c r="G467" t="s">
        <v>96</v>
      </c>
      <c r="H467" t="s">
        <v>1145</v>
      </c>
      <c r="I467" t="s">
        <v>1146</v>
      </c>
      <c r="J467" t="s">
        <v>1147</v>
      </c>
      <c r="K467" t="s">
        <v>1154</v>
      </c>
      <c r="L467" s="9" t="s">
        <v>1155</v>
      </c>
      <c r="M467" s="9" t="s">
        <v>53</v>
      </c>
      <c r="N467" t="s">
        <v>54</v>
      </c>
      <c r="O467" t="s">
        <v>288</v>
      </c>
      <c r="P467" t="s">
        <v>289</v>
      </c>
      <c r="Q467" s="5" t="s">
        <v>79</v>
      </c>
      <c r="R467" t="s">
        <v>80</v>
      </c>
      <c r="S467" t="s">
        <v>251</v>
      </c>
      <c r="T467" t="s">
        <v>252</v>
      </c>
      <c r="U467">
        <v>73.73</v>
      </c>
      <c r="V467">
        <v>27</v>
      </c>
      <c r="W467">
        <v>101.5</v>
      </c>
      <c r="X467">
        <f>Ventes[[#This Row],[VenteNombre]]*Ventes[[#This Row],[PUHT]]</f>
        <v>2740.5</v>
      </c>
      <c r="Y4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7">
        <f>Ventes[[#This Row],[VenteBrut]]-Ventes[[#This Row],[Remise]]</f>
        <v>2740.5</v>
      </c>
      <c r="AA467">
        <f>Ventes[[#This Row],[VenteNombre]]*Ventes[[#This Row],[CUHT]]</f>
        <v>1990.71</v>
      </c>
      <c r="AB467">
        <f>ROUND(Ventes[[#This Row],[VenteNet]]-Ventes[[#This Row],[Cout]],2)</f>
        <v>749.79</v>
      </c>
      <c r="AC467">
        <f>WEEKDAY(Ventes[[#This Row],[VenteDate]], 2)</f>
        <v>5</v>
      </c>
      <c r="AD467" t="str">
        <f>CHOOSE(WEEKDAY(Ventes[[#This Row],[VenteDate]], 2),"lun.","mar.","mer.","jeu.","ven.","sam.","dim.")</f>
        <v>ven.</v>
      </c>
      <c r="AE467" s="10" t="str">
        <f>IF(MONTH(Ventes[[#This Row],[VenteDate]])&lt;10,"0"&amp;MONTH(Ventes[[#This Row],[VenteDate]]),TEXT(MONTH(Ventes[[#This Row],[VenteDate]]),"##"))</f>
        <v>02</v>
      </c>
      <c r="AF467" t="str">
        <f>CHOOSE(Ventes[[#This Row],[DateMoisNumero]],"janvier","février","mars","avril","mai","juin","juillet.","août","septembre","octobre","novembre","décembre")</f>
        <v>février</v>
      </c>
      <c r="AG467" t="str">
        <f>Ventes[[#This Row],[DateAnnee]]&amp;IF(WEEKNUM(Ventes[[#This Row],[VenteDate]])&lt;10,"-0","-")&amp;WEEKNUM(Ventes[[#This Row],[VenteDate]])</f>
        <v>2026-06</v>
      </c>
      <c r="AH467" s="10">
        <f>YEAR(Ventes[[#This Row],[VenteDate]])</f>
        <v>2026</v>
      </c>
      <c r="AR467"/>
      <c r="AS467"/>
      <c r="AT467"/>
      <c r="AU467"/>
      <c r="AV467"/>
      <c r="AW467"/>
      <c r="BA467"/>
      <c r="BC467"/>
    </row>
    <row r="468" spans="1:55">
      <c r="A468" t="s">
        <v>1142</v>
      </c>
      <c r="B468" t="s">
        <v>1143</v>
      </c>
      <c r="C468" t="s">
        <v>1144</v>
      </c>
      <c r="D468" s="8">
        <v>45688</v>
      </c>
      <c r="E468" s="8">
        <v>46366</v>
      </c>
      <c r="F468" s="8" t="s">
        <v>95</v>
      </c>
      <c r="G468" t="s">
        <v>96</v>
      </c>
      <c r="H468" t="s">
        <v>1145</v>
      </c>
      <c r="I468" t="s">
        <v>1146</v>
      </c>
      <c r="J468" t="s">
        <v>1147</v>
      </c>
      <c r="K468" t="s">
        <v>1077</v>
      </c>
      <c r="L468" s="9" t="s">
        <v>1078</v>
      </c>
      <c r="M468" s="9" t="s">
        <v>63</v>
      </c>
      <c r="N468" t="s">
        <v>64</v>
      </c>
      <c r="O468" t="s">
        <v>288</v>
      </c>
      <c r="P468" t="s">
        <v>289</v>
      </c>
      <c r="Q468" s="5" t="s">
        <v>79</v>
      </c>
      <c r="R468" t="s">
        <v>80</v>
      </c>
      <c r="S468" t="s">
        <v>183</v>
      </c>
      <c r="T468" t="s">
        <v>184</v>
      </c>
      <c r="U468">
        <v>15</v>
      </c>
      <c r="V468">
        <v>18</v>
      </c>
      <c r="W468">
        <v>19.79</v>
      </c>
      <c r="X468">
        <f>Ventes[[#This Row],[VenteNombre]]*Ventes[[#This Row],[PUHT]]</f>
        <v>356.21999999999997</v>
      </c>
      <c r="Y4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68">
        <f>Ventes[[#This Row],[VenteBrut]]-Ventes[[#This Row],[Remise]]</f>
        <v>356.21999999999997</v>
      </c>
      <c r="AA468">
        <f>Ventes[[#This Row],[VenteNombre]]*Ventes[[#This Row],[CUHT]]</f>
        <v>270</v>
      </c>
      <c r="AB468">
        <f>ROUND(Ventes[[#This Row],[VenteNet]]-Ventes[[#This Row],[Cout]],2)</f>
        <v>86.22</v>
      </c>
      <c r="AC468">
        <f>WEEKDAY(Ventes[[#This Row],[VenteDate]], 2)</f>
        <v>4</v>
      </c>
      <c r="AD468" t="str">
        <f>CHOOSE(WEEKDAY(Ventes[[#This Row],[VenteDate]], 2),"lun.","mar.","mer.","jeu.","ven.","sam.","dim.")</f>
        <v>jeu.</v>
      </c>
      <c r="AE468" s="10" t="str">
        <f>IF(MONTH(Ventes[[#This Row],[VenteDate]])&lt;10,"0"&amp;MONTH(Ventes[[#This Row],[VenteDate]]),TEXT(MONTH(Ventes[[#This Row],[VenteDate]]),"##"))</f>
        <v>12</v>
      </c>
      <c r="AF468" t="str">
        <f>CHOOSE(Ventes[[#This Row],[DateMoisNumero]],"janvier","février","mars","avril","mai","juin","juillet.","août","septembre","octobre","novembre","décembre")</f>
        <v>décembre</v>
      </c>
      <c r="AG468" t="str">
        <f>Ventes[[#This Row],[DateAnnee]]&amp;IF(WEEKNUM(Ventes[[#This Row],[VenteDate]])&lt;10,"-0","-")&amp;WEEKNUM(Ventes[[#This Row],[VenteDate]])</f>
        <v>2026-50</v>
      </c>
      <c r="AH468" s="10">
        <f>YEAR(Ventes[[#This Row],[VenteDate]])</f>
        <v>2026</v>
      </c>
      <c r="AR468"/>
      <c r="AS468"/>
      <c r="AT468"/>
      <c r="AU468"/>
      <c r="AV468"/>
      <c r="AW468"/>
      <c r="BA468"/>
      <c r="BC468"/>
    </row>
    <row r="469" spans="1:55">
      <c r="A469" t="s">
        <v>1142</v>
      </c>
      <c r="B469" t="s">
        <v>1143</v>
      </c>
      <c r="C469" t="s">
        <v>1144</v>
      </c>
      <c r="D469" s="8">
        <v>45688</v>
      </c>
      <c r="E469" s="8">
        <v>46418</v>
      </c>
      <c r="F469" s="8" t="s">
        <v>95</v>
      </c>
      <c r="G469" t="s">
        <v>96</v>
      </c>
      <c r="H469" t="s">
        <v>1145</v>
      </c>
      <c r="I469" t="s">
        <v>1146</v>
      </c>
      <c r="J469" t="s">
        <v>1147</v>
      </c>
      <c r="K469" t="s">
        <v>1156</v>
      </c>
      <c r="L469" s="9" t="s">
        <v>1157</v>
      </c>
      <c r="M469" s="9" t="s">
        <v>53</v>
      </c>
      <c r="N469" t="s">
        <v>54</v>
      </c>
      <c r="O469" t="s">
        <v>55</v>
      </c>
      <c r="P469" s="9" t="s">
        <v>56</v>
      </c>
      <c r="Q469" s="5" t="s">
        <v>65</v>
      </c>
      <c r="R469" t="s">
        <v>66</v>
      </c>
      <c r="S469" t="s">
        <v>160</v>
      </c>
      <c r="T469" t="s">
        <v>161</v>
      </c>
      <c r="U469" s="9">
        <v>72</v>
      </c>
      <c r="V469">
        <v>17</v>
      </c>
      <c r="W469" s="9">
        <v>108</v>
      </c>
      <c r="X469">
        <f>Ventes[[#This Row],[VenteNombre]]*Ventes[[#This Row],[PUHT]]</f>
        <v>1836</v>
      </c>
      <c r="Y469">
        <f>IF(Ventes[[#This Row],[RemiseType]]="Aucun",0,IF(Ventes[[#This Row],[RemiseType]]="Bas",3%,IF(Ventes[[#This Row],[RemiseType]]="Moyen",5%,IF(Ventes[[#This Row],[RemiseType]]="Elevé",10%,0))))*Ventes[[#This Row],[VenteBrut]]</f>
        <v>55.08</v>
      </c>
      <c r="Z469">
        <f>Ventes[[#This Row],[VenteBrut]]-Ventes[[#This Row],[Remise]]</f>
        <v>1780.92</v>
      </c>
      <c r="AA469">
        <f>Ventes[[#This Row],[VenteNombre]]*Ventes[[#This Row],[CUHT]]</f>
        <v>1224</v>
      </c>
      <c r="AB469">
        <f>ROUND(Ventes[[#This Row],[VenteNet]]-Ventes[[#This Row],[Cout]],2)</f>
        <v>556.91999999999996</v>
      </c>
      <c r="AC469">
        <f>WEEKDAY(Ventes[[#This Row],[VenteDate]], 2)</f>
        <v>7</v>
      </c>
      <c r="AD469" t="str">
        <f>CHOOSE(WEEKDAY(Ventes[[#This Row],[VenteDate]], 2),"lun.","mar.","mer.","jeu.","ven.","sam.","dim.")</f>
        <v>dim.</v>
      </c>
      <c r="AE469" s="10" t="str">
        <f>IF(MONTH(Ventes[[#This Row],[VenteDate]])&lt;10,"0"&amp;MONTH(Ventes[[#This Row],[VenteDate]]),TEXT(MONTH(Ventes[[#This Row],[VenteDate]]),"##"))</f>
        <v>01</v>
      </c>
      <c r="AF469" t="str">
        <f>CHOOSE(Ventes[[#This Row],[DateMoisNumero]],"janvier","février","mars","avril","mai","juin","juillet.","août","septembre","octobre","novembre","décembre")</f>
        <v>janvier</v>
      </c>
      <c r="AG469" t="str">
        <f>Ventes[[#This Row],[DateAnnee]]&amp;IF(WEEKNUM(Ventes[[#This Row],[VenteDate]])&lt;10,"-0","-")&amp;WEEKNUM(Ventes[[#This Row],[VenteDate]])</f>
        <v>2027-06</v>
      </c>
      <c r="AH469" s="10">
        <f>YEAR(Ventes[[#This Row],[VenteDate]])</f>
        <v>2027</v>
      </c>
      <c r="AR469"/>
      <c r="AS469"/>
      <c r="AT469"/>
      <c r="AU469"/>
      <c r="AV469"/>
      <c r="AW469"/>
      <c r="BA469"/>
      <c r="BC469"/>
    </row>
    <row r="470" spans="1:55">
      <c r="A470" t="s">
        <v>1142</v>
      </c>
      <c r="B470" t="s">
        <v>1143</v>
      </c>
      <c r="C470" t="s">
        <v>1144</v>
      </c>
      <c r="D470" s="8">
        <v>45688</v>
      </c>
      <c r="E470" s="8">
        <v>46522</v>
      </c>
      <c r="F470" s="8" t="s">
        <v>95</v>
      </c>
      <c r="G470" t="s">
        <v>96</v>
      </c>
      <c r="H470" t="s">
        <v>1145</v>
      </c>
      <c r="I470" t="s">
        <v>1146</v>
      </c>
      <c r="J470" t="s">
        <v>1147</v>
      </c>
      <c r="K470" t="s">
        <v>1158</v>
      </c>
      <c r="L470" s="9" t="s">
        <v>1159</v>
      </c>
      <c r="M470" s="9" t="s">
        <v>63</v>
      </c>
      <c r="N470" t="s">
        <v>64</v>
      </c>
      <c r="O470" t="s">
        <v>288</v>
      </c>
      <c r="P470" s="9" t="s">
        <v>289</v>
      </c>
      <c r="Q470" s="5" t="s">
        <v>57</v>
      </c>
      <c r="R470" t="s">
        <v>58</v>
      </c>
      <c r="S470" t="s">
        <v>143</v>
      </c>
      <c r="T470" t="s">
        <v>144</v>
      </c>
      <c r="U470" s="9">
        <v>51.6</v>
      </c>
      <c r="V470">
        <v>22</v>
      </c>
      <c r="W470" s="9">
        <v>54</v>
      </c>
      <c r="X470">
        <f>Ventes[[#This Row],[VenteNombre]]*Ventes[[#This Row],[PUHT]]</f>
        <v>1188</v>
      </c>
      <c r="Y47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0">
        <f>Ventes[[#This Row],[VenteBrut]]-Ventes[[#This Row],[Remise]]</f>
        <v>1188</v>
      </c>
      <c r="AA470">
        <f>Ventes[[#This Row],[VenteNombre]]*Ventes[[#This Row],[CUHT]]</f>
        <v>1135.2</v>
      </c>
      <c r="AB470">
        <f>ROUND(Ventes[[#This Row],[VenteNet]]-Ventes[[#This Row],[Cout]],2)</f>
        <v>52.8</v>
      </c>
      <c r="AC470">
        <f>WEEKDAY(Ventes[[#This Row],[VenteDate]], 2)</f>
        <v>6</v>
      </c>
      <c r="AD470" t="str">
        <f>CHOOSE(WEEKDAY(Ventes[[#This Row],[VenteDate]], 2),"lun.","mar.","mer.","jeu.","ven.","sam.","dim.")</f>
        <v>sam.</v>
      </c>
      <c r="AE470" s="10" t="str">
        <f>IF(MONTH(Ventes[[#This Row],[VenteDate]])&lt;10,"0"&amp;MONTH(Ventes[[#This Row],[VenteDate]]),TEXT(MONTH(Ventes[[#This Row],[VenteDate]]),"##"))</f>
        <v>05</v>
      </c>
      <c r="AF470" t="str">
        <f>CHOOSE(Ventes[[#This Row],[DateMoisNumero]],"janvier","février","mars","avril","mai","juin","juillet.","août","septembre","octobre","novembre","décembre")</f>
        <v>mai</v>
      </c>
      <c r="AG470" t="str">
        <f>Ventes[[#This Row],[DateAnnee]]&amp;IF(WEEKNUM(Ventes[[#This Row],[VenteDate]])&lt;10,"-0","-")&amp;WEEKNUM(Ventes[[#This Row],[VenteDate]])</f>
        <v>2027-20</v>
      </c>
      <c r="AH470" s="10">
        <f>YEAR(Ventes[[#This Row],[VenteDate]])</f>
        <v>2027</v>
      </c>
      <c r="AR470"/>
      <c r="AS470"/>
      <c r="AT470"/>
      <c r="AU470"/>
      <c r="AV470"/>
      <c r="AW470"/>
      <c r="BA470"/>
      <c r="BC470"/>
    </row>
    <row r="471" spans="1:55">
      <c r="A471" t="s">
        <v>1142</v>
      </c>
      <c r="B471" t="s">
        <v>1143</v>
      </c>
      <c r="C471" t="s">
        <v>1144</v>
      </c>
      <c r="D471" s="8">
        <v>45688</v>
      </c>
      <c r="E471" s="8">
        <v>46698</v>
      </c>
      <c r="F471" s="8" t="s">
        <v>95</v>
      </c>
      <c r="G471" t="s">
        <v>96</v>
      </c>
      <c r="H471" t="s">
        <v>1145</v>
      </c>
      <c r="I471" t="s">
        <v>1146</v>
      </c>
      <c r="J471" t="s">
        <v>1147</v>
      </c>
      <c r="K471" t="s">
        <v>1160</v>
      </c>
      <c r="L471" s="9" t="s">
        <v>1161</v>
      </c>
      <c r="M471" s="9" t="s">
        <v>63</v>
      </c>
      <c r="N471" t="s">
        <v>64</v>
      </c>
      <c r="O471" t="s">
        <v>288</v>
      </c>
      <c r="P471" s="9" t="s">
        <v>289</v>
      </c>
      <c r="Q471" s="5" t="s">
        <v>47</v>
      </c>
      <c r="R471" t="s">
        <v>48</v>
      </c>
      <c r="S471" t="s">
        <v>119</v>
      </c>
      <c r="T471" t="s">
        <v>120</v>
      </c>
      <c r="U471" s="9">
        <v>42.67</v>
      </c>
      <c r="V471">
        <v>28</v>
      </c>
      <c r="W471" s="9">
        <v>64.5</v>
      </c>
      <c r="X471">
        <f>Ventes[[#This Row],[VenteNombre]]*Ventes[[#This Row],[PUHT]]</f>
        <v>1806</v>
      </c>
      <c r="Y47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1">
        <f>Ventes[[#This Row],[VenteBrut]]-Ventes[[#This Row],[Remise]]</f>
        <v>1806</v>
      </c>
      <c r="AA471">
        <f>Ventes[[#This Row],[VenteNombre]]*Ventes[[#This Row],[CUHT]]</f>
        <v>1194.76</v>
      </c>
      <c r="AB471">
        <f>ROUND(Ventes[[#This Row],[VenteNet]]-Ventes[[#This Row],[Cout]],2)</f>
        <v>611.24</v>
      </c>
      <c r="AC471">
        <f>WEEKDAY(Ventes[[#This Row],[VenteDate]], 2)</f>
        <v>7</v>
      </c>
      <c r="AD471" t="str">
        <f>CHOOSE(WEEKDAY(Ventes[[#This Row],[VenteDate]], 2),"lun.","mar.","mer.","jeu.","ven.","sam.","dim.")</f>
        <v>dim.</v>
      </c>
      <c r="AE471" s="10" t="str">
        <f>IF(MONTH(Ventes[[#This Row],[VenteDate]])&lt;10,"0"&amp;MONTH(Ventes[[#This Row],[VenteDate]]),TEXT(MONTH(Ventes[[#This Row],[VenteDate]]),"##"))</f>
        <v>11</v>
      </c>
      <c r="AF471" t="str">
        <f>CHOOSE(Ventes[[#This Row],[DateMoisNumero]],"janvier","février","mars","avril","mai","juin","juillet.","août","septembre","octobre","novembre","décembre")</f>
        <v>novembre</v>
      </c>
      <c r="AG471" t="str">
        <f>Ventes[[#This Row],[DateAnnee]]&amp;IF(WEEKNUM(Ventes[[#This Row],[VenteDate]])&lt;10,"-0","-")&amp;WEEKNUM(Ventes[[#This Row],[VenteDate]])</f>
        <v>2027-46</v>
      </c>
      <c r="AH471" s="10">
        <f>YEAR(Ventes[[#This Row],[VenteDate]])</f>
        <v>2027</v>
      </c>
      <c r="AR471"/>
      <c r="AS471"/>
      <c r="AT471"/>
      <c r="AU471"/>
      <c r="AV471"/>
      <c r="AW471"/>
      <c r="BA471"/>
      <c r="BC471"/>
    </row>
    <row r="472" spans="1:55">
      <c r="A472" t="s">
        <v>1142</v>
      </c>
      <c r="B472" t="s">
        <v>1143</v>
      </c>
      <c r="C472" t="s">
        <v>1144</v>
      </c>
      <c r="D472" s="8">
        <v>45688</v>
      </c>
      <c r="E472" s="8">
        <v>46779</v>
      </c>
      <c r="F472" s="8" t="s">
        <v>95</v>
      </c>
      <c r="G472" t="s">
        <v>96</v>
      </c>
      <c r="H472" t="s">
        <v>1145</v>
      </c>
      <c r="I472" t="s">
        <v>1146</v>
      </c>
      <c r="J472" t="s">
        <v>1147</v>
      </c>
      <c r="K472" t="s">
        <v>1162</v>
      </c>
      <c r="L472" s="9" t="s">
        <v>1163</v>
      </c>
      <c r="M472" s="9" t="s">
        <v>75</v>
      </c>
      <c r="N472" t="s">
        <v>76</v>
      </c>
      <c r="O472" t="s">
        <v>77</v>
      </c>
      <c r="P472" s="9" t="s">
        <v>78</v>
      </c>
      <c r="Q472" s="5" t="s">
        <v>79</v>
      </c>
      <c r="R472" t="s">
        <v>80</v>
      </c>
      <c r="S472" t="s">
        <v>160</v>
      </c>
      <c r="T472" t="s">
        <v>161</v>
      </c>
      <c r="U472" s="9">
        <v>10</v>
      </c>
      <c r="V472">
        <v>28</v>
      </c>
      <c r="W472" s="9">
        <v>110.42</v>
      </c>
      <c r="X472">
        <f>Ventes[[#This Row],[VenteNombre]]*Ventes[[#This Row],[PUHT]]</f>
        <v>3091.76</v>
      </c>
      <c r="Y472">
        <f>IF(Ventes[[#This Row],[RemiseType]]="Aucun",0,IF(Ventes[[#This Row],[RemiseType]]="Bas",3%,IF(Ventes[[#This Row],[RemiseType]]="Moyen",5%,IF(Ventes[[#This Row],[RemiseType]]="Elevé",10%,0))))*Ventes[[#This Row],[VenteBrut]]</f>
        <v>309.17600000000004</v>
      </c>
      <c r="Z472">
        <f>Ventes[[#This Row],[VenteBrut]]-Ventes[[#This Row],[Remise]]</f>
        <v>2782.5840000000003</v>
      </c>
      <c r="AA472">
        <f>Ventes[[#This Row],[VenteNombre]]*Ventes[[#This Row],[CUHT]]</f>
        <v>280</v>
      </c>
      <c r="AB472">
        <f>ROUND(Ventes[[#This Row],[VenteNet]]-Ventes[[#This Row],[Cout]],2)</f>
        <v>2502.58</v>
      </c>
      <c r="AC472">
        <f>WEEKDAY(Ventes[[#This Row],[VenteDate]], 2)</f>
        <v>4</v>
      </c>
      <c r="AD472" t="str">
        <f>CHOOSE(WEEKDAY(Ventes[[#This Row],[VenteDate]], 2),"lun.","mar.","mer.","jeu.","ven.","sam.","dim.")</f>
        <v>jeu.</v>
      </c>
      <c r="AE472" s="10" t="str">
        <f>IF(MONTH(Ventes[[#This Row],[VenteDate]])&lt;10,"0"&amp;MONTH(Ventes[[#This Row],[VenteDate]]),TEXT(MONTH(Ventes[[#This Row],[VenteDate]]),"##"))</f>
        <v>01</v>
      </c>
      <c r="AF472" t="str">
        <f>CHOOSE(Ventes[[#This Row],[DateMoisNumero]],"janvier","février","mars","avril","mai","juin","juillet.","août","septembre","octobre","novembre","décembre")</f>
        <v>janvier</v>
      </c>
      <c r="AG472" t="str">
        <f>Ventes[[#This Row],[DateAnnee]]&amp;IF(WEEKNUM(Ventes[[#This Row],[VenteDate]])&lt;10,"-0","-")&amp;WEEKNUM(Ventes[[#This Row],[VenteDate]])</f>
        <v>2028-05</v>
      </c>
      <c r="AH472" s="10">
        <f>YEAR(Ventes[[#This Row],[VenteDate]])</f>
        <v>2028</v>
      </c>
      <c r="AR472"/>
      <c r="AS472"/>
      <c r="AT472"/>
      <c r="AU472"/>
      <c r="AV472"/>
      <c r="AW472"/>
      <c r="BA472"/>
      <c r="BC472"/>
    </row>
    <row r="473" spans="1:55">
      <c r="A473" t="s">
        <v>1142</v>
      </c>
      <c r="B473" t="s">
        <v>1143</v>
      </c>
      <c r="C473" t="s">
        <v>1144</v>
      </c>
      <c r="D473" s="8">
        <v>45688</v>
      </c>
      <c r="E473" s="8">
        <v>46789</v>
      </c>
      <c r="F473" s="8" t="s">
        <v>95</v>
      </c>
      <c r="G473" t="s">
        <v>96</v>
      </c>
      <c r="H473" t="s">
        <v>1145</v>
      </c>
      <c r="I473" t="s">
        <v>1146</v>
      </c>
      <c r="J473" t="s">
        <v>1147</v>
      </c>
      <c r="K473" t="s">
        <v>1164</v>
      </c>
      <c r="L473" s="9" t="s">
        <v>1165</v>
      </c>
      <c r="M473" s="9" t="s">
        <v>53</v>
      </c>
      <c r="N473" t="s">
        <v>54</v>
      </c>
      <c r="O473" t="s">
        <v>288</v>
      </c>
      <c r="P473" s="9" t="s">
        <v>289</v>
      </c>
      <c r="Q473" s="5" t="s">
        <v>79</v>
      </c>
      <c r="R473" t="s">
        <v>80</v>
      </c>
      <c r="S473" t="s">
        <v>251</v>
      </c>
      <c r="T473" t="s">
        <v>252</v>
      </c>
      <c r="U473" s="9">
        <v>94.8</v>
      </c>
      <c r="V473">
        <v>27</v>
      </c>
      <c r="W473" s="9">
        <v>130.5</v>
      </c>
      <c r="X473">
        <f>Ventes[[#This Row],[VenteNombre]]*Ventes[[#This Row],[PUHT]]</f>
        <v>3523.5</v>
      </c>
      <c r="Y4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3">
        <f>Ventes[[#This Row],[VenteBrut]]-Ventes[[#This Row],[Remise]]</f>
        <v>3523.5</v>
      </c>
      <c r="AA473">
        <f>Ventes[[#This Row],[VenteNombre]]*Ventes[[#This Row],[CUHT]]</f>
        <v>2559.6</v>
      </c>
      <c r="AB473">
        <f>ROUND(Ventes[[#This Row],[VenteNet]]-Ventes[[#This Row],[Cout]],2)</f>
        <v>963.9</v>
      </c>
      <c r="AC473">
        <f>WEEKDAY(Ventes[[#This Row],[VenteDate]], 2)</f>
        <v>7</v>
      </c>
      <c r="AD473" t="str">
        <f>CHOOSE(WEEKDAY(Ventes[[#This Row],[VenteDate]], 2),"lun.","mar.","mer.","jeu.","ven.","sam.","dim.")</f>
        <v>dim.</v>
      </c>
      <c r="AE473" s="10" t="str">
        <f>IF(MONTH(Ventes[[#This Row],[VenteDate]])&lt;10,"0"&amp;MONTH(Ventes[[#This Row],[VenteDate]]),TEXT(MONTH(Ventes[[#This Row],[VenteDate]]),"##"))</f>
        <v>02</v>
      </c>
      <c r="AF473" t="str">
        <f>CHOOSE(Ventes[[#This Row],[DateMoisNumero]],"janvier","février","mars","avril","mai","juin","juillet.","août","septembre","octobre","novembre","décembre")</f>
        <v>février</v>
      </c>
      <c r="AG473" t="str">
        <f>Ventes[[#This Row],[DateAnnee]]&amp;IF(WEEKNUM(Ventes[[#This Row],[VenteDate]])&lt;10,"-0","-")&amp;WEEKNUM(Ventes[[#This Row],[VenteDate]])</f>
        <v>2028-07</v>
      </c>
      <c r="AH473" s="10">
        <f>YEAR(Ventes[[#This Row],[VenteDate]])</f>
        <v>2028</v>
      </c>
      <c r="AR473"/>
      <c r="AS473"/>
      <c r="AT473"/>
      <c r="AU473"/>
      <c r="AV473"/>
      <c r="AW473"/>
      <c r="BA473"/>
      <c r="BC473"/>
    </row>
    <row r="474" spans="1:55">
      <c r="A474" t="s">
        <v>1166</v>
      </c>
      <c r="B474" t="s">
        <v>1167</v>
      </c>
      <c r="C474" t="s">
        <v>1168</v>
      </c>
      <c r="D474" s="7">
        <v>45478</v>
      </c>
      <c r="E474" s="8">
        <v>45478</v>
      </c>
      <c r="F474" s="8" t="s">
        <v>170</v>
      </c>
      <c r="G474" t="s">
        <v>171</v>
      </c>
      <c r="H474" t="s">
        <v>842</v>
      </c>
      <c r="I474" t="s">
        <v>843</v>
      </c>
      <c r="J474" t="s">
        <v>844</v>
      </c>
      <c r="K474" t="s">
        <v>1169</v>
      </c>
      <c r="L474" s="9" t="s">
        <v>1170</v>
      </c>
      <c r="M474" s="9" t="s">
        <v>53</v>
      </c>
      <c r="N474" t="s">
        <v>54</v>
      </c>
      <c r="O474" t="s">
        <v>77</v>
      </c>
      <c r="P474" s="9" t="s">
        <v>78</v>
      </c>
      <c r="Q474" s="5" t="s">
        <v>79</v>
      </c>
      <c r="R474" t="s">
        <v>80</v>
      </c>
      <c r="S474" t="s">
        <v>115</v>
      </c>
      <c r="T474" t="s">
        <v>116</v>
      </c>
      <c r="U474" s="9">
        <v>102.38</v>
      </c>
      <c r="V474">
        <v>19</v>
      </c>
      <c r="W474" s="9">
        <v>140.94</v>
      </c>
      <c r="X474">
        <f>Ventes[[#This Row],[VenteNombre]]*Ventes[[#This Row],[PUHT]]</f>
        <v>2677.86</v>
      </c>
      <c r="Y474">
        <f>IF(Ventes[[#This Row],[RemiseType]]="Aucun",0,IF(Ventes[[#This Row],[RemiseType]]="Bas",3%,IF(Ventes[[#This Row],[RemiseType]]="Moyen",5%,IF(Ventes[[#This Row],[RemiseType]]="Elevé",10%,0))))*Ventes[[#This Row],[VenteBrut]]</f>
        <v>267.786</v>
      </c>
      <c r="Z474">
        <f>Ventes[[#This Row],[VenteBrut]]-Ventes[[#This Row],[Remise]]</f>
        <v>2410.0740000000001</v>
      </c>
      <c r="AA474">
        <f>Ventes[[#This Row],[VenteNombre]]*Ventes[[#This Row],[CUHT]]</f>
        <v>1945.2199999999998</v>
      </c>
      <c r="AB474">
        <f>ROUND(Ventes[[#This Row],[VenteNet]]-Ventes[[#This Row],[Cout]],2)</f>
        <v>464.85</v>
      </c>
      <c r="AC474">
        <f>WEEKDAY(Ventes[[#This Row],[VenteDate]], 2)</f>
        <v>5</v>
      </c>
      <c r="AD474" t="str">
        <f>CHOOSE(WEEKDAY(Ventes[[#This Row],[VenteDate]], 2),"lun.","mar.","mer.","jeu.","ven.","sam.","dim.")</f>
        <v>ven.</v>
      </c>
      <c r="AE474" s="10" t="str">
        <f>IF(MONTH(Ventes[[#This Row],[VenteDate]])&lt;10,"0"&amp;MONTH(Ventes[[#This Row],[VenteDate]]),TEXT(MONTH(Ventes[[#This Row],[VenteDate]]),"##"))</f>
        <v>07</v>
      </c>
      <c r="AF474" t="str">
        <f>CHOOSE(Ventes[[#This Row],[DateMoisNumero]],"janvier","février","mars","avril","mai","juin","juillet.","août","septembre","octobre","novembre","décembre")</f>
        <v>juillet.</v>
      </c>
      <c r="AG474" t="str">
        <f>Ventes[[#This Row],[DateAnnee]]&amp;IF(WEEKNUM(Ventes[[#This Row],[VenteDate]])&lt;10,"-0","-")&amp;WEEKNUM(Ventes[[#This Row],[VenteDate]])</f>
        <v>2024-27</v>
      </c>
      <c r="AH474" s="10">
        <f>YEAR(Ventes[[#This Row],[VenteDate]])</f>
        <v>2024</v>
      </c>
      <c r="AR474"/>
      <c r="AS474"/>
      <c r="AT474"/>
      <c r="AU474"/>
      <c r="AV474"/>
      <c r="AW474"/>
      <c r="BA474"/>
      <c r="BC474"/>
    </row>
    <row r="475" spans="1:55">
      <c r="A475" t="s">
        <v>1166</v>
      </c>
      <c r="B475" t="s">
        <v>1167</v>
      </c>
      <c r="C475" t="s">
        <v>1168</v>
      </c>
      <c r="D475" s="7">
        <v>45478</v>
      </c>
      <c r="E475" s="8">
        <v>45478</v>
      </c>
      <c r="F475" s="8" t="s">
        <v>170</v>
      </c>
      <c r="G475" t="s">
        <v>171</v>
      </c>
      <c r="H475" t="s">
        <v>842</v>
      </c>
      <c r="I475" t="s">
        <v>843</v>
      </c>
      <c r="J475" t="s">
        <v>844</v>
      </c>
      <c r="K475" t="s">
        <v>1171</v>
      </c>
      <c r="L475" s="9" t="s">
        <v>1172</v>
      </c>
      <c r="M475" s="9" t="s">
        <v>75</v>
      </c>
      <c r="N475" t="s">
        <v>76</v>
      </c>
      <c r="O475" t="s">
        <v>288</v>
      </c>
      <c r="P475" s="9" t="s">
        <v>289</v>
      </c>
      <c r="Q475" s="5" t="s">
        <v>79</v>
      </c>
      <c r="R475" t="s">
        <v>80</v>
      </c>
      <c r="S475" t="s">
        <v>243</v>
      </c>
      <c r="T475" t="s">
        <v>244</v>
      </c>
      <c r="U475" s="9">
        <v>84</v>
      </c>
      <c r="V475">
        <v>13</v>
      </c>
      <c r="W475" s="9">
        <v>136</v>
      </c>
      <c r="X475">
        <f>Ventes[[#This Row],[VenteNombre]]*Ventes[[#This Row],[PUHT]]</f>
        <v>1768</v>
      </c>
      <c r="Y47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5">
        <f>Ventes[[#This Row],[VenteBrut]]-Ventes[[#This Row],[Remise]]</f>
        <v>1768</v>
      </c>
      <c r="AA475">
        <f>Ventes[[#This Row],[VenteNombre]]*Ventes[[#This Row],[CUHT]]</f>
        <v>1092</v>
      </c>
      <c r="AB475">
        <f>ROUND(Ventes[[#This Row],[VenteNet]]-Ventes[[#This Row],[Cout]],2)</f>
        <v>676</v>
      </c>
      <c r="AC475">
        <f>WEEKDAY(Ventes[[#This Row],[VenteDate]], 2)</f>
        <v>5</v>
      </c>
      <c r="AD475" t="str">
        <f>CHOOSE(WEEKDAY(Ventes[[#This Row],[VenteDate]], 2),"lun.","mar.","mer.","jeu.","ven.","sam.","dim.")</f>
        <v>ven.</v>
      </c>
      <c r="AE475" s="10" t="str">
        <f>IF(MONTH(Ventes[[#This Row],[VenteDate]])&lt;10,"0"&amp;MONTH(Ventes[[#This Row],[VenteDate]]),TEXT(MONTH(Ventes[[#This Row],[VenteDate]]),"##"))</f>
        <v>07</v>
      </c>
      <c r="AF475" t="str">
        <f>CHOOSE(Ventes[[#This Row],[DateMoisNumero]],"janvier","février","mars","avril","mai","juin","juillet.","août","septembre","octobre","novembre","décembre")</f>
        <v>juillet.</v>
      </c>
      <c r="AG475" t="str">
        <f>Ventes[[#This Row],[DateAnnee]]&amp;IF(WEEKNUM(Ventes[[#This Row],[VenteDate]])&lt;10,"-0","-")&amp;WEEKNUM(Ventes[[#This Row],[VenteDate]])</f>
        <v>2024-27</v>
      </c>
      <c r="AH475" s="10">
        <f>YEAR(Ventes[[#This Row],[VenteDate]])</f>
        <v>2024</v>
      </c>
      <c r="AR475"/>
      <c r="AS475"/>
      <c r="AT475"/>
      <c r="AU475"/>
      <c r="AV475"/>
      <c r="AW475"/>
      <c r="BA475"/>
      <c r="BC475"/>
    </row>
    <row r="476" spans="1:55">
      <c r="A476" t="s">
        <v>1166</v>
      </c>
      <c r="B476" t="s">
        <v>1167</v>
      </c>
      <c r="C476" t="s">
        <v>1168</v>
      </c>
      <c r="D476" s="7">
        <v>45478</v>
      </c>
      <c r="E476" s="8">
        <v>45865</v>
      </c>
      <c r="F476" s="8" t="s">
        <v>170</v>
      </c>
      <c r="G476" t="s">
        <v>171</v>
      </c>
      <c r="H476" t="s">
        <v>842</v>
      </c>
      <c r="I476" t="s">
        <v>843</v>
      </c>
      <c r="J476" t="s">
        <v>844</v>
      </c>
      <c r="K476" t="s">
        <v>348</v>
      </c>
      <c r="L476" s="9" t="s">
        <v>349</v>
      </c>
      <c r="M476" s="9" t="s">
        <v>75</v>
      </c>
      <c r="N476" t="s">
        <v>76</v>
      </c>
      <c r="O476" t="s">
        <v>55</v>
      </c>
      <c r="P476" t="s">
        <v>56</v>
      </c>
      <c r="Q476" s="5" t="s">
        <v>79</v>
      </c>
      <c r="R476" t="s">
        <v>80</v>
      </c>
      <c r="S476" t="s">
        <v>67</v>
      </c>
      <c r="T476" t="s">
        <v>68</v>
      </c>
      <c r="U476">
        <v>100.8</v>
      </c>
      <c r="V476">
        <v>41</v>
      </c>
      <c r="W476">
        <v>115.2</v>
      </c>
      <c r="X476">
        <f>Ventes[[#This Row],[VenteNombre]]*Ventes[[#This Row],[PUHT]]</f>
        <v>4723.2</v>
      </c>
      <c r="Y476">
        <f>IF(Ventes[[#This Row],[RemiseType]]="Aucun",0,IF(Ventes[[#This Row],[RemiseType]]="Bas",3%,IF(Ventes[[#This Row],[RemiseType]]="Moyen",5%,IF(Ventes[[#This Row],[RemiseType]]="Elevé",10%,0))))*Ventes[[#This Row],[VenteBrut]]</f>
        <v>141.696</v>
      </c>
      <c r="Z476">
        <f>Ventes[[#This Row],[VenteBrut]]-Ventes[[#This Row],[Remise]]</f>
        <v>4581.5039999999999</v>
      </c>
      <c r="AA476">
        <f>Ventes[[#This Row],[VenteNombre]]*Ventes[[#This Row],[CUHT]]</f>
        <v>4132.8</v>
      </c>
      <c r="AB476">
        <f>ROUND(Ventes[[#This Row],[VenteNet]]-Ventes[[#This Row],[Cout]],2)</f>
        <v>448.7</v>
      </c>
      <c r="AC476">
        <f>WEEKDAY(Ventes[[#This Row],[VenteDate]], 2)</f>
        <v>7</v>
      </c>
      <c r="AD476" t="str">
        <f>CHOOSE(WEEKDAY(Ventes[[#This Row],[VenteDate]], 2),"lun.","mar.","mer.","jeu.","ven.","sam.","dim.")</f>
        <v>dim.</v>
      </c>
      <c r="AE476" s="10" t="str">
        <f>IF(MONTH(Ventes[[#This Row],[VenteDate]])&lt;10,"0"&amp;MONTH(Ventes[[#This Row],[VenteDate]]),TEXT(MONTH(Ventes[[#This Row],[VenteDate]]),"##"))</f>
        <v>07</v>
      </c>
      <c r="AF476" t="str">
        <f>CHOOSE(Ventes[[#This Row],[DateMoisNumero]],"janvier","février","mars","avril","mai","juin","juillet.","août","septembre","octobre","novembre","décembre")</f>
        <v>juillet.</v>
      </c>
      <c r="AG476" t="str">
        <f>Ventes[[#This Row],[DateAnnee]]&amp;IF(WEEKNUM(Ventes[[#This Row],[VenteDate]])&lt;10,"-0","-")&amp;WEEKNUM(Ventes[[#This Row],[VenteDate]])</f>
        <v>2025-31</v>
      </c>
      <c r="AH476" s="10">
        <f>YEAR(Ventes[[#This Row],[VenteDate]])</f>
        <v>2025</v>
      </c>
      <c r="AR476"/>
      <c r="AS476"/>
      <c r="AT476"/>
      <c r="AU476"/>
      <c r="AV476"/>
      <c r="AW476"/>
      <c r="BA476"/>
      <c r="BC476"/>
    </row>
    <row r="477" spans="1:55">
      <c r="A477" t="s">
        <v>1166</v>
      </c>
      <c r="B477" t="s">
        <v>1167</v>
      </c>
      <c r="C477" t="s">
        <v>1168</v>
      </c>
      <c r="D477" s="7">
        <v>45478</v>
      </c>
      <c r="E477" s="8">
        <v>46247</v>
      </c>
      <c r="F477" s="8" t="s">
        <v>170</v>
      </c>
      <c r="G477" t="s">
        <v>171</v>
      </c>
      <c r="H477" t="s">
        <v>842</v>
      </c>
      <c r="I477" t="s">
        <v>843</v>
      </c>
      <c r="J477" t="s">
        <v>844</v>
      </c>
      <c r="K477" t="s">
        <v>1173</v>
      </c>
      <c r="L477" s="9" t="s">
        <v>1174</v>
      </c>
      <c r="M477" s="9" t="s">
        <v>53</v>
      </c>
      <c r="N477" t="s">
        <v>54</v>
      </c>
      <c r="O477" t="s">
        <v>77</v>
      </c>
      <c r="P477" t="s">
        <v>78</v>
      </c>
      <c r="Q477" s="5" t="s">
        <v>79</v>
      </c>
      <c r="R477" t="s">
        <v>80</v>
      </c>
      <c r="S477" t="s">
        <v>115</v>
      </c>
      <c r="T477" t="s">
        <v>116</v>
      </c>
      <c r="U477">
        <v>28.44</v>
      </c>
      <c r="V477">
        <v>19</v>
      </c>
      <c r="W477">
        <v>39.15</v>
      </c>
      <c r="X477">
        <f>Ventes[[#This Row],[VenteNombre]]*Ventes[[#This Row],[PUHT]]</f>
        <v>743.85</v>
      </c>
      <c r="Y477">
        <f>IF(Ventes[[#This Row],[RemiseType]]="Aucun",0,IF(Ventes[[#This Row],[RemiseType]]="Bas",3%,IF(Ventes[[#This Row],[RemiseType]]="Moyen",5%,IF(Ventes[[#This Row],[RemiseType]]="Elevé",10%,0))))*Ventes[[#This Row],[VenteBrut]]</f>
        <v>74.385000000000005</v>
      </c>
      <c r="Z477">
        <f>Ventes[[#This Row],[VenteBrut]]-Ventes[[#This Row],[Remise]]</f>
        <v>669.46500000000003</v>
      </c>
      <c r="AA477">
        <f>Ventes[[#This Row],[VenteNombre]]*Ventes[[#This Row],[CUHT]]</f>
        <v>540.36</v>
      </c>
      <c r="AB477">
        <f>ROUND(Ventes[[#This Row],[VenteNet]]-Ventes[[#This Row],[Cout]],2)</f>
        <v>129.11000000000001</v>
      </c>
      <c r="AC477">
        <f>WEEKDAY(Ventes[[#This Row],[VenteDate]], 2)</f>
        <v>4</v>
      </c>
      <c r="AD477" t="str">
        <f>CHOOSE(WEEKDAY(Ventes[[#This Row],[VenteDate]], 2),"lun.","mar.","mer.","jeu.","ven.","sam.","dim.")</f>
        <v>jeu.</v>
      </c>
      <c r="AE477" s="10" t="str">
        <f>IF(MONTH(Ventes[[#This Row],[VenteDate]])&lt;10,"0"&amp;MONTH(Ventes[[#This Row],[VenteDate]]),TEXT(MONTH(Ventes[[#This Row],[VenteDate]]),"##"))</f>
        <v>08</v>
      </c>
      <c r="AF477" t="str">
        <f>CHOOSE(Ventes[[#This Row],[DateMoisNumero]],"janvier","février","mars","avril","mai","juin","juillet.","août","septembre","octobre","novembre","décembre")</f>
        <v>août</v>
      </c>
      <c r="AG477" t="str">
        <f>Ventes[[#This Row],[DateAnnee]]&amp;IF(WEEKNUM(Ventes[[#This Row],[VenteDate]])&lt;10,"-0","-")&amp;WEEKNUM(Ventes[[#This Row],[VenteDate]])</f>
        <v>2026-33</v>
      </c>
      <c r="AH477" s="10">
        <f>YEAR(Ventes[[#This Row],[VenteDate]])</f>
        <v>2026</v>
      </c>
      <c r="AR477"/>
      <c r="AS477"/>
      <c r="AT477"/>
      <c r="AU477"/>
      <c r="AV477"/>
      <c r="AW477"/>
      <c r="BA477"/>
      <c r="BC477"/>
    </row>
    <row r="478" spans="1:55">
      <c r="A478" t="s">
        <v>1166</v>
      </c>
      <c r="B478" t="s">
        <v>1167</v>
      </c>
      <c r="C478" t="s">
        <v>1168</v>
      </c>
      <c r="D478" s="7">
        <v>45478</v>
      </c>
      <c r="E478" s="8">
        <v>46380</v>
      </c>
      <c r="F478" s="8" t="s">
        <v>170</v>
      </c>
      <c r="G478" t="s">
        <v>171</v>
      </c>
      <c r="H478" t="s">
        <v>842</v>
      </c>
      <c r="I478" t="s">
        <v>843</v>
      </c>
      <c r="J478" t="s">
        <v>844</v>
      </c>
      <c r="K478" t="s">
        <v>883</v>
      </c>
      <c r="L478" s="9" t="s">
        <v>884</v>
      </c>
      <c r="M478" s="9" t="s">
        <v>75</v>
      </c>
      <c r="N478" t="s">
        <v>76</v>
      </c>
      <c r="O478" t="s">
        <v>288</v>
      </c>
      <c r="P478" t="s">
        <v>289</v>
      </c>
      <c r="Q478" s="5" t="s">
        <v>79</v>
      </c>
      <c r="R478" t="s">
        <v>80</v>
      </c>
      <c r="S478" t="s">
        <v>243</v>
      </c>
      <c r="T478" t="s">
        <v>244</v>
      </c>
      <c r="U478">
        <v>29.4</v>
      </c>
      <c r="V478">
        <v>13</v>
      </c>
      <c r="W478">
        <v>112.6</v>
      </c>
      <c r="X478">
        <f>Ventes[[#This Row],[VenteNombre]]*Ventes[[#This Row],[PUHT]]</f>
        <v>1463.8</v>
      </c>
      <c r="Y47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78">
        <f>Ventes[[#This Row],[VenteBrut]]-Ventes[[#This Row],[Remise]]</f>
        <v>1463.8</v>
      </c>
      <c r="AA478">
        <f>Ventes[[#This Row],[VenteNombre]]*Ventes[[#This Row],[CUHT]]</f>
        <v>382.2</v>
      </c>
      <c r="AB478">
        <f>ROUND(Ventes[[#This Row],[VenteNet]]-Ventes[[#This Row],[Cout]],2)</f>
        <v>1081.5999999999999</v>
      </c>
      <c r="AC478">
        <f>WEEKDAY(Ventes[[#This Row],[VenteDate]], 2)</f>
        <v>4</v>
      </c>
      <c r="AD478" t="str">
        <f>CHOOSE(WEEKDAY(Ventes[[#This Row],[VenteDate]], 2),"lun.","mar.","mer.","jeu.","ven.","sam.","dim.")</f>
        <v>jeu.</v>
      </c>
      <c r="AE478" s="10" t="str">
        <f>IF(MONTH(Ventes[[#This Row],[VenteDate]])&lt;10,"0"&amp;MONTH(Ventes[[#This Row],[VenteDate]]),TEXT(MONTH(Ventes[[#This Row],[VenteDate]]),"##"))</f>
        <v>12</v>
      </c>
      <c r="AF478" t="str">
        <f>CHOOSE(Ventes[[#This Row],[DateMoisNumero]],"janvier","février","mars","avril","mai","juin","juillet.","août","septembre","octobre","novembre","décembre")</f>
        <v>décembre</v>
      </c>
      <c r="AG478" t="str">
        <f>Ventes[[#This Row],[DateAnnee]]&amp;IF(WEEKNUM(Ventes[[#This Row],[VenteDate]])&lt;10,"-0","-")&amp;WEEKNUM(Ventes[[#This Row],[VenteDate]])</f>
        <v>2026-52</v>
      </c>
      <c r="AH478" s="10">
        <f>YEAR(Ventes[[#This Row],[VenteDate]])</f>
        <v>2026</v>
      </c>
      <c r="AR478"/>
      <c r="AS478"/>
      <c r="AT478"/>
      <c r="AU478"/>
      <c r="AV478"/>
      <c r="AW478"/>
      <c r="BA478"/>
      <c r="BC478"/>
    </row>
    <row r="479" spans="1:55">
      <c r="A479" t="s">
        <v>1166</v>
      </c>
      <c r="B479" t="s">
        <v>1167</v>
      </c>
      <c r="C479" t="s">
        <v>1168</v>
      </c>
      <c r="D479" s="7">
        <v>45478</v>
      </c>
      <c r="E479" s="8">
        <v>46595</v>
      </c>
      <c r="F479" s="8" t="s">
        <v>170</v>
      </c>
      <c r="G479" t="s">
        <v>171</v>
      </c>
      <c r="H479" t="s">
        <v>842</v>
      </c>
      <c r="I479" t="s">
        <v>843</v>
      </c>
      <c r="J479" t="s">
        <v>844</v>
      </c>
      <c r="K479" t="s">
        <v>904</v>
      </c>
      <c r="L479" s="9" t="s">
        <v>905</v>
      </c>
      <c r="M479" s="9" t="s">
        <v>75</v>
      </c>
      <c r="N479" t="s">
        <v>76</v>
      </c>
      <c r="O479" t="s">
        <v>55</v>
      </c>
      <c r="P479" s="9" t="s">
        <v>56</v>
      </c>
      <c r="Q479" s="5" t="s">
        <v>79</v>
      </c>
      <c r="R479" t="s">
        <v>80</v>
      </c>
      <c r="S479" t="s">
        <v>67</v>
      </c>
      <c r="T479" t="s">
        <v>68</v>
      </c>
      <c r="U479" s="9">
        <v>9.33</v>
      </c>
      <c r="V479">
        <v>41</v>
      </c>
      <c r="W479" s="9">
        <v>10.67</v>
      </c>
      <c r="X479">
        <f>Ventes[[#This Row],[VenteNombre]]*Ventes[[#This Row],[PUHT]]</f>
        <v>437.46999999999997</v>
      </c>
      <c r="Y479">
        <f>IF(Ventes[[#This Row],[RemiseType]]="Aucun",0,IF(Ventes[[#This Row],[RemiseType]]="Bas",3%,IF(Ventes[[#This Row],[RemiseType]]="Moyen",5%,IF(Ventes[[#This Row],[RemiseType]]="Elevé",10%,0))))*Ventes[[#This Row],[VenteBrut]]</f>
        <v>13.124099999999999</v>
      </c>
      <c r="Z479">
        <f>Ventes[[#This Row],[VenteBrut]]-Ventes[[#This Row],[Remise]]</f>
        <v>424.34589999999997</v>
      </c>
      <c r="AA479">
        <f>Ventes[[#This Row],[VenteNombre]]*Ventes[[#This Row],[CUHT]]</f>
        <v>382.53000000000003</v>
      </c>
      <c r="AB479">
        <f>ROUND(Ventes[[#This Row],[VenteNet]]-Ventes[[#This Row],[Cout]],2)</f>
        <v>41.82</v>
      </c>
      <c r="AC479">
        <f>WEEKDAY(Ventes[[#This Row],[VenteDate]], 2)</f>
        <v>2</v>
      </c>
      <c r="AD479" t="str">
        <f>CHOOSE(WEEKDAY(Ventes[[#This Row],[VenteDate]], 2),"lun.","mar.","mer.","jeu.","ven.","sam.","dim.")</f>
        <v>mar.</v>
      </c>
      <c r="AE479" s="10" t="str">
        <f>IF(MONTH(Ventes[[#This Row],[VenteDate]])&lt;10,"0"&amp;MONTH(Ventes[[#This Row],[VenteDate]]),TEXT(MONTH(Ventes[[#This Row],[VenteDate]]),"##"))</f>
        <v>07</v>
      </c>
      <c r="AF479" t="str">
        <f>CHOOSE(Ventes[[#This Row],[DateMoisNumero]],"janvier","février","mars","avril","mai","juin","juillet.","août","septembre","octobre","novembre","décembre")</f>
        <v>juillet.</v>
      </c>
      <c r="AG479" t="str">
        <f>Ventes[[#This Row],[DateAnnee]]&amp;IF(WEEKNUM(Ventes[[#This Row],[VenteDate]])&lt;10,"-0","-")&amp;WEEKNUM(Ventes[[#This Row],[VenteDate]])</f>
        <v>2027-31</v>
      </c>
      <c r="AH479" s="10">
        <f>YEAR(Ventes[[#This Row],[VenteDate]])</f>
        <v>2027</v>
      </c>
      <c r="AR479"/>
      <c r="AS479"/>
      <c r="AT479"/>
      <c r="AU479"/>
      <c r="AV479"/>
      <c r="AW479"/>
      <c r="BA479"/>
      <c r="BC479"/>
    </row>
    <row r="480" spans="1:55">
      <c r="A480" t="s">
        <v>1175</v>
      </c>
      <c r="B480" t="s">
        <v>1176</v>
      </c>
      <c r="D480" s="8">
        <v>45732</v>
      </c>
      <c r="E480" s="8">
        <v>45732</v>
      </c>
      <c r="F480" s="8" t="s">
        <v>170</v>
      </c>
      <c r="G480" t="s">
        <v>171</v>
      </c>
      <c r="H480" t="s">
        <v>1177</v>
      </c>
      <c r="I480" t="s">
        <v>1178</v>
      </c>
      <c r="J480" t="s">
        <v>1179</v>
      </c>
      <c r="K480" t="s">
        <v>1180</v>
      </c>
      <c r="L480" s="9" t="s">
        <v>1181</v>
      </c>
      <c r="M480" s="9" t="s">
        <v>63</v>
      </c>
      <c r="N480" t="s">
        <v>64</v>
      </c>
      <c r="O480" t="s">
        <v>288</v>
      </c>
      <c r="P480" t="s">
        <v>289</v>
      </c>
      <c r="Q480" s="5" t="s">
        <v>65</v>
      </c>
      <c r="R480" t="s">
        <v>66</v>
      </c>
      <c r="S480" t="s">
        <v>199</v>
      </c>
      <c r="T480" t="s">
        <v>200</v>
      </c>
      <c r="U480">
        <v>32</v>
      </c>
      <c r="V480">
        <v>20</v>
      </c>
      <c r="W480">
        <v>45</v>
      </c>
      <c r="X480">
        <f>Ventes[[#This Row],[VenteNombre]]*Ventes[[#This Row],[PUHT]]</f>
        <v>900</v>
      </c>
      <c r="Y48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80">
        <f>Ventes[[#This Row],[VenteBrut]]-Ventes[[#This Row],[Remise]]</f>
        <v>900</v>
      </c>
      <c r="AA480">
        <f>Ventes[[#This Row],[VenteNombre]]*Ventes[[#This Row],[CUHT]]</f>
        <v>640</v>
      </c>
      <c r="AB480">
        <f>ROUND(Ventes[[#This Row],[VenteNet]]-Ventes[[#This Row],[Cout]],2)</f>
        <v>260</v>
      </c>
      <c r="AC480">
        <f>WEEKDAY(Ventes[[#This Row],[VenteDate]], 2)</f>
        <v>7</v>
      </c>
      <c r="AD480" t="str">
        <f>CHOOSE(WEEKDAY(Ventes[[#This Row],[VenteDate]], 2),"lun.","mar.","mer.","jeu.","ven.","sam.","dim.")</f>
        <v>dim.</v>
      </c>
      <c r="AE480" s="10" t="str">
        <f>IF(MONTH(Ventes[[#This Row],[VenteDate]])&lt;10,"0"&amp;MONTH(Ventes[[#This Row],[VenteDate]]),TEXT(MONTH(Ventes[[#This Row],[VenteDate]]),"##"))</f>
        <v>03</v>
      </c>
      <c r="AF480" t="str">
        <f>CHOOSE(Ventes[[#This Row],[DateMoisNumero]],"janvier","février","mars","avril","mai","juin","juillet.","août","septembre","octobre","novembre","décembre")</f>
        <v>mars</v>
      </c>
      <c r="AG480" t="str">
        <f>Ventes[[#This Row],[DateAnnee]]&amp;IF(WEEKNUM(Ventes[[#This Row],[VenteDate]])&lt;10,"-0","-")&amp;WEEKNUM(Ventes[[#This Row],[VenteDate]])</f>
        <v>2025-12</v>
      </c>
      <c r="AH480" s="10">
        <f>YEAR(Ventes[[#This Row],[VenteDate]])</f>
        <v>2025</v>
      </c>
      <c r="AR480"/>
      <c r="AS480"/>
      <c r="AT480"/>
      <c r="AU480"/>
      <c r="AV480"/>
      <c r="AW480"/>
      <c r="BA480"/>
      <c r="BC480"/>
    </row>
    <row r="481" spans="1:55">
      <c r="A481" t="s">
        <v>1175</v>
      </c>
      <c r="B481" t="s">
        <v>1176</v>
      </c>
      <c r="D481" s="8">
        <v>45732</v>
      </c>
      <c r="E481" s="8">
        <v>45732</v>
      </c>
      <c r="F481" s="8" t="s">
        <v>170</v>
      </c>
      <c r="G481" t="s">
        <v>171</v>
      </c>
      <c r="H481" t="s">
        <v>1177</v>
      </c>
      <c r="I481" t="s">
        <v>1178</v>
      </c>
      <c r="J481" t="s">
        <v>1179</v>
      </c>
      <c r="K481" t="s">
        <v>158</v>
      </c>
      <c r="L481" s="9" t="s">
        <v>159</v>
      </c>
      <c r="M481" s="9" t="s">
        <v>63</v>
      </c>
      <c r="N481" t="s">
        <v>64</v>
      </c>
      <c r="O481" t="s">
        <v>55</v>
      </c>
      <c r="P481" s="9" t="s">
        <v>56</v>
      </c>
      <c r="Q481" s="5" t="s">
        <v>79</v>
      </c>
      <c r="R481" t="s">
        <v>80</v>
      </c>
      <c r="S481" t="s">
        <v>59</v>
      </c>
      <c r="T481" t="s">
        <v>60</v>
      </c>
      <c r="U481" s="9">
        <v>38</v>
      </c>
      <c r="V481">
        <v>25</v>
      </c>
      <c r="W481" s="9">
        <v>130</v>
      </c>
      <c r="X481">
        <f>Ventes[[#This Row],[VenteNombre]]*Ventes[[#This Row],[PUHT]]</f>
        <v>3250</v>
      </c>
      <c r="Y481">
        <f>IF(Ventes[[#This Row],[RemiseType]]="Aucun",0,IF(Ventes[[#This Row],[RemiseType]]="Bas",3%,IF(Ventes[[#This Row],[RemiseType]]="Moyen",5%,IF(Ventes[[#This Row],[RemiseType]]="Elevé",10%,0))))*Ventes[[#This Row],[VenteBrut]]</f>
        <v>97.5</v>
      </c>
      <c r="Z481">
        <f>Ventes[[#This Row],[VenteBrut]]-Ventes[[#This Row],[Remise]]</f>
        <v>3152.5</v>
      </c>
      <c r="AA481">
        <f>Ventes[[#This Row],[VenteNombre]]*Ventes[[#This Row],[CUHT]]</f>
        <v>950</v>
      </c>
      <c r="AB481">
        <f>ROUND(Ventes[[#This Row],[VenteNet]]-Ventes[[#This Row],[Cout]],2)</f>
        <v>2202.5</v>
      </c>
      <c r="AC481">
        <f>WEEKDAY(Ventes[[#This Row],[VenteDate]], 2)</f>
        <v>7</v>
      </c>
      <c r="AD481" t="str">
        <f>CHOOSE(WEEKDAY(Ventes[[#This Row],[VenteDate]], 2),"lun.","mar.","mer.","jeu.","ven.","sam.","dim.")</f>
        <v>dim.</v>
      </c>
      <c r="AE481" s="10" t="str">
        <f>IF(MONTH(Ventes[[#This Row],[VenteDate]])&lt;10,"0"&amp;MONTH(Ventes[[#This Row],[VenteDate]]),TEXT(MONTH(Ventes[[#This Row],[VenteDate]]),"##"))</f>
        <v>03</v>
      </c>
      <c r="AF481" t="str">
        <f>CHOOSE(Ventes[[#This Row],[DateMoisNumero]],"janvier","février","mars","avril","mai","juin","juillet.","août","septembre","octobre","novembre","décembre")</f>
        <v>mars</v>
      </c>
      <c r="AG481" t="str">
        <f>Ventes[[#This Row],[DateAnnee]]&amp;IF(WEEKNUM(Ventes[[#This Row],[VenteDate]])&lt;10,"-0","-")&amp;WEEKNUM(Ventes[[#This Row],[VenteDate]])</f>
        <v>2025-12</v>
      </c>
      <c r="AH481" s="10">
        <f>YEAR(Ventes[[#This Row],[VenteDate]])</f>
        <v>2025</v>
      </c>
      <c r="AR481"/>
      <c r="AS481"/>
      <c r="AT481"/>
      <c r="AU481"/>
      <c r="AV481"/>
      <c r="AW481"/>
      <c r="BA481"/>
      <c r="BC481"/>
    </row>
    <row r="482" spans="1:55">
      <c r="A482" t="s">
        <v>1175</v>
      </c>
      <c r="B482" t="s">
        <v>1176</v>
      </c>
      <c r="D482" s="8">
        <v>45732</v>
      </c>
      <c r="E482" s="8">
        <v>45732</v>
      </c>
      <c r="F482" s="8" t="s">
        <v>170</v>
      </c>
      <c r="G482" t="s">
        <v>171</v>
      </c>
      <c r="H482" t="s">
        <v>1177</v>
      </c>
      <c r="I482" t="s">
        <v>1178</v>
      </c>
      <c r="J482" t="s">
        <v>1179</v>
      </c>
      <c r="K482" t="s">
        <v>1182</v>
      </c>
      <c r="L482" s="9" t="s">
        <v>1183</v>
      </c>
      <c r="M482" s="9" t="s">
        <v>63</v>
      </c>
      <c r="N482" t="s">
        <v>64</v>
      </c>
      <c r="O482" t="s">
        <v>55</v>
      </c>
      <c r="P482" s="9" t="s">
        <v>56</v>
      </c>
      <c r="Q482" s="5" t="s">
        <v>79</v>
      </c>
      <c r="R482" t="s">
        <v>80</v>
      </c>
      <c r="S482" t="s">
        <v>71</v>
      </c>
      <c r="T482" t="s">
        <v>72</v>
      </c>
      <c r="U482" s="9">
        <v>8.5299999999999994</v>
      </c>
      <c r="V482">
        <v>92</v>
      </c>
      <c r="W482" s="9">
        <v>12.9</v>
      </c>
      <c r="X482">
        <f>Ventes[[#This Row],[VenteNombre]]*Ventes[[#This Row],[PUHT]]</f>
        <v>1186.8</v>
      </c>
      <c r="Y482">
        <f>IF(Ventes[[#This Row],[RemiseType]]="Aucun",0,IF(Ventes[[#This Row],[RemiseType]]="Bas",3%,IF(Ventes[[#This Row],[RemiseType]]="Moyen",5%,IF(Ventes[[#This Row],[RemiseType]]="Elevé",10%,0))))*Ventes[[#This Row],[VenteBrut]]</f>
        <v>35.603999999999999</v>
      </c>
      <c r="Z482">
        <f>Ventes[[#This Row],[VenteBrut]]-Ventes[[#This Row],[Remise]]</f>
        <v>1151.1959999999999</v>
      </c>
      <c r="AA482">
        <f>Ventes[[#This Row],[VenteNombre]]*Ventes[[#This Row],[CUHT]]</f>
        <v>784.76</v>
      </c>
      <c r="AB482">
        <f>ROUND(Ventes[[#This Row],[VenteNet]]-Ventes[[#This Row],[Cout]],2)</f>
        <v>366.44</v>
      </c>
      <c r="AC482">
        <f>WEEKDAY(Ventes[[#This Row],[VenteDate]], 2)</f>
        <v>7</v>
      </c>
      <c r="AD482" t="str">
        <f>CHOOSE(WEEKDAY(Ventes[[#This Row],[VenteDate]], 2),"lun.","mar.","mer.","jeu.","ven.","sam.","dim.")</f>
        <v>dim.</v>
      </c>
      <c r="AE482" s="10" t="str">
        <f>IF(MONTH(Ventes[[#This Row],[VenteDate]])&lt;10,"0"&amp;MONTH(Ventes[[#This Row],[VenteDate]]),TEXT(MONTH(Ventes[[#This Row],[VenteDate]]),"##"))</f>
        <v>03</v>
      </c>
      <c r="AF482" t="str">
        <f>CHOOSE(Ventes[[#This Row],[DateMoisNumero]],"janvier","février","mars","avril","mai","juin","juillet.","août","septembre","octobre","novembre","décembre")</f>
        <v>mars</v>
      </c>
      <c r="AG482" t="str">
        <f>Ventes[[#This Row],[DateAnnee]]&amp;IF(WEEKNUM(Ventes[[#This Row],[VenteDate]])&lt;10,"-0","-")&amp;WEEKNUM(Ventes[[#This Row],[VenteDate]])</f>
        <v>2025-12</v>
      </c>
      <c r="AH482" s="10">
        <f>YEAR(Ventes[[#This Row],[VenteDate]])</f>
        <v>2025</v>
      </c>
      <c r="AR482"/>
      <c r="AS482"/>
      <c r="AT482"/>
      <c r="AU482"/>
      <c r="AV482"/>
      <c r="AW482"/>
      <c r="BA482"/>
      <c r="BC482"/>
    </row>
    <row r="483" spans="1:55">
      <c r="A483" t="s">
        <v>1175</v>
      </c>
      <c r="B483" t="s">
        <v>1176</v>
      </c>
      <c r="D483" s="8">
        <v>45732</v>
      </c>
      <c r="E483" s="8">
        <v>45839</v>
      </c>
      <c r="F483" s="8" t="s">
        <v>170</v>
      </c>
      <c r="G483" t="s">
        <v>171</v>
      </c>
      <c r="H483" t="s">
        <v>1177</v>
      </c>
      <c r="I483" t="s">
        <v>1178</v>
      </c>
      <c r="J483" t="s">
        <v>1179</v>
      </c>
      <c r="K483" t="s">
        <v>1184</v>
      </c>
      <c r="L483" s="9" t="s">
        <v>1185</v>
      </c>
      <c r="M483" s="9" t="s">
        <v>75</v>
      </c>
      <c r="N483" t="s">
        <v>76</v>
      </c>
      <c r="O483" t="s">
        <v>77</v>
      </c>
      <c r="P483" t="s">
        <v>78</v>
      </c>
      <c r="Q483" s="5" t="s">
        <v>57</v>
      </c>
      <c r="R483" t="s">
        <v>58</v>
      </c>
      <c r="S483" t="s">
        <v>81</v>
      </c>
      <c r="T483" t="s">
        <v>82</v>
      </c>
      <c r="U483">
        <v>54</v>
      </c>
      <c r="V483">
        <v>16</v>
      </c>
      <c r="W483">
        <v>156.25</v>
      </c>
      <c r="X483">
        <f>Ventes[[#This Row],[VenteNombre]]*Ventes[[#This Row],[PUHT]]</f>
        <v>2500</v>
      </c>
      <c r="Y483">
        <f>IF(Ventes[[#This Row],[RemiseType]]="Aucun",0,IF(Ventes[[#This Row],[RemiseType]]="Bas",3%,IF(Ventes[[#This Row],[RemiseType]]="Moyen",5%,IF(Ventes[[#This Row],[RemiseType]]="Elevé",10%,0))))*Ventes[[#This Row],[VenteBrut]]</f>
        <v>250</v>
      </c>
      <c r="Z483">
        <f>Ventes[[#This Row],[VenteBrut]]-Ventes[[#This Row],[Remise]]</f>
        <v>2250</v>
      </c>
      <c r="AA483">
        <f>Ventes[[#This Row],[VenteNombre]]*Ventes[[#This Row],[CUHT]]</f>
        <v>864</v>
      </c>
      <c r="AB483">
        <f>ROUND(Ventes[[#This Row],[VenteNet]]-Ventes[[#This Row],[Cout]],2)</f>
        <v>1386</v>
      </c>
      <c r="AC483">
        <f>WEEKDAY(Ventes[[#This Row],[VenteDate]], 2)</f>
        <v>2</v>
      </c>
      <c r="AD483" t="str">
        <f>CHOOSE(WEEKDAY(Ventes[[#This Row],[VenteDate]], 2),"lun.","mar.","mer.","jeu.","ven.","sam.","dim.")</f>
        <v>mar.</v>
      </c>
      <c r="AE483" s="10" t="str">
        <f>IF(MONTH(Ventes[[#This Row],[VenteDate]])&lt;10,"0"&amp;MONTH(Ventes[[#This Row],[VenteDate]]),TEXT(MONTH(Ventes[[#This Row],[VenteDate]]),"##"))</f>
        <v>07</v>
      </c>
      <c r="AF483" t="str">
        <f>CHOOSE(Ventes[[#This Row],[DateMoisNumero]],"janvier","février","mars","avril","mai","juin","juillet.","août","septembre","octobre","novembre","décembre")</f>
        <v>juillet.</v>
      </c>
      <c r="AG483" t="str">
        <f>Ventes[[#This Row],[DateAnnee]]&amp;IF(WEEKNUM(Ventes[[#This Row],[VenteDate]])&lt;10,"-0","-")&amp;WEEKNUM(Ventes[[#This Row],[VenteDate]])</f>
        <v>2025-27</v>
      </c>
      <c r="AH483" s="10">
        <f>YEAR(Ventes[[#This Row],[VenteDate]])</f>
        <v>2025</v>
      </c>
      <c r="AR483"/>
      <c r="AS483"/>
      <c r="AT483"/>
      <c r="AU483"/>
      <c r="AV483"/>
      <c r="AW483"/>
      <c r="BA483"/>
      <c r="BC483"/>
    </row>
    <row r="484" spans="1:55">
      <c r="A484" t="s">
        <v>1175</v>
      </c>
      <c r="B484" t="s">
        <v>1176</v>
      </c>
      <c r="D484" s="8">
        <v>45732</v>
      </c>
      <c r="E484" s="8">
        <v>45851</v>
      </c>
      <c r="F484" s="8" t="s">
        <v>170</v>
      </c>
      <c r="G484" t="s">
        <v>171</v>
      </c>
      <c r="H484" t="s">
        <v>1177</v>
      </c>
      <c r="I484" t="s">
        <v>1178</v>
      </c>
      <c r="J484" t="s">
        <v>1179</v>
      </c>
      <c r="K484" t="s">
        <v>1186</v>
      </c>
      <c r="L484" s="9" t="s">
        <v>1187</v>
      </c>
      <c r="M484" s="9" t="s">
        <v>75</v>
      </c>
      <c r="N484" t="s">
        <v>76</v>
      </c>
      <c r="O484" t="s">
        <v>77</v>
      </c>
      <c r="P484" t="s">
        <v>78</v>
      </c>
      <c r="Q484" s="5" t="s">
        <v>47</v>
      </c>
      <c r="R484" t="s">
        <v>48</v>
      </c>
      <c r="S484" t="s">
        <v>342</v>
      </c>
      <c r="T484" t="s">
        <v>343</v>
      </c>
      <c r="U484">
        <v>73.5</v>
      </c>
      <c r="V484">
        <v>21</v>
      </c>
      <c r="W484">
        <v>131.5</v>
      </c>
      <c r="X484">
        <f>Ventes[[#This Row],[VenteNombre]]*Ventes[[#This Row],[PUHT]]</f>
        <v>2761.5</v>
      </c>
      <c r="Y484">
        <f>IF(Ventes[[#This Row],[RemiseType]]="Aucun",0,IF(Ventes[[#This Row],[RemiseType]]="Bas",3%,IF(Ventes[[#This Row],[RemiseType]]="Moyen",5%,IF(Ventes[[#This Row],[RemiseType]]="Elevé",10%,0))))*Ventes[[#This Row],[VenteBrut]]</f>
        <v>276.15000000000003</v>
      </c>
      <c r="Z484">
        <f>Ventes[[#This Row],[VenteBrut]]-Ventes[[#This Row],[Remise]]</f>
        <v>2485.35</v>
      </c>
      <c r="AA484">
        <f>Ventes[[#This Row],[VenteNombre]]*Ventes[[#This Row],[CUHT]]</f>
        <v>1543.5</v>
      </c>
      <c r="AB484">
        <f>ROUND(Ventes[[#This Row],[VenteNet]]-Ventes[[#This Row],[Cout]],2)</f>
        <v>941.85</v>
      </c>
      <c r="AC484">
        <f>WEEKDAY(Ventes[[#This Row],[VenteDate]], 2)</f>
        <v>7</v>
      </c>
      <c r="AD484" t="str">
        <f>CHOOSE(WEEKDAY(Ventes[[#This Row],[VenteDate]], 2),"lun.","mar.","mer.","jeu.","ven.","sam.","dim.")</f>
        <v>dim.</v>
      </c>
      <c r="AE484" s="10" t="str">
        <f>IF(MONTH(Ventes[[#This Row],[VenteDate]])&lt;10,"0"&amp;MONTH(Ventes[[#This Row],[VenteDate]]),TEXT(MONTH(Ventes[[#This Row],[VenteDate]]),"##"))</f>
        <v>07</v>
      </c>
      <c r="AF484" t="str">
        <f>CHOOSE(Ventes[[#This Row],[DateMoisNumero]],"janvier","février","mars","avril","mai","juin","juillet.","août","septembre","octobre","novembre","décembre")</f>
        <v>juillet.</v>
      </c>
      <c r="AG484" t="str">
        <f>Ventes[[#This Row],[DateAnnee]]&amp;IF(WEEKNUM(Ventes[[#This Row],[VenteDate]])&lt;10,"-0","-")&amp;WEEKNUM(Ventes[[#This Row],[VenteDate]])</f>
        <v>2025-29</v>
      </c>
      <c r="AH484" s="10">
        <f>YEAR(Ventes[[#This Row],[VenteDate]])</f>
        <v>2025</v>
      </c>
      <c r="AR484"/>
      <c r="AS484"/>
      <c r="AT484"/>
      <c r="AU484"/>
      <c r="AV484"/>
      <c r="AW484"/>
      <c r="BA484"/>
      <c r="BC484"/>
    </row>
    <row r="485" spans="1:55">
      <c r="A485" t="s">
        <v>1175</v>
      </c>
      <c r="B485" t="s">
        <v>1176</v>
      </c>
      <c r="D485" s="8">
        <v>45732</v>
      </c>
      <c r="E485" s="8">
        <v>45901</v>
      </c>
      <c r="F485" s="8" t="s">
        <v>170</v>
      </c>
      <c r="G485" t="s">
        <v>171</v>
      </c>
      <c r="H485" t="s">
        <v>1177</v>
      </c>
      <c r="I485" t="s">
        <v>1178</v>
      </c>
      <c r="J485" t="s">
        <v>1179</v>
      </c>
      <c r="K485" t="s">
        <v>1188</v>
      </c>
      <c r="L485" s="9" t="s">
        <v>1189</v>
      </c>
      <c r="M485" s="9" t="s">
        <v>75</v>
      </c>
      <c r="N485" t="s">
        <v>76</v>
      </c>
      <c r="O485" t="s">
        <v>77</v>
      </c>
      <c r="P485" t="s">
        <v>78</v>
      </c>
      <c r="Q485" s="5" t="s">
        <v>79</v>
      </c>
      <c r="R485" t="s">
        <v>80</v>
      </c>
      <c r="S485" t="s">
        <v>160</v>
      </c>
      <c r="T485" t="s">
        <v>161</v>
      </c>
      <c r="U485">
        <v>90.72</v>
      </c>
      <c r="V485">
        <v>18</v>
      </c>
      <c r="W485">
        <v>194.5</v>
      </c>
      <c r="X485">
        <f>Ventes[[#This Row],[VenteNombre]]*Ventes[[#This Row],[PUHT]]</f>
        <v>3501</v>
      </c>
      <c r="Y485">
        <f>IF(Ventes[[#This Row],[RemiseType]]="Aucun",0,IF(Ventes[[#This Row],[RemiseType]]="Bas",3%,IF(Ventes[[#This Row],[RemiseType]]="Moyen",5%,IF(Ventes[[#This Row],[RemiseType]]="Elevé",10%,0))))*Ventes[[#This Row],[VenteBrut]]</f>
        <v>350.1</v>
      </c>
      <c r="Z485">
        <f>Ventes[[#This Row],[VenteBrut]]-Ventes[[#This Row],[Remise]]</f>
        <v>3150.9</v>
      </c>
      <c r="AA485">
        <f>Ventes[[#This Row],[VenteNombre]]*Ventes[[#This Row],[CUHT]]</f>
        <v>1632.96</v>
      </c>
      <c r="AB485">
        <f>ROUND(Ventes[[#This Row],[VenteNet]]-Ventes[[#This Row],[Cout]],2)</f>
        <v>1517.94</v>
      </c>
      <c r="AC485">
        <f>WEEKDAY(Ventes[[#This Row],[VenteDate]], 2)</f>
        <v>1</v>
      </c>
      <c r="AD485" t="str">
        <f>CHOOSE(WEEKDAY(Ventes[[#This Row],[VenteDate]], 2),"lun.","mar.","mer.","jeu.","ven.","sam.","dim.")</f>
        <v>lun.</v>
      </c>
      <c r="AE485" s="10" t="str">
        <f>IF(MONTH(Ventes[[#This Row],[VenteDate]])&lt;10,"0"&amp;MONTH(Ventes[[#This Row],[VenteDate]]),TEXT(MONTH(Ventes[[#This Row],[VenteDate]]),"##"))</f>
        <v>09</v>
      </c>
      <c r="AF485" t="str">
        <f>CHOOSE(Ventes[[#This Row],[DateMoisNumero]],"janvier","février","mars","avril","mai","juin","juillet.","août","septembre","octobre","novembre","décembre")</f>
        <v>septembre</v>
      </c>
      <c r="AG485" t="str">
        <f>Ventes[[#This Row],[DateAnnee]]&amp;IF(WEEKNUM(Ventes[[#This Row],[VenteDate]])&lt;10,"-0","-")&amp;WEEKNUM(Ventes[[#This Row],[VenteDate]])</f>
        <v>2025-36</v>
      </c>
      <c r="AH485" s="10">
        <f>YEAR(Ventes[[#This Row],[VenteDate]])</f>
        <v>2025</v>
      </c>
      <c r="AR485"/>
      <c r="AS485"/>
      <c r="AT485"/>
      <c r="AU485"/>
      <c r="AV485"/>
      <c r="AW485"/>
      <c r="BA485"/>
      <c r="BC485"/>
    </row>
    <row r="486" spans="1:55">
      <c r="A486" t="s">
        <v>1175</v>
      </c>
      <c r="B486" t="s">
        <v>1176</v>
      </c>
      <c r="D486" s="8">
        <v>45732</v>
      </c>
      <c r="E486" s="8">
        <v>46097</v>
      </c>
      <c r="F486" s="8" t="s">
        <v>170</v>
      </c>
      <c r="G486" t="s">
        <v>171</v>
      </c>
      <c r="H486" t="s">
        <v>1177</v>
      </c>
      <c r="I486" t="s">
        <v>1178</v>
      </c>
      <c r="J486" t="s">
        <v>1179</v>
      </c>
      <c r="K486" t="s">
        <v>1190</v>
      </c>
      <c r="L486" s="9" t="s">
        <v>1191</v>
      </c>
      <c r="M486" s="9" t="s">
        <v>53</v>
      </c>
      <c r="N486" t="s">
        <v>54</v>
      </c>
      <c r="O486" t="s">
        <v>55</v>
      </c>
      <c r="P486" t="s">
        <v>56</v>
      </c>
      <c r="Q486" s="5" t="s">
        <v>79</v>
      </c>
      <c r="R486" t="s">
        <v>80</v>
      </c>
      <c r="S486" t="s">
        <v>199</v>
      </c>
      <c r="T486" t="s">
        <v>200</v>
      </c>
      <c r="U486">
        <v>50.4</v>
      </c>
      <c r="V486">
        <v>28</v>
      </c>
      <c r="W486">
        <v>75.599999999999994</v>
      </c>
      <c r="X486">
        <f>Ventes[[#This Row],[VenteNombre]]*Ventes[[#This Row],[PUHT]]</f>
        <v>2116.7999999999997</v>
      </c>
      <c r="Y486">
        <f>IF(Ventes[[#This Row],[RemiseType]]="Aucun",0,IF(Ventes[[#This Row],[RemiseType]]="Bas",3%,IF(Ventes[[#This Row],[RemiseType]]="Moyen",5%,IF(Ventes[[#This Row],[RemiseType]]="Elevé",10%,0))))*Ventes[[#This Row],[VenteBrut]]</f>
        <v>63.503999999999991</v>
      </c>
      <c r="Z486">
        <f>Ventes[[#This Row],[VenteBrut]]-Ventes[[#This Row],[Remise]]</f>
        <v>2053.2959999999998</v>
      </c>
      <c r="AA486">
        <f>Ventes[[#This Row],[VenteNombre]]*Ventes[[#This Row],[CUHT]]</f>
        <v>1411.2</v>
      </c>
      <c r="AB486">
        <f>ROUND(Ventes[[#This Row],[VenteNet]]-Ventes[[#This Row],[Cout]],2)</f>
        <v>642.1</v>
      </c>
      <c r="AC486">
        <f>WEEKDAY(Ventes[[#This Row],[VenteDate]], 2)</f>
        <v>1</v>
      </c>
      <c r="AD486" t="str">
        <f>CHOOSE(WEEKDAY(Ventes[[#This Row],[VenteDate]], 2),"lun.","mar.","mer.","jeu.","ven.","sam.","dim.")</f>
        <v>lun.</v>
      </c>
      <c r="AE486" s="10" t="str">
        <f>IF(MONTH(Ventes[[#This Row],[VenteDate]])&lt;10,"0"&amp;MONTH(Ventes[[#This Row],[VenteDate]]),TEXT(MONTH(Ventes[[#This Row],[VenteDate]]),"##"))</f>
        <v>03</v>
      </c>
      <c r="AF486" t="str">
        <f>CHOOSE(Ventes[[#This Row],[DateMoisNumero]],"janvier","février","mars","avril","mai","juin","juillet.","août","septembre","octobre","novembre","décembre")</f>
        <v>mars</v>
      </c>
      <c r="AG486" t="str">
        <f>Ventes[[#This Row],[DateAnnee]]&amp;IF(WEEKNUM(Ventes[[#This Row],[VenteDate]])&lt;10,"-0","-")&amp;WEEKNUM(Ventes[[#This Row],[VenteDate]])</f>
        <v>2026-12</v>
      </c>
      <c r="AH486" s="10">
        <f>YEAR(Ventes[[#This Row],[VenteDate]])</f>
        <v>2026</v>
      </c>
      <c r="AR486"/>
      <c r="AS486"/>
      <c r="AT486"/>
      <c r="AU486"/>
      <c r="AV486"/>
      <c r="AW486"/>
      <c r="BA486"/>
      <c r="BC486"/>
    </row>
    <row r="487" spans="1:55">
      <c r="A487" t="s">
        <v>1175</v>
      </c>
      <c r="B487" t="s">
        <v>1176</v>
      </c>
      <c r="D487" s="8">
        <v>45732</v>
      </c>
      <c r="E487" s="8">
        <v>46257</v>
      </c>
      <c r="F487" s="8" t="s">
        <v>170</v>
      </c>
      <c r="G487" t="s">
        <v>171</v>
      </c>
      <c r="H487" t="s">
        <v>1177</v>
      </c>
      <c r="I487" t="s">
        <v>1178</v>
      </c>
      <c r="J487" t="s">
        <v>1179</v>
      </c>
      <c r="K487" t="s">
        <v>1192</v>
      </c>
      <c r="L487" s="9" t="s">
        <v>1193</v>
      </c>
      <c r="M487" s="9" t="s">
        <v>63</v>
      </c>
      <c r="N487" t="s">
        <v>64</v>
      </c>
      <c r="O487" t="s">
        <v>55</v>
      </c>
      <c r="P487" t="s">
        <v>56</v>
      </c>
      <c r="Q487" s="5" t="s">
        <v>79</v>
      </c>
      <c r="R487" t="s">
        <v>80</v>
      </c>
      <c r="S487" t="s">
        <v>59</v>
      </c>
      <c r="T487" t="s">
        <v>60</v>
      </c>
      <c r="U487">
        <v>34.200000000000003</v>
      </c>
      <c r="V487">
        <v>25</v>
      </c>
      <c r="W487">
        <v>127</v>
      </c>
      <c r="X487">
        <f>Ventes[[#This Row],[VenteNombre]]*Ventes[[#This Row],[PUHT]]</f>
        <v>3175</v>
      </c>
      <c r="Y487">
        <f>IF(Ventes[[#This Row],[RemiseType]]="Aucun",0,IF(Ventes[[#This Row],[RemiseType]]="Bas",3%,IF(Ventes[[#This Row],[RemiseType]]="Moyen",5%,IF(Ventes[[#This Row],[RemiseType]]="Elevé",10%,0))))*Ventes[[#This Row],[VenteBrut]]</f>
        <v>95.25</v>
      </c>
      <c r="Z487">
        <f>Ventes[[#This Row],[VenteBrut]]-Ventes[[#This Row],[Remise]]</f>
        <v>3079.75</v>
      </c>
      <c r="AA487">
        <f>Ventes[[#This Row],[VenteNombre]]*Ventes[[#This Row],[CUHT]]</f>
        <v>855.00000000000011</v>
      </c>
      <c r="AB487">
        <f>ROUND(Ventes[[#This Row],[VenteNet]]-Ventes[[#This Row],[Cout]],2)</f>
        <v>2224.75</v>
      </c>
      <c r="AC487">
        <f>WEEKDAY(Ventes[[#This Row],[VenteDate]], 2)</f>
        <v>7</v>
      </c>
      <c r="AD487" t="str">
        <f>CHOOSE(WEEKDAY(Ventes[[#This Row],[VenteDate]], 2),"lun.","mar.","mer.","jeu.","ven.","sam.","dim.")</f>
        <v>dim.</v>
      </c>
      <c r="AE487" s="10" t="str">
        <f>IF(MONTH(Ventes[[#This Row],[VenteDate]])&lt;10,"0"&amp;MONTH(Ventes[[#This Row],[VenteDate]]),TEXT(MONTH(Ventes[[#This Row],[VenteDate]]),"##"))</f>
        <v>08</v>
      </c>
      <c r="AF487" t="str">
        <f>CHOOSE(Ventes[[#This Row],[DateMoisNumero]],"janvier","février","mars","avril","mai","juin","juillet.","août","septembre","octobre","novembre","décembre")</f>
        <v>août</v>
      </c>
      <c r="AG487" t="str">
        <f>Ventes[[#This Row],[DateAnnee]]&amp;IF(WEEKNUM(Ventes[[#This Row],[VenteDate]])&lt;10,"-0","-")&amp;WEEKNUM(Ventes[[#This Row],[VenteDate]])</f>
        <v>2026-35</v>
      </c>
      <c r="AH487" s="10">
        <f>YEAR(Ventes[[#This Row],[VenteDate]])</f>
        <v>2026</v>
      </c>
      <c r="AR487"/>
      <c r="AS487"/>
      <c r="AT487"/>
      <c r="AU487"/>
      <c r="AV487"/>
      <c r="AW487"/>
      <c r="BA487"/>
      <c r="BC487"/>
    </row>
    <row r="488" spans="1:55">
      <c r="A488" t="s">
        <v>1175</v>
      </c>
      <c r="B488" t="s">
        <v>1176</v>
      </c>
      <c r="D488" s="8">
        <v>45732</v>
      </c>
      <c r="E488" s="8">
        <v>46360</v>
      </c>
      <c r="F488" s="8" t="s">
        <v>170</v>
      </c>
      <c r="G488" t="s">
        <v>171</v>
      </c>
      <c r="H488" t="s">
        <v>1177</v>
      </c>
      <c r="I488" t="s">
        <v>1178</v>
      </c>
      <c r="J488" t="s">
        <v>1179</v>
      </c>
      <c r="K488" t="s">
        <v>1194</v>
      </c>
      <c r="L488" s="9" t="s">
        <v>1195</v>
      </c>
      <c r="M488" s="9" t="s">
        <v>63</v>
      </c>
      <c r="N488" t="s">
        <v>64</v>
      </c>
      <c r="O488" t="s">
        <v>55</v>
      </c>
      <c r="P488" t="s">
        <v>56</v>
      </c>
      <c r="Q488" s="5" t="s">
        <v>79</v>
      </c>
      <c r="R488" t="s">
        <v>80</v>
      </c>
      <c r="S488" t="s">
        <v>71</v>
      </c>
      <c r="T488" t="s">
        <v>72</v>
      </c>
      <c r="U488">
        <v>53.33</v>
      </c>
      <c r="V488">
        <v>92</v>
      </c>
      <c r="W488">
        <v>80.63</v>
      </c>
      <c r="X488">
        <f>Ventes[[#This Row],[VenteNombre]]*Ventes[[#This Row],[PUHT]]</f>
        <v>7417.9599999999991</v>
      </c>
      <c r="Y488">
        <f>IF(Ventes[[#This Row],[RemiseType]]="Aucun",0,IF(Ventes[[#This Row],[RemiseType]]="Bas",3%,IF(Ventes[[#This Row],[RemiseType]]="Moyen",5%,IF(Ventes[[#This Row],[RemiseType]]="Elevé",10%,0))))*Ventes[[#This Row],[VenteBrut]]</f>
        <v>222.53879999999995</v>
      </c>
      <c r="Z488">
        <f>Ventes[[#This Row],[VenteBrut]]-Ventes[[#This Row],[Remise]]</f>
        <v>7195.4211999999989</v>
      </c>
      <c r="AA488">
        <f>Ventes[[#This Row],[VenteNombre]]*Ventes[[#This Row],[CUHT]]</f>
        <v>4906.3599999999997</v>
      </c>
      <c r="AB488">
        <f>ROUND(Ventes[[#This Row],[VenteNet]]-Ventes[[#This Row],[Cout]],2)</f>
        <v>2289.06</v>
      </c>
      <c r="AC488">
        <f>WEEKDAY(Ventes[[#This Row],[VenteDate]], 2)</f>
        <v>5</v>
      </c>
      <c r="AD488" t="str">
        <f>CHOOSE(WEEKDAY(Ventes[[#This Row],[VenteDate]], 2),"lun.","mar.","mer.","jeu.","ven.","sam.","dim.")</f>
        <v>ven.</v>
      </c>
      <c r="AE488" s="10" t="str">
        <f>IF(MONTH(Ventes[[#This Row],[VenteDate]])&lt;10,"0"&amp;MONTH(Ventes[[#This Row],[VenteDate]]),TEXT(MONTH(Ventes[[#This Row],[VenteDate]]),"##"))</f>
        <v>12</v>
      </c>
      <c r="AF488" t="str">
        <f>CHOOSE(Ventes[[#This Row],[DateMoisNumero]],"janvier","février","mars","avril","mai","juin","juillet.","août","septembre","octobre","novembre","décembre")</f>
        <v>décembre</v>
      </c>
      <c r="AG488" t="str">
        <f>Ventes[[#This Row],[DateAnnee]]&amp;IF(WEEKNUM(Ventes[[#This Row],[VenteDate]])&lt;10,"-0","-")&amp;WEEKNUM(Ventes[[#This Row],[VenteDate]])</f>
        <v>2026-49</v>
      </c>
      <c r="AH488" s="10">
        <f>YEAR(Ventes[[#This Row],[VenteDate]])</f>
        <v>2026</v>
      </c>
      <c r="AR488"/>
      <c r="AS488"/>
      <c r="AT488"/>
      <c r="AU488"/>
      <c r="AV488"/>
      <c r="AW488"/>
      <c r="BA488"/>
      <c r="BC488"/>
    </row>
    <row r="489" spans="1:55">
      <c r="A489" t="s">
        <v>1175</v>
      </c>
      <c r="B489" t="s">
        <v>1176</v>
      </c>
      <c r="D489" s="8">
        <v>45732</v>
      </c>
      <c r="E489" s="8">
        <v>46462</v>
      </c>
      <c r="F489" s="8" t="s">
        <v>170</v>
      </c>
      <c r="G489" t="s">
        <v>171</v>
      </c>
      <c r="H489" t="s">
        <v>1177</v>
      </c>
      <c r="I489" t="s">
        <v>1178</v>
      </c>
      <c r="J489" t="s">
        <v>1179</v>
      </c>
      <c r="K489" t="s">
        <v>1196</v>
      </c>
      <c r="L489" s="9" t="s">
        <v>1197</v>
      </c>
      <c r="M489" s="9" t="s">
        <v>63</v>
      </c>
      <c r="N489" t="s">
        <v>64</v>
      </c>
      <c r="O489" t="s">
        <v>288</v>
      </c>
      <c r="P489" s="9" t="s">
        <v>289</v>
      </c>
      <c r="Q489" s="5" t="s">
        <v>65</v>
      </c>
      <c r="R489" t="s">
        <v>66</v>
      </c>
      <c r="S489" t="s">
        <v>199</v>
      </c>
      <c r="T489" t="s">
        <v>200</v>
      </c>
      <c r="U489" s="9">
        <v>48</v>
      </c>
      <c r="V489">
        <v>20</v>
      </c>
      <c r="W489" s="9">
        <v>67.5</v>
      </c>
      <c r="X489">
        <f>Ventes[[#This Row],[VenteNombre]]*Ventes[[#This Row],[PUHT]]</f>
        <v>1350</v>
      </c>
      <c r="Y48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489">
        <f>Ventes[[#This Row],[VenteBrut]]-Ventes[[#This Row],[Remise]]</f>
        <v>1350</v>
      </c>
      <c r="AA489">
        <f>Ventes[[#This Row],[VenteNombre]]*Ventes[[#This Row],[CUHT]]</f>
        <v>960</v>
      </c>
      <c r="AB489">
        <f>ROUND(Ventes[[#This Row],[VenteNet]]-Ventes[[#This Row],[Cout]],2)</f>
        <v>390</v>
      </c>
      <c r="AC489">
        <f>WEEKDAY(Ventes[[#This Row],[VenteDate]], 2)</f>
        <v>2</v>
      </c>
      <c r="AD489" t="str">
        <f>CHOOSE(WEEKDAY(Ventes[[#This Row],[VenteDate]], 2),"lun.","mar.","mer.","jeu.","ven.","sam.","dim.")</f>
        <v>mar.</v>
      </c>
      <c r="AE489" s="10" t="str">
        <f>IF(MONTH(Ventes[[#This Row],[VenteDate]])&lt;10,"0"&amp;MONTH(Ventes[[#This Row],[VenteDate]]),TEXT(MONTH(Ventes[[#This Row],[VenteDate]]),"##"))</f>
        <v>03</v>
      </c>
      <c r="AF489" t="str">
        <f>CHOOSE(Ventes[[#This Row],[DateMoisNumero]],"janvier","février","mars","avril","mai","juin","juillet.","août","septembre","octobre","novembre","décembre")</f>
        <v>mars</v>
      </c>
      <c r="AG489" t="str">
        <f>Ventes[[#This Row],[DateAnnee]]&amp;IF(WEEKNUM(Ventes[[#This Row],[VenteDate]])&lt;10,"-0","-")&amp;WEEKNUM(Ventes[[#This Row],[VenteDate]])</f>
        <v>2027-12</v>
      </c>
      <c r="AH489" s="10">
        <f>YEAR(Ventes[[#This Row],[VenteDate]])</f>
        <v>2027</v>
      </c>
      <c r="AR489"/>
      <c r="AS489"/>
      <c r="AT489"/>
      <c r="AU489"/>
      <c r="AV489"/>
      <c r="AW489"/>
      <c r="BA489"/>
      <c r="BC489"/>
    </row>
    <row r="490" spans="1:55">
      <c r="A490" t="s">
        <v>1175</v>
      </c>
      <c r="B490" t="s">
        <v>1176</v>
      </c>
      <c r="D490" s="8">
        <v>45732</v>
      </c>
      <c r="E490" s="8">
        <v>46569</v>
      </c>
      <c r="F490" s="8" t="s">
        <v>170</v>
      </c>
      <c r="G490" t="s">
        <v>171</v>
      </c>
      <c r="H490" t="s">
        <v>1177</v>
      </c>
      <c r="I490" t="s">
        <v>1178</v>
      </c>
      <c r="J490" t="s">
        <v>1179</v>
      </c>
      <c r="K490" t="s">
        <v>73</v>
      </c>
      <c r="L490" s="9" t="s">
        <v>74</v>
      </c>
      <c r="M490" s="9" t="s">
        <v>75</v>
      </c>
      <c r="N490" t="s">
        <v>76</v>
      </c>
      <c r="O490" t="s">
        <v>77</v>
      </c>
      <c r="P490" s="9" t="s">
        <v>78</v>
      </c>
      <c r="Q490" s="5" t="s">
        <v>57</v>
      </c>
      <c r="R490" t="s">
        <v>58</v>
      </c>
      <c r="S490" t="s">
        <v>81</v>
      </c>
      <c r="T490" t="s">
        <v>82</v>
      </c>
      <c r="U490" s="9">
        <v>56</v>
      </c>
      <c r="V490">
        <v>16</v>
      </c>
      <c r="W490" s="9">
        <v>158.33000000000001</v>
      </c>
      <c r="X490">
        <f>Ventes[[#This Row],[VenteNombre]]*Ventes[[#This Row],[PUHT]]</f>
        <v>2533.2800000000002</v>
      </c>
      <c r="Y490">
        <f>IF(Ventes[[#This Row],[RemiseType]]="Aucun",0,IF(Ventes[[#This Row],[RemiseType]]="Bas",3%,IF(Ventes[[#This Row],[RemiseType]]="Moyen",5%,IF(Ventes[[#This Row],[RemiseType]]="Elevé",10%,0))))*Ventes[[#This Row],[VenteBrut]]</f>
        <v>253.32800000000003</v>
      </c>
      <c r="Z490">
        <f>Ventes[[#This Row],[VenteBrut]]-Ventes[[#This Row],[Remise]]</f>
        <v>2279.9520000000002</v>
      </c>
      <c r="AA490">
        <f>Ventes[[#This Row],[VenteNombre]]*Ventes[[#This Row],[CUHT]]</f>
        <v>896</v>
      </c>
      <c r="AB490">
        <f>ROUND(Ventes[[#This Row],[VenteNet]]-Ventes[[#This Row],[Cout]],2)</f>
        <v>1383.95</v>
      </c>
      <c r="AC490">
        <f>WEEKDAY(Ventes[[#This Row],[VenteDate]], 2)</f>
        <v>4</v>
      </c>
      <c r="AD490" t="str">
        <f>CHOOSE(WEEKDAY(Ventes[[#This Row],[VenteDate]], 2),"lun.","mar.","mer.","jeu.","ven.","sam.","dim.")</f>
        <v>jeu.</v>
      </c>
      <c r="AE490" s="10" t="str">
        <f>IF(MONTH(Ventes[[#This Row],[VenteDate]])&lt;10,"0"&amp;MONTH(Ventes[[#This Row],[VenteDate]]),TEXT(MONTH(Ventes[[#This Row],[VenteDate]]),"##"))</f>
        <v>07</v>
      </c>
      <c r="AF490" t="str">
        <f>CHOOSE(Ventes[[#This Row],[DateMoisNumero]],"janvier","février","mars","avril","mai","juin","juillet.","août","septembre","octobre","novembre","décembre")</f>
        <v>juillet.</v>
      </c>
      <c r="AG490" t="str">
        <f>Ventes[[#This Row],[DateAnnee]]&amp;IF(WEEKNUM(Ventes[[#This Row],[VenteDate]])&lt;10,"-0","-")&amp;WEEKNUM(Ventes[[#This Row],[VenteDate]])</f>
        <v>2027-27</v>
      </c>
      <c r="AH490" s="10">
        <f>YEAR(Ventes[[#This Row],[VenteDate]])</f>
        <v>2027</v>
      </c>
      <c r="AR490"/>
      <c r="AS490"/>
      <c r="AT490"/>
      <c r="AU490"/>
      <c r="AV490"/>
      <c r="AW490"/>
      <c r="BA490"/>
      <c r="BC490"/>
    </row>
    <row r="491" spans="1:55">
      <c r="A491" t="s">
        <v>1175</v>
      </c>
      <c r="B491" t="s">
        <v>1176</v>
      </c>
      <c r="D491" s="8">
        <v>45732</v>
      </c>
      <c r="E491" s="8">
        <v>46581</v>
      </c>
      <c r="F491" s="8" t="s">
        <v>170</v>
      </c>
      <c r="G491" t="s">
        <v>171</v>
      </c>
      <c r="H491" t="s">
        <v>1177</v>
      </c>
      <c r="I491" t="s">
        <v>1178</v>
      </c>
      <c r="J491" t="s">
        <v>1179</v>
      </c>
      <c r="K491" t="s">
        <v>695</v>
      </c>
      <c r="L491" s="9" t="s">
        <v>696</v>
      </c>
      <c r="M491" s="9" t="s">
        <v>75</v>
      </c>
      <c r="N491" t="s">
        <v>76</v>
      </c>
      <c r="O491" t="s">
        <v>77</v>
      </c>
      <c r="P491" s="9" t="s">
        <v>78</v>
      </c>
      <c r="Q491" s="5" t="s">
        <v>47</v>
      </c>
      <c r="R491" t="s">
        <v>48</v>
      </c>
      <c r="S491" t="s">
        <v>342</v>
      </c>
      <c r="T491" t="s">
        <v>343</v>
      </c>
      <c r="U491" s="9">
        <v>11.67</v>
      </c>
      <c r="V491">
        <v>21</v>
      </c>
      <c r="W491" s="9">
        <v>105</v>
      </c>
      <c r="X491">
        <f>Ventes[[#This Row],[VenteNombre]]*Ventes[[#This Row],[PUHT]]</f>
        <v>2205</v>
      </c>
      <c r="Y491">
        <f>IF(Ventes[[#This Row],[RemiseType]]="Aucun",0,IF(Ventes[[#This Row],[RemiseType]]="Bas",3%,IF(Ventes[[#This Row],[RemiseType]]="Moyen",5%,IF(Ventes[[#This Row],[RemiseType]]="Elevé",10%,0))))*Ventes[[#This Row],[VenteBrut]]</f>
        <v>220.5</v>
      </c>
      <c r="Z491">
        <f>Ventes[[#This Row],[VenteBrut]]-Ventes[[#This Row],[Remise]]</f>
        <v>1984.5</v>
      </c>
      <c r="AA491">
        <f>Ventes[[#This Row],[VenteNombre]]*Ventes[[#This Row],[CUHT]]</f>
        <v>245.07</v>
      </c>
      <c r="AB491">
        <f>ROUND(Ventes[[#This Row],[VenteNet]]-Ventes[[#This Row],[Cout]],2)</f>
        <v>1739.43</v>
      </c>
      <c r="AC491">
        <f>WEEKDAY(Ventes[[#This Row],[VenteDate]], 2)</f>
        <v>2</v>
      </c>
      <c r="AD491" t="str">
        <f>CHOOSE(WEEKDAY(Ventes[[#This Row],[VenteDate]], 2),"lun.","mar.","mer.","jeu.","ven.","sam.","dim.")</f>
        <v>mar.</v>
      </c>
      <c r="AE491" s="10" t="str">
        <f>IF(MONTH(Ventes[[#This Row],[VenteDate]])&lt;10,"0"&amp;MONTH(Ventes[[#This Row],[VenteDate]]),TEXT(MONTH(Ventes[[#This Row],[VenteDate]]),"##"))</f>
        <v>07</v>
      </c>
      <c r="AF491" t="str">
        <f>CHOOSE(Ventes[[#This Row],[DateMoisNumero]],"janvier","février","mars","avril","mai","juin","juillet.","août","septembre","octobre","novembre","décembre")</f>
        <v>juillet.</v>
      </c>
      <c r="AG491" t="str">
        <f>Ventes[[#This Row],[DateAnnee]]&amp;IF(WEEKNUM(Ventes[[#This Row],[VenteDate]])&lt;10,"-0","-")&amp;WEEKNUM(Ventes[[#This Row],[VenteDate]])</f>
        <v>2027-29</v>
      </c>
      <c r="AH491" s="10">
        <f>YEAR(Ventes[[#This Row],[VenteDate]])</f>
        <v>2027</v>
      </c>
      <c r="AR491"/>
      <c r="AS491"/>
      <c r="AT491"/>
      <c r="AU491"/>
      <c r="AV491"/>
      <c r="AW491"/>
      <c r="BA491"/>
      <c r="BC491"/>
    </row>
    <row r="492" spans="1:55">
      <c r="A492" t="s">
        <v>1175</v>
      </c>
      <c r="B492" t="s">
        <v>1176</v>
      </c>
      <c r="D492" s="8">
        <v>45732</v>
      </c>
      <c r="E492" s="8">
        <v>46631</v>
      </c>
      <c r="F492" s="8" t="s">
        <v>170</v>
      </c>
      <c r="G492" t="s">
        <v>171</v>
      </c>
      <c r="H492" t="s">
        <v>1177</v>
      </c>
      <c r="I492" t="s">
        <v>1178</v>
      </c>
      <c r="J492" t="s">
        <v>1179</v>
      </c>
      <c r="K492" t="s">
        <v>1198</v>
      </c>
      <c r="L492" s="9" t="s">
        <v>1199</v>
      </c>
      <c r="M492" s="9" t="s">
        <v>75</v>
      </c>
      <c r="N492" t="s">
        <v>76</v>
      </c>
      <c r="O492" t="s">
        <v>77</v>
      </c>
      <c r="P492" s="9" t="s">
        <v>78</v>
      </c>
      <c r="Q492" s="5" t="s">
        <v>79</v>
      </c>
      <c r="R492" t="s">
        <v>80</v>
      </c>
      <c r="S492" t="s">
        <v>160</v>
      </c>
      <c r="T492" t="s">
        <v>161</v>
      </c>
      <c r="U492" s="9">
        <v>86.4</v>
      </c>
      <c r="V492">
        <v>18</v>
      </c>
      <c r="W492" s="9">
        <v>190</v>
      </c>
      <c r="X492">
        <f>Ventes[[#This Row],[VenteNombre]]*Ventes[[#This Row],[PUHT]]</f>
        <v>3420</v>
      </c>
      <c r="Y492">
        <f>IF(Ventes[[#This Row],[RemiseType]]="Aucun",0,IF(Ventes[[#This Row],[RemiseType]]="Bas",3%,IF(Ventes[[#This Row],[RemiseType]]="Moyen",5%,IF(Ventes[[#This Row],[RemiseType]]="Elevé",10%,0))))*Ventes[[#This Row],[VenteBrut]]</f>
        <v>342</v>
      </c>
      <c r="Z492">
        <f>Ventes[[#This Row],[VenteBrut]]-Ventes[[#This Row],[Remise]]</f>
        <v>3078</v>
      </c>
      <c r="AA492">
        <f>Ventes[[#This Row],[VenteNombre]]*Ventes[[#This Row],[CUHT]]</f>
        <v>1555.2</v>
      </c>
      <c r="AB492">
        <f>ROUND(Ventes[[#This Row],[VenteNet]]-Ventes[[#This Row],[Cout]],2)</f>
        <v>1522.8</v>
      </c>
      <c r="AC492">
        <f>WEEKDAY(Ventes[[#This Row],[VenteDate]], 2)</f>
        <v>3</v>
      </c>
      <c r="AD492" t="str">
        <f>CHOOSE(WEEKDAY(Ventes[[#This Row],[VenteDate]], 2),"lun.","mar.","mer.","jeu.","ven.","sam.","dim.")</f>
        <v>mer.</v>
      </c>
      <c r="AE492" s="10" t="str">
        <f>IF(MONTH(Ventes[[#This Row],[VenteDate]])&lt;10,"0"&amp;MONTH(Ventes[[#This Row],[VenteDate]]),TEXT(MONTH(Ventes[[#This Row],[VenteDate]]),"##"))</f>
        <v>09</v>
      </c>
      <c r="AF492" t="str">
        <f>CHOOSE(Ventes[[#This Row],[DateMoisNumero]],"janvier","février","mars","avril","mai","juin","juillet.","août","septembre","octobre","novembre","décembre")</f>
        <v>septembre</v>
      </c>
      <c r="AG492" t="str">
        <f>Ventes[[#This Row],[DateAnnee]]&amp;IF(WEEKNUM(Ventes[[#This Row],[VenteDate]])&lt;10,"-0","-")&amp;WEEKNUM(Ventes[[#This Row],[VenteDate]])</f>
        <v>2027-36</v>
      </c>
      <c r="AH492" s="10">
        <f>YEAR(Ventes[[#This Row],[VenteDate]])</f>
        <v>2027</v>
      </c>
      <c r="AR492"/>
      <c r="AS492"/>
      <c r="AT492"/>
      <c r="AU492"/>
      <c r="AV492"/>
      <c r="AW492"/>
      <c r="BA492"/>
      <c r="BC492"/>
    </row>
    <row r="493" spans="1:55">
      <c r="A493" t="s">
        <v>1175</v>
      </c>
      <c r="B493" t="s">
        <v>1176</v>
      </c>
      <c r="D493" s="8">
        <v>45732</v>
      </c>
      <c r="E493" s="8">
        <v>46828</v>
      </c>
      <c r="F493" s="8" t="s">
        <v>170</v>
      </c>
      <c r="G493" t="s">
        <v>171</v>
      </c>
      <c r="H493" t="s">
        <v>1177</v>
      </c>
      <c r="I493" t="s">
        <v>1178</v>
      </c>
      <c r="J493" t="s">
        <v>1179</v>
      </c>
      <c r="K493" t="s">
        <v>462</v>
      </c>
      <c r="L493" s="9" t="s">
        <v>463</v>
      </c>
      <c r="M493" s="9" t="s">
        <v>53</v>
      </c>
      <c r="N493" t="s">
        <v>54</v>
      </c>
      <c r="O493" t="s">
        <v>55</v>
      </c>
      <c r="P493" s="9" t="s">
        <v>56</v>
      </c>
      <c r="Q493" s="5" t="s">
        <v>79</v>
      </c>
      <c r="R493" t="s">
        <v>80</v>
      </c>
      <c r="S493" t="s">
        <v>199</v>
      </c>
      <c r="T493" t="s">
        <v>200</v>
      </c>
      <c r="U493" s="9">
        <v>90</v>
      </c>
      <c r="V493">
        <v>28</v>
      </c>
      <c r="W493" s="9">
        <v>135</v>
      </c>
      <c r="X493">
        <f>Ventes[[#This Row],[VenteNombre]]*Ventes[[#This Row],[PUHT]]</f>
        <v>3780</v>
      </c>
      <c r="Y493">
        <f>IF(Ventes[[#This Row],[RemiseType]]="Aucun",0,IF(Ventes[[#This Row],[RemiseType]]="Bas",3%,IF(Ventes[[#This Row],[RemiseType]]="Moyen",5%,IF(Ventes[[#This Row],[RemiseType]]="Elevé",10%,0))))*Ventes[[#This Row],[VenteBrut]]</f>
        <v>113.39999999999999</v>
      </c>
      <c r="Z493">
        <f>Ventes[[#This Row],[VenteBrut]]-Ventes[[#This Row],[Remise]]</f>
        <v>3666.6</v>
      </c>
      <c r="AA493">
        <f>Ventes[[#This Row],[VenteNombre]]*Ventes[[#This Row],[CUHT]]</f>
        <v>2520</v>
      </c>
      <c r="AB493">
        <f>ROUND(Ventes[[#This Row],[VenteNet]]-Ventes[[#This Row],[Cout]],2)</f>
        <v>1146.5999999999999</v>
      </c>
      <c r="AC493">
        <f>WEEKDAY(Ventes[[#This Row],[VenteDate]], 2)</f>
        <v>4</v>
      </c>
      <c r="AD493" t="str">
        <f>CHOOSE(WEEKDAY(Ventes[[#This Row],[VenteDate]], 2),"lun.","mar.","mer.","jeu.","ven.","sam.","dim.")</f>
        <v>jeu.</v>
      </c>
      <c r="AE493" s="10" t="str">
        <f>IF(MONTH(Ventes[[#This Row],[VenteDate]])&lt;10,"0"&amp;MONTH(Ventes[[#This Row],[VenteDate]]),TEXT(MONTH(Ventes[[#This Row],[VenteDate]]),"##"))</f>
        <v>03</v>
      </c>
      <c r="AF493" t="str">
        <f>CHOOSE(Ventes[[#This Row],[DateMoisNumero]],"janvier","février","mars","avril","mai","juin","juillet.","août","septembre","octobre","novembre","décembre")</f>
        <v>mars</v>
      </c>
      <c r="AG493" t="str">
        <f>Ventes[[#This Row],[DateAnnee]]&amp;IF(WEEKNUM(Ventes[[#This Row],[VenteDate]])&lt;10,"-0","-")&amp;WEEKNUM(Ventes[[#This Row],[VenteDate]])</f>
        <v>2028-12</v>
      </c>
      <c r="AH493" s="10">
        <f>YEAR(Ventes[[#This Row],[VenteDate]])</f>
        <v>2028</v>
      </c>
      <c r="AR493"/>
      <c r="AS493"/>
      <c r="AT493"/>
      <c r="AU493"/>
      <c r="AV493"/>
      <c r="AW493"/>
      <c r="BA493"/>
      <c r="BC493"/>
    </row>
    <row r="494" spans="1:55">
      <c r="A494" t="s">
        <v>1200</v>
      </c>
      <c r="B494" t="s">
        <v>180</v>
      </c>
      <c r="D494" s="7">
        <v>45827</v>
      </c>
      <c r="E494" s="8">
        <v>45827</v>
      </c>
      <c r="F494" s="8" t="s">
        <v>219</v>
      </c>
      <c r="G494" t="s">
        <v>220</v>
      </c>
      <c r="H494" t="s">
        <v>1201</v>
      </c>
      <c r="I494" t="s">
        <v>1202</v>
      </c>
      <c r="J494" t="s">
        <v>1203</v>
      </c>
      <c r="K494" t="s">
        <v>1204</v>
      </c>
      <c r="L494" s="9" t="s">
        <v>1205</v>
      </c>
      <c r="M494" s="9" t="s">
        <v>63</v>
      </c>
      <c r="N494" t="s">
        <v>64</v>
      </c>
      <c r="O494" t="s">
        <v>55</v>
      </c>
      <c r="P494" s="9" t="s">
        <v>56</v>
      </c>
      <c r="Q494" s="5" t="s">
        <v>79</v>
      </c>
      <c r="R494" t="s">
        <v>80</v>
      </c>
      <c r="S494" t="s">
        <v>143</v>
      </c>
      <c r="T494" t="s">
        <v>144</v>
      </c>
      <c r="U494" s="9">
        <v>46.67</v>
      </c>
      <c r="V494">
        <v>14</v>
      </c>
      <c r="W494" s="9">
        <v>138</v>
      </c>
      <c r="X494">
        <f>Ventes[[#This Row],[VenteNombre]]*Ventes[[#This Row],[PUHT]]</f>
        <v>1932</v>
      </c>
      <c r="Y494">
        <f>IF(Ventes[[#This Row],[RemiseType]]="Aucun",0,IF(Ventes[[#This Row],[RemiseType]]="Bas",3%,IF(Ventes[[#This Row],[RemiseType]]="Moyen",5%,IF(Ventes[[#This Row],[RemiseType]]="Elevé",10%,0))))*Ventes[[#This Row],[VenteBrut]]</f>
        <v>57.96</v>
      </c>
      <c r="Z494">
        <f>Ventes[[#This Row],[VenteBrut]]-Ventes[[#This Row],[Remise]]</f>
        <v>1874.04</v>
      </c>
      <c r="AA494">
        <f>Ventes[[#This Row],[VenteNombre]]*Ventes[[#This Row],[CUHT]]</f>
        <v>653.38</v>
      </c>
      <c r="AB494">
        <f>ROUND(Ventes[[#This Row],[VenteNet]]-Ventes[[#This Row],[Cout]],2)</f>
        <v>1220.6600000000001</v>
      </c>
      <c r="AC494">
        <f>WEEKDAY(Ventes[[#This Row],[VenteDate]], 2)</f>
        <v>4</v>
      </c>
      <c r="AD494" t="str">
        <f>CHOOSE(WEEKDAY(Ventes[[#This Row],[VenteDate]], 2),"lun.","mar.","mer.","jeu.","ven.","sam.","dim.")</f>
        <v>jeu.</v>
      </c>
      <c r="AE494" s="10" t="str">
        <f>IF(MONTH(Ventes[[#This Row],[VenteDate]])&lt;10,"0"&amp;MONTH(Ventes[[#This Row],[VenteDate]]),TEXT(MONTH(Ventes[[#This Row],[VenteDate]]),"##"))</f>
        <v>06</v>
      </c>
      <c r="AF494" t="str">
        <f>CHOOSE(Ventes[[#This Row],[DateMoisNumero]],"janvier","février","mars","avril","mai","juin","juillet.","août","septembre","octobre","novembre","décembre")</f>
        <v>juin</v>
      </c>
      <c r="AG494" t="str">
        <f>Ventes[[#This Row],[DateAnnee]]&amp;IF(WEEKNUM(Ventes[[#This Row],[VenteDate]])&lt;10,"-0","-")&amp;WEEKNUM(Ventes[[#This Row],[VenteDate]])</f>
        <v>2025-25</v>
      </c>
      <c r="AH494" s="10">
        <f>YEAR(Ventes[[#This Row],[VenteDate]])</f>
        <v>2025</v>
      </c>
      <c r="AR494"/>
      <c r="AS494"/>
      <c r="AT494"/>
      <c r="AU494"/>
      <c r="AV494"/>
      <c r="AW494"/>
      <c r="BA494"/>
      <c r="BC494"/>
    </row>
    <row r="495" spans="1:55">
      <c r="A495" t="s">
        <v>1200</v>
      </c>
      <c r="B495" t="s">
        <v>180</v>
      </c>
      <c r="D495" s="7">
        <v>45827</v>
      </c>
      <c r="E495" s="8">
        <v>46351</v>
      </c>
      <c r="F495" s="8" t="s">
        <v>219</v>
      </c>
      <c r="G495" t="s">
        <v>220</v>
      </c>
      <c r="H495" t="s">
        <v>1201</v>
      </c>
      <c r="I495" t="s">
        <v>1202</v>
      </c>
      <c r="J495" t="s">
        <v>1203</v>
      </c>
      <c r="K495" t="s">
        <v>1206</v>
      </c>
      <c r="L495" s="9" t="s">
        <v>1207</v>
      </c>
      <c r="M495" s="9" t="s">
        <v>63</v>
      </c>
      <c r="N495" t="s">
        <v>64</v>
      </c>
      <c r="O495" t="s">
        <v>55</v>
      </c>
      <c r="P495" t="s">
        <v>56</v>
      </c>
      <c r="Q495" s="5" t="s">
        <v>79</v>
      </c>
      <c r="R495" t="s">
        <v>80</v>
      </c>
      <c r="S495" t="s">
        <v>143</v>
      </c>
      <c r="T495" t="s">
        <v>144</v>
      </c>
      <c r="U495">
        <v>42</v>
      </c>
      <c r="V495">
        <v>14</v>
      </c>
      <c r="W495">
        <v>134.19999999999999</v>
      </c>
      <c r="X495">
        <f>Ventes[[#This Row],[VenteNombre]]*Ventes[[#This Row],[PUHT]]</f>
        <v>1878.7999999999997</v>
      </c>
      <c r="Y495">
        <f>IF(Ventes[[#This Row],[RemiseType]]="Aucun",0,IF(Ventes[[#This Row],[RemiseType]]="Bas",3%,IF(Ventes[[#This Row],[RemiseType]]="Moyen",5%,IF(Ventes[[#This Row],[RemiseType]]="Elevé",10%,0))))*Ventes[[#This Row],[VenteBrut]]</f>
        <v>56.36399999999999</v>
      </c>
      <c r="Z495">
        <f>Ventes[[#This Row],[VenteBrut]]-Ventes[[#This Row],[Remise]]</f>
        <v>1822.4359999999997</v>
      </c>
      <c r="AA495">
        <f>Ventes[[#This Row],[VenteNombre]]*Ventes[[#This Row],[CUHT]]</f>
        <v>588</v>
      </c>
      <c r="AB495">
        <f>ROUND(Ventes[[#This Row],[VenteNet]]-Ventes[[#This Row],[Cout]],2)</f>
        <v>1234.44</v>
      </c>
      <c r="AC495">
        <f>WEEKDAY(Ventes[[#This Row],[VenteDate]], 2)</f>
        <v>3</v>
      </c>
      <c r="AD495" t="str">
        <f>CHOOSE(WEEKDAY(Ventes[[#This Row],[VenteDate]], 2),"lun.","mar.","mer.","jeu.","ven.","sam.","dim.")</f>
        <v>mer.</v>
      </c>
      <c r="AE495" s="10" t="str">
        <f>IF(MONTH(Ventes[[#This Row],[VenteDate]])&lt;10,"0"&amp;MONTH(Ventes[[#This Row],[VenteDate]]),TEXT(MONTH(Ventes[[#This Row],[VenteDate]]),"##"))</f>
        <v>11</v>
      </c>
      <c r="AF495" t="str">
        <f>CHOOSE(Ventes[[#This Row],[DateMoisNumero]],"janvier","février","mars","avril","mai","juin","juillet.","août","septembre","octobre","novembre","décembre")</f>
        <v>novembre</v>
      </c>
      <c r="AG495" t="str">
        <f>Ventes[[#This Row],[DateAnnee]]&amp;IF(WEEKNUM(Ventes[[#This Row],[VenteDate]])&lt;10,"-0","-")&amp;WEEKNUM(Ventes[[#This Row],[VenteDate]])</f>
        <v>2026-48</v>
      </c>
      <c r="AH495" s="10">
        <f>YEAR(Ventes[[#This Row],[VenteDate]])</f>
        <v>2026</v>
      </c>
      <c r="AR495"/>
      <c r="AS495"/>
      <c r="AT495"/>
      <c r="AU495"/>
      <c r="AV495"/>
      <c r="AW495"/>
      <c r="BA495"/>
      <c r="BC495"/>
    </row>
    <row r="496" spans="1:55">
      <c r="A496" t="s">
        <v>1208</v>
      </c>
      <c r="B496" t="s">
        <v>1209</v>
      </c>
      <c r="D496" s="7">
        <v>45499</v>
      </c>
      <c r="E496" s="8">
        <v>45660</v>
      </c>
      <c r="F496" s="8" t="s">
        <v>219</v>
      </c>
      <c r="G496" t="s">
        <v>220</v>
      </c>
      <c r="H496" t="s">
        <v>1210</v>
      </c>
      <c r="I496" t="s">
        <v>1211</v>
      </c>
      <c r="J496" t="s">
        <v>1212</v>
      </c>
      <c r="K496" t="s">
        <v>1213</v>
      </c>
      <c r="L496" s="9" t="s">
        <v>1214</v>
      </c>
      <c r="M496" s="9" t="s">
        <v>75</v>
      </c>
      <c r="N496" t="s">
        <v>76</v>
      </c>
      <c r="O496" t="s">
        <v>77</v>
      </c>
      <c r="P496" t="s">
        <v>78</v>
      </c>
      <c r="Q496" s="5" t="s">
        <v>65</v>
      </c>
      <c r="R496" t="s">
        <v>66</v>
      </c>
      <c r="S496" t="s">
        <v>243</v>
      </c>
      <c r="T496" t="s">
        <v>244</v>
      </c>
      <c r="U496">
        <v>21</v>
      </c>
      <c r="V496">
        <v>48</v>
      </c>
      <c r="W496">
        <v>109</v>
      </c>
      <c r="X496">
        <f>Ventes[[#This Row],[VenteNombre]]*Ventes[[#This Row],[PUHT]]</f>
        <v>5232</v>
      </c>
      <c r="Y496">
        <f>IF(Ventes[[#This Row],[RemiseType]]="Aucun",0,IF(Ventes[[#This Row],[RemiseType]]="Bas",3%,IF(Ventes[[#This Row],[RemiseType]]="Moyen",5%,IF(Ventes[[#This Row],[RemiseType]]="Elevé",10%,0))))*Ventes[[#This Row],[VenteBrut]]</f>
        <v>523.20000000000005</v>
      </c>
      <c r="Z496">
        <f>Ventes[[#This Row],[VenteBrut]]-Ventes[[#This Row],[Remise]]</f>
        <v>4708.8</v>
      </c>
      <c r="AA496">
        <f>Ventes[[#This Row],[VenteNombre]]*Ventes[[#This Row],[CUHT]]</f>
        <v>1008</v>
      </c>
      <c r="AB496">
        <f>ROUND(Ventes[[#This Row],[VenteNet]]-Ventes[[#This Row],[Cout]],2)</f>
        <v>3700.8</v>
      </c>
      <c r="AC496">
        <f>WEEKDAY(Ventes[[#This Row],[VenteDate]], 2)</f>
        <v>5</v>
      </c>
      <c r="AD496" t="str">
        <f>CHOOSE(WEEKDAY(Ventes[[#This Row],[VenteDate]], 2),"lun.","mar.","mer.","jeu.","ven.","sam.","dim.")</f>
        <v>ven.</v>
      </c>
      <c r="AE496" s="10" t="str">
        <f>IF(MONTH(Ventes[[#This Row],[VenteDate]])&lt;10,"0"&amp;MONTH(Ventes[[#This Row],[VenteDate]]),TEXT(MONTH(Ventes[[#This Row],[VenteDate]]),"##"))</f>
        <v>01</v>
      </c>
      <c r="AF496" t="str">
        <f>CHOOSE(Ventes[[#This Row],[DateMoisNumero]],"janvier","février","mars","avril","mai","juin","juillet.","août","septembre","octobre","novembre","décembre")</f>
        <v>janvier</v>
      </c>
      <c r="AG496" t="str">
        <f>Ventes[[#This Row],[DateAnnee]]&amp;IF(WEEKNUM(Ventes[[#This Row],[VenteDate]])&lt;10,"-0","-")&amp;WEEKNUM(Ventes[[#This Row],[VenteDate]])</f>
        <v>2025-01</v>
      </c>
      <c r="AH496" s="10">
        <f>YEAR(Ventes[[#This Row],[VenteDate]])</f>
        <v>2025</v>
      </c>
      <c r="AR496"/>
      <c r="AS496"/>
      <c r="AT496"/>
      <c r="AU496"/>
      <c r="AV496"/>
      <c r="AW496"/>
      <c r="BA496"/>
      <c r="BC496"/>
    </row>
    <row r="497" spans="1:55">
      <c r="A497" t="s">
        <v>1208</v>
      </c>
      <c r="B497" t="s">
        <v>1209</v>
      </c>
      <c r="D497" s="7">
        <v>45499</v>
      </c>
      <c r="E497" s="8">
        <v>45981</v>
      </c>
      <c r="F497" s="8" t="s">
        <v>219</v>
      </c>
      <c r="G497" t="s">
        <v>220</v>
      </c>
      <c r="H497" t="s">
        <v>1210</v>
      </c>
      <c r="I497" t="s">
        <v>1211</v>
      </c>
      <c r="J497" t="s">
        <v>1212</v>
      </c>
      <c r="K497" t="s">
        <v>1215</v>
      </c>
      <c r="L497" s="9" t="s">
        <v>1216</v>
      </c>
      <c r="M497" s="9" t="s">
        <v>75</v>
      </c>
      <c r="N497" t="s">
        <v>76</v>
      </c>
      <c r="O497" t="s">
        <v>77</v>
      </c>
      <c r="P497" t="s">
        <v>78</v>
      </c>
      <c r="Q497" s="5" t="s">
        <v>57</v>
      </c>
      <c r="R497" t="s">
        <v>58</v>
      </c>
      <c r="S497" t="s">
        <v>342</v>
      </c>
      <c r="T497" t="s">
        <v>343</v>
      </c>
      <c r="U497">
        <v>73.5</v>
      </c>
      <c r="V497">
        <v>26</v>
      </c>
      <c r="W497">
        <v>84</v>
      </c>
      <c r="X497">
        <f>Ventes[[#This Row],[VenteNombre]]*Ventes[[#This Row],[PUHT]]</f>
        <v>2184</v>
      </c>
      <c r="Y497">
        <f>IF(Ventes[[#This Row],[RemiseType]]="Aucun",0,IF(Ventes[[#This Row],[RemiseType]]="Bas",3%,IF(Ventes[[#This Row],[RemiseType]]="Moyen",5%,IF(Ventes[[#This Row],[RemiseType]]="Elevé",10%,0))))*Ventes[[#This Row],[VenteBrut]]</f>
        <v>218.4</v>
      </c>
      <c r="Z497">
        <f>Ventes[[#This Row],[VenteBrut]]-Ventes[[#This Row],[Remise]]</f>
        <v>1965.6</v>
      </c>
      <c r="AA497">
        <f>Ventes[[#This Row],[VenteNombre]]*Ventes[[#This Row],[CUHT]]</f>
        <v>1911</v>
      </c>
      <c r="AB497">
        <f>ROUND(Ventes[[#This Row],[VenteNet]]-Ventes[[#This Row],[Cout]],2)</f>
        <v>54.6</v>
      </c>
      <c r="AC497">
        <f>WEEKDAY(Ventes[[#This Row],[VenteDate]], 2)</f>
        <v>4</v>
      </c>
      <c r="AD497" t="str">
        <f>CHOOSE(WEEKDAY(Ventes[[#This Row],[VenteDate]], 2),"lun.","mar.","mer.","jeu.","ven.","sam.","dim.")</f>
        <v>jeu.</v>
      </c>
      <c r="AE497" s="10" t="str">
        <f>IF(MONTH(Ventes[[#This Row],[VenteDate]])&lt;10,"0"&amp;MONTH(Ventes[[#This Row],[VenteDate]]),TEXT(MONTH(Ventes[[#This Row],[VenteDate]]),"##"))</f>
        <v>11</v>
      </c>
      <c r="AF497" t="str">
        <f>CHOOSE(Ventes[[#This Row],[DateMoisNumero]],"janvier","février","mars","avril","mai","juin","juillet.","août","septembre","octobre","novembre","décembre")</f>
        <v>novembre</v>
      </c>
      <c r="AG497" t="str">
        <f>Ventes[[#This Row],[DateAnnee]]&amp;IF(WEEKNUM(Ventes[[#This Row],[VenteDate]])&lt;10,"-0","-")&amp;WEEKNUM(Ventes[[#This Row],[VenteDate]])</f>
        <v>2025-47</v>
      </c>
      <c r="AH497" s="10">
        <f>YEAR(Ventes[[#This Row],[VenteDate]])</f>
        <v>2025</v>
      </c>
      <c r="AR497"/>
      <c r="AS497"/>
      <c r="AT497"/>
      <c r="AU497"/>
      <c r="AV497"/>
      <c r="AW497"/>
      <c r="BA497"/>
      <c r="BC497"/>
    </row>
    <row r="498" spans="1:55">
      <c r="A498" t="s">
        <v>1208</v>
      </c>
      <c r="B498" t="s">
        <v>1209</v>
      </c>
      <c r="D498" s="7">
        <v>45499</v>
      </c>
      <c r="E498" s="8">
        <v>46069</v>
      </c>
      <c r="F498" s="8" t="s">
        <v>219</v>
      </c>
      <c r="G498" t="s">
        <v>220</v>
      </c>
      <c r="H498" t="s">
        <v>1210</v>
      </c>
      <c r="I498" t="s">
        <v>1211</v>
      </c>
      <c r="J498" t="s">
        <v>1212</v>
      </c>
      <c r="K498" t="s">
        <v>1196</v>
      </c>
      <c r="L498" s="9" t="s">
        <v>1197</v>
      </c>
      <c r="M498" s="9" t="s">
        <v>63</v>
      </c>
      <c r="N498" t="s">
        <v>64</v>
      </c>
      <c r="O498" t="s">
        <v>77</v>
      </c>
      <c r="P498" t="s">
        <v>78</v>
      </c>
      <c r="Q498" s="5" t="s">
        <v>79</v>
      </c>
      <c r="R498" t="s">
        <v>80</v>
      </c>
      <c r="S498" t="s">
        <v>675</v>
      </c>
      <c r="T498" t="s">
        <v>676</v>
      </c>
      <c r="U498">
        <v>48</v>
      </c>
      <c r="V498">
        <v>17</v>
      </c>
      <c r="W498">
        <v>67.5</v>
      </c>
      <c r="X498">
        <f>Ventes[[#This Row],[VenteNombre]]*Ventes[[#This Row],[PUHT]]</f>
        <v>1147.5</v>
      </c>
      <c r="Y498">
        <f>IF(Ventes[[#This Row],[RemiseType]]="Aucun",0,IF(Ventes[[#This Row],[RemiseType]]="Bas",3%,IF(Ventes[[#This Row],[RemiseType]]="Moyen",5%,IF(Ventes[[#This Row],[RemiseType]]="Elevé",10%,0))))*Ventes[[#This Row],[VenteBrut]]</f>
        <v>114.75</v>
      </c>
      <c r="Z498">
        <f>Ventes[[#This Row],[VenteBrut]]-Ventes[[#This Row],[Remise]]</f>
        <v>1032.75</v>
      </c>
      <c r="AA498">
        <f>Ventes[[#This Row],[VenteNombre]]*Ventes[[#This Row],[CUHT]]</f>
        <v>816</v>
      </c>
      <c r="AB498">
        <f>ROUND(Ventes[[#This Row],[VenteNet]]-Ventes[[#This Row],[Cout]],2)</f>
        <v>216.75</v>
      </c>
      <c r="AC498">
        <f>WEEKDAY(Ventes[[#This Row],[VenteDate]], 2)</f>
        <v>1</v>
      </c>
      <c r="AD498" t="str">
        <f>CHOOSE(WEEKDAY(Ventes[[#This Row],[VenteDate]], 2),"lun.","mar.","mer.","jeu.","ven.","sam.","dim.")</f>
        <v>lun.</v>
      </c>
      <c r="AE498" s="10" t="str">
        <f>IF(MONTH(Ventes[[#This Row],[VenteDate]])&lt;10,"0"&amp;MONTH(Ventes[[#This Row],[VenteDate]]),TEXT(MONTH(Ventes[[#This Row],[VenteDate]]),"##"))</f>
        <v>02</v>
      </c>
      <c r="AF498" t="str">
        <f>CHOOSE(Ventes[[#This Row],[DateMoisNumero]],"janvier","février","mars","avril","mai","juin","juillet.","août","septembre","octobre","novembre","décembre")</f>
        <v>février</v>
      </c>
      <c r="AG498" t="str">
        <f>Ventes[[#This Row],[DateAnnee]]&amp;IF(WEEKNUM(Ventes[[#This Row],[VenteDate]])&lt;10,"-0","-")&amp;WEEKNUM(Ventes[[#This Row],[VenteDate]])</f>
        <v>2026-08</v>
      </c>
      <c r="AH498" s="10">
        <f>YEAR(Ventes[[#This Row],[VenteDate]])</f>
        <v>2026</v>
      </c>
      <c r="AR498"/>
      <c r="AS498"/>
      <c r="AT498"/>
      <c r="AU498"/>
      <c r="AV498"/>
      <c r="AW498"/>
      <c r="BA498"/>
      <c r="BC498"/>
    </row>
    <row r="499" spans="1:55">
      <c r="A499" t="s">
        <v>1208</v>
      </c>
      <c r="B499" t="s">
        <v>1209</v>
      </c>
      <c r="D499" s="7">
        <v>45499</v>
      </c>
      <c r="E499" s="8">
        <v>46390</v>
      </c>
      <c r="F499" s="8" t="s">
        <v>219</v>
      </c>
      <c r="G499" t="s">
        <v>220</v>
      </c>
      <c r="H499" t="s">
        <v>1210</v>
      </c>
      <c r="I499" t="s">
        <v>1211</v>
      </c>
      <c r="J499" t="s">
        <v>1212</v>
      </c>
      <c r="K499" t="s">
        <v>1217</v>
      </c>
      <c r="L499" s="9" t="s">
        <v>1218</v>
      </c>
      <c r="M499" s="9" t="s">
        <v>75</v>
      </c>
      <c r="N499" t="s">
        <v>76</v>
      </c>
      <c r="O499" t="s">
        <v>77</v>
      </c>
      <c r="P499" s="9" t="s">
        <v>78</v>
      </c>
      <c r="Q499" s="5" t="s">
        <v>65</v>
      </c>
      <c r="R499" t="s">
        <v>66</v>
      </c>
      <c r="S499" t="s">
        <v>243</v>
      </c>
      <c r="T499" t="s">
        <v>244</v>
      </c>
      <c r="U499" s="9">
        <v>44.1</v>
      </c>
      <c r="V499">
        <v>48</v>
      </c>
      <c r="W499" s="9">
        <v>118.9</v>
      </c>
      <c r="X499">
        <f>Ventes[[#This Row],[VenteNombre]]*Ventes[[#This Row],[PUHT]]</f>
        <v>5707.2000000000007</v>
      </c>
      <c r="Y499">
        <f>IF(Ventes[[#This Row],[RemiseType]]="Aucun",0,IF(Ventes[[#This Row],[RemiseType]]="Bas",3%,IF(Ventes[[#This Row],[RemiseType]]="Moyen",5%,IF(Ventes[[#This Row],[RemiseType]]="Elevé",10%,0))))*Ventes[[#This Row],[VenteBrut]]</f>
        <v>570.72000000000014</v>
      </c>
      <c r="Z499">
        <f>Ventes[[#This Row],[VenteBrut]]-Ventes[[#This Row],[Remise]]</f>
        <v>5136.4800000000005</v>
      </c>
      <c r="AA499">
        <f>Ventes[[#This Row],[VenteNombre]]*Ventes[[#This Row],[CUHT]]</f>
        <v>2116.8000000000002</v>
      </c>
      <c r="AB499">
        <f>ROUND(Ventes[[#This Row],[VenteNet]]-Ventes[[#This Row],[Cout]],2)</f>
        <v>3019.68</v>
      </c>
      <c r="AC499">
        <f>WEEKDAY(Ventes[[#This Row],[VenteDate]], 2)</f>
        <v>7</v>
      </c>
      <c r="AD499" t="str">
        <f>CHOOSE(WEEKDAY(Ventes[[#This Row],[VenteDate]], 2),"lun.","mar.","mer.","jeu.","ven.","sam.","dim.")</f>
        <v>dim.</v>
      </c>
      <c r="AE499" s="10" t="str">
        <f>IF(MONTH(Ventes[[#This Row],[VenteDate]])&lt;10,"0"&amp;MONTH(Ventes[[#This Row],[VenteDate]]),TEXT(MONTH(Ventes[[#This Row],[VenteDate]]),"##"))</f>
        <v>01</v>
      </c>
      <c r="AF499" t="str">
        <f>CHOOSE(Ventes[[#This Row],[DateMoisNumero]],"janvier","février","mars","avril","mai","juin","juillet.","août","septembre","octobre","novembre","décembre")</f>
        <v>janvier</v>
      </c>
      <c r="AG499" t="str">
        <f>Ventes[[#This Row],[DateAnnee]]&amp;IF(WEEKNUM(Ventes[[#This Row],[VenteDate]])&lt;10,"-0","-")&amp;WEEKNUM(Ventes[[#This Row],[VenteDate]])</f>
        <v>2027-02</v>
      </c>
      <c r="AH499" s="10">
        <f>YEAR(Ventes[[#This Row],[VenteDate]])</f>
        <v>2027</v>
      </c>
      <c r="AR499"/>
      <c r="AS499"/>
      <c r="AT499"/>
      <c r="AU499"/>
      <c r="AV499"/>
      <c r="AW499"/>
      <c r="BA499"/>
      <c r="BC499"/>
    </row>
    <row r="500" spans="1:55">
      <c r="A500" t="s">
        <v>1208</v>
      </c>
      <c r="B500" t="s">
        <v>1209</v>
      </c>
      <c r="D500" s="7">
        <v>45499</v>
      </c>
      <c r="E500" s="8">
        <v>46711</v>
      </c>
      <c r="F500" s="8" t="s">
        <v>219</v>
      </c>
      <c r="G500" t="s">
        <v>220</v>
      </c>
      <c r="H500" t="s">
        <v>1210</v>
      </c>
      <c r="I500" t="s">
        <v>1211</v>
      </c>
      <c r="J500" t="s">
        <v>1212</v>
      </c>
      <c r="K500" t="s">
        <v>1219</v>
      </c>
      <c r="L500" s="9" t="s">
        <v>1220</v>
      </c>
      <c r="M500" s="9" t="s">
        <v>75</v>
      </c>
      <c r="N500" t="s">
        <v>76</v>
      </c>
      <c r="O500" t="s">
        <v>77</v>
      </c>
      <c r="P500" s="9" t="s">
        <v>78</v>
      </c>
      <c r="Q500" s="5" t="s">
        <v>57</v>
      </c>
      <c r="R500" t="s">
        <v>58</v>
      </c>
      <c r="S500" t="s">
        <v>342</v>
      </c>
      <c r="T500" t="s">
        <v>343</v>
      </c>
      <c r="U500" s="9">
        <v>25.2</v>
      </c>
      <c r="V500">
        <v>26</v>
      </c>
      <c r="W500" s="9">
        <v>28.8</v>
      </c>
      <c r="X500">
        <f>Ventes[[#This Row],[VenteNombre]]*Ventes[[#This Row],[PUHT]]</f>
        <v>748.80000000000007</v>
      </c>
      <c r="Y500">
        <f>IF(Ventes[[#This Row],[RemiseType]]="Aucun",0,IF(Ventes[[#This Row],[RemiseType]]="Bas",3%,IF(Ventes[[#This Row],[RemiseType]]="Moyen",5%,IF(Ventes[[#This Row],[RemiseType]]="Elevé",10%,0))))*Ventes[[#This Row],[VenteBrut]]</f>
        <v>74.88000000000001</v>
      </c>
      <c r="Z500">
        <f>Ventes[[#This Row],[VenteBrut]]-Ventes[[#This Row],[Remise]]</f>
        <v>673.92000000000007</v>
      </c>
      <c r="AA500">
        <f>Ventes[[#This Row],[VenteNombre]]*Ventes[[#This Row],[CUHT]]</f>
        <v>655.19999999999993</v>
      </c>
      <c r="AB500">
        <f>ROUND(Ventes[[#This Row],[VenteNet]]-Ventes[[#This Row],[Cout]],2)</f>
        <v>18.72</v>
      </c>
      <c r="AC500">
        <f>WEEKDAY(Ventes[[#This Row],[VenteDate]], 2)</f>
        <v>6</v>
      </c>
      <c r="AD500" t="str">
        <f>CHOOSE(WEEKDAY(Ventes[[#This Row],[VenteDate]], 2),"lun.","mar.","mer.","jeu.","ven.","sam.","dim.")</f>
        <v>sam.</v>
      </c>
      <c r="AE500" s="10" t="str">
        <f>IF(MONTH(Ventes[[#This Row],[VenteDate]])&lt;10,"0"&amp;MONTH(Ventes[[#This Row],[VenteDate]]),TEXT(MONTH(Ventes[[#This Row],[VenteDate]]),"##"))</f>
        <v>11</v>
      </c>
      <c r="AF500" t="str">
        <f>CHOOSE(Ventes[[#This Row],[DateMoisNumero]],"janvier","février","mars","avril","mai","juin","juillet.","août","septembre","octobre","novembre","décembre")</f>
        <v>novembre</v>
      </c>
      <c r="AG500" t="str">
        <f>Ventes[[#This Row],[DateAnnee]]&amp;IF(WEEKNUM(Ventes[[#This Row],[VenteDate]])&lt;10,"-0","-")&amp;WEEKNUM(Ventes[[#This Row],[VenteDate]])</f>
        <v>2027-47</v>
      </c>
      <c r="AH500" s="10">
        <f>YEAR(Ventes[[#This Row],[VenteDate]])</f>
        <v>2027</v>
      </c>
      <c r="AR500"/>
      <c r="AS500"/>
      <c r="AT500"/>
      <c r="AU500"/>
      <c r="AV500"/>
      <c r="AW500"/>
      <c r="BA500"/>
      <c r="BC500"/>
    </row>
    <row r="501" spans="1:55">
      <c r="A501" t="s">
        <v>1208</v>
      </c>
      <c r="B501" t="s">
        <v>1209</v>
      </c>
      <c r="D501" s="7">
        <v>45499</v>
      </c>
      <c r="E501" s="8">
        <v>46799</v>
      </c>
      <c r="F501" s="8" t="s">
        <v>219</v>
      </c>
      <c r="G501" t="s">
        <v>220</v>
      </c>
      <c r="H501" t="s">
        <v>1210</v>
      </c>
      <c r="I501" t="s">
        <v>1211</v>
      </c>
      <c r="J501" t="s">
        <v>1212</v>
      </c>
      <c r="K501" t="s">
        <v>1221</v>
      </c>
      <c r="L501" s="9" t="s">
        <v>1222</v>
      </c>
      <c r="M501" s="9" t="s">
        <v>63</v>
      </c>
      <c r="N501" t="s">
        <v>64</v>
      </c>
      <c r="O501" t="s">
        <v>77</v>
      </c>
      <c r="P501" s="9" t="s">
        <v>78</v>
      </c>
      <c r="Q501" s="5" t="s">
        <v>79</v>
      </c>
      <c r="R501" t="s">
        <v>80</v>
      </c>
      <c r="S501" t="s">
        <v>675</v>
      </c>
      <c r="T501" t="s">
        <v>676</v>
      </c>
      <c r="U501" s="9">
        <v>28.8</v>
      </c>
      <c r="V501">
        <v>17</v>
      </c>
      <c r="W501" s="9">
        <v>40.5</v>
      </c>
      <c r="X501">
        <f>Ventes[[#This Row],[VenteNombre]]*Ventes[[#This Row],[PUHT]]</f>
        <v>688.5</v>
      </c>
      <c r="Y501">
        <f>IF(Ventes[[#This Row],[RemiseType]]="Aucun",0,IF(Ventes[[#This Row],[RemiseType]]="Bas",3%,IF(Ventes[[#This Row],[RemiseType]]="Moyen",5%,IF(Ventes[[#This Row],[RemiseType]]="Elevé",10%,0))))*Ventes[[#This Row],[VenteBrut]]</f>
        <v>68.850000000000009</v>
      </c>
      <c r="Z501">
        <f>Ventes[[#This Row],[VenteBrut]]-Ventes[[#This Row],[Remise]]</f>
        <v>619.65</v>
      </c>
      <c r="AA501">
        <f>Ventes[[#This Row],[VenteNombre]]*Ventes[[#This Row],[CUHT]]</f>
        <v>489.6</v>
      </c>
      <c r="AB501">
        <f>ROUND(Ventes[[#This Row],[VenteNet]]-Ventes[[#This Row],[Cout]],2)</f>
        <v>130.05000000000001</v>
      </c>
      <c r="AC501">
        <f>WEEKDAY(Ventes[[#This Row],[VenteDate]], 2)</f>
        <v>3</v>
      </c>
      <c r="AD501" t="str">
        <f>CHOOSE(WEEKDAY(Ventes[[#This Row],[VenteDate]], 2),"lun.","mar.","mer.","jeu.","ven.","sam.","dim.")</f>
        <v>mer.</v>
      </c>
      <c r="AE501" s="10" t="str">
        <f>IF(MONTH(Ventes[[#This Row],[VenteDate]])&lt;10,"0"&amp;MONTH(Ventes[[#This Row],[VenteDate]]),TEXT(MONTH(Ventes[[#This Row],[VenteDate]]),"##"))</f>
        <v>02</v>
      </c>
      <c r="AF501" t="str">
        <f>CHOOSE(Ventes[[#This Row],[DateMoisNumero]],"janvier","février","mars","avril","mai","juin","juillet.","août","septembre","octobre","novembre","décembre")</f>
        <v>février</v>
      </c>
      <c r="AG501" t="str">
        <f>Ventes[[#This Row],[DateAnnee]]&amp;IF(WEEKNUM(Ventes[[#This Row],[VenteDate]])&lt;10,"-0","-")&amp;WEEKNUM(Ventes[[#This Row],[VenteDate]])</f>
        <v>2028-08</v>
      </c>
      <c r="AH501" s="10">
        <f>YEAR(Ventes[[#This Row],[VenteDate]])</f>
        <v>2028</v>
      </c>
      <c r="AR501"/>
      <c r="AS501"/>
      <c r="AT501"/>
      <c r="AU501"/>
      <c r="AV501"/>
      <c r="AW501"/>
      <c r="BA501"/>
      <c r="BC501"/>
    </row>
    <row r="502" spans="1:55">
      <c r="A502" t="s">
        <v>1223</v>
      </c>
      <c r="B502" t="s">
        <v>1224</v>
      </c>
      <c r="C502" t="s">
        <v>901</v>
      </c>
      <c r="D502" s="7">
        <v>45185</v>
      </c>
      <c r="E502" s="8">
        <v>45835</v>
      </c>
      <c r="F502" s="8" t="s">
        <v>170</v>
      </c>
      <c r="G502" t="s">
        <v>171</v>
      </c>
      <c r="H502" t="s">
        <v>110</v>
      </c>
      <c r="I502" t="s">
        <v>111</v>
      </c>
      <c r="J502" t="s">
        <v>112</v>
      </c>
      <c r="K502" t="s">
        <v>910</v>
      </c>
      <c r="L502" s="9" t="s">
        <v>911</v>
      </c>
      <c r="M502" s="9" t="s">
        <v>53</v>
      </c>
      <c r="N502" t="s">
        <v>54</v>
      </c>
      <c r="O502" t="s">
        <v>77</v>
      </c>
      <c r="P502" t="s">
        <v>78</v>
      </c>
      <c r="Q502" s="5" t="s">
        <v>47</v>
      </c>
      <c r="R502" t="s">
        <v>48</v>
      </c>
      <c r="S502" t="s">
        <v>119</v>
      </c>
      <c r="T502" t="s">
        <v>120</v>
      </c>
      <c r="U502">
        <v>77.11</v>
      </c>
      <c r="V502">
        <v>44</v>
      </c>
      <c r="W502">
        <v>185.05</v>
      </c>
      <c r="X502">
        <f>Ventes[[#This Row],[VenteNombre]]*Ventes[[#This Row],[PUHT]]</f>
        <v>8142.2000000000007</v>
      </c>
      <c r="Y502">
        <f>IF(Ventes[[#This Row],[RemiseType]]="Aucun",0,IF(Ventes[[#This Row],[RemiseType]]="Bas",3%,IF(Ventes[[#This Row],[RemiseType]]="Moyen",5%,IF(Ventes[[#This Row],[RemiseType]]="Elevé",10%,0))))*Ventes[[#This Row],[VenteBrut]]</f>
        <v>814.22000000000014</v>
      </c>
      <c r="Z502">
        <f>Ventes[[#This Row],[VenteBrut]]-Ventes[[#This Row],[Remise]]</f>
        <v>7327.9800000000005</v>
      </c>
      <c r="AA502">
        <f>Ventes[[#This Row],[VenteNombre]]*Ventes[[#This Row],[CUHT]]</f>
        <v>3392.84</v>
      </c>
      <c r="AB502">
        <f>ROUND(Ventes[[#This Row],[VenteNet]]-Ventes[[#This Row],[Cout]],2)</f>
        <v>3935.14</v>
      </c>
      <c r="AC502">
        <f>WEEKDAY(Ventes[[#This Row],[VenteDate]], 2)</f>
        <v>5</v>
      </c>
      <c r="AD502" t="str">
        <f>CHOOSE(WEEKDAY(Ventes[[#This Row],[VenteDate]], 2),"lun.","mar.","mer.","jeu.","ven.","sam.","dim.")</f>
        <v>ven.</v>
      </c>
      <c r="AE502" s="10" t="str">
        <f>IF(MONTH(Ventes[[#This Row],[VenteDate]])&lt;10,"0"&amp;MONTH(Ventes[[#This Row],[VenteDate]]),TEXT(MONTH(Ventes[[#This Row],[VenteDate]]),"##"))</f>
        <v>06</v>
      </c>
      <c r="AF502" t="str">
        <f>CHOOSE(Ventes[[#This Row],[DateMoisNumero]],"janvier","février","mars","avril","mai","juin","juillet.","août","septembre","octobre","novembre","décembre")</f>
        <v>juin</v>
      </c>
      <c r="AG502" t="str">
        <f>Ventes[[#This Row],[DateAnnee]]&amp;IF(WEEKNUM(Ventes[[#This Row],[VenteDate]])&lt;10,"-0","-")&amp;WEEKNUM(Ventes[[#This Row],[VenteDate]])</f>
        <v>2025-26</v>
      </c>
      <c r="AH502" s="10">
        <f>YEAR(Ventes[[#This Row],[VenteDate]])</f>
        <v>2025</v>
      </c>
      <c r="AR502"/>
      <c r="AS502"/>
      <c r="AT502"/>
      <c r="AU502"/>
      <c r="AV502"/>
      <c r="AW502"/>
      <c r="BA502"/>
      <c r="BC502"/>
    </row>
    <row r="503" spans="1:55">
      <c r="A503" t="s">
        <v>1223</v>
      </c>
      <c r="B503" t="s">
        <v>1224</v>
      </c>
      <c r="C503" t="s">
        <v>901</v>
      </c>
      <c r="D503" s="7">
        <v>45185</v>
      </c>
      <c r="E503" s="8">
        <v>46088</v>
      </c>
      <c r="F503" s="8" t="s">
        <v>170</v>
      </c>
      <c r="G503" t="s">
        <v>171</v>
      </c>
      <c r="H503" t="s">
        <v>110</v>
      </c>
      <c r="I503" t="s">
        <v>111</v>
      </c>
      <c r="J503" t="s">
        <v>112</v>
      </c>
      <c r="K503" t="s">
        <v>380</v>
      </c>
      <c r="L503" s="9" t="s">
        <v>381</v>
      </c>
      <c r="M503" s="9" t="s">
        <v>63</v>
      </c>
      <c r="N503" t="s">
        <v>64</v>
      </c>
      <c r="O503" t="s">
        <v>77</v>
      </c>
      <c r="P503" t="s">
        <v>78</v>
      </c>
      <c r="Q503" s="5" t="s">
        <v>79</v>
      </c>
      <c r="R503" t="s">
        <v>80</v>
      </c>
      <c r="S503" t="s">
        <v>115</v>
      </c>
      <c r="T503" t="s">
        <v>116</v>
      </c>
      <c r="U503">
        <v>28</v>
      </c>
      <c r="V503">
        <v>24</v>
      </c>
      <c r="W503">
        <v>122.8</v>
      </c>
      <c r="X503">
        <f>Ventes[[#This Row],[VenteNombre]]*Ventes[[#This Row],[PUHT]]</f>
        <v>2947.2</v>
      </c>
      <c r="Y503">
        <f>IF(Ventes[[#This Row],[RemiseType]]="Aucun",0,IF(Ventes[[#This Row],[RemiseType]]="Bas",3%,IF(Ventes[[#This Row],[RemiseType]]="Moyen",5%,IF(Ventes[[#This Row],[RemiseType]]="Elevé",10%,0))))*Ventes[[#This Row],[VenteBrut]]</f>
        <v>294.71999999999997</v>
      </c>
      <c r="Z503">
        <f>Ventes[[#This Row],[VenteBrut]]-Ventes[[#This Row],[Remise]]</f>
        <v>2652.48</v>
      </c>
      <c r="AA503">
        <f>Ventes[[#This Row],[VenteNombre]]*Ventes[[#This Row],[CUHT]]</f>
        <v>672</v>
      </c>
      <c r="AB503">
        <f>ROUND(Ventes[[#This Row],[VenteNet]]-Ventes[[#This Row],[Cout]],2)</f>
        <v>1980.48</v>
      </c>
      <c r="AC503">
        <f>WEEKDAY(Ventes[[#This Row],[VenteDate]], 2)</f>
        <v>6</v>
      </c>
      <c r="AD503" t="str">
        <f>CHOOSE(WEEKDAY(Ventes[[#This Row],[VenteDate]], 2),"lun.","mar.","mer.","jeu.","ven.","sam.","dim.")</f>
        <v>sam.</v>
      </c>
      <c r="AE503" s="10" t="str">
        <f>IF(MONTH(Ventes[[#This Row],[VenteDate]])&lt;10,"0"&amp;MONTH(Ventes[[#This Row],[VenteDate]]),TEXT(MONTH(Ventes[[#This Row],[VenteDate]]),"##"))</f>
        <v>03</v>
      </c>
      <c r="AF503" t="str">
        <f>CHOOSE(Ventes[[#This Row],[DateMoisNumero]],"janvier","février","mars","avril","mai","juin","juillet.","août","septembre","octobre","novembre","décembre")</f>
        <v>mars</v>
      </c>
      <c r="AG503" t="str">
        <f>Ventes[[#This Row],[DateAnnee]]&amp;IF(WEEKNUM(Ventes[[#This Row],[VenteDate]])&lt;10,"-0","-")&amp;WEEKNUM(Ventes[[#This Row],[VenteDate]])</f>
        <v>2026-10</v>
      </c>
      <c r="AH503" s="10">
        <f>YEAR(Ventes[[#This Row],[VenteDate]])</f>
        <v>2026</v>
      </c>
      <c r="AR503"/>
      <c r="AS503"/>
      <c r="AT503"/>
      <c r="AU503"/>
      <c r="AV503"/>
      <c r="AW503"/>
      <c r="BA503"/>
      <c r="BC503"/>
    </row>
    <row r="504" spans="1:55">
      <c r="A504" t="s">
        <v>1223</v>
      </c>
      <c r="B504" t="s">
        <v>1224</v>
      </c>
      <c r="C504" t="s">
        <v>901</v>
      </c>
      <c r="D504" s="7">
        <v>45185</v>
      </c>
      <c r="E504" s="8">
        <v>46565</v>
      </c>
      <c r="F504" s="8" t="s">
        <v>170</v>
      </c>
      <c r="G504" t="s">
        <v>171</v>
      </c>
      <c r="H504" t="s">
        <v>110</v>
      </c>
      <c r="I504" t="s">
        <v>111</v>
      </c>
      <c r="J504" t="s">
        <v>112</v>
      </c>
      <c r="K504" t="s">
        <v>1225</v>
      </c>
      <c r="L504" s="9" t="s">
        <v>1226</v>
      </c>
      <c r="M504" s="9" t="s">
        <v>53</v>
      </c>
      <c r="N504" t="s">
        <v>54</v>
      </c>
      <c r="O504" t="s">
        <v>77</v>
      </c>
      <c r="P504" s="9" t="s">
        <v>78</v>
      </c>
      <c r="Q504" s="5" t="s">
        <v>47</v>
      </c>
      <c r="R504" t="s">
        <v>48</v>
      </c>
      <c r="S504" t="s">
        <v>119</v>
      </c>
      <c r="T504" t="s">
        <v>120</v>
      </c>
      <c r="U504" s="9">
        <v>51.41</v>
      </c>
      <c r="V504">
        <v>44</v>
      </c>
      <c r="W504" s="9">
        <v>156.69999999999999</v>
      </c>
      <c r="X504">
        <f>Ventes[[#This Row],[VenteNombre]]*Ventes[[#This Row],[PUHT]]</f>
        <v>6894.7999999999993</v>
      </c>
      <c r="Y504">
        <f>IF(Ventes[[#This Row],[RemiseType]]="Aucun",0,IF(Ventes[[#This Row],[RemiseType]]="Bas",3%,IF(Ventes[[#This Row],[RemiseType]]="Moyen",5%,IF(Ventes[[#This Row],[RemiseType]]="Elevé",10%,0))))*Ventes[[#This Row],[VenteBrut]]</f>
        <v>689.48</v>
      </c>
      <c r="Z504">
        <f>Ventes[[#This Row],[VenteBrut]]-Ventes[[#This Row],[Remise]]</f>
        <v>6205.32</v>
      </c>
      <c r="AA504">
        <f>Ventes[[#This Row],[VenteNombre]]*Ventes[[#This Row],[CUHT]]</f>
        <v>2262.04</v>
      </c>
      <c r="AB504">
        <f>ROUND(Ventes[[#This Row],[VenteNet]]-Ventes[[#This Row],[Cout]],2)</f>
        <v>3943.28</v>
      </c>
      <c r="AC504">
        <f>WEEKDAY(Ventes[[#This Row],[VenteDate]], 2)</f>
        <v>7</v>
      </c>
      <c r="AD504" t="str">
        <f>CHOOSE(WEEKDAY(Ventes[[#This Row],[VenteDate]], 2),"lun.","mar.","mer.","jeu.","ven.","sam.","dim.")</f>
        <v>dim.</v>
      </c>
      <c r="AE504" s="10" t="str">
        <f>IF(MONTH(Ventes[[#This Row],[VenteDate]])&lt;10,"0"&amp;MONTH(Ventes[[#This Row],[VenteDate]]),TEXT(MONTH(Ventes[[#This Row],[VenteDate]]),"##"))</f>
        <v>06</v>
      </c>
      <c r="AF504" t="str">
        <f>CHOOSE(Ventes[[#This Row],[DateMoisNumero]],"janvier","février","mars","avril","mai","juin","juillet.","août","septembre","octobre","novembre","décembre")</f>
        <v>juin</v>
      </c>
      <c r="AG504" t="str">
        <f>Ventes[[#This Row],[DateAnnee]]&amp;IF(WEEKNUM(Ventes[[#This Row],[VenteDate]])&lt;10,"-0","-")&amp;WEEKNUM(Ventes[[#This Row],[VenteDate]])</f>
        <v>2027-27</v>
      </c>
      <c r="AH504" s="10">
        <f>YEAR(Ventes[[#This Row],[VenteDate]])</f>
        <v>2027</v>
      </c>
      <c r="AR504"/>
      <c r="AS504"/>
      <c r="AT504"/>
      <c r="AU504"/>
      <c r="AV504"/>
      <c r="AW504"/>
      <c r="BA504"/>
      <c r="BC504"/>
    </row>
    <row r="505" spans="1:55">
      <c r="A505" t="s">
        <v>1223</v>
      </c>
      <c r="B505" t="s">
        <v>1224</v>
      </c>
      <c r="C505" t="s">
        <v>901</v>
      </c>
      <c r="D505" s="7">
        <v>45185</v>
      </c>
      <c r="E505" s="8">
        <v>46819</v>
      </c>
      <c r="F505" s="8" t="s">
        <v>170</v>
      </c>
      <c r="G505" t="s">
        <v>171</v>
      </c>
      <c r="H505" t="s">
        <v>110</v>
      </c>
      <c r="I505" t="s">
        <v>111</v>
      </c>
      <c r="J505" t="s">
        <v>112</v>
      </c>
      <c r="K505" t="s">
        <v>1206</v>
      </c>
      <c r="L505" s="9" t="s">
        <v>1207</v>
      </c>
      <c r="M505" s="9" t="s">
        <v>63</v>
      </c>
      <c r="N505" t="s">
        <v>64</v>
      </c>
      <c r="O505" t="s">
        <v>77</v>
      </c>
      <c r="P505" s="9" t="s">
        <v>78</v>
      </c>
      <c r="Q505" s="5" t="s">
        <v>79</v>
      </c>
      <c r="R505" t="s">
        <v>80</v>
      </c>
      <c r="S505" t="s">
        <v>115</v>
      </c>
      <c r="T505" t="s">
        <v>116</v>
      </c>
      <c r="U505" s="9">
        <v>42</v>
      </c>
      <c r="V505">
        <v>24</v>
      </c>
      <c r="W505" s="9">
        <v>134.19999999999999</v>
      </c>
      <c r="X505">
        <f>Ventes[[#This Row],[VenteNombre]]*Ventes[[#This Row],[PUHT]]</f>
        <v>3220.7999999999997</v>
      </c>
      <c r="Y505">
        <f>IF(Ventes[[#This Row],[RemiseType]]="Aucun",0,IF(Ventes[[#This Row],[RemiseType]]="Bas",3%,IF(Ventes[[#This Row],[RemiseType]]="Moyen",5%,IF(Ventes[[#This Row],[RemiseType]]="Elevé",10%,0))))*Ventes[[#This Row],[VenteBrut]]</f>
        <v>322.08</v>
      </c>
      <c r="Z505">
        <f>Ventes[[#This Row],[VenteBrut]]-Ventes[[#This Row],[Remise]]</f>
        <v>2898.72</v>
      </c>
      <c r="AA505">
        <f>Ventes[[#This Row],[VenteNombre]]*Ventes[[#This Row],[CUHT]]</f>
        <v>1008</v>
      </c>
      <c r="AB505">
        <f>ROUND(Ventes[[#This Row],[VenteNet]]-Ventes[[#This Row],[Cout]],2)</f>
        <v>1890.72</v>
      </c>
      <c r="AC505">
        <f>WEEKDAY(Ventes[[#This Row],[VenteDate]], 2)</f>
        <v>2</v>
      </c>
      <c r="AD505" t="str">
        <f>CHOOSE(WEEKDAY(Ventes[[#This Row],[VenteDate]], 2),"lun.","mar.","mer.","jeu.","ven.","sam.","dim.")</f>
        <v>mar.</v>
      </c>
      <c r="AE505" s="10" t="str">
        <f>IF(MONTH(Ventes[[#This Row],[VenteDate]])&lt;10,"0"&amp;MONTH(Ventes[[#This Row],[VenteDate]]),TEXT(MONTH(Ventes[[#This Row],[VenteDate]]),"##"))</f>
        <v>03</v>
      </c>
      <c r="AF505" t="str">
        <f>CHOOSE(Ventes[[#This Row],[DateMoisNumero]],"janvier","février","mars","avril","mai","juin","juillet.","août","septembre","octobre","novembre","décembre")</f>
        <v>mars</v>
      </c>
      <c r="AG505" t="str">
        <f>Ventes[[#This Row],[DateAnnee]]&amp;IF(WEEKNUM(Ventes[[#This Row],[VenteDate]])&lt;10,"-0","-")&amp;WEEKNUM(Ventes[[#This Row],[VenteDate]])</f>
        <v>2028-11</v>
      </c>
      <c r="AH505" s="10">
        <f>YEAR(Ventes[[#This Row],[VenteDate]])</f>
        <v>2028</v>
      </c>
      <c r="AR505"/>
      <c r="AS505"/>
      <c r="AT505"/>
      <c r="AU505"/>
      <c r="AV505"/>
      <c r="AW505"/>
      <c r="BA505"/>
      <c r="BC505"/>
    </row>
    <row r="506" spans="1:55">
      <c r="A506" t="s">
        <v>1227</v>
      </c>
      <c r="B506" t="s">
        <v>1228</v>
      </c>
      <c r="C506" t="s">
        <v>313</v>
      </c>
      <c r="D506" s="7">
        <v>45594</v>
      </c>
      <c r="E506" s="8">
        <v>45594</v>
      </c>
      <c r="F506" s="8" t="s">
        <v>95</v>
      </c>
      <c r="G506" t="s">
        <v>96</v>
      </c>
      <c r="H506" t="s">
        <v>38</v>
      </c>
      <c r="I506" t="s">
        <v>39</v>
      </c>
      <c r="J506" t="s">
        <v>40</v>
      </c>
      <c r="K506" t="s">
        <v>1229</v>
      </c>
      <c r="L506" s="9" t="s">
        <v>1230</v>
      </c>
      <c r="M506" s="9" t="s">
        <v>53</v>
      </c>
      <c r="N506" t="s">
        <v>54</v>
      </c>
      <c r="O506" t="s">
        <v>77</v>
      </c>
      <c r="P506" s="9" t="s">
        <v>78</v>
      </c>
      <c r="Q506" s="5" t="s">
        <v>79</v>
      </c>
      <c r="R506" t="s">
        <v>80</v>
      </c>
      <c r="S506" t="s">
        <v>59</v>
      </c>
      <c r="T506" t="s">
        <v>60</v>
      </c>
      <c r="U506" s="9">
        <v>9.83</v>
      </c>
      <c r="V506">
        <v>26</v>
      </c>
      <c r="W506" s="9">
        <v>14.75</v>
      </c>
      <c r="X506">
        <f>Ventes[[#This Row],[VenteNombre]]*Ventes[[#This Row],[PUHT]]</f>
        <v>383.5</v>
      </c>
      <c r="Y506">
        <f>IF(Ventes[[#This Row],[RemiseType]]="Aucun",0,IF(Ventes[[#This Row],[RemiseType]]="Bas",3%,IF(Ventes[[#This Row],[RemiseType]]="Moyen",5%,IF(Ventes[[#This Row],[RemiseType]]="Elevé",10%,0))))*Ventes[[#This Row],[VenteBrut]]</f>
        <v>38.35</v>
      </c>
      <c r="Z506">
        <f>Ventes[[#This Row],[VenteBrut]]-Ventes[[#This Row],[Remise]]</f>
        <v>345.15</v>
      </c>
      <c r="AA506">
        <f>Ventes[[#This Row],[VenteNombre]]*Ventes[[#This Row],[CUHT]]</f>
        <v>255.58</v>
      </c>
      <c r="AB506">
        <f>ROUND(Ventes[[#This Row],[VenteNet]]-Ventes[[#This Row],[Cout]],2)</f>
        <v>89.57</v>
      </c>
      <c r="AC506">
        <f>WEEKDAY(Ventes[[#This Row],[VenteDate]], 2)</f>
        <v>2</v>
      </c>
      <c r="AD506" t="str">
        <f>CHOOSE(WEEKDAY(Ventes[[#This Row],[VenteDate]], 2),"lun.","mar.","mer.","jeu.","ven.","sam.","dim.")</f>
        <v>mar.</v>
      </c>
      <c r="AE506" s="10" t="str">
        <f>IF(MONTH(Ventes[[#This Row],[VenteDate]])&lt;10,"0"&amp;MONTH(Ventes[[#This Row],[VenteDate]]),TEXT(MONTH(Ventes[[#This Row],[VenteDate]]),"##"))</f>
        <v>10</v>
      </c>
      <c r="AF506" t="str">
        <f>CHOOSE(Ventes[[#This Row],[DateMoisNumero]],"janvier","février","mars","avril","mai","juin","juillet.","août","septembre","octobre","novembre","décembre")</f>
        <v>octobre</v>
      </c>
      <c r="AG506" t="str">
        <f>Ventes[[#This Row],[DateAnnee]]&amp;IF(WEEKNUM(Ventes[[#This Row],[VenteDate]])&lt;10,"-0","-")&amp;WEEKNUM(Ventes[[#This Row],[VenteDate]])</f>
        <v>2024-44</v>
      </c>
      <c r="AH506" s="10">
        <f>YEAR(Ventes[[#This Row],[VenteDate]])</f>
        <v>2024</v>
      </c>
      <c r="AR506"/>
      <c r="AS506"/>
      <c r="AT506"/>
      <c r="AU506"/>
      <c r="AV506"/>
      <c r="AW506"/>
      <c r="BA506"/>
      <c r="BC506"/>
    </row>
    <row r="507" spans="1:55">
      <c r="A507" t="s">
        <v>1227</v>
      </c>
      <c r="B507" t="s">
        <v>1228</v>
      </c>
      <c r="C507" t="s">
        <v>313</v>
      </c>
      <c r="D507" s="7">
        <v>45594</v>
      </c>
      <c r="E507" s="8">
        <v>46009</v>
      </c>
      <c r="F507" s="8" t="s">
        <v>95</v>
      </c>
      <c r="G507" t="s">
        <v>96</v>
      </c>
      <c r="H507" t="s">
        <v>38</v>
      </c>
      <c r="I507" t="s">
        <v>39</v>
      </c>
      <c r="J507" t="s">
        <v>40</v>
      </c>
      <c r="K507" t="s">
        <v>1231</v>
      </c>
      <c r="L507" s="9" t="s">
        <v>1232</v>
      </c>
      <c r="M507" s="9" t="s">
        <v>130</v>
      </c>
      <c r="N507" t="s">
        <v>131</v>
      </c>
      <c r="O507" t="s">
        <v>77</v>
      </c>
      <c r="P507" t="s">
        <v>78</v>
      </c>
      <c r="Q507" s="5" t="s">
        <v>79</v>
      </c>
      <c r="R507" t="s">
        <v>80</v>
      </c>
      <c r="S507" t="s">
        <v>119</v>
      </c>
      <c r="T507" t="s">
        <v>120</v>
      </c>
      <c r="U507">
        <v>12.81</v>
      </c>
      <c r="V507">
        <v>59</v>
      </c>
      <c r="W507">
        <v>18.59</v>
      </c>
      <c r="X507">
        <f>Ventes[[#This Row],[VenteNombre]]*Ventes[[#This Row],[PUHT]]</f>
        <v>1096.81</v>
      </c>
      <c r="Y507">
        <f>IF(Ventes[[#This Row],[RemiseType]]="Aucun",0,IF(Ventes[[#This Row],[RemiseType]]="Bas",3%,IF(Ventes[[#This Row],[RemiseType]]="Moyen",5%,IF(Ventes[[#This Row],[RemiseType]]="Elevé",10%,0))))*Ventes[[#This Row],[VenteBrut]]</f>
        <v>109.681</v>
      </c>
      <c r="Z507">
        <f>Ventes[[#This Row],[VenteBrut]]-Ventes[[#This Row],[Remise]]</f>
        <v>987.12899999999991</v>
      </c>
      <c r="AA507">
        <f>Ventes[[#This Row],[VenteNombre]]*Ventes[[#This Row],[CUHT]]</f>
        <v>755.79000000000008</v>
      </c>
      <c r="AB507">
        <f>ROUND(Ventes[[#This Row],[VenteNet]]-Ventes[[#This Row],[Cout]],2)</f>
        <v>231.34</v>
      </c>
      <c r="AC507">
        <f>WEEKDAY(Ventes[[#This Row],[VenteDate]], 2)</f>
        <v>4</v>
      </c>
      <c r="AD507" t="str">
        <f>CHOOSE(WEEKDAY(Ventes[[#This Row],[VenteDate]], 2),"lun.","mar.","mer.","jeu.","ven.","sam.","dim.")</f>
        <v>jeu.</v>
      </c>
      <c r="AE507" s="10" t="str">
        <f>IF(MONTH(Ventes[[#This Row],[VenteDate]])&lt;10,"0"&amp;MONTH(Ventes[[#This Row],[VenteDate]]),TEXT(MONTH(Ventes[[#This Row],[VenteDate]]),"##"))</f>
        <v>12</v>
      </c>
      <c r="AF507" t="str">
        <f>CHOOSE(Ventes[[#This Row],[DateMoisNumero]],"janvier","février","mars","avril","mai","juin","juillet.","août","septembre","octobre","novembre","décembre")</f>
        <v>décembre</v>
      </c>
      <c r="AG507" t="str">
        <f>Ventes[[#This Row],[DateAnnee]]&amp;IF(WEEKNUM(Ventes[[#This Row],[VenteDate]])&lt;10,"-0","-")&amp;WEEKNUM(Ventes[[#This Row],[VenteDate]])</f>
        <v>2025-51</v>
      </c>
      <c r="AH507" s="10">
        <f>YEAR(Ventes[[#This Row],[VenteDate]])</f>
        <v>2025</v>
      </c>
      <c r="AR507"/>
      <c r="AS507"/>
      <c r="AT507"/>
      <c r="AU507"/>
      <c r="AV507"/>
      <c r="AW507"/>
      <c r="BA507"/>
      <c r="BC507"/>
    </row>
    <row r="508" spans="1:55">
      <c r="A508" t="s">
        <v>1227</v>
      </c>
      <c r="B508" t="s">
        <v>1228</v>
      </c>
      <c r="C508" t="s">
        <v>313</v>
      </c>
      <c r="D508" s="7">
        <v>45594</v>
      </c>
      <c r="E508" s="8">
        <v>46359</v>
      </c>
      <c r="F508" s="8" t="s">
        <v>95</v>
      </c>
      <c r="G508" t="s">
        <v>96</v>
      </c>
      <c r="H508" t="s">
        <v>38</v>
      </c>
      <c r="I508" t="s">
        <v>39</v>
      </c>
      <c r="J508" t="s">
        <v>40</v>
      </c>
      <c r="K508" t="s">
        <v>1233</v>
      </c>
      <c r="L508" s="9" t="s">
        <v>1234</v>
      </c>
      <c r="M508" s="9" t="s">
        <v>53</v>
      </c>
      <c r="N508" t="s">
        <v>54</v>
      </c>
      <c r="O508" t="s">
        <v>77</v>
      </c>
      <c r="P508" t="s">
        <v>78</v>
      </c>
      <c r="Q508" s="5" t="s">
        <v>79</v>
      </c>
      <c r="R508" t="s">
        <v>80</v>
      </c>
      <c r="S508" t="s">
        <v>59</v>
      </c>
      <c r="T508" t="s">
        <v>60</v>
      </c>
      <c r="U508">
        <v>61.95</v>
      </c>
      <c r="V508">
        <v>26</v>
      </c>
      <c r="W508">
        <v>92.93</v>
      </c>
      <c r="X508">
        <f>Ventes[[#This Row],[VenteNombre]]*Ventes[[#This Row],[PUHT]]</f>
        <v>2416.1800000000003</v>
      </c>
      <c r="Y508">
        <f>IF(Ventes[[#This Row],[RemiseType]]="Aucun",0,IF(Ventes[[#This Row],[RemiseType]]="Bas",3%,IF(Ventes[[#This Row],[RemiseType]]="Moyen",5%,IF(Ventes[[#This Row],[RemiseType]]="Elevé",10%,0))))*Ventes[[#This Row],[VenteBrut]]</f>
        <v>241.61800000000005</v>
      </c>
      <c r="Z508">
        <f>Ventes[[#This Row],[VenteBrut]]-Ventes[[#This Row],[Remise]]</f>
        <v>2174.5620000000004</v>
      </c>
      <c r="AA508">
        <f>Ventes[[#This Row],[VenteNombre]]*Ventes[[#This Row],[CUHT]]</f>
        <v>1610.7</v>
      </c>
      <c r="AB508">
        <f>ROUND(Ventes[[#This Row],[VenteNet]]-Ventes[[#This Row],[Cout]],2)</f>
        <v>563.86</v>
      </c>
      <c r="AC508">
        <f>WEEKDAY(Ventes[[#This Row],[VenteDate]], 2)</f>
        <v>4</v>
      </c>
      <c r="AD508" t="str">
        <f>CHOOSE(WEEKDAY(Ventes[[#This Row],[VenteDate]], 2),"lun.","mar.","mer.","jeu.","ven.","sam.","dim.")</f>
        <v>jeu.</v>
      </c>
      <c r="AE508" s="10" t="str">
        <f>IF(MONTH(Ventes[[#This Row],[VenteDate]])&lt;10,"0"&amp;MONTH(Ventes[[#This Row],[VenteDate]]),TEXT(MONTH(Ventes[[#This Row],[VenteDate]]),"##"))</f>
        <v>12</v>
      </c>
      <c r="AF508" t="str">
        <f>CHOOSE(Ventes[[#This Row],[DateMoisNumero]],"janvier","février","mars","avril","mai","juin","juillet.","août","septembre","octobre","novembre","décembre")</f>
        <v>décembre</v>
      </c>
      <c r="AG508" t="str">
        <f>Ventes[[#This Row],[DateAnnee]]&amp;IF(WEEKNUM(Ventes[[#This Row],[VenteDate]])&lt;10,"-0","-")&amp;WEEKNUM(Ventes[[#This Row],[VenteDate]])</f>
        <v>2026-49</v>
      </c>
      <c r="AH508" s="10">
        <f>YEAR(Ventes[[#This Row],[VenteDate]])</f>
        <v>2026</v>
      </c>
      <c r="AR508"/>
      <c r="AS508"/>
      <c r="AT508"/>
      <c r="AU508"/>
      <c r="AV508"/>
      <c r="AW508"/>
      <c r="BA508"/>
      <c r="BC508"/>
    </row>
    <row r="509" spans="1:55">
      <c r="A509" t="s">
        <v>1227</v>
      </c>
      <c r="B509" t="s">
        <v>1228</v>
      </c>
      <c r="C509" t="s">
        <v>313</v>
      </c>
      <c r="D509" s="7">
        <v>45594</v>
      </c>
      <c r="E509" s="8">
        <v>46739</v>
      </c>
      <c r="F509" s="8" t="s">
        <v>95</v>
      </c>
      <c r="G509" t="s">
        <v>96</v>
      </c>
      <c r="H509" t="s">
        <v>38</v>
      </c>
      <c r="I509" t="s">
        <v>39</v>
      </c>
      <c r="J509" t="s">
        <v>40</v>
      </c>
      <c r="K509" t="s">
        <v>1235</v>
      </c>
      <c r="L509" s="9" t="s">
        <v>1236</v>
      </c>
      <c r="M509" s="9" t="s">
        <v>130</v>
      </c>
      <c r="N509" t="s">
        <v>131</v>
      </c>
      <c r="O509" t="s">
        <v>77</v>
      </c>
      <c r="P509" s="9" t="s">
        <v>78</v>
      </c>
      <c r="Q509" s="5" t="s">
        <v>79</v>
      </c>
      <c r="R509" t="s">
        <v>80</v>
      </c>
      <c r="S509" t="s">
        <v>119</v>
      </c>
      <c r="T509" t="s">
        <v>120</v>
      </c>
      <c r="U509" s="9">
        <v>20.329999999999998</v>
      </c>
      <c r="V509">
        <v>59</v>
      </c>
      <c r="W509" s="9">
        <v>29.5</v>
      </c>
      <c r="X509">
        <f>Ventes[[#This Row],[VenteNombre]]*Ventes[[#This Row],[PUHT]]</f>
        <v>1740.5</v>
      </c>
      <c r="Y509">
        <f>IF(Ventes[[#This Row],[RemiseType]]="Aucun",0,IF(Ventes[[#This Row],[RemiseType]]="Bas",3%,IF(Ventes[[#This Row],[RemiseType]]="Moyen",5%,IF(Ventes[[#This Row],[RemiseType]]="Elevé",10%,0))))*Ventes[[#This Row],[VenteBrut]]</f>
        <v>174.05</v>
      </c>
      <c r="Z509">
        <f>Ventes[[#This Row],[VenteBrut]]-Ventes[[#This Row],[Remise]]</f>
        <v>1566.45</v>
      </c>
      <c r="AA509">
        <f>Ventes[[#This Row],[VenteNombre]]*Ventes[[#This Row],[CUHT]]</f>
        <v>1199.4699999999998</v>
      </c>
      <c r="AB509">
        <f>ROUND(Ventes[[#This Row],[VenteNet]]-Ventes[[#This Row],[Cout]],2)</f>
        <v>366.98</v>
      </c>
      <c r="AC509">
        <f>WEEKDAY(Ventes[[#This Row],[VenteDate]], 2)</f>
        <v>6</v>
      </c>
      <c r="AD509" t="str">
        <f>CHOOSE(WEEKDAY(Ventes[[#This Row],[VenteDate]], 2),"lun.","mar.","mer.","jeu.","ven.","sam.","dim.")</f>
        <v>sam.</v>
      </c>
      <c r="AE509" s="10" t="str">
        <f>IF(MONTH(Ventes[[#This Row],[VenteDate]])&lt;10,"0"&amp;MONTH(Ventes[[#This Row],[VenteDate]]),TEXT(MONTH(Ventes[[#This Row],[VenteDate]]),"##"))</f>
        <v>12</v>
      </c>
      <c r="AF509" t="str">
        <f>CHOOSE(Ventes[[#This Row],[DateMoisNumero]],"janvier","février","mars","avril","mai","juin","juillet.","août","septembre","octobre","novembre","décembre")</f>
        <v>décembre</v>
      </c>
      <c r="AG509" t="str">
        <f>Ventes[[#This Row],[DateAnnee]]&amp;IF(WEEKNUM(Ventes[[#This Row],[VenteDate]])&lt;10,"-0","-")&amp;WEEKNUM(Ventes[[#This Row],[VenteDate]])</f>
        <v>2027-51</v>
      </c>
      <c r="AH509" s="10">
        <f>YEAR(Ventes[[#This Row],[VenteDate]])</f>
        <v>2027</v>
      </c>
      <c r="AR509"/>
      <c r="AS509"/>
      <c r="AT509"/>
      <c r="AU509"/>
      <c r="AV509"/>
      <c r="AW509"/>
      <c r="BA509"/>
      <c r="BC509"/>
    </row>
    <row r="510" spans="1:55">
      <c r="A510" t="s">
        <v>1237</v>
      </c>
      <c r="B510" t="s">
        <v>1238</v>
      </c>
      <c r="D510" s="7">
        <v>45643</v>
      </c>
      <c r="E510" s="8">
        <v>45742</v>
      </c>
      <c r="F510" s="8" t="s">
        <v>108</v>
      </c>
      <c r="G510" t="s">
        <v>109</v>
      </c>
      <c r="H510" t="s">
        <v>802</v>
      </c>
      <c r="I510" t="s">
        <v>803</v>
      </c>
      <c r="J510" t="s">
        <v>804</v>
      </c>
      <c r="K510" t="s">
        <v>1190</v>
      </c>
      <c r="L510" s="9" t="s">
        <v>1191</v>
      </c>
      <c r="M510" s="9" t="s">
        <v>53</v>
      </c>
      <c r="N510" t="s">
        <v>54</v>
      </c>
      <c r="O510" t="s">
        <v>77</v>
      </c>
      <c r="P510" t="s">
        <v>78</v>
      </c>
      <c r="Q510" s="5" t="s">
        <v>79</v>
      </c>
      <c r="R510" t="s">
        <v>80</v>
      </c>
      <c r="S510" t="s">
        <v>160</v>
      </c>
      <c r="T510" t="s">
        <v>161</v>
      </c>
      <c r="U510">
        <v>50.4</v>
      </c>
      <c r="V510">
        <v>48</v>
      </c>
      <c r="W510">
        <v>75.599999999999994</v>
      </c>
      <c r="X510">
        <f>Ventes[[#This Row],[VenteNombre]]*Ventes[[#This Row],[PUHT]]</f>
        <v>3628.7999999999997</v>
      </c>
      <c r="Y510">
        <f>IF(Ventes[[#This Row],[RemiseType]]="Aucun",0,IF(Ventes[[#This Row],[RemiseType]]="Bas",3%,IF(Ventes[[#This Row],[RemiseType]]="Moyen",5%,IF(Ventes[[#This Row],[RemiseType]]="Elevé",10%,0))))*Ventes[[#This Row],[VenteBrut]]</f>
        <v>362.88</v>
      </c>
      <c r="Z510">
        <f>Ventes[[#This Row],[VenteBrut]]-Ventes[[#This Row],[Remise]]</f>
        <v>3265.9199999999996</v>
      </c>
      <c r="AA510">
        <f>Ventes[[#This Row],[VenteNombre]]*Ventes[[#This Row],[CUHT]]</f>
        <v>2419.1999999999998</v>
      </c>
      <c r="AB510">
        <f>ROUND(Ventes[[#This Row],[VenteNet]]-Ventes[[#This Row],[Cout]],2)</f>
        <v>846.72</v>
      </c>
      <c r="AC510">
        <f>WEEKDAY(Ventes[[#This Row],[VenteDate]], 2)</f>
        <v>3</v>
      </c>
      <c r="AD510" t="str">
        <f>CHOOSE(WEEKDAY(Ventes[[#This Row],[VenteDate]], 2),"lun.","mar.","mer.","jeu.","ven.","sam.","dim.")</f>
        <v>mer.</v>
      </c>
      <c r="AE510" s="10" t="str">
        <f>IF(MONTH(Ventes[[#This Row],[VenteDate]])&lt;10,"0"&amp;MONTH(Ventes[[#This Row],[VenteDate]]),TEXT(MONTH(Ventes[[#This Row],[VenteDate]]),"##"))</f>
        <v>03</v>
      </c>
      <c r="AF510" t="str">
        <f>CHOOSE(Ventes[[#This Row],[DateMoisNumero]],"janvier","février","mars","avril","mai","juin","juillet.","août","septembre","octobre","novembre","décembre")</f>
        <v>mars</v>
      </c>
      <c r="AG510" t="str">
        <f>Ventes[[#This Row],[DateAnnee]]&amp;IF(WEEKNUM(Ventes[[#This Row],[VenteDate]])&lt;10,"-0","-")&amp;WEEKNUM(Ventes[[#This Row],[VenteDate]])</f>
        <v>2025-13</v>
      </c>
      <c r="AH510" s="10">
        <f>YEAR(Ventes[[#This Row],[VenteDate]])</f>
        <v>2025</v>
      </c>
      <c r="AR510"/>
      <c r="AS510"/>
      <c r="AT510"/>
      <c r="AU510"/>
      <c r="AV510"/>
      <c r="AW510"/>
      <c r="BA510"/>
      <c r="BC510"/>
    </row>
    <row r="511" spans="1:55">
      <c r="A511" t="s">
        <v>1237</v>
      </c>
      <c r="B511" t="s">
        <v>1238</v>
      </c>
      <c r="D511" s="7">
        <v>45643</v>
      </c>
      <c r="E511" s="8">
        <v>46064</v>
      </c>
      <c r="F511" s="8" t="s">
        <v>108</v>
      </c>
      <c r="G511" t="s">
        <v>109</v>
      </c>
      <c r="H511" t="s">
        <v>802</v>
      </c>
      <c r="I511" t="s">
        <v>803</v>
      </c>
      <c r="J511" t="s">
        <v>804</v>
      </c>
      <c r="K511" t="s">
        <v>1239</v>
      </c>
      <c r="L511" s="9" t="s">
        <v>1240</v>
      </c>
      <c r="M511" s="9" t="s">
        <v>75</v>
      </c>
      <c r="N511" t="s">
        <v>76</v>
      </c>
      <c r="O511" t="s">
        <v>45</v>
      </c>
      <c r="P511" t="s">
        <v>46</v>
      </c>
      <c r="Q511" s="5" t="s">
        <v>79</v>
      </c>
      <c r="R511" t="s">
        <v>80</v>
      </c>
      <c r="S511" t="s">
        <v>67</v>
      </c>
      <c r="T511" t="s">
        <v>68</v>
      </c>
      <c r="U511">
        <v>126</v>
      </c>
      <c r="V511">
        <v>15</v>
      </c>
      <c r="W511">
        <v>144</v>
      </c>
      <c r="X511">
        <f>Ventes[[#This Row],[VenteNombre]]*Ventes[[#This Row],[PUHT]]</f>
        <v>2160</v>
      </c>
      <c r="Y511">
        <f>IF(Ventes[[#This Row],[RemiseType]]="Aucun",0,IF(Ventes[[#This Row],[RemiseType]]="Bas",3%,IF(Ventes[[#This Row],[RemiseType]]="Moyen",5%,IF(Ventes[[#This Row],[RemiseType]]="Elevé",10%,0))))*Ventes[[#This Row],[VenteBrut]]</f>
        <v>108</v>
      </c>
      <c r="Z511">
        <f>Ventes[[#This Row],[VenteBrut]]-Ventes[[#This Row],[Remise]]</f>
        <v>2052</v>
      </c>
      <c r="AA511">
        <f>Ventes[[#This Row],[VenteNombre]]*Ventes[[#This Row],[CUHT]]</f>
        <v>1890</v>
      </c>
      <c r="AB511">
        <f>ROUND(Ventes[[#This Row],[VenteNet]]-Ventes[[#This Row],[Cout]],2)</f>
        <v>162</v>
      </c>
      <c r="AC511">
        <f>WEEKDAY(Ventes[[#This Row],[VenteDate]], 2)</f>
        <v>3</v>
      </c>
      <c r="AD511" t="str">
        <f>CHOOSE(WEEKDAY(Ventes[[#This Row],[VenteDate]], 2),"lun.","mar.","mer.","jeu.","ven.","sam.","dim.")</f>
        <v>mer.</v>
      </c>
      <c r="AE511" s="10" t="str">
        <f>IF(MONTH(Ventes[[#This Row],[VenteDate]])&lt;10,"0"&amp;MONTH(Ventes[[#This Row],[VenteDate]]),TEXT(MONTH(Ventes[[#This Row],[VenteDate]]),"##"))</f>
        <v>02</v>
      </c>
      <c r="AF511" t="str">
        <f>CHOOSE(Ventes[[#This Row],[DateMoisNumero]],"janvier","février","mars","avril","mai","juin","juillet.","août","septembre","octobre","novembre","décembre")</f>
        <v>février</v>
      </c>
      <c r="AG511" t="str">
        <f>Ventes[[#This Row],[DateAnnee]]&amp;IF(WEEKNUM(Ventes[[#This Row],[VenteDate]])&lt;10,"-0","-")&amp;WEEKNUM(Ventes[[#This Row],[VenteDate]])</f>
        <v>2026-07</v>
      </c>
      <c r="AH511" s="10">
        <f>YEAR(Ventes[[#This Row],[VenteDate]])</f>
        <v>2026</v>
      </c>
      <c r="AR511"/>
      <c r="AS511"/>
      <c r="AT511"/>
      <c r="AU511"/>
      <c r="AV511"/>
      <c r="AW511"/>
      <c r="BA511"/>
      <c r="BC511"/>
    </row>
    <row r="512" spans="1:55">
      <c r="A512" t="s">
        <v>1237</v>
      </c>
      <c r="B512" t="s">
        <v>1238</v>
      </c>
      <c r="D512" s="7">
        <v>45643</v>
      </c>
      <c r="E512" s="8">
        <v>46113</v>
      </c>
      <c r="F512" s="8" t="s">
        <v>108</v>
      </c>
      <c r="G512" t="s">
        <v>109</v>
      </c>
      <c r="H512" t="s">
        <v>802</v>
      </c>
      <c r="I512" t="s">
        <v>803</v>
      </c>
      <c r="J512" t="s">
        <v>804</v>
      </c>
      <c r="K512" t="s">
        <v>1241</v>
      </c>
      <c r="L512" s="9" t="s">
        <v>1242</v>
      </c>
      <c r="M512" s="9" t="s">
        <v>63</v>
      </c>
      <c r="N512" t="s">
        <v>64</v>
      </c>
      <c r="O512" t="s">
        <v>77</v>
      </c>
      <c r="P512" t="s">
        <v>78</v>
      </c>
      <c r="Q512" s="5" t="s">
        <v>79</v>
      </c>
      <c r="R512" t="s">
        <v>80</v>
      </c>
      <c r="S512" t="s">
        <v>307</v>
      </c>
      <c r="T512" t="s">
        <v>308</v>
      </c>
      <c r="U512">
        <v>102.6</v>
      </c>
      <c r="V512">
        <v>36</v>
      </c>
      <c r="W512">
        <v>181</v>
      </c>
      <c r="X512">
        <f>Ventes[[#This Row],[VenteNombre]]*Ventes[[#This Row],[PUHT]]</f>
        <v>6516</v>
      </c>
      <c r="Y512">
        <f>IF(Ventes[[#This Row],[RemiseType]]="Aucun",0,IF(Ventes[[#This Row],[RemiseType]]="Bas",3%,IF(Ventes[[#This Row],[RemiseType]]="Moyen",5%,IF(Ventes[[#This Row],[RemiseType]]="Elevé",10%,0))))*Ventes[[#This Row],[VenteBrut]]</f>
        <v>651.6</v>
      </c>
      <c r="Z512">
        <f>Ventes[[#This Row],[VenteBrut]]-Ventes[[#This Row],[Remise]]</f>
        <v>5864.4</v>
      </c>
      <c r="AA512">
        <f>Ventes[[#This Row],[VenteNombre]]*Ventes[[#This Row],[CUHT]]</f>
        <v>3693.6</v>
      </c>
      <c r="AB512">
        <f>ROUND(Ventes[[#This Row],[VenteNet]]-Ventes[[#This Row],[Cout]],2)</f>
        <v>2170.8000000000002</v>
      </c>
      <c r="AC512">
        <f>WEEKDAY(Ventes[[#This Row],[VenteDate]], 2)</f>
        <v>3</v>
      </c>
      <c r="AD512" t="str">
        <f>CHOOSE(WEEKDAY(Ventes[[#This Row],[VenteDate]], 2),"lun.","mar.","mer.","jeu.","ven.","sam.","dim.")</f>
        <v>mer.</v>
      </c>
      <c r="AE512" s="10" t="str">
        <f>IF(MONTH(Ventes[[#This Row],[VenteDate]])&lt;10,"0"&amp;MONTH(Ventes[[#This Row],[VenteDate]]),TEXT(MONTH(Ventes[[#This Row],[VenteDate]]),"##"))</f>
        <v>04</v>
      </c>
      <c r="AF512" t="str">
        <f>CHOOSE(Ventes[[#This Row],[DateMoisNumero]],"janvier","février","mars","avril","mai","juin","juillet.","août","septembre","octobre","novembre","décembre")</f>
        <v>avril</v>
      </c>
      <c r="AG512" t="str">
        <f>Ventes[[#This Row],[DateAnnee]]&amp;IF(WEEKNUM(Ventes[[#This Row],[VenteDate]])&lt;10,"-0","-")&amp;WEEKNUM(Ventes[[#This Row],[VenteDate]])</f>
        <v>2026-14</v>
      </c>
      <c r="AH512" s="10">
        <f>YEAR(Ventes[[#This Row],[VenteDate]])</f>
        <v>2026</v>
      </c>
      <c r="AR512"/>
      <c r="AS512"/>
      <c r="AT512"/>
      <c r="AU512"/>
      <c r="AV512"/>
      <c r="AW512"/>
      <c r="BA512"/>
      <c r="BC512"/>
    </row>
    <row r="513" spans="1:55">
      <c r="A513" t="s">
        <v>1237</v>
      </c>
      <c r="B513" t="s">
        <v>1238</v>
      </c>
      <c r="D513" s="7">
        <v>45643</v>
      </c>
      <c r="E513" s="8">
        <v>46472</v>
      </c>
      <c r="F513" s="8" t="s">
        <v>108</v>
      </c>
      <c r="G513" t="s">
        <v>109</v>
      </c>
      <c r="H513" t="s">
        <v>802</v>
      </c>
      <c r="I513" t="s">
        <v>803</v>
      </c>
      <c r="J513" t="s">
        <v>804</v>
      </c>
      <c r="K513" t="s">
        <v>1243</v>
      </c>
      <c r="L513" s="9" t="s">
        <v>1244</v>
      </c>
      <c r="M513" s="9" t="s">
        <v>53</v>
      </c>
      <c r="N513" t="s">
        <v>54</v>
      </c>
      <c r="O513" t="s">
        <v>77</v>
      </c>
      <c r="P513" s="9" t="s">
        <v>78</v>
      </c>
      <c r="Q513" s="5" t="s">
        <v>79</v>
      </c>
      <c r="R513" t="s">
        <v>80</v>
      </c>
      <c r="S513" t="s">
        <v>160</v>
      </c>
      <c r="T513" t="s">
        <v>161</v>
      </c>
      <c r="U513" s="9">
        <v>50</v>
      </c>
      <c r="V513">
        <v>48</v>
      </c>
      <c r="W513" s="9">
        <v>75</v>
      </c>
      <c r="X513">
        <f>Ventes[[#This Row],[VenteNombre]]*Ventes[[#This Row],[PUHT]]</f>
        <v>3600</v>
      </c>
      <c r="Y513">
        <f>IF(Ventes[[#This Row],[RemiseType]]="Aucun",0,IF(Ventes[[#This Row],[RemiseType]]="Bas",3%,IF(Ventes[[#This Row],[RemiseType]]="Moyen",5%,IF(Ventes[[#This Row],[RemiseType]]="Elevé",10%,0))))*Ventes[[#This Row],[VenteBrut]]</f>
        <v>360</v>
      </c>
      <c r="Z513">
        <f>Ventes[[#This Row],[VenteBrut]]-Ventes[[#This Row],[Remise]]</f>
        <v>3240</v>
      </c>
      <c r="AA513">
        <f>Ventes[[#This Row],[VenteNombre]]*Ventes[[#This Row],[CUHT]]</f>
        <v>2400</v>
      </c>
      <c r="AB513">
        <f>ROUND(Ventes[[#This Row],[VenteNet]]-Ventes[[#This Row],[Cout]],2)</f>
        <v>840</v>
      </c>
      <c r="AC513">
        <f>WEEKDAY(Ventes[[#This Row],[VenteDate]], 2)</f>
        <v>5</v>
      </c>
      <c r="AD513" t="str">
        <f>CHOOSE(WEEKDAY(Ventes[[#This Row],[VenteDate]], 2),"lun.","mar.","mer.","jeu.","ven.","sam.","dim.")</f>
        <v>ven.</v>
      </c>
      <c r="AE513" s="10" t="str">
        <f>IF(MONTH(Ventes[[#This Row],[VenteDate]])&lt;10,"0"&amp;MONTH(Ventes[[#This Row],[VenteDate]]),TEXT(MONTH(Ventes[[#This Row],[VenteDate]]),"##"))</f>
        <v>03</v>
      </c>
      <c r="AF513" t="str">
        <f>CHOOSE(Ventes[[#This Row],[DateMoisNumero]],"janvier","février","mars","avril","mai","juin","juillet.","août","septembre","octobre","novembre","décembre")</f>
        <v>mars</v>
      </c>
      <c r="AG513" t="str">
        <f>Ventes[[#This Row],[DateAnnee]]&amp;IF(WEEKNUM(Ventes[[#This Row],[VenteDate]])&lt;10,"-0","-")&amp;WEEKNUM(Ventes[[#This Row],[VenteDate]])</f>
        <v>2027-13</v>
      </c>
      <c r="AH513" s="10">
        <f>YEAR(Ventes[[#This Row],[VenteDate]])</f>
        <v>2027</v>
      </c>
      <c r="AR513"/>
      <c r="AS513"/>
      <c r="AT513"/>
      <c r="AU513"/>
      <c r="AV513"/>
      <c r="AW513"/>
      <c r="BA513"/>
      <c r="BC513"/>
    </row>
    <row r="514" spans="1:55">
      <c r="A514" t="s">
        <v>1237</v>
      </c>
      <c r="B514" t="s">
        <v>1238</v>
      </c>
      <c r="D514" s="7">
        <v>45643</v>
      </c>
      <c r="E514" s="8">
        <v>46794</v>
      </c>
      <c r="F514" s="8" t="s">
        <v>108</v>
      </c>
      <c r="G514" t="s">
        <v>109</v>
      </c>
      <c r="H514" t="s">
        <v>802</v>
      </c>
      <c r="I514" t="s">
        <v>803</v>
      </c>
      <c r="J514" t="s">
        <v>804</v>
      </c>
      <c r="K514" t="s">
        <v>1245</v>
      </c>
      <c r="L514" s="9" t="s">
        <v>1246</v>
      </c>
      <c r="M514" s="9" t="s">
        <v>75</v>
      </c>
      <c r="N514" t="s">
        <v>76</v>
      </c>
      <c r="O514" t="s">
        <v>45</v>
      </c>
      <c r="P514" s="9" t="s">
        <v>46</v>
      </c>
      <c r="Q514" s="5" t="s">
        <v>79</v>
      </c>
      <c r="R514" t="s">
        <v>80</v>
      </c>
      <c r="S514" t="s">
        <v>67</v>
      </c>
      <c r="T514" t="s">
        <v>68</v>
      </c>
      <c r="U514" s="9">
        <v>14.7</v>
      </c>
      <c r="V514">
        <v>15</v>
      </c>
      <c r="W514" s="9">
        <v>16.8</v>
      </c>
      <c r="X514">
        <f>Ventes[[#This Row],[VenteNombre]]*Ventes[[#This Row],[PUHT]]</f>
        <v>252</v>
      </c>
      <c r="Y514">
        <f>IF(Ventes[[#This Row],[RemiseType]]="Aucun",0,IF(Ventes[[#This Row],[RemiseType]]="Bas",3%,IF(Ventes[[#This Row],[RemiseType]]="Moyen",5%,IF(Ventes[[#This Row],[RemiseType]]="Elevé",10%,0))))*Ventes[[#This Row],[VenteBrut]]</f>
        <v>12.600000000000001</v>
      </c>
      <c r="Z514">
        <f>Ventes[[#This Row],[VenteBrut]]-Ventes[[#This Row],[Remise]]</f>
        <v>239.4</v>
      </c>
      <c r="AA514">
        <f>Ventes[[#This Row],[VenteNombre]]*Ventes[[#This Row],[CUHT]]</f>
        <v>220.5</v>
      </c>
      <c r="AB514">
        <f>ROUND(Ventes[[#This Row],[VenteNet]]-Ventes[[#This Row],[Cout]],2)</f>
        <v>18.899999999999999</v>
      </c>
      <c r="AC514">
        <f>WEEKDAY(Ventes[[#This Row],[VenteDate]], 2)</f>
        <v>5</v>
      </c>
      <c r="AD514" t="str">
        <f>CHOOSE(WEEKDAY(Ventes[[#This Row],[VenteDate]], 2),"lun.","mar.","mer.","jeu.","ven.","sam.","dim.")</f>
        <v>ven.</v>
      </c>
      <c r="AE514" s="10" t="str">
        <f>IF(MONTH(Ventes[[#This Row],[VenteDate]])&lt;10,"0"&amp;MONTH(Ventes[[#This Row],[VenteDate]]),TEXT(MONTH(Ventes[[#This Row],[VenteDate]]),"##"))</f>
        <v>02</v>
      </c>
      <c r="AF514" t="str">
        <f>CHOOSE(Ventes[[#This Row],[DateMoisNumero]],"janvier","février","mars","avril","mai","juin","juillet.","août","septembre","octobre","novembre","décembre")</f>
        <v>février</v>
      </c>
      <c r="AG514" t="str">
        <f>Ventes[[#This Row],[DateAnnee]]&amp;IF(WEEKNUM(Ventes[[#This Row],[VenteDate]])&lt;10,"-0","-")&amp;WEEKNUM(Ventes[[#This Row],[VenteDate]])</f>
        <v>2028-07</v>
      </c>
      <c r="AH514" s="10">
        <f>YEAR(Ventes[[#This Row],[VenteDate]])</f>
        <v>2028</v>
      </c>
      <c r="AR514"/>
      <c r="AS514"/>
      <c r="AT514"/>
      <c r="AU514"/>
      <c r="AV514"/>
      <c r="AW514"/>
      <c r="BA514"/>
      <c r="BC514"/>
    </row>
    <row r="515" spans="1:55">
      <c r="A515" t="s">
        <v>1237</v>
      </c>
      <c r="B515" t="s">
        <v>1238</v>
      </c>
      <c r="D515" s="7">
        <v>45643</v>
      </c>
      <c r="E515" s="8">
        <v>46844</v>
      </c>
      <c r="F515" s="8" t="s">
        <v>108</v>
      </c>
      <c r="G515" t="s">
        <v>109</v>
      </c>
      <c r="H515" t="s">
        <v>802</v>
      </c>
      <c r="I515" t="s">
        <v>803</v>
      </c>
      <c r="J515" t="s">
        <v>804</v>
      </c>
      <c r="K515" t="s">
        <v>1247</v>
      </c>
      <c r="L515" s="9" t="s">
        <v>1248</v>
      </c>
      <c r="M515" s="9" t="s">
        <v>63</v>
      </c>
      <c r="N515" t="s">
        <v>64</v>
      </c>
      <c r="O515" t="s">
        <v>77</v>
      </c>
      <c r="P515" s="9" t="s">
        <v>78</v>
      </c>
      <c r="Q515" s="5" t="s">
        <v>79</v>
      </c>
      <c r="R515" t="s">
        <v>80</v>
      </c>
      <c r="S515" t="s">
        <v>307</v>
      </c>
      <c r="T515" t="s">
        <v>308</v>
      </c>
      <c r="U515" s="9">
        <v>11.97</v>
      </c>
      <c r="V515">
        <v>36</v>
      </c>
      <c r="W515" s="9">
        <v>109.45</v>
      </c>
      <c r="X515">
        <f>Ventes[[#This Row],[VenteNombre]]*Ventes[[#This Row],[PUHT]]</f>
        <v>3940.2000000000003</v>
      </c>
      <c r="Y515">
        <f>IF(Ventes[[#This Row],[RemiseType]]="Aucun",0,IF(Ventes[[#This Row],[RemiseType]]="Bas",3%,IF(Ventes[[#This Row],[RemiseType]]="Moyen",5%,IF(Ventes[[#This Row],[RemiseType]]="Elevé",10%,0))))*Ventes[[#This Row],[VenteBrut]]</f>
        <v>394.02000000000004</v>
      </c>
      <c r="Z515">
        <f>Ventes[[#This Row],[VenteBrut]]-Ventes[[#This Row],[Remise]]</f>
        <v>3546.1800000000003</v>
      </c>
      <c r="AA515">
        <f>Ventes[[#This Row],[VenteNombre]]*Ventes[[#This Row],[CUHT]]</f>
        <v>430.92</v>
      </c>
      <c r="AB515">
        <f>ROUND(Ventes[[#This Row],[VenteNet]]-Ventes[[#This Row],[Cout]],2)</f>
        <v>3115.26</v>
      </c>
      <c r="AC515">
        <f>WEEKDAY(Ventes[[#This Row],[VenteDate]], 2)</f>
        <v>6</v>
      </c>
      <c r="AD515" t="str">
        <f>CHOOSE(WEEKDAY(Ventes[[#This Row],[VenteDate]], 2),"lun.","mar.","mer.","jeu.","ven.","sam.","dim.")</f>
        <v>sam.</v>
      </c>
      <c r="AE515" s="10" t="str">
        <f>IF(MONTH(Ventes[[#This Row],[VenteDate]])&lt;10,"0"&amp;MONTH(Ventes[[#This Row],[VenteDate]]),TEXT(MONTH(Ventes[[#This Row],[VenteDate]]),"##"))</f>
        <v>04</v>
      </c>
      <c r="AF515" t="str">
        <f>CHOOSE(Ventes[[#This Row],[DateMoisNumero]],"janvier","février","mars","avril","mai","juin","juillet.","août","septembre","octobre","novembre","décembre")</f>
        <v>avril</v>
      </c>
      <c r="AG515" t="str">
        <f>Ventes[[#This Row],[DateAnnee]]&amp;IF(WEEKNUM(Ventes[[#This Row],[VenteDate]])&lt;10,"-0","-")&amp;WEEKNUM(Ventes[[#This Row],[VenteDate]])</f>
        <v>2028-14</v>
      </c>
      <c r="AH515" s="10">
        <f>YEAR(Ventes[[#This Row],[VenteDate]])</f>
        <v>2028</v>
      </c>
      <c r="AR515"/>
      <c r="AS515"/>
      <c r="AT515"/>
      <c r="AU515"/>
      <c r="AV515"/>
      <c r="AW515"/>
      <c r="BA515"/>
      <c r="BC515"/>
    </row>
    <row r="516" spans="1:55">
      <c r="A516" t="s">
        <v>1249</v>
      </c>
      <c r="B516" t="s">
        <v>1250</v>
      </c>
      <c r="D516" s="8">
        <v>45771</v>
      </c>
      <c r="E516" s="8">
        <v>45771</v>
      </c>
      <c r="F516" s="8" t="s">
        <v>108</v>
      </c>
      <c r="G516" t="s">
        <v>109</v>
      </c>
      <c r="H516" t="s">
        <v>802</v>
      </c>
      <c r="I516" t="s">
        <v>803</v>
      </c>
      <c r="J516" t="s">
        <v>804</v>
      </c>
      <c r="K516" t="s">
        <v>134</v>
      </c>
      <c r="L516" s="9" t="s">
        <v>135</v>
      </c>
      <c r="M516" s="9" t="s">
        <v>130</v>
      </c>
      <c r="N516" t="s">
        <v>131</v>
      </c>
      <c r="O516" t="s">
        <v>77</v>
      </c>
      <c r="P516" t="s">
        <v>78</v>
      </c>
      <c r="Q516" s="5" t="s">
        <v>79</v>
      </c>
      <c r="R516" t="s">
        <v>80</v>
      </c>
      <c r="S516" t="s">
        <v>132</v>
      </c>
      <c r="T516" t="s">
        <v>133</v>
      </c>
      <c r="U516">
        <v>74.400000000000006</v>
      </c>
      <c r="V516">
        <v>29</v>
      </c>
      <c r="W516">
        <v>134.19999999999999</v>
      </c>
      <c r="X516">
        <f>Ventes[[#This Row],[VenteNombre]]*Ventes[[#This Row],[PUHT]]</f>
        <v>3891.7999999999997</v>
      </c>
      <c r="Y516">
        <f>IF(Ventes[[#This Row],[RemiseType]]="Aucun",0,IF(Ventes[[#This Row],[RemiseType]]="Bas",3%,IF(Ventes[[#This Row],[RemiseType]]="Moyen",5%,IF(Ventes[[#This Row],[RemiseType]]="Elevé",10%,0))))*Ventes[[#This Row],[VenteBrut]]</f>
        <v>389.18</v>
      </c>
      <c r="Z516">
        <f>Ventes[[#This Row],[VenteBrut]]-Ventes[[#This Row],[Remise]]</f>
        <v>3502.62</v>
      </c>
      <c r="AA516">
        <f>Ventes[[#This Row],[VenteNombre]]*Ventes[[#This Row],[CUHT]]</f>
        <v>2157.6000000000004</v>
      </c>
      <c r="AB516">
        <f>ROUND(Ventes[[#This Row],[VenteNet]]-Ventes[[#This Row],[Cout]],2)</f>
        <v>1345.02</v>
      </c>
      <c r="AC516">
        <f>WEEKDAY(Ventes[[#This Row],[VenteDate]], 2)</f>
        <v>4</v>
      </c>
      <c r="AD516" t="str">
        <f>CHOOSE(WEEKDAY(Ventes[[#This Row],[VenteDate]], 2),"lun.","mar.","mer.","jeu.","ven.","sam.","dim.")</f>
        <v>jeu.</v>
      </c>
      <c r="AE516" s="10" t="str">
        <f>IF(MONTH(Ventes[[#This Row],[VenteDate]])&lt;10,"0"&amp;MONTH(Ventes[[#This Row],[VenteDate]]),TEXT(MONTH(Ventes[[#This Row],[VenteDate]]),"##"))</f>
        <v>04</v>
      </c>
      <c r="AF516" t="str">
        <f>CHOOSE(Ventes[[#This Row],[DateMoisNumero]],"janvier","février","mars","avril","mai","juin","juillet.","août","septembre","octobre","novembre","décembre")</f>
        <v>avril</v>
      </c>
      <c r="AG516" t="str">
        <f>Ventes[[#This Row],[DateAnnee]]&amp;IF(WEEKNUM(Ventes[[#This Row],[VenteDate]])&lt;10,"-0","-")&amp;WEEKNUM(Ventes[[#This Row],[VenteDate]])</f>
        <v>2025-17</v>
      </c>
      <c r="AH516" s="10">
        <f>YEAR(Ventes[[#This Row],[VenteDate]])</f>
        <v>2025</v>
      </c>
      <c r="AR516"/>
      <c r="AS516"/>
      <c r="AT516"/>
      <c r="AU516"/>
      <c r="AV516"/>
      <c r="AW516"/>
      <c r="BA516"/>
      <c r="BC516"/>
    </row>
    <row r="517" spans="1:55">
      <c r="A517" t="s">
        <v>1249</v>
      </c>
      <c r="B517" t="s">
        <v>1250</v>
      </c>
      <c r="D517" s="8">
        <v>45771</v>
      </c>
      <c r="E517" s="8">
        <v>45771</v>
      </c>
      <c r="F517" s="8" t="s">
        <v>108</v>
      </c>
      <c r="G517" t="s">
        <v>109</v>
      </c>
      <c r="H517" t="s">
        <v>802</v>
      </c>
      <c r="I517" t="s">
        <v>803</v>
      </c>
      <c r="J517" t="s">
        <v>804</v>
      </c>
      <c r="K517" t="s">
        <v>1251</v>
      </c>
      <c r="L517" s="9" t="s">
        <v>1252</v>
      </c>
      <c r="M517" s="9" t="s">
        <v>75</v>
      </c>
      <c r="N517" t="s">
        <v>76</v>
      </c>
      <c r="O517" t="s">
        <v>77</v>
      </c>
      <c r="P517" s="9" t="s">
        <v>78</v>
      </c>
      <c r="Q517" s="5" t="s">
        <v>79</v>
      </c>
      <c r="R517" t="s">
        <v>80</v>
      </c>
      <c r="S517" t="s">
        <v>115</v>
      </c>
      <c r="T517" t="s">
        <v>116</v>
      </c>
      <c r="U517" s="9">
        <v>50.4</v>
      </c>
      <c r="V517">
        <v>29</v>
      </c>
      <c r="W517" s="9">
        <v>152.5</v>
      </c>
      <c r="X517">
        <f>Ventes[[#This Row],[VenteNombre]]*Ventes[[#This Row],[PUHT]]</f>
        <v>4422.5</v>
      </c>
      <c r="Y517">
        <f>IF(Ventes[[#This Row],[RemiseType]]="Aucun",0,IF(Ventes[[#This Row],[RemiseType]]="Bas",3%,IF(Ventes[[#This Row],[RemiseType]]="Moyen",5%,IF(Ventes[[#This Row],[RemiseType]]="Elevé",10%,0))))*Ventes[[#This Row],[VenteBrut]]</f>
        <v>442.25</v>
      </c>
      <c r="Z517">
        <f>Ventes[[#This Row],[VenteBrut]]-Ventes[[#This Row],[Remise]]</f>
        <v>3980.25</v>
      </c>
      <c r="AA517">
        <f>Ventes[[#This Row],[VenteNombre]]*Ventes[[#This Row],[CUHT]]</f>
        <v>1461.6</v>
      </c>
      <c r="AB517">
        <f>ROUND(Ventes[[#This Row],[VenteNet]]-Ventes[[#This Row],[Cout]],2)</f>
        <v>2518.65</v>
      </c>
      <c r="AC517">
        <f>WEEKDAY(Ventes[[#This Row],[VenteDate]], 2)</f>
        <v>4</v>
      </c>
      <c r="AD517" t="str">
        <f>CHOOSE(WEEKDAY(Ventes[[#This Row],[VenteDate]], 2),"lun.","mar.","mer.","jeu.","ven.","sam.","dim.")</f>
        <v>jeu.</v>
      </c>
      <c r="AE517" s="10" t="str">
        <f>IF(MONTH(Ventes[[#This Row],[VenteDate]])&lt;10,"0"&amp;MONTH(Ventes[[#This Row],[VenteDate]]),TEXT(MONTH(Ventes[[#This Row],[VenteDate]]),"##"))</f>
        <v>04</v>
      </c>
      <c r="AF517" t="str">
        <f>CHOOSE(Ventes[[#This Row],[DateMoisNumero]],"janvier","février","mars","avril","mai","juin","juillet.","août","septembre","octobre","novembre","décembre")</f>
        <v>avril</v>
      </c>
      <c r="AG517" t="str">
        <f>Ventes[[#This Row],[DateAnnee]]&amp;IF(WEEKNUM(Ventes[[#This Row],[VenteDate]])&lt;10,"-0","-")&amp;WEEKNUM(Ventes[[#This Row],[VenteDate]])</f>
        <v>2025-17</v>
      </c>
      <c r="AH517" s="10">
        <f>YEAR(Ventes[[#This Row],[VenteDate]])</f>
        <v>2025</v>
      </c>
      <c r="AR517"/>
      <c r="AS517"/>
      <c r="AT517"/>
      <c r="AU517"/>
      <c r="AV517"/>
      <c r="AW517"/>
      <c r="BA517"/>
      <c r="BC517"/>
    </row>
    <row r="518" spans="1:55">
      <c r="A518" t="s">
        <v>1249</v>
      </c>
      <c r="B518" t="s">
        <v>1250</v>
      </c>
      <c r="D518" s="8">
        <v>45771</v>
      </c>
      <c r="E518" s="8">
        <v>46206</v>
      </c>
      <c r="F518" s="8" t="s">
        <v>108</v>
      </c>
      <c r="G518" t="s">
        <v>109</v>
      </c>
      <c r="H518" t="s">
        <v>802</v>
      </c>
      <c r="I518" t="s">
        <v>803</v>
      </c>
      <c r="J518" t="s">
        <v>804</v>
      </c>
      <c r="K518" t="s">
        <v>1253</v>
      </c>
      <c r="L518" s="9" t="s">
        <v>1254</v>
      </c>
      <c r="M518" s="9" t="s">
        <v>75</v>
      </c>
      <c r="N518" t="s">
        <v>76</v>
      </c>
      <c r="O518" t="s">
        <v>77</v>
      </c>
      <c r="P518" t="s">
        <v>78</v>
      </c>
      <c r="Q518" s="5" t="s">
        <v>79</v>
      </c>
      <c r="R518" t="s">
        <v>80</v>
      </c>
      <c r="S518" t="s">
        <v>115</v>
      </c>
      <c r="T518" t="s">
        <v>116</v>
      </c>
      <c r="U518">
        <v>64.8</v>
      </c>
      <c r="V518">
        <v>29</v>
      </c>
      <c r="W518">
        <v>167.5</v>
      </c>
      <c r="X518">
        <f>Ventes[[#This Row],[VenteNombre]]*Ventes[[#This Row],[PUHT]]</f>
        <v>4857.5</v>
      </c>
      <c r="Y518">
        <f>IF(Ventes[[#This Row],[RemiseType]]="Aucun",0,IF(Ventes[[#This Row],[RemiseType]]="Bas",3%,IF(Ventes[[#This Row],[RemiseType]]="Moyen",5%,IF(Ventes[[#This Row],[RemiseType]]="Elevé",10%,0))))*Ventes[[#This Row],[VenteBrut]]</f>
        <v>485.75</v>
      </c>
      <c r="Z518">
        <f>Ventes[[#This Row],[VenteBrut]]-Ventes[[#This Row],[Remise]]</f>
        <v>4371.75</v>
      </c>
      <c r="AA518">
        <f>Ventes[[#This Row],[VenteNombre]]*Ventes[[#This Row],[CUHT]]</f>
        <v>1879.1999999999998</v>
      </c>
      <c r="AB518">
        <f>ROUND(Ventes[[#This Row],[VenteNet]]-Ventes[[#This Row],[Cout]],2)</f>
        <v>2492.5500000000002</v>
      </c>
      <c r="AC518">
        <f>WEEKDAY(Ventes[[#This Row],[VenteDate]], 2)</f>
        <v>5</v>
      </c>
      <c r="AD518" t="str">
        <f>CHOOSE(WEEKDAY(Ventes[[#This Row],[VenteDate]], 2),"lun.","mar.","mer.","jeu.","ven.","sam.","dim.")</f>
        <v>ven.</v>
      </c>
      <c r="AE518" s="10" t="str">
        <f>IF(MONTH(Ventes[[#This Row],[VenteDate]])&lt;10,"0"&amp;MONTH(Ventes[[#This Row],[VenteDate]]),TEXT(MONTH(Ventes[[#This Row],[VenteDate]]),"##"))</f>
        <v>07</v>
      </c>
      <c r="AF518" t="str">
        <f>CHOOSE(Ventes[[#This Row],[DateMoisNumero]],"janvier","février","mars","avril","mai","juin","juillet.","août","septembre","octobre","novembre","décembre")</f>
        <v>juillet.</v>
      </c>
      <c r="AG518" t="str">
        <f>Ventes[[#This Row],[DateAnnee]]&amp;IF(WEEKNUM(Ventes[[#This Row],[VenteDate]])&lt;10,"-0","-")&amp;WEEKNUM(Ventes[[#This Row],[VenteDate]])</f>
        <v>2026-27</v>
      </c>
      <c r="AH518" s="10">
        <f>YEAR(Ventes[[#This Row],[VenteDate]])</f>
        <v>2026</v>
      </c>
      <c r="AR518"/>
      <c r="AS518"/>
      <c r="AT518"/>
      <c r="AU518"/>
      <c r="AV518"/>
      <c r="AW518"/>
      <c r="BA518"/>
      <c r="BC518"/>
    </row>
    <row r="519" spans="1:55">
      <c r="A519" t="s">
        <v>1249</v>
      </c>
      <c r="B519" t="s">
        <v>1250</v>
      </c>
      <c r="D519" s="8">
        <v>45771</v>
      </c>
      <c r="E519" s="8">
        <v>46501</v>
      </c>
      <c r="F519" s="8" t="s">
        <v>108</v>
      </c>
      <c r="G519" t="s">
        <v>109</v>
      </c>
      <c r="H519" t="s">
        <v>802</v>
      </c>
      <c r="I519" t="s">
        <v>803</v>
      </c>
      <c r="J519" t="s">
        <v>804</v>
      </c>
      <c r="K519" t="s">
        <v>1255</v>
      </c>
      <c r="L519" s="9" t="s">
        <v>1256</v>
      </c>
      <c r="M519" s="9" t="s">
        <v>130</v>
      </c>
      <c r="N519" t="s">
        <v>131</v>
      </c>
      <c r="O519" t="s">
        <v>77</v>
      </c>
      <c r="P519" s="9" t="s">
        <v>78</v>
      </c>
      <c r="Q519" s="5" t="s">
        <v>79</v>
      </c>
      <c r="R519" t="s">
        <v>80</v>
      </c>
      <c r="S519" t="s">
        <v>132</v>
      </c>
      <c r="T519" t="s">
        <v>133</v>
      </c>
      <c r="U519" s="9">
        <v>111.6</v>
      </c>
      <c r="V519">
        <v>29</v>
      </c>
      <c r="W519" s="9">
        <v>151.30000000000001</v>
      </c>
      <c r="X519">
        <f>Ventes[[#This Row],[VenteNombre]]*Ventes[[#This Row],[PUHT]]</f>
        <v>4387.7000000000007</v>
      </c>
      <c r="Y519">
        <f>IF(Ventes[[#This Row],[RemiseType]]="Aucun",0,IF(Ventes[[#This Row],[RemiseType]]="Bas",3%,IF(Ventes[[#This Row],[RemiseType]]="Moyen",5%,IF(Ventes[[#This Row],[RemiseType]]="Elevé",10%,0))))*Ventes[[#This Row],[VenteBrut]]</f>
        <v>438.7700000000001</v>
      </c>
      <c r="Z519">
        <f>Ventes[[#This Row],[VenteBrut]]-Ventes[[#This Row],[Remise]]</f>
        <v>3948.9300000000007</v>
      </c>
      <c r="AA519">
        <f>Ventes[[#This Row],[VenteNombre]]*Ventes[[#This Row],[CUHT]]</f>
        <v>3236.3999999999996</v>
      </c>
      <c r="AB519">
        <f>ROUND(Ventes[[#This Row],[VenteNet]]-Ventes[[#This Row],[Cout]],2)</f>
        <v>712.53</v>
      </c>
      <c r="AC519">
        <f>WEEKDAY(Ventes[[#This Row],[VenteDate]], 2)</f>
        <v>6</v>
      </c>
      <c r="AD519" t="str">
        <f>CHOOSE(WEEKDAY(Ventes[[#This Row],[VenteDate]], 2),"lun.","mar.","mer.","jeu.","ven.","sam.","dim.")</f>
        <v>sam.</v>
      </c>
      <c r="AE519" s="10" t="str">
        <f>IF(MONTH(Ventes[[#This Row],[VenteDate]])&lt;10,"0"&amp;MONTH(Ventes[[#This Row],[VenteDate]]),TEXT(MONTH(Ventes[[#This Row],[VenteDate]]),"##"))</f>
        <v>04</v>
      </c>
      <c r="AF519" t="str">
        <f>CHOOSE(Ventes[[#This Row],[DateMoisNumero]],"janvier","février","mars","avril","mai","juin","juillet.","août","septembre","octobre","novembre","décembre")</f>
        <v>avril</v>
      </c>
      <c r="AG519" t="str">
        <f>Ventes[[#This Row],[DateAnnee]]&amp;IF(WEEKNUM(Ventes[[#This Row],[VenteDate]])&lt;10,"-0","-")&amp;WEEKNUM(Ventes[[#This Row],[VenteDate]])</f>
        <v>2027-17</v>
      </c>
      <c r="AH519" s="10">
        <f>YEAR(Ventes[[#This Row],[VenteDate]])</f>
        <v>2027</v>
      </c>
      <c r="AR519"/>
      <c r="AS519"/>
      <c r="AT519"/>
      <c r="AU519"/>
      <c r="AV519"/>
      <c r="AW519"/>
      <c r="BA519"/>
      <c r="BC519"/>
    </row>
    <row r="520" spans="1:55">
      <c r="A520" t="s">
        <v>1257</v>
      </c>
      <c r="B520" t="s">
        <v>1258</v>
      </c>
      <c r="C520" t="s">
        <v>1259</v>
      </c>
      <c r="D520" s="7">
        <v>45628</v>
      </c>
      <c r="E520" s="8">
        <v>45628</v>
      </c>
      <c r="F520" s="8" t="s">
        <v>95</v>
      </c>
      <c r="G520" t="s">
        <v>96</v>
      </c>
      <c r="H520" t="s">
        <v>842</v>
      </c>
      <c r="I520" t="s">
        <v>843</v>
      </c>
      <c r="J520" t="s">
        <v>844</v>
      </c>
      <c r="K520" t="s">
        <v>1260</v>
      </c>
      <c r="L520" s="9" t="s">
        <v>1261</v>
      </c>
      <c r="M520" s="9" t="s">
        <v>43</v>
      </c>
      <c r="N520" t="s">
        <v>44</v>
      </c>
      <c r="O520" t="s">
        <v>45</v>
      </c>
      <c r="P520" s="9" t="s">
        <v>46</v>
      </c>
      <c r="Q520" s="5" t="s">
        <v>79</v>
      </c>
      <c r="R520" t="s">
        <v>80</v>
      </c>
      <c r="S520" t="s">
        <v>179</v>
      </c>
      <c r="T520" t="s">
        <v>180</v>
      </c>
      <c r="U520" s="9">
        <v>58.8</v>
      </c>
      <c r="V520">
        <v>21</v>
      </c>
      <c r="W520" s="9">
        <v>81.27</v>
      </c>
      <c r="X520">
        <f>Ventes[[#This Row],[VenteNombre]]*Ventes[[#This Row],[PUHT]]</f>
        <v>1706.6699999999998</v>
      </c>
      <c r="Y520">
        <f>IF(Ventes[[#This Row],[RemiseType]]="Aucun",0,IF(Ventes[[#This Row],[RemiseType]]="Bas",3%,IF(Ventes[[#This Row],[RemiseType]]="Moyen",5%,IF(Ventes[[#This Row],[RemiseType]]="Elevé",10%,0))))*Ventes[[#This Row],[VenteBrut]]</f>
        <v>85.333500000000001</v>
      </c>
      <c r="Z520">
        <f>Ventes[[#This Row],[VenteBrut]]-Ventes[[#This Row],[Remise]]</f>
        <v>1621.3364999999999</v>
      </c>
      <c r="AA520">
        <f>Ventes[[#This Row],[VenteNombre]]*Ventes[[#This Row],[CUHT]]</f>
        <v>1234.8</v>
      </c>
      <c r="AB520">
        <f>ROUND(Ventes[[#This Row],[VenteNet]]-Ventes[[#This Row],[Cout]],2)</f>
        <v>386.54</v>
      </c>
      <c r="AC520">
        <f>WEEKDAY(Ventes[[#This Row],[VenteDate]], 2)</f>
        <v>1</v>
      </c>
      <c r="AD520" t="str">
        <f>CHOOSE(WEEKDAY(Ventes[[#This Row],[VenteDate]], 2),"lun.","mar.","mer.","jeu.","ven.","sam.","dim.")</f>
        <v>lun.</v>
      </c>
      <c r="AE520" s="10" t="str">
        <f>IF(MONTH(Ventes[[#This Row],[VenteDate]])&lt;10,"0"&amp;MONTH(Ventes[[#This Row],[VenteDate]]),TEXT(MONTH(Ventes[[#This Row],[VenteDate]]),"##"))</f>
        <v>12</v>
      </c>
      <c r="AF520" t="str">
        <f>CHOOSE(Ventes[[#This Row],[DateMoisNumero]],"janvier","février","mars","avril","mai","juin","juillet.","août","septembre","octobre","novembre","décembre")</f>
        <v>décembre</v>
      </c>
      <c r="AG520" t="str">
        <f>Ventes[[#This Row],[DateAnnee]]&amp;IF(WEEKNUM(Ventes[[#This Row],[VenteDate]])&lt;10,"-0","-")&amp;WEEKNUM(Ventes[[#This Row],[VenteDate]])</f>
        <v>2024-49</v>
      </c>
      <c r="AH520" s="10">
        <f>YEAR(Ventes[[#This Row],[VenteDate]])</f>
        <v>2024</v>
      </c>
      <c r="AR520"/>
      <c r="AS520"/>
      <c r="AT520"/>
      <c r="AU520"/>
      <c r="AV520"/>
      <c r="AW520"/>
      <c r="BA520"/>
      <c r="BC520"/>
    </row>
    <row r="521" spans="1:55">
      <c r="A521" t="s">
        <v>1257</v>
      </c>
      <c r="B521" t="s">
        <v>1258</v>
      </c>
      <c r="C521" t="s">
        <v>1259</v>
      </c>
      <c r="D521" s="7">
        <v>45628</v>
      </c>
      <c r="E521" s="8">
        <v>45628</v>
      </c>
      <c r="F521" s="8" t="s">
        <v>95</v>
      </c>
      <c r="G521" t="s">
        <v>96</v>
      </c>
      <c r="H521" t="s">
        <v>842</v>
      </c>
      <c r="I521" t="s">
        <v>843</v>
      </c>
      <c r="J521" t="s">
        <v>844</v>
      </c>
      <c r="K521" t="s">
        <v>1262</v>
      </c>
      <c r="L521" s="9" t="s">
        <v>1263</v>
      </c>
      <c r="M521" s="9" t="s">
        <v>43</v>
      </c>
      <c r="N521" t="s">
        <v>44</v>
      </c>
      <c r="O521" t="s">
        <v>45</v>
      </c>
      <c r="P521" s="9" t="s">
        <v>46</v>
      </c>
      <c r="Q521" s="5" t="s">
        <v>79</v>
      </c>
      <c r="R521" t="s">
        <v>80</v>
      </c>
      <c r="S521" t="s">
        <v>102</v>
      </c>
      <c r="T521" t="s">
        <v>103</v>
      </c>
      <c r="U521" s="9">
        <v>24</v>
      </c>
      <c r="V521">
        <v>21</v>
      </c>
      <c r="W521" s="9">
        <v>47.5</v>
      </c>
      <c r="X521">
        <f>Ventes[[#This Row],[VenteNombre]]*Ventes[[#This Row],[PUHT]]</f>
        <v>997.5</v>
      </c>
      <c r="Y521">
        <f>IF(Ventes[[#This Row],[RemiseType]]="Aucun",0,IF(Ventes[[#This Row],[RemiseType]]="Bas",3%,IF(Ventes[[#This Row],[RemiseType]]="Moyen",5%,IF(Ventes[[#This Row],[RemiseType]]="Elevé",10%,0))))*Ventes[[#This Row],[VenteBrut]]</f>
        <v>49.875</v>
      </c>
      <c r="Z521">
        <f>Ventes[[#This Row],[VenteBrut]]-Ventes[[#This Row],[Remise]]</f>
        <v>947.625</v>
      </c>
      <c r="AA521">
        <f>Ventes[[#This Row],[VenteNombre]]*Ventes[[#This Row],[CUHT]]</f>
        <v>504</v>
      </c>
      <c r="AB521">
        <f>ROUND(Ventes[[#This Row],[VenteNet]]-Ventes[[#This Row],[Cout]],2)</f>
        <v>443.63</v>
      </c>
      <c r="AC521">
        <f>WEEKDAY(Ventes[[#This Row],[VenteDate]], 2)</f>
        <v>1</v>
      </c>
      <c r="AD521" t="str">
        <f>CHOOSE(WEEKDAY(Ventes[[#This Row],[VenteDate]], 2),"lun.","mar.","mer.","jeu.","ven.","sam.","dim.")</f>
        <v>lun.</v>
      </c>
      <c r="AE521" s="10" t="str">
        <f>IF(MONTH(Ventes[[#This Row],[VenteDate]])&lt;10,"0"&amp;MONTH(Ventes[[#This Row],[VenteDate]]),TEXT(MONTH(Ventes[[#This Row],[VenteDate]]),"##"))</f>
        <v>12</v>
      </c>
      <c r="AF521" t="str">
        <f>CHOOSE(Ventes[[#This Row],[DateMoisNumero]],"janvier","février","mars","avril","mai","juin","juillet.","août","septembre","octobre","novembre","décembre")</f>
        <v>décembre</v>
      </c>
      <c r="AG521" t="str">
        <f>Ventes[[#This Row],[DateAnnee]]&amp;IF(WEEKNUM(Ventes[[#This Row],[VenteDate]])&lt;10,"-0","-")&amp;WEEKNUM(Ventes[[#This Row],[VenteDate]])</f>
        <v>2024-49</v>
      </c>
      <c r="AH521" s="10">
        <f>YEAR(Ventes[[#This Row],[VenteDate]])</f>
        <v>2024</v>
      </c>
      <c r="AR521"/>
      <c r="AS521"/>
      <c r="AT521"/>
      <c r="AU521"/>
      <c r="AV521"/>
      <c r="AW521"/>
      <c r="BA521"/>
      <c r="BC521"/>
    </row>
    <row r="522" spans="1:55">
      <c r="A522" t="s">
        <v>1257</v>
      </c>
      <c r="B522" t="s">
        <v>1258</v>
      </c>
      <c r="C522" t="s">
        <v>1259</v>
      </c>
      <c r="D522" s="7">
        <v>45628</v>
      </c>
      <c r="E522" s="8">
        <v>45887</v>
      </c>
      <c r="F522" s="8" t="s">
        <v>95</v>
      </c>
      <c r="G522" t="s">
        <v>96</v>
      </c>
      <c r="H522" t="s">
        <v>842</v>
      </c>
      <c r="I522" t="s">
        <v>843</v>
      </c>
      <c r="J522" t="s">
        <v>844</v>
      </c>
      <c r="K522" t="s">
        <v>1264</v>
      </c>
      <c r="L522" s="9" t="s">
        <v>1265</v>
      </c>
      <c r="M522" s="9" t="s">
        <v>43</v>
      </c>
      <c r="N522" t="s">
        <v>44</v>
      </c>
      <c r="O522" t="s">
        <v>45</v>
      </c>
      <c r="P522" t="s">
        <v>46</v>
      </c>
      <c r="Q522" s="5" t="s">
        <v>79</v>
      </c>
      <c r="R522" t="s">
        <v>80</v>
      </c>
      <c r="S522" t="s">
        <v>271</v>
      </c>
      <c r="T522" t="s">
        <v>272</v>
      </c>
      <c r="U522">
        <v>64.8</v>
      </c>
      <c r="V522">
        <v>21</v>
      </c>
      <c r="W522">
        <v>130.78</v>
      </c>
      <c r="X522">
        <f>Ventes[[#This Row],[VenteNombre]]*Ventes[[#This Row],[PUHT]]</f>
        <v>2746.38</v>
      </c>
      <c r="Y522">
        <f>IF(Ventes[[#This Row],[RemiseType]]="Aucun",0,IF(Ventes[[#This Row],[RemiseType]]="Bas",3%,IF(Ventes[[#This Row],[RemiseType]]="Moyen",5%,IF(Ventes[[#This Row],[RemiseType]]="Elevé",10%,0))))*Ventes[[#This Row],[VenteBrut]]</f>
        <v>137.31900000000002</v>
      </c>
      <c r="Z522">
        <f>Ventes[[#This Row],[VenteBrut]]-Ventes[[#This Row],[Remise]]</f>
        <v>2609.0610000000001</v>
      </c>
      <c r="AA522">
        <f>Ventes[[#This Row],[VenteNombre]]*Ventes[[#This Row],[CUHT]]</f>
        <v>1360.8</v>
      </c>
      <c r="AB522">
        <f>ROUND(Ventes[[#This Row],[VenteNet]]-Ventes[[#This Row],[Cout]],2)</f>
        <v>1248.26</v>
      </c>
      <c r="AC522">
        <f>WEEKDAY(Ventes[[#This Row],[VenteDate]], 2)</f>
        <v>1</v>
      </c>
      <c r="AD522" t="str">
        <f>CHOOSE(WEEKDAY(Ventes[[#This Row],[VenteDate]], 2),"lun.","mar.","mer.","jeu.","ven.","sam.","dim.")</f>
        <v>lun.</v>
      </c>
      <c r="AE522" s="10" t="str">
        <f>IF(MONTH(Ventes[[#This Row],[VenteDate]])&lt;10,"0"&amp;MONTH(Ventes[[#This Row],[VenteDate]]),TEXT(MONTH(Ventes[[#This Row],[VenteDate]]),"##"))</f>
        <v>08</v>
      </c>
      <c r="AF522" t="str">
        <f>CHOOSE(Ventes[[#This Row],[DateMoisNumero]],"janvier","février","mars","avril","mai","juin","juillet.","août","septembre","octobre","novembre","décembre")</f>
        <v>août</v>
      </c>
      <c r="AG522" t="str">
        <f>Ventes[[#This Row],[DateAnnee]]&amp;IF(WEEKNUM(Ventes[[#This Row],[VenteDate]])&lt;10,"-0","-")&amp;WEEKNUM(Ventes[[#This Row],[VenteDate]])</f>
        <v>2025-34</v>
      </c>
      <c r="AH522" s="10">
        <f>YEAR(Ventes[[#This Row],[VenteDate]])</f>
        <v>2025</v>
      </c>
      <c r="AR522"/>
      <c r="AS522"/>
      <c r="AT522"/>
      <c r="AU522"/>
      <c r="AV522"/>
      <c r="AW522"/>
      <c r="BA522"/>
      <c r="BC522"/>
    </row>
    <row r="523" spans="1:55">
      <c r="A523" t="s">
        <v>1257</v>
      </c>
      <c r="B523" t="s">
        <v>1258</v>
      </c>
      <c r="C523" t="s">
        <v>1259</v>
      </c>
      <c r="D523" s="7">
        <v>45628</v>
      </c>
      <c r="E523" s="8">
        <v>45997</v>
      </c>
      <c r="F523" s="8" t="s">
        <v>95</v>
      </c>
      <c r="G523" t="s">
        <v>96</v>
      </c>
      <c r="H523" t="s">
        <v>842</v>
      </c>
      <c r="I523" t="s">
        <v>843</v>
      </c>
      <c r="J523" t="s">
        <v>844</v>
      </c>
      <c r="K523" t="s">
        <v>721</v>
      </c>
      <c r="L523" s="9" t="s">
        <v>722</v>
      </c>
      <c r="M523" s="9" t="s">
        <v>53</v>
      </c>
      <c r="N523" t="s">
        <v>54</v>
      </c>
      <c r="O523" t="s">
        <v>45</v>
      </c>
      <c r="P523" t="s">
        <v>46</v>
      </c>
      <c r="Q523" s="5" t="s">
        <v>79</v>
      </c>
      <c r="R523" t="s">
        <v>80</v>
      </c>
      <c r="S523" t="s">
        <v>365</v>
      </c>
      <c r="T523" t="s">
        <v>366</v>
      </c>
      <c r="U523">
        <v>132.19</v>
      </c>
      <c r="V523">
        <v>60</v>
      </c>
      <c r="W523">
        <v>145.80000000000001</v>
      </c>
      <c r="X523">
        <f>Ventes[[#This Row],[VenteNombre]]*Ventes[[#This Row],[PUHT]]</f>
        <v>8748</v>
      </c>
      <c r="Y523">
        <f>IF(Ventes[[#This Row],[RemiseType]]="Aucun",0,IF(Ventes[[#This Row],[RemiseType]]="Bas",3%,IF(Ventes[[#This Row],[RemiseType]]="Moyen",5%,IF(Ventes[[#This Row],[RemiseType]]="Elevé",10%,0))))*Ventes[[#This Row],[VenteBrut]]</f>
        <v>437.40000000000003</v>
      </c>
      <c r="Z523">
        <f>Ventes[[#This Row],[VenteBrut]]-Ventes[[#This Row],[Remise]]</f>
        <v>8310.6</v>
      </c>
      <c r="AA523">
        <f>Ventes[[#This Row],[VenteNombre]]*Ventes[[#This Row],[CUHT]]</f>
        <v>7931.4</v>
      </c>
      <c r="AB523">
        <f>ROUND(Ventes[[#This Row],[VenteNet]]-Ventes[[#This Row],[Cout]],2)</f>
        <v>379.2</v>
      </c>
      <c r="AC523">
        <f>WEEKDAY(Ventes[[#This Row],[VenteDate]], 2)</f>
        <v>6</v>
      </c>
      <c r="AD523" t="str">
        <f>CHOOSE(WEEKDAY(Ventes[[#This Row],[VenteDate]], 2),"lun.","mar.","mer.","jeu.","ven.","sam.","dim.")</f>
        <v>sam.</v>
      </c>
      <c r="AE523" s="10" t="str">
        <f>IF(MONTH(Ventes[[#This Row],[VenteDate]])&lt;10,"0"&amp;MONTH(Ventes[[#This Row],[VenteDate]]),TEXT(MONTH(Ventes[[#This Row],[VenteDate]]),"##"))</f>
        <v>12</v>
      </c>
      <c r="AF523" t="str">
        <f>CHOOSE(Ventes[[#This Row],[DateMoisNumero]],"janvier","février","mars","avril","mai","juin","juillet.","août","septembre","octobre","novembre","décembre")</f>
        <v>décembre</v>
      </c>
      <c r="AG523" t="str">
        <f>Ventes[[#This Row],[DateAnnee]]&amp;IF(WEEKNUM(Ventes[[#This Row],[VenteDate]])&lt;10,"-0","-")&amp;WEEKNUM(Ventes[[#This Row],[VenteDate]])</f>
        <v>2025-49</v>
      </c>
      <c r="AH523" s="10">
        <f>YEAR(Ventes[[#This Row],[VenteDate]])</f>
        <v>2025</v>
      </c>
      <c r="AR523"/>
      <c r="AS523"/>
      <c r="AT523"/>
      <c r="AU523"/>
      <c r="AV523"/>
      <c r="AW523"/>
      <c r="BA523"/>
      <c r="BC523"/>
    </row>
    <row r="524" spans="1:55">
      <c r="A524" t="s">
        <v>1257</v>
      </c>
      <c r="B524" t="s">
        <v>1258</v>
      </c>
      <c r="C524" t="s">
        <v>1259</v>
      </c>
      <c r="D524" s="7">
        <v>45628</v>
      </c>
      <c r="E524" s="8">
        <v>46195</v>
      </c>
      <c r="F524" s="8" t="s">
        <v>95</v>
      </c>
      <c r="G524" t="s">
        <v>96</v>
      </c>
      <c r="H524" t="s">
        <v>842</v>
      </c>
      <c r="I524" t="s">
        <v>843</v>
      </c>
      <c r="J524" t="s">
        <v>844</v>
      </c>
      <c r="K524" t="s">
        <v>1266</v>
      </c>
      <c r="L524" s="9" t="s">
        <v>1267</v>
      </c>
      <c r="M524" s="9" t="s">
        <v>43</v>
      </c>
      <c r="N524" t="s">
        <v>44</v>
      </c>
      <c r="O524" t="s">
        <v>45</v>
      </c>
      <c r="P524" t="s">
        <v>46</v>
      </c>
      <c r="Q524" s="5" t="s">
        <v>79</v>
      </c>
      <c r="R524" t="s">
        <v>80</v>
      </c>
      <c r="S524" t="s">
        <v>179</v>
      </c>
      <c r="T524" t="s">
        <v>180</v>
      </c>
      <c r="U524">
        <v>29.4</v>
      </c>
      <c r="V524">
        <v>21</v>
      </c>
      <c r="W524">
        <v>40.64</v>
      </c>
      <c r="X524">
        <f>Ventes[[#This Row],[VenteNombre]]*Ventes[[#This Row],[PUHT]]</f>
        <v>853.44</v>
      </c>
      <c r="Y524">
        <f>IF(Ventes[[#This Row],[RemiseType]]="Aucun",0,IF(Ventes[[#This Row],[RemiseType]]="Bas",3%,IF(Ventes[[#This Row],[RemiseType]]="Moyen",5%,IF(Ventes[[#This Row],[RemiseType]]="Elevé",10%,0))))*Ventes[[#This Row],[VenteBrut]]</f>
        <v>42.672000000000004</v>
      </c>
      <c r="Z524">
        <f>Ventes[[#This Row],[VenteBrut]]-Ventes[[#This Row],[Remise]]</f>
        <v>810.76800000000003</v>
      </c>
      <c r="AA524">
        <f>Ventes[[#This Row],[VenteNombre]]*Ventes[[#This Row],[CUHT]]</f>
        <v>617.4</v>
      </c>
      <c r="AB524">
        <f>ROUND(Ventes[[#This Row],[VenteNet]]-Ventes[[#This Row],[Cout]],2)</f>
        <v>193.37</v>
      </c>
      <c r="AC524">
        <f>WEEKDAY(Ventes[[#This Row],[VenteDate]], 2)</f>
        <v>1</v>
      </c>
      <c r="AD524" t="str">
        <f>CHOOSE(WEEKDAY(Ventes[[#This Row],[VenteDate]], 2),"lun.","mar.","mer.","jeu.","ven.","sam.","dim.")</f>
        <v>lun.</v>
      </c>
      <c r="AE524" s="10" t="str">
        <f>IF(MONTH(Ventes[[#This Row],[VenteDate]])&lt;10,"0"&amp;MONTH(Ventes[[#This Row],[VenteDate]]),TEXT(MONTH(Ventes[[#This Row],[VenteDate]]),"##"))</f>
        <v>06</v>
      </c>
      <c r="AF524" t="str">
        <f>CHOOSE(Ventes[[#This Row],[DateMoisNumero]],"janvier","février","mars","avril","mai","juin","juillet.","août","septembre","octobre","novembre","décembre")</f>
        <v>juin</v>
      </c>
      <c r="AG524" t="str">
        <f>Ventes[[#This Row],[DateAnnee]]&amp;IF(WEEKNUM(Ventes[[#This Row],[VenteDate]])&lt;10,"-0","-")&amp;WEEKNUM(Ventes[[#This Row],[VenteDate]])</f>
        <v>2026-26</v>
      </c>
      <c r="AH524" s="10">
        <f>YEAR(Ventes[[#This Row],[VenteDate]])</f>
        <v>2026</v>
      </c>
      <c r="AR524"/>
      <c r="AS524"/>
      <c r="AT524"/>
      <c r="AU524"/>
      <c r="AV524"/>
      <c r="AW524"/>
      <c r="BA524"/>
      <c r="BC524"/>
    </row>
    <row r="525" spans="1:55">
      <c r="A525" t="s">
        <v>1257</v>
      </c>
      <c r="B525" t="s">
        <v>1258</v>
      </c>
      <c r="C525" t="s">
        <v>1259</v>
      </c>
      <c r="D525" s="7">
        <v>45628</v>
      </c>
      <c r="E525" s="8">
        <v>46316</v>
      </c>
      <c r="F525" s="8" t="s">
        <v>95</v>
      </c>
      <c r="G525" t="s">
        <v>96</v>
      </c>
      <c r="H525" t="s">
        <v>842</v>
      </c>
      <c r="I525" t="s">
        <v>843</v>
      </c>
      <c r="J525" t="s">
        <v>844</v>
      </c>
      <c r="K525" t="s">
        <v>1268</v>
      </c>
      <c r="L525" s="9" t="s">
        <v>1269</v>
      </c>
      <c r="M525" s="9" t="s">
        <v>43</v>
      </c>
      <c r="N525" t="s">
        <v>44</v>
      </c>
      <c r="O525" t="s">
        <v>45</v>
      </c>
      <c r="P525" t="s">
        <v>46</v>
      </c>
      <c r="Q525" s="5" t="s">
        <v>79</v>
      </c>
      <c r="R525" t="s">
        <v>80</v>
      </c>
      <c r="S525" t="s">
        <v>102</v>
      </c>
      <c r="T525" t="s">
        <v>103</v>
      </c>
      <c r="U525">
        <v>25.2</v>
      </c>
      <c r="V525">
        <v>21</v>
      </c>
      <c r="W525">
        <v>49.88</v>
      </c>
      <c r="X525">
        <f>Ventes[[#This Row],[VenteNombre]]*Ventes[[#This Row],[PUHT]]</f>
        <v>1047.48</v>
      </c>
      <c r="Y525">
        <f>IF(Ventes[[#This Row],[RemiseType]]="Aucun",0,IF(Ventes[[#This Row],[RemiseType]]="Bas",3%,IF(Ventes[[#This Row],[RemiseType]]="Moyen",5%,IF(Ventes[[#This Row],[RemiseType]]="Elevé",10%,0))))*Ventes[[#This Row],[VenteBrut]]</f>
        <v>52.374000000000002</v>
      </c>
      <c r="Z525">
        <f>Ventes[[#This Row],[VenteBrut]]-Ventes[[#This Row],[Remise]]</f>
        <v>995.10599999999999</v>
      </c>
      <c r="AA525">
        <f>Ventes[[#This Row],[VenteNombre]]*Ventes[[#This Row],[CUHT]]</f>
        <v>529.19999999999993</v>
      </c>
      <c r="AB525">
        <f>ROUND(Ventes[[#This Row],[VenteNet]]-Ventes[[#This Row],[Cout]],2)</f>
        <v>465.91</v>
      </c>
      <c r="AC525">
        <f>WEEKDAY(Ventes[[#This Row],[VenteDate]], 2)</f>
        <v>3</v>
      </c>
      <c r="AD525" t="str">
        <f>CHOOSE(WEEKDAY(Ventes[[#This Row],[VenteDate]], 2),"lun.","mar.","mer.","jeu.","ven.","sam.","dim.")</f>
        <v>mer.</v>
      </c>
      <c r="AE525" s="10" t="str">
        <f>IF(MONTH(Ventes[[#This Row],[VenteDate]])&lt;10,"0"&amp;MONTH(Ventes[[#This Row],[VenteDate]]),TEXT(MONTH(Ventes[[#This Row],[VenteDate]]),"##"))</f>
        <v>10</v>
      </c>
      <c r="AF525" t="str">
        <f>CHOOSE(Ventes[[#This Row],[DateMoisNumero]],"janvier","février","mars","avril","mai","juin","juillet.","août","septembre","octobre","novembre","décembre")</f>
        <v>octobre</v>
      </c>
      <c r="AG525" t="str">
        <f>Ventes[[#This Row],[DateAnnee]]&amp;IF(WEEKNUM(Ventes[[#This Row],[VenteDate]])&lt;10,"-0","-")&amp;WEEKNUM(Ventes[[#This Row],[VenteDate]])</f>
        <v>2026-43</v>
      </c>
      <c r="AH525" s="10">
        <f>YEAR(Ventes[[#This Row],[VenteDate]])</f>
        <v>2026</v>
      </c>
      <c r="AR525"/>
      <c r="AS525"/>
      <c r="AT525"/>
      <c r="AU525"/>
      <c r="AV525"/>
      <c r="AW525"/>
      <c r="BA525"/>
      <c r="BC525"/>
    </row>
    <row r="526" spans="1:55">
      <c r="A526" t="s">
        <v>1257</v>
      </c>
      <c r="B526" t="s">
        <v>1258</v>
      </c>
      <c r="C526" t="s">
        <v>1259</v>
      </c>
      <c r="D526" s="7">
        <v>45628</v>
      </c>
      <c r="E526" s="8">
        <v>46617</v>
      </c>
      <c r="F526" s="8" t="s">
        <v>95</v>
      </c>
      <c r="G526" t="s">
        <v>96</v>
      </c>
      <c r="H526" t="s">
        <v>842</v>
      </c>
      <c r="I526" t="s">
        <v>843</v>
      </c>
      <c r="J526" t="s">
        <v>844</v>
      </c>
      <c r="K526" t="s">
        <v>1270</v>
      </c>
      <c r="L526" s="9" t="s">
        <v>1271</v>
      </c>
      <c r="M526" s="9" t="s">
        <v>43</v>
      </c>
      <c r="N526" t="s">
        <v>44</v>
      </c>
      <c r="O526" t="s">
        <v>45</v>
      </c>
      <c r="P526" s="9" t="s">
        <v>46</v>
      </c>
      <c r="Q526" s="5" t="s">
        <v>79</v>
      </c>
      <c r="R526" t="s">
        <v>80</v>
      </c>
      <c r="S526" t="s">
        <v>271</v>
      </c>
      <c r="T526" t="s">
        <v>272</v>
      </c>
      <c r="U526" s="9">
        <v>64.8</v>
      </c>
      <c r="V526">
        <v>21</v>
      </c>
      <c r="W526" s="9">
        <v>130.78</v>
      </c>
      <c r="X526">
        <f>Ventes[[#This Row],[VenteNombre]]*Ventes[[#This Row],[PUHT]]</f>
        <v>2746.38</v>
      </c>
      <c r="Y526">
        <f>IF(Ventes[[#This Row],[RemiseType]]="Aucun",0,IF(Ventes[[#This Row],[RemiseType]]="Bas",3%,IF(Ventes[[#This Row],[RemiseType]]="Moyen",5%,IF(Ventes[[#This Row],[RemiseType]]="Elevé",10%,0))))*Ventes[[#This Row],[VenteBrut]]</f>
        <v>137.31900000000002</v>
      </c>
      <c r="Z526">
        <f>Ventes[[#This Row],[VenteBrut]]-Ventes[[#This Row],[Remise]]</f>
        <v>2609.0610000000001</v>
      </c>
      <c r="AA526">
        <f>Ventes[[#This Row],[VenteNombre]]*Ventes[[#This Row],[CUHT]]</f>
        <v>1360.8</v>
      </c>
      <c r="AB526">
        <f>ROUND(Ventes[[#This Row],[VenteNet]]-Ventes[[#This Row],[Cout]],2)</f>
        <v>1248.26</v>
      </c>
      <c r="AC526">
        <f>WEEKDAY(Ventes[[#This Row],[VenteDate]], 2)</f>
        <v>3</v>
      </c>
      <c r="AD526" t="str">
        <f>CHOOSE(WEEKDAY(Ventes[[#This Row],[VenteDate]], 2),"lun.","mar.","mer.","jeu.","ven.","sam.","dim.")</f>
        <v>mer.</v>
      </c>
      <c r="AE526" s="10" t="str">
        <f>IF(MONTH(Ventes[[#This Row],[VenteDate]])&lt;10,"0"&amp;MONTH(Ventes[[#This Row],[VenteDate]]),TEXT(MONTH(Ventes[[#This Row],[VenteDate]]),"##"))</f>
        <v>08</v>
      </c>
      <c r="AF526" t="str">
        <f>CHOOSE(Ventes[[#This Row],[DateMoisNumero]],"janvier","février","mars","avril","mai","juin","juillet.","août","septembre","octobre","novembre","décembre")</f>
        <v>août</v>
      </c>
      <c r="AG526" t="str">
        <f>Ventes[[#This Row],[DateAnnee]]&amp;IF(WEEKNUM(Ventes[[#This Row],[VenteDate]])&lt;10,"-0","-")&amp;WEEKNUM(Ventes[[#This Row],[VenteDate]])</f>
        <v>2027-34</v>
      </c>
      <c r="AH526" s="10">
        <f>YEAR(Ventes[[#This Row],[VenteDate]])</f>
        <v>2027</v>
      </c>
      <c r="AR526"/>
      <c r="AS526"/>
      <c r="AT526"/>
      <c r="AU526"/>
      <c r="AV526"/>
      <c r="AW526"/>
      <c r="BA526"/>
      <c r="BC526"/>
    </row>
    <row r="527" spans="1:55">
      <c r="A527" t="s">
        <v>1257</v>
      </c>
      <c r="B527" t="s">
        <v>1258</v>
      </c>
      <c r="C527" t="s">
        <v>1259</v>
      </c>
      <c r="D527" s="7">
        <v>45628</v>
      </c>
      <c r="E527" s="8">
        <v>46727</v>
      </c>
      <c r="F527" s="8" t="s">
        <v>95</v>
      </c>
      <c r="G527" t="s">
        <v>96</v>
      </c>
      <c r="H527" t="s">
        <v>842</v>
      </c>
      <c r="I527" t="s">
        <v>843</v>
      </c>
      <c r="J527" t="s">
        <v>844</v>
      </c>
      <c r="K527" t="s">
        <v>1272</v>
      </c>
      <c r="L527" s="9" t="s">
        <v>1273</v>
      </c>
      <c r="M527" s="9" t="s">
        <v>53</v>
      </c>
      <c r="N527" t="s">
        <v>54</v>
      </c>
      <c r="O527" t="s">
        <v>45</v>
      </c>
      <c r="P527" s="9" t="s">
        <v>46</v>
      </c>
      <c r="Q527" s="5" t="s">
        <v>79</v>
      </c>
      <c r="R527" t="s">
        <v>80</v>
      </c>
      <c r="S527" t="s">
        <v>365</v>
      </c>
      <c r="T527" t="s">
        <v>366</v>
      </c>
      <c r="U527" s="9">
        <v>102.82</v>
      </c>
      <c r="V527">
        <v>60</v>
      </c>
      <c r="W527" s="9">
        <v>213.4</v>
      </c>
      <c r="X527">
        <f>Ventes[[#This Row],[VenteNombre]]*Ventes[[#This Row],[PUHT]]</f>
        <v>12804</v>
      </c>
      <c r="Y527">
        <f>IF(Ventes[[#This Row],[RemiseType]]="Aucun",0,IF(Ventes[[#This Row],[RemiseType]]="Bas",3%,IF(Ventes[[#This Row],[RemiseType]]="Moyen",5%,IF(Ventes[[#This Row],[RemiseType]]="Elevé",10%,0))))*Ventes[[#This Row],[VenteBrut]]</f>
        <v>640.20000000000005</v>
      </c>
      <c r="Z527">
        <f>Ventes[[#This Row],[VenteBrut]]-Ventes[[#This Row],[Remise]]</f>
        <v>12163.8</v>
      </c>
      <c r="AA527">
        <f>Ventes[[#This Row],[VenteNombre]]*Ventes[[#This Row],[CUHT]]</f>
        <v>6169.2</v>
      </c>
      <c r="AB527">
        <f>ROUND(Ventes[[#This Row],[VenteNet]]-Ventes[[#This Row],[Cout]],2)</f>
        <v>5994.6</v>
      </c>
      <c r="AC527">
        <f>WEEKDAY(Ventes[[#This Row],[VenteDate]], 2)</f>
        <v>1</v>
      </c>
      <c r="AD527" t="str">
        <f>CHOOSE(WEEKDAY(Ventes[[#This Row],[VenteDate]], 2),"lun.","mar.","mer.","jeu.","ven.","sam.","dim.")</f>
        <v>lun.</v>
      </c>
      <c r="AE527" s="10" t="str">
        <f>IF(MONTH(Ventes[[#This Row],[VenteDate]])&lt;10,"0"&amp;MONTH(Ventes[[#This Row],[VenteDate]]),TEXT(MONTH(Ventes[[#This Row],[VenteDate]]),"##"))</f>
        <v>12</v>
      </c>
      <c r="AF527" t="str">
        <f>CHOOSE(Ventes[[#This Row],[DateMoisNumero]],"janvier","février","mars","avril","mai","juin","juillet.","août","septembre","octobre","novembre","décembre")</f>
        <v>décembre</v>
      </c>
      <c r="AG527" t="str">
        <f>Ventes[[#This Row],[DateAnnee]]&amp;IF(WEEKNUM(Ventes[[#This Row],[VenteDate]])&lt;10,"-0","-")&amp;WEEKNUM(Ventes[[#This Row],[VenteDate]])</f>
        <v>2027-50</v>
      </c>
      <c r="AH527" s="10">
        <f>YEAR(Ventes[[#This Row],[VenteDate]])</f>
        <v>2027</v>
      </c>
      <c r="AR527"/>
      <c r="AS527"/>
      <c r="AT527"/>
      <c r="AU527"/>
      <c r="AV527"/>
      <c r="AW527"/>
      <c r="BA527"/>
      <c r="BC527"/>
    </row>
    <row r="528" spans="1:55">
      <c r="A528" t="s">
        <v>1274</v>
      </c>
      <c r="B528" t="s">
        <v>1275</v>
      </c>
      <c r="D528" s="7">
        <v>45562</v>
      </c>
      <c r="E528" s="8">
        <v>45833</v>
      </c>
      <c r="F528" s="8" t="s">
        <v>36</v>
      </c>
      <c r="G528" t="s">
        <v>37</v>
      </c>
      <c r="H528" t="s">
        <v>842</v>
      </c>
      <c r="I528" t="s">
        <v>843</v>
      </c>
      <c r="J528" t="s">
        <v>844</v>
      </c>
      <c r="K528" t="s">
        <v>1171</v>
      </c>
      <c r="L528" s="9" t="s">
        <v>1172</v>
      </c>
      <c r="M528" s="9" t="s">
        <v>75</v>
      </c>
      <c r="N528" t="s">
        <v>76</v>
      </c>
      <c r="O528" t="s">
        <v>45</v>
      </c>
      <c r="P528" t="s">
        <v>46</v>
      </c>
      <c r="Q528" s="5" t="s">
        <v>79</v>
      </c>
      <c r="R528" t="s">
        <v>80</v>
      </c>
      <c r="S528" t="s">
        <v>342</v>
      </c>
      <c r="T528" t="s">
        <v>343</v>
      </c>
      <c r="U528">
        <v>84</v>
      </c>
      <c r="V528">
        <v>36</v>
      </c>
      <c r="W528">
        <v>136</v>
      </c>
      <c r="X528">
        <f>Ventes[[#This Row],[VenteNombre]]*Ventes[[#This Row],[PUHT]]</f>
        <v>4896</v>
      </c>
      <c r="Y528">
        <f>IF(Ventes[[#This Row],[RemiseType]]="Aucun",0,IF(Ventes[[#This Row],[RemiseType]]="Bas",3%,IF(Ventes[[#This Row],[RemiseType]]="Moyen",5%,IF(Ventes[[#This Row],[RemiseType]]="Elevé",10%,0))))*Ventes[[#This Row],[VenteBrut]]</f>
        <v>244.8</v>
      </c>
      <c r="Z528">
        <f>Ventes[[#This Row],[VenteBrut]]-Ventes[[#This Row],[Remise]]</f>
        <v>4651.2</v>
      </c>
      <c r="AA528">
        <f>Ventes[[#This Row],[VenteNombre]]*Ventes[[#This Row],[CUHT]]</f>
        <v>3024</v>
      </c>
      <c r="AB528">
        <f>ROUND(Ventes[[#This Row],[VenteNet]]-Ventes[[#This Row],[Cout]],2)</f>
        <v>1627.2</v>
      </c>
      <c r="AC528">
        <f>WEEKDAY(Ventes[[#This Row],[VenteDate]], 2)</f>
        <v>3</v>
      </c>
      <c r="AD528" t="str">
        <f>CHOOSE(WEEKDAY(Ventes[[#This Row],[VenteDate]], 2),"lun.","mar.","mer.","jeu.","ven.","sam.","dim.")</f>
        <v>mer.</v>
      </c>
      <c r="AE528" s="10" t="str">
        <f>IF(MONTH(Ventes[[#This Row],[VenteDate]])&lt;10,"0"&amp;MONTH(Ventes[[#This Row],[VenteDate]]),TEXT(MONTH(Ventes[[#This Row],[VenteDate]]),"##"))</f>
        <v>06</v>
      </c>
      <c r="AF528" t="str">
        <f>CHOOSE(Ventes[[#This Row],[DateMoisNumero]],"janvier","février","mars","avril","mai","juin","juillet.","août","septembre","octobre","novembre","décembre")</f>
        <v>juin</v>
      </c>
      <c r="AG528" t="str">
        <f>Ventes[[#This Row],[DateAnnee]]&amp;IF(WEEKNUM(Ventes[[#This Row],[VenteDate]])&lt;10,"-0","-")&amp;WEEKNUM(Ventes[[#This Row],[VenteDate]])</f>
        <v>2025-26</v>
      </c>
      <c r="AH528" s="10">
        <f>YEAR(Ventes[[#This Row],[VenteDate]])</f>
        <v>2025</v>
      </c>
      <c r="AR528"/>
      <c r="AS528"/>
      <c r="AT528"/>
      <c r="AU528"/>
      <c r="AV528"/>
      <c r="AW528"/>
      <c r="BA528"/>
      <c r="BC528"/>
    </row>
    <row r="529" spans="1:55">
      <c r="A529" t="s">
        <v>1274</v>
      </c>
      <c r="B529" t="s">
        <v>1275</v>
      </c>
      <c r="D529" s="7">
        <v>45562</v>
      </c>
      <c r="E529" s="8">
        <v>46563</v>
      </c>
      <c r="F529" s="8" t="s">
        <v>36</v>
      </c>
      <c r="G529" t="s">
        <v>37</v>
      </c>
      <c r="H529" t="s">
        <v>842</v>
      </c>
      <c r="I529" t="s">
        <v>843</v>
      </c>
      <c r="J529" t="s">
        <v>844</v>
      </c>
      <c r="K529" t="s">
        <v>1276</v>
      </c>
      <c r="L529" s="9" t="s">
        <v>1277</v>
      </c>
      <c r="M529" s="9" t="s">
        <v>75</v>
      </c>
      <c r="N529" t="s">
        <v>76</v>
      </c>
      <c r="O529" t="s">
        <v>45</v>
      </c>
      <c r="P529" s="9" t="s">
        <v>46</v>
      </c>
      <c r="Q529" s="5" t="s">
        <v>79</v>
      </c>
      <c r="R529" t="s">
        <v>80</v>
      </c>
      <c r="S529" t="s">
        <v>342</v>
      </c>
      <c r="T529" t="s">
        <v>343</v>
      </c>
      <c r="U529" s="9">
        <v>58.33</v>
      </c>
      <c r="V529">
        <v>36</v>
      </c>
      <c r="W529" s="9">
        <v>125</v>
      </c>
      <c r="X529">
        <f>Ventes[[#This Row],[VenteNombre]]*Ventes[[#This Row],[PUHT]]</f>
        <v>4500</v>
      </c>
      <c r="Y529">
        <f>IF(Ventes[[#This Row],[RemiseType]]="Aucun",0,IF(Ventes[[#This Row],[RemiseType]]="Bas",3%,IF(Ventes[[#This Row],[RemiseType]]="Moyen",5%,IF(Ventes[[#This Row],[RemiseType]]="Elevé",10%,0))))*Ventes[[#This Row],[VenteBrut]]</f>
        <v>225</v>
      </c>
      <c r="Z529">
        <f>Ventes[[#This Row],[VenteBrut]]-Ventes[[#This Row],[Remise]]</f>
        <v>4275</v>
      </c>
      <c r="AA529">
        <f>Ventes[[#This Row],[VenteNombre]]*Ventes[[#This Row],[CUHT]]</f>
        <v>2099.88</v>
      </c>
      <c r="AB529">
        <f>ROUND(Ventes[[#This Row],[VenteNet]]-Ventes[[#This Row],[Cout]],2)</f>
        <v>2175.12</v>
      </c>
      <c r="AC529">
        <f>WEEKDAY(Ventes[[#This Row],[VenteDate]], 2)</f>
        <v>5</v>
      </c>
      <c r="AD529" t="str">
        <f>CHOOSE(WEEKDAY(Ventes[[#This Row],[VenteDate]], 2),"lun.","mar.","mer.","jeu.","ven.","sam.","dim.")</f>
        <v>ven.</v>
      </c>
      <c r="AE529" s="10" t="str">
        <f>IF(MONTH(Ventes[[#This Row],[VenteDate]])&lt;10,"0"&amp;MONTH(Ventes[[#This Row],[VenteDate]]),TEXT(MONTH(Ventes[[#This Row],[VenteDate]]),"##"))</f>
        <v>06</v>
      </c>
      <c r="AF529" t="str">
        <f>CHOOSE(Ventes[[#This Row],[DateMoisNumero]],"janvier","février","mars","avril","mai","juin","juillet.","août","septembre","octobre","novembre","décembre")</f>
        <v>juin</v>
      </c>
      <c r="AG529" t="str">
        <f>Ventes[[#This Row],[DateAnnee]]&amp;IF(WEEKNUM(Ventes[[#This Row],[VenteDate]])&lt;10,"-0","-")&amp;WEEKNUM(Ventes[[#This Row],[VenteDate]])</f>
        <v>2027-26</v>
      </c>
      <c r="AH529" s="10">
        <f>YEAR(Ventes[[#This Row],[VenteDate]])</f>
        <v>2027</v>
      </c>
      <c r="AR529"/>
      <c r="AS529"/>
      <c r="AT529"/>
      <c r="AU529"/>
      <c r="AV529"/>
      <c r="AW529"/>
      <c r="BA529"/>
      <c r="BC529"/>
    </row>
    <row r="530" spans="1:55">
      <c r="A530" t="s">
        <v>1278</v>
      </c>
      <c r="B530" t="s">
        <v>1279</v>
      </c>
      <c r="D530" s="7">
        <v>45665</v>
      </c>
      <c r="E530" s="8">
        <v>45665</v>
      </c>
      <c r="F530" s="8" t="s">
        <v>36</v>
      </c>
      <c r="G530" t="s">
        <v>37</v>
      </c>
      <c r="H530" t="s">
        <v>842</v>
      </c>
      <c r="I530" t="s">
        <v>843</v>
      </c>
      <c r="J530" t="s">
        <v>844</v>
      </c>
      <c r="K530" t="s">
        <v>1280</v>
      </c>
      <c r="L530" s="9" t="s">
        <v>1281</v>
      </c>
      <c r="M530" s="9" t="s">
        <v>63</v>
      </c>
      <c r="N530" t="s">
        <v>64</v>
      </c>
      <c r="O530" t="s">
        <v>77</v>
      </c>
      <c r="P530" s="9" t="s">
        <v>78</v>
      </c>
      <c r="Q530" s="5" t="s">
        <v>79</v>
      </c>
      <c r="R530" t="s">
        <v>80</v>
      </c>
      <c r="S530" t="s">
        <v>143</v>
      </c>
      <c r="T530" t="s">
        <v>144</v>
      </c>
      <c r="U530" s="9">
        <v>36.119999999999997</v>
      </c>
      <c r="V530">
        <v>60</v>
      </c>
      <c r="W530" s="9">
        <v>37.799999999999997</v>
      </c>
      <c r="X530">
        <f>Ventes[[#This Row],[VenteNombre]]*Ventes[[#This Row],[PUHT]]</f>
        <v>2268</v>
      </c>
      <c r="Y530">
        <f>IF(Ventes[[#This Row],[RemiseType]]="Aucun",0,IF(Ventes[[#This Row],[RemiseType]]="Bas",3%,IF(Ventes[[#This Row],[RemiseType]]="Moyen",5%,IF(Ventes[[#This Row],[RemiseType]]="Elevé",10%,0))))*Ventes[[#This Row],[VenteBrut]]</f>
        <v>226.8</v>
      </c>
      <c r="Z530">
        <f>Ventes[[#This Row],[VenteBrut]]-Ventes[[#This Row],[Remise]]</f>
        <v>2041.2</v>
      </c>
      <c r="AA530">
        <f>Ventes[[#This Row],[VenteNombre]]*Ventes[[#This Row],[CUHT]]</f>
        <v>2167.1999999999998</v>
      </c>
      <c r="AB530">
        <f>ROUND(Ventes[[#This Row],[VenteNet]]-Ventes[[#This Row],[Cout]],2)</f>
        <v>-126</v>
      </c>
      <c r="AC530">
        <f>WEEKDAY(Ventes[[#This Row],[VenteDate]], 2)</f>
        <v>3</v>
      </c>
      <c r="AD530" t="str">
        <f>CHOOSE(WEEKDAY(Ventes[[#This Row],[VenteDate]], 2),"lun.","mar.","mer.","jeu.","ven.","sam.","dim.")</f>
        <v>mer.</v>
      </c>
      <c r="AE530" s="10" t="str">
        <f>IF(MONTH(Ventes[[#This Row],[VenteDate]])&lt;10,"0"&amp;MONTH(Ventes[[#This Row],[VenteDate]]),TEXT(MONTH(Ventes[[#This Row],[VenteDate]]),"##"))</f>
        <v>01</v>
      </c>
      <c r="AF530" t="str">
        <f>CHOOSE(Ventes[[#This Row],[DateMoisNumero]],"janvier","février","mars","avril","mai","juin","juillet.","août","septembre","octobre","novembre","décembre")</f>
        <v>janvier</v>
      </c>
      <c r="AG530" t="str">
        <f>Ventes[[#This Row],[DateAnnee]]&amp;IF(WEEKNUM(Ventes[[#This Row],[VenteDate]])&lt;10,"-0","-")&amp;WEEKNUM(Ventes[[#This Row],[VenteDate]])</f>
        <v>2025-02</v>
      </c>
      <c r="AH530" s="10">
        <f>YEAR(Ventes[[#This Row],[VenteDate]])</f>
        <v>2025</v>
      </c>
      <c r="AR530"/>
      <c r="AS530"/>
      <c r="AT530"/>
      <c r="AU530"/>
      <c r="AV530"/>
      <c r="AW530"/>
      <c r="BA530"/>
      <c r="BC530"/>
    </row>
    <row r="531" spans="1:55">
      <c r="A531" t="s">
        <v>1278</v>
      </c>
      <c r="B531" t="s">
        <v>1279</v>
      </c>
      <c r="D531" s="7">
        <v>45665</v>
      </c>
      <c r="E531" s="8">
        <v>45665</v>
      </c>
      <c r="F531" s="8" t="s">
        <v>36</v>
      </c>
      <c r="G531" t="s">
        <v>37</v>
      </c>
      <c r="H531" t="s">
        <v>842</v>
      </c>
      <c r="I531" t="s">
        <v>843</v>
      </c>
      <c r="J531" t="s">
        <v>844</v>
      </c>
      <c r="K531" t="s">
        <v>1282</v>
      </c>
      <c r="L531" s="9" t="s">
        <v>1283</v>
      </c>
      <c r="M531" s="9" t="s">
        <v>53</v>
      </c>
      <c r="N531" t="s">
        <v>54</v>
      </c>
      <c r="O531" t="s">
        <v>77</v>
      </c>
      <c r="P531" s="9" t="s">
        <v>78</v>
      </c>
      <c r="Q531" s="5" t="s">
        <v>79</v>
      </c>
      <c r="R531" t="s">
        <v>80</v>
      </c>
      <c r="S531" t="s">
        <v>160</v>
      </c>
      <c r="T531" t="s">
        <v>161</v>
      </c>
      <c r="U531" s="9">
        <v>6.48</v>
      </c>
      <c r="V531">
        <v>26</v>
      </c>
      <c r="W531" s="9">
        <v>9.7200000000000006</v>
      </c>
      <c r="X531">
        <f>Ventes[[#This Row],[VenteNombre]]*Ventes[[#This Row],[PUHT]]</f>
        <v>252.72000000000003</v>
      </c>
      <c r="Y531">
        <f>IF(Ventes[[#This Row],[RemiseType]]="Aucun",0,IF(Ventes[[#This Row],[RemiseType]]="Bas",3%,IF(Ventes[[#This Row],[RemiseType]]="Moyen",5%,IF(Ventes[[#This Row],[RemiseType]]="Elevé",10%,0))))*Ventes[[#This Row],[VenteBrut]]</f>
        <v>25.272000000000006</v>
      </c>
      <c r="Z531">
        <f>Ventes[[#This Row],[VenteBrut]]-Ventes[[#This Row],[Remise]]</f>
        <v>227.44800000000004</v>
      </c>
      <c r="AA531">
        <f>Ventes[[#This Row],[VenteNombre]]*Ventes[[#This Row],[CUHT]]</f>
        <v>168.48000000000002</v>
      </c>
      <c r="AB531">
        <f>ROUND(Ventes[[#This Row],[VenteNet]]-Ventes[[#This Row],[Cout]],2)</f>
        <v>58.97</v>
      </c>
      <c r="AC531">
        <f>WEEKDAY(Ventes[[#This Row],[VenteDate]], 2)</f>
        <v>3</v>
      </c>
      <c r="AD531" t="str">
        <f>CHOOSE(WEEKDAY(Ventes[[#This Row],[VenteDate]], 2),"lun.","mar.","mer.","jeu.","ven.","sam.","dim.")</f>
        <v>mer.</v>
      </c>
      <c r="AE531" s="10" t="str">
        <f>IF(MONTH(Ventes[[#This Row],[VenteDate]])&lt;10,"0"&amp;MONTH(Ventes[[#This Row],[VenteDate]]),TEXT(MONTH(Ventes[[#This Row],[VenteDate]]),"##"))</f>
        <v>01</v>
      </c>
      <c r="AF531" t="str">
        <f>CHOOSE(Ventes[[#This Row],[DateMoisNumero]],"janvier","février","mars","avril","mai","juin","juillet.","août","septembre","octobre","novembre","décembre")</f>
        <v>janvier</v>
      </c>
      <c r="AG531" t="str">
        <f>Ventes[[#This Row],[DateAnnee]]&amp;IF(WEEKNUM(Ventes[[#This Row],[VenteDate]])&lt;10,"-0","-")&amp;WEEKNUM(Ventes[[#This Row],[VenteDate]])</f>
        <v>2025-02</v>
      </c>
      <c r="AH531" s="10">
        <f>YEAR(Ventes[[#This Row],[VenteDate]])</f>
        <v>2025</v>
      </c>
      <c r="AR531"/>
      <c r="AS531"/>
      <c r="AT531"/>
      <c r="AU531"/>
      <c r="AV531"/>
      <c r="AW531"/>
      <c r="BA531"/>
      <c r="BC531"/>
    </row>
    <row r="532" spans="1:55">
      <c r="A532" t="s">
        <v>1278</v>
      </c>
      <c r="B532" t="s">
        <v>1279</v>
      </c>
      <c r="D532" s="7">
        <v>45665</v>
      </c>
      <c r="E532" s="8">
        <v>45758</v>
      </c>
      <c r="F532" s="8" t="s">
        <v>36</v>
      </c>
      <c r="G532" t="s">
        <v>37</v>
      </c>
      <c r="H532" t="s">
        <v>842</v>
      </c>
      <c r="I532" t="s">
        <v>843</v>
      </c>
      <c r="J532" t="s">
        <v>844</v>
      </c>
      <c r="K532" t="s">
        <v>1284</v>
      </c>
      <c r="L532" s="9" t="s">
        <v>1285</v>
      </c>
      <c r="M532" s="9" t="s">
        <v>63</v>
      </c>
      <c r="N532" t="s">
        <v>64</v>
      </c>
      <c r="O532" t="s">
        <v>77</v>
      </c>
      <c r="P532" t="s">
        <v>78</v>
      </c>
      <c r="Q532" s="5" t="s">
        <v>79</v>
      </c>
      <c r="R532" t="s">
        <v>80</v>
      </c>
      <c r="S532" t="s">
        <v>675</v>
      </c>
      <c r="T532" t="s">
        <v>676</v>
      </c>
      <c r="U532">
        <v>33.6</v>
      </c>
      <c r="V532">
        <v>34</v>
      </c>
      <c r="W532">
        <v>47.25</v>
      </c>
      <c r="X532">
        <f>Ventes[[#This Row],[VenteNombre]]*Ventes[[#This Row],[PUHT]]</f>
        <v>1606.5</v>
      </c>
      <c r="Y532">
        <f>IF(Ventes[[#This Row],[RemiseType]]="Aucun",0,IF(Ventes[[#This Row],[RemiseType]]="Bas",3%,IF(Ventes[[#This Row],[RemiseType]]="Moyen",5%,IF(Ventes[[#This Row],[RemiseType]]="Elevé",10%,0))))*Ventes[[#This Row],[VenteBrut]]</f>
        <v>160.65</v>
      </c>
      <c r="Z532">
        <f>Ventes[[#This Row],[VenteBrut]]-Ventes[[#This Row],[Remise]]</f>
        <v>1445.85</v>
      </c>
      <c r="AA532">
        <f>Ventes[[#This Row],[VenteNombre]]*Ventes[[#This Row],[CUHT]]</f>
        <v>1142.4000000000001</v>
      </c>
      <c r="AB532">
        <f>ROUND(Ventes[[#This Row],[VenteNet]]-Ventes[[#This Row],[Cout]],2)</f>
        <v>303.45</v>
      </c>
      <c r="AC532">
        <f>WEEKDAY(Ventes[[#This Row],[VenteDate]], 2)</f>
        <v>5</v>
      </c>
      <c r="AD532" t="str">
        <f>CHOOSE(WEEKDAY(Ventes[[#This Row],[VenteDate]], 2),"lun.","mar.","mer.","jeu.","ven.","sam.","dim.")</f>
        <v>ven.</v>
      </c>
      <c r="AE532" s="10" t="str">
        <f>IF(MONTH(Ventes[[#This Row],[VenteDate]])&lt;10,"0"&amp;MONTH(Ventes[[#This Row],[VenteDate]]),TEXT(MONTH(Ventes[[#This Row],[VenteDate]]),"##"))</f>
        <v>04</v>
      </c>
      <c r="AF532" t="str">
        <f>CHOOSE(Ventes[[#This Row],[DateMoisNumero]],"janvier","février","mars","avril","mai","juin","juillet.","août","septembre","octobre","novembre","décembre")</f>
        <v>avril</v>
      </c>
      <c r="AG532" t="str">
        <f>Ventes[[#This Row],[DateAnnee]]&amp;IF(WEEKNUM(Ventes[[#This Row],[VenteDate]])&lt;10,"-0","-")&amp;WEEKNUM(Ventes[[#This Row],[VenteDate]])</f>
        <v>2025-15</v>
      </c>
      <c r="AH532" s="10">
        <f>YEAR(Ventes[[#This Row],[VenteDate]])</f>
        <v>2025</v>
      </c>
      <c r="AR532"/>
      <c r="AS532"/>
      <c r="AT532"/>
      <c r="AU532"/>
      <c r="AV532"/>
      <c r="AW532"/>
      <c r="BA532"/>
      <c r="BC532"/>
    </row>
    <row r="533" spans="1:55">
      <c r="A533" t="s">
        <v>1278</v>
      </c>
      <c r="B533" t="s">
        <v>1279</v>
      </c>
      <c r="D533" s="7">
        <v>45665</v>
      </c>
      <c r="E533" s="8">
        <v>45920</v>
      </c>
      <c r="F533" s="8" t="s">
        <v>36</v>
      </c>
      <c r="G533" t="s">
        <v>37</v>
      </c>
      <c r="H533" t="s">
        <v>842</v>
      </c>
      <c r="I533" t="s">
        <v>843</v>
      </c>
      <c r="J533" t="s">
        <v>844</v>
      </c>
      <c r="K533" t="s">
        <v>583</v>
      </c>
      <c r="L533" s="9" t="s">
        <v>584</v>
      </c>
      <c r="M533" s="9" t="s">
        <v>63</v>
      </c>
      <c r="N533" t="s">
        <v>64</v>
      </c>
      <c r="O533" t="s">
        <v>77</v>
      </c>
      <c r="P533" t="s">
        <v>78</v>
      </c>
      <c r="Q533" s="5" t="s">
        <v>79</v>
      </c>
      <c r="R533" t="s">
        <v>80</v>
      </c>
      <c r="S533" t="s">
        <v>183</v>
      </c>
      <c r="T533" t="s">
        <v>184</v>
      </c>
      <c r="U533">
        <v>45</v>
      </c>
      <c r="V533">
        <v>10</v>
      </c>
      <c r="W533">
        <v>59.38</v>
      </c>
      <c r="X533">
        <f>Ventes[[#This Row],[VenteNombre]]*Ventes[[#This Row],[PUHT]]</f>
        <v>593.80000000000007</v>
      </c>
      <c r="Y533">
        <f>IF(Ventes[[#This Row],[RemiseType]]="Aucun",0,IF(Ventes[[#This Row],[RemiseType]]="Bas",3%,IF(Ventes[[#This Row],[RemiseType]]="Moyen",5%,IF(Ventes[[#This Row],[RemiseType]]="Elevé",10%,0))))*Ventes[[#This Row],[VenteBrut]]</f>
        <v>59.38000000000001</v>
      </c>
      <c r="Z533">
        <f>Ventes[[#This Row],[VenteBrut]]-Ventes[[#This Row],[Remise]]</f>
        <v>534.42000000000007</v>
      </c>
      <c r="AA533">
        <f>Ventes[[#This Row],[VenteNombre]]*Ventes[[#This Row],[CUHT]]</f>
        <v>450</v>
      </c>
      <c r="AB533">
        <f>ROUND(Ventes[[#This Row],[VenteNet]]-Ventes[[#This Row],[Cout]],2)</f>
        <v>84.42</v>
      </c>
      <c r="AC533">
        <f>WEEKDAY(Ventes[[#This Row],[VenteDate]], 2)</f>
        <v>6</v>
      </c>
      <c r="AD533" t="str">
        <f>CHOOSE(WEEKDAY(Ventes[[#This Row],[VenteDate]], 2),"lun.","mar.","mer.","jeu.","ven.","sam.","dim.")</f>
        <v>sam.</v>
      </c>
      <c r="AE533" s="10" t="str">
        <f>IF(MONTH(Ventes[[#This Row],[VenteDate]])&lt;10,"0"&amp;MONTH(Ventes[[#This Row],[VenteDate]]),TEXT(MONTH(Ventes[[#This Row],[VenteDate]]),"##"))</f>
        <v>09</v>
      </c>
      <c r="AF533" t="str">
        <f>CHOOSE(Ventes[[#This Row],[DateMoisNumero]],"janvier","février","mars","avril","mai","juin","juillet.","août","septembre","octobre","novembre","décembre")</f>
        <v>septembre</v>
      </c>
      <c r="AG533" t="str">
        <f>Ventes[[#This Row],[DateAnnee]]&amp;IF(WEEKNUM(Ventes[[#This Row],[VenteDate]])&lt;10,"-0","-")&amp;WEEKNUM(Ventes[[#This Row],[VenteDate]])</f>
        <v>2025-38</v>
      </c>
      <c r="AH533" s="10">
        <f>YEAR(Ventes[[#This Row],[VenteDate]])</f>
        <v>2025</v>
      </c>
      <c r="AR533"/>
      <c r="AS533"/>
      <c r="AT533"/>
      <c r="AU533"/>
      <c r="AV533"/>
      <c r="AW533"/>
      <c r="BA533"/>
      <c r="BC533"/>
    </row>
    <row r="534" spans="1:55">
      <c r="A534" t="s">
        <v>1278</v>
      </c>
      <c r="B534" t="s">
        <v>1279</v>
      </c>
      <c r="D534" s="7">
        <v>45665</v>
      </c>
      <c r="E534" s="8">
        <v>46054</v>
      </c>
      <c r="F534" s="8" t="s">
        <v>36</v>
      </c>
      <c r="G534" t="s">
        <v>37</v>
      </c>
      <c r="H534" t="s">
        <v>842</v>
      </c>
      <c r="I534" t="s">
        <v>843</v>
      </c>
      <c r="J534" t="s">
        <v>844</v>
      </c>
      <c r="K534" t="s">
        <v>1286</v>
      </c>
      <c r="L534" s="9" t="s">
        <v>1287</v>
      </c>
      <c r="M534" s="9" t="s">
        <v>53</v>
      </c>
      <c r="N534" t="s">
        <v>54</v>
      </c>
      <c r="O534" t="s">
        <v>77</v>
      </c>
      <c r="P534" t="s">
        <v>78</v>
      </c>
      <c r="Q534" s="5" t="s">
        <v>79</v>
      </c>
      <c r="R534" t="s">
        <v>80</v>
      </c>
      <c r="S534" t="s">
        <v>251</v>
      </c>
      <c r="T534" t="s">
        <v>252</v>
      </c>
      <c r="U534">
        <v>94.8</v>
      </c>
      <c r="V534">
        <v>15</v>
      </c>
      <c r="W534">
        <v>130.5</v>
      </c>
      <c r="X534">
        <f>Ventes[[#This Row],[VenteNombre]]*Ventes[[#This Row],[PUHT]]</f>
        <v>1957.5</v>
      </c>
      <c r="Y534">
        <f>IF(Ventes[[#This Row],[RemiseType]]="Aucun",0,IF(Ventes[[#This Row],[RemiseType]]="Bas",3%,IF(Ventes[[#This Row],[RemiseType]]="Moyen",5%,IF(Ventes[[#This Row],[RemiseType]]="Elevé",10%,0))))*Ventes[[#This Row],[VenteBrut]]</f>
        <v>195.75</v>
      </c>
      <c r="Z534">
        <f>Ventes[[#This Row],[VenteBrut]]-Ventes[[#This Row],[Remise]]</f>
        <v>1761.75</v>
      </c>
      <c r="AA534">
        <f>Ventes[[#This Row],[VenteNombre]]*Ventes[[#This Row],[CUHT]]</f>
        <v>1422</v>
      </c>
      <c r="AB534">
        <f>ROUND(Ventes[[#This Row],[VenteNet]]-Ventes[[#This Row],[Cout]],2)</f>
        <v>339.75</v>
      </c>
      <c r="AC534">
        <f>WEEKDAY(Ventes[[#This Row],[VenteDate]], 2)</f>
        <v>7</v>
      </c>
      <c r="AD534" t="str">
        <f>CHOOSE(WEEKDAY(Ventes[[#This Row],[VenteDate]], 2),"lun.","mar.","mer.","jeu.","ven.","sam.","dim.")</f>
        <v>dim.</v>
      </c>
      <c r="AE534" s="10" t="str">
        <f>IF(MONTH(Ventes[[#This Row],[VenteDate]])&lt;10,"0"&amp;MONTH(Ventes[[#This Row],[VenteDate]]),TEXT(MONTH(Ventes[[#This Row],[VenteDate]]),"##"))</f>
        <v>02</v>
      </c>
      <c r="AF534" t="str">
        <f>CHOOSE(Ventes[[#This Row],[DateMoisNumero]],"janvier","février","mars","avril","mai","juin","juillet.","août","septembre","octobre","novembre","décembre")</f>
        <v>février</v>
      </c>
      <c r="AG534" t="str">
        <f>Ventes[[#This Row],[DateAnnee]]&amp;IF(WEEKNUM(Ventes[[#This Row],[VenteDate]])&lt;10,"-0","-")&amp;WEEKNUM(Ventes[[#This Row],[VenteDate]])</f>
        <v>2026-06</v>
      </c>
      <c r="AH534" s="10">
        <f>YEAR(Ventes[[#This Row],[VenteDate]])</f>
        <v>2026</v>
      </c>
      <c r="AR534"/>
      <c r="AS534"/>
      <c r="AT534"/>
      <c r="AU534"/>
      <c r="AV534"/>
      <c r="AW534"/>
      <c r="BA534"/>
      <c r="BC534"/>
    </row>
    <row r="535" spans="1:55">
      <c r="A535" t="s">
        <v>1278</v>
      </c>
      <c r="B535" t="s">
        <v>1279</v>
      </c>
      <c r="D535" s="7">
        <v>45665</v>
      </c>
      <c r="E535" s="8">
        <v>46203</v>
      </c>
      <c r="F535" s="8" t="s">
        <v>36</v>
      </c>
      <c r="G535" t="s">
        <v>37</v>
      </c>
      <c r="H535" t="s">
        <v>842</v>
      </c>
      <c r="I535" t="s">
        <v>843</v>
      </c>
      <c r="J535" t="s">
        <v>844</v>
      </c>
      <c r="K535" t="s">
        <v>1288</v>
      </c>
      <c r="L535" s="9" t="s">
        <v>1289</v>
      </c>
      <c r="M535" s="9" t="s">
        <v>63</v>
      </c>
      <c r="N535" t="s">
        <v>64</v>
      </c>
      <c r="O535" t="s">
        <v>77</v>
      </c>
      <c r="P535" t="s">
        <v>78</v>
      </c>
      <c r="Q535" s="5" t="s">
        <v>79</v>
      </c>
      <c r="R535" t="s">
        <v>80</v>
      </c>
      <c r="S535" t="s">
        <v>143</v>
      </c>
      <c r="T535" t="s">
        <v>144</v>
      </c>
      <c r="U535">
        <v>80.27</v>
      </c>
      <c r="V535">
        <v>60</v>
      </c>
      <c r="W535">
        <v>184</v>
      </c>
      <c r="X535">
        <f>Ventes[[#This Row],[VenteNombre]]*Ventes[[#This Row],[PUHT]]</f>
        <v>11040</v>
      </c>
      <c r="Y535">
        <f>IF(Ventes[[#This Row],[RemiseType]]="Aucun",0,IF(Ventes[[#This Row],[RemiseType]]="Bas",3%,IF(Ventes[[#This Row],[RemiseType]]="Moyen",5%,IF(Ventes[[#This Row],[RemiseType]]="Elevé",10%,0))))*Ventes[[#This Row],[VenteBrut]]</f>
        <v>1104</v>
      </c>
      <c r="Z535">
        <f>Ventes[[#This Row],[VenteBrut]]-Ventes[[#This Row],[Remise]]</f>
        <v>9936</v>
      </c>
      <c r="AA535">
        <f>Ventes[[#This Row],[VenteNombre]]*Ventes[[#This Row],[CUHT]]</f>
        <v>4816.2</v>
      </c>
      <c r="AB535">
        <f>ROUND(Ventes[[#This Row],[VenteNet]]-Ventes[[#This Row],[Cout]],2)</f>
        <v>5119.8</v>
      </c>
      <c r="AC535">
        <f>WEEKDAY(Ventes[[#This Row],[VenteDate]], 2)</f>
        <v>2</v>
      </c>
      <c r="AD535" t="str">
        <f>CHOOSE(WEEKDAY(Ventes[[#This Row],[VenteDate]], 2),"lun.","mar.","mer.","jeu.","ven.","sam.","dim.")</f>
        <v>mar.</v>
      </c>
      <c r="AE535" s="10" t="str">
        <f>IF(MONTH(Ventes[[#This Row],[VenteDate]])&lt;10,"0"&amp;MONTH(Ventes[[#This Row],[VenteDate]]),TEXT(MONTH(Ventes[[#This Row],[VenteDate]]),"##"))</f>
        <v>06</v>
      </c>
      <c r="AF535" t="str">
        <f>CHOOSE(Ventes[[#This Row],[DateMoisNumero]],"janvier","février","mars","avril","mai","juin","juillet.","août","septembre","octobre","novembre","décembre")</f>
        <v>juin</v>
      </c>
      <c r="AG535" t="str">
        <f>Ventes[[#This Row],[DateAnnee]]&amp;IF(WEEKNUM(Ventes[[#This Row],[VenteDate]])&lt;10,"-0","-")&amp;WEEKNUM(Ventes[[#This Row],[VenteDate]])</f>
        <v>2026-27</v>
      </c>
      <c r="AH535" s="10">
        <f>YEAR(Ventes[[#This Row],[VenteDate]])</f>
        <v>2026</v>
      </c>
      <c r="AR535"/>
      <c r="AS535"/>
      <c r="AT535"/>
      <c r="AU535"/>
      <c r="AV535"/>
      <c r="AW535"/>
      <c r="BA535"/>
      <c r="BC535"/>
    </row>
    <row r="536" spans="1:55">
      <c r="A536" t="s">
        <v>1278</v>
      </c>
      <c r="B536" t="s">
        <v>1279</v>
      </c>
      <c r="D536" s="7">
        <v>45665</v>
      </c>
      <c r="E536" s="8">
        <v>46341</v>
      </c>
      <c r="F536" s="8" t="s">
        <v>36</v>
      </c>
      <c r="G536" t="s">
        <v>37</v>
      </c>
      <c r="H536" t="s">
        <v>842</v>
      </c>
      <c r="I536" t="s">
        <v>843</v>
      </c>
      <c r="J536" t="s">
        <v>844</v>
      </c>
      <c r="K536" t="s">
        <v>1290</v>
      </c>
      <c r="L536" s="9" t="s">
        <v>1291</v>
      </c>
      <c r="M536" s="9" t="s">
        <v>53</v>
      </c>
      <c r="N536" t="s">
        <v>54</v>
      </c>
      <c r="O536" t="s">
        <v>77</v>
      </c>
      <c r="P536" t="s">
        <v>78</v>
      </c>
      <c r="Q536" s="5" t="s">
        <v>79</v>
      </c>
      <c r="R536" t="s">
        <v>80</v>
      </c>
      <c r="S536" t="s">
        <v>160</v>
      </c>
      <c r="T536" t="s">
        <v>161</v>
      </c>
      <c r="U536">
        <v>116.64</v>
      </c>
      <c r="V536">
        <v>26</v>
      </c>
      <c r="W536">
        <v>174.96</v>
      </c>
      <c r="X536">
        <f>Ventes[[#This Row],[VenteNombre]]*Ventes[[#This Row],[PUHT]]</f>
        <v>4548.96</v>
      </c>
      <c r="Y536">
        <f>IF(Ventes[[#This Row],[RemiseType]]="Aucun",0,IF(Ventes[[#This Row],[RemiseType]]="Bas",3%,IF(Ventes[[#This Row],[RemiseType]]="Moyen",5%,IF(Ventes[[#This Row],[RemiseType]]="Elevé",10%,0))))*Ventes[[#This Row],[VenteBrut]]</f>
        <v>454.89600000000002</v>
      </c>
      <c r="Z536">
        <f>Ventes[[#This Row],[VenteBrut]]-Ventes[[#This Row],[Remise]]</f>
        <v>4094.0639999999999</v>
      </c>
      <c r="AA536">
        <f>Ventes[[#This Row],[VenteNombre]]*Ventes[[#This Row],[CUHT]]</f>
        <v>3032.64</v>
      </c>
      <c r="AB536">
        <f>ROUND(Ventes[[#This Row],[VenteNet]]-Ventes[[#This Row],[Cout]],2)</f>
        <v>1061.42</v>
      </c>
      <c r="AC536">
        <f>WEEKDAY(Ventes[[#This Row],[VenteDate]], 2)</f>
        <v>7</v>
      </c>
      <c r="AD536" t="str">
        <f>CHOOSE(WEEKDAY(Ventes[[#This Row],[VenteDate]], 2),"lun.","mar.","mer.","jeu.","ven.","sam.","dim.")</f>
        <v>dim.</v>
      </c>
      <c r="AE536" s="10" t="str">
        <f>IF(MONTH(Ventes[[#This Row],[VenteDate]])&lt;10,"0"&amp;MONTH(Ventes[[#This Row],[VenteDate]]),TEXT(MONTH(Ventes[[#This Row],[VenteDate]]),"##"))</f>
        <v>11</v>
      </c>
      <c r="AF536" t="str">
        <f>CHOOSE(Ventes[[#This Row],[DateMoisNumero]],"janvier","février","mars","avril","mai","juin","juillet.","août","septembre","octobre","novembre","décembre")</f>
        <v>novembre</v>
      </c>
      <c r="AG536" t="str">
        <f>Ventes[[#This Row],[DateAnnee]]&amp;IF(WEEKNUM(Ventes[[#This Row],[VenteDate]])&lt;10,"-0","-")&amp;WEEKNUM(Ventes[[#This Row],[VenteDate]])</f>
        <v>2026-47</v>
      </c>
      <c r="AH536" s="10">
        <f>YEAR(Ventes[[#This Row],[VenteDate]])</f>
        <v>2026</v>
      </c>
      <c r="AR536"/>
      <c r="AS536"/>
      <c r="AT536"/>
      <c r="AU536"/>
      <c r="AV536"/>
      <c r="AW536"/>
      <c r="BA536"/>
      <c r="BC536"/>
    </row>
    <row r="537" spans="1:55">
      <c r="A537" t="s">
        <v>1278</v>
      </c>
      <c r="B537" t="s">
        <v>1279</v>
      </c>
      <c r="D537" s="7">
        <v>45665</v>
      </c>
      <c r="E537" s="8">
        <v>46488</v>
      </c>
      <c r="F537" s="8" t="s">
        <v>36</v>
      </c>
      <c r="G537" t="s">
        <v>37</v>
      </c>
      <c r="H537" t="s">
        <v>842</v>
      </c>
      <c r="I537" t="s">
        <v>843</v>
      </c>
      <c r="J537" t="s">
        <v>844</v>
      </c>
      <c r="K537" t="s">
        <v>932</v>
      </c>
      <c r="L537" s="9" t="s">
        <v>933</v>
      </c>
      <c r="M537" s="9" t="s">
        <v>63</v>
      </c>
      <c r="N537" t="s">
        <v>64</v>
      </c>
      <c r="O537" t="s">
        <v>77</v>
      </c>
      <c r="P537" s="9" t="s">
        <v>78</v>
      </c>
      <c r="Q537" s="5" t="s">
        <v>79</v>
      </c>
      <c r="R537" t="s">
        <v>80</v>
      </c>
      <c r="S537" t="s">
        <v>675</v>
      </c>
      <c r="T537" t="s">
        <v>676</v>
      </c>
      <c r="U537" s="9">
        <v>144</v>
      </c>
      <c r="V537">
        <v>34</v>
      </c>
      <c r="W537" s="9">
        <v>202.5</v>
      </c>
      <c r="X537">
        <f>Ventes[[#This Row],[VenteNombre]]*Ventes[[#This Row],[PUHT]]</f>
        <v>6885</v>
      </c>
      <c r="Y537">
        <f>IF(Ventes[[#This Row],[RemiseType]]="Aucun",0,IF(Ventes[[#This Row],[RemiseType]]="Bas",3%,IF(Ventes[[#This Row],[RemiseType]]="Moyen",5%,IF(Ventes[[#This Row],[RemiseType]]="Elevé",10%,0))))*Ventes[[#This Row],[VenteBrut]]</f>
        <v>688.5</v>
      </c>
      <c r="Z537">
        <f>Ventes[[#This Row],[VenteBrut]]-Ventes[[#This Row],[Remise]]</f>
        <v>6196.5</v>
      </c>
      <c r="AA537">
        <f>Ventes[[#This Row],[VenteNombre]]*Ventes[[#This Row],[CUHT]]</f>
        <v>4896</v>
      </c>
      <c r="AB537">
        <f>ROUND(Ventes[[#This Row],[VenteNet]]-Ventes[[#This Row],[Cout]],2)</f>
        <v>1300.5</v>
      </c>
      <c r="AC537">
        <f>WEEKDAY(Ventes[[#This Row],[VenteDate]], 2)</f>
        <v>7</v>
      </c>
      <c r="AD537" t="str">
        <f>CHOOSE(WEEKDAY(Ventes[[#This Row],[VenteDate]], 2),"lun.","mar.","mer.","jeu.","ven.","sam.","dim.")</f>
        <v>dim.</v>
      </c>
      <c r="AE537" s="10" t="str">
        <f>IF(MONTH(Ventes[[#This Row],[VenteDate]])&lt;10,"0"&amp;MONTH(Ventes[[#This Row],[VenteDate]]),TEXT(MONTH(Ventes[[#This Row],[VenteDate]]),"##"))</f>
        <v>04</v>
      </c>
      <c r="AF537" t="str">
        <f>CHOOSE(Ventes[[#This Row],[DateMoisNumero]],"janvier","février","mars","avril","mai","juin","juillet.","août","septembre","octobre","novembre","décembre")</f>
        <v>avril</v>
      </c>
      <c r="AG537" t="str">
        <f>Ventes[[#This Row],[DateAnnee]]&amp;IF(WEEKNUM(Ventes[[#This Row],[VenteDate]])&lt;10,"-0","-")&amp;WEEKNUM(Ventes[[#This Row],[VenteDate]])</f>
        <v>2027-16</v>
      </c>
      <c r="AH537" s="10">
        <f>YEAR(Ventes[[#This Row],[VenteDate]])</f>
        <v>2027</v>
      </c>
      <c r="AR537"/>
      <c r="AS537"/>
      <c r="AT537"/>
      <c r="AU537"/>
      <c r="AV537"/>
      <c r="AW537"/>
      <c r="BA537"/>
      <c r="BC537"/>
    </row>
    <row r="538" spans="1:55">
      <c r="A538" t="s">
        <v>1278</v>
      </c>
      <c r="B538" t="s">
        <v>1279</v>
      </c>
      <c r="D538" s="7">
        <v>45665</v>
      </c>
      <c r="E538" s="8">
        <v>46650</v>
      </c>
      <c r="F538" s="8" t="s">
        <v>36</v>
      </c>
      <c r="G538" t="s">
        <v>37</v>
      </c>
      <c r="H538" t="s">
        <v>842</v>
      </c>
      <c r="I538" t="s">
        <v>843</v>
      </c>
      <c r="J538" t="s">
        <v>844</v>
      </c>
      <c r="K538" t="s">
        <v>1292</v>
      </c>
      <c r="L538" s="9" t="s">
        <v>1293</v>
      </c>
      <c r="M538" s="9" t="s">
        <v>63</v>
      </c>
      <c r="N538" t="s">
        <v>64</v>
      </c>
      <c r="O538" t="s">
        <v>77</v>
      </c>
      <c r="P538" s="9" t="s">
        <v>78</v>
      </c>
      <c r="Q538" s="5" t="s">
        <v>79</v>
      </c>
      <c r="R538" t="s">
        <v>80</v>
      </c>
      <c r="S538" t="s">
        <v>183</v>
      </c>
      <c r="T538" t="s">
        <v>184</v>
      </c>
      <c r="U538" s="9">
        <v>129.6</v>
      </c>
      <c r="V538">
        <v>10</v>
      </c>
      <c r="W538" s="9">
        <v>171</v>
      </c>
      <c r="X538">
        <f>Ventes[[#This Row],[VenteNombre]]*Ventes[[#This Row],[PUHT]]</f>
        <v>1710</v>
      </c>
      <c r="Y538">
        <f>IF(Ventes[[#This Row],[RemiseType]]="Aucun",0,IF(Ventes[[#This Row],[RemiseType]]="Bas",3%,IF(Ventes[[#This Row],[RemiseType]]="Moyen",5%,IF(Ventes[[#This Row],[RemiseType]]="Elevé",10%,0))))*Ventes[[#This Row],[VenteBrut]]</f>
        <v>171</v>
      </c>
      <c r="Z538">
        <f>Ventes[[#This Row],[VenteBrut]]-Ventes[[#This Row],[Remise]]</f>
        <v>1539</v>
      </c>
      <c r="AA538">
        <f>Ventes[[#This Row],[VenteNombre]]*Ventes[[#This Row],[CUHT]]</f>
        <v>1296</v>
      </c>
      <c r="AB538">
        <f>ROUND(Ventes[[#This Row],[VenteNet]]-Ventes[[#This Row],[Cout]],2)</f>
        <v>243</v>
      </c>
      <c r="AC538">
        <f>WEEKDAY(Ventes[[#This Row],[VenteDate]], 2)</f>
        <v>1</v>
      </c>
      <c r="AD538" t="str">
        <f>CHOOSE(WEEKDAY(Ventes[[#This Row],[VenteDate]], 2),"lun.","mar.","mer.","jeu.","ven.","sam.","dim.")</f>
        <v>lun.</v>
      </c>
      <c r="AE538" s="10" t="str">
        <f>IF(MONTH(Ventes[[#This Row],[VenteDate]])&lt;10,"0"&amp;MONTH(Ventes[[#This Row],[VenteDate]]),TEXT(MONTH(Ventes[[#This Row],[VenteDate]]),"##"))</f>
        <v>09</v>
      </c>
      <c r="AF538" t="str">
        <f>CHOOSE(Ventes[[#This Row],[DateMoisNumero]],"janvier","février","mars","avril","mai","juin","juillet.","août","septembre","octobre","novembre","décembre")</f>
        <v>septembre</v>
      </c>
      <c r="AG538" t="str">
        <f>Ventes[[#This Row],[DateAnnee]]&amp;IF(WEEKNUM(Ventes[[#This Row],[VenteDate]])&lt;10,"-0","-")&amp;WEEKNUM(Ventes[[#This Row],[VenteDate]])</f>
        <v>2027-39</v>
      </c>
      <c r="AH538" s="10">
        <f>YEAR(Ventes[[#This Row],[VenteDate]])</f>
        <v>2027</v>
      </c>
      <c r="AR538"/>
      <c r="AS538"/>
      <c r="AT538"/>
      <c r="AU538"/>
      <c r="AV538"/>
      <c r="AW538"/>
      <c r="BA538"/>
      <c r="BC538"/>
    </row>
    <row r="539" spans="1:55">
      <c r="A539" t="s">
        <v>1278</v>
      </c>
      <c r="B539" t="s">
        <v>1279</v>
      </c>
      <c r="D539" s="7">
        <v>45665</v>
      </c>
      <c r="E539" s="8">
        <v>46784</v>
      </c>
      <c r="F539" s="8" t="s">
        <v>36</v>
      </c>
      <c r="G539" t="s">
        <v>37</v>
      </c>
      <c r="H539" t="s">
        <v>842</v>
      </c>
      <c r="I539" t="s">
        <v>843</v>
      </c>
      <c r="J539" t="s">
        <v>844</v>
      </c>
      <c r="K539" t="s">
        <v>1294</v>
      </c>
      <c r="L539" s="9" t="s">
        <v>1295</v>
      </c>
      <c r="M539" s="9" t="s">
        <v>53</v>
      </c>
      <c r="N539" t="s">
        <v>54</v>
      </c>
      <c r="O539" t="s">
        <v>77</v>
      </c>
      <c r="P539" s="9" t="s">
        <v>78</v>
      </c>
      <c r="Q539" s="5" t="s">
        <v>79</v>
      </c>
      <c r="R539" t="s">
        <v>80</v>
      </c>
      <c r="S539" t="s">
        <v>251</v>
      </c>
      <c r="T539" t="s">
        <v>252</v>
      </c>
      <c r="U539" s="9">
        <v>118.5</v>
      </c>
      <c r="V539">
        <v>15</v>
      </c>
      <c r="W539" s="9">
        <v>163.13</v>
      </c>
      <c r="X539">
        <f>Ventes[[#This Row],[VenteNombre]]*Ventes[[#This Row],[PUHT]]</f>
        <v>2446.9499999999998</v>
      </c>
      <c r="Y539">
        <f>IF(Ventes[[#This Row],[RemiseType]]="Aucun",0,IF(Ventes[[#This Row],[RemiseType]]="Bas",3%,IF(Ventes[[#This Row],[RemiseType]]="Moyen",5%,IF(Ventes[[#This Row],[RemiseType]]="Elevé",10%,0))))*Ventes[[#This Row],[VenteBrut]]</f>
        <v>244.69499999999999</v>
      </c>
      <c r="Z539">
        <f>Ventes[[#This Row],[VenteBrut]]-Ventes[[#This Row],[Remise]]</f>
        <v>2202.2549999999997</v>
      </c>
      <c r="AA539">
        <f>Ventes[[#This Row],[VenteNombre]]*Ventes[[#This Row],[CUHT]]</f>
        <v>1777.5</v>
      </c>
      <c r="AB539">
        <f>ROUND(Ventes[[#This Row],[VenteNet]]-Ventes[[#This Row],[Cout]],2)</f>
        <v>424.76</v>
      </c>
      <c r="AC539">
        <f>WEEKDAY(Ventes[[#This Row],[VenteDate]], 2)</f>
        <v>2</v>
      </c>
      <c r="AD539" t="str">
        <f>CHOOSE(WEEKDAY(Ventes[[#This Row],[VenteDate]], 2),"lun.","mar.","mer.","jeu.","ven.","sam.","dim.")</f>
        <v>mar.</v>
      </c>
      <c r="AE539" s="10" t="str">
        <f>IF(MONTH(Ventes[[#This Row],[VenteDate]])&lt;10,"0"&amp;MONTH(Ventes[[#This Row],[VenteDate]]),TEXT(MONTH(Ventes[[#This Row],[VenteDate]]),"##"))</f>
        <v>02</v>
      </c>
      <c r="AF539" t="str">
        <f>CHOOSE(Ventes[[#This Row],[DateMoisNumero]],"janvier","février","mars","avril","mai","juin","juillet.","août","septembre","octobre","novembre","décembre")</f>
        <v>février</v>
      </c>
      <c r="AG539" t="str">
        <f>Ventes[[#This Row],[DateAnnee]]&amp;IF(WEEKNUM(Ventes[[#This Row],[VenteDate]])&lt;10,"-0","-")&amp;WEEKNUM(Ventes[[#This Row],[VenteDate]])</f>
        <v>2028-06</v>
      </c>
      <c r="AH539" s="10">
        <f>YEAR(Ventes[[#This Row],[VenteDate]])</f>
        <v>2028</v>
      </c>
      <c r="AR539"/>
      <c r="AS539"/>
      <c r="AT539"/>
      <c r="AU539"/>
      <c r="AV539"/>
      <c r="AW539"/>
      <c r="BA539"/>
      <c r="BC539"/>
    </row>
    <row r="540" spans="1:55">
      <c r="A540" t="s">
        <v>1296</v>
      </c>
      <c r="B540" t="s">
        <v>1297</v>
      </c>
      <c r="C540" t="s">
        <v>1259</v>
      </c>
      <c r="D540" s="8">
        <v>45783</v>
      </c>
      <c r="E540" s="8">
        <v>45783</v>
      </c>
      <c r="F540" s="8" t="s">
        <v>95</v>
      </c>
      <c r="G540" t="s">
        <v>96</v>
      </c>
      <c r="H540" t="s">
        <v>420</v>
      </c>
      <c r="I540" t="s">
        <v>421</v>
      </c>
      <c r="J540" t="s">
        <v>421</v>
      </c>
      <c r="K540" t="s">
        <v>1162</v>
      </c>
      <c r="L540" s="9" t="s">
        <v>1163</v>
      </c>
      <c r="M540" s="9" t="s">
        <v>75</v>
      </c>
      <c r="N540" t="s">
        <v>76</v>
      </c>
      <c r="O540" t="s">
        <v>77</v>
      </c>
      <c r="P540" t="s">
        <v>78</v>
      </c>
      <c r="Q540" s="5" t="s">
        <v>79</v>
      </c>
      <c r="R540" t="s">
        <v>80</v>
      </c>
      <c r="S540" t="s">
        <v>81</v>
      </c>
      <c r="T540" t="s">
        <v>82</v>
      </c>
      <c r="U540">
        <v>10</v>
      </c>
      <c r="V540">
        <v>25</v>
      </c>
      <c r="W540">
        <v>110.42</v>
      </c>
      <c r="X540">
        <f>Ventes[[#This Row],[VenteNombre]]*Ventes[[#This Row],[PUHT]]</f>
        <v>2760.5</v>
      </c>
      <c r="Y540">
        <f>IF(Ventes[[#This Row],[RemiseType]]="Aucun",0,IF(Ventes[[#This Row],[RemiseType]]="Bas",3%,IF(Ventes[[#This Row],[RemiseType]]="Moyen",5%,IF(Ventes[[#This Row],[RemiseType]]="Elevé",10%,0))))*Ventes[[#This Row],[VenteBrut]]</f>
        <v>276.05</v>
      </c>
      <c r="Z540">
        <f>Ventes[[#This Row],[VenteBrut]]-Ventes[[#This Row],[Remise]]</f>
        <v>2484.4499999999998</v>
      </c>
      <c r="AA540">
        <f>Ventes[[#This Row],[VenteNombre]]*Ventes[[#This Row],[CUHT]]</f>
        <v>250</v>
      </c>
      <c r="AB540">
        <f>ROUND(Ventes[[#This Row],[VenteNet]]-Ventes[[#This Row],[Cout]],2)</f>
        <v>2234.4499999999998</v>
      </c>
      <c r="AC540">
        <f>WEEKDAY(Ventes[[#This Row],[VenteDate]], 2)</f>
        <v>2</v>
      </c>
      <c r="AD540" t="str">
        <f>CHOOSE(WEEKDAY(Ventes[[#This Row],[VenteDate]], 2),"lun.","mar.","mer.","jeu.","ven.","sam.","dim.")</f>
        <v>mar.</v>
      </c>
      <c r="AE540" s="10" t="str">
        <f>IF(MONTH(Ventes[[#This Row],[VenteDate]])&lt;10,"0"&amp;MONTH(Ventes[[#This Row],[VenteDate]]),TEXT(MONTH(Ventes[[#This Row],[VenteDate]]),"##"))</f>
        <v>05</v>
      </c>
      <c r="AF540" t="str">
        <f>CHOOSE(Ventes[[#This Row],[DateMoisNumero]],"janvier","février","mars","avril","mai","juin","juillet.","août","septembre","octobre","novembre","décembre")</f>
        <v>mai</v>
      </c>
      <c r="AG540" t="str">
        <f>Ventes[[#This Row],[DateAnnee]]&amp;IF(WEEKNUM(Ventes[[#This Row],[VenteDate]])&lt;10,"-0","-")&amp;WEEKNUM(Ventes[[#This Row],[VenteDate]])</f>
        <v>2025-19</v>
      </c>
      <c r="AH540" s="10">
        <f>YEAR(Ventes[[#This Row],[VenteDate]])</f>
        <v>2025</v>
      </c>
      <c r="AR540"/>
      <c r="AS540"/>
      <c r="AT540"/>
      <c r="AU540"/>
      <c r="AV540"/>
      <c r="AW540"/>
      <c r="BA540"/>
      <c r="BC540"/>
    </row>
    <row r="541" spans="1:55">
      <c r="A541" t="s">
        <v>1296</v>
      </c>
      <c r="B541" t="s">
        <v>1297</v>
      </c>
      <c r="C541" t="s">
        <v>1259</v>
      </c>
      <c r="D541" s="8">
        <v>45783</v>
      </c>
      <c r="E541" s="8">
        <v>45783</v>
      </c>
      <c r="F541" s="8" t="s">
        <v>95</v>
      </c>
      <c r="G541" t="s">
        <v>96</v>
      </c>
      <c r="H541" t="s">
        <v>420</v>
      </c>
      <c r="I541" t="s">
        <v>421</v>
      </c>
      <c r="J541" t="s">
        <v>421</v>
      </c>
      <c r="K541" t="s">
        <v>1298</v>
      </c>
      <c r="L541" s="9" t="s">
        <v>1299</v>
      </c>
      <c r="M541" s="9" t="s">
        <v>130</v>
      </c>
      <c r="N541" t="s">
        <v>131</v>
      </c>
      <c r="O541" t="s">
        <v>288</v>
      </c>
      <c r="P541" s="9" t="s">
        <v>289</v>
      </c>
      <c r="Q541" s="5" t="s">
        <v>79</v>
      </c>
      <c r="R541" t="s">
        <v>80</v>
      </c>
      <c r="S541" t="s">
        <v>49</v>
      </c>
      <c r="T541" t="s">
        <v>50</v>
      </c>
      <c r="U541" s="9">
        <v>20.329999999999998</v>
      </c>
      <c r="V541">
        <v>15</v>
      </c>
      <c r="W541" s="9">
        <v>29.5</v>
      </c>
      <c r="X541">
        <f>Ventes[[#This Row],[VenteNombre]]*Ventes[[#This Row],[PUHT]]</f>
        <v>442.5</v>
      </c>
      <c r="Y5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1">
        <f>Ventes[[#This Row],[VenteBrut]]-Ventes[[#This Row],[Remise]]</f>
        <v>442.5</v>
      </c>
      <c r="AA541">
        <f>Ventes[[#This Row],[VenteNombre]]*Ventes[[#This Row],[CUHT]]</f>
        <v>304.95</v>
      </c>
      <c r="AB541">
        <f>ROUND(Ventes[[#This Row],[VenteNet]]-Ventes[[#This Row],[Cout]],2)</f>
        <v>137.55000000000001</v>
      </c>
      <c r="AC541">
        <f>WEEKDAY(Ventes[[#This Row],[VenteDate]], 2)</f>
        <v>2</v>
      </c>
      <c r="AD541" t="str">
        <f>CHOOSE(WEEKDAY(Ventes[[#This Row],[VenteDate]], 2),"lun.","mar.","mer.","jeu.","ven.","sam.","dim.")</f>
        <v>mar.</v>
      </c>
      <c r="AE541" s="10" t="str">
        <f>IF(MONTH(Ventes[[#This Row],[VenteDate]])&lt;10,"0"&amp;MONTH(Ventes[[#This Row],[VenteDate]]),TEXT(MONTH(Ventes[[#This Row],[VenteDate]]),"##"))</f>
        <v>05</v>
      </c>
      <c r="AF541" t="str">
        <f>CHOOSE(Ventes[[#This Row],[DateMoisNumero]],"janvier","février","mars","avril","mai","juin","juillet.","août","septembre","octobre","novembre","décembre")</f>
        <v>mai</v>
      </c>
      <c r="AG541" t="str">
        <f>Ventes[[#This Row],[DateAnnee]]&amp;IF(WEEKNUM(Ventes[[#This Row],[VenteDate]])&lt;10,"-0","-")&amp;WEEKNUM(Ventes[[#This Row],[VenteDate]])</f>
        <v>2025-19</v>
      </c>
      <c r="AH541" s="10">
        <f>YEAR(Ventes[[#This Row],[VenteDate]])</f>
        <v>2025</v>
      </c>
      <c r="AR541"/>
      <c r="AS541"/>
      <c r="AT541"/>
      <c r="AU541"/>
      <c r="AV541"/>
      <c r="AW541"/>
      <c r="BA541"/>
      <c r="BC541"/>
    </row>
    <row r="542" spans="1:55">
      <c r="A542" t="s">
        <v>1296</v>
      </c>
      <c r="B542" t="s">
        <v>1297</v>
      </c>
      <c r="C542" t="s">
        <v>1259</v>
      </c>
      <c r="D542" s="8">
        <v>45783</v>
      </c>
      <c r="E542" s="8">
        <v>45871</v>
      </c>
      <c r="F542" s="8" t="s">
        <v>95</v>
      </c>
      <c r="G542" t="s">
        <v>96</v>
      </c>
      <c r="H542" t="s">
        <v>420</v>
      </c>
      <c r="I542" t="s">
        <v>421</v>
      </c>
      <c r="J542" t="s">
        <v>421</v>
      </c>
      <c r="K542" t="s">
        <v>1300</v>
      </c>
      <c r="L542" s="9" t="s">
        <v>1301</v>
      </c>
      <c r="M542" s="9" t="s">
        <v>63</v>
      </c>
      <c r="N542" t="s">
        <v>64</v>
      </c>
      <c r="O542" t="s">
        <v>288</v>
      </c>
      <c r="P542" t="s">
        <v>289</v>
      </c>
      <c r="Q542" s="5" t="s">
        <v>57</v>
      </c>
      <c r="R542" t="s">
        <v>58</v>
      </c>
      <c r="S542" t="s">
        <v>119</v>
      </c>
      <c r="T542" t="s">
        <v>120</v>
      </c>
      <c r="U542">
        <v>107.52</v>
      </c>
      <c r="V542">
        <v>14</v>
      </c>
      <c r="W542">
        <v>162.54</v>
      </c>
      <c r="X542">
        <f>Ventes[[#This Row],[VenteNombre]]*Ventes[[#This Row],[PUHT]]</f>
        <v>2275.56</v>
      </c>
      <c r="Y5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2">
        <f>Ventes[[#This Row],[VenteBrut]]-Ventes[[#This Row],[Remise]]</f>
        <v>2275.56</v>
      </c>
      <c r="AA542">
        <f>Ventes[[#This Row],[VenteNombre]]*Ventes[[#This Row],[CUHT]]</f>
        <v>1505.28</v>
      </c>
      <c r="AB542">
        <f>ROUND(Ventes[[#This Row],[VenteNet]]-Ventes[[#This Row],[Cout]],2)</f>
        <v>770.28</v>
      </c>
      <c r="AC542">
        <f>WEEKDAY(Ventes[[#This Row],[VenteDate]], 2)</f>
        <v>6</v>
      </c>
      <c r="AD542" t="str">
        <f>CHOOSE(WEEKDAY(Ventes[[#This Row],[VenteDate]], 2),"lun.","mar.","mer.","jeu.","ven.","sam.","dim.")</f>
        <v>sam.</v>
      </c>
      <c r="AE542" s="10" t="str">
        <f>IF(MONTH(Ventes[[#This Row],[VenteDate]])&lt;10,"0"&amp;MONTH(Ventes[[#This Row],[VenteDate]]),TEXT(MONTH(Ventes[[#This Row],[VenteDate]]),"##"))</f>
        <v>08</v>
      </c>
      <c r="AF542" t="str">
        <f>CHOOSE(Ventes[[#This Row],[DateMoisNumero]],"janvier","février","mars","avril","mai","juin","juillet.","août","septembre","octobre","novembre","décembre")</f>
        <v>août</v>
      </c>
      <c r="AG542" t="str">
        <f>Ventes[[#This Row],[DateAnnee]]&amp;IF(WEEKNUM(Ventes[[#This Row],[VenteDate]])&lt;10,"-0","-")&amp;WEEKNUM(Ventes[[#This Row],[VenteDate]])</f>
        <v>2025-31</v>
      </c>
      <c r="AH542" s="10">
        <f>YEAR(Ventes[[#This Row],[VenteDate]])</f>
        <v>2025</v>
      </c>
      <c r="AR542"/>
      <c r="AS542"/>
      <c r="AT542"/>
      <c r="AU542"/>
      <c r="AV542"/>
      <c r="AW542"/>
      <c r="BA542"/>
      <c r="BC542"/>
    </row>
    <row r="543" spans="1:55">
      <c r="A543" t="s">
        <v>1296</v>
      </c>
      <c r="B543" t="s">
        <v>1297</v>
      </c>
      <c r="C543" t="s">
        <v>1259</v>
      </c>
      <c r="D543" s="8">
        <v>45783</v>
      </c>
      <c r="E543" s="8">
        <v>46003</v>
      </c>
      <c r="F543" s="8" t="s">
        <v>95</v>
      </c>
      <c r="G543" t="s">
        <v>96</v>
      </c>
      <c r="H543" t="s">
        <v>420</v>
      </c>
      <c r="I543" t="s">
        <v>421</v>
      </c>
      <c r="J543" t="s">
        <v>421</v>
      </c>
      <c r="K543" t="s">
        <v>691</v>
      </c>
      <c r="L543" s="9" t="s">
        <v>692</v>
      </c>
      <c r="M543" s="9" t="s">
        <v>63</v>
      </c>
      <c r="N543" t="s">
        <v>64</v>
      </c>
      <c r="O543" t="s">
        <v>288</v>
      </c>
      <c r="P543" t="s">
        <v>289</v>
      </c>
      <c r="Q543" s="5" t="s">
        <v>79</v>
      </c>
      <c r="R543" t="s">
        <v>80</v>
      </c>
      <c r="S543" t="s">
        <v>143</v>
      </c>
      <c r="T543" t="s">
        <v>144</v>
      </c>
      <c r="U543">
        <v>84</v>
      </c>
      <c r="V543">
        <v>25</v>
      </c>
      <c r="W543">
        <v>168.4</v>
      </c>
      <c r="X543">
        <f>Ventes[[#This Row],[VenteNombre]]*Ventes[[#This Row],[PUHT]]</f>
        <v>4210</v>
      </c>
      <c r="Y5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3">
        <f>Ventes[[#This Row],[VenteBrut]]-Ventes[[#This Row],[Remise]]</f>
        <v>4210</v>
      </c>
      <c r="AA543">
        <f>Ventes[[#This Row],[VenteNombre]]*Ventes[[#This Row],[CUHT]]</f>
        <v>2100</v>
      </c>
      <c r="AB543">
        <f>ROUND(Ventes[[#This Row],[VenteNet]]-Ventes[[#This Row],[Cout]],2)</f>
        <v>2110</v>
      </c>
      <c r="AC543">
        <f>WEEKDAY(Ventes[[#This Row],[VenteDate]], 2)</f>
        <v>5</v>
      </c>
      <c r="AD543" t="str">
        <f>CHOOSE(WEEKDAY(Ventes[[#This Row],[VenteDate]], 2),"lun.","mar.","mer.","jeu.","ven.","sam.","dim.")</f>
        <v>ven.</v>
      </c>
      <c r="AE543" s="10" t="str">
        <f>IF(MONTH(Ventes[[#This Row],[VenteDate]])&lt;10,"0"&amp;MONTH(Ventes[[#This Row],[VenteDate]]),TEXT(MONTH(Ventes[[#This Row],[VenteDate]]),"##"))</f>
        <v>12</v>
      </c>
      <c r="AF543" t="str">
        <f>CHOOSE(Ventes[[#This Row],[DateMoisNumero]],"janvier","février","mars","avril","mai","juin","juillet.","août","septembre","octobre","novembre","décembre")</f>
        <v>décembre</v>
      </c>
      <c r="AG543" t="str">
        <f>Ventes[[#This Row],[DateAnnee]]&amp;IF(WEEKNUM(Ventes[[#This Row],[VenteDate]])&lt;10,"-0","-")&amp;WEEKNUM(Ventes[[#This Row],[VenteDate]])</f>
        <v>2025-50</v>
      </c>
      <c r="AH543" s="10">
        <f>YEAR(Ventes[[#This Row],[VenteDate]])</f>
        <v>2025</v>
      </c>
      <c r="AR543"/>
      <c r="AS543"/>
      <c r="AT543"/>
      <c r="AU543"/>
      <c r="AV543"/>
      <c r="AW543"/>
      <c r="BA543"/>
      <c r="BC543"/>
    </row>
    <row r="544" spans="1:55">
      <c r="A544" t="s">
        <v>1296</v>
      </c>
      <c r="B544" t="s">
        <v>1297</v>
      </c>
      <c r="C544" t="s">
        <v>1259</v>
      </c>
      <c r="D544" s="8">
        <v>45783</v>
      </c>
      <c r="E544" s="8">
        <v>46060</v>
      </c>
      <c r="F544" s="8" t="s">
        <v>95</v>
      </c>
      <c r="G544" t="s">
        <v>96</v>
      </c>
      <c r="H544" t="s">
        <v>420</v>
      </c>
      <c r="I544" t="s">
        <v>421</v>
      </c>
      <c r="J544" t="s">
        <v>421</v>
      </c>
      <c r="K544" t="s">
        <v>1302</v>
      </c>
      <c r="L544" s="9" t="s">
        <v>1303</v>
      </c>
      <c r="M544" s="9" t="s">
        <v>53</v>
      </c>
      <c r="N544" t="s">
        <v>54</v>
      </c>
      <c r="O544" t="s">
        <v>288</v>
      </c>
      <c r="P544" t="s">
        <v>289</v>
      </c>
      <c r="Q544" s="5" t="s">
        <v>79</v>
      </c>
      <c r="R544" t="s">
        <v>80</v>
      </c>
      <c r="S544" t="s">
        <v>183</v>
      </c>
      <c r="T544" t="s">
        <v>184</v>
      </c>
      <c r="U544">
        <v>106.2</v>
      </c>
      <c r="V544">
        <v>55</v>
      </c>
      <c r="W544">
        <v>159.30000000000001</v>
      </c>
      <c r="X544">
        <f>Ventes[[#This Row],[VenteNombre]]*Ventes[[#This Row],[PUHT]]</f>
        <v>8761.5</v>
      </c>
      <c r="Y5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4">
        <f>Ventes[[#This Row],[VenteBrut]]-Ventes[[#This Row],[Remise]]</f>
        <v>8761.5</v>
      </c>
      <c r="AA544">
        <f>Ventes[[#This Row],[VenteNombre]]*Ventes[[#This Row],[CUHT]]</f>
        <v>5841</v>
      </c>
      <c r="AB544">
        <f>ROUND(Ventes[[#This Row],[VenteNet]]-Ventes[[#This Row],[Cout]],2)</f>
        <v>2920.5</v>
      </c>
      <c r="AC544">
        <f>WEEKDAY(Ventes[[#This Row],[VenteDate]], 2)</f>
        <v>6</v>
      </c>
      <c r="AD544" t="str">
        <f>CHOOSE(WEEKDAY(Ventes[[#This Row],[VenteDate]], 2),"lun.","mar.","mer.","jeu.","ven.","sam.","dim.")</f>
        <v>sam.</v>
      </c>
      <c r="AE544" s="10" t="str">
        <f>IF(MONTH(Ventes[[#This Row],[VenteDate]])&lt;10,"0"&amp;MONTH(Ventes[[#This Row],[VenteDate]]),TEXT(MONTH(Ventes[[#This Row],[VenteDate]]),"##"))</f>
        <v>02</v>
      </c>
      <c r="AF544" t="str">
        <f>CHOOSE(Ventes[[#This Row],[DateMoisNumero]],"janvier","février","mars","avril","mai","juin","juillet.","août","septembre","octobre","novembre","décembre")</f>
        <v>février</v>
      </c>
      <c r="AG544" t="str">
        <f>Ventes[[#This Row],[DateAnnee]]&amp;IF(WEEKNUM(Ventes[[#This Row],[VenteDate]])&lt;10,"-0","-")&amp;WEEKNUM(Ventes[[#This Row],[VenteDate]])</f>
        <v>2026-06</v>
      </c>
      <c r="AH544" s="10">
        <f>YEAR(Ventes[[#This Row],[VenteDate]])</f>
        <v>2026</v>
      </c>
      <c r="AR544"/>
      <c r="AS544"/>
      <c r="AT544"/>
      <c r="AU544"/>
      <c r="AV544"/>
      <c r="AW544"/>
      <c r="BA544"/>
      <c r="BC544"/>
    </row>
    <row r="545" spans="1:55">
      <c r="A545" t="s">
        <v>1296</v>
      </c>
      <c r="B545" t="s">
        <v>1297</v>
      </c>
      <c r="C545" t="s">
        <v>1259</v>
      </c>
      <c r="D545" s="8">
        <v>45783</v>
      </c>
      <c r="E545" s="8">
        <v>46187</v>
      </c>
      <c r="F545" s="8" t="s">
        <v>95</v>
      </c>
      <c r="G545" t="s">
        <v>96</v>
      </c>
      <c r="H545" t="s">
        <v>420</v>
      </c>
      <c r="I545" t="s">
        <v>421</v>
      </c>
      <c r="J545" t="s">
        <v>421</v>
      </c>
      <c r="K545" t="s">
        <v>936</v>
      </c>
      <c r="L545" s="9" t="s">
        <v>937</v>
      </c>
      <c r="M545" s="9" t="s">
        <v>130</v>
      </c>
      <c r="N545" t="s">
        <v>131</v>
      </c>
      <c r="O545" t="s">
        <v>288</v>
      </c>
      <c r="P545" t="s">
        <v>289</v>
      </c>
      <c r="Q545" s="5" t="s">
        <v>79</v>
      </c>
      <c r="R545" t="s">
        <v>80</v>
      </c>
      <c r="S545" t="s">
        <v>49</v>
      </c>
      <c r="T545" t="s">
        <v>50</v>
      </c>
      <c r="U545">
        <v>43.92</v>
      </c>
      <c r="V545">
        <v>15</v>
      </c>
      <c r="W545">
        <v>63.72</v>
      </c>
      <c r="X545">
        <f>Ventes[[#This Row],[VenteNombre]]*Ventes[[#This Row],[PUHT]]</f>
        <v>955.8</v>
      </c>
      <c r="Y5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5">
        <f>Ventes[[#This Row],[VenteBrut]]-Ventes[[#This Row],[Remise]]</f>
        <v>955.8</v>
      </c>
      <c r="AA545">
        <f>Ventes[[#This Row],[VenteNombre]]*Ventes[[#This Row],[CUHT]]</f>
        <v>658.80000000000007</v>
      </c>
      <c r="AB545">
        <f>ROUND(Ventes[[#This Row],[VenteNet]]-Ventes[[#This Row],[Cout]],2)</f>
        <v>297</v>
      </c>
      <c r="AC545">
        <f>WEEKDAY(Ventes[[#This Row],[VenteDate]], 2)</f>
        <v>7</v>
      </c>
      <c r="AD545" t="str">
        <f>CHOOSE(WEEKDAY(Ventes[[#This Row],[VenteDate]], 2),"lun.","mar.","mer.","jeu.","ven.","sam.","dim.")</f>
        <v>dim.</v>
      </c>
      <c r="AE545" s="10" t="str">
        <f>IF(MONTH(Ventes[[#This Row],[VenteDate]])&lt;10,"0"&amp;MONTH(Ventes[[#This Row],[VenteDate]]),TEXT(MONTH(Ventes[[#This Row],[VenteDate]]),"##"))</f>
        <v>06</v>
      </c>
      <c r="AF545" t="str">
        <f>CHOOSE(Ventes[[#This Row],[DateMoisNumero]],"janvier","février","mars","avril","mai","juin","juillet.","août","septembre","octobre","novembre","décembre")</f>
        <v>juin</v>
      </c>
      <c r="AG545" t="str">
        <f>Ventes[[#This Row],[DateAnnee]]&amp;IF(WEEKNUM(Ventes[[#This Row],[VenteDate]])&lt;10,"-0","-")&amp;WEEKNUM(Ventes[[#This Row],[VenteDate]])</f>
        <v>2026-25</v>
      </c>
      <c r="AH545" s="10">
        <f>YEAR(Ventes[[#This Row],[VenteDate]])</f>
        <v>2026</v>
      </c>
      <c r="AR545"/>
      <c r="AS545"/>
      <c r="AT545"/>
      <c r="AU545"/>
      <c r="AV545"/>
      <c r="AW545"/>
      <c r="BA545"/>
      <c r="BC545"/>
    </row>
    <row r="546" spans="1:55">
      <c r="A546" t="s">
        <v>1296</v>
      </c>
      <c r="B546" t="s">
        <v>1297</v>
      </c>
      <c r="C546" t="s">
        <v>1259</v>
      </c>
      <c r="D546" s="8">
        <v>45783</v>
      </c>
      <c r="E546" s="8">
        <v>46513</v>
      </c>
      <c r="F546" s="8" t="s">
        <v>95</v>
      </c>
      <c r="G546" t="s">
        <v>96</v>
      </c>
      <c r="H546" t="s">
        <v>420</v>
      </c>
      <c r="I546" t="s">
        <v>421</v>
      </c>
      <c r="J546" t="s">
        <v>421</v>
      </c>
      <c r="K546" t="s">
        <v>1304</v>
      </c>
      <c r="L546" s="9" t="s">
        <v>1305</v>
      </c>
      <c r="M546" s="9" t="s">
        <v>75</v>
      </c>
      <c r="N546" t="s">
        <v>76</v>
      </c>
      <c r="O546" t="s">
        <v>77</v>
      </c>
      <c r="P546" s="9" t="s">
        <v>78</v>
      </c>
      <c r="Q546" s="5" t="s">
        <v>79</v>
      </c>
      <c r="R546" t="s">
        <v>80</v>
      </c>
      <c r="S546" t="s">
        <v>81</v>
      </c>
      <c r="T546" t="s">
        <v>82</v>
      </c>
      <c r="U546" s="9">
        <v>24</v>
      </c>
      <c r="V546">
        <v>25</v>
      </c>
      <c r="W546" s="9">
        <v>125</v>
      </c>
      <c r="X546">
        <f>Ventes[[#This Row],[VenteNombre]]*Ventes[[#This Row],[PUHT]]</f>
        <v>3125</v>
      </c>
      <c r="Y546">
        <f>IF(Ventes[[#This Row],[RemiseType]]="Aucun",0,IF(Ventes[[#This Row],[RemiseType]]="Bas",3%,IF(Ventes[[#This Row],[RemiseType]]="Moyen",5%,IF(Ventes[[#This Row],[RemiseType]]="Elevé",10%,0))))*Ventes[[#This Row],[VenteBrut]]</f>
        <v>312.5</v>
      </c>
      <c r="Z546">
        <f>Ventes[[#This Row],[VenteBrut]]-Ventes[[#This Row],[Remise]]</f>
        <v>2812.5</v>
      </c>
      <c r="AA546">
        <f>Ventes[[#This Row],[VenteNombre]]*Ventes[[#This Row],[CUHT]]</f>
        <v>600</v>
      </c>
      <c r="AB546">
        <f>ROUND(Ventes[[#This Row],[VenteNet]]-Ventes[[#This Row],[Cout]],2)</f>
        <v>2212.5</v>
      </c>
      <c r="AC546">
        <f>WEEKDAY(Ventes[[#This Row],[VenteDate]], 2)</f>
        <v>4</v>
      </c>
      <c r="AD546" t="str">
        <f>CHOOSE(WEEKDAY(Ventes[[#This Row],[VenteDate]], 2),"lun.","mar.","mer.","jeu.","ven.","sam.","dim.")</f>
        <v>jeu.</v>
      </c>
      <c r="AE546" s="10" t="str">
        <f>IF(MONTH(Ventes[[#This Row],[VenteDate]])&lt;10,"0"&amp;MONTH(Ventes[[#This Row],[VenteDate]]),TEXT(MONTH(Ventes[[#This Row],[VenteDate]]),"##"))</f>
        <v>05</v>
      </c>
      <c r="AF546" t="str">
        <f>CHOOSE(Ventes[[#This Row],[DateMoisNumero]],"janvier","février","mars","avril","mai","juin","juillet.","août","septembre","octobre","novembre","décembre")</f>
        <v>mai</v>
      </c>
      <c r="AG546" t="str">
        <f>Ventes[[#This Row],[DateAnnee]]&amp;IF(WEEKNUM(Ventes[[#This Row],[VenteDate]])&lt;10,"-0","-")&amp;WEEKNUM(Ventes[[#This Row],[VenteDate]])</f>
        <v>2027-19</v>
      </c>
      <c r="AH546" s="10">
        <f>YEAR(Ventes[[#This Row],[VenteDate]])</f>
        <v>2027</v>
      </c>
      <c r="AR546"/>
      <c r="AS546"/>
      <c r="AT546"/>
      <c r="AU546"/>
      <c r="AV546"/>
      <c r="AW546"/>
      <c r="BA546"/>
      <c r="BC546"/>
    </row>
    <row r="547" spans="1:55">
      <c r="A547" t="s">
        <v>1296</v>
      </c>
      <c r="B547" t="s">
        <v>1297</v>
      </c>
      <c r="C547" t="s">
        <v>1259</v>
      </c>
      <c r="D547" s="8">
        <v>45783</v>
      </c>
      <c r="E547" s="8">
        <v>46601</v>
      </c>
      <c r="F547" s="8" t="s">
        <v>95</v>
      </c>
      <c r="G547" t="s">
        <v>96</v>
      </c>
      <c r="H547" t="s">
        <v>420</v>
      </c>
      <c r="I547" t="s">
        <v>421</v>
      </c>
      <c r="J547" t="s">
        <v>421</v>
      </c>
      <c r="K547" t="s">
        <v>1306</v>
      </c>
      <c r="L547" s="9" t="s">
        <v>1307</v>
      </c>
      <c r="M547" s="9" t="s">
        <v>63</v>
      </c>
      <c r="N547" t="s">
        <v>64</v>
      </c>
      <c r="O547" t="s">
        <v>288</v>
      </c>
      <c r="P547" s="9" t="s">
        <v>289</v>
      </c>
      <c r="Q547" s="5" t="s">
        <v>57</v>
      </c>
      <c r="R547" t="s">
        <v>58</v>
      </c>
      <c r="S547" t="s">
        <v>119</v>
      </c>
      <c r="T547" t="s">
        <v>120</v>
      </c>
      <c r="U547" s="9">
        <v>26.88</v>
      </c>
      <c r="V547">
        <v>14</v>
      </c>
      <c r="W547" s="9">
        <v>40.64</v>
      </c>
      <c r="X547">
        <f>Ventes[[#This Row],[VenteNombre]]*Ventes[[#This Row],[PUHT]]</f>
        <v>568.96</v>
      </c>
      <c r="Y54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7">
        <f>Ventes[[#This Row],[VenteBrut]]-Ventes[[#This Row],[Remise]]</f>
        <v>568.96</v>
      </c>
      <c r="AA547">
        <f>Ventes[[#This Row],[VenteNombre]]*Ventes[[#This Row],[CUHT]]</f>
        <v>376.32</v>
      </c>
      <c r="AB547">
        <f>ROUND(Ventes[[#This Row],[VenteNet]]-Ventes[[#This Row],[Cout]],2)</f>
        <v>192.64</v>
      </c>
      <c r="AC547">
        <f>WEEKDAY(Ventes[[#This Row],[VenteDate]], 2)</f>
        <v>1</v>
      </c>
      <c r="AD547" t="str">
        <f>CHOOSE(WEEKDAY(Ventes[[#This Row],[VenteDate]], 2),"lun.","mar.","mer.","jeu.","ven.","sam.","dim.")</f>
        <v>lun.</v>
      </c>
      <c r="AE547" s="10" t="str">
        <f>IF(MONTH(Ventes[[#This Row],[VenteDate]])&lt;10,"0"&amp;MONTH(Ventes[[#This Row],[VenteDate]]),TEXT(MONTH(Ventes[[#This Row],[VenteDate]]),"##"))</f>
        <v>08</v>
      </c>
      <c r="AF547" t="str">
        <f>CHOOSE(Ventes[[#This Row],[DateMoisNumero]],"janvier","février","mars","avril","mai","juin","juillet.","août","septembre","octobre","novembre","décembre")</f>
        <v>août</v>
      </c>
      <c r="AG547" t="str">
        <f>Ventes[[#This Row],[DateAnnee]]&amp;IF(WEEKNUM(Ventes[[#This Row],[VenteDate]])&lt;10,"-0","-")&amp;WEEKNUM(Ventes[[#This Row],[VenteDate]])</f>
        <v>2027-32</v>
      </c>
      <c r="AH547" s="10">
        <f>YEAR(Ventes[[#This Row],[VenteDate]])</f>
        <v>2027</v>
      </c>
      <c r="AR547"/>
      <c r="AS547"/>
      <c r="AT547"/>
      <c r="AU547"/>
      <c r="AV547"/>
      <c r="AW547"/>
      <c r="BA547"/>
      <c r="BC547"/>
    </row>
    <row r="548" spans="1:55">
      <c r="A548" t="s">
        <v>1296</v>
      </c>
      <c r="B548" t="s">
        <v>1297</v>
      </c>
      <c r="C548" t="s">
        <v>1259</v>
      </c>
      <c r="D548" s="8">
        <v>45783</v>
      </c>
      <c r="E548" s="8">
        <v>46733</v>
      </c>
      <c r="F548" s="8" t="s">
        <v>95</v>
      </c>
      <c r="G548" t="s">
        <v>96</v>
      </c>
      <c r="H548" t="s">
        <v>420</v>
      </c>
      <c r="I548" t="s">
        <v>421</v>
      </c>
      <c r="J548" t="s">
        <v>421</v>
      </c>
      <c r="K548" t="s">
        <v>1308</v>
      </c>
      <c r="L548" s="9" t="s">
        <v>1309</v>
      </c>
      <c r="M548" s="9" t="s">
        <v>63</v>
      </c>
      <c r="N548" t="s">
        <v>64</v>
      </c>
      <c r="O548" t="s">
        <v>288</v>
      </c>
      <c r="P548" s="9" t="s">
        <v>289</v>
      </c>
      <c r="Q548" s="5" t="s">
        <v>79</v>
      </c>
      <c r="R548" t="s">
        <v>80</v>
      </c>
      <c r="S548" t="s">
        <v>143</v>
      </c>
      <c r="T548" t="s">
        <v>144</v>
      </c>
      <c r="U548" s="9">
        <v>14.7</v>
      </c>
      <c r="V548">
        <v>25</v>
      </c>
      <c r="W548" s="9">
        <v>111.97</v>
      </c>
      <c r="X548">
        <f>Ventes[[#This Row],[VenteNombre]]*Ventes[[#This Row],[PUHT]]</f>
        <v>2799.25</v>
      </c>
      <c r="Y54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8">
        <f>Ventes[[#This Row],[VenteBrut]]-Ventes[[#This Row],[Remise]]</f>
        <v>2799.25</v>
      </c>
      <c r="AA548">
        <f>Ventes[[#This Row],[VenteNombre]]*Ventes[[#This Row],[CUHT]]</f>
        <v>367.5</v>
      </c>
      <c r="AB548">
        <f>ROUND(Ventes[[#This Row],[VenteNet]]-Ventes[[#This Row],[Cout]],2)</f>
        <v>2431.75</v>
      </c>
      <c r="AC548">
        <f>WEEKDAY(Ventes[[#This Row],[VenteDate]], 2)</f>
        <v>7</v>
      </c>
      <c r="AD548" t="str">
        <f>CHOOSE(WEEKDAY(Ventes[[#This Row],[VenteDate]], 2),"lun.","mar.","mer.","jeu.","ven.","sam.","dim.")</f>
        <v>dim.</v>
      </c>
      <c r="AE548" s="10" t="str">
        <f>IF(MONTH(Ventes[[#This Row],[VenteDate]])&lt;10,"0"&amp;MONTH(Ventes[[#This Row],[VenteDate]]),TEXT(MONTH(Ventes[[#This Row],[VenteDate]]),"##"))</f>
        <v>12</v>
      </c>
      <c r="AF548" t="str">
        <f>CHOOSE(Ventes[[#This Row],[DateMoisNumero]],"janvier","février","mars","avril","mai","juin","juillet.","août","septembre","octobre","novembre","décembre")</f>
        <v>décembre</v>
      </c>
      <c r="AG548" t="str">
        <f>Ventes[[#This Row],[DateAnnee]]&amp;IF(WEEKNUM(Ventes[[#This Row],[VenteDate]])&lt;10,"-0","-")&amp;WEEKNUM(Ventes[[#This Row],[VenteDate]])</f>
        <v>2027-51</v>
      </c>
      <c r="AH548" s="10">
        <f>YEAR(Ventes[[#This Row],[VenteDate]])</f>
        <v>2027</v>
      </c>
      <c r="AR548"/>
      <c r="AS548"/>
      <c r="AT548"/>
      <c r="AU548"/>
      <c r="AV548"/>
      <c r="AW548"/>
      <c r="BA548"/>
      <c r="BC548"/>
    </row>
    <row r="549" spans="1:55">
      <c r="A549" t="s">
        <v>1296</v>
      </c>
      <c r="B549" t="s">
        <v>1297</v>
      </c>
      <c r="C549" t="s">
        <v>1259</v>
      </c>
      <c r="D549" s="8">
        <v>45783</v>
      </c>
      <c r="E549" s="8">
        <v>46790</v>
      </c>
      <c r="F549" s="8" t="s">
        <v>95</v>
      </c>
      <c r="G549" t="s">
        <v>96</v>
      </c>
      <c r="H549" t="s">
        <v>420</v>
      </c>
      <c r="I549" t="s">
        <v>421</v>
      </c>
      <c r="J549" t="s">
        <v>421</v>
      </c>
      <c r="K549" t="s">
        <v>1017</v>
      </c>
      <c r="L549" s="9" t="s">
        <v>1018</v>
      </c>
      <c r="M549" s="9" t="s">
        <v>53</v>
      </c>
      <c r="N549" t="s">
        <v>54</v>
      </c>
      <c r="O549" t="s">
        <v>288</v>
      </c>
      <c r="P549" s="9" t="s">
        <v>289</v>
      </c>
      <c r="Q549" s="5" t="s">
        <v>79</v>
      </c>
      <c r="R549" t="s">
        <v>80</v>
      </c>
      <c r="S549" t="s">
        <v>183</v>
      </c>
      <c r="T549" t="s">
        <v>184</v>
      </c>
      <c r="U549" s="9">
        <v>49.17</v>
      </c>
      <c r="V549">
        <v>55</v>
      </c>
      <c r="W549" s="9">
        <v>73.75</v>
      </c>
      <c r="X549">
        <f>Ventes[[#This Row],[VenteNombre]]*Ventes[[#This Row],[PUHT]]</f>
        <v>4056.25</v>
      </c>
      <c r="Y54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49">
        <f>Ventes[[#This Row],[VenteBrut]]-Ventes[[#This Row],[Remise]]</f>
        <v>4056.25</v>
      </c>
      <c r="AA549">
        <f>Ventes[[#This Row],[VenteNombre]]*Ventes[[#This Row],[CUHT]]</f>
        <v>2704.35</v>
      </c>
      <c r="AB549">
        <f>ROUND(Ventes[[#This Row],[VenteNet]]-Ventes[[#This Row],[Cout]],2)</f>
        <v>1351.9</v>
      </c>
      <c r="AC549">
        <f>WEEKDAY(Ventes[[#This Row],[VenteDate]], 2)</f>
        <v>1</v>
      </c>
      <c r="AD549" t="str">
        <f>CHOOSE(WEEKDAY(Ventes[[#This Row],[VenteDate]], 2),"lun.","mar.","mer.","jeu.","ven.","sam.","dim.")</f>
        <v>lun.</v>
      </c>
      <c r="AE549" s="10" t="str">
        <f>IF(MONTH(Ventes[[#This Row],[VenteDate]])&lt;10,"0"&amp;MONTH(Ventes[[#This Row],[VenteDate]]),TEXT(MONTH(Ventes[[#This Row],[VenteDate]]),"##"))</f>
        <v>02</v>
      </c>
      <c r="AF549" t="str">
        <f>CHOOSE(Ventes[[#This Row],[DateMoisNumero]],"janvier","février","mars","avril","mai","juin","juillet.","août","septembre","octobre","novembre","décembre")</f>
        <v>février</v>
      </c>
      <c r="AG549" t="str">
        <f>Ventes[[#This Row],[DateAnnee]]&amp;IF(WEEKNUM(Ventes[[#This Row],[VenteDate]])&lt;10,"-0","-")&amp;WEEKNUM(Ventes[[#This Row],[VenteDate]])</f>
        <v>2028-07</v>
      </c>
      <c r="AH549" s="10">
        <f>YEAR(Ventes[[#This Row],[VenteDate]])</f>
        <v>2028</v>
      </c>
      <c r="AR549"/>
      <c r="AS549"/>
      <c r="AT549"/>
      <c r="AU549"/>
      <c r="AV549"/>
      <c r="AW549"/>
      <c r="BA549"/>
      <c r="BC549"/>
    </row>
    <row r="550" spans="1:55">
      <c r="A550" t="s">
        <v>1310</v>
      </c>
      <c r="B550" t="s">
        <v>1311</v>
      </c>
      <c r="D550" s="8">
        <v>46007</v>
      </c>
      <c r="E550" s="8">
        <v>46007</v>
      </c>
      <c r="F550" s="8" t="s">
        <v>95</v>
      </c>
      <c r="G550" t="s">
        <v>96</v>
      </c>
      <c r="H550" t="s">
        <v>155</v>
      </c>
      <c r="I550" t="s">
        <v>156</v>
      </c>
      <c r="J550" t="s">
        <v>157</v>
      </c>
      <c r="K550" t="s">
        <v>1312</v>
      </c>
      <c r="L550" s="9" t="s">
        <v>1313</v>
      </c>
      <c r="M550" s="9" t="s">
        <v>53</v>
      </c>
      <c r="N550" t="s">
        <v>54</v>
      </c>
      <c r="O550" t="s">
        <v>55</v>
      </c>
      <c r="P550" t="s">
        <v>56</v>
      </c>
      <c r="Q550" s="5" t="s">
        <v>57</v>
      </c>
      <c r="R550" t="s">
        <v>58</v>
      </c>
      <c r="S550" t="s">
        <v>160</v>
      </c>
      <c r="T550" t="s">
        <v>161</v>
      </c>
      <c r="U550">
        <v>19.440000000000001</v>
      </c>
      <c r="V550">
        <v>15</v>
      </c>
      <c r="W550">
        <v>29.16</v>
      </c>
      <c r="X550">
        <f>Ventes[[#This Row],[VenteNombre]]*Ventes[[#This Row],[PUHT]]</f>
        <v>437.4</v>
      </c>
      <c r="Y550">
        <f>IF(Ventes[[#This Row],[RemiseType]]="Aucun",0,IF(Ventes[[#This Row],[RemiseType]]="Bas",3%,IF(Ventes[[#This Row],[RemiseType]]="Moyen",5%,IF(Ventes[[#This Row],[RemiseType]]="Elevé",10%,0))))*Ventes[[#This Row],[VenteBrut]]</f>
        <v>13.121999999999998</v>
      </c>
      <c r="Z550">
        <f>Ventes[[#This Row],[VenteBrut]]-Ventes[[#This Row],[Remise]]</f>
        <v>424.27799999999996</v>
      </c>
      <c r="AA550">
        <f>Ventes[[#This Row],[VenteNombre]]*Ventes[[#This Row],[CUHT]]</f>
        <v>291.60000000000002</v>
      </c>
      <c r="AB550">
        <f>ROUND(Ventes[[#This Row],[VenteNet]]-Ventes[[#This Row],[Cout]],2)</f>
        <v>132.68</v>
      </c>
      <c r="AC550">
        <f>WEEKDAY(Ventes[[#This Row],[VenteDate]], 2)</f>
        <v>2</v>
      </c>
      <c r="AD550" t="str">
        <f>CHOOSE(WEEKDAY(Ventes[[#This Row],[VenteDate]], 2),"lun.","mar.","mer.","jeu.","ven.","sam.","dim.")</f>
        <v>mar.</v>
      </c>
      <c r="AE550" s="10" t="str">
        <f>IF(MONTH(Ventes[[#This Row],[VenteDate]])&lt;10,"0"&amp;MONTH(Ventes[[#This Row],[VenteDate]]),TEXT(MONTH(Ventes[[#This Row],[VenteDate]]),"##"))</f>
        <v>12</v>
      </c>
      <c r="AF550" t="str">
        <f>CHOOSE(Ventes[[#This Row],[DateMoisNumero]],"janvier","février","mars","avril","mai","juin","juillet.","août","septembre","octobre","novembre","décembre")</f>
        <v>décembre</v>
      </c>
      <c r="AG550" t="str">
        <f>Ventes[[#This Row],[DateAnnee]]&amp;IF(WEEKNUM(Ventes[[#This Row],[VenteDate]])&lt;10,"-0","-")&amp;WEEKNUM(Ventes[[#This Row],[VenteDate]])</f>
        <v>2025-51</v>
      </c>
      <c r="AH550" s="10">
        <f>YEAR(Ventes[[#This Row],[VenteDate]])</f>
        <v>2025</v>
      </c>
      <c r="AR550"/>
      <c r="AS550"/>
      <c r="AT550"/>
      <c r="AU550"/>
      <c r="AV550"/>
      <c r="AW550"/>
      <c r="BA550"/>
      <c r="BC550"/>
    </row>
    <row r="551" spans="1:55">
      <c r="A551" t="s">
        <v>1310</v>
      </c>
      <c r="B551" t="s">
        <v>1311</v>
      </c>
      <c r="D551" s="8">
        <v>46007</v>
      </c>
      <c r="E551" s="8">
        <v>46007</v>
      </c>
      <c r="F551" s="8" t="s">
        <v>95</v>
      </c>
      <c r="G551" t="s">
        <v>96</v>
      </c>
      <c r="H551" t="s">
        <v>155</v>
      </c>
      <c r="I551" t="s">
        <v>156</v>
      </c>
      <c r="J551" t="s">
        <v>157</v>
      </c>
      <c r="K551" t="s">
        <v>1314</v>
      </c>
      <c r="L551" s="9" t="s">
        <v>1315</v>
      </c>
      <c r="M551" s="9" t="s">
        <v>63</v>
      </c>
      <c r="N551" t="s">
        <v>64</v>
      </c>
      <c r="O551" t="s">
        <v>55</v>
      </c>
      <c r="P551" s="9" t="s">
        <v>56</v>
      </c>
      <c r="Q551" s="5" t="s">
        <v>79</v>
      </c>
      <c r="R551" t="s">
        <v>80</v>
      </c>
      <c r="S551" t="s">
        <v>59</v>
      </c>
      <c r="T551" t="s">
        <v>60</v>
      </c>
      <c r="U551" s="9">
        <v>61.56</v>
      </c>
      <c r="V551">
        <v>20</v>
      </c>
      <c r="W551" s="9">
        <v>148.6</v>
      </c>
      <c r="X551">
        <f>Ventes[[#This Row],[VenteNombre]]*Ventes[[#This Row],[PUHT]]</f>
        <v>2972</v>
      </c>
      <c r="Y551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551">
        <f>Ventes[[#This Row],[VenteBrut]]-Ventes[[#This Row],[Remise]]</f>
        <v>2882.84</v>
      </c>
      <c r="AA551">
        <f>Ventes[[#This Row],[VenteNombre]]*Ventes[[#This Row],[CUHT]]</f>
        <v>1231.2</v>
      </c>
      <c r="AB551">
        <f>ROUND(Ventes[[#This Row],[VenteNet]]-Ventes[[#This Row],[Cout]],2)</f>
        <v>1651.64</v>
      </c>
      <c r="AC551">
        <f>WEEKDAY(Ventes[[#This Row],[VenteDate]], 2)</f>
        <v>2</v>
      </c>
      <c r="AD551" t="str">
        <f>CHOOSE(WEEKDAY(Ventes[[#This Row],[VenteDate]], 2),"lun.","mar.","mer.","jeu.","ven.","sam.","dim.")</f>
        <v>mar.</v>
      </c>
      <c r="AE551" s="10" t="str">
        <f>IF(MONTH(Ventes[[#This Row],[VenteDate]])&lt;10,"0"&amp;MONTH(Ventes[[#This Row],[VenteDate]]),TEXT(MONTH(Ventes[[#This Row],[VenteDate]]),"##"))</f>
        <v>12</v>
      </c>
      <c r="AF551" t="str">
        <f>CHOOSE(Ventes[[#This Row],[DateMoisNumero]],"janvier","février","mars","avril","mai","juin","juillet.","août","septembre","octobre","novembre","décembre")</f>
        <v>décembre</v>
      </c>
      <c r="AG551" t="str">
        <f>Ventes[[#This Row],[DateAnnee]]&amp;IF(WEEKNUM(Ventes[[#This Row],[VenteDate]])&lt;10,"-0","-")&amp;WEEKNUM(Ventes[[#This Row],[VenteDate]])</f>
        <v>2025-51</v>
      </c>
      <c r="AH551" s="10">
        <f>YEAR(Ventes[[#This Row],[VenteDate]])</f>
        <v>2025</v>
      </c>
      <c r="AR551"/>
      <c r="AS551"/>
      <c r="AT551"/>
      <c r="AU551"/>
      <c r="AV551"/>
      <c r="AW551"/>
      <c r="BA551"/>
      <c r="BC551"/>
    </row>
    <row r="552" spans="1:55">
      <c r="A552" t="s">
        <v>1310</v>
      </c>
      <c r="B552" t="s">
        <v>1311</v>
      </c>
      <c r="D552" s="8">
        <v>46007</v>
      </c>
      <c r="E552" s="8">
        <v>46369</v>
      </c>
      <c r="F552" s="8" t="s">
        <v>95</v>
      </c>
      <c r="G552" t="s">
        <v>96</v>
      </c>
      <c r="H552" t="s">
        <v>155</v>
      </c>
      <c r="I552" t="s">
        <v>156</v>
      </c>
      <c r="J552" t="s">
        <v>157</v>
      </c>
      <c r="K552" t="s">
        <v>1316</v>
      </c>
      <c r="L552" s="9" t="s">
        <v>1317</v>
      </c>
      <c r="M552" s="9" t="s">
        <v>63</v>
      </c>
      <c r="N552" t="s">
        <v>64</v>
      </c>
      <c r="O552" t="s">
        <v>55</v>
      </c>
      <c r="P552" t="s">
        <v>56</v>
      </c>
      <c r="Q552" s="5" t="s">
        <v>79</v>
      </c>
      <c r="R552" t="s">
        <v>80</v>
      </c>
      <c r="S552" t="s">
        <v>59</v>
      </c>
      <c r="T552" t="s">
        <v>60</v>
      </c>
      <c r="U552">
        <v>95.76</v>
      </c>
      <c r="V552">
        <v>20</v>
      </c>
      <c r="W552">
        <v>175.6</v>
      </c>
      <c r="X552">
        <f>Ventes[[#This Row],[VenteNombre]]*Ventes[[#This Row],[PUHT]]</f>
        <v>3512</v>
      </c>
      <c r="Y552">
        <f>IF(Ventes[[#This Row],[RemiseType]]="Aucun",0,IF(Ventes[[#This Row],[RemiseType]]="Bas",3%,IF(Ventes[[#This Row],[RemiseType]]="Moyen",5%,IF(Ventes[[#This Row],[RemiseType]]="Elevé",10%,0))))*Ventes[[#This Row],[VenteBrut]]</f>
        <v>105.36</v>
      </c>
      <c r="Z552">
        <f>Ventes[[#This Row],[VenteBrut]]-Ventes[[#This Row],[Remise]]</f>
        <v>3406.64</v>
      </c>
      <c r="AA552">
        <f>Ventes[[#This Row],[VenteNombre]]*Ventes[[#This Row],[CUHT]]</f>
        <v>1915.2</v>
      </c>
      <c r="AB552">
        <f>ROUND(Ventes[[#This Row],[VenteNet]]-Ventes[[#This Row],[Cout]],2)</f>
        <v>1491.44</v>
      </c>
      <c r="AC552">
        <f>WEEKDAY(Ventes[[#This Row],[VenteDate]], 2)</f>
        <v>7</v>
      </c>
      <c r="AD552" t="str">
        <f>CHOOSE(WEEKDAY(Ventes[[#This Row],[VenteDate]], 2),"lun.","mar.","mer.","jeu.","ven.","sam.","dim.")</f>
        <v>dim.</v>
      </c>
      <c r="AE552" s="10" t="str">
        <f>IF(MONTH(Ventes[[#This Row],[VenteDate]])&lt;10,"0"&amp;MONTH(Ventes[[#This Row],[VenteDate]]),TEXT(MONTH(Ventes[[#This Row],[VenteDate]]),"##"))</f>
        <v>12</v>
      </c>
      <c r="AF552" t="str">
        <f>CHOOSE(Ventes[[#This Row],[DateMoisNumero]],"janvier","février","mars","avril","mai","juin","juillet.","août","septembre","octobre","novembre","décembre")</f>
        <v>décembre</v>
      </c>
      <c r="AG552" t="str">
        <f>Ventes[[#This Row],[DateAnnee]]&amp;IF(WEEKNUM(Ventes[[#This Row],[VenteDate]])&lt;10,"-0","-")&amp;WEEKNUM(Ventes[[#This Row],[VenteDate]])</f>
        <v>2026-51</v>
      </c>
      <c r="AH552" s="10">
        <f>YEAR(Ventes[[#This Row],[VenteDate]])</f>
        <v>2026</v>
      </c>
      <c r="AR552"/>
      <c r="AS552"/>
      <c r="AT552"/>
      <c r="AU552"/>
      <c r="AV552"/>
      <c r="AW552"/>
      <c r="BA552"/>
      <c r="BC552"/>
    </row>
    <row r="553" spans="1:55">
      <c r="A553" t="s">
        <v>1310</v>
      </c>
      <c r="B553" t="s">
        <v>1311</v>
      </c>
      <c r="D553" s="8">
        <v>46007</v>
      </c>
      <c r="E553" s="8">
        <v>46737</v>
      </c>
      <c r="F553" s="8" t="s">
        <v>95</v>
      </c>
      <c r="G553" t="s">
        <v>96</v>
      </c>
      <c r="H553" t="s">
        <v>155</v>
      </c>
      <c r="I553" t="s">
        <v>156</v>
      </c>
      <c r="J553" t="s">
        <v>157</v>
      </c>
      <c r="K553" t="s">
        <v>1318</v>
      </c>
      <c r="L553" s="9" t="s">
        <v>1319</v>
      </c>
      <c r="M553" s="9" t="s">
        <v>53</v>
      </c>
      <c r="N553" t="s">
        <v>54</v>
      </c>
      <c r="O553" t="s">
        <v>55</v>
      </c>
      <c r="P553" s="9" t="s">
        <v>56</v>
      </c>
      <c r="Q553" s="5" t="s">
        <v>57</v>
      </c>
      <c r="R553" t="s">
        <v>58</v>
      </c>
      <c r="S553" t="s">
        <v>160</v>
      </c>
      <c r="T553" t="s">
        <v>161</v>
      </c>
      <c r="U553" s="9">
        <v>72</v>
      </c>
      <c r="V553">
        <v>15</v>
      </c>
      <c r="W553" s="9">
        <v>108</v>
      </c>
      <c r="X553">
        <f>Ventes[[#This Row],[VenteNombre]]*Ventes[[#This Row],[PUHT]]</f>
        <v>1620</v>
      </c>
      <c r="Y553">
        <f>IF(Ventes[[#This Row],[RemiseType]]="Aucun",0,IF(Ventes[[#This Row],[RemiseType]]="Bas",3%,IF(Ventes[[#This Row],[RemiseType]]="Moyen",5%,IF(Ventes[[#This Row],[RemiseType]]="Elevé",10%,0))))*Ventes[[#This Row],[VenteBrut]]</f>
        <v>48.6</v>
      </c>
      <c r="Z553">
        <f>Ventes[[#This Row],[VenteBrut]]-Ventes[[#This Row],[Remise]]</f>
        <v>1571.4</v>
      </c>
      <c r="AA553">
        <f>Ventes[[#This Row],[VenteNombre]]*Ventes[[#This Row],[CUHT]]</f>
        <v>1080</v>
      </c>
      <c r="AB553">
        <f>ROUND(Ventes[[#This Row],[VenteNet]]-Ventes[[#This Row],[Cout]],2)</f>
        <v>491.4</v>
      </c>
      <c r="AC553">
        <f>WEEKDAY(Ventes[[#This Row],[VenteDate]], 2)</f>
        <v>4</v>
      </c>
      <c r="AD553" t="str">
        <f>CHOOSE(WEEKDAY(Ventes[[#This Row],[VenteDate]], 2),"lun.","mar.","mer.","jeu.","ven.","sam.","dim.")</f>
        <v>jeu.</v>
      </c>
      <c r="AE553" s="10" t="str">
        <f>IF(MONTH(Ventes[[#This Row],[VenteDate]])&lt;10,"0"&amp;MONTH(Ventes[[#This Row],[VenteDate]]),TEXT(MONTH(Ventes[[#This Row],[VenteDate]]),"##"))</f>
        <v>12</v>
      </c>
      <c r="AF553" t="str">
        <f>CHOOSE(Ventes[[#This Row],[DateMoisNumero]],"janvier","février","mars","avril","mai","juin","juillet.","août","septembre","octobre","novembre","décembre")</f>
        <v>décembre</v>
      </c>
      <c r="AG553" t="str">
        <f>Ventes[[#This Row],[DateAnnee]]&amp;IF(WEEKNUM(Ventes[[#This Row],[VenteDate]])&lt;10,"-0","-")&amp;WEEKNUM(Ventes[[#This Row],[VenteDate]])</f>
        <v>2027-51</v>
      </c>
      <c r="AH553" s="10">
        <f>YEAR(Ventes[[#This Row],[VenteDate]])</f>
        <v>2027</v>
      </c>
      <c r="AR553"/>
      <c r="AS553"/>
      <c r="AT553"/>
      <c r="AU553"/>
      <c r="AV553"/>
      <c r="AW553"/>
      <c r="BA553"/>
      <c r="BC553"/>
    </row>
    <row r="554" spans="1:55">
      <c r="A554" t="s">
        <v>1320</v>
      </c>
      <c r="B554" t="s">
        <v>1321</v>
      </c>
      <c r="D554" s="8">
        <v>45777</v>
      </c>
      <c r="E554" s="8">
        <v>45777</v>
      </c>
      <c r="F554" s="8" t="s">
        <v>95</v>
      </c>
      <c r="G554" t="s">
        <v>96</v>
      </c>
      <c r="H554" t="s">
        <v>802</v>
      </c>
      <c r="I554" t="s">
        <v>803</v>
      </c>
      <c r="J554" t="s">
        <v>804</v>
      </c>
      <c r="K554" t="s">
        <v>932</v>
      </c>
      <c r="L554" s="9" t="s">
        <v>933</v>
      </c>
      <c r="M554" s="9" t="s">
        <v>63</v>
      </c>
      <c r="N554" t="s">
        <v>64</v>
      </c>
      <c r="O554" t="s">
        <v>77</v>
      </c>
      <c r="P554" t="s">
        <v>78</v>
      </c>
      <c r="Q554" s="5" t="s">
        <v>57</v>
      </c>
      <c r="R554" t="s">
        <v>58</v>
      </c>
      <c r="S554" t="s">
        <v>199</v>
      </c>
      <c r="T554" t="s">
        <v>200</v>
      </c>
      <c r="U554">
        <v>144</v>
      </c>
      <c r="V554">
        <v>72</v>
      </c>
      <c r="W554">
        <v>202.5</v>
      </c>
      <c r="X554">
        <f>Ventes[[#This Row],[VenteNombre]]*Ventes[[#This Row],[PUHT]]</f>
        <v>14580</v>
      </c>
      <c r="Y554">
        <f>IF(Ventes[[#This Row],[RemiseType]]="Aucun",0,IF(Ventes[[#This Row],[RemiseType]]="Bas",3%,IF(Ventes[[#This Row],[RemiseType]]="Moyen",5%,IF(Ventes[[#This Row],[RemiseType]]="Elevé",10%,0))))*Ventes[[#This Row],[VenteBrut]]</f>
        <v>1458</v>
      </c>
      <c r="Z554">
        <f>Ventes[[#This Row],[VenteBrut]]-Ventes[[#This Row],[Remise]]</f>
        <v>13122</v>
      </c>
      <c r="AA554">
        <f>Ventes[[#This Row],[VenteNombre]]*Ventes[[#This Row],[CUHT]]</f>
        <v>10368</v>
      </c>
      <c r="AB554">
        <f>ROUND(Ventes[[#This Row],[VenteNet]]-Ventes[[#This Row],[Cout]],2)</f>
        <v>2754</v>
      </c>
      <c r="AC554">
        <f>WEEKDAY(Ventes[[#This Row],[VenteDate]], 2)</f>
        <v>3</v>
      </c>
      <c r="AD554" t="str">
        <f>CHOOSE(WEEKDAY(Ventes[[#This Row],[VenteDate]], 2),"lun.","mar.","mer.","jeu.","ven.","sam.","dim.")</f>
        <v>mer.</v>
      </c>
      <c r="AE554" s="10" t="str">
        <f>IF(MONTH(Ventes[[#This Row],[VenteDate]])&lt;10,"0"&amp;MONTH(Ventes[[#This Row],[VenteDate]]),TEXT(MONTH(Ventes[[#This Row],[VenteDate]]),"##"))</f>
        <v>04</v>
      </c>
      <c r="AF554" t="str">
        <f>CHOOSE(Ventes[[#This Row],[DateMoisNumero]],"janvier","février","mars","avril","mai","juin","juillet.","août","septembre","octobre","novembre","décembre")</f>
        <v>avril</v>
      </c>
      <c r="AG554" t="str">
        <f>Ventes[[#This Row],[DateAnnee]]&amp;IF(WEEKNUM(Ventes[[#This Row],[VenteDate]])&lt;10,"-0","-")&amp;WEEKNUM(Ventes[[#This Row],[VenteDate]])</f>
        <v>2025-18</v>
      </c>
      <c r="AH554" s="10">
        <f>YEAR(Ventes[[#This Row],[VenteDate]])</f>
        <v>2025</v>
      </c>
      <c r="AR554"/>
      <c r="AS554"/>
      <c r="AT554"/>
      <c r="AU554"/>
      <c r="AV554"/>
      <c r="AW554"/>
      <c r="BA554"/>
      <c r="BC554"/>
    </row>
    <row r="555" spans="1:55">
      <c r="A555" t="s">
        <v>1320</v>
      </c>
      <c r="B555" t="s">
        <v>1321</v>
      </c>
      <c r="D555" s="8">
        <v>45777</v>
      </c>
      <c r="E555" s="8">
        <v>45777</v>
      </c>
      <c r="F555" s="8" t="s">
        <v>95</v>
      </c>
      <c r="G555" t="s">
        <v>96</v>
      </c>
      <c r="H555" t="s">
        <v>802</v>
      </c>
      <c r="I555" t="s">
        <v>803</v>
      </c>
      <c r="J555" t="s">
        <v>804</v>
      </c>
      <c r="K555" t="s">
        <v>338</v>
      </c>
      <c r="L555" s="9" t="s">
        <v>339</v>
      </c>
      <c r="M555" s="9" t="s">
        <v>53</v>
      </c>
      <c r="N555" t="s">
        <v>54</v>
      </c>
      <c r="O555" t="s">
        <v>55</v>
      </c>
      <c r="P555" s="9" t="s">
        <v>56</v>
      </c>
      <c r="Q555" s="5" t="s">
        <v>79</v>
      </c>
      <c r="R555" t="s">
        <v>80</v>
      </c>
      <c r="S555" t="s">
        <v>365</v>
      </c>
      <c r="T555" t="s">
        <v>366</v>
      </c>
      <c r="U555" s="9">
        <v>7.34</v>
      </c>
      <c r="V555">
        <v>28</v>
      </c>
      <c r="W555" s="9">
        <v>8.1</v>
      </c>
      <c r="X555">
        <f>Ventes[[#This Row],[VenteNombre]]*Ventes[[#This Row],[PUHT]]</f>
        <v>226.79999999999998</v>
      </c>
      <c r="Y555">
        <f>IF(Ventes[[#This Row],[RemiseType]]="Aucun",0,IF(Ventes[[#This Row],[RemiseType]]="Bas",3%,IF(Ventes[[#This Row],[RemiseType]]="Moyen",5%,IF(Ventes[[#This Row],[RemiseType]]="Elevé",10%,0))))*Ventes[[#This Row],[VenteBrut]]</f>
        <v>6.8039999999999994</v>
      </c>
      <c r="Z555">
        <f>Ventes[[#This Row],[VenteBrut]]-Ventes[[#This Row],[Remise]]</f>
        <v>219.99599999999998</v>
      </c>
      <c r="AA555">
        <f>Ventes[[#This Row],[VenteNombre]]*Ventes[[#This Row],[CUHT]]</f>
        <v>205.51999999999998</v>
      </c>
      <c r="AB555">
        <f>ROUND(Ventes[[#This Row],[VenteNet]]-Ventes[[#This Row],[Cout]],2)</f>
        <v>14.48</v>
      </c>
      <c r="AC555">
        <f>WEEKDAY(Ventes[[#This Row],[VenteDate]], 2)</f>
        <v>3</v>
      </c>
      <c r="AD555" t="str">
        <f>CHOOSE(WEEKDAY(Ventes[[#This Row],[VenteDate]], 2),"lun.","mar.","mer.","jeu.","ven.","sam.","dim.")</f>
        <v>mer.</v>
      </c>
      <c r="AE555" s="10" t="str">
        <f>IF(MONTH(Ventes[[#This Row],[VenteDate]])&lt;10,"0"&amp;MONTH(Ventes[[#This Row],[VenteDate]]),TEXT(MONTH(Ventes[[#This Row],[VenteDate]]),"##"))</f>
        <v>04</v>
      </c>
      <c r="AF555" t="str">
        <f>CHOOSE(Ventes[[#This Row],[DateMoisNumero]],"janvier","février","mars","avril","mai","juin","juillet.","août","septembre","octobre","novembre","décembre")</f>
        <v>avril</v>
      </c>
      <c r="AG555" t="str">
        <f>Ventes[[#This Row],[DateAnnee]]&amp;IF(WEEKNUM(Ventes[[#This Row],[VenteDate]])&lt;10,"-0","-")&amp;WEEKNUM(Ventes[[#This Row],[VenteDate]])</f>
        <v>2025-18</v>
      </c>
      <c r="AH555" s="10">
        <f>YEAR(Ventes[[#This Row],[VenteDate]])</f>
        <v>2025</v>
      </c>
      <c r="AR555"/>
      <c r="AS555"/>
      <c r="AT555"/>
      <c r="AU555"/>
      <c r="AV555"/>
      <c r="AW555"/>
      <c r="BA555"/>
      <c r="BC555"/>
    </row>
    <row r="556" spans="1:55">
      <c r="A556" t="s">
        <v>1320</v>
      </c>
      <c r="B556" t="s">
        <v>1321</v>
      </c>
      <c r="D556" s="8">
        <v>45777</v>
      </c>
      <c r="E556" s="8">
        <v>45777</v>
      </c>
      <c r="F556" s="8" t="s">
        <v>95</v>
      </c>
      <c r="G556" t="s">
        <v>96</v>
      </c>
      <c r="H556" t="s">
        <v>802</v>
      </c>
      <c r="I556" t="s">
        <v>803</v>
      </c>
      <c r="J556" t="s">
        <v>804</v>
      </c>
      <c r="K556" t="s">
        <v>1322</v>
      </c>
      <c r="L556" s="9" t="s">
        <v>1323</v>
      </c>
      <c r="M556" s="9" t="s">
        <v>75</v>
      </c>
      <c r="N556" t="s">
        <v>76</v>
      </c>
      <c r="O556" t="s">
        <v>77</v>
      </c>
      <c r="P556" s="9" t="s">
        <v>78</v>
      </c>
      <c r="Q556" s="5" t="s">
        <v>79</v>
      </c>
      <c r="R556" t="s">
        <v>80</v>
      </c>
      <c r="S556" t="s">
        <v>160</v>
      </c>
      <c r="T556" t="s">
        <v>161</v>
      </c>
      <c r="U556" s="9">
        <v>100.8</v>
      </c>
      <c r="V556">
        <v>26</v>
      </c>
      <c r="W556" s="9">
        <v>143.19999999999999</v>
      </c>
      <c r="X556">
        <f>Ventes[[#This Row],[VenteNombre]]*Ventes[[#This Row],[PUHT]]</f>
        <v>3723.2</v>
      </c>
      <c r="Y556">
        <f>IF(Ventes[[#This Row],[RemiseType]]="Aucun",0,IF(Ventes[[#This Row],[RemiseType]]="Bas",3%,IF(Ventes[[#This Row],[RemiseType]]="Moyen",5%,IF(Ventes[[#This Row],[RemiseType]]="Elevé",10%,0))))*Ventes[[#This Row],[VenteBrut]]</f>
        <v>372.32</v>
      </c>
      <c r="Z556">
        <f>Ventes[[#This Row],[VenteBrut]]-Ventes[[#This Row],[Remise]]</f>
        <v>3350.8799999999997</v>
      </c>
      <c r="AA556">
        <f>Ventes[[#This Row],[VenteNombre]]*Ventes[[#This Row],[CUHT]]</f>
        <v>2620.7999999999997</v>
      </c>
      <c r="AB556">
        <f>ROUND(Ventes[[#This Row],[VenteNet]]-Ventes[[#This Row],[Cout]],2)</f>
        <v>730.08</v>
      </c>
      <c r="AC556">
        <f>WEEKDAY(Ventes[[#This Row],[VenteDate]], 2)</f>
        <v>3</v>
      </c>
      <c r="AD556" t="str">
        <f>CHOOSE(WEEKDAY(Ventes[[#This Row],[VenteDate]], 2),"lun.","mar.","mer.","jeu.","ven.","sam.","dim.")</f>
        <v>mer.</v>
      </c>
      <c r="AE556" s="10" t="str">
        <f>IF(MONTH(Ventes[[#This Row],[VenteDate]])&lt;10,"0"&amp;MONTH(Ventes[[#This Row],[VenteDate]]),TEXT(MONTH(Ventes[[#This Row],[VenteDate]]),"##"))</f>
        <v>04</v>
      </c>
      <c r="AF556" t="str">
        <f>CHOOSE(Ventes[[#This Row],[DateMoisNumero]],"janvier","février","mars","avril","mai","juin","juillet.","août","septembre","octobre","novembre","décembre")</f>
        <v>avril</v>
      </c>
      <c r="AG556" t="str">
        <f>Ventes[[#This Row],[DateAnnee]]&amp;IF(WEEKNUM(Ventes[[#This Row],[VenteDate]])&lt;10,"-0","-")&amp;WEEKNUM(Ventes[[#This Row],[VenteDate]])</f>
        <v>2025-18</v>
      </c>
      <c r="AH556" s="10">
        <f>YEAR(Ventes[[#This Row],[VenteDate]])</f>
        <v>2025</v>
      </c>
      <c r="AR556"/>
      <c r="AS556"/>
      <c r="AT556"/>
      <c r="AU556"/>
      <c r="AV556"/>
      <c r="AW556"/>
      <c r="BA556"/>
      <c r="BC556"/>
    </row>
    <row r="557" spans="1:55">
      <c r="A557" t="s">
        <v>1320</v>
      </c>
      <c r="B557" t="s">
        <v>1321</v>
      </c>
      <c r="D557" s="8">
        <v>45777</v>
      </c>
      <c r="E557" s="8">
        <v>45996</v>
      </c>
      <c r="F557" s="8" t="s">
        <v>95</v>
      </c>
      <c r="G557" t="s">
        <v>96</v>
      </c>
      <c r="H557" t="s">
        <v>802</v>
      </c>
      <c r="I557" t="s">
        <v>803</v>
      </c>
      <c r="J557" t="s">
        <v>804</v>
      </c>
      <c r="K557" t="s">
        <v>1324</v>
      </c>
      <c r="L557" s="9" t="s">
        <v>1325</v>
      </c>
      <c r="M557" s="9" t="s">
        <v>75</v>
      </c>
      <c r="N557" t="s">
        <v>76</v>
      </c>
      <c r="O557" t="s">
        <v>77</v>
      </c>
      <c r="P557" t="s">
        <v>78</v>
      </c>
      <c r="Q557" s="5" t="s">
        <v>57</v>
      </c>
      <c r="R557" t="s">
        <v>58</v>
      </c>
      <c r="S557" t="s">
        <v>342</v>
      </c>
      <c r="T557" t="s">
        <v>343</v>
      </c>
      <c r="U557">
        <v>23.33</v>
      </c>
      <c r="V557">
        <v>57</v>
      </c>
      <c r="W557">
        <v>110</v>
      </c>
      <c r="X557">
        <f>Ventes[[#This Row],[VenteNombre]]*Ventes[[#This Row],[PUHT]]</f>
        <v>6270</v>
      </c>
      <c r="Y557">
        <f>IF(Ventes[[#This Row],[RemiseType]]="Aucun",0,IF(Ventes[[#This Row],[RemiseType]]="Bas",3%,IF(Ventes[[#This Row],[RemiseType]]="Moyen",5%,IF(Ventes[[#This Row],[RemiseType]]="Elevé",10%,0))))*Ventes[[#This Row],[VenteBrut]]</f>
        <v>627</v>
      </c>
      <c r="Z557">
        <f>Ventes[[#This Row],[VenteBrut]]-Ventes[[#This Row],[Remise]]</f>
        <v>5643</v>
      </c>
      <c r="AA557">
        <f>Ventes[[#This Row],[VenteNombre]]*Ventes[[#This Row],[CUHT]]</f>
        <v>1329.81</v>
      </c>
      <c r="AB557">
        <f>ROUND(Ventes[[#This Row],[VenteNet]]-Ventes[[#This Row],[Cout]],2)</f>
        <v>4313.1899999999996</v>
      </c>
      <c r="AC557">
        <f>WEEKDAY(Ventes[[#This Row],[VenteDate]], 2)</f>
        <v>5</v>
      </c>
      <c r="AD557" t="str">
        <f>CHOOSE(WEEKDAY(Ventes[[#This Row],[VenteDate]], 2),"lun.","mar.","mer.","jeu.","ven.","sam.","dim.")</f>
        <v>ven.</v>
      </c>
      <c r="AE557" s="10" t="str">
        <f>IF(MONTH(Ventes[[#This Row],[VenteDate]])&lt;10,"0"&amp;MONTH(Ventes[[#This Row],[VenteDate]]),TEXT(MONTH(Ventes[[#This Row],[VenteDate]]),"##"))</f>
        <v>12</v>
      </c>
      <c r="AF557" t="str">
        <f>CHOOSE(Ventes[[#This Row],[DateMoisNumero]],"janvier","février","mars","avril","mai","juin","juillet.","août","septembre","octobre","novembre","décembre")</f>
        <v>décembre</v>
      </c>
      <c r="AG557" t="str">
        <f>Ventes[[#This Row],[DateAnnee]]&amp;IF(WEEKNUM(Ventes[[#This Row],[VenteDate]])&lt;10,"-0","-")&amp;WEEKNUM(Ventes[[#This Row],[VenteDate]])</f>
        <v>2025-49</v>
      </c>
      <c r="AH557" s="10">
        <f>YEAR(Ventes[[#This Row],[VenteDate]])</f>
        <v>2025</v>
      </c>
      <c r="AR557"/>
      <c r="AS557"/>
      <c r="AT557"/>
      <c r="AU557"/>
      <c r="AV557"/>
      <c r="AW557"/>
      <c r="BA557"/>
      <c r="BC557"/>
    </row>
    <row r="558" spans="1:55">
      <c r="A558" t="s">
        <v>1320</v>
      </c>
      <c r="B558" t="s">
        <v>1321</v>
      </c>
      <c r="D558" s="8">
        <v>45777</v>
      </c>
      <c r="E558" s="8">
        <v>46089</v>
      </c>
      <c r="F558" s="8" t="s">
        <v>95</v>
      </c>
      <c r="G558" t="s">
        <v>96</v>
      </c>
      <c r="H558" t="s">
        <v>802</v>
      </c>
      <c r="I558" t="s">
        <v>803</v>
      </c>
      <c r="J558" t="s">
        <v>804</v>
      </c>
      <c r="K558" t="s">
        <v>1326</v>
      </c>
      <c r="L558" s="9" t="s">
        <v>1327</v>
      </c>
      <c r="M558" s="9" t="s">
        <v>75</v>
      </c>
      <c r="N558" t="s">
        <v>76</v>
      </c>
      <c r="O558" t="s">
        <v>55</v>
      </c>
      <c r="P558" t="s">
        <v>56</v>
      </c>
      <c r="Q558" s="5" t="s">
        <v>79</v>
      </c>
      <c r="R558" t="s">
        <v>80</v>
      </c>
      <c r="S558" t="s">
        <v>81</v>
      </c>
      <c r="T558" t="s">
        <v>82</v>
      </c>
      <c r="U558">
        <v>40</v>
      </c>
      <c r="V558">
        <v>22</v>
      </c>
      <c r="W558">
        <v>41.67</v>
      </c>
      <c r="X558">
        <f>Ventes[[#This Row],[VenteNombre]]*Ventes[[#This Row],[PUHT]]</f>
        <v>916.74</v>
      </c>
      <c r="Y558">
        <f>IF(Ventes[[#This Row],[RemiseType]]="Aucun",0,IF(Ventes[[#This Row],[RemiseType]]="Bas",3%,IF(Ventes[[#This Row],[RemiseType]]="Moyen",5%,IF(Ventes[[#This Row],[RemiseType]]="Elevé",10%,0))))*Ventes[[#This Row],[VenteBrut]]</f>
        <v>27.502199999999998</v>
      </c>
      <c r="Z558">
        <f>Ventes[[#This Row],[VenteBrut]]-Ventes[[#This Row],[Remise]]</f>
        <v>889.23779999999999</v>
      </c>
      <c r="AA558">
        <f>Ventes[[#This Row],[VenteNombre]]*Ventes[[#This Row],[CUHT]]</f>
        <v>880</v>
      </c>
      <c r="AB558">
        <f>ROUND(Ventes[[#This Row],[VenteNet]]-Ventes[[#This Row],[Cout]],2)</f>
        <v>9.24</v>
      </c>
      <c r="AC558">
        <f>WEEKDAY(Ventes[[#This Row],[VenteDate]], 2)</f>
        <v>7</v>
      </c>
      <c r="AD558" t="str">
        <f>CHOOSE(WEEKDAY(Ventes[[#This Row],[VenteDate]], 2),"lun.","mar.","mer.","jeu.","ven.","sam.","dim.")</f>
        <v>dim.</v>
      </c>
      <c r="AE558" s="10" t="str">
        <f>IF(MONTH(Ventes[[#This Row],[VenteDate]])&lt;10,"0"&amp;MONTH(Ventes[[#This Row],[VenteDate]]),TEXT(MONTH(Ventes[[#This Row],[VenteDate]]),"##"))</f>
        <v>03</v>
      </c>
      <c r="AF558" t="str">
        <f>CHOOSE(Ventes[[#This Row],[DateMoisNumero]],"janvier","février","mars","avril","mai","juin","juillet.","août","septembre","octobre","novembre","décembre")</f>
        <v>mars</v>
      </c>
      <c r="AG558" t="str">
        <f>Ventes[[#This Row],[DateAnnee]]&amp;IF(WEEKNUM(Ventes[[#This Row],[VenteDate]])&lt;10,"-0","-")&amp;WEEKNUM(Ventes[[#This Row],[VenteDate]])</f>
        <v>2026-11</v>
      </c>
      <c r="AH558" s="10">
        <f>YEAR(Ventes[[#This Row],[VenteDate]])</f>
        <v>2026</v>
      </c>
      <c r="AR558"/>
      <c r="AS558"/>
      <c r="AT558"/>
      <c r="AU558"/>
      <c r="AV558"/>
      <c r="AW558"/>
      <c r="BA558"/>
      <c r="BC558"/>
    </row>
    <row r="559" spans="1:55">
      <c r="A559" t="s">
        <v>1320</v>
      </c>
      <c r="B559" t="s">
        <v>1321</v>
      </c>
      <c r="D559" s="8">
        <v>45777</v>
      </c>
      <c r="E559" s="8">
        <v>46210</v>
      </c>
      <c r="F559" s="8" t="s">
        <v>95</v>
      </c>
      <c r="G559" t="s">
        <v>96</v>
      </c>
      <c r="H559" t="s">
        <v>802</v>
      </c>
      <c r="I559" t="s">
        <v>803</v>
      </c>
      <c r="J559" t="s">
        <v>804</v>
      </c>
      <c r="K559" t="s">
        <v>1328</v>
      </c>
      <c r="L559" s="9" t="s">
        <v>1329</v>
      </c>
      <c r="M559" s="9" t="s">
        <v>53</v>
      </c>
      <c r="N559" t="s">
        <v>54</v>
      </c>
      <c r="O559" t="s">
        <v>55</v>
      </c>
      <c r="P559" t="s">
        <v>56</v>
      </c>
      <c r="Q559" s="5" t="s">
        <v>79</v>
      </c>
      <c r="R559" t="s">
        <v>80</v>
      </c>
      <c r="S559" t="s">
        <v>365</v>
      </c>
      <c r="T559" t="s">
        <v>366</v>
      </c>
      <c r="U559">
        <v>128.52000000000001</v>
      </c>
      <c r="V559">
        <v>28</v>
      </c>
      <c r="W559">
        <v>141.75</v>
      </c>
      <c r="X559">
        <f>Ventes[[#This Row],[VenteNombre]]*Ventes[[#This Row],[PUHT]]</f>
        <v>3969</v>
      </c>
      <c r="Y559">
        <f>IF(Ventes[[#This Row],[RemiseType]]="Aucun",0,IF(Ventes[[#This Row],[RemiseType]]="Bas",3%,IF(Ventes[[#This Row],[RemiseType]]="Moyen",5%,IF(Ventes[[#This Row],[RemiseType]]="Elevé",10%,0))))*Ventes[[#This Row],[VenteBrut]]</f>
        <v>119.07</v>
      </c>
      <c r="Z559">
        <f>Ventes[[#This Row],[VenteBrut]]-Ventes[[#This Row],[Remise]]</f>
        <v>3849.93</v>
      </c>
      <c r="AA559">
        <f>Ventes[[#This Row],[VenteNombre]]*Ventes[[#This Row],[CUHT]]</f>
        <v>3598.5600000000004</v>
      </c>
      <c r="AB559">
        <f>ROUND(Ventes[[#This Row],[VenteNet]]-Ventes[[#This Row],[Cout]],2)</f>
        <v>251.37</v>
      </c>
      <c r="AC559">
        <f>WEEKDAY(Ventes[[#This Row],[VenteDate]], 2)</f>
        <v>2</v>
      </c>
      <c r="AD559" t="str">
        <f>CHOOSE(WEEKDAY(Ventes[[#This Row],[VenteDate]], 2),"lun.","mar.","mer.","jeu.","ven.","sam.","dim.")</f>
        <v>mar.</v>
      </c>
      <c r="AE559" s="10" t="str">
        <f>IF(MONTH(Ventes[[#This Row],[VenteDate]])&lt;10,"0"&amp;MONTH(Ventes[[#This Row],[VenteDate]]),TEXT(MONTH(Ventes[[#This Row],[VenteDate]]),"##"))</f>
        <v>07</v>
      </c>
      <c r="AF559" t="str">
        <f>CHOOSE(Ventes[[#This Row],[DateMoisNumero]],"janvier","février","mars","avril","mai","juin","juillet.","août","septembre","octobre","novembre","décembre")</f>
        <v>juillet.</v>
      </c>
      <c r="AG559" t="str">
        <f>Ventes[[#This Row],[DateAnnee]]&amp;IF(WEEKNUM(Ventes[[#This Row],[VenteDate]])&lt;10,"-0","-")&amp;WEEKNUM(Ventes[[#This Row],[VenteDate]])</f>
        <v>2026-28</v>
      </c>
      <c r="AH559" s="10">
        <f>YEAR(Ventes[[#This Row],[VenteDate]])</f>
        <v>2026</v>
      </c>
      <c r="AR559"/>
      <c r="AS559"/>
      <c r="AT559"/>
      <c r="AU559"/>
      <c r="AV559"/>
      <c r="AW559"/>
      <c r="BA559"/>
      <c r="BC559"/>
    </row>
    <row r="560" spans="1:55">
      <c r="A560" t="s">
        <v>1320</v>
      </c>
      <c r="B560" t="s">
        <v>1321</v>
      </c>
      <c r="D560" s="8">
        <v>45777</v>
      </c>
      <c r="E560" s="8">
        <v>46232</v>
      </c>
      <c r="F560" s="8" t="s">
        <v>95</v>
      </c>
      <c r="G560" t="s">
        <v>96</v>
      </c>
      <c r="H560" t="s">
        <v>802</v>
      </c>
      <c r="I560" t="s">
        <v>803</v>
      </c>
      <c r="J560" t="s">
        <v>804</v>
      </c>
      <c r="K560" t="s">
        <v>1330</v>
      </c>
      <c r="L560" s="9" t="s">
        <v>1331</v>
      </c>
      <c r="M560" s="9" t="s">
        <v>75</v>
      </c>
      <c r="N560" t="s">
        <v>76</v>
      </c>
      <c r="O560" t="s">
        <v>77</v>
      </c>
      <c r="P560" t="s">
        <v>78</v>
      </c>
      <c r="Q560" s="5" t="s">
        <v>79</v>
      </c>
      <c r="R560" t="s">
        <v>80</v>
      </c>
      <c r="S560" t="s">
        <v>160</v>
      </c>
      <c r="T560" t="s">
        <v>161</v>
      </c>
      <c r="U560">
        <v>58.8</v>
      </c>
      <c r="V560">
        <v>26</v>
      </c>
      <c r="W560">
        <v>125.2</v>
      </c>
      <c r="X560">
        <f>Ventes[[#This Row],[VenteNombre]]*Ventes[[#This Row],[PUHT]]</f>
        <v>3255.2000000000003</v>
      </c>
      <c r="Y560">
        <f>IF(Ventes[[#This Row],[RemiseType]]="Aucun",0,IF(Ventes[[#This Row],[RemiseType]]="Bas",3%,IF(Ventes[[#This Row],[RemiseType]]="Moyen",5%,IF(Ventes[[#This Row],[RemiseType]]="Elevé",10%,0))))*Ventes[[#This Row],[VenteBrut]]</f>
        <v>325.52000000000004</v>
      </c>
      <c r="Z560">
        <f>Ventes[[#This Row],[VenteBrut]]-Ventes[[#This Row],[Remise]]</f>
        <v>2929.6800000000003</v>
      </c>
      <c r="AA560">
        <f>Ventes[[#This Row],[VenteNombre]]*Ventes[[#This Row],[CUHT]]</f>
        <v>1528.8</v>
      </c>
      <c r="AB560">
        <f>ROUND(Ventes[[#This Row],[VenteNet]]-Ventes[[#This Row],[Cout]],2)</f>
        <v>1400.88</v>
      </c>
      <c r="AC560">
        <f>WEEKDAY(Ventes[[#This Row],[VenteDate]], 2)</f>
        <v>3</v>
      </c>
      <c r="AD560" t="str">
        <f>CHOOSE(WEEKDAY(Ventes[[#This Row],[VenteDate]], 2),"lun.","mar.","mer.","jeu.","ven.","sam.","dim.")</f>
        <v>mer.</v>
      </c>
      <c r="AE560" s="10" t="str">
        <f>IF(MONTH(Ventes[[#This Row],[VenteDate]])&lt;10,"0"&amp;MONTH(Ventes[[#This Row],[VenteDate]]),TEXT(MONTH(Ventes[[#This Row],[VenteDate]]),"##"))</f>
        <v>07</v>
      </c>
      <c r="AF560" t="str">
        <f>CHOOSE(Ventes[[#This Row],[DateMoisNumero]],"janvier","février","mars","avril","mai","juin","juillet.","août","septembre","octobre","novembre","décembre")</f>
        <v>juillet.</v>
      </c>
      <c r="AG560" t="str">
        <f>Ventes[[#This Row],[DateAnnee]]&amp;IF(WEEKNUM(Ventes[[#This Row],[VenteDate]])&lt;10,"-0","-")&amp;WEEKNUM(Ventes[[#This Row],[VenteDate]])</f>
        <v>2026-31</v>
      </c>
      <c r="AH560" s="10">
        <f>YEAR(Ventes[[#This Row],[VenteDate]])</f>
        <v>2026</v>
      </c>
      <c r="AR560"/>
      <c r="AS560"/>
      <c r="AT560"/>
      <c r="AU560"/>
      <c r="AV560"/>
      <c r="AW560"/>
      <c r="BA560"/>
      <c r="BC560"/>
    </row>
    <row r="561" spans="1:55">
      <c r="A561" t="s">
        <v>1320</v>
      </c>
      <c r="B561" t="s">
        <v>1321</v>
      </c>
      <c r="D561" s="8">
        <v>45777</v>
      </c>
      <c r="E561" s="8">
        <v>46507</v>
      </c>
      <c r="F561" s="8" t="s">
        <v>95</v>
      </c>
      <c r="G561" t="s">
        <v>96</v>
      </c>
      <c r="H561" t="s">
        <v>802</v>
      </c>
      <c r="I561" t="s">
        <v>803</v>
      </c>
      <c r="J561" t="s">
        <v>804</v>
      </c>
      <c r="K561" t="s">
        <v>1180</v>
      </c>
      <c r="L561" s="9" t="s">
        <v>1181</v>
      </c>
      <c r="M561" s="9" t="s">
        <v>63</v>
      </c>
      <c r="N561" t="s">
        <v>64</v>
      </c>
      <c r="O561" t="s">
        <v>77</v>
      </c>
      <c r="P561" s="9" t="s">
        <v>78</v>
      </c>
      <c r="Q561" s="5" t="s">
        <v>57</v>
      </c>
      <c r="R561" t="s">
        <v>58</v>
      </c>
      <c r="S561" t="s">
        <v>199</v>
      </c>
      <c r="T561" t="s">
        <v>200</v>
      </c>
      <c r="U561" s="9">
        <v>32</v>
      </c>
      <c r="V561">
        <v>72</v>
      </c>
      <c r="W561" s="9">
        <v>45</v>
      </c>
      <c r="X561">
        <f>Ventes[[#This Row],[VenteNombre]]*Ventes[[#This Row],[PUHT]]</f>
        <v>3240</v>
      </c>
      <c r="Y561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561">
        <f>Ventes[[#This Row],[VenteBrut]]-Ventes[[#This Row],[Remise]]</f>
        <v>2916</v>
      </c>
      <c r="AA561">
        <f>Ventes[[#This Row],[VenteNombre]]*Ventes[[#This Row],[CUHT]]</f>
        <v>2304</v>
      </c>
      <c r="AB561">
        <f>ROUND(Ventes[[#This Row],[VenteNet]]-Ventes[[#This Row],[Cout]],2)</f>
        <v>612</v>
      </c>
      <c r="AC561">
        <f>WEEKDAY(Ventes[[#This Row],[VenteDate]], 2)</f>
        <v>5</v>
      </c>
      <c r="AD561" t="str">
        <f>CHOOSE(WEEKDAY(Ventes[[#This Row],[VenteDate]], 2),"lun.","mar.","mer.","jeu.","ven.","sam.","dim.")</f>
        <v>ven.</v>
      </c>
      <c r="AE561" s="10" t="str">
        <f>IF(MONTH(Ventes[[#This Row],[VenteDate]])&lt;10,"0"&amp;MONTH(Ventes[[#This Row],[VenteDate]]),TEXT(MONTH(Ventes[[#This Row],[VenteDate]]),"##"))</f>
        <v>04</v>
      </c>
      <c r="AF561" t="str">
        <f>CHOOSE(Ventes[[#This Row],[DateMoisNumero]],"janvier","février","mars","avril","mai","juin","juillet.","août","septembre","octobre","novembre","décembre")</f>
        <v>avril</v>
      </c>
      <c r="AG561" t="str">
        <f>Ventes[[#This Row],[DateAnnee]]&amp;IF(WEEKNUM(Ventes[[#This Row],[VenteDate]])&lt;10,"-0","-")&amp;WEEKNUM(Ventes[[#This Row],[VenteDate]])</f>
        <v>2027-18</v>
      </c>
      <c r="AH561" s="10">
        <f>YEAR(Ventes[[#This Row],[VenteDate]])</f>
        <v>2027</v>
      </c>
      <c r="AR561"/>
      <c r="AS561"/>
      <c r="AT561"/>
      <c r="AU561"/>
      <c r="AV561"/>
      <c r="AW561"/>
      <c r="BA561"/>
      <c r="BC561"/>
    </row>
    <row r="562" spans="1:55">
      <c r="A562" t="s">
        <v>1320</v>
      </c>
      <c r="B562" t="s">
        <v>1321</v>
      </c>
      <c r="D562" s="8">
        <v>45777</v>
      </c>
      <c r="E562" s="8">
        <v>46726</v>
      </c>
      <c r="F562" s="8" t="s">
        <v>95</v>
      </c>
      <c r="G562" t="s">
        <v>96</v>
      </c>
      <c r="H562" t="s">
        <v>802</v>
      </c>
      <c r="I562" t="s">
        <v>803</v>
      </c>
      <c r="J562" t="s">
        <v>804</v>
      </c>
      <c r="K562" t="s">
        <v>201</v>
      </c>
      <c r="L562" s="9" t="s">
        <v>202</v>
      </c>
      <c r="M562" s="9" t="s">
        <v>75</v>
      </c>
      <c r="N562" t="s">
        <v>76</v>
      </c>
      <c r="O562" t="s">
        <v>77</v>
      </c>
      <c r="P562" s="9" t="s">
        <v>78</v>
      </c>
      <c r="Q562" s="5" t="s">
        <v>57</v>
      </c>
      <c r="R562" t="s">
        <v>58</v>
      </c>
      <c r="S562" t="s">
        <v>342</v>
      </c>
      <c r="T562" t="s">
        <v>343</v>
      </c>
      <c r="U562" s="9">
        <v>75.599999999999994</v>
      </c>
      <c r="V562">
        <v>57</v>
      </c>
      <c r="W562" s="9">
        <v>132.4</v>
      </c>
      <c r="X562">
        <f>Ventes[[#This Row],[VenteNombre]]*Ventes[[#This Row],[PUHT]]</f>
        <v>7546.8</v>
      </c>
      <c r="Y562">
        <f>IF(Ventes[[#This Row],[RemiseType]]="Aucun",0,IF(Ventes[[#This Row],[RemiseType]]="Bas",3%,IF(Ventes[[#This Row],[RemiseType]]="Moyen",5%,IF(Ventes[[#This Row],[RemiseType]]="Elevé",10%,0))))*Ventes[[#This Row],[VenteBrut]]</f>
        <v>754.68000000000006</v>
      </c>
      <c r="Z562">
        <f>Ventes[[#This Row],[VenteBrut]]-Ventes[[#This Row],[Remise]]</f>
        <v>6792.12</v>
      </c>
      <c r="AA562">
        <f>Ventes[[#This Row],[VenteNombre]]*Ventes[[#This Row],[CUHT]]</f>
        <v>4309.2</v>
      </c>
      <c r="AB562">
        <f>ROUND(Ventes[[#This Row],[VenteNet]]-Ventes[[#This Row],[Cout]],2)</f>
        <v>2482.92</v>
      </c>
      <c r="AC562">
        <f>WEEKDAY(Ventes[[#This Row],[VenteDate]], 2)</f>
        <v>7</v>
      </c>
      <c r="AD562" t="str">
        <f>CHOOSE(WEEKDAY(Ventes[[#This Row],[VenteDate]], 2),"lun.","mar.","mer.","jeu.","ven.","sam.","dim.")</f>
        <v>dim.</v>
      </c>
      <c r="AE562" s="10" t="str">
        <f>IF(MONTH(Ventes[[#This Row],[VenteDate]])&lt;10,"0"&amp;MONTH(Ventes[[#This Row],[VenteDate]]),TEXT(MONTH(Ventes[[#This Row],[VenteDate]]),"##"))</f>
        <v>12</v>
      </c>
      <c r="AF562" t="str">
        <f>CHOOSE(Ventes[[#This Row],[DateMoisNumero]],"janvier","février","mars","avril","mai","juin","juillet.","août","septembre","octobre","novembre","décembre")</f>
        <v>décembre</v>
      </c>
      <c r="AG562" t="str">
        <f>Ventes[[#This Row],[DateAnnee]]&amp;IF(WEEKNUM(Ventes[[#This Row],[VenteDate]])&lt;10,"-0","-")&amp;WEEKNUM(Ventes[[#This Row],[VenteDate]])</f>
        <v>2027-50</v>
      </c>
      <c r="AH562" s="10">
        <f>YEAR(Ventes[[#This Row],[VenteDate]])</f>
        <v>2027</v>
      </c>
      <c r="AR562"/>
      <c r="AS562"/>
      <c r="AT562"/>
      <c r="AU562"/>
      <c r="AV562"/>
      <c r="AW562"/>
      <c r="BA562"/>
      <c r="BC562"/>
    </row>
    <row r="563" spans="1:55">
      <c r="A563" t="s">
        <v>1320</v>
      </c>
      <c r="B563" t="s">
        <v>1321</v>
      </c>
      <c r="D563" s="8">
        <v>45777</v>
      </c>
      <c r="E563" s="8">
        <v>46820</v>
      </c>
      <c r="F563" s="8" t="s">
        <v>95</v>
      </c>
      <c r="G563" t="s">
        <v>96</v>
      </c>
      <c r="H563" t="s">
        <v>802</v>
      </c>
      <c r="I563" t="s">
        <v>803</v>
      </c>
      <c r="J563" t="s">
        <v>804</v>
      </c>
      <c r="K563" t="s">
        <v>1332</v>
      </c>
      <c r="L563" s="9" t="s">
        <v>1333</v>
      </c>
      <c r="M563" s="9" t="s">
        <v>75</v>
      </c>
      <c r="N563" t="s">
        <v>76</v>
      </c>
      <c r="O563" t="s">
        <v>55</v>
      </c>
      <c r="P563" s="9" t="s">
        <v>56</v>
      </c>
      <c r="Q563" s="5" t="s">
        <v>79</v>
      </c>
      <c r="R563" t="s">
        <v>80</v>
      </c>
      <c r="S563" t="s">
        <v>81</v>
      </c>
      <c r="T563" t="s">
        <v>82</v>
      </c>
      <c r="U563" s="9">
        <v>72</v>
      </c>
      <c r="V563">
        <v>22</v>
      </c>
      <c r="W563" s="9">
        <v>75</v>
      </c>
      <c r="X563">
        <f>Ventes[[#This Row],[VenteNombre]]*Ventes[[#This Row],[PUHT]]</f>
        <v>1650</v>
      </c>
      <c r="Y563">
        <f>IF(Ventes[[#This Row],[RemiseType]]="Aucun",0,IF(Ventes[[#This Row],[RemiseType]]="Bas",3%,IF(Ventes[[#This Row],[RemiseType]]="Moyen",5%,IF(Ventes[[#This Row],[RemiseType]]="Elevé",10%,0))))*Ventes[[#This Row],[VenteBrut]]</f>
        <v>49.5</v>
      </c>
      <c r="Z563">
        <f>Ventes[[#This Row],[VenteBrut]]-Ventes[[#This Row],[Remise]]</f>
        <v>1600.5</v>
      </c>
      <c r="AA563">
        <f>Ventes[[#This Row],[VenteNombre]]*Ventes[[#This Row],[CUHT]]</f>
        <v>1584</v>
      </c>
      <c r="AB563">
        <f>ROUND(Ventes[[#This Row],[VenteNet]]-Ventes[[#This Row],[Cout]],2)</f>
        <v>16.5</v>
      </c>
      <c r="AC563">
        <f>WEEKDAY(Ventes[[#This Row],[VenteDate]], 2)</f>
        <v>3</v>
      </c>
      <c r="AD563" t="str">
        <f>CHOOSE(WEEKDAY(Ventes[[#This Row],[VenteDate]], 2),"lun.","mar.","mer.","jeu.","ven.","sam.","dim.")</f>
        <v>mer.</v>
      </c>
      <c r="AE563" s="10" t="str">
        <f>IF(MONTH(Ventes[[#This Row],[VenteDate]])&lt;10,"0"&amp;MONTH(Ventes[[#This Row],[VenteDate]]),TEXT(MONTH(Ventes[[#This Row],[VenteDate]]),"##"))</f>
        <v>03</v>
      </c>
      <c r="AF563" t="str">
        <f>CHOOSE(Ventes[[#This Row],[DateMoisNumero]],"janvier","février","mars","avril","mai","juin","juillet.","août","septembre","octobre","novembre","décembre")</f>
        <v>mars</v>
      </c>
      <c r="AG563" t="str">
        <f>Ventes[[#This Row],[DateAnnee]]&amp;IF(WEEKNUM(Ventes[[#This Row],[VenteDate]])&lt;10,"-0","-")&amp;WEEKNUM(Ventes[[#This Row],[VenteDate]])</f>
        <v>2028-11</v>
      </c>
      <c r="AH563" s="10">
        <f>YEAR(Ventes[[#This Row],[VenteDate]])</f>
        <v>2028</v>
      </c>
      <c r="AR563"/>
      <c r="AS563"/>
      <c r="AT563"/>
      <c r="AU563"/>
      <c r="AV563"/>
      <c r="AW563"/>
      <c r="BA563"/>
      <c r="BC563"/>
    </row>
    <row r="564" spans="1:55">
      <c r="A564" t="s">
        <v>1334</v>
      </c>
      <c r="B564" t="s">
        <v>1335</v>
      </c>
      <c r="D564" s="7">
        <v>45507</v>
      </c>
      <c r="E564" s="8">
        <v>45507</v>
      </c>
      <c r="F564" s="8" t="s">
        <v>95</v>
      </c>
      <c r="G564" t="s">
        <v>96</v>
      </c>
      <c r="H564" t="s">
        <v>314</v>
      </c>
      <c r="I564" t="s">
        <v>39</v>
      </c>
      <c r="J564" t="s">
        <v>40</v>
      </c>
      <c r="K564" t="s">
        <v>1336</v>
      </c>
      <c r="L564" s="9" t="s">
        <v>1337</v>
      </c>
      <c r="M564" s="9" t="s">
        <v>75</v>
      </c>
      <c r="N564" t="s">
        <v>76</v>
      </c>
      <c r="O564" t="s">
        <v>77</v>
      </c>
      <c r="P564" s="9" t="s">
        <v>78</v>
      </c>
      <c r="Q564" s="5" t="s">
        <v>65</v>
      </c>
      <c r="R564" t="s">
        <v>66</v>
      </c>
      <c r="S564" t="s">
        <v>342</v>
      </c>
      <c r="T564" t="s">
        <v>343</v>
      </c>
      <c r="U564" s="9">
        <v>58.33</v>
      </c>
      <c r="V564">
        <v>24</v>
      </c>
      <c r="W564" s="9">
        <v>66.67</v>
      </c>
      <c r="X564">
        <f>Ventes[[#This Row],[VenteNombre]]*Ventes[[#This Row],[PUHT]]</f>
        <v>1600.08</v>
      </c>
      <c r="Y564">
        <f>IF(Ventes[[#This Row],[RemiseType]]="Aucun",0,IF(Ventes[[#This Row],[RemiseType]]="Bas",3%,IF(Ventes[[#This Row],[RemiseType]]="Moyen",5%,IF(Ventes[[#This Row],[RemiseType]]="Elevé",10%,0))))*Ventes[[#This Row],[VenteBrut]]</f>
        <v>160.00800000000001</v>
      </c>
      <c r="Z564">
        <f>Ventes[[#This Row],[VenteBrut]]-Ventes[[#This Row],[Remise]]</f>
        <v>1440.0719999999999</v>
      </c>
      <c r="AA564">
        <f>Ventes[[#This Row],[VenteNombre]]*Ventes[[#This Row],[CUHT]]</f>
        <v>1399.92</v>
      </c>
      <c r="AB564">
        <f>ROUND(Ventes[[#This Row],[VenteNet]]-Ventes[[#This Row],[Cout]],2)</f>
        <v>40.15</v>
      </c>
      <c r="AC564">
        <f>WEEKDAY(Ventes[[#This Row],[VenteDate]], 2)</f>
        <v>6</v>
      </c>
      <c r="AD564" t="str">
        <f>CHOOSE(WEEKDAY(Ventes[[#This Row],[VenteDate]], 2),"lun.","mar.","mer.","jeu.","ven.","sam.","dim.")</f>
        <v>sam.</v>
      </c>
      <c r="AE564" s="10" t="str">
        <f>IF(MONTH(Ventes[[#This Row],[VenteDate]])&lt;10,"0"&amp;MONTH(Ventes[[#This Row],[VenteDate]]),TEXT(MONTH(Ventes[[#This Row],[VenteDate]]),"##"))</f>
        <v>08</v>
      </c>
      <c r="AF564" t="str">
        <f>CHOOSE(Ventes[[#This Row],[DateMoisNumero]],"janvier","février","mars","avril","mai","juin","juillet.","août","septembre","octobre","novembre","décembre")</f>
        <v>août</v>
      </c>
      <c r="AG564" t="str">
        <f>Ventes[[#This Row],[DateAnnee]]&amp;IF(WEEKNUM(Ventes[[#This Row],[VenteDate]])&lt;10,"-0","-")&amp;WEEKNUM(Ventes[[#This Row],[VenteDate]])</f>
        <v>2024-31</v>
      </c>
      <c r="AH564" s="10">
        <f>YEAR(Ventes[[#This Row],[VenteDate]])</f>
        <v>2024</v>
      </c>
      <c r="AR564"/>
      <c r="AS564"/>
      <c r="AT564"/>
      <c r="AU564"/>
      <c r="AV564"/>
      <c r="AW564"/>
      <c r="BA564"/>
      <c r="BC564"/>
    </row>
    <row r="565" spans="1:55">
      <c r="A565" t="s">
        <v>1334</v>
      </c>
      <c r="B565" t="s">
        <v>1335</v>
      </c>
      <c r="D565" s="7">
        <v>45507</v>
      </c>
      <c r="E565" s="8">
        <v>45783</v>
      </c>
      <c r="F565" s="8" t="s">
        <v>95</v>
      </c>
      <c r="G565" t="s">
        <v>96</v>
      </c>
      <c r="H565" t="s">
        <v>314</v>
      </c>
      <c r="I565" t="s">
        <v>39</v>
      </c>
      <c r="J565" t="s">
        <v>40</v>
      </c>
      <c r="K565" t="s">
        <v>1338</v>
      </c>
      <c r="L565" s="9" t="s">
        <v>1339</v>
      </c>
      <c r="M565" s="9" t="s">
        <v>63</v>
      </c>
      <c r="N565" t="s">
        <v>64</v>
      </c>
      <c r="O565" t="s">
        <v>77</v>
      </c>
      <c r="P565" t="s">
        <v>78</v>
      </c>
      <c r="Q565" s="5" t="s">
        <v>57</v>
      </c>
      <c r="R565" t="s">
        <v>58</v>
      </c>
      <c r="S565" t="s">
        <v>143</v>
      </c>
      <c r="T565" t="s">
        <v>144</v>
      </c>
      <c r="U565">
        <v>25.2</v>
      </c>
      <c r="V565">
        <v>17</v>
      </c>
      <c r="W565">
        <v>120.52</v>
      </c>
      <c r="X565">
        <f>Ventes[[#This Row],[VenteNombre]]*Ventes[[#This Row],[PUHT]]</f>
        <v>2048.84</v>
      </c>
      <c r="Y565">
        <f>IF(Ventes[[#This Row],[RemiseType]]="Aucun",0,IF(Ventes[[#This Row],[RemiseType]]="Bas",3%,IF(Ventes[[#This Row],[RemiseType]]="Moyen",5%,IF(Ventes[[#This Row],[RemiseType]]="Elevé",10%,0))))*Ventes[[#This Row],[VenteBrut]]</f>
        <v>204.88400000000001</v>
      </c>
      <c r="Z565">
        <f>Ventes[[#This Row],[VenteBrut]]-Ventes[[#This Row],[Remise]]</f>
        <v>1843.9560000000001</v>
      </c>
      <c r="AA565">
        <f>Ventes[[#This Row],[VenteNombre]]*Ventes[[#This Row],[CUHT]]</f>
        <v>428.4</v>
      </c>
      <c r="AB565">
        <f>ROUND(Ventes[[#This Row],[VenteNet]]-Ventes[[#This Row],[Cout]],2)</f>
        <v>1415.56</v>
      </c>
      <c r="AC565">
        <f>WEEKDAY(Ventes[[#This Row],[VenteDate]], 2)</f>
        <v>2</v>
      </c>
      <c r="AD565" t="str">
        <f>CHOOSE(WEEKDAY(Ventes[[#This Row],[VenteDate]], 2),"lun.","mar.","mer.","jeu.","ven.","sam.","dim.")</f>
        <v>mar.</v>
      </c>
      <c r="AE565" s="10" t="str">
        <f>IF(MONTH(Ventes[[#This Row],[VenteDate]])&lt;10,"0"&amp;MONTH(Ventes[[#This Row],[VenteDate]]),TEXT(MONTH(Ventes[[#This Row],[VenteDate]]),"##"))</f>
        <v>05</v>
      </c>
      <c r="AF565" t="str">
        <f>CHOOSE(Ventes[[#This Row],[DateMoisNumero]],"janvier","février","mars","avril","mai","juin","juillet.","août","septembre","octobre","novembre","décembre")</f>
        <v>mai</v>
      </c>
      <c r="AG565" t="str">
        <f>Ventes[[#This Row],[DateAnnee]]&amp;IF(WEEKNUM(Ventes[[#This Row],[VenteDate]])&lt;10,"-0","-")&amp;WEEKNUM(Ventes[[#This Row],[VenteDate]])</f>
        <v>2025-19</v>
      </c>
      <c r="AH565" s="10">
        <f>YEAR(Ventes[[#This Row],[VenteDate]])</f>
        <v>2025</v>
      </c>
      <c r="AR565"/>
      <c r="AS565"/>
      <c r="AT565"/>
      <c r="AU565"/>
      <c r="AV565"/>
      <c r="AW565"/>
      <c r="BA565"/>
      <c r="BC565"/>
    </row>
    <row r="566" spans="1:55">
      <c r="A566" t="s">
        <v>1334</v>
      </c>
      <c r="B566" t="s">
        <v>1335</v>
      </c>
      <c r="D566" s="7">
        <v>45507</v>
      </c>
      <c r="E566" s="8">
        <v>46192</v>
      </c>
      <c r="F566" s="8" t="s">
        <v>95</v>
      </c>
      <c r="G566" t="s">
        <v>96</v>
      </c>
      <c r="H566" t="s">
        <v>314</v>
      </c>
      <c r="I566" t="s">
        <v>39</v>
      </c>
      <c r="J566" t="s">
        <v>40</v>
      </c>
      <c r="K566" t="s">
        <v>1340</v>
      </c>
      <c r="L566" s="9" t="s">
        <v>1341</v>
      </c>
      <c r="M566" s="9" t="s">
        <v>75</v>
      </c>
      <c r="N566" t="s">
        <v>76</v>
      </c>
      <c r="O566" t="s">
        <v>77</v>
      </c>
      <c r="P566" t="s">
        <v>78</v>
      </c>
      <c r="Q566" s="5" t="s">
        <v>65</v>
      </c>
      <c r="R566" t="s">
        <v>66</v>
      </c>
      <c r="S566" t="s">
        <v>342</v>
      </c>
      <c r="T566" t="s">
        <v>343</v>
      </c>
      <c r="U566">
        <v>58.8</v>
      </c>
      <c r="V566">
        <v>24</v>
      </c>
      <c r="W566">
        <v>67.2</v>
      </c>
      <c r="X566">
        <f>Ventes[[#This Row],[VenteNombre]]*Ventes[[#This Row],[PUHT]]</f>
        <v>1612.8000000000002</v>
      </c>
      <c r="Y566">
        <f>IF(Ventes[[#This Row],[RemiseType]]="Aucun",0,IF(Ventes[[#This Row],[RemiseType]]="Bas",3%,IF(Ventes[[#This Row],[RemiseType]]="Moyen",5%,IF(Ventes[[#This Row],[RemiseType]]="Elevé",10%,0))))*Ventes[[#This Row],[VenteBrut]]</f>
        <v>161.28000000000003</v>
      </c>
      <c r="Z566">
        <f>Ventes[[#This Row],[VenteBrut]]-Ventes[[#This Row],[Remise]]</f>
        <v>1451.5200000000002</v>
      </c>
      <c r="AA566">
        <f>Ventes[[#This Row],[VenteNombre]]*Ventes[[#This Row],[CUHT]]</f>
        <v>1411.1999999999998</v>
      </c>
      <c r="AB566">
        <f>ROUND(Ventes[[#This Row],[VenteNet]]-Ventes[[#This Row],[Cout]],2)</f>
        <v>40.32</v>
      </c>
      <c r="AC566">
        <f>WEEKDAY(Ventes[[#This Row],[VenteDate]], 2)</f>
        <v>5</v>
      </c>
      <c r="AD566" t="str">
        <f>CHOOSE(WEEKDAY(Ventes[[#This Row],[VenteDate]], 2),"lun.","mar.","mer.","jeu.","ven.","sam.","dim.")</f>
        <v>ven.</v>
      </c>
      <c r="AE566" s="10" t="str">
        <f>IF(MONTH(Ventes[[#This Row],[VenteDate]])&lt;10,"0"&amp;MONTH(Ventes[[#This Row],[VenteDate]]),TEXT(MONTH(Ventes[[#This Row],[VenteDate]]),"##"))</f>
        <v>06</v>
      </c>
      <c r="AF566" t="str">
        <f>CHOOSE(Ventes[[#This Row],[DateMoisNumero]],"janvier","février","mars","avril","mai","juin","juillet.","août","septembre","octobre","novembre","décembre")</f>
        <v>juin</v>
      </c>
      <c r="AG566" t="str">
        <f>Ventes[[#This Row],[DateAnnee]]&amp;IF(WEEKNUM(Ventes[[#This Row],[VenteDate]])&lt;10,"-0","-")&amp;WEEKNUM(Ventes[[#This Row],[VenteDate]])</f>
        <v>2026-25</v>
      </c>
      <c r="AH566" s="10">
        <f>YEAR(Ventes[[#This Row],[VenteDate]])</f>
        <v>2026</v>
      </c>
      <c r="AR566"/>
      <c r="AS566"/>
      <c r="AT566"/>
      <c r="AU566"/>
      <c r="AV566"/>
      <c r="AW566"/>
      <c r="BA566"/>
      <c r="BC566"/>
    </row>
    <row r="567" spans="1:55">
      <c r="A567" t="s">
        <v>1334</v>
      </c>
      <c r="B567" t="s">
        <v>1335</v>
      </c>
      <c r="D567" s="7">
        <v>45507</v>
      </c>
      <c r="E567" s="8">
        <v>46513</v>
      </c>
      <c r="F567" s="8" t="s">
        <v>95</v>
      </c>
      <c r="G567" t="s">
        <v>96</v>
      </c>
      <c r="H567" t="s">
        <v>314</v>
      </c>
      <c r="I567" t="s">
        <v>39</v>
      </c>
      <c r="J567" t="s">
        <v>40</v>
      </c>
      <c r="K567" t="s">
        <v>1204</v>
      </c>
      <c r="L567" s="9" t="s">
        <v>1205</v>
      </c>
      <c r="M567" s="9" t="s">
        <v>63</v>
      </c>
      <c r="N567" t="s">
        <v>64</v>
      </c>
      <c r="O567" t="s">
        <v>77</v>
      </c>
      <c r="P567" s="9" t="s">
        <v>78</v>
      </c>
      <c r="Q567" s="5" t="s">
        <v>57</v>
      </c>
      <c r="R567" t="s">
        <v>58</v>
      </c>
      <c r="S567" t="s">
        <v>143</v>
      </c>
      <c r="T567" t="s">
        <v>144</v>
      </c>
      <c r="U567" s="9">
        <v>46.67</v>
      </c>
      <c r="V567">
        <v>17</v>
      </c>
      <c r="W567" s="9">
        <v>138</v>
      </c>
      <c r="X567">
        <f>Ventes[[#This Row],[VenteNombre]]*Ventes[[#This Row],[PUHT]]</f>
        <v>2346</v>
      </c>
      <c r="Y567">
        <f>IF(Ventes[[#This Row],[RemiseType]]="Aucun",0,IF(Ventes[[#This Row],[RemiseType]]="Bas",3%,IF(Ventes[[#This Row],[RemiseType]]="Moyen",5%,IF(Ventes[[#This Row],[RemiseType]]="Elevé",10%,0))))*Ventes[[#This Row],[VenteBrut]]</f>
        <v>234.60000000000002</v>
      </c>
      <c r="Z567">
        <f>Ventes[[#This Row],[VenteBrut]]-Ventes[[#This Row],[Remise]]</f>
        <v>2111.4</v>
      </c>
      <c r="AA567">
        <f>Ventes[[#This Row],[VenteNombre]]*Ventes[[#This Row],[CUHT]]</f>
        <v>793.39</v>
      </c>
      <c r="AB567">
        <f>ROUND(Ventes[[#This Row],[VenteNet]]-Ventes[[#This Row],[Cout]],2)</f>
        <v>1318.01</v>
      </c>
      <c r="AC567">
        <f>WEEKDAY(Ventes[[#This Row],[VenteDate]], 2)</f>
        <v>4</v>
      </c>
      <c r="AD567" t="str">
        <f>CHOOSE(WEEKDAY(Ventes[[#This Row],[VenteDate]], 2),"lun.","mar.","mer.","jeu.","ven.","sam.","dim.")</f>
        <v>jeu.</v>
      </c>
      <c r="AE567" s="10" t="str">
        <f>IF(MONTH(Ventes[[#This Row],[VenteDate]])&lt;10,"0"&amp;MONTH(Ventes[[#This Row],[VenteDate]]),TEXT(MONTH(Ventes[[#This Row],[VenteDate]]),"##"))</f>
        <v>05</v>
      </c>
      <c r="AF567" t="str">
        <f>CHOOSE(Ventes[[#This Row],[DateMoisNumero]],"janvier","février","mars","avril","mai","juin","juillet.","août","septembre","octobre","novembre","décembre")</f>
        <v>mai</v>
      </c>
      <c r="AG567" t="str">
        <f>Ventes[[#This Row],[DateAnnee]]&amp;IF(WEEKNUM(Ventes[[#This Row],[VenteDate]])&lt;10,"-0","-")&amp;WEEKNUM(Ventes[[#This Row],[VenteDate]])</f>
        <v>2027-19</v>
      </c>
      <c r="AH567" s="10">
        <f>YEAR(Ventes[[#This Row],[VenteDate]])</f>
        <v>2027</v>
      </c>
      <c r="AR567"/>
      <c r="AS567"/>
      <c r="AT567"/>
      <c r="AU567"/>
      <c r="AV567"/>
      <c r="AW567"/>
      <c r="BA567"/>
      <c r="BC567"/>
    </row>
    <row r="568" spans="1:55">
      <c r="A568" t="s">
        <v>1342</v>
      </c>
      <c r="B568" t="s">
        <v>1343</v>
      </c>
      <c r="C568" t="s">
        <v>946</v>
      </c>
      <c r="D568" s="8">
        <v>45668</v>
      </c>
      <c r="E568" s="8">
        <v>45668</v>
      </c>
      <c r="F568" s="8" t="s">
        <v>170</v>
      </c>
      <c r="G568" t="s">
        <v>171</v>
      </c>
      <c r="H568" t="s">
        <v>172</v>
      </c>
      <c r="I568" t="s">
        <v>39</v>
      </c>
      <c r="J568" t="s">
        <v>40</v>
      </c>
      <c r="K568" t="s">
        <v>1344</v>
      </c>
      <c r="L568" s="9" t="s">
        <v>1345</v>
      </c>
      <c r="M568" s="9" t="s">
        <v>53</v>
      </c>
      <c r="N568" t="s">
        <v>54</v>
      </c>
      <c r="O568" t="s">
        <v>45</v>
      </c>
      <c r="P568" t="s">
        <v>46</v>
      </c>
      <c r="Q568" s="5" t="s">
        <v>57</v>
      </c>
      <c r="R568" t="s">
        <v>58</v>
      </c>
      <c r="S568" t="s">
        <v>59</v>
      </c>
      <c r="T568" t="s">
        <v>60</v>
      </c>
      <c r="U568">
        <v>37.17</v>
      </c>
      <c r="V568">
        <v>30</v>
      </c>
      <c r="W568">
        <v>55.76</v>
      </c>
      <c r="X568">
        <f>Ventes[[#This Row],[VenteNombre]]*Ventes[[#This Row],[PUHT]]</f>
        <v>1672.8</v>
      </c>
      <c r="Y568">
        <f>IF(Ventes[[#This Row],[RemiseType]]="Aucun",0,IF(Ventes[[#This Row],[RemiseType]]="Bas",3%,IF(Ventes[[#This Row],[RemiseType]]="Moyen",5%,IF(Ventes[[#This Row],[RemiseType]]="Elevé",10%,0))))*Ventes[[#This Row],[VenteBrut]]</f>
        <v>83.64</v>
      </c>
      <c r="Z568">
        <f>Ventes[[#This Row],[VenteBrut]]-Ventes[[#This Row],[Remise]]</f>
        <v>1589.1599999999999</v>
      </c>
      <c r="AA568">
        <f>Ventes[[#This Row],[VenteNombre]]*Ventes[[#This Row],[CUHT]]</f>
        <v>1115.1000000000001</v>
      </c>
      <c r="AB568">
        <f>ROUND(Ventes[[#This Row],[VenteNet]]-Ventes[[#This Row],[Cout]],2)</f>
        <v>474.06</v>
      </c>
      <c r="AC568">
        <f>WEEKDAY(Ventes[[#This Row],[VenteDate]], 2)</f>
        <v>6</v>
      </c>
      <c r="AD568" t="str">
        <f>CHOOSE(WEEKDAY(Ventes[[#This Row],[VenteDate]], 2),"lun.","mar.","mer.","jeu.","ven.","sam.","dim.")</f>
        <v>sam.</v>
      </c>
      <c r="AE568" s="10" t="str">
        <f>IF(MONTH(Ventes[[#This Row],[VenteDate]])&lt;10,"0"&amp;MONTH(Ventes[[#This Row],[VenteDate]]),TEXT(MONTH(Ventes[[#This Row],[VenteDate]]),"##"))</f>
        <v>01</v>
      </c>
      <c r="AF568" t="str">
        <f>CHOOSE(Ventes[[#This Row],[DateMoisNumero]],"janvier","février","mars","avril","mai","juin","juillet.","août","septembre","octobre","novembre","décembre")</f>
        <v>janvier</v>
      </c>
      <c r="AG568" t="str">
        <f>Ventes[[#This Row],[DateAnnee]]&amp;IF(WEEKNUM(Ventes[[#This Row],[VenteDate]])&lt;10,"-0","-")&amp;WEEKNUM(Ventes[[#This Row],[VenteDate]])</f>
        <v>2025-02</v>
      </c>
      <c r="AH568" s="10">
        <f>YEAR(Ventes[[#This Row],[VenteDate]])</f>
        <v>2025</v>
      </c>
      <c r="AR568"/>
      <c r="AS568"/>
      <c r="AT568"/>
      <c r="AU568"/>
      <c r="AV568"/>
      <c r="AW568"/>
      <c r="BA568"/>
      <c r="BC568"/>
    </row>
    <row r="569" spans="1:55">
      <c r="A569" t="s">
        <v>1342</v>
      </c>
      <c r="B569" t="s">
        <v>1343</v>
      </c>
      <c r="C569" t="s">
        <v>946</v>
      </c>
      <c r="D569" s="8">
        <v>45668</v>
      </c>
      <c r="E569" s="8">
        <v>45668</v>
      </c>
      <c r="F569" s="8" t="s">
        <v>170</v>
      </c>
      <c r="G569" t="s">
        <v>171</v>
      </c>
      <c r="H569" t="s">
        <v>172</v>
      </c>
      <c r="I569" t="s">
        <v>39</v>
      </c>
      <c r="J569" t="s">
        <v>40</v>
      </c>
      <c r="K569" t="s">
        <v>906</v>
      </c>
      <c r="L569" s="9" t="s">
        <v>907</v>
      </c>
      <c r="M569" s="9" t="s">
        <v>75</v>
      </c>
      <c r="N569" t="s">
        <v>76</v>
      </c>
      <c r="O569" t="s">
        <v>55</v>
      </c>
      <c r="P569" s="9" t="s">
        <v>56</v>
      </c>
      <c r="Q569" s="5" t="s">
        <v>57</v>
      </c>
      <c r="R569" t="s">
        <v>58</v>
      </c>
      <c r="S569" t="s">
        <v>243</v>
      </c>
      <c r="T569" t="s">
        <v>244</v>
      </c>
      <c r="U569" s="9">
        <v>29.4</v>
      </c>
      <c r="V569">
        <v>24</v>
      </c>
      <c r="W569" s="9">
        <v>33.6</v>
      </c>
      <c r="X569">
        <f>Ventes[[#This Row],[VenteNombre]]*Ventes[[#This Row],[PUHT]]</f>
        <v>806.40000000000009</v>
      </c>
      <c r="Y569">
        <f>IF(Ventes[[#This Row],[RemiseType]]="Aucun",0,IF(Ventes[[#This Row],[RemiseType]]="Bas",3%,IF(Ventes[[#This Row],[RemiseType]]="Moyen",5%,IF(Ventes[[#This Row],[RemiseType]]="Elevé",10%,0))))*Ventes[[#This Row],[VenteBrut]]</f>
        <v>24.192</v>
      </c>
      <c r="Z569">
        <f>Ventes[[#This Row],[VenteBrut]]-Ventes[[#This Row],[Remise]]</f>
        <v>782.20800000000008</v>
      </c>
      <c r="AA569">
        <f>Ventes[[#This Row],[VenteNombre]]*Ventes[[#This Row],[CUHT]]</f>
        <v>705.59999999999991</v>
      </c>
      <c r="AB569">
        <f>ROUND(Ventes[[#This Row],[VenteNet]]-Ventes[[#This Row],[Cout]],2)</f>
        <v>76.61</v>
      </c>
      <c r="AC569">
        <f>WEEKDAY(Ventes[[#This Row],[VenteDate]], 2)</f>
        <v>6</v>
      </c>
      <c r="AD569" t="str">
        <f>CHOOSE(WEEKDAY(Ventes[[#This Row],[VenteDate]], 2),"lun.","mar.","mer.","jeu.","ven.","sam.","dim.")</f>
        <v>sam.</v>
      </c>
      <c r="AE569" s="10" t="str">
        <f>IF(MONTH(Ventes[[#This Row],[VenteDate]])&lt;10,"0"&amp;MONTH(Ventes[[#This Row],[VenteDate]]),TEXT(MONTH(Ventes[[#This Row],[VenteDate]]),"##"))</f>
        <v>01</v>
      </c>
      <c r="AF569" t="str">
        <f>CHOOSE(Ventes[[#This Row],[DateMoisNumero]],"janvier","février","mars","avril","mai","juin","juillet.","août","septembre","octobre","novembre","décembre")</f>
        <v>janvier</v>
      </c>
      <c r="AG569" t="str">
        <f>Ventes[[#This Row],[DateAnnee]]&amp;IF(WEEKNUM(Ventes[[#This Row],[VenteDate]])&lt;10,"-0","-")&amp;WEEKNUM(Ventes[[#This Row],[VenteDate]])</f>
        <v>2025-02</v>
      </c>
      <c r="AH569" s="10">
        <f>YEAR(Ventes[[#This Row],[VenteDate]])</f>
        <v>2025</v>
      </c>
      <c r="AR569"/>
      <c r="AS569"/>
      <c r="AT569"/>
      <c r="AU569"/>
      <c r="AV569"/>
      <c r="AW569"/>
      <c r="BA569"/>
      <c r="BC569"/>
    </row>
    <row r="570" spans="1:55">
      <c r="A570" t="s">
        <v>1342</v>
      </c>
      <c r="B570" t="s">
        <v>1343</v>
      </c>
      <c r="C570" t="s">
        <v>946</v>
      </c>
      <c r="D570" s="8">
        <v>45668</v>
      </c>
      <c r="E570" s="8">
        <v>45668</v>
      </c>
      <c r="F570" s="8" t="s">
        <v>170</v>
      </c>
      <c r="G570" t="s">
        <v>171</v>
      </c>
      <c r="H570" t="s">
        <v>172</v>
      </c>
      <c r="I570" t="s">
        <v>39</v>
      </c>
      <c r="J570" t="s">
        <v>40</v>
      </c>
      <c r="K570" t="s">
        <v>1346</v>
      </c>
      <c r="L570" s="9" t="s">
        <v>1347</v>
      </c>
      <c r="M570" s="9" t="s">
        <v>63</v>
      </c>
      <c r="N570" t="s">
        <v>64</v>
      </c>
      <c r="O570" t="s">
        <v>55</v>
      </c>
      <c r="P570" s="9" t="s">
        <v>56</v>
      </c>
      <c r="Q570" s="5" t="s">
        <v>57</v>
      </c>
      <c r="R570" t="s">
        <v>58</v>
      </c>
      <c r="S570" t="s">
        <v>675</v>
      </c>
      <c r="T570" t="s">
        <v>676</v>
      </c>
      <c r="U570" s="9">
        <v>24</v>
      </c>
      <c r="V570">
        <v>17</v>
      </c>
      <c r="W570" s="9">
        <v>33.75</v>
      </c>
      <c r="X570">
        <f>Ventes[[#This Row],[VenteNombre]]*Ventes[[#This Row],[PUHT]]</f>
        <v>573.75</v>
      </c>
      <c r="Y570">
        <f>IF(Ventes[[#This Row],[RemiseType]]="Aucun",0,IF(Ventes[[#This Row],[RemiseType]]="Bas",3%,IF(Ventes[[#This Row],[RemiseType]]="Moyen",5%,IF(Ventes[[#This Row],[RemiseType]]="Elevé",10%,0))))*Ventes[[#This Row],[VenteBrut]]</f>
        <v>17.212499999999999</v>
      </c>
      <c r="Z570">
        <f>Ventes[[#This Row],[VenteBrut]]-Ventes[[#This Row],[Remise]]</f>
        <v>556.53750000000002</v>
      </c>
      <c r="AA570">
        <f>Ventes[[#This Row],[VenteNombre]]*Ventes[[#This Row],[CUHT]]</f>
        <v>408</v>
      </c>
      <c r="AB570">
        <f>ROUND(Ventes[[#This Row],[VenteNet]]-Ventes[[#This Row],[Cout]],2)</f>
        <v>148.54</v>
      </c>
      <c r="AC570">
        <f>WEEKDAY(Ventes[[#This Row],[VenteDate]], 2)</f>
        <v>6</v>
      </c>
      <c r="AD570" t="str">
        <f>CHOOSE(WEEKDAY(Ventes[[#This Row],[VenteDate]], 2),"lun.","mar.","mer.","jeu.","ven.","sam.","dim.")</f>
        <v>sam.</v>
      </c>
      <c r="AE570" s="10" t="str">
        <f>IF(MONTH(Ventes[[#This Row],[VenteDate]])&lt;10,"0"&amp;MONTH(Ventes[[#This Row],[VenteDate]]),TEXT(MONTH(Ventes[[#This Row],[VenteDate]]),"##"))</f>
        <v>01</v>
      </c>
      <c r="AF570" t="str">
        <f>CHOOSE(Ventes[[#This Row],[DateMoisNumero]],"janvier","février","mars","avril","mai","juin","juillet.","août","septembre","octobre","novembre","décembre")</f>
        <v>janvier</v>
      </c>
      <c r="AG570" t="str">
        <f>Ventes[[#This Row],[DateAnnee]]&amp;IF(WEEKNUM(Ventes[[#This Row],[VenteDate]])&lt;10,"-0","-")&amp;WEEKNUM(Ventes[[#This Row],[VenteDate]])</f>
        <v>2025-02</v>
      </c>
      <c r="AH570" s="10">
        <f>YEAR(Ventes[[#This Row],[VenteDate]])</f>
        <v>2025</v>
      </c>
      <c r="AR570"/>
      <c r="AS570"/>
      <c r="AT570"/>
      <c r="AU570"/>
      <c r="AV570"/>
      <c r="AW570"/>
      <c r="BA570"/>
      <c r="BC570"/>
    </row>
    <row r="571" spans="1:55">
      <c r="A571" t="s">
        <v>1342</v>
      </c>
      <c r="B571" t="s">
        <v>1343</v>
      </c>
      <c r="C571" t="s">
        <v>946</v>
      </c>
      <c r="D571" s="8">
        <v>45668</v>
      </c>
      <c r="E571" s="8">
        <v>45742</v>
      </c>
      <c r="F571" s="8" t="s">
        <v>170</v>
      </c>
      <c r="G571" t="s">
        <v>171</v>
      </c>
      <c r="H571" t="s">
        <v>172</v>
      </c>
      <c r="I571" t="s">
        <v>39</v>
      </c>
      <c r="J571" t="s">
        <v>40</v>
      </c>
      <c r="K571" t="s">
        <v>1348</v>
      </c>
      <c r="L571" s="9" t="s">
        <v>1349</v>
      </c>
      <c r="M571" s="9" t="s">
        <v>53</v>
      </c>
      <c r="N571" t="s">
        <v>54</v>
      </c>
      <c r="O571" t="s">
        <v>45</v>
      </c>
      <c r="P571" t="s">
        <v>46</v>
      </c>
      <c r="Q571" s="5" t="s">
        <v>57</v>
      </c>
      <c r="R571" t="s">
        <v>58</v>
      </c>
      <c r="S571" t="s">
        <v>365</v>
      </c>
      <c r="T571" t="s">
        <v>366</v>
      </c>
      <c r="U571">
        <v>220.32</v>
      </c>
      <c r="V571">
        <v>57</v>
      </c>
      <c r="W571">
        <v>243</v>
      </c>
      <c r="X571">
        <f>Ventes[[#This Row],[VenteNombre]]*Ventes[[#This Row],[PUHT]]</f>
        <v>13851</v>
      </c>
      <c r="Y571">
        <f>IF(Ventes[[#This Row],[RemiseType]]="Aucun",0,IF(Ventes[[#This Row],[RemiseType]]="Bas",3%,IF(Ventes[[#This Row],[RemiseType]]="Moyen",5%,IF(Ventes[[#This Row],[RemiseType]]="Elevé",10%,0))))*Ventes[[#This Row],[VenteBrut]]</f>
        <v>692.55000000000007</v>
      </c>
      <c r="Z571">
        <f>Ventes[[#This Row],[VenteBrut]]-Ventes[[#This Row],[Remise]]</f>
        <v>13158.45</v>
      </c>
      <c r="AA571">
        <f>Ventes[[#This Row],[VenteNombre]]*Ventes[[#This Row],[CUHT]]</f>
        <v>12558.24</v>
      </c>
      <c r="AB571">
        <f>ROUND(Ventes[[#This Row],[VenteNet]]-Ventes[[#This Row],[Cout]],2)</f>
        <v>600.21</v>
      </c>
      <c r="AC571">
        <f>WEEKDAY(Ventes[[#This Row],[VenteDate]], 2)</f>
        <v>3</v>
      </c>
      <c r="AD571" t="str">
        <f>CHOOSE(WEEKDAY(Ventes[[#This Row],[VenteDate]], 2),"lun.","mar.","mer.","jeu.","ven.","sam.","dim.")</f>
        <v>mer.</v>
      </c>
      <c r="AE571" s="10" t="str">
        <f>IF(MONTH(Ventes[[#This Row],[VenteDate]])&lt;10,"0"&amp;MONTH(Ventes[[#This Row],[VenteDate]]),TEXT(MONTH(Ventes[[#This Row],[VenteDate]]),"##"))</f>
        <v>03</v>
      </c>
      <c r="AF571" t="str">
        <f>CHOOSE(Ventes[[#This Row],[DateMoisNumero]],"janvier","février","mars","avril","mai","juin","juillet.","août","septembre","octobre","novembre","décembre")</f>
        <v>mars</v>
      </c>
      <c r="AG571" t="str">
        <f>Ventes[[#This Row],[DateAnnee]]&amp;IF(WEEKNUM(Ventes[[#This Row],[VenteDate]])&lt;10,"-0","-")&amp;WEEKNUM(Ventes[[#This Row],[VenteDate]])</f>
        <v>2025-13</v>
      </c>
      <c r="AH571" s="10">
        <f>YEAR(Ventes[[#This Row],[VenteDate]])</f>
        <v>2025</v>
      </c>
      <c r="AR571"/>
      <c r="AS571"/>
      <c r="AT571"/>
      <c r="AU571"/>
      <c r="AV571"/>
      <c r="AW571"/>
      <c r="BA571"/>
      <c r="BC571"/>
    </row>
    <row r="572" spans="1:55">
      <c r="A572" t="s">
        <v>1342</v>
      </c>
      <c r="B572" t="s">
        <v>1343</v>
      </c>
      <c r="C572" t="s">
        <v>946</v>
      </c>
      <c r="D572" s="8">
        <v>45668</v>
      </c>
      <c r="E572" s="8">
        <v>46001</v>
      </c>
      <c r="F572" s="8" t="s">
        <v>170</v>
      </c>
      <c r="G572" t="s">
        <v>171</v>
      </c>
      <c r="H572" t="s">
        <v>172</v>
      </c>
      <c r="I572" t="s">
        <v>39</v>
      </c>
      <c r="J572" t="s">
        <v>40</v>
      </c>
      <c r="K572" t="s">
        <v>906</v>
      </c>
      <c r="L572" s="9" t="s">
        <v>907</v>
      </c>
      <c r="M572" s="9" t="s">
        <v>75</v>
      </c>
      <c r="N572" t="s">
        <v>76</v>
      </c>
      <c r="O572" t="s">
        <v>55</v>
      </c>
      <c r="P572" t="s">
        <v>56</v>
      </c>
      <c r="Q572" s="5" t="s">
        <v>57</v>
      </c>
      <c r="R572" t="s">
        <v>58</v>
      </c>
      <c r="S572" t="s">
        <v>342</v>
      </c>
      <c r="T572" t="s">
        <v>343</v>
      </c>
      <c r="U572">
        <v>29.4</v>
      </c>
      <c r="V572">
        <v>66</v>
      </c>
      <c r="W572">
        <v>33.6</v>
      </c>
      <c r="X572">
        <f>Ventes[[#This Row],[VenteNombre]]*Ventes[[#This Row],[PUHT]]</f>
        <v>2217.6</v>
      </c>
      <c r="Y572">
        <f>IF(Ventes[[#This Row],[RemiseType]]="Aucun",0,IF(Ventes[[#This Row],[RemiseType]]="Bas",3%,IF(Ventes[[#This Row],[RemiseType]]="Moyen",5%,IF(Ventes[[#This Row],[RemiseType]]="Elevé",10%,0))))*Ventes[[#This Row],[VenteBrut]]</f>
        <v>66.527999999999992</v>
      </c>
      <c r="Z572">
        <f>Ventes[[#This Row],[VenteBrut]]-Ventes[[#This Row],[Remise]]</f>
        <v>2151.0720000000001</v>
      </c>
      <c r="AA572">
        <f>Ventes[[#This Row],[VenteNombre]]*Ventes[[#This Row],[CUHT]]</f>
        <v>1940.3999999999999</v>
      </c>
      <c r="AB572">
        <f>ROUND(Ventes[[#This Row],[VenteNet]]-Ventes[[#This Row],[Cout]],2)</f>
        <v>210.67</v>
      </c>
      <c r="AC572">
        <f>WEEKDAY(Ventes[[#This Row],[VenteDate]], 2)</f>
        <v>3</v>
      </c>
      <c r="AD572" t="str">
        <f>CHOOSE(WEEKDAY(Ventes[[#This Row],[VenteDate]], 2),"lun.","mar.","mer.","jeu.","ven.","sam.","dim.")</f>
        <v>mer.</v>
      </c>
      <c r="AE572" s="10" t="str">
        <f>IF(MONTH(Ventes[[#This Row],[VenteDate]])&lt;10,"0"&amp;MONTH(Ventes[[#This Row],[VenteDate]]),TEXT(MONTH(Ventes[[#This Row],[VenteDate]]),"##"))</f>
        <v>12</v>
      </c>
      <c r="AF572" t="str">
        <f>CHOOSE(Ventes[[#This Row],[DateMoisNumero]],"janvier","février","mars","avril","mai","juin","juillet.","août","septembre","octobre","novembre","décembre")</f>
        <v>décembre</v>
      </c>
      <c r="AG572" t="str">
        <f>Ventes[[#This Row],[DateAnnee]]&amp;IF(WEEKNUM(Ventes[[#This Row],[VenteDate]])&lt;10,"-0","-")&amp;WEEKNUM(Ventes[[#This Row],[VenteDate]])</f>
        <v>2025-50</v>
      </c>
      <c r="AH572" s="10">
        <f>YEAR(Ventes[[#This Row],[VenteDate]])</f>
        <v>2025</v>
      </c>
      <c r="AR572"/>
      <c r="AS572"/>
      <c r="AT572"/>
      <c r="AU572"/>
      <c r="AV572"/>
      <c r="AW572"/>
      <c r="BA572"/>
      <c r="BC572"/>
    </row>
    <row r="573" spans="1:55">
      <c r="A573" t="s">
        <v>1342</v>
      </c>
      <c r="B573" t="s">
        <v>1343</v>
      </c>
      <c r="C573" t="s">
        <v>946</v>
      </c>
      <c r="D573" s="8">
        <v>45668</v>
      </c>
      <c r="E573" s="8">
        <v>46065</v>
      </c>
      <c r="F573" s="8" t="s">
        <v>170</v>
      </c>
      <c r="G573" t="s">
        <v>171</v>
      </c>
      <c r="H573" t="s">
        <v>172</v>
      </c>
      <c r="I573" t="s">
        <v>39</v>
      </c>
      <c r="J573" t="s">
        <v>40</v>
      </c>
      <c r="K573" t="s">
        <v>922</v>
      </c>
      <c r="L573" s="9" t="s">
        <v>923</v>
      </c>
      <c r="M573" s="9" t="s">
        <v>130</v>
      </c>
      <c r="N573" t="s">
        <v>131</v>
      </c>
      <c r="O573" t="s">
        <v>45</v>
      </c>
      <c r="P573" t="s">
        <v>46</v>
      </c>
      <c r="Q573" s="5" t="s">
        <v>57</v>
      </c>
      <c r="R573" t="s">
        <v>58</v>
      </c>
      <c r="S573" t="s">
        <v>119</v>
      </c>
      <c r="T573" t="s">
        <v>120</v>
      </c>
      <c r="U573">
        <v>24.4</v>
      </c>
      <c r="V573">
        <v>19</v>
      </c>
      <c r="W573">
        <v>35.4</v>
      </c>
      <c r="X573">
        <f>Ventes[[#This Row],[VenteNombre]]*Ventes[[#This Row],[PUHT]]</f>
        <v>672.6</v>
      </c>
      <c r="Y573">
        <f>IF(Ventes[[#This Row],[RemiseType]]="Aucun",0,IF(Ventes[[#This Row],[RemiseType]]="Bas",3%,IF(Ventes[[#This Row],[RemiseType]]="Moyen",5%,IF(Ventes[[#This Row],[RemiseType]]="Elevé",10%,0))))*Ventes[[#This Row],[VenteBrut]]</f>
        <v>33.630000000000003</v>
      </c>
      <c r="Z573">
        <f>Ventes[[#This Row],[VenteBrut]]-Ventes[[#This Row],[Remise]]</f>
        <v>638.97</v>
      </c>
      <c r="AA573">
        <f>Ventes[[#This Row],[VenteNombre]]*Ventes[[#This Row],[CUHT]]</f>
        <v>463.59999999999997</v>
      </c>
      <c r="AB573">
        <f>ROUND(Ventes[[#This Row],[VenteNet]]-Ventes[[#This Row],[Cout]],2)</f>
        <v>175.37</v>
      </c>
      <c r="AC573">
        <f>WEEKDAY(Ventes[[#This Row],[VenteDate]], 2)</f>
        <v>4</v>
      </c>
      <c r="AD573" t="str">
        <f>CHOOSE(WEEKDAY(Ventes[[#This Row],[VenteDate]], 2),"lun.","mar.","mer.","jeu.","ven.","sam.","dim.")</f>
        <v>jeu.</v>
      </c>
      <c r="AE573" s="10" t="str">
        <f>IF(MONTH(Ventes[[#This Row],[VenteDate]])&lt;10,"0"&amp;MONTH(Ventes[[#This Row],[VenteDate]]),TEXT(MONTH(Ventes[[#This Row],[VenteDate]]),"##"))</f>
        <v>02</v>
      </c>
      <c r="AF573" t="str">
        <f>CHOOSE(Ventes[[#This Row],[DateMoisNumero]],"janvier","février","mars","avril","mai","juin","juillet.","août","septembre","octobre","novembre","décembre")</f>
        <v>février</v>
      </c>
      <c r="AG573" t="str">
        <f>Ventes[[#This Row],[DateAnnee]]&amp;IF(WEEKNUM(Ventes[[#This Row],[VenteDate]])&lt;10,"-0","-")&amp;WEEKNUM(Ventes[[#This Row],[VenteDate]])</f>
        <v>2026-07</v>
      </c>
      <c r="AH573" s="10">
        <f>YEAR(Ventes[[#This Row],[VenteDate]])</f>
        <v>2026</v>
      </c>
      <c r="AR573"/>
      <c r="AS573"/>
      <c r="AT573"/>
      <c r="AU573"/>
      <c r="AV573"/>
      <c r="AW573"/>
      <c r="BA573"/>
      <c r="BC573"/>
    </row>
    <row r="574" spans="1:55">
      <c r="A574" t="s">
        <v>1342</v>
      </c>
      <c r="B574" t="s">
        <v>1343</v>
      </c>
      <c r="C574" t="s">
        <v>946</v>
      </c>
      <c r="D574" s="8">
        <v>45668</v>
      </c>
      <c r="E574" s="8">
        <v>46198</v>
      </c>
      <c r="F574" s="8" t="s">
        <v>170</v>
      </c>
      <c r="G574" t="s">
        <v>171</v>
      </c>
      <c r="H574" t="s">
        <v>172</v>
      </c>
      <c r="I574" t="s">
        <v>39</v>
      </c>
      <c r="J574" t="s">
        <v>40</v>
      </c>
      <c r="K574" t="s">
        <v>1350</v>
      </c>
      <c r="L574" s="9" t="s">
        <v>1351</v>
      </c>
      <c r="M574" s="9" t="s">
        <v>75</v>
      </c>
      <c r="N574" t="s">
        <v>76</v>
      </c>
      <c r="O574" t="s">
        <v>55</v>
      </c>
      <c r="P574" t="s">
        <v>56</v>
      </c>
      <c r="Q574" s="5" t="s">
        <v>57</v>
      </c>
      <c r="R574" t="s">
        <v>58</v>
      </c>
      <c r="S574" t="s">
        <v>243</v>
      </c>
      <c r="T574" t="s">
        <v>244</v>
      </c>
      <c r="U574">
        <v>42</v>
      </c>
      <c r="V574">
        <v>24</v>
      </c>
      <c r="W574">
        <v>48</v>
      </c>
      <c r="X574">
        <f>Ventes[[#This Row],[VenteNombre]]*Ventes[[#This Row],[PUHT]]</f>
        <v>1152</v>
      </c>
      <c r="Y574">
        <f>IF(Ventes[[#This Row],[RemiseType]]="Aucun",0,IF(Ventes[[#This Row],[RemiseType]]="Bas",3%,IF(Ventes[[#This Row],[RemiseType]]="Moyen",5%,IF(Ventes[[#This Row],[RemiseType]]="Elevé",10%,0))))*Ventes[[#This Row],[VenteBrut]]</f>
        <v>34.56</v>
      </c>
      <c r="Z574">
        <f>Ventes[[#This Row],[VenteBrut]]-Ventes[[#This Row],[Remise]]</f>
        <v>1117.44</v>
      </c>
      <c r="AA574">
        <f>Ventes[[#This Row],[VenteNombre]]*Ventes[[#This Row],[CUHT]]</f>
        <v>1008</v>
      </c>
      <c r="AB574">
        <f>ROUND(Ventes[[#This Row],[VenteNet]]-Ventes[[#This Row],[Cout]],2)</f>
        <v>109.44</v>
      </c>
      <c r="AC574">
        <f>WEEKDAY(Ventes[[#This Row],[VenteDate]], 2)</f>
        <v>4</v>
      </c>
      <c r="AD574" t="str">
        <f>CHOOSE(WEEKDAY(Ventes[[#This Row],[VenteDate]], 2),"lun.","mar.","mer.","jeu.","ven.","sam.","dim.")</f>
        <v>jeu.</v>
      </c>
      <c r="AE574" s="10" t="str">
        <f>IF(MONTH(Ventes[[#This Row],[VenteDate]])&lt;10,"0"&amp;MONTH(Ventes[[#This Row],[VenteDate]]),TEXT(MONTH(Ventes[[#This Row],[VenteDate]]),"##"))</f>
        <v>06</v>
      </c>
      <c r="AF574" t="str">
        <f>CHOOSE(Ventes[[#This Row],[DateMoisNumero]],"janvier","février","mars","avril","mai","juin","juillet.","août","septembre","octobre","novembre","décembre")</f>
        <v>juin</v>
      </c>
      <c r="AG574" t="str">
        <f>Ventes[[#This Row],[DateAnnee]]&amp;IF(WEEKNUM(Ventes[[#This Row],[VenteDate]])&lt;10,"-0","-")&amp;WEEKNUM(Ventes[[#This Row],[VenteDate]])</f>
        <v>2026-26</v>
      </c>
      <c r="AH574" s="10">
        <f>YEAR(Ventes[[#This Row],[VenteDate]])</f>
        <v>2026</v>
      </c>
      <c r="AR574"/>
      <c r="AS574"/>
      <c r="AT574"/>
      <c r="AU574"/>
      <c r="AV574"/>
      <c r="AW574"/>
      <c r="BA574"/>
      <c r="BC574"/>
    </row>
    <row r="575" spans="1:55">
      <c r="A575" t="s">
        <v>1342</v>
      </c>
      <c r="B575" t="s">
        <v>1343</v>
      </c>
      <c r="C575" t="s">
        <v>946</v>
      </c>
      <c r="D575" s="8">
        <v>45668</v>
      </c>
      <c r="E575" s="8">
        <v>46278</v>
      </c>
      <c r="F575" s="8" t="s">
        <v>170</v>
      </c>
      <c r="G575" t="s">
        <v>171</v>
      </c>
      <c r="H575" t="s">
        <v>172</v>
      </c>
      <c r="I575" t="s">
        <v>39</v>
      </c>
      <c r="J575" t="s">
        <v>40</v>
      </c>
      <c r="K575" t="s">
        <v>1352</v>
      </c>
      <c r="L575" s="9" t="s">
        <v>1353</v>
      </c>
      <c r="M575" s="9" t="s">
        <v>63</v>
      </c>
      <c r="N575" t="s">
        <v>64</v>
      </c>
      <c r="O575" t="s">
        <v>55</v>
      </c>
      <c r="P575" t="s">
        <v>56</v>
      </c>
      <c r="Q575" s="5" t="s">
        <v>57</v>
      </c>
      <c r="R575" t="s">
        <v>58</v>
      </c>
      <c r="S575" t="s">
        <v>675</v>
      </c>
      <c r="T575" t="s">
        <v>676</v>
      </c>
      <c r="U575">
        <v>53.33</v>
      </c>
      <c r="V575">
        <v>17</v>
      </c>
      <c r="W575">
        <v>75</v>
      </c>
      <c r="X575">
        <f>Ventes[[#This Row],[VenteNombre]]*Ventes[[#This Row],[PUHT]]</f>
        <v>1275</v>
      </c>
      <c r="Y575">
        <f>IF(Ventes[[#This Row],[RemiseType]]="Aucun",0,IF(Ventes[[#This Row],[RemiseType]]="Bas",3%,IF(Ventes[[#This Row],[RemiseType]]="Moyen",5%,IF(Ventes[[#This Row],[RemiseType]]="Elevé",10%,0))))*Ventes[[#This Row],[VenteBrut]]</f>
        <v>38.25</v>
      </c>
      <c r="Z575">
        <f>Ventes[[#This Row],[VenteBrut]]-Ventes[[#This Row],[Remise]]</f>
        <v>1236.75</v>
      </c>
      <c r="AA575">
        <f>Ventes[[#This Row],[VenteNombre]]*Ventes[[#This Row],[CUHT]]</f>
        <v>906.61</v>
      </c>
      <c r="AB575">
        <f>ROUND(Ventes[[#This Row],[VenteNet]]-Ventes[[#This Row],[Cout]],2)</f>
        <v>330.14</v>
      </c>
      <c r="AC575">
        <f>WEEKDAY(Ventes[[#This Row],[VenteDate]], 2)</f>
        <v>7</v>
      </c>
      <c r="AD575" t="str">
        <f>CHOOSE(WEEKDAY(Ventes[[#This Row],[VenteDate]], 2),"lun.","mar.","mer.","jeu.","ven.","sam.","dim.")</f>
        <v>dim.</v>
      </c>
      <c r="AE575" s="10" t="str">
        <f>IF(MONTH(Ventes[[#This Row],[VenteDate]])&lt;10,"0"&amp;MONTH(Ventes[[#This Row],[VenteDate]]),TEXT(MONTH(Ventes[[#This Row],[VenteDate]]),"##"))</f>
        <v>09</v>
      </c>
      <c r="AF575" t="str">
        <f>CHOOSE(Ventes[[#This Row],[DateMoisNumero]],"janvier","février","mars","avril","mai","juin","juillet.","août","septembre","octobre","novembre","décembre")</f>
        <v>septembre</v>
      </c>
      <c r="AG575" t="str">
        <f>Ventes[[#This Row],[DateAnnee]]&amp;IF(WEEKNUM(Ventes[[#This Row],[VenteDate]])&lt;10,"-0","-")&amp;WEEKNUM(Ventes[[#This Row],[VenteDate]])</f>
        <v>2026-38</v>
      </c>
      <c r="AH575" s="10">
        <f>YEAR(Ventes[[#This Row],[VenteDate]])</f>
        <v>2026</v>
      </c>
      <c r="AR575"/>
      <c r="AS575"/>
      <c r="AT575"/>
      <c r="AU575"/>
      <c r="AV575"/>
      <c r="AW575"/>
      <c r="BA575"/>
      <c r="BC575"/>
    </row>
    <row r="576" spans="1:55">
      <c r="A576" t="s">
        <v>1342</v>
      </c>
      <c r="B576" t="s">
        <v>1343</v>
      </c>
      <c r="C576" t="s">
        <v>946</v>
      </c>
      <c r="D576" s="8">
        <v>45668</v>
      </c>
      <c r="E576" s="8">
        <v>46398</v>
      </c>
      <c r="F576" s="8" t="s">
        <v>170</v>
      </c>
      <c r="G576" t="s">
        <v>171</v>
      </c>
      <c r="H576" t="s">
        <v>172</v>
      </c>
      <c r="I576" t="s">
        <v>39</v>
      </c>
      <c r="J576" t="s">
        <v>40</v>
      </c>
      <c r="K576" t="s">
        <v>1354</v>
      </c>
      <c r="L576" s="9" t="s">
        <v>1355</v>
      </c>
      <c r="M576" s="9" t="s">
        <v>53</v>
      </c>
      <c r="N576" t="s">
        <v>54</v>
      </c>
      <c r="O576" t="s">
        <v>45</v>
      </c>
      <c r="P576" s="9" t="s">
        <v>46</v>
      </c>
      <c r="Q576" s="5" t="s">
        <v>57</v>
      </c>
      <c r="R576" t="s">
        <v>58</v>
      </c>
      <c r="S576" t="s">
        <v>59</v>
      </c>
      <c r="T576" t="s">
        <v>60</v>
      </c>
      <c r="U576" s="9">
        <v>39.33</v>
      </c>
      <c r="V576">
        <v>30</v>
      </c>
      <c r="W576" s="9">
        <v>59</v>
      </c>
      <c r="X576">
        <f>Ventes[[#This Row],[VenteNombre]]*Ventes[[#This Row],[PUHT]]</f>
        <v>1770</v>
      </c>
      <c r="Y576">
        <f>IF(Ventes[[#This Row],[RemiseType]]="Aucun",0,IF(Ventes[[#This Row],[RemiseType]]="Bas",3%,IF(Ventes[[#This Row],[RemiseType]]="Moyen",5%,IF(Ventes[[#This Row],[RemiseType]]="Elevé",10%,0))))*Ventes[[#This Row],[VenteBrut]]</f>
        <v>88.5</v>
      </c>
      <c r="Z576">
        <f>Ventes[[#This Row],[VenteBrut]]-Ventes[[#This Row],[Remise]]</f>
        <v>1681.5</v>
      </c>
      <c r="AA576">
        <f>Ventes[[#This Row],[VenteNombre]]*Ventes[[#This Row],[CUHT]]</f>
        <v>1179.8999999999999</v>
      </c>
      <c r="AB576">
        <f>ROUND(Ventes[[#This Row],[VenteNet]]-Ventes[[#This Row],[Cout]],2)</f>
        <v>501.6</v>
      </c>
      <c r="AC576">
        <f>WEEKDAY(Ventes[[#This Row],[VenteDate]], 2)</f>
        <v>1</v>
      </c>
      <c r="AD576" t="str">
        <f>CHOOSE(WEEKDAY(Ventes[[#This Row],[VenteDate]], 2),"lun.","mar.","mer.","jeu.","ven.","sam.","dim.")</f>
        <v>lun.</v>
      </c>
      <c r="AE576" s="10" t="str">
        <f>IF(MONTH(Ventes[[#This Row],[VenteDate]])&lt;10,"0"&amp;MONTH(Ventes[[#This Row],[VenteDate]]),TEXT(MONTH(Ventes[[#This Row],[VenteDate]]),"##"))</f>
        <v>01</v>
      </c>
      <c r="AF576" t="str">
        <f>CHOOSE(Ventes[[#This Row],[DateMoisNumero]],"janvier","février","mars","avril","mai","juin","juillet.","août","septembre","octobre","novembre","décembre")</f>
        <v>janvier</v>
      </c>
      <c r="AG576" t="str">
        <f>Ventes[[#This Row],[DateAnnee]]&amp;IF(WEEKNUM(Ventes[[#This Row],[VenteDate]])&lt;10,"-0","-")&amp;WEEKNUM(Ventes[[#This Row],[VenteDate]])</f>
        <v>2027-03</v>
      </c>
      <c r="AH576" s="10">
        <f>YEAR(Ventes[[#This Row],[VenteDate]])</f>
        <v>2027</v>
      </c>
      <c r="AR576"/>
      <c r="AS576"/>
      <c r="AT576"/>
      <c r="AU576"/>
      <c r="AV576"/>
      <c r="AW576"/>
      <c r="BA576"/>
      <c r="BC576"/>
    </row>
    <row r="577" spans="1:55">
      <c r="A577" t="s">
        <v>1342</v>
      </c>
      <c r="B577" t="s">
        <v>1343</v>
      </c>
      <c r="C577" t="s">
        <v>946</v>
      </c>
      <c r="D577" s="8">
        <v>45668</v>
      </c>
      <c r="E577" s="8">
        <v>46472</v>
      </c>
      <c r="F577" s="8" t="s">
        <v>170</v>
      </c>
      <c r="G577" t="s">
        <v>171</v>
      </c>
      <c r="H577" t="s">
        <v>172</v>
      </c>
      <c r="I577" t="s">
        <v>39</v>
      </c>
      <c r="J577" t="s">
        <v>40</v>
      </c>
      <c r="K577" t="s">
        <v>614</v>
      </c>
      <c r="L577" s="9" t="s">
        <v>615</v>
      </c>
      <c r="M577" s="9" t="s">
        <v>53</v>
      </c>
      <c r="N577" t="s">
        <v>54</v>
      </c>
      <c r="O577" t="s">
        <v>45</v>
      </c>
      <c r="P577" s="9" t="s">
        <v>46</v>
      </c>
      <c r="Q577" s="5" t="s">
        <v>57</v>
      </c>
      <c r="R577" t="s">
        <v>58</v>
      </c>
      <c r="S577" t="s">
        <v>365</v>
      </c>
      <c r="T577" t="s">
        <v>366</v>
      </c>
      <c r="U577" s="9">
        <v>14.69</v>
      </c>
      <c r="V577">
        <v>57</v>
      </c>
      <c r="W577" s="9">
        <v>116.2</v>
      </c>
      <c r="X577">
        <f>Ventes[[#This Row],[VenteNombre]]*Ventes[[#This Row],[PUHT]]</f>
        <v>6623.4000000000005</v>
      </c>
      <c r="Y577">
        <f>IF(Ventes[[#This Row],[RemiseType]]="Aucun",0,IF(Ventes[[#This Row],[RemiseType]]="Bas",3%,IF(Ventes[[#This Row],[RemiseType]]="Moyen",5%,IF(Ventes[[#This Row],[RemiseType]]="Elevé",10%,0))))*Ventes[[#This Row],[VenteBrut]]</f>
        <v>331.17000000000007</v>
      </c>
      <c r="Z577">
        <f>Ventes[[#This Row],[VenteBrut]]-Ventes[[#This Row],[Remise]]</f>
        <v>6292.2300000000005</v>
      </c>
      <c r="AA577">
        <f>Ventes[[#This Row],[VenteNombre]]*Ventes[[#This Row],[CUHT]]</f>
        <v>837.32999999999993</v>
      </c>
      <c r="AB577">
        <f>ROUND(Ventes[[#This Row],[VenteNet]]-Ventes[[#This Row],[Cout]],2)</f>
        <v>5454.9</v>
      </c>
      <c r="AC577">
        <f>WEEKDAY(Ventes[[#This Row],[VenteDate]], 2)</f>
        <v>5</v>
      </c>
      <c r="AD577" t="str">
        <f>CHOOSE(WEEKDAY(Ventes[[#This Row],[VenteDate]], 2),"lun.","mar.","mer.","jeu.","ven.","sam.","dim.")</f>
        <v>ven.</v>
      </c>
      <c r="AE577" s="10" t="str">
        <f>IF(MONTH(Ventes[[#This Row],[VenteDate]])&lt;10,"0"&amp;MONTH(Ventes[[#This Row],[VenteDate]]),TEXT(MONTH(Ventes[[#This Row],[VenteDate]]),"##"))</f>
        <v>03</v>
      </c>
      <c r="AF577" t="str">
        <f>CHOOSE(Ventes[[#This Row],[DateMoisNumero]],"janvier","février","mars","avril","mai","juin","juillet.","août","septembre","octobre","novembre","décembre")</f>
        <v>mars</v>
      </c>
      <c r="AG577" t="str">
        <f>Ventes[[#This Row],[DateAnnee]]&amp;IF(WEEKNUM(Ventes[[#This Row],[VenteDate]])&lt;10,"-0","-")&amp;WEEKNUM(Ventes[[#This Row],[VenteDate]])</f>
        <v>2027-13</v>
      </c>
      <c r="AH577" s="10">
        <f>YEAR(Ventes[[#This Row],[VenteDate]])</f>
        <v>2027</v>
      </c>
      <c r="AR577"/>
      <c r="AS577"/>
      <c r="AT577"/>
      <c r="AU577"/>
      <c r="AV577"/>
      <c r="AW577"/>
      <c r="BA577"/>
      <c r="BC577"/>
    </row>
    <row r="578" spans="1:55">
      <c r="A578" t="s">
        <v>1342</v>
      </c>
      <c r="B578" t="s">
        <v>1343</v>
      </c>
      <c r="C578" t="s">
        <v>946</v>
      </c>
      <c r="D578" s="8">
        <v>45668</v>
      </c>
      <c r="E578" s="8">
        <v>46731</v>
      </c>
      <c r="F578" s="8" t="s">
        <v>170</v>
      </c>
      <c r="G578" t="s">
        <v>171</v>
      </c>
      <c r="H578" t="s">
        <v>172</v>
      </c>
      <c r="I578" t="s">
        <v>39</v>
      </c>
      <c r="J578" t="s">
        <v>40</v>
      </c>
      <c r="K578" t="s">
        <v>1356</v>
      </c>
      <c r="L578" s="9" t="s">
        <v>1357</v>
      </c>
      <c r="M578" s="9" t="s">
        <v>75</v>
      </c>
      <c r="N578" t="s">
        <v>76</v>
      </c>
      <c r="O578" t="s">
        <v>55</v>
      </c>
      <c r="P578" s="9" t="s">
        <v>56</v>
      </c>
      <c r="Q578" s="5" t="s">
        <v>57</v>
      </c>
      <c r="R578" t="s">
        <v>58</v>
      </c>
      <c r="S578" t="s">
        <v>342</v>
      </c>
      <c r="T578" t="s">
        <v>343</v>
      </c>
      <c r="U578" s="9">
        <v>35</v>
      </c>
      <c r="V578">
        <v>66</v>
      </c>
      <c r="W578" s="9">
        <v>40</v>
      </c>
      <c r="X578">
        <f>Ventes[[#This Row],[VenteNombre]]*Ventes[[#This Row],[PUHT]]</f>
        <v>2640</v>
      </c>
      <c r="Y578">
        <f>IF(Ventes[[#This Row],[RemiseType]]="Aucun",0,IF(Ventes[[#This Row],[RemiseType]]="Bas",3%,IF(Ventes[[#This Row],[RemiseType]]="Moyen",5%,IF(Ventes[[#This Row],[RemiseType]]="Elevé",10%,0))))*Ventes[[#This Row],[VenteBrut]]</f>
        <v>79.2</v>
      </c>
      <c r="Z578">
        <f>Ventes[[#This Row],[VenteBrut]]-Ventes[[#This Row],[Remise]]</f>
        <v>2560.8000000000002</v>
      </c>
      <c r="AA578">
        <f>Ventes[[#This Row],[VenteNombre]]*Ventes[[#This Row],[CUHT]]</f>
        <v>2310</v>
      </c>
      <c r="AB578">
        <f>ROUND(Ventes[[#This Row],[VenteNet]]-Ventes[[#This Row],[Cout]],2)</f>
        <v>250.8</v>
      </c>
      <c r="AC578">
        <f>WEEKDAY(Ventes[[#This Row],[VenteDate]], 2)</f>
        <v>5</v>
      </c>
      <c r="AD578" t="str">
        <f>CHOOSE(WEEKDAY(Ventes[[#This Row],[VenteDate]], 2),"lun.","mar.","mer.","jeu.","ven.","sam.","dim.")</f>
        <v>ven.</v>
      </c>
      <c r="AE578" s="10" t="str">
        <f>IF(MONTH(Ventes[[#This Row],[VenteDate]])&lt;10,"0"&amp;MONTH(Ventes[[#This Row],[VenteDate]]),TEXT(MONTH(Ventes[[#This Row],[VenteDate]]),"##"))</f>
        <v>12</v>
      </c>
      <c r="AF578" t="str">
        <f>CHOOSE(Ventes[[#This Row],[DateMoisNumero]],"janvier","février","mars","avril","mai","juin","juillet.","août","septembre","octobre","novembre","décembre")</f>
        <v>décembre</v>
      </c>
      <c r="AG578" t="str">
        <f>Ventes[[#This Row],[DateAnnee]]&amp;IF(WEEKNUM(Ventes[[#This Row],[VenteDate]])&lt;10,"-0","-")&amp;WEEKNUM(Ventes[[#This Row],[VenteDate]])</f>
        <v>2027-50</v>
      </c>
      <c r="AH578" s="10">
        <f>YEAR(Ventes[[#This Row],[VenteDate]])</f>
        <v>2027</v>
      </c>
      <c r="AR578"/>
      <c r="AS578"/>
      <c r="AT578"/>
      <c r="AU578"/>
      <c r="AV578"/>
      <c r="AW578"/>
      <c r="BA578"/>
      <c r="BC578"/>
    </row>
    <row r="579" spans="1:55">
      <c r="A579" t="s">
        <v>1342</v>
      </c>
      <c r="B579" t="s">
        <v>1343</v>
      </c>
      <c r="C579" t="s">
        <v>946</v>
      </c>
      <c r="D579" s="8">
        <v>45668</v>
      </c>
      <c r="E579" s="8">
        <v>46795</v>
      </c>
      <c r="F579" s="8" t="s">
        <v>170</v>
      </c>
      <c r="G579" t="s">
        <v>171</v>
      </c>
      <c r="H579" t="s">
        <v>172</v>
      </c>
      <c r="I579" t="s">
        <v>39</v>
      </c>
      <c r="J579" t="s">
        <v>40</v>
      </c>
      <c r="K579" t="s">
        <v>1358</v>
      </c>
      <c r="L579" s="9" t="s">
        <v>1359</v>
      </c>
      <c r="M579" s="9" t="s">
        <v>130</v>
      </c>
      <c r="N579" t="s">
        <v>131</v>
      </c>
      <c r="O579" t="s">
        <v>45</v>
      </c>
      <c r="P579" s="9" t="s">
        <v>46</v>
      </c>
      <c r="Q579" s="5" t="s">
        <v>57</v>
      </c>
      <c r="R579" t="s">
        <v>58</v>
      </c>
      <c r="S579" t="s">
        <v>119</v>
      </c>
      <c r="T579" t="s">
        <v>120</v>
      </c>
      <c r="U579" s="9">
        <v>10.98</v>
      </c>
      <c r="V579">
        <v>19</v>
      </c>
      <c r="W579" s="9">
        <v>15.93</v>
      </c>
      <c r="X579">
        <f>Ventes[[#This Row],[VenteNombre]]*Ventes[[#This Row],[PUHT]]</f>
        <v>302.67</v>
      </c>
      <c r="Y579">
        <f>IF(Ventes[[#This Row],[RemiseType]]="Aucun",0,IF(Ventes[[#This Row],[RemiseType]]="Bas",3%,IF(Ventes[[#This Row],[RemiseType]]="Moyen",5%,IF(Ventes[[#This Row],[RemiseType]]="Elevé",10%,0))))*Ventes[[#This Row],[VenteBrut]]</f>
        <v>15.133500000000002</v>
      </c>
      <c r="Z579">
        <f>Ventes[[#This Row],[VenteBrut]]-Ventes[[#This Row],[Remise]]</f>
        <v>287.53649999999999</v>
      </c>
      <c r="AA579">
        <f>Ventes[[#This Row],[VenteNombre]]*Ventes[[#This Row],[CUHT]]</f>
        <v>208.62</v>
      </c>
      <c r="AB579">
        <f>ROUND(Ventes[[#This Row],[VenteNet]]-Ventes[[#This Row],[Cout]],2)</f>
        <v>78.92</v>
      </c>
      <c r="AC579">
        <f>WEEKDAY(Ventes[[#This Row],[VenteDate]], 2)</f>
        <v>6</v>
      </c>
      <c r="AD579" t="str">
        <f>CHOOSE(WEEKDAY(Ventes[[#This Row],[VenteDate]], 2),"lun.","mar.","mer.","jeu.","ven.","sam.","dim.")</f>
        <v>sam.</v>
      </c>
      <c r="AE579" s="10" t="str">
        <f>IF(MONTH(Ventes[[#This Row],[VenteDate]])&lt;10,"0"&amp;MONTH(Ventes[[#This Row],[VenteDate]]),TEXT(MONTH(Ventes[[#This Row],[VenteDate]]),"##"))</f>
        <v>02</v>
      </c>
      <c r="AF579" t="str">
        <f>CHOOSE(Ventes[[#This Row],[DateMoisNumero]],"janvier","février","mars","avril","mai","juin","juillet.","août","septembre","octobre","novembre","décembre")</f>
        <v>février</v>
      </c>
      <c r="AG579" t="str">
        <f>Ventes[[#This Row],[DateAnnee]]&amp;IF(WEEKNUM(Ventes[[#This Row],[VenteDate]])&lt;10,"-0","-")&amp;WEEKNUM(Ventes[[#This Row],[VenteDate]])</f>
        <v>2028-07</v>
      </c>
      <c r="AH579" s="10">
        <f>YEAR(Ventes[[#This Row],[VenteDate]])</f>
        <v>2028</v>
      </c>
      <c r="AR579"/>
      <c r="AS579"/>
      <c r="AT579"/>
      <c r="AU579"/>
      <c r="AV579"/>
      <c r="AW579"/>
      <c r="BA579"/>
      <c r="BC579"/>
    </row>
    <row r="580" spans="1:55">
      <c r="A580" t="s">
        <v>1360</v>
      </c>
      <c r="B580" t="s">
        <v>1361</v>
      </c>
      <c r="C580" t="s">
        <v>901</v>
      </c>
      <c r="D580" s="7">
        <v>45076</v>
      </c>
      <c r="E580" s="8">
        <v>45672</v>
      </c>
      <c r="F580" s="8" t="s">
        <v>219</v>
      </c>
      <c r="G580" t="s">
        <v>220</v>
      </c>
      <c r="H580" t="s">
        <v>1210</v>
      </c>
      <c r="I580" t="s">
        <v>1211</v>
      </c>
      <c r="J580" t="s">
        <v>1212</v>
      </c>
      <c r="K580" t="s">
        <v>916</v>
      </c>
      <c r="L580" s="9" t="s">
        <v>917</v>
      </c>
      <c r="M580" s="9" t="s">
        <v>63</v>
      </c>
      <c r="N580" t="s">
        <v>64</v>
      </c>
      <c r="O580" t="s">
        <v>77</v>
      </c>
      <c r="P580" t="s">
        <v>78</v>
      </c>
      <c r="Q580" s="5" t="s">
        <v>57</v>
      </c>
      <c r="R580" t="s">
        <v>58</v>
      </c>
      <c r="S580" t="s">
        <v>675</v>
      </c>
      <c r="T580" t="s">
        <v>676</v>
      </c>
      <c r="U580">
        <v>53.33</v>
      </c>
      <c r="V580">
        <v>12</v>
      </c>
      <c r="W580">
        <v>75</v>
      </c>
      <c r="X580">
        <f>Ventes[[#This Row],[VenteNombre]]*Ventes[[#This Row],[PUHT]]</f>
        <v>900</v>
      </c>
      <c r="Y580">
        <f>IF(Ventes[[#This Row],[RemiseType]]="Aucun",0,IF(Ventes[[#This Row],[RemiseType]]="Bas",3%,IF(Ventes[[#This Row],[RemiseType]]="Moyen",5%,IF(Ventes[[#This Row],[RemiseType]]="Elevé",10%,0))))*Ventes[[#This Row],[VenteBrut]]</f>
        <v>90</v>
      </c>
      <c r="Z580">
        <f>Ventes[[#This Row],[VenteBrut]]-Ventes[[#This Row],[Remise]]</f>
        <v>810</v>
      </c>
      <c r="AA580">
        <f>Ventes[[#This Row],[VenteNombre]]*Ventes[[#This Row],[CUHT]]</f>
        <v>639.96</v>
      </c>
      <c r="AB580">
        <f>ROUND(Ventes[[#This Row],[VenteNet]]-Ventes[[#This Row],[Cout]],2)</f>
        <v>170.04</v>
      </c>
      <c r="AC580">
        <f>WEEKDAY(Ventes[[#This Row],[VenteDate]], 2)</f>
        <v>3</v>
      </c>
      <c r="AD580" t="str">
        <f>CHOOSE(WEEKDAY(Ventes[[#This Row],[VenteDate]], 2),"lun.","mar.","mer.","jeu.","ven.","sam.","dim.")</f>
        <v>mer.</v>
      </c>
      <c r="AE580" s="10" t="str">
        <f>IF(MONTH(Ventes[[#This Row],[VenteDate]])&lt;10,"0"&amp;MONTH(Ventes[[#This Row],[VenteDate]]),TEXT(MONTH(Ventes[[#This Row],[VenteDate]]),"##"))</f>
        <v>01</v>
      </c>
      <c r="AF580" t="str">
        <f>CHOOSE(Ventes[[#This Row],[DateMoisNumero]],"janvier","février","mars","avril","mai","juin","juillet.","août","septembre","octobre","novembre","décembre")</f>
        <v>janvier</v>
      </c>
      <c r="AG580" t="str">
        <f>Ventes[[#This Row],[DateAnnee]]&amp;IF(WEEKNUM(Ventes[[#This Row],[VenteDate]])&lt;10,"-0","-")&amp;WEEKNUM(Ventes[[#This Row],[VenteDate]])</f>
        <v>2025-03</v>
      </c>
      <c r="AH580" s="10">
        <f>YEAR(Ventes[[#This Row],[VenteDate]])</f>
        <v>2025</v>
      </c>
      <c r="AR580"/>
      <c r="AS580"/>
      <c r="AT580"/>
      <c r="AU580"/>
      <c r="AV580"/>
      <c r="AW580"/>
      <c r="BA580"/>
      <c r="BC580"/>
    </row>
    <row r="581" spans="1:55">
      <c r="A581" t="s">
        <v>1360</v>
      </c>
      <c r="B581" t="s">
        <v>1361</v>
      </c>
      <c r="C581" t="s">
        <v>901</v>
      </c>
      <c r="D581" s="7">
        <v>45076</v>
      </c>
      <c r="E581" s="8">
        <v>45911</v>
      </c>
      <c r="F581" s="8" t="s">
        <v>219</v>
      </c>
      <c r="G581" t="s">
        <v>220</v>
      </c>
      <c r="H581" t="s">
        <v>1210</v>
      </c>
      <c r="I581" t="s">
        <v>1211</v>
      </c>
      <c r="J581" t="s">
        <v>1212</v>
      </c>
      <c r="K581" t="s">
        <v>817</v>
      </c>
      <c r="L581" s="9" t="s">
        <v>818</v>
      </c>
      <c r="M581" s="9" t="s">
        <v>63</v>
      </c>
      <c r="N581" t="s">
        <v>64</v>
      </c>
      <c r="O581" t="s">
        <v>77</v>
      </c>
      <c r="P581" t="s">
        <v>78</v>
      </c>
      <c r="Q581" s="5" t="s">
        <v>57</v>
      </c>
      <c r="R581" t="s">
        <v>58</v>
      </c>
      <c r="S581" t="s">
        <v>115</v>
      </c>
      <c r="T581" t="s">
        <v>116</v>
      </c>
      <c r="U581">
        <v>29.4</v>
      </c>
      <c r="V581">
        <v>26</v>
      </c>
      <c r="W581">
        <v>123.94</v>
      </c>
      <c r="X581">
        <f>Ventes[[#This Row],[VenteNombre]]*Ventes[[#This Row],[PUHT]]</f>
        <v>3222.44</v>
      </c>
      <c r="Y581">
        <f>IF(Ventes[[#This Row],[RemiseType]]="Aucun",0,IF(Ventes[[#This Row],[RemiseType]]="Bas",3%,IF(Ventes[[#This Row],[RemiseType]]="Moyen",5%,IF(Ventes[[#This Row],[RemiseType]]="Elevé",10%,0))))*Ventes[[#This Row],[VenteBrut]]</f>
        <v>322.24400000000003</v>
      </c>
      <c r="Z581">
        <f>Ventes[[#This Row],[VenteBrut]]-Ventes[[#This Row],[Remise]]</f>
        <v>2900.1959999999999</v>
      </c>
      <c r="AA581">
        <f>Ventes[[#This Row],[VenteNombre]]*Ventes[[#This Row],[CUHT]]</f>
        <v>764.4</v>
      </c>
      <c r="AB581">
        <f>ROUND(Ventes[[#This Row],[VenteNet]]-Ventes[[#This Row],[Cout]],2)</f>
        <v>2135.8000000000002</v>
      </c>
      <c r="AC581">
        <f>WEEKDAY(Ventes[[#This Row],[VenteDate]], 2)</f>
        <v>4</v>
      </c>
      <c r="AD581" t="str">
        <f>CHOOSE(WEEKDAY(Ventes[[#This Row],[VenteDate]], 2),"lun.","mar.","mer.","jeu.","ven.","sam.","dim.")</f>
        <v>jeu.</v>
      </c>
      <c r="AE581" s="10" t="str">
        <f>IF(MONTH(Ventes[[#This Row],[VenteDate]])&lt;10,"0"&amp;MONTH(Ventes[[#This Row],[VenteDate]]),TEXT(MONTH(Ventes[[#This Row],[VenteDate]]),"##"))</f>
        <v>09</v>
      </c>
      <c r="AF581" t="str">
        <f>CHOOSE(Ventes[[#This Row],[DateMoisNumero]],"janvier","février","mars","avril","mai","juin","juillet.","août","septembre","octobre","novembre","décembre")</f>
        <v>septembre</v>
      </c>
      <c r="AG581" t="str">
        <f>Ventes[[#This Row],[DateAnnee]]&amp;IF(WEEKNUM(Ventes[[#This Row],[VenteDate]])&lt;10,"-0","-")&amp;WEEKNUM(Ventes[[#This Row],[VenteDate]])</f>
        <v>2025-37</v>
      </c>
      <c r="AH581" s="10">
        <f>YEAR(Ventes[[#This Row],[VenteDate]])</f>
        <v>2025</v>
      </c>
      <c r="AR581"/>
      <c r="AS581"/>
      <c r="AT581"/>
      <c r="AU581"/>
      <c r="AV581"/>
      <c r="AW581"/>
      <c r="BA581"/>
      <c r="BC581"/>
    </row>
    <row r="582" spans="1:55">
      <c r="A582" t="s">
        <v>1360</v>
      </c>
      <c r="B582" t="s">
        <v>1361</v>
      </c>
      <c r="C582" t="s">
        <v>901</v>
      </c>
      <c r="D582" s="7">
        <v>45076</v>
      </c>
      <c r="E582" s="8">
        <v>46061</v>
      </c>
      <c r="F582" s="8" t="s">
        <v>219</v>
      </c>
      <c r="G582" t="s">
        <v>220</v>
      </c>
      <c r="H582" t="s">
        <v>1210</v>
      </c>
      <c r="I582" t="s">
        <v>1211</v>
      </c>
      <c r="J582" t="s">
        <v>1212</v>
      </c>
      <c r="K582" t="s">
        <v>910</v>
      </c>
      <c r="L582" s="9" t="s">
        <v>911</v>
      </c>
      <c r="M582" s="9" t="s">
        <v>53</v>
      </c>
      <c r="N582" t="s">
        <v>54</v>
      </c>
      <c r="O582" t="s">
        <v>77</v>
      </c>
      <c r="P582" t="s">
        <v>78</v>
      </c>
      <c r="Q582" s="5" t="s">
        <v>57</v>
      </c>
      <c r="R582" t="s">
        <v>58</v>
      </c>
      <c r="S582" t="s">
        <v>365</v>
      </c>
      <c r="T582" t="s">
        <v>366</v>
      </c>
      <c r="U582">
        <v>77.11</v>
      </c>
      <c r="V582">
        <v>27</v>
      </c>
      <c r="W582">
        <v>185.05</v>
      </c>
      <c r="X582">
        <f>Ventes[[#This Row],[VenteNombre]]*Ventes[[#This Row],[PUHT]]</f>
        <v>4996.3500000000004</v>
      </c>
      <c r="Y582">
        <f>IF(Ventes[[#This Row],[RemiseType]]="Aucun",0,IF(Ventes[[#This Row],[RemiseType]]="Bas",3%,IF(Ventes[[#This Row],[RemiseType]]="Moyen",5%,IF(Ventes[[#This Row],[RemiseType]]="Elevé",10%,0))))*Ventes[[#This Row],[VenteBrut]]</f>
        <v>499.63500000000005</v>
      </c>
      <c r="Z582">
        <f>Ventes[[#This Row],[VenteBrut]]-Ventes[[#This Row],[Remise]]</f>
        <v>4496.7150000000001</v>
      </c>
      <c r="AA582">
        <f>Ventes[[#This Row],[VenteNombre]]*Ventes[[#This Row],[CUHT]]</f>
        <v>2081.9699999999998</v>
      </c>
      <c r="AB582">
        <f>ROUND(Ventes[[#This Row],[VenteNet]]-Ventes[[#This Row],[Cout]],2)</f>
        <v>2414.75</v>
      </c>
      <c r="AC582">
        <f>WEEKDAY(Ventes[[#This Row],[VenteDate]], 2)</f>
        <v>7</v>
      </c>
      <c r="AD582" t="str">
        <f>CHOOSE(WEEKDAY(Ventes[[#This Row],[VenteDate]], 2),"lun.","mar.","mer.","jeu.","ven.","sam.","dim.")</f>
        <v>dim.</v>
      </c>
      <c r="AE582" s="10" t="str">
        <f>IF(MONTH(Ventes[[#This Row],[VenteDate]])&lt;10,"0"&amp;MONTH(Ventes[[#This Row],[VenteDate]]),TEXT(MONTH(Ventes[[#This Row],[VenteDate]]),"##"))</f>
        <v>02</v>
      </c>
      <c r="AF582" t="str">
        <f>CHOOSE(Ventes[[#This Row],[DateMoisNumero]],"janvier","février","mars","avril","mai","juin","juillet.","août","septembre","octobre","novembre","décembre")</f>
        <v>février</v>
      </c>
      <c r="AG582" t="str">
        <f>Ventes[[#This Row],[DateAnnee]]&amp;IF(WEEKNUM(Ventes[[#This Row],[VenteDate]])&lt;10,"-0","-")&amp;WEEKNUM(Ventes[[#This Row],[VenteDate]])</f>
        <v>2026-07</v>
      </c>
      <c r="AH582" s="10">
        <f>YEAR(Ventes[[#This Row],[VenteDate]])</f>
        <v>2026</v>
      </c>
      <c r="AR582"/>
      <c r="AS582"/>
      <c r="AT582"/>
      <c r="AU582"/>
      <c r="AV582"/>
      <c r="AW582"/>
      <c r="BA582"/>
      <c r="BC582"/>
    </row>
    <row r="583" spans="1:55">
      <c r="A583" t="s">
        <v>1360</v>
      </c>
      <c r="B583" t="s">
        <v>1361</v>
      </c>
      <c r="C583" t="s">
        <v>901</v>
      </c>
      <c r="D583" s="7">
        <v>45076</v>
      </c>
      <c r="E583" s="8">
        <v>46402</v>
      </c>
      <c r="F583" s="8" t="s">
        <v>219</v>
      </c>
      <c r="G583" t="s">
        <v>220</v>
      </c>
      <c r="H583" t="s">
        <v>1210</v>
      </c>
      <c r="I583" t="s">
        <v>1211</v>
      </c>
      <c r="J583" t="s">
        <v>1212</v>
      </c>
      <c r="K583" t="s">
        <v>259</v>
      </c>
      <c r="L583" s="9" t="s">
        <v>260</v>
      </c>
      <c r="M583" s="9" t="s">
        <v>63</v>
      </c>
      <c r="N583" t="s">
        <v>64</v>
      </c>
      <c r="O583" t="s">
        <v>77</v>
      </c>
      <c r="P583" s="9" t="s">
        <v>78</v>
      </c>
      <c r="Q583" s="5" t="s">
        <v>57</v>
      </c>
      <c r="R583" t="s">
        <v>58</v>
      </c>
      <c r="S583" t="s">
        <v>675</v>
      </c>
      <c r="T583" t="s">
        <v>676</v>
      </c>
      <c r="U583" s="9">
        <v>67.2</v>
      </c>
      <c r="V583">
        <v>12</v>
      </c>
      <c r="W583" s="9">
        <v>94.5</v>
      </c>
      <c r="X583">
        <f>Ventes[[#This Row],[VenteNombre]]*Ventes[[#This Row],[PUHT]]</f>
        <v>1134</v>
      </c>
      <c r="Y583">
        <f>IF(Ventes[[#This Row],[RemiseType]]="Aucun",0,IF(Ventes[[#This Row],[RemiseType]]="Bas",3%,IF(Ventes[[#This Row],[RemiseType]]="Moyen",5%,IF(Ventes[[#This Row],[RemiseType]]="Elevé",10%,0))))*Ventes[[#This Row],[VenteBrut]]</f>
        <v>113.4</v>
      </c>
      <c r="Z583">
        <f>Ventes[[#This Row],[VenteBrut]]-Ventes[[#This Row],[Remise]]</f>
        <v>1020.6</v>
      </c>
      <c r="AA583">
        <f>Ventes[[#This Row],[VenteNombre]]*Ventes[[#This Row],[CUHT]]</f>
        <v>806.40000000000009</v>
      </c>
      <c r="AB583">
        <f>ROUND(Ventes[[#This Row],[VenteNet]]-Ventes[[#This Row],[Cout]],2)</f>
        <v>214.2</v>
      </c>
      <c r="AC583">
        <f>WEEKDAY(Ventes[[#This Row],[VenteDate]], 2)</f>
        <v>5</v>
      </c>
      <c r="AD583" t="str">
        <f>CHOOSE(WEEKDAY(Ventes[[#This Row],[VenteDate]], 2),"lun.","mar.","mer.","jeu.","ven.","sam.","dim.")</f>
        <v>ven.</v>
      </c>
      <c r="AE583" s="10" t="str">
        <f>IF(MONTH(Ventes[[#This Row],[VenteDate]])&lt;10,"0"&amp;MONTH(Ventes[[#This Row],[VenteDate]]),TEXT(MONTH(Ventes[[#This Row],[VenteDate]]),"##"))</f>
        <v>01</v>
      </c>
      <c r="AF583" t="str">
        <f>CHOOSE(Ventes[[#This Row],[DateMoisNumero]],"janvier","février","mars","avril","mai","juin","juillet.","août","septembre","octobre","novembre","décembre")</f>
        <v>janvier</v>
      </c>
      <c r="AG583" t="str">
        <f>Ventes[[#This Row],[DateAnnee]]&amp;IF(WEEKNUM(Ventes[[#This Row],[VenteDate]])&lt;10,"-0","-")&amp;WEEKNUM(Ventes[[#This Row],[VenteDate]])</f>
        <v>2027-03</v>
      </c>
      <c r="AH583" s="10">
        <f>YEAR(Ventes[[#This Row],[VenteDate]])</f>
        <v>2027</v>
      </c>
      <c r="AR583"/>
      <c r="AS583"/>
      <c r="AT583"/>
      <c r="AU583"/>
      <c r="AV583"/>
      <c r="AW583"/>
      <c r="BA583"/>
      <c r="BC583"/>
    </row>
    <row r="584" spans="1:55">
      <c r="A584" t="s">
        <v>1360</v>
      </c>
      <c r="B584" t="s">
        <v>1361</v>
      </c>
      <c r="C584" t="s">
        <v>901</v>
      </c>
      <c r="D584" s="7">
        <v>45076</v>
      </c>
      <c r="E584" s="8">
        <v>46641</v>
      </c>
      <c r="F584" s="8" t="s">
        <v>219</v>
      </c>
      <c r="G584" t="s">
        <v>220</v>
      </c>
      <c r="H584" t="s">
        <v>1210</v>
      </c>
      <c r="I584" t="s">
        <v>1211</v>
      </c>
      <c r="J584" t="s">
        <v>1212</v>
      </c>
      <c r="K584" t="s">
        <v>378</v>
      </c>
      <c r="L584" s="9" t="s">
        <v>379</v>
      </c>
      <c r="M584" s="9" t="s">
        <v>63</v>
      </c>
      <c r="N584" t="s">
        <v>64</v>
      </c>
      <c r="O584" t="s">
        <v>77</v>
      </c>
      <c r="P584" s="9" t="s">
        <v>78</v>
      </c>
      <c r="Q584" s="5" t="s">
        <v>57</v>
      </c>
      <c r="R584" t="s">
        <v>58</v>
      </c>
      <c r="S584" t="s">
        <v>115</v>
      </c>
      <c r="T584" t="s">
        <v>116</v>
      </c>
      <c r="U584" s="9">
        <v>126</v>
      </c>
      <c r="V584">
        <v>26</v>
      </c>
      <c r="W584" s="9">
        <v>202.6</v>
      </c>
      <c r="X584">
        <f>Ventes[[#This Row],[VenteNombre]]*Ventes[[#This Row],[PUHT]]</f>
        <v>5267.5999999999995</v>
      </c>
      <c r="Y584">
        <f>IF(Ventes[[#This Row],[RemiseType]]="Aucun",0,IF(Ventes[[#This Row],[RemiseType]]="Bas",3%,IF(Ventes[[#This Row],[RemiseType]]="Moyen",5%,IF(Ventes[[#This Row],[RemiseType]]="Elevé",10%,0))))*Ventes[[#This Row],[VenteBrut]]</f>
        <v>526.76</v>
      </c>
      <c r="Z584">
        <f>Ventes[[#This Row],[VenteBrut]]-Ventes[[#This Row],[Remise]]</f>
        <v>4740.8399999999992</v>
      </c>
      <c r="AA584">
        <f>Ventes[[#This Row],[VenteNombre]]*Ventes[[#This Row],[CUHT]]</f>
        <v>3276</v>
      </c>
      <c r="AB584">
        <f>ROUND(Ventes[[#This Row],[VenteNet]]-Ventes[[#This Row],[Cout]],2)</f>
        <v>1464.84</v>
      </c>
      <c r="AC584">
        <f>WEEKDAY(Ventes[[#This Row],[VenteDate]], 2)</f>
        <v>6</v>
      </c>
      <c r="AD584" t="str">
        <f>CHOOSE(WEEKDAY(Ventes[[#This Row],[VenteDate]], 2),"lun.","mar.","mer.","jeu.","ven.","sam.","dim.")</f>
        <v>sam.</v>
      </c>
      <c r="AE584" s="10" t="str">
        <f>IF(MONTH(Ventes[[#This Row],[VenteDate]])&lt;10,"0"&amp;MONTH(Ventes[[#This Row],[VenteDate]]),TEXT(MONTH(Ventes[[#This Row],[VenteDate]]),"##"))</f>
        <v>09</v>
      </c>
      <c r="AF584" t="str">
        <f>CHOOSE(Ventes[[#This Row],[DateMoisNumero]],"janvier","février","mars","avril","mai","juin","juillet.","août","septembre","octobre","novembre","décembre")</f>
        <v>septembre</v>
      </c>
      <c r="AG584" t="str">
        <f>Ventes[[#This Row],[DateAnnee]]&amp;IF(WEEKNUM(Ventes[[#This Row],[VenteDate]])&lt;10,"-0","-")&amp;WEEKNUM(Ventes[[#This Row],[VenteDate]])</f>
        <v>2027-37</v>
      </c>
      <c r="AH584" s="10">
        <f>YEAR(Ventes[[#This Row],[VenteDate]])</f>
        <v>2027</v>
      </c>
      <c r="AR584"/>
      <c r="AS584"/>
      <c r="AT584"/>
      <c r="AU584"/>
      <c r="AV584"/>
      <c r="AW584"/>
      <c r="BA584"/>
      <c r="BC584"/>
    </row>
    <row r="585" spans="1:55">
      <c r="A585" t="s">
        <v>1360</v>
      </c>
      <c r="B585" t="s">
        <v>1361</v>
      </c>
      <c r="C585" t="s">
        <v>901</v>
      </c>
      <c r="D585" s="7">
        <v>45076</v>
      </c>
      <c r="E585" s="8">
        <v>46791</v>
      </c>
      <c r="F585" s="8" t="s">
        <v>219</v>
      </c>
      <c r="G585" t="s">
        <v>220</v>
      </c>
      <c r="H585" t="s">
        <v>1210</v>
      </c>
      <c r="I585" t="s">
        <v>1211</v>
      </c>
      <c r="J585" t="s">
        <v>1212</v>
      </c>
      <c r="K585" t="s">
        <v>1225</v>
      </c>
      <c r="L585" s="9" t="s">
        <v>1226</v>
      </c>
      <c r="M585" s="9" t="s">
        <v>53</v>
      </c>
      <c r="N585" t="s">
        <v>54</v>
      </c>
      <c r="O585" t="s">
        <v>77</v>
      </c>
      <c r="P585" s="9" t="s">
        <v>78</v>
      </c>
      <c r="Q585" s="5" t="s">
        <v>57</v>
      </c>
      <c r="R585" t="s">
        <v>58</v>
      </c>
      <c r="S585" t="s">
        <v>365</v>
      </c>
      <c r="T585" t="s">
        <v>366</v>
      </c>
      <c r="U585" s="9">
        <v>51.41</v>
      </c>
      <c r="V585">
        <v>27</v>
      </c>
      <c r="W585" s="9">
        <v>156.69999999999999</v>
      </c>
      <c r="X585">
        <f>Ventes[[#This Row],[VenteNombre]]*Ventes[[#This Row],[PUHT]]</f>
        <v>4230.8999999999996</v>
      </c>
      <c r="Y585">
        <f>IF(Ventes[[#This Row],[RemiseType]]="Aucun",0,IF(Ventes[[#This Row],[RemiseType]]="Bas",3%,IF(Ventes[[#This Row],[RemiseType]]="Moyen",5%,IF(Ventes[[#This Row],[RemiseType]]="Elevé",10%,0))))*Ventes[[#This Row],[VenteBrut]]</f>
        <v>423.09</v>
      </c>
      <c r="Z585">
        <f>Ventes[[#This Row],[VenteBrut]]-Ventes[[#This Row],[Remise]]</f>
        <v>3807.8099999999995</v>
      </c>
      <c r="AA585">
        <f>Ventes[[#This Row],[VenteNombre]]*Ventes[[#This Row],[CUHT]]</f>
        <v>1388.07</v>
      </c>
      <c r="AB585">
        <f>ROUND(Ventes[[#This Row],[VenteNet]]-Ventes[[#This Row],[Cout]],2)</f>
        <v>2419.7399999999998</v>
      </c>
      <c r="AC585">
        <f>WEEKDAY(Ventes[[#This Row],[VenteDate]], 2)</f>
        <v>2</v>
      </c>
      <c r="AD585" t="str">
        <f>CHOOSE(WEEKDAY(Ventes[[#This Row],[VenteDate]], 2),"lun.","mar.","mer.","jeu.","ven.","sam.","dim.")</f>
        <v>mar.</v>
      </c>
      <c r="AE585" s="10" t="str">
        <f>IF(MONTH(Ventes[[#This Row],[VenteDate]])&lt;10,"0"&amp;MONTH(Ventes[[#This Row],[VenteDate]]),TEXT(MONTH(Ventes[[#This Row],[VenteDate]]),"##"))</f>
        <v>02</v>
      </c>
      <c r="AF585" t="str">
        <f>CHOOSE(Ventes[[#This Row],[DateMoisNumero]],"janvier","février","mars","avril","mai","juin","juillet.","août","septembre","octobre","novembre","décembre")</f>
        <v>février</v>
      </c>
      <c r="AG585" t="str">
        <f>Ventes[[#This Row],[DateAnnee]]&amp;IF(WEEKNUM(Ventes[[#This Row],[VenteDate]])&lt;10,"-0","-")&amp;WEEKNUM(Ventes[[#This Row],[VenteDate]])</f>
        <v>2028-07</v>
      </c>
      <c r="AH585" s="10">
        <f>YEAR(Ventes[[#This Row],[VenteDate]])</f>
        <v>2028</v>
      </c>
      <c r="AR585"/>
      <c r="AS585"/>
      <c r="AT585"/>
      <c r="AU585"/>
      <c r="AV585"/>
      <c r="AW585"/>
      <c r="BA585"/>
      <c r="BC585"/>
    </row>
    <row r="586" spans="1:55">
      <c r="A586" t="s">
        <v>1362</v>
      </c>
      <c r="B586" t="s">
        <v>1363</v>
      </c>
      <c r="D586" s="8">
        <v>45749</v>
      </c>
      <c r="E586" s="8">
        <v>45749</v>
      </c>
      <c r="F586" s="8" t="s">
        <v>95</v>
      </c>
      <c r="G586" t="s">
        <v>96</v>
      </c>
      <c r="H586" t="s">
        <v>155</v>
      </c>
      <c r="I586" t="s">
        <v>156</v>
      </c>
      <c r="J586" t="s">
        <v>157</v>
      </c>
      <c r="K586" t="s">
        <v>1364</v>
      </c>
      <c r="L586" s="9" t="s">
        <v>1365</v>
      </c>
      <c r="M586" s="9" t="s">
        <v>63</v>
      </c>
      <c r="N586" t="s">
        <v>64</v>
      </c>
      <c r="O586" t="s">
        <v>288</v>
      </c>
      <c r="P586" t="s">
        <v>289</v>
      </c>
      <c r="Q586" s="5" t="s">
        <v>57</v>
      </c>
      <c r="R586" t="s">
        <v>58</v>
      </c>
      <c r="S586" t="s">
        <v>115</v>
      </c>
      <c r="T586" t="s">
        <v>116</v>
      </c>
      <c r="U586">
        <v>35</v>
      </c>
      <c r="V586">
        <v>88</v>
      </c>
      <c r="W586">
        <v>128.5</v>
      </c>
      <c r="X586">
        <f>Ventes[[#This Row],[VenteNombre]]*Ventes[[#This Row],[PUHT]]</f>
        <v>11308</v>
      </c>
      <c r="Y58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86">
        <f>Ventes[[#This Row],[VenteBrut]]-Ventes[[#This Row],[Remise]]</f>
        <v>11308</v>
      </c>
      <c r="AA586">
        <f>Ventes[[#This Row],[VenteNombre]]*Ventes[[#This Row],[CUHT]]</f>
        <v>3080</v>
      </c>
      <c r="AB586">
        <f>ROUND(Ventes[[#This Row],[VenteNet]]-Ventes[[#This Row],[Cout]],2)</f>
        <v>8228</v>
      </c>
      <c r="AC586">
        <f>WEEKDAY(Ventes[[#This Row],[VenteDate]], 2)</f>
        <v>3</v>
      </c>
      <c r="AD586" t="str">
        <f>CHOOSE(WEEKDAY(Ventes[[#This Row],[VenteDate]], 2),"lun.","mar.","mer.","jeu.","ven.","sam.","dim.")</f>
        <v>mer.</v>
      </c>
      <c r="AE586" s="10" t="str">
        <f>IF(MONTH(Ventes[[#This Row],[VenteDate]])&lt;10,"0"&amp;MONTH(Ventes[[#This Row],[VenteDate]]),TEXT(MONTH(Ventes[[#This Row],[VenteDate]]),"##"))</f>
        <v>04</v>
      </c>
      <c r="AF586" t="str">
        <f>CHOOSE(Ventes[[#This Row],[DateMoisNumero]],"janvier","février","mars","avril","mai","juin","juillet.","août","septembre","octobre","novembre","décembre")</f>
        <v>avril</v>
      </c>
      <c r="AG586" t="str">
        <f>Ventes[[#This Row],[DateAnnee]]&amp;IF(WEEKNUM(Ventes[[#This Row],[VenteDate]])&lt;10,"-0","-")&amp;WEEKNUM(Ventes[[#This Row],[VenteDate]])</f>
        <v>2025-14</v>
      </c>
      <c r="AH586" s="10">
        <f>YEAR(Ventes[[#This Row],[VenteDate]])</f>
        <v>2025</v>
      </c>
      <c r="AR586"/>
      <c r="AS586"/>
      <c r="AT586"/>
      <c r="AU586"/>
      <c r="AV586"/>
      <c r="AW586"/>
      <c r="BA586"/>
      <c r="BC586"/>
    </row>
    <row r="587" spans="1:55">
      <c r="A587" t="s">
        <v>1362</v>
      </c>
      <c r="B587" t="s">
        <v>1363</v>
      </c>
      <c r="D587" s="8">
        <v>45749</v>
      </c>
      <c r="E587" s="8">
        <v>45749</v>
      </c>
      <c r="F587" s="8" t="s">
        <v>95</v>
      </c>
      <c r="G587" t="s">
        <v>96</v>
      </c>
      <c r="H587" t="s">
        <v>155</v>
      </c>
      <c r="I587" t="s">
        <v>156</v>
      </c>
      <c r="J587" t="s">
        <v>157</v>
      </c>
      <c r="K587" t="s">
        <v>1366</v>
      </c>
      <c r="L587" s="9" t="s">
        <v>1367</v>
      </c>
      <c r="M587" s="9" t="s">
        <v>130</v>
      </c>
      <c r="N587" t="s">
        <v>131</v>
      </c>
      <c r="O587" t="s">
        <v>77</v>
      </c>
      <c r="P587" s="9" t="s">
        <v>78</v>
      </c>
      <c r="Q587" s="5" t="s">
        <v>57</v>
      </c>
      <c r="R587" t="s">
        <v>58</v>
      </c>
      <c r="S587" t="s">
        <v>49</v>
      </c>
      <c r="T587" t="s">
        <v>50</v>
      </c>
      <c r="U587" s="9">
        <v>8.1300000000000008</v>
      </c>
      <c r="V587">
        <v>55</v>
      </c>
      <c r="W587" s="9">
        <v>11.8</v>
      </c>
      <c r="X587">
        <f>Ventes[[#This Row],[VenteNombre]]*Ventes[[#This Row],[PUHT]]</f>
        <v>649</v>
      </c>
      <c r="Y587">
        <f>IF(Ventes[[#This Row],[RemiseType]]="Aucun",0,IF(Ventes[[#This Row],[RemiseType]]="Bas",3%,IF(Ventes[[#This Row],[RemiseType]]="Moyen",5%,IF(Ventes[[#This Row],[RemiseType]]="Elevé",10%,0))))*Ventes[[#This Row],[VenteBrut]]</f>
        <v>64.900000000000006</v>
      </c>
      <c r="Z587">
        <f>Ventes[[#This Row],[VenteBrut]]-Ventes[[#This Row],[Remise]]</f>
        <v>584.1</v>
      </c>
      <c r="AA587">
        <f>Ventes[[#This Row],[VenteNombre]]*Ventes[[#This Row],[CUHT]]</f>
        <v>447.15000000000003</v>
      </c>
      <c r="AB587">
        <f>ROUND(Ventes[[#This Row],[VenteNet]]-Ventes[[#This Row],[Cout]],2)</f>
        <v>136.94999999999999</v>
      </c>
      <c r="AC587">
        <f>WEEKDAY(Ventes[[#This Row],[VenteDate]], 2)</f>
        <v>3</v>
      </c>
      <c r="AD587" t="str">
        <f>CHOOSE(WEEKDAY(Ventes[[#This Row],[VenteDate]], 2),"lun.","mar.","mer.","jeu.","ven.","sam.","dim.")</f>
        <v>mer.</v>
      </c>
      <c r="AE587" s="10" t="str">
        <f>IF(MONTH(Ventes[[#This Row],[VenteDate]])&lt;10,"0"&amp;MONTH(Ventes[[#This Row],[VenteDate]]),TEXT(MONTH(Ventes[[#This Row],[VenteDate]]),"##"))</f>
        <v>04</v>
      </c>
      <c r="AF587" t="str">
        <f>CHOOSE(Ventes[[#This Row],[DateMoisNumero]],"janvier","février","mars","avril","mai","juin","juillet.","août","septembre","octobre","novembre","décembre")</f>
        <v>avril</v>
      </c>
      <c r="AG587" t="str">
        <f>Ventes[[#This Row],[DateAnnee]]&amp;IF(WEEKNUM(Ventes[[#This Row],[VenteDate]])&lt;10,"-0","-")&amp;WEEKNUM(Ventes[[#This Row],[VenteDate]])</f>
        <v>2025-14</v>
      </c>
      <c r="AH587" s="10">
        <f>YEAR(Ventes[[#This Row],[VenteDate]])</f>
        <v>2025</v>
      </c>
      <c r="AR587"/>
      <c r="AS587"/>
      <c r="AT587"/>
      <c r="AU587"/>
      <c r="AV587"/>
      <c r="AW587"/>
      <c r="BA587"/>
      <c r="BC587"/>
    </row>
    <row r="588" spans="1:55">
      <c r="A588" t="s">
        <v>1362</v>
      </c>
      <c r="B588" t="s">
        <v>1363</v>
      </c>
      <c r="D588" s="8">
        <v>45749</v>
      </c>
      <c r="E588" s="8">
        <v>46032</v>
      </c>
      <c r="F588" s="8" t="s">
        <v>95</v>
      </c>
      <c r="G588" t="s">
        <v>96</v>
      </c>
      <c r="H588" t="s">
        <v>155</v>
      </c>
      <c r="I588" t="s">
        <v>156</v>
      </c>
      <c r="J588" t="s">
        <v>157</v>
      </c>
      <c r="K588" t="s">
        <v>1368</v>
      </c>
      <c r="L588" s="9" t="s">
        <v>1369</v>
      </c>
      <c r="M588" s="9" t="s">
        <v>53</v>
      </c>
      <c r="N588" t="s">
        <v>54</v>
      </c>
      <c r="O588" t="s">
        <v>77</v>
      </c>
      <c r="P588" t="s">
        <v>78</v>
      </c>
      <c r="Q588" s="5" t="s">
        <v>57</v>
      </c>
      <c r="R588" t="s">
        <v>58</v>
      </c>
      <c r="S588" t="s">
        <v>119</v>
      </c>
      <c r="T588" t="s">
        <v>120</v>
      </c>
      <c r="U588">
        <v>132.19</v>
      </c>
      <c r="V588">
        <v>99</v>
      </c>
      <c r="W588">
        <v>145.80000000000001</v>
      </c>
      <c r="X588">
        <f>Ventes[[#This Row],[VenteNombre]]*Ventes[[#This Row],[PUHT]]</f>
        <v>14434.2</v>
      </c>
      <c r="Y588">
        <f>IF(Ventes[[#This Row],[RemiseType]]="Aucun",0,IF(Ventes[[#This Row],[RemiseType]]="Bas",3%,IF(Ventes[[#This Row],[RemiseType]]="Moyen",5%,IF(Ventes[[#This Row],[RemiseType]]="Elevé",10%,0))))*Ventes[[#This Row],[VenteBrut]]</f>
        <v>1443.42</v>
      </c>
      <c r="Z588">
        <f>Ventes[[#This Row],[VenteBrut]]-Ventes[[#This Row],[Remise]]</f>
        <v>12990.78</v>
      </c>
      <c r="AA588">
        <f>Ventes[[#This Row],[VenteNombre]]*Ventes[[#This Row],[CUHT]]</f>
        <v>13086.81</v>
      </c>
      <c r="AB588">
        <f>ROUND(Ventes[[#This Row],[VenteNet]]-Ventes[[#This Row],[Cout]],2)</f>
        <v>-96.03</v>
      </c>
      <c r="AC588">
        <f>WEEKDAY(Ventes[[#This Row],[VenteDate]], 2)</f>
        <v>6</v>
      </c>
      <c r="AD588" t="str">
        <f>CHOOSE(WEEKDAY(Ventes[[#This Row],[VenteDate]], 2),"lun.","mar.","mer.","jeu.","ven.","sam.","dim.")</f>
        <v>sam.</v>
      </c>
      <c r="AE588" s="10" t="str">
        <f>IF(MONTH(Ventes[[#This Row],[VenteDate]])&lt;10,"0"&amp;MONTH(Ventes[[#This Row],[VenteDate]]),TEXT(MONTH(Ventes[[#This Row],[VenteDate]]),"##"))</f>
        <v>01</v>
      </c>
      <c r="AF588" t="str">
        <f>CHOOSE(Ventes[[#This Row],[DateMoisNumero]],"janvier","février","mars","avril","mai","juin","juillet.","août","septembre","octobre","novembre","décembre")</f>
        <v>janvier</v>
      </c>
      <c r="AG588" t="str">
        <f>Ventes[[#This Row],[DateAnnee]]&amp;IF(WEEKNUM(Ventes[[#This Row],[VenteDate]])&lt;10,"-0","-")&amp;WEEKNUM(Ventes[[#This Row],[VenteDate]])</f>
        <v>2026-02</v>
      </c>
      <c r="AH588" s="10">
        <f>YEAR(Ventes[[#This Row],[VenteDate]])</f>
        <v>2026</v>
      </c>
      <c r="AR588"/>
      <c r="AS588"/>
      <c r="AT588"/>
      <c r="AU588"/>
      <c r="AV588"/>
      <c r="AW588"/>
      <c r="BA588"/>
      <c r="BC588"/>
    </row>
    <row r="589" spans="1:55">
      <c r="A589" t="s">
        <v>1362</v>
      </c>
      <c r="B589" t="s">
        <v>1363</v>
      </c>
      <c r="D589" s="8">
        <v>45749</v>
      </c>
      <c r="E589" s="8">
        <v>46238</v>
      </c>
      <c r="F589" s="8" t="s">
        <v>95</v>
      </c>
      <c r="G589" t="s">
        <v>96</v>
      </c>
      <c r="H589" t="s">
        <v>155</v>
      </c>
      <c r="I589" t="s">
        <v>156</v>
      </c>
      <c r="J589" t="s">
        <v>157</v>
      </c>
      <c r="K589" t="s">
        <v>1231</v>
      </c>
      <c r="L589" s="9" t="s">
        <v>1232</v>
      </c>
      <c r="M589" s="9" t="s">
        <v>130</v>
      </c>
      <c r="N589" t="s">
        <v>131</v>
      </c>
      <c r="O589" t="s">
        <v>77</v>
      </c>
      <c r="P589" t="s">
        <v>78</v>
      </c>
      <c r="Q589" s="5" t="s">
        <v>57</v>
      </c>
      <c r="R589" t="s">
        <v>58</v>
      </c>
      <c r="S589" t="s">
        <v>49</v>
      </c>
      <c r="T589" t="s">
        <v>50</v>
      </c>
      <c r="U589">
        <v>12.81</v>
      </c>
      <c r="V589">
        <v>55</v>
      </c>
      <c r="W589">
        <v>18.59</v>
      </c>
      <c r="X589">
        <f>Ventes[[#This Row],[VenteNombre]]*Ventes[[#This Row],[PUHT]]</f>
        <v>1022.45</v>
      </c>
      <c r="Y589">
        <f>IF(Ventes[[#This Row],[RemiseType]]="Aucun",0,IF(Ventes[[#This Row],[RemiseType]]="Bas",3%,IF(Ventes[[#This Row],[RemiseType]]="Moyen",5%,IF(Ventes[[#This Row],[RemiseType]]="Elevé",10%,0))))*Ventes[[#This Row],[VenteBrut]]</f>
        <v>102.245</v>
      </c>
      <c r="Z589">
        <f>Ventes[[#This Row],[VenteBrut]]-Ventes[[#This Row],[Remise]]</f>
        <v>920.20500000000004</v>
      </c>
      <c r="AA589">
        <f>Ventes[[#This Row],[VenteNombre]]*Ventes[[#This Row],[CUHT]]</f>
        <v>704.55000000000007</v>
      </c>
      <c r="AB589">
        <f>ROUND(Ventes[[#This Row],[VenteNet]]-Ventes[[#This Row],[Cout]],2)</f>
        <v>215.66</v>
      </c>
      <c r="AC589">
        <f>WEEKDAY(Ventes[[#This Row],[VenteDate]], 2)</f>
        <v>2</v>
      </c>
      <c r="AD589" t="str">
        <f>CHOOSE(WEEKDAY(Ventes[[#This Row],[VenteDate]], 2),"lun.","mar.","mer.","jeu.","ven.","sam.","dim.")</f>
        <v>mar.</v>
      </c>
      <c r="AE589" s="10" t="str">
        <f>IF(MONTH(Ventes[[#This Row],[VenteDate]])&lt;10,"0"&amp;MONTH(Ventes[[#This Row],[VenteDate]]),TEXT(MONTH(Ventes[[#This Row],[VenteDate]]),"##"))</f>
        <v>08</v>
      </c>
      <c r="AF589" t="str">
        <f>CHOOSE(Ventes[[#This Row],[DateMoisNumero]],"janvier","février","mars","avril","mai","juin","juillet.","août","septembre","octobre","novembre","décembre")</f>
        <v>août</v>
      </c>
      <c r="AG589" t="str">
        <f>Ventes[[#This Row],[DateAnnee]]&amp;IF(WEEKNUM(Ventes[[#This Row],[VenteDate]])&lt;10,"-0","-")&amp;WEEKNUM(Ventes[[#This Row],[VenteDate]])</f>
        <v>2026-32</v>
      </c>
      <c r="AH589" s="10">
        <f>YEAR(Ventes[[#This Row],[VenteDate]])</f>
        <v>2026</v>
      </c>
      <c r="AR589"/>
      <c r="AS589"/>
      <c r="AT589"/>
      <c r="AU589"/>
      <c r="AV589"/>
      <c r="AW589"/>
      <c r="BA589"/>
      <c r="BC589"/>
    </row>
    <row r="590" spans="1:55">
      <c r="A590" t="s">
        <v>1362</v>
      </c>
      <c r="B590" t="s">
        <v>1363</v>
      </c>
      <c r="D590" s="8">
        <v>45749</v>
      </c>
      <c r="E590" s="8">
        <v>46479</v>
      </c>
      <c r="F590" s="8" t="s">
        <v>95</v>
      </c>
      <c r="G590" t="s">
        <v>96</v>
      </c>
      <c r="H590" t="s">
        <v>155</v>
      </c>
      <c r="I590" t="s">
        <v>156</v>
      </c>
      <c r="J590" t="s">
        <v>157</v>
      </c>
      <c r="K590" t="s">
        <v>1370</v>
      </c>
      <c r="L590" s="9" t="s">
        <v>1371</v>
      </c>
      <c r="M590" s="9" t="s">
        <v>63</v>
      </c>
      <c r="N590" t="s">
        <v>64</v>
      </c>
      <c r="O590" t="s">
        <v>288</v>
      </c>
      <c r="P590" s="9" t="s">
        <v>289</v>
      </c>
      <c r="Q590" s="5" t="s">
        <v>57</v>
      </c>
      <c r="R590" t="s">
        <v>58</v>
      </c>
      <c r="S590" t="s">
        <v>115</v>
      </c>
      <c r="T590" t="s">
        <v>116</v>
      </c>
      <c r="U590" s="9">
        <v>37.799999999999997</v>
      </c>
      <c r="V590">
        <v>88</v>
      </c>
      <c r="W590" s="9">
        <v>130.78</v>
      </c>
      <c r="X590">
        <f>Ventes[[#This Row],[VenteNombre]]*Ventes[[#This Row],[PUHT]]</f>
        <v>11508.64</v>
      </c>
      <c r="Y59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90">
        <f>Ventes[[#This Row],[VenteBrut]]-Ventes[[#This Row],[Remise]]</f>
        <v>11508.64</v>
      </c>
      <c r="AA590">
        <f>Ventes[[#This Row],[VenteNombre]]*Ventes[[#This Row],[CUHT]]</f>
        <v>3326.3999999999996</v>
      </c>
      <c r="AB590">
        <f>ROUND(Ventes[[#This Row],[VenteNet]]-Ventes[[#This Row],[Cout]],2)</f>
        <v>8182.24</v>
      </c>
      <c r="AC590">
        <f>WEEKDAY(Ventes[[#This Row],[VenteDate]], 2)</f>
        <v>5</v>
      </c>
      <c r="AD590" t="str">
        <f>CHOOSE(WEEKDAY(Ventes[[#This Row],[VenteDate]], 2),"lun.","mar.","mer.","jeu.","ven.","sam.","dim.")</f>
        <v>ven.</v>
      </c>
      <c r="AE590" s="10" t="str">
        <f>IF(MONTH(Ventes[[#This Row],[VenteDate]])&lt;10,"0"&amp;MONTH(Ventes[[#This Row],[VenteDate]]),TEXT(MONTH(Ventes[[#This Row],[VenteDate]]),"##"))</f>
        <v>04</v>
      </c>
      <c r="AF590" t="str">
        <f>CHOOSE(Ventes[[#This Row],[DateMoisNumero]],"janvier","février","mars","avril","mai","juin","juillet.","août","septembre","octobre","novembre","décembre")</f>
        <v>avril</v>
      </c>
      <c r="AG590" t="str">
        <f>Ventes[[#This Row],[DateAnnee]]&amp;IF(WEEKNUM(Ventes[[#This Row],[VenteDate]])&lt;10,"-0","-")&amp;WEEKNUM(Ventes[[#This Row],[VenteDate]])</f>
        <v>2027-14</v>
      </c>
      <c r="AH590" s="10">
        <f>YEAR(Ventes[[#This Row],[VenteDate]])</f>
        <v>2027</v>
      </c>
      <c r="AR590"/>
      <c r="AS590"/>
      <c r="AT590"/>
      <c r="AU590"/>
      <c r="AV590"/>
      <c r="AW590"/>
      <c r="BA590"/>
      <c r="BC590"/>
    </row>
    <row r="591" spans="1:55">
      <c r="A591" t="s">
        <v>1362</v>
      </c>
      <c r="B591" t="s">
        <v>1363</v>
      </c>
      <c r="D591" s="8">
        <v>45749</v>
      </c>
      <c r="E591" s="8">
        <v>46762</v>
      </c>
      <c r="F591" s="8" t="s">
        <v>95</v>
      </c>
      <c r="G591" t="s">
        <v>96</v>
      </c>
      <c r="H591" t="s">
        <v>155</v>
      </c>
      <c r="I591" t="s">
        <v>156</v>
      </c>
      <c r="J591" t="s">
        <v>157</v>
      </c>
      <c r="K591" t="s">
        <v>1348</v>
      </c>
      <c r="L591" s="9" t="s">
        <v>1349</v>
      </c>
      <c r="M591" s="9" t="s">
        <v>53</v>
      </c>
      <c r="N591" t="s">
        <v>54</v>
      </c>
      <c r="O591" t="s">
        <v>77</v>
      </c>
      <c r="P591" s="9" t="s">
        <v>78</v>
      </c>
      <c r="Q591" s="5" t="s">
        <v>57</v>
      </c>
      <c r="R591" t="s">
        <v>58</v>
      </c>
      <c r="S591" t="s">
        <v>119</v>
      </c>
      <c r="T591" t="s">
        <v>120</v>
      </c>
      <c r="U591" s="9">
        <v>220.32</v>
      </c>
      <c r="V591">
        <v>99</v>
      </c>
      <c r="W591" s="9">
        <v>243</v>
      </c>
      <c r="X591">
        <f>Ventes[[#This Row],[VenteNombre]]*Ventes[[#This Row],[PUHT]]</f>
        <v>24057</v>
      </c>
      <c r="Y591">
        <f>IF(Ventes[[#This Row],[RemiseType]]="Aucun",0,IF(Ventes[[#This Row],[RemiseType]]="Bas",3%,IF(Ventes[[#This Row],[RemiseType]]="Moyen",5%,IF(Ventes[[#This Row],[RemiseType]]="Elevé",10%,0))))*Ventes[[#This Row],[VenteBrut]]</f>
        <v>2405.7000000000003</v>
      </c>
      <c r="Z591">
        <f>Ventes[[#This Row],[VenteBrut]]-Ventes[[#This Row],[Remise]]</f>
        <v>21651.3</v>
      </c>
      <c r="AA591">
        <f>Ventes[[#This Row],[VenteNombre]]*Ventes[[#This Row],[CUHT]]</f>
        <v>21811.68</v>
      </c>
      <c r="AB591">
        <f>ROUND(Ventes[[#This Row],[VenteNet]]-Ventes[[#This Row],[Cout]],2)</f>
        <v>-160.38</v>
      </c>
      <c r="AC591">
        <f>WEEKDAY(Ventes[[#This Row],[VenteDate]], 2)</f>
        <v>1</v>
      </c>
      <c r="AD591" t="str">
        <f>CHOOSE(WEEKDAY(Ventes[[#This Row],[VenteDate]], 2),"lun.","mar.","mer.","jeu.","ven.","sam.","dim.")</f>
        <v>lun.</v>
      </c>
      <c r="AE591" s="10" t="str">
        <f>IF(MONTH(Ventes[[#This Row],[VenteDate]])&lt;10,"0"&amp;MONTH(Ventes[[#This Row],[VenteDate]]),TEXT(MONTH(Ventes[[#This Row],[VenteDate]]),"##"))</f>
        <v>01</v>
      </c>
      <c r="AF591" t="str">
        <f>CHOOSE(Ventes[[#This Row],[DateMoisNumero]],"janvier","février","mars","avril","mai","juin","juillet.","août","septembre","octobre","novembre","décembre")</f>
        <v>janvier</v>
      </c>
      <c r="AG591" t="str">
        <f>Ventes[[#This Row],[DateAnnee]]&amp;IF(WEEKNUM(Ventes[[#This Row],[VenteDate]])&lt;10,"-0","-")&amp;WEEKNUM(Ventes[[#This Row],[VenteDate]])</f>
        <v>2028-03</v>
      </c>
      <c r="AH591" s="10">
        <f>YEAR(Ventes[[#This Row],[VenteDate]])</f>
        <v>2028</v>
      </c>
      <c r="AR591"/>
      <c r="AS591"/>
      <c r="AT591"/>
      <c r="AU591"/>
      <c r="AV591"/>
      <c r="AW591"/>
      <c r="BA591"/>
      <c r="BC591"/>
    </row>
    <row r="592" spans="1:55">
      <c r="A592" t="s">
        <v>1372</v>
      </c>
      <c r="B592" t="s">
        <v>1373</v>
      </c>
      <c r="D592" s="7">
        <v>45688</v>
      </c>
      <c r="E592" s="8">
        <v>45714</v>
      </c>
      <c r="F592" s="8" t="s">
        <v>36</v>
      </c>
      <c r="G592" t="s">
        <v>37</v>
      </c>
      <c r="H592" t="s">
        <v>138</v>
      </c>
      <c r="I592" t="s">
        <v>139</v>
      </c>
      <c r="J592" t="s">
        <v>140</v>
      </c>
      <c r="K592" t="s">
        <v>149</v>
      </c>
      <c r="L592" s="9" t="s">
        <v>150</v>
      </c>
      <c r="M592" s="9" t="s">
        <v>130</v>
      </c>
      <c r="N592" t="s">
        <v>131</v>
      </c>
      <c r="O592" t="s">
        <v>45</v>
      </c>
      <c r="P592" t="s">
        <v>46</v>
      </c>
      <c r="Q592" s="5" t="s">
        <v>57</v>
      </c>
      <c r="R592" t="s">
        <v>58</v>
      </c>
      <c r="S592" t="s">
        <v>119</v>
      </c>
      <c r="T592" t="s">
        <v>120</v>
      </c>
      <c r="U592">
        <v>7.32</v>
      </c>
      <c r="V592">
        <v>21</v>
      </c>
      <c r="W592">
        <v>10.62</v>
      </c>
      <c r="X592">
        <f>Ventes[[#This Row],[VenteNombre]]*Ventes[[#This Row],[PUHT]]</f>
        <v>223.01999999999998</v>
      </c>
      <c r="Y592">
        <f>IF(Ventes[[#This Row],[RemiseType]]="Aucun",0,IF(Ventes[[#This Row],[RemiseType]]="Bas",3%,IF(Ventes[[#This Row],[RemiseType]]="Moyen",5%,IF(Ventes[[#This Row],[RemiseType]]="Elevé",10%,0))))*Ventes[[#This Row],[VenteBrut]]</f>
        <v>11.151</v>
      </c>
      <c r="Z592">
        <f>Ventes[[#This Row],[VenteBrut]]-Ventes[[#This Row],[Remise]]</f>
        <v>211.86899999999997</v>
      </c>
      <c r="AA592">
        <f>Ventes[[#This Row],[VenteNombre]]*Ventes[[#This Row],[CUHT]]</f>
        <v>153.72</v>
      </c>
      <c r="AB592">
        <f>ROUND(Ventes[[#This Row],[VenteNet]]-Ventes[[#This Row],[Cout]],2)</f>
        <v>58.15</v>
      </c>
      <c r="AC592">
        <f>WEEKDAY(Ventes[[#This Row],[VenteDate]], 2)</f>
        <v>3</v>
      </c>
      <c r="AD592" t="str">
        <f>CHOOSE(WEEKDAY(Ventes[[#This Row],[VenteDate]], 2),"lun.","mar.","mer.","jeu.","ven.","sam.","dim.")</f>
        <v>mer.</v>
      </c>
      <c r="AE592" s="10" t="str">
        <f>IF(MONTH(Ventes[[#This Row],[VenteDate]])&lt;10,"0"&amp;MONTH(Ventes[[#This Row],[VenteDate]]),TEXT(MONTH(Ventes[[#This Row],[VenteDate]]),"##"))</f>
        <v>02</v>
      </c>
      <c r="AF592" t="str">
        <f>CHOOSE(Ventes[[#This Row],[DateMoisNumero]],"janvier","février","mars","avril","mai","juin","juillet.","août","septembre","octobre","novembre","décembre")</f>
        <v>février</v>
      </c>
      <c r="AG592" t="str">
        <f>Ventes[[#This Row],[DateAnnee]]&amp;IF(WEEKNUM(Ventes[[#This Row],[VenteDate]])&lt;10,"-0","-")&amp;WEEKNUM(Ventes[[#This Row],[VenteDate]])</f>
        <v>2025-09</v>
      </c>
      <c r="AH592" s="10">
        <f>YEAR(Ventes[[#This Row],[VenteDate]])</f>
        <v>2025</v>
      </c>
      <c r="AR592"/>
      <c r="AS592"/>
      <c r="AT592"/>
      <c r="AU592"/>
      <c r="AV592"/>
      <c r="AW592"/>
      <c r="BA592"/>
      <c r="BC592"/>
    </row>
    <row r="593" spans="1:55">
      <c r="A593" t="s">
        <v>1372</v>
      </c>
      <c r="B593" t="s">
        <v>1373</v>
      </c>
      <c r="D593" s="7">
        <v>45688</v>
      </c>
      <c r="E593" s="8">
        <v>45977</v>
      </c>
      <c r="F593" s="8" t="s">
        <v>36</v>
      </c>
      <c r="G593" t="s">
        <v>37</v>
      </c>
      <c r="H593" t="s">
        <v>138</v>
      </c>
      <c r="I593" t="s">
        <v>139</v>
      </c>
      <c r="J593" t="s">
        <v>140</v>
      </c>
      <c r="K593" t="s">
        <v>1374</v>
      </c>
      <c r="L593" s="9" t="s">
        <v>1375</v>
      </c>
      <c r="M593" s="9" t="s">
        <v>53</v>
      </c>
      <c r="N593" t="s">
        <v>54</v>
      </c>
      <c r="O593" t="s">
        <v>45</v>
      </c>
      <c r="P593" t="s">
        <v>46</v>
      </c>
      <c r="Q593" s="5" t="s">
        <v>57</v>
      </c>
      <c r="R593" t="s">
        <v>58</v>
      </c>
      <c r="S593" t="s">
        <v>183</v>
      </c>
      <c r="T593" t="s">
        <v>184</v>
      </c>
      <c r="U593">
        <v>49.56</v>
      </c>
      <c r="V593">
        <v>32</v>
      </c>
      <c r="W593">
        <v>74.34</v>
      </c>
      <c r="X593">
        <f>Ventes[[#This Row],[VenteNombre]]*Ventes[[#This Row],[PUHT]]</f>
        <v>2378.88</v>
      </c>
      <c r="Y593">
        <f>IF(Ventes[[#This Row],[RemiseType]]="Aucun",0,IF(Ventes[[#This Row],[RemiseType]]="Bas",3%,IF(Ventes[[#This Row],[RemiseType]]="Moyen",5%,IF(Ventes[[#This Row],[RemiseType]]="Elevé",10%,0))))*Ventes[[#This Row],[VenteBrut]]</f>
        <v>118.94400000000002</v>
      </c>
      <c r="Z593">
        <f>Ventes[[#This Row],[VenteBrut]]-Ventes[[#This Row],[Remise]]</f>
        <v>2259.9360000000001</v>
      </c>
      <c r="AA593">
        <f>Ventes[[#This Row],[VenteNombre]]*Ventes[[#This Row],[CUHT]]</f>
        <v>1585.92</v>
      </c>
      <c r="AB593">
        <f>ROUND(Ventes[[#This Row],[VenteNet]]-Ventes[[#This Row],[Cout]],2)</f>
        <v>674.02</v>
      </c>
      <c r="AC593">
        <f>WEEKDAY(Ventes[[#This Row],[VenteDate]], 2)</f>
        <v>7</v>
      </c>
      <c r="AD593" t="str">
        <f>CHOOSE(WEEKDAY(Ventes[[#This Row],[VenteDate]], 2),"lun.","mar.","mer.","jeu.","ven.","sam.","dim.")</f>
        <v>dim.</v>
      </c>
      <c r="AE593" s="10" t="str">
        <f>IF(MONTH(Ventes[[#This Row],[VenteDate]])&lt;10,"0"&amp;MONTH(Ventes[[#This Row],[VenteDate]]),TEXT(MONTH(Ventes[[#This Row],[VenteDate]]),"##"))</f>
        <v>11</v>
      </c>
      <c r="AF593" t="str">
        <f>CHOOSE(Ventes[[#This Row],[DateMoisNumero]],"janvier","février","mars","avril","mai","juin","juillet.","août","septembre","octobre","novembre","décembre")</f>
        <v>novembre</v>
      </c>
      <c r="AG593" t="str">
        <f>Ventes[[#This Row],[DateAnnee]]&amp;IF(WEEKNUM(Ventes[[#This Row],[VenteDate]])&lt;10,"-0","-")&amp;WEEKNUM(Ventes[[#This Row],[VenteDate]])</f>
        <v>2025-47</v>
      </c>
      <c r="AH593" s="10">
        <f>YEAR(Ventes[[#This Row],[VenteDate]])</f>
        <v>2025</v>
      </c>
      <c r="AR593"/>
      <c r="AS593"/>
      <c r="AT593"/>
      <c r="AU593"/>
      <c r="AV593"/>
      <c r="AW593"/>
      <c r="BA593"/>
      <c r="BC593"/>
    </row>
    <row r="594" spans="1:55">
      <c r="A594" t="s">
        <v>1372</v>
      </c>
      <c r="B594" t="s">
        <v>1373</v>
      </c>
      <c r="D594" s="7">
        <v>45688</v>
      </c>
      <c r="E594" s="8">
        <v>46128</v>
      </c>
      <c r="F594" s="8" t="s">
        <v>36</v>
      </c>
      <c r="G594" t="s">
        <v>37</v>
      </c>
      <c r="H594" t="s">
        <v>138</v>
      </c>
      <c r="I594" t="s">
        <v>139</v>
      </c>
      <c r="J594" t="s">
        <v>140</v>
      </c>
      <c r="K594" t="s">
        <v>1376</v>
      </c>
      <c r="L594" s="9" t="s">
        <v>1377</v>
      </c>
      <c r="M594" s="9" t="s">
        <v>130</v>
      </c>
      <c r="N594" t="s">
        <v>131</v>
      </c>
      <c r="O594" t="s">
        <v>45</v>
      </c>
      <c r="P594" t="s">
        <v>46</v>
      </c>
      <c r="Q594" s="5" t="s">
        <v>57</v>
      </c>
      <c r="R594" t="s">
        <v>58</v>
      </c>
      <c r="S594" t="s">
        <v>175</v>
      </c>
      <c r="T594" t="s">
        <v>176</v>
      </c>
      <c r="U594">
        <v>133.91999999999999</v>
      </c>
      <c r="V594">
        <v>28</v>
      </c>
      <c r="W594">
        <v>161.56</v>
      </c>
      <c r="X594">
        <f>Ventes[[#This Row],[VenteNombre]]*Ventes[[#This Row],[PUHT]]</f>
        <v>4523.68</v>
      </c>
      <c r="Y594">
        <f>IF(Ventes[[#This Row],[RemiseType]]="Aucun",0,IF(Ventes[[#This Row],[RemiseType]]="Bas",3%,IF(Ventes[[#This Row],[RemiseType]]="Moyen",5%,IF(Ventes[[#This Row],[RemiseType]]="Elevé",10%,0))))*Ventes[[#This Row],[VenteBrut]]</f>
        <v>226.18400000000003</v>
      </c>
      <c r="Z594">
        <f>Ventes[[#This Row],[VenteBrut]]-Ventes[[#This Row],[Remise]]</f>
        <v>4297.4960000000001</v>
      </c>
      <c r="AA594">
        <f>Ventes[[#This Row],[VenteNombre]]*Ventes[[#This Row],[CUHT]]</f>
        <v>3749.7599999999998</v>
      </c>
      <c r="AB594">
        <f>ROUND(Ventes[[#This Row],[VenteNet]]-Ventes[[#This Row],[Cout]],2)</f>
        <v>547.74</v>
      </c>
      <c r="AC594">
        <f>WEEKDAY(Ventes[[#This Row],[VenteDate]], 2)</f>
        <v>4</v>
      </c>
      <c r="AD594" t="str">
        <f>CHOOSE(WEEKDAY(Ventes[[#This Row],[VenteDate]], 2),"lun.","mar.","mer.","jeu.","ven.","sam.","dim.")</f>
        <v>jeu.</v>
      </c>
      <c r="AE594" s="10" t="str">
        <f>IF(MONTH(Ventes[[#This Row],[VenteDate]])&lt;10,"0"&amp;MONTH(Ventes[[#This Row],[VenteDate]]),TEXT(MONTH(Ventes[[#This Row],[VenteDate]]),"##"))</f>
        <v>04</v>
      </c>
      <c r="AF594" t="str">
        <f>CHOOSE(Ventes[[#This Row],[DateMoisNumero]],"janvier","février","mars","avril","mai","juin","juillet.","août","septembre","octobre","novembre","décembre")</f>
        <v>avril</v>
      </c>
      <c r="AG594" t="str">
        <f>Ventes[[#This Row],[DateAnnee]]&amp;IF(WEEKNUM(Ventes[[#This Row],[VenteDate]])&lt;10,"-0","-")&amp;WEEKNUM(Ventes[[#This Row],[VenteDate]])</f>
        <v>2026-16</v>
      </c>
      <c r="AH594" s="10">
        <f>YEAR(Ventes[[#This Row],[VenteDate]])</f>
        <v>2026</v>
      </c>
      <c r="AR594"/>
      <c r="AS594"/>
      <c r="AT594"/>
      <c r="AU594"/>
      <c r="AV594"/>
      <c r="AW594"/>
      <c r="BA594"/>
      <c r="BC594"/>
    </row>
    <row r="595" spans="1:55">
      <c r="A595" t="s">
        <v>1372</v>
      </c>
      <c r="B595" t="s">
        <v>1373</v>
      </c>
      <c r="D595" s="7">
        <v>45688</v>
      </c>
      <c r="E595" s="8">
        <v>46444</v>
      </c>
      <c r="F595" s="8" t="s">
        <v>36</v>
      </c>
      <c r="G595" t="s">
        <v>37</v>
      </c>
      <c r="H595" t="s">
        <v>138</v>
      </c>
      <c r="I595" t="s">
        <v>139</v>
      </c>
      <c r="J595" t="s">
        <v>140</v>
      </c>
      <c r="K595" t="s">
        <v>1378</v>
      </c>
      <c r="L595" s="9" t="s">
        <v>1379</v>
      </c>
      <c r="M595" s="9" t="s">
        <v>130</v>
      </c>
      <c r="N595" t="s">
        <v>131</v>
      </c>
      <c r="O595" t="s">
        <v>45</v>
      </c>
      <c r="P595" s="9" t="s">
        <v>46</v>
      </c>
      <c r="Q595" s="5" t="s">
        <v>57</v>
      </c>
      <c r="R595" t="s">
        <v>58</v>
      </c>
      <c r="S595" t="s">
        <v>119</v>
      </c>
      <c r="T595" t="s">
        <v>120</v>
      </c>
      <c r="U595" s="9">
        <v>8.1300000000000008</v>
      </c>
      <c r="V595">
        <v>21</v>
      </c>
      <c r="W595" s="9">
        <v>11.8</v>
      </c>
      <c r="X595">
        <f>Ventes[[#This Row],[VenteNombre]]*Ventes[[#This Row],[PUHT]]</f>
        <v>247.8</v>
      </c>
      <c r="Y595">
        <f>IF(Ventes[[#This Row],[RemiseType]]="Aucun",0,IF(Ventes[[#This Row],[RemiseType]]="Bas",3%,IF(Ventes[[#This Row],[RemiseType]]="Moyen",5%,IF(Ventes[[#This Row],[RemiseType]]="Elevé",10%,0))))*Ventes[[#This Row],[VenteBrut]]</f>
        <v>12.39</v>
      </c>
      <c r="Z595">
        <f>Ventes[[#This Row],[VenteBrut]]-Ventes[[#This Row],[Remise]]</f>
        <v>235.41000000000003</v>
      </c>
      <c r="AA595">
        <f>Ventes[[#This Row],[VenteNombre]]*Ventes[[#This Row],[CUHT]]</f>
        <v>170.73000000000002</v>
      </c>
      <c r="AB595">
        <f>ROUND(Ventes[[#This Row],[VenteNet]]-Ventes[[#This Row],[Cout]],2)</f>
        <v>64.680000000000007</v>
      </c>
      <c r="AC595">
        <f>WEEKDAY(Ventes[[#This Row],[VenteDate]], 2)</f>
        <v>5</v>
      </c>
      <c r="AD595" t="str">
        <f>CHOOSE(WEEKDAY(Ventes[[#This Row],[VenteDate]], 2),"lun.","mar.","mer.","jeu.","ven.","sam.","dim.")</f>
        <v>ven.</v>
      </c>
      <c r="AE595" s="10" t="str">
        <f>IF(MONTH(Ventes[[#This Row],[VenteDate]])&lt;10,"0"&amp;MONTH(Ventes[[#This Row],[VenteDate]]),TEXT(MONTH(Ventes[[#This Row],[VenteDate]]),"##"))</f>
        <v>02</v>
      </c>
      <c r="AF595" t="str">
        <f>CHOOSE(Ventes[[#This Row],[DateMoisNumero]],"janvier","février","mars","avril","mai","juin","juillet.","août","septembre","octobre","novembre","décembre")</f>
        <v>février</v>
      </c>
      <c r="AG595" t="str">
        <f>Ventes[[#This Row],[DateAnnee]]&amp;IF(WEEKNUM(Ventes[[#This Row],[VenteDate]])&lt;10,"-0","-")&amp;WEEKNUM(Ventes[[#This Row],[VenteDate]])</f>
        <v>2027-09</v>
      </c>
      <c r="AH595" s="10">
        <f>YEAR(Ventes[[#This Row],[VenteDate]])</f>
        <v>2027</v>
      </c>
      <c r="AR595"/>
      <c r="AS595"/>
      <c r="AT595"/>
      <c r="AU595"/>
      <c r="AV595"/>
      <c r="AW595"/>
      <c r="BA595"/>
      <c r="BC595"/>
    </row>
    <row r="596" spans="1:55">
      <c r="A596" t="s">
        <v>1372</v>
      </c>
      <c r="B596" t="s">
        <v>1373</v>
      </c>
      <c r="D596" s="7">
        <v>45688</v>
      </c>
      <c r="E596" s="8">
        <v>46707</v>
      </c>
      <c r="F596" s="8" t="s">
        <v>36</v>
      </c>
      <c r="G596" t="s">
        <v>37</v>
      </c>
      <c r="H596" t="s">
        <v>138</v>
      </c>
      <c r="I596" t="s">
        <v>139</v>
      </c>
      <c r="J596" t="s">
        <v>140</v>
      </c>
      <c r="K596" t="s">
        <v>1380</v>
      </c>
      <c r="L596" s="9" t="s">
        <v>1381</v>
      </c>
      <c r="M596" s="9" t="s">
        <v>53</v>
      </c>
      <c r="N596" t="s">
        <v>54</v>
      </c>
      <c r="O596" t="s">
        <v>45</v>
      </c>
      <c r="P596" s="9" t="s">
        <v>46</v>
      </c>
      <c r="Q596" s="5" t="s">
        <v>57</v>
      </c>
      <c r="R596" t="s">
        <v>58</v>
      </c>
      <c r="S596" t="s">
        <v>183</v>
      </c>
      <c r="T596" t="s">
        <v>184</v>
      </c>
      <c r="U596" s="9">
        <v>31.86</v>
      </c>
      <c r="V596">
        <v>32</v>
      </c>
      <c r="W596" s="9">
        <v>47.79</v>
      </c>
      <c r="X596">
        <f>Ventes[[#This Row],[VenteNombre]]*Ventes[[#This Row],[PUHT]]</f>
        <v>1529.28</v>
      </c>
      <c r="Y596">
        <f>IF(Ventes[[#This Row],[RemiseType]]="Aucun",0,IF(Ventes[[#This Row],[RemiseType]]="Bas",3%,IF(Ventes[[#This Row],[RemiseType]]="Moyen",5%,IF(Ventes[[#This Row],[RemiseType]]="Elevé",10%,0))))*Ventes[[#This Row],[VenteBrut]]</f>
        <v>76.463999999999999</v>
      </c>
      <c r="Z596">
        <f>Ventes[[#This Row],[VenteBrut]]-Ventes[[#This Row],[Remise]]</f>
        <v>1452.816</v>
      </c>
      <c r="AA596">
        <f>Ventes[[#This Row],[VenteNombre]]*Ventes[[#This Row],[CUHT]]</f>
        <v>1019.52</v>
      </c>
      <c r="AB596">
        <f>ROUND(Ventes[[#This Row],[VenteNet]]-Ventes[[#This Row],[Cout]],2)</f>
        <v>433.3</v>
      </c>
      <c r="AC596">
        <f>WEEKDAY(Ventes[[#This Row],[VenteDate]], 2)</f>
        <v>2</v>
      </c>
      <c r="AD596" t="str">
        <f>CHOOSE(WEEKDAY(Ventes[[#This Row],[VenteDate]], 2),"lun.","mar.","mer.","jeu.","ven.","sam.","dim.")</f>
        <v>mar.</v>
      </c>
      <c r="AE596" s="10" t="str">
        <f>IF(MONTH(Ventes[[#This Row],[VenteDate]])&lt;10,"0"&amp;MONTH(Ventes[[#This Row],[VenteDate]]),TEXT(MONTH(Ventes[[#This Row],[VenteDate]]),"##"))</f>
        <v>11</v>
      </c>
      <c r="AF596" t="str">
        <f>CHOOSE(Ventes[[#This Row],[DateMoisNumero]],"janvier","février","mars","avril","mai","juin","juillet.","août","septembre","octobre","novembre","décembre")</f>
        <v>novembre</v>
      </c>
      <c r="AG596" t="str">
        <f>Ventes[[#This Row],[DateAnnee]]&amp;IF(WEEKNUM(Ventes[[#This Row],[VenteDate]])&lt;10,"-0","-")&amp;WEEKNUM(Ventes[[#This Row],[VenteDate]])</f>
        <v>2027-47</v>
      </c>
      <c r="AH596" s="10">
        <f>YEAR(Ventes[[#This Row],[VenteDate]])</f>
        <v>2027</v>
      </c>
      <c r="AR596"/>
      <c r="AS596"/>
      <c r="AT596"/>
      <c r="AU596"/>
      <c r="AV596"/>
      <c r="AW596"/>
      <c r="BA596"/>
      <c r="BC596"/>
    </row>
    <row r="597" spans="1:55">
      <c r="A597" t="s">
        <v>1372</v>
      </c>
      <c r="B597" t="s">
        <v>1373</v>
      </c>
      <c r="D597" s="7">
        <v>45688</v>
      </c>
      <c r="E597" s="8">
        <v>46859</v>
      </c>
      <c r="F597" s="8" t="s">
        <v>36</v>
      </c>
      <c r="G597" t="s">
        <v>37</v>
      </c>
      <c r="H597" t="s">
        <v>138</v>
      </c>
      <c r="I597" t="s">
        <v>139</v>
      </c>
      <c r="J597" t="s">
        <v>140</v>
      </c>
      <c r="K597" t="s">
        <v>1382</v>
      </c>
      <c r="L597" s="9" t="s">
        <v>1383</v>
      </c>
      <c r="M597" s="9" t="s">
        <v>130</v>
      </c>
      <c r="N597" t="s">
        <v>131</v>
      </c>
      <c r="O597" t="s">
        <v>45</v>
      </c>
      <c r="P597" s="9" t="s">
        <v>46</v>
      </c>
      <c r="Q597" s="5" t="s">
        <v>57</v>
      </c>
      <c r="R597" t="s">
        <v>58</v>
      </c>
      <c r="S597" t="s">
        <v>175</v>
      </c>
      <c r="T597" t="s">
        <v>176</v>
      </c>
      <c r="U597" s="9">
        <v>13.39</v>
      </c>
      <c r="V597">
        <v>28</v>
      </c>
      <c r="W597" s="9">
        <v>106.16</v>
      </c>
      <c r="X597">
        <f>Ventes[[#This Row],[VenteNombre]]*Ventes[[#This Row],[PUHT]]</f>
        <v>2972.48</v>
      </c>
      <c r="Y597">
        <f>IF(Ventes[[#This Row],[RemiseType]]="Aucun",0,IF(Ventes[[#This Row],[RemiseType]]="Bas",3%,IF(Ventes[[#This Row],[RemiseType]]="Moyen",5%,IF(Ventes[[#This Row],[RemiseType]]="Elevé",10%,0))))*Ventes[[#This Row],[VenteBrut]]</f>
        <v>148.624</v>
      </c>
      <c r="Z597">
        <f>Ventes[[#This Row],[VenteBrut]]-Ventes[[#This Row],[Remise]]</f>
        <v>2823.8560000000002</v>
      </c>
      <c r="AA597">
        <f>Ventes[[#This Row],[VenteNombre]]*Ventes[[#This Row],[CUHT]]</f>
        <v>374.92</v>
      </c>
      <c r="AB597">
        <f>ROUND(Ventes[[#This Row],[VenteNet]]-Ventes[[#This Row],[Cout]],2)</f>
        <v>2448.94</v>
      </c>
      <c r="AC597">
        <f>WEEKDAY(Ventes[[#This Row],[VenteDate]], 2)</f>
        <v>7</v>
      </c>
      <c r="AD597" t="str">
        <f>CHOOSE(WEEKDAY(Ventes[[#This Row],[VenteDate]], 2),"lun.","mar.","mer.","jeu.","ven.","sam.","dim.")</f>
        <v>dim.</v>
      </c>
      <c r="AE597" s="10" t="str">
        <f>IF(MONTH(Ventes[[#This Row],[VenteDate]])&lt;10,"0"&amp;MONTH(Ventes[[#This Row],[VenteDate]]),TEXT(MONTH(Ventes[[#This Row],[VenteDate]]),"##"))</f>
        <v>04</v>
      </c>
      <c r="AF597" t="str">
        <f>CHOOSE(Ventes[[#This Row],[DateMoisNumero]],"janvier","février","mars","avril","mai","juin","juillet.","août","septembre","octobre","novembre","décembre")</f>
        <v>avril</v>
      </c>
      <c r="AG597" t="str">
        <f>Ventes[[#This Row],[DateAnnee]]&amp;IF(WEEKNUM(Ventes[[#This Row],[VenteDate]])&lt;10,"-0","-")&amp;WEEKNUM(Ventes[[#This Row],[VenteDate]])</f>
        <v>2028-17</v>
      </c>
      <c r="AH597" s="10">
        <f>YEAR(Ventes[[#This Row],[VenteDate]])</f>
        <v>2028</v>
      </c>
      <c r="AR597"/>
      <c r="AS597"/>
      <c r="AT597"/>
      <c r="AU597"/>
      <c r="AV597"/>
      <c r="AW597"/>
      <c r="BA597"/>
      <c r="BC597"/>
    </row>
    <row r="598" spans="1:55">
      <c r="A598" t="s">
        <v>1384</v>
      </c>
      <c r="B598" t="s">
        <v>1385</v>
      </c>
      <c r="D598" s="7">
        <v>45695</v>
      </c>
      <c r="E598" s="8">
        <v>45695</v>
      </c>
      <c r="F598" s="8" t="s">
        <v>170</v>
      </c>
      <c r="G598" t="s">
        <v>171</v>
      </c>
      <c r="H598" t="s">
        <v>138</v>
      </c>
      <c r="I598" t="s">
        <v>139</v>
      </c>
      <c r="J598" t="s">
        <v>140</v>
      </c>
      <c r="K598" t="s">
        <v>1386</v>
      </c>
      <c r="L598" s="9" t="s">
        <v>1387</v>
      </c>
      <c r="M598" s="9" t="s">
        <v>130</v>
      </c>
      <c r="N598" t="s">
        <v>131</v>
      </c>
      <c r="O598" t="s">
        <v>77</v>
      </c>
      <c r="P598" s="9" t="s">
        <v>78</v>
      </c>
      <c r="Q598" s="5" t="s">
        <v>57</v>
      </c>
      <c r="R598" t="s">
        <v>58</v>
      </c>
      <c r="S598" t="s">
        <v>119</v>
      </c>
      <c r="T598" t="s">
        <v>120</v>
      </c>
      <c r="U598" s="9">
        <v>36.6</v>
      </c>
      <c r="V598">
        <v>10</v>
      </c>
      <c r="W598" s="9">
        <v>53.1</v>
      </c>
      <c r="X598">
        <f>Ventes[[#This Row],[VenteNombre]]*Ventes[[#This Row],[PUHT]]</f>
        <v>531</v>
      </c>
      <c r="Y598">
        <f>IF(Ventes[[#This Row],[RemiseType]]="Aucun",0,IF(Ventes[[#This Row],[RemiseType]]="Bas",3%,IF(Ventes[[#This Row],[RemiseType]]="Moyen",5%,IF(Ventes[[#This Row],[RemiseType]]="Elevé",10%,0))))*Ventes[[#This Row],[VenteBrut]]</f>
        <v>53.1</v>
      </c>
      <c r="Z598">
        <f>Ventes[[#This Row],[VenteBrut]]-Ventes[[#This Row],[Remise]]</f>
        <v>477.9</v>
      </c>
      <c r="AA598">
        <f>Ventes[[#This Row],[VenteNombre]]*Ventes[[#This Row],[CUHT]]</f>
        <v>366</v>
      </c>
      <c r="AB598">
        <f>ROUND(Ventes[[#This Row],[VenteNet]]-Ventes[[#This Row],[Cout]],2)</f>
        <v>111.9</v>
      </c>
      <c r="AC598">
        <f>WEEKDAY(Ventes[[#This Row],[VenteDate]], 2)</f>
        <v>5</v>
      </c>
      <c r="AD598" t="str">
        <f>CHOOSE(WEEKDAY(Ventes[[#This Row],[VenteDate]], 2),"lun.","mar.","mer.","jeu.","ven.","sam.","dim.")</f>
        <v>ven.</v>
      </c>
      <c r="AE598" s="10" t="str">
        <f>IF(MONTH(Ventes[[#This Row],[VenteDate]])&lt;10,"0"&amp;MONTH(Ventes[[#This Row],[VenteDate]]),TEXT(MONTH(Ventes[[#This Row],[VenteDate]]),"##"))</f>
        <v>02</v>
      </c>
      <c r="AF598" t="str">
        <f>CHOOSE(Ventes[[#This Row],[DateMoisNumero]],"janvier","février","mars","avril","mai","juin","juillet.","août","septembre","octobre","novembre","décembre")</f>
        <v>février</v>
      </c>
      <c r="AG598" t="str">
        <f>Ventes[[#This Row],[DateAnnee]]&amp;IF(WEEKNUM(Ventes[[#This Row],[VenteDate]])&lt;10,"-0","-")&amp;WEEKNUM(Ventes[[#This Row],[VenteDate]])</f>
        <v>2025-06</v>
      </c>
      <c r="AH598" s="10">
        <f>YEAR(Ventes[[#This Row],[VenteDate]])</f>
        <v>2025</v>
      </c>
      <c r="AR598"/>
      <c r="AS598"/>
      <c r="AT598"/>
      <c r="AU598"/>
      <c r="AV598"/>
      <c r="AW598"/>
      <c r="BA598"/>
      <c r="BC598"/>
    </row>
    <row r="599" spans="1:55">
      <c r="A599" t="s">
        <v>1384</v>
      </c>
      <c r="B599" t="s">
        <v>1385</v>
      </c>
      <c r="D599" s="7">
        <v>45695</v>
      </c>
      <c r="E599" s="8">
        <v>45817</v>
      </c>
      <c r="F599" s="8" t="s">
        <v>170</v>
      </c>
      <c r="G599" t="s">
        <v>171</v>
      </c>
      <c r="H599" t="s">
        <v>138</v>
      </c>
      <c r="I599" t="s">
        <v>139</v>
      </c>
      <c r="J599" t="s">
        <v>140</v>
      </c>
      <c r="K599" t="s">
        <v>1011</v>
      </c>
      <c r="L599" s="9" t="s">
        <v>1012</v>
      </c>
      <c r="M599" s="9" t="s">
        <v>130</v>
      </c>
      <c r="N599" t="s">
        <v>131</v>
      </c>
      <c r="O599" t="s">
        <v>288</v>
      </c>
      <c r="P599" t="s">
        <v>289</v>
      </c>
      <c r="Q599" s="5" t="s">
        <v>57</v>
      </c>
      <c r="R599" t="s">
        <v>58</v>
      </c>
      <c r="S599" t="s">
        <v>132</v>
      </c>
      <c r="T599" t="s">
        <v>133</v>
      </c>
      <c r="U599">
        <v>117.18</v>
      </c>
      <c r="V599">
        <v>23</v>
      </c>
      <c r="W599">
        <v>153.87</v>
      </c>
      <c r="X599">
        <f>Ventes[[#This Row],[VenteNombre]]*Ventes[[#This Row],[PUHT]]</f>
        <v>3539.01</v>
      </c>
      <c r="Y59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599">
        <f>Ventes[[#This Row],[VenteBrut]]-Ventes[[#This Row],[Remise]]</f>
        <v>3539.01</v>
      </c>
      <c r="AA599">
        <f>Ventes[[#This Row],[VenteNombre]]*Ventes[[#This Row],[CUHT]]</f>
        <v>2695.1400000000003</v>
      </c>
      <c r="AB599">
        <f>ROUND(Ventes[[#This Row],[VenteNet]]-Ventes[[#This Row],[Cout]],2)</f>
        <v>843.87</v>
      </c>
      <c r="AC599">
        <f>WEEKDAY(Ventes[[#This Row],[VenteDate]], 2)</f>
        <v>1</v>
      </c>
      <c r="AD599" t="str">
        <f>CHOOSE(WEEKDAY(Ventes[[#This Row],[VenteDate]], 2),"lun.","mar.","mer.","jeu.","ven.","sam.","dim.")</f>
        <v>lun.</v>
      </c>
      <c r="AE599" s="10" t="str">
        <f>IF(MONTH(Ventes[[#This Row],[VenteDate]])&lt;10,"0"&amp;MONTH(Ventes[[#This Row],[VenteDate]]),TEXT(MONTH(Ventes[[#This Row],[VenteDate]]),"##"))</f>
        <v>06</v>
      </c>
      <c r="AF599" t="str">
        <f>CHOOSE(Ventes[[#This Row],[DateMoisNumero]],"janvier","février","mars","avril","mai","juin","juillet.","août","septembre","octobre","novembre","décembre")</f>
        <v>juin</v>
      </c>
      <c r="AG599" t="str">
        <f>Ventes[[#This Row],[DateAnnee]]&amp;IF(WEEKNUM(Ventes[[#This Row],[VenteDate]])&lt;10,"-0","-")&amp;WEEKNUM(Ventes[[#This Row],[VenteDate]])</f>
        <v>2025-24</v>
      </c>
      <c r="AH599" s="10">
        <f>YEAR(Ventes[[#This Row],[VenteDate]])</f>
        <v>2025</v>
      </c>
      <c r="AR599"/>
      <c r="AS599"/>
      <c r="AT599"/>
      <c r="AU599"/>
      <c r="AV599"/>
      <c r="AW599"/>
      <c r="BA599"/>
      <c r="BC599"/>
    </row>
    <row r="600" spans="1:55">
      <c r="A600" t="s">
        <v>1384</v>
      </c>
      <c r="B600" t="s">
        <v>1385</v>
      </c>
      <c r="D600" s="7">
        <v>45695</v>
      </c>
      <c r="E600" s="8">
        <v>46113</v>
      </c>
      <c r="F600" s="8" t="s">
        <v>170</v>
      </c>
      <c r="G600" t="s">
        <v>171</v>
      </c>
      <c r="H600" t="s">
        <v>138</v>
      </c>
      <c r="I600" t="s">
        <v>139</v>
      </c>
      <c r="J600" t="s">
        <v>140</v>
      </c>
      <c r="K600" t="s">
        <v>1388</v>
      </c>
      <c r="L600" s="9" t="s">
        <v>1389</v>
      </c>
      <c r="M600" s="9" t="s">
        <v>53</v>
      </c>
      <c r="N600" t="s">
        <v>54</v>
      </c>
      <c r="O600" t="s">
        <v>77</v>
      </c>
      <c r="P600" t="s">
        <v>78</v>
      </c>
      <c r="Q600" s="5" t="s">
        <v>57</v>
      </c>
      <c r="R600" t="s">
        <v>58</v>
      </c>
      <c r="S600" t="s">
        <v>59</v>
      </c>
      <c r="T600" t="s">
        <v>60</v>
      </c>
      <c r="U600">
        <v>9.83</v>
      </c>
      <c r="V600">
        <v>17</v>
      </c>
      <c r="W600">
        <v>14.75</v>
      </c>
      <c r="X600">
        <f>Ventes[[#This Row],[VenteNombre]]*Ventes[[#This Row],[PUHT]]</f>
        <v>250.75</v>
      </c>
      <c r="Y600">
        <f>IF(Ventes[[#This Row],[RemiseType]]="Aucun",0,IF(Ventes[[#This Row],[RemiseType]]="Bas",3%,IF(Ventes[[#This Row],[RemiseType]]="Moyen",5%,IF(Ventes[[#This Row],[RemiseType]]="Elevé",10%,0))))*Ventes[[#This Row],[VenteBrut]]</f>
        <v>25.075000000000003</v>
      </c>
      <c r="Z600">
        <f>Ventes[[#This Row],[VenteBrut]]-Ventes[[#This Row],[Remise]]</f>
        <v>225.67500000000001</v>
      </c>
      <c r="AA600">
        <f>Ventes[[#This Row],[VenteNombre]]*Ventes[[#This Row],[CUHT]]</f>
        <v>167.11</v>
      </c>
      <c r="AB600">
        <f>ROUND(Ventes[[#This Row],[VenteNet]]-Ventes[[#This Row],[Cout]],2)</f>
        <v>58.57</v>
      </c>
      <c r="AC600">
        <f>WEEKDAY(Ventes[[#This Row],[VenteDate]], 2)</f>
        <v>3</v>
      </c>
      <c r="AD600" t="str">
        <f>CHOOSE(WEEKDAY(Ventes[[#This Row],[VenteDate]], 2),"lun.","mar.","mer.","jeu.","ven.","sam.","dim.")</f>
        <v>mer.</v>
      </c>
      <c r="AE600" s="10" t="str">
        <f>IF(MONTH(Ventes[[#This Row],[VenteDate]])&lt;10,"0"&amp;MONTH(Ventes[[#This Row],[VenteDate]]),TEXT(MONTH(Ventes[[#This Row],[VenteDate]]),"##"))</f>
        <v>04</v>
      </c>
      <c r="AF600" t="str">
        <f>CHOOSE(Ventes[[#This Row],[DateMoisNumero]],"janvier","février","mars","avril","mai","juin","juillet.","août","septembre","octobre","novembre","décembre")</f>
        <v>avril</v>
      </c>
      <c r="AG600" t="str">
        <f>Ventes[[#This Row],[DateAnnee]]&amp;IF(WEEKNUM(Ventes[[#This Row],[VenteDate]])&lt;10,"-0","-")&amp;WEEKNUM(Ventes[[#This Row],[VenteDate]])</f>
        <v>2026-14</v>
      </c>
      <c r="AH600" s="10">
        <f>YEAR(Ventes[[#This Row],[VenteDate]])</f>
        <v>2026</v>
      </c>
      <c r="AR600"/>
      <c r="AS600"/>
      <c r="AT600"/>
      <c r="AU600"/>
      <c r="AV600"/>
      <c r="AW600"/>
      <c r="BA600"/>
      <c r="BC600"/>
    </row>
    <row r="601" spans="1:55">
      <c r="A601" t="s">
        <v>1384</v>
      </c>
      <c r="B601" t="s">
        <v>1385</v>
      </c>
      <c r="D601" s="7">
        <v>45695</v>
      </c>
      <c r="E601" s="8">
        <v>46204</v>
      </c>
      <c r="F601" s="8" t="s">
        <v>170</v>
      </c>
      <c r="G601" t="s">
        <v>171</v>
      </c>
      <c r="H601" t="s">
        <v>138</v>
      </c>
      <c r="I601" t="s">
        <v>139</v>
      </c>
      <c r="J601" t="s">
        <v>140</v>
      </c>
      <c r="K601" t="s">
        <v>1390</v>
      </c>
      <c r="L601" s="9" t="s">
        <v>1391</v>
      </c>
      <c r="M601" s="9" t="s">
        <v>130</v>
      </c>
      <c r="N601" t="s">
        <v>131</v>
      </c>
      <c r="O601" t="s">
        <v>77</v>
      </c>
      <c r="P601" t="s">
        <v>78</v>
      </c>
      <c r="Q601" s="5" t="s">
        <v>57</v>
      </c>
      <c r="R601" t="s">
        <v>58</v>
      </c>
      <c r="S601" t="s">
        <v>119</v>
      </c>
      <c r="T601" t="s">
        <v>120</v>
      </c>
      <c r="U601">
        <v>18.3</v>
      </c>
      <c r="V601">
        <v>10</v>
      </c>
      <c r="W601">
        <v>26.55</v>
      </c>
      <c r="X601">
        <f>Ventes[[#This Row],[VenteNombre]]*Ventes[[#This Row],[PUHT]]</f>
        <v>265.5</v>
      </c>
      <c r="Y601">
        <f>IF(Ventes[[#This Row],[RemiseType]]="Aucun",0,IF(Ventes[[#This Row],[RemiseType]]="Bas",3%,IF(Ventes[[#This Row],[RemiseType]]="Moyen",5%,IF(Ventes[[#This Row],[RemiseType]]="Elevé",10%,0))))*Ventes[[#This Row],[VenteBrut]]</f>
        <v>26.55</v>
      </c>
      <c r="Z601">
        <f>Ventes[[#This Row],[VenteBrut]]-Ventes[[#This Row],[Remise]]</f>
        <v>238.95</v>
      </c>
      <c r="AA601">
        <f>Ventes[[#This Row],[VenteNombre]]*Ventes[[#This Row],[CUHT]]</f>
        <v>183</v>
      </c>
      <c r="AB601">
        <f>ROUND(Ventes[[#This Row],[VenteNet]]-Ventes[[#This Row],[Cout]],2)</f>
        <v>55.95</v>
      </c>
      <c r="AC601">
        <f>WEEKDAY(Ventes[[#This Row],[VenteDate]], 2)</f>
        <v>3</v>
      </c>
      <c r="AD601" t="str">
        <f>CHOOSE(WEEKDAY(Ventes[[#This Row],[VenteDate]], 2),"lun.","mar.","mer.","jeu.","ven.","sam.","dim.")</f>
        <v>mer.</v>
      </c>
      <c r="AE601" s="10" t="str">
        <f>IF(MONTH(Ventes[[#This Row],[VenteDate]])&lt;10,"0"&amp;MONTH(Ventes[[#This Row],[VenteDate]]),TEXT(MONTH(Ventes[[#This Row],[VenteDate]]),"##"))</f>
        <v>07</v>
      </c>
      <c r="AF601" t="str">
        <f>CHOOSE(Ventes[[#This Row],[DateMoisNumero]],"janvier","février","mars","avril","mai","juin","juillet.","août","septembre","octobre","novembre","décembre")</f>
        <v>juillet.</v>
      </c>
      <c r="AG601" t="str">
        <f>Ventes[[#This Row],[DateAnnee]]&amp;IF(WEEKNUM(Ventes[[#This Row],[VenteDate]])&lt;10,"-0","-")&amp;WEEKNUM(Ventes[[#This Row],[VenteDate]])</f>
        <v>2026-27</v>
      </c>
      <c r="AH601" s="10">
        <f>YEAR(Ventes[[#This Row],[VenteDate]])</f>
        <v>2026</v>
      </c>
      <c r="AR601"/>
      <c r="AS601"/>
      <c r="AT601"/>
      <c r="AU601"/>
      <c r="AV601"/>
      <c r="AW601"/>
      <c r="BA601"/>
      <c r="BC601"/>
    </row>
    <row r="602" spans="1:55">
      <c r="A602" t="s">
        <v>1384</v>
      </c>
      <c r="B602" t="s">
        <v>1385</v>
      </c>
      <c r="D602" s="7">
        <v>45695</v>
      </c>
      <c r="E602" s="8">
        <v>46547</v>
      </c>
      <c r="F602" s="8" t="s">
        <v>170</v>
      </c>
      <c r="G602" t="s">
        <v>171</v>
      </c>
      <c r="H602" t="s">
        <v>138</v>
      </c>
      <c r="I602" t="s">
        <v>139</v>
      </c>
      <c r="J602" t="s">
        <v>140</v>
      </c>
      <c r="K602" t="s">
        <v>1392</v>
      </c>
      <c r="L602" s="9" t="s">
        <v>1393</v>
      </c>
      <c r="M602" s="9" t="s">
        <v>130</v>
      </c>
      <c r="N602" t="s">
        <v>131</v>
      </c>
      <c r="O602" t="s">
        <v>288</v>
      </c>
      <c r="P602" s="9" t="s">
        <v>289</v>
      </c>
      <c r="Q602" s="5" t="s">
        <v>57</v>
      </c>
      <c r="R602" t="s">
        <v>58</v>
      </c>
      <c r="S602" t="s">
        <v>132</v>
      </c>
      <c r="T602" t="s">
        <v>133</v>
      </c>
      <c r="U602" s="9">
        <v>10.33</v>
      </c>
      <c r="V602">
        <v>23</v>
      </c>
      <c r="W602" s="9">
        <v>104.75</v>
      </c>
      <c r="X602">
        <f>Ventes[[#This Row],[VenteNombre]]*Ventes[[#This Row],[PUHT]]</f>
        <v>2409.25</v>
      </c>
      <c r="Y60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02">
        <f>Ventes[[#This Row],[VenteBrut]]-Ventes[[#This Row],[Remise]]</f>
        <v>2409.25</v>
      </c>
      <c r="AA602">
        <f>Ventes[[#This Row],[VenteNombre]]*Ventes[[#This Row],[CUHT]]</f>
        <v>237.59</v>
      </c>
      <c r="AB602">
        <f>ROUND(Ventes[[#This Row],[VenteNet]]-Ventes[[#This Row],[Cout]],2)</f>
        <v>2171.66</v>
      </c>
      <c r="AC602">
        <f>WEEKDAY(Ventes[[#This Row],[VenteDate]], 2)</f>
        <v>3</v>
      </c>
      <c r="AD602" t="str">
        <f>CHOOSE(WEEKDAY(Ventes[[#This Row],[VenteDate]], 2),"lun.","mar.","mer.","jeu.","ven.","sam.","dim.")</f>
        <v>mer.</v>
      </c>
      <c r="AE602" s="10" t="str">
        <f>IF(MONTH(Ventes[[#This Row],[VenteDate]])&lt;10,"0"&amp;MONTH(Ventes[[#This Row],[VenteDate]]),TEXT(MONTH(Ventes[[#This Row],[VenteDate]]),"##"))</f>
        <v>06</v>
      </c>
      <c r="AF602" t="str">
        <f>CHOOSE(Ventes[[#This Row],[DateMoisNumero]],"janvier","février","mars","avril","mai","juin","juillet.","août","septembre","octobre","novembre","décembre")</f>
        <v>juin</v>
      </c>
      <c r="AG602" t="str">
        <f>Ventes[[#This Row],[DateAnnee]]&amp;IF(WEEKNUM(Ventes[[#This Row],[VenteDate]])&lt;10,"-0","-")&amp;WEEKNUM(Ventes[[#This Row],[VenteDate]])</f>
        <v>2027-24</v>
      </c>
      <c r="AH602" s="10">
        <f>YEAR(Ventes[[#This Row],[VenteDate]])</f>
        <v>2027</v>
      </c>
      <c r="AR602"/>
      <c r="AS602"/>
      <c r="AT602"/>
      <c r="AU602"/>
      <c r="AV602"/>
      <c r="AW602"/>
      <c r="BA602"/>
      <c r="BC602"/>
    </row>
    <row r="603" spans="1:55">
      <c r="A603" t="s">
        <v>1384</v>
      </c>
      <c r="B603" t="s">
        <v>1385</v>
      </c>
      <c r="D603" s="7">
        <v>45695</v>
      </c>
      <c r="E603" s="8">
        <v>46844</v>
      </c>
      <c r="F603" s="8" t="s">
        <v>170</v>
      </c>
      <c r="G603" t="s">
        <v>171</v>
      </c>
      <c r="H603" t="s">
        <v>138</v>
      </c>
      <c r="I603" t="s">
        <v>139</v>
      </c>
      <c r="J603" t="s">
        <v>140</v>
      </c>
      <c r="K603" t="s">
        <v>1394</v>
      </c>
      <c r="L603" s="9" t="s">
        <v>1395</v>
      </c>
      <c r="M603" s="9" t="s">
        <v>53</v>
      </c>
      <c r="N603" t="s">
        <v>54</v>
      </c>
      <c r="O603" t="s">
        <v>77</v>
      </c>
      <c r="P603" s="9" t="s">
        <v>78</v>
      </c>
      <c r="Q603" s="5" t="s">
        <v>57</v>
      </c>
      <c r="R603" t="s">
        <v>58</v>
      </c>
      <c r="S603" t="s">
        <v>59</v>
      </c>
      <c r="T603" t="s">
        <v>60</v>
      </c>
      <c r="U603" s="9">
        <v>12.39</v>
      </c>
      <c r="V603">
        <v>17</v>
      </c>
      <c r="W603" s="9">
        <v>18.59</v>
      </c>
      <c r="X603">
        <f>Ventes[[#This Row],[VenteNombre]]*Ventes[[#This Row],[PUHT]]</f>
        <v>316.02999999999997</v>
      </c>
      <c r="Y603">
        <f>IF(Ventes[[#This Row],[RemiseType]]="Aucun",0,IF(Ventes[[#This Row],[RemiseType]]="Bas",3%,IF(Ventes[[#This Row],[RemiseType]]="Moyen",5%,IF(Ventes[[#This Row],[RemiseType]]="Elevé",10%,0))))*Ventes[[#This Row],[VenteBrut]]</f>
        <v>31.602999999999998</v>
      </c>
      <c r="Z603">
        <f>Ventes[[#This Row],[VenteBrut]]-Ventes[[#This Row],[Remise]]</f>
        <v>284.42699999999996</v>
      </c>
      <c r="AA603">
        <f>Ventes[[#This Row],[VenteNombre]]*Ventes[[#This Row],[CUHT]]</f>
        <v>210.63</v>
      </c>
      <c r="AB603">
        <f>ROUND(Ventes[[#This Row],[VenteNet]]-Ventes[[#This Row],[Cout]],2)</f>
        <v>73.8</v>
      </c>
      <c r="AC603">
        <f>WEEKDAY(Ventes[[#This Row],[VenteDate]], 2)</f>
        <v>6</v>
      </c>
      <c r="AD603" t="str">
        <f>CHOOSE(WEEKDAY(Ventes[[#This Row],[VenteDate]], 2),"lun.","mar.","mer.","jeu.","ven.","sam.","dim.")</f>
        <v>sam.</v>
      </c>
      <c r="AE603" s="10" t="str">
        <f>IF(MONTH(Ventes[[#This Row],[VenteDate]])&lt;10,"0"&amp;MONTH(Ventes[[#This Row],[VenteDate]]),TEXT(MONTH(Ventes[[#This Row],[VenteDate]]),"##"))</f>
        <v>04</v>
      </c>
      <c r="AF603" t="str">
        <f>CHOOSE(Ventes[[#This Row],[DateMoisNumero]],"janvier","février","mars","avril","mai","juin","juillet.","août","septembre","octobre","novembre","décembre")</f>
        <v>avril</v>
      </c>
      <c r="AG603" t="str">
        <f>Ventes[[#This Row],[DateAnnee]]&amp;IF(WEEKNUM(Ventes[[#This Row],[VenteDate]])&lt;10,"-0","-")&amp;WEEKNUM(Ventes[[#This Row],[VenteDate]])</f>
        <v>2028-14</v>
      </c>
      <c r="AH603" s="10">
        <f>YEAR(Ventes[[#This Row],[VenteDate]])</f>
        <v>2028</v>
      </c>
      <c r="AR603"/>
      <c r="AS603"/>
      <c r="AT603"/>
      <c r="AU603"/>
      <c r="AV603"/>
      <c r="AW603"/>
      <c r="BA603"/>
      <c r="BC603"/>
    </row>
    <row r="604" spans="1:55">
      <c r="A604" t="s">
        <v>1396</v>
      </c>
      <c r="B604" t="s">
        <v>1397</v>
      </c>
      <c r="D604" s="7">
        <v>45241</v>
      </c>
      <c r="E604" s="8">
        <v>45241</v>
      </c>
      <c r="F604" s="8" t="s">
        <v>170</v>
      </c>
      <c r="G604" t="s">
        <v>171</v>
      </c>
      <c r="H604" t="s">
        <v>97</v>
      </c>
      <c r="I604" t="s">
        <v>98</v>
      </c>
      <c r="J604" t="s">
        <v>99</v>
      </c>
      <c r="K604" t="s">
        <v>1352</v>
      </c>
      <c r="L604" s="9" t="s">
        <v>1353</v>
      </c>
      <c r="M604" s="9" t="s">
        <v>63</v>
      </c>
      <c r="N604" t="s">
        <v>64</v>
      </c>
      <c r="O604" t="s">
        <v>77</v>
      </c>
      <c r="P604" s="9" t="s">
        <v>78</v>
      </c>
      <c r="Q604" s="5" t="s">
        <v>57</v>
      </c>
      <c r="R604" t="s">
        <v>58</v>
      </c>
      <c r="S604" t="s">
        <v>67</v>
      </c>
      <c r="T604" t="s">
        <v>68</v>
      </c>
      <c r="U604" s="9">
        <v>53.33</v>
      </c>
      <c r="V604">
        <v>88</v>
      </c>
      <c r="W604" s="9">
        <v>75</v>
      </c>
      <c r="X604">
        <f>Ventes[[#This Row],[VenteNombre]]*Ventes[[#This Row],[PUHT]]</f>
        <v>6600</v>
      </c>
      <c r="Y604">
        <f>IF(Ventes[[#This Row],[RemiseType]]="Aucun",0,IF(Ventes[[#This Row],[RemiseType]]="Bas",3%,IF(Ventes[[#This Row],[RemiseType]]="Moyen",5%,IF(Ventes[[#This Row],[RemiseType]]="Elevé",10%,0))))*Ventes[[#This Row],[VenteBrut]]</f>
        <v>660</v>
      </c>
      <c r="Z604">
        <f>Ventes[[#This Row],[VenteBrut]]-Ventes[[#This Row],[Remise]]</f>
        <v>5940</v>
      </c>
      <c r="AA604">
        <f>Ventes[[#This Row],[VenteNombre]]*Ventes[[#This Row],[CUHT]]</f>
        <v>4693.04</v>
      </c>
      <c r="AB604">
        <f>ROUND(Ventes[[#This Row],[VenteNet]]-Ventes[[#This Row],[Cout]],2)</f>
        <v>1246.96</v>
      </c>
      <c r="AC604">
        <f>WEEKDAY(Ventes[[#This Row],[VenteDate]], 2)</f>
        <v>6</v>
      </c>
      <c r="AD604" t="str">
        <f>CHOOSE(WEEKDAY(Ventes[[#This Row],[VenteDate]], 2),"lun.","mar.","mer.","jeu.","ven.","sam.","dim.")</f>
        <v>sam.</v>
      </c>
      <c r="AE604" s="10" t="str">
        <f>IF(MONTH(Ventes[[#This Row],[VenteDate]])&lt;10,"0"&amp;MONTH(Ventes[[#This Row],[VenteDate]]),TEXT(MONTH(Ventes[[#This Row],[VenteDate]]),"##"))</f>
        <v>11</v>
      </c>
      <c r="AF604" t="str">
        <f>CHOOSE(Ventes[[#This Row],[DateMoisNumero]],"janvier","février","mars","avril","mai","juin","juillet.","août","septembre","octobre","novembre","décembre")</f>
        <v>novembre</v>
      </c>
      <c r="AG604" t="str">
        <f>Ventes[[#This Row],[DateAnnee]]&amp;IF(WEEKNUM(Ventes[[#This Row],[VenteDate]])&lt;10,"-0","-")&amp;WEEKNUM(Ventes[[#This Row],[VenteDate]])</f>
        <v>2023-45</v>
      </c>
      <c r="AH604" s="10">
        <f>YEAR(Ventes[[#This Row],[VenteDate]])</f>
        <v>2023</v>
      </c>
      <c r="AR604"/>
      <c r="AS604"/>
      <c r="AT604"/>
      <c r="AU604"/>
      <c r="AV604"/>
      <c r="AW604"/>
      <c r="BA604"/>
      <c r="BC604"/>
    </row>
    <row r="605" spans="1:55">
      <c r="A605" t="s">
        <v>1396</v>
      </c>
      <c r="B605" t="s">
        <v>1397</v>
      </c>
      <c r="D605" s="7">
        <v>45241</v>
      </c>
      <c r="E605" s="8">
        <v>45241</v>
      </c>
      <c r="F605" s="8" t="s">
        <v>170</v>
      </c>
      <c r="G605" t="s">
        <v>171</v>
      </c>
      <c r="H605" t="s">
        <v>97</v>
      </c>
      <c r="I605" t="s">
        <v>98</v>
      </c>
      <c r="J605" t="s">
        <v>99</v>
      </c>
      <c r="K605" t="s">
        <v>1284</v>
      </c>
      <c r="L605" s="9" t="s">
        <v>1285</v>
      </c>
      <c r="M605" s="9" t="s">
        <v>63</v>
      </c>
      <c r="N605" t="s">
        <v>64</v>
      </c>
      <c r="O605" t="s">
        <v>77</v>
      </c>
      <c r="P605" t="s">
        <v>78</v>
      </c>
      <c r="Q605" s="5" t="s">
        <v>57</v>
      </c>
      <c r="R605" t="s">
        <v>58</v>
      </c>
      <c r="S605" t="s">
        <v>67</v>
      </c>
      <c r="T605" t="s">
        <v>68</v>
      </c>
      <c r="U605">
        <v>33.6</v>
      </c>
      <c r="V605">
        <v>88</v>
      </c>
      <c r="W605">
        <v>47.25</v>
      </c>
      <c r="X605">
        <f>Ventes[[#This Row],[VenteNombre]]*Ventes[[#This Row],[PUHT]]</f>
        <v>4158</v>
      </c>
      <c r="Y605">
        <f>IF(Ventes[[#This Row],[RemiseType]]="Aucun",0,IF(Ventes[[#This Row],[RemiseType]]="Bas",3%,IF(Ventes[[#This Row],[RemiseType]]="Moyen",5%,IF(Ventes[[#This Row],[RemiseType]]="Elevé",10%,0))))*Ventes[[#This Row],[VenteBrut]]</f>
        <v>415.8</v>
      </c>
      <c r="Z605">
        <f>Ventes[[#This Row],[VenteBrut]]-Ventes[[#This Row],[Remise]]</f>
        <v>3742.2</v>
      </c>
      <c r="AA605">
        <f>Ventes[[#This Row],[VenteNombre]]*Ventes[[#This Row],[CUHT]]</f>
        <v>2956.8</v>
      </c>
      <c r="AB605">
        <f>ROUND(Ventes[[#This Row],[VenteNet]]-Ventes[[#This Row],[Cout]],2)</f>
        <v>785.4</v>
      </c>
      <c r="AC605">
        <f>WEEKDAY(Ventes[[#This Row],[VenteDate]], 2)</f>
        <v>6</v>
      </c>
      <c r="AD605" t="str">
        <f>CHOOSE(WEEKDAY(Ventes[[#This Row],[VenteDate]], 2),"lun.","mar.","mer.","jeu.","ven.","sam.","dim.")</f>
        <v>sam.</v>
      </c>
      <c r="AE605" s="10" t="str">
        <f>IF(MONTH(Ventes[[#This Row],[VenteDate]])&lt;10,"0"&amp;MONTH(Ventes[[#This Row],[VenteDate]]),TEXT(MONTH(Ventes[[#This Row],[VenteDate]]),"##"))</f>
        <v>11</v>
      </c>
      <c r="AF605" t="str">
        <f>CHOOSE(Ventes[[#This Row],[DateMoisNumero]],"janvier","février","mars","avril","mai","juin","juillet.","août","septembre","octobre","novembre","décembre")</f>
        <v>novembre</v>
      </c>
      <c r="AG605" t="str">
        <f>Ventes[[#This Row],[DateAnnee]]&amp;IF(WEEKNUM(Ventes[[#This Row],[VenteDate]])&lt;10,"-0","-")&amp;WEEKNUM(Ventes[[#This Row],[VenteDate]])</f>
        <v>2023-45</v>
      </c>
      <c r="AH605" s="10">
        <f>YEAR(Ventes[[#This Row],[VenteDate]])</f>
        <v>2023</v>
      </c>
      <c r="AR605"/>
      <c r="AS605"/>
      <c r="AT605"/>
      <c r="AU605"/>
      <c r="AV605"/>
      <c r="AW605"/>
      <c r="BA605"/>
      <c r="BC605"/>
    </row>
    <row r="606" spans="1:55">
      <c r="A606" t="s">
        <v>1396</v>
      </c>
      <c r="B606" t="s">
        <v>1397</v>
      </c>
      <c r="D606" s="7">
        <v>45241</v>
      </c>
      <c r="E606" s="8">
        <v>45711</v>
      </c>
      <c r="F606" s="8" t="s">
        <v>170</v>
      </c>
      <c r="G606" t="s">
        <v>171</v>
      </c>
      <c r="H606" t="s">
        <v>97</v>
      </c>
      <c r="I606" t="s">
        <v>98</v>
      </c>
      <c r="J606" t="s">
        <v>99</v>
      </c>
      <c r="K606" t="s">
        <v>1398</v>
      </c>
      <c r="L606" s="9" t="s">
        <v>1399</v>
      </c>
      <c r="M606" s="9" t="s">
        <v>43</v>
      </c>
      <c r="N606" t="s">
        <v>44</v>
      </c>
      <c r="O606" t="s">
        <v>77</v>
      </c>
      <c r="P606" t="s">
        <v>78</v>
      </c>
      <c r="Q606" s="5" t="s">
        <v>57</v>
      </c>
      <c r="R606" t="s">
        <v>58</v>
      </c>
      <c r="S606" t="s">
        <v>271</v>
      </c>
      <c r="T606" t="s">
        <v>272</v>
      </c>
      <c r="U606">
        <v>58.32</v>
      </c>
      <c r="V606">
        <v>60</v>
      </c>
      <c r="W606">
        <v>127.7</v>
      </c>
      <c r="X606">
        <f>Ventes[[#This Row],[VenteNombre]]*Ventes[[#This Row],[PUHT]]</f>
        <v>7662</v>
      </c>
      <c r="Y606">
        <f>IF(Ventes[[#This Row],[RemiseType]]="Aucun",0,IF(Ventes[[#This Row],[RemiseType]]="Bas",3%,IF(Ventes[[#This Row],[RemiseType]]="Moyen",5%,IF(Ventes[[#This Row],[RemiseType]]="Elevé",10%,0))))*Ventes[[#This Row],[VenteBrut]]</f>
        <v>766.2</v>
      </c>
      <c r="Z606">
        <f>Ventes[[#This Row],[VenteBrut]]-Ventes[[#This Row],[Remise]]</f>
        <v>6895.8</v>
      </c>
      <c r="AA606">
        <f>Ventes[[#This Row],[VenteNombre]]*Ventes[[#This Row],[CUHT]]</f>
        <v>3499.2</v>
      </c>
      <c r="AB606">
        <f>ROUND(Ventes[[#This Row],[VenteNet]]-Ventes[[#This Row],[Cout]],2)</f>
        <v>3396.6</v>
      </c>
      <c r="AC606">
        <f>WEEKDAY(Ventes[[#This Row],[VenteDate]], 2)</f>
        <v>7</v>
      </c>
      <c r="AD606" t="str">
        <f>CHOOSE(WEEKDAY(Ventes[[#This Row],[VenteDate]], 2),"lun.","mar.","mer.","jeu.","ven.","sam.","dim.")</f>
        <v>dim.</v>
      </c>
      <c r="AE606" s="10" t="str">
        <f>IF(MONTH(Ventes[[#This Row],[VenteDate]])&lt;10,"0"&amp;MONTH(Ventes[[#This Row],[VenteDate]]),TEXT(MONTH(Ventes[[#This Row],[VenteDate]]),"##"))</f>
        <v>02</v>
      </c>
      <c r="AF606" t="str">
        <f>CHOOSE(Ventes[[#This Row],[DateMoisNumero]],"janvier","février","mars","avril","mai","juin","juillet.","août","septembre","octobre","novembre","décembre")</f>
        <v>février</v>
      </c>
      <c r="AG606" t="str">
        <f>Ventes[[#This Row],[DateAnnee]]&amp;IF(WEEKNUM(Ventes[[#This Row],[VenteDate]])&lt;10,"-0","-")&amp;WEEKNUM(Ventes[[#This Row],[VenteDate]])</f>
        <v>2025-09</v>
      </c>
      <c r="AH606" s="10">
        <f>YEAR(Ventes[[#This Row],[VenteDate]])</f>
        <v>2025</v>
      </c>
      <c r="AR606"/>
      <c r="AS606"/>
      <c r="AT606"/>
      <c r="AU606"/>
      <c r="AV606"/>
      <c r="AW606"/>
      <c r="BA606"/>
      <c r="BC606"/>
    </row>
    <row r="607" spans="1:55">
      <c r="A607" t="s">
        <v>1396</v>
      </c>
      <c r="B607" t="s">
        <v>1397</v>
      </c>
      <c r="D607" s="7">
        <v>45241</v>
      </c>
      <c r="E607" s="8">
        <v>46003</v>
      </c>
      <c r="F607" s="8" t="s">
        <v>170</v>
      </c>
      <c r="G607" t="s">
        <v>171</v>
      </c>
      <c r="H607" t="s">
        <v>97</v>
      </c>
      <c r="I607" t="s">
        <v>98</v>
      </c>
      <c r="J607" t="s">
        <v>99</v>
      </c>
      <c r="K607" t="s">
        <v>731</v>
      </c>
      <c r="L607" s="9" t="s">
        <v>732</v>
      </c>
      <c r="M607" s="9" t="s">
        <v>53</v>
      </c>
      <c r="N607" t="s">
        <v>54</v>
      </c>
      <c r="O607" t="s">
        <v>77</v>
      </c>
      <c r="P607" t="s">
        <v>78</v>
      </c>
      <c r="Q607" s="5" t="s">
        <v>57</v>
      </c>
      <c r="R607" t="s">
        <v>58</v>
      </c>
      <c r="S607" t="s">
        <v>59</v>
      </c>
      <c r="T607" t="s">
        <v>60</v>
      </c>
      <c r="U607">
        <v>70.8</v>
      </c>
      <c r="V607">
        <v>11</v>
      </c>
      <c r="W607">
        <v>106.2</v>
      </c>
      <c r="X607">
        <f>Ventes[[#This Row],[VenteNombre]]*Ventes[[#This Row],[PUHT]]</f>
        <v>1168.2</v>
      </c>
      <c r="Y607">
        <f>IF(Ventes[[#This Row],[RemiseType]]="Aucun",0,IF(Ventes[[#This Row],[RemiseType]]="Bas",3%,IF(Ventes[[#This Row],[RemiseType]]="Moyen",5%,IF(Ventes[[#This Row],[RemiseType]]="Elevé",10%,0))))*Ventes[[#This Row],[VenteBrut]]</f>
        <v>116.82000000000001</v>
      </c>
      <c r="Z607">
        <f>Ventes[[#This Row],[VenteBrut]]-Ventes[[#This Row],[Remise]]</f>
        <v>1051.3800000000001</v>
      </c>
      <c r="AA607">
        <f>Ventes[[#This Row],[VenteNombre]]*Ventes[[#This Row],[CUHT]]</f>
        <v>778.8</v>
      </c>
      <c r="AB607">
        <f>ROUND(Ventes[[#This Row],[VenteNet]]-Ventes[[#This Row],[Cout]],2)</f>
        <v>272.58</v>
      </c>
      <c r="AC607">
        <f>WEEKDAY(Ventes[[#This Row],[VenteDate]], 2)</f>
        <v>5</v>
      </c>
      <c r="AD607" t="str">
        <f>CHOOSE(WEEKDAY(Ventes[[#This Row],[VenteDate]], 2),"lun.","mar.","mer.","jeu.","ven.","sam.","dim.")</f>
        <v>ven.</v>
      </c>
      <c r="AE607" s="10" t="str">
        <f>IF(MONTH(Ventes[[#This Row],[VenteDate]])&lt;10,"0"&amp;MONTH(Ventes[[#This Row],[VenteDate]]),TEXT(MONTH(Ventes[[#This Row],[VenteDate]]),"##"))</f>
        <v>12</v>
      </c>
      <c r="AF607" t="str">
        <f>CHOOSE(Ventes[[#This Row],[DateMoisNumero]],"janvier","février","mars","avril","mai","juin","juillet.","août","septembre","octobre","novembre","décembre")</f>
        <v>décembre</v>
      </c>
      <c r="AG607" t="str">
        <f>Ventes[[#This Row],[DateAnnee]]&amp;IF(WEEKNUM(Ventes[[#This Row],[VenteDate]])&lt;10,"-0","-")&amp;WEEKNUM(Ventes[[#This Row],[VenteDate]])</f>
        <v>2025-50</v>
      </c>
      <c r="AH607" s="10">
        <f>YEAR(Ventes[[#This Row],[VenteDate]])</f>
        <v>2025</v>
      </c>
      <c r="AR607"/>
      <c r="AS607"/>
      <c r="AT607"/>
      <c r="AU607"/>
      <c r="AV607"/>
      <c r="AW607"/>
      <c r="BA607"/>
      <c r="BC607"/>
    </row>
    <row r="608" spans="1:55">
      <c r="A608" t="s">
        <v>1396</v>
      </c>
      <c r="B608" t="s">
        <v>1397</v>
      </c>
      <c r="D608" s="7">
        <v>45241</v>
      </c>
      <c r="E608" s="8">
        <v>46441</v>
      </c>
      <c r="F608" s="8" t="s">
        <v>170</v>
      </c>
      <c r="G608" t="s">
        <v>171</v>
      </c>
      <c r="H608" t="s">
        <v>97</v>
      </c>
      <c r="I608" t="s">
        <v>98</v>
      </c>
      <c r="J608" t="s">
        <v>99</v>
      </c>
      <c r="K608" t="s">
        <v>1400</v>
      </c>
      <c r="L608" s="9" t="s">
        <v>1401</v>
      </c>
      <c r="M608" s="9" t="s">
        <v>43</v>
      </c>
      <c r="N608" t="s">
        <v>44</v>
      </c>
      <c r="O608" t="s">
        <v>77</v>
      </c>
      <c r="P608" s="9" t="s">
        <v>78</v>
      </c>
      <c r="Q608" s="5" t="s">
        <v>57</v>
      </c>
      <c r="R608" t="s">
        <v>58</v>
      </c>
      <c r="S608" t="s">
        <v>271</v>
      </c>
      <c r="T608" t="s">
        <v>272</v>
      </c>
      <c r="U608" s="9">
        <v>38.880000000000003</v>
      </c>
      <c r="V608">
        <v>60</v>
      </c>
      <c r="W608" s="9">
        <v>118.47</v>
      </c>
      <c r="X608">
        <f>Ventes[[#This Row],[VenteNombre]]*Ventes[[#This Row],[PUHT]]</f>
        <v>7108.2</v>
      </c>
      <c r="Y608">
        <f>IF(Ventes[[#This Row],[RemiseType]]="Aucun",0,IF(Ventes[[#This Row],[RemiseType]]="Bas",3%,IF(Ventes[[#This Row],[RemiseType]]="Moyen",5%,IF(Ventes[[#This Row],[RemiseType]]="Elevé",10%,0))))*Ventes[[#This Row],[VenteBrut]]</f>
        <v>710.82</v>
      </c>
      <c r="Z608">
        <f>Ventes[[#This Row],[VenteBrut]]-Ventes[[#This Row],[Remise]]</f>
        <v>6397.38</v>
      </c>
      <c r="AA608">
        <f>Ventes[[#This Row],[VenteNombre]]*Ventes[[#This Row],[CUHT]]</f>
        <v>2332.8000000000002</v>
      </c>
      <c r="AB608">
        <f>ROUND(Ventes[[#This Row],[VenteNet]]-Ventes[[#This Row],[Cout]],2)</f>
        <v>4064.58</v>
      </c>
      <c r="AC608">
        <f>WEEKDAY(Ventes[[#This Row],[VenteDate]], 2)</f>
        <v>2</v>
      </c>
      <c r="AD608" t="str">
        <f>CHOOSE(WEEKDAY(Ventes[[#This Row],[VenteDate]], 2),"lun.","mar.","mer.","jeu.","ven.","sam.","dim.")</f>
        <v>mar.</v>
      </c>
      <c r="AE608" s="10" t="str">
        <f>IF(MONTH(Ventes[[#This Row],[VenteDate]])&lt;10,"0"&amp;MONTH(Ventes[[#This Row],[VenteDate]]),TEXT(MONTH(Ventes[[#This Row],[VenteDate]]),"##"))</f>
        <v>02</v>
      </c>
      <c r="AF608" t="str">
        <f>CHOOSE(Ventes[[#This Row],[DateMoisNumero]],"janvier","février","mars","avril","mai","juin","juillet.","août","septembre","octobre","novembre","décembre")</f>
        <v>février</v>
      </c>
      <c r="AG608" t="str">
        <f>Ventes[[#This Row],[DateAnnee]]&amp;IF(WEEKNUM(Ventes[[#This Row],[VenteDate]])&lt;10,"-0","-")&amp;WEEKNUM(Ventes[[#This Row],[VenteDate]])</f>
        <v>2027-09</v>
      </c>
      <c r="AH608" s="10">
        <f>YEAR(Ventes[[#This Row],[VenteDate]])</f>
        <v>2027</v>
      </c>
      <c r="AR608"/>
      <c r="AS608"/>
      <c r="AT608"/>
      <c r="AU608"/>
      <c r="AV608"/>
      <c r="AW608"/>
      <c r="BA608"/>
      <c r="BC608"/>
    </row>
    <row r="609" spans="1:55">
      <c r="A609" t="s">
        <v>1396</v>
      </c>
      <c r="B609" t="s">
        <v>1397</v>
      </c>
      <c r="D609" s="7">
        <v>45241</v>
      </c>
      <c r="E609" s="8">
        <v>46733</v>
      </c>
      <c r="F609" s="8" t="s">
        <v>170</v>
      </c>
      <c r="G609" t="s">
        <v>171</v>
      </c>
      <c r="H609" t="s">
        <v>97</v>
      </c>
      <c r="I609" t="s">
        <v>98</v>
      </c>
      <c r="J609" t="s">
        <v>99</v>
      </c>
      <c r="K609" t="s">
        <v>1402</v>
      </c>
      <c r="L609" s="9" t="s">
        <v>1403</v>
      </c>
      <c r="M609" s="9" t="s">
        <v>53</v>
      </c>
      <c r="N609" t="s">
        <v>54</v>
      </c>
      <c r="O609" t="s">
        <v>77</v>
      </c>
      <c r="P609" s="9" t="s">
        <v>78</v>
      </c>
      <c r="Q609" s="5" t="s">
        <v>57</v>
      </c>
      <c r="R609" t="s">
        <v>58</v>
      </c>
      <c r="S609" t="s">
        <v>59</v>
      </c>
      <c r="T609" t="s">
        <v>60</v>
      </c>
      <c r="U609" s="9">
        <v>7.08</v>
      </c>
      <c r="V609">
        <v>11</v>
      </c>
      <c r="W609" s="9">
        <v>10.62</v>
      </c>
      <c r="X609">
        <f>Ventes[[#This Row],[VenteNombre]]*Ventes[[#This Row],[PUHT]]</f>
        <v>116.82</v>
      </c>
      <c r="Y609">
        <f>IF(Ventes[[#This Row],[RemiseType]]="Aucun",0,IF(Ventes[[#This Row],[RemiseType]]="Bas",3%,IF(Ventes[[#This Row],[RemiseType]]="Moyen",5%,IF(Ventes[[#This Row],[RemiseType]]="Elevé",10%,0))))*Ventes[[#This Row],[VenteBrut]]</f>
        <v>11.682</v>
      </c>
      <c r="Z609">
        <f>Ventes[[#This Row],[VenteBrut]]-Ventes[[#This Row],[Remise]]</f>
        <v>105.13799999999999</v>
      </c>
      <c r="AA609">
        <f>Ventes[[#This Row],[VenteNombre]]*Ventes[[#This Row],[CUHT]]</f>
        <v>77.88</v>
      </c>
      <c r="AB609">
        <f>ROUND(Ventes[[#This Row],[VenteNet]]-Ventes[[#This Row],[Cout]],2)</f>
        <v>27.26</v>
      </c>
      <c r="AC609">
        <f>WEEKDAY(Ventes[[#This Row],[VenteDate]], 2)</f>
        <v>7</v>
      </c>
      <c r="AD609" t="str">
        <f>CHOOSE(WEEKDAY(Ventes[[#This Row],[VenteDate]], 2),"lun.","mar.","mer.","jeu.","ven.","sam.","dim.")</f>
        <v>dim.</v>
      </c>
      <c r="AE609" s="10" t="str">
        <f>IF(MONTH(Ventes[[#This Row],[VenteDate]])&lt;10,"0"&amp;MONTH(Ventes[[#This Row],[VenteDate]]),TEXT(MONTH(Ventes[[#This Row],[VenteDate]]),"##"))</f>
        <v>12</v>
      </c>
      <c r="AF609" t="str">
        <f>CHOOSE(Ventes[[#This Row],[DateMoisNumero]],"janvier","février","mars","avril","mai","juin","juillet.","août","septembre","octobre","novembre","décembre")</f>
        <v>décembre</v>
      </c>
      <c r="AG609" t="str">
        <f>Ventes[[#This Row],[DateAnnee]]&amp;IF(WEEKNUM(Ventes[[#This Row],[VenteDate]])&lt;10,"-0","-")&amp;WEEKNUM(Ventes[[#This Row],[VenteDate]])</f>
        <v>2027-51</v>
      </c>
      <c r="AH609" s="10">
        <f>YEAR(Ventes[[#This Row],[VenteDate]])</f>
        <v>2027</v>
      </c>
      <c r="AR609"/>
      <c r="AS609"/>
      <c r="AT609"/>
      <c r="AU609"/>
      <c r="AV609"/>
      <c r="AW609"/>
      <c r="BA609"/>
      <c r="BC609"/>
    </row>
    <row r="610" spans="1:55">
      <c r="A610" t="s">
        <v>1404</v>
      </c>
      <c r="B610" t="s">
        <v>1405</v>
      </c>
      <c r="C610" t="s">
        <v>1168</v>
      </c>
      <c r="D610" s="7">
        <v>45559</v>
      </c>
      <c r="E610" s="8">
        <v>45851</v>
      </c>
      <c r="F610" s="8" t="s">
        <v>95</v>
      </c>
      <c r="G610" t="s">
        <v>96</v>
      </c>
      <c r="H610" t="s">
        <v>314</v>
      </c>
      <c r="I610" t="s">
        <v>39</v>
      </c>
      <c r="J610" t="s">
        <v>40</v>
      </c>
      <c r="K610" t="s">
        <v>128</v>
      </c>
      <c r="L610" s="9" t="s">
        <v>129</v>
      </c>
      <c r="M610" s="9" t="s">
        <v>130</v>
      </c>
      <c r="N610" t="s">
        <v>131</v>
      </c>
      <c r="O610" t="s">
        <v>77</v>
      </c>
      <c r="P610" t="s">
        <v>78</v>
      </c>
      <c r="Q610" s="5" t="s">
        <v>57</v>
      </c>
      <c r="R610" t="s">
        <v>58</v>
      </c>
      <c r="S610" t="s">
        <v>175</v>
      </c>
      <c r="T610" t="s">
        <v>176</v>
      </c>
      <c r="U610">
        <v>160.69999999999999</v>
      </c>
      <c r="V610">
        <v>28</v>
      </c>
      <c r="W610">
        <v>273.87</v>
      </c>
      <c r="X610">
        <f>Ventes[[#This Row],[VenteNombre]]*Ventes[[#This Row],[PUHT]]</f>
        <v>7668.3600000000006</v>
      </c>
      <c r="Y610">
        <f>IF(Ventes[[#This Row],[RemiseType]]="Aucun",0,IF(Ventes[[#This Row],[RemiseType]]="Bas",3%,IF(Ventes[[#This Row],[RemiseType]]="Moyen",5%,IF(Ventes[[#This Row],[RemiseType]]="Elevé",10%,0))))*Ventes[[#This Row],[VenteBrut]]</f>
        <v>766.83600000000013</v>
      </c>
      <c r="Z610">
        <f>Ventes[[#This Row],[VenteBrut]]-Ventes[[#This Row],[Remise]]</f>
        <v>6901.5240000000003</v>
      </c>
      <c r="AA610">
        <f>Ventes[[#This Row],[VenteNombre]]*Ventes[[#This Row],[CUHT]]</f>
        <v>4499.5999999999995</v>
      </c>
      <c r="AB610">
        <f>ROUND(Ventes[[#This Row],[VenteNet]]-Ventes[[#This Row],[Cout]],2)</f>
        <v>2401.92</v>
      </c>
      <c r="AC610">
        <f>WEEKDAY(Ventes[[#This Row],[VenteDate]], 2)</f>
        <v>7</v>
      </c>
      <c r="AD610" t="str">
        <f>CHOOSE(WEEKDAY(Ventes[[#This Row],[VenteDate]], 2),"lun.","mar.","mer.","jeu.","ven.","sam.","dim.")</f>
        <v>dim.</v>
      </c>
      <c r="AE610" s="10" t="str">
        <f>IF(MONTH(Ventes[[#This Row],[VenteDate]])&lt;10,"0"&amp;MONTH(Ventes[[#This Row],[VenteDate]]),TEXT(MONTH(Ventes[[#This Row],[VenteDate]]),"##"))</f>
        <v>07</v>
      </c>
      <c r="AF610" t="str">
        <f>CHOOSE(Ventes[[#This Row],[DateMoisNumero]],"janvier","février","mars","avril","mai","juin","juillet.","août","septembre","octobre","novembre","décembre")</f>
        <v>juillet.</v>
      </c>
      <c r="AG610" t="str">
        <f>Ventes[[#This Row],[DateAnnee]]&amp;IF(WEEKNUM(Ventes[[#This Row],[VenteDate]])&lt;10,"-0","-")&amp;WEEKNUM(Ventes[[#This Row],[VenteDate]])</f>
        <v>2025-29</v>
      </c>
      <c r="AH610" s="10">
        <f>YEAR(Ventes[[#This Row],[VenteDate]])</f>
        <v>2025</v>
      </c>
      <c r="AR610"/>
      <c r="AS610"/>
      <c r="AT610"/>
      <c r="AU610"/>
      <c r="AV610"/>
      <c r="AW610"/>
      <c r="BA610"/>
      <c r="BC610"/>
    </row>
    <row r="611" spans="1:55">
      <c r="A611" t="s">
        <v>1404</v>
      </c>
      <c r="B611" t="s">
        <v>1405</v>
      </c>
      <c r="C611" t="s">
        <v>1168</v>
      </c>
      <c r="D611" s="7">
        <v>45559</v>
      </c>
      <c r="E611" s="8">
        <v>46103</v>
      </c>
      <c r="F611" s="8" t="s">
        <v>95</v>
      </c>
      <c r="G611" t="s">
        <v>96</v>
      </c>
      <c r="H611" t="s">
        <v>314</v>
      </c>
      <c r="I611" t="s">
        <v>39</v>
      </c>
      <c r="J611" t="s">
        <v>40</v>
      </c>
      <c r="K611" t="s">
        <v>1406</v>
      </c>
      <c r="L611" s="9" t="s">
        <v>1407</v>
      </c>
      <c r="M611" s="9" t="s">
        <v>130</v>
      </c>
      <c r="N611" t="s">
        <v>131</v>
      </c>
      <c r="O611" t="s">
        <v>77</v>
      </c>
      <c r="P611" t="s">
        <v>78</v>
      </c>
      <c r="Q611" s="5" t="s">
        <v>57</v>
      </c>
      <c r="R611" t="s">
        <v>58</v>
      </c>
      <c r="S611" t="s">
        <v>132</v>
      </c>
      <c r="T611" t="s">
        <v>133</v>
      </c>
      <c r="U611">
        <v>55.8</v>
      </c>
      <c r="V611">
        <v>11</v>
      </c>
      <c r="W611">
        <v>125.65</v>
      </c>
      <c r="X611">
        <f>Ventes[[#This Row],[VenteNombre]]*Ventes[[#This Row],[PUHT]]</f>
        <v>1382.15</v>
      </c>
      <c r="Y611">
        <f>IF(Ventes[[#This Row],[RemiseType]]="Aucun",0,IF(Ventes[[#This Row],[RemiseType]]="Bas",3%,IF(Ventes[[#This Row],[RemiseType]]="Moyen",5%,IF(Ventes[[#This Row],[RemiseType]]="Elevé",10%,0))))*Ventes[[#This Row],[VenteBrut]]</f>
        <v>138.215</v>
      </c>
      <c r="Z611">
        <f>Ventes[[#This Row],[VenteBrut]]-Ventes[[#This Row],[Remise]]</f>
        <v>1243.9350000000002</v>
      </c>
      <c r="AA611">
        <f>Ventes[[#This Row],[VenteNombre]]*Ventes[[#This Row],[CUHT]]</f>
        <v>613.79999999999995</v>
      </c>
      <c r="AB611">
        <f>ROUND(Ventes[[#This Row],[VenteNet]]-Ventes[[#This Row],[Cout]],2)</f>
        <v>630.14</v>
      </c>
      <c r="AC611">
        <f>WEEKDAY(Ventes[[#This Row],[VenteDate]], 2)</f>
        <v>7</v>
      </c>
      <c r="AD611" t="str">
        <f>CHOOSE(WEEKDAY(Ventes[[#This Row],[VenteDate]], 2),"lun.","mar.","mer.","jeu.","ven.","sam.","dim.")</f>
        <v>dim.</v>
      </c>
      <c r="AE611" s="10" t="str">
        <f>IF(MONTH(Ventes[[#This Row],[VenteDate]])&lt;10,"0"&amp;MONTH(Ventes[[#This Row],[VenteDate]]),TEXT(MONTH(Ventes[[#This Row],[VenteDate]]),"##"))</f>
        <v>03</v>
      </c>
      <c r="AF611" t="str">
        <f>CHOOSE(Ventes[[#This Row],[DateMoisNumero]],"janvier","février","mars","avril","mai","juin","juillet.","août","septembre","octobre","novembre","décembre")</f>
        <v>mars</v>
      </c>
      <c r="AG611" t="str">
        <f>Ventes[[#This Row],[DateAnnee]]&amp;IF(WEEKNUM(Ventes[[#This Row],[VenteDate]])&lt;10,"-0","-")&amp;WEEKNUM(Ventes[[#This Row],[VenteDate]])</f>
        <v>2026-13</v>
      </c>
      <c r="AH611" s="10">
        <f>YEAR(Ventes[[#This Row],[VenteDate]])</f>
        <v>2026</v>
      </c>
      <c r="AR611"/>
      <c r="AS611"/>
      <c r="AT611"/>
      <c r="AU611"/>
      <c r="AV611"/>
      <c r="AW611"/>
      <c r="BA611"/>
      <c r="BC611"/>
    </row>
    <row r="612" spans="1:55">
      <c r="A612" t="s">
        <v>1404</v>
      </c>
      <c r="B612" t="s">
        <v>1405</v>
      </c>
      <c r="C612" t="s">
        <v>1168</v>
      </c>
      <c r="D612" s="7">
        <v>45559</v>
      </c>
      <c r="E612" s="8">
        <v>46581</v>
      </c>
      <c r="F612" s="8" t="s">
        <v>95</v>
      </c>
      <c r="G612" t="s">
        <v>96</v>
      </c>
      <c r="H612" t="s">
        <v>314</v>
      </c>
      <c r="I612" t="s">
        <v>39</v>
      </c>
      <c r="J612" t="s">
        <v>40</v>
      </c>
      <c r="K612" t="s">
        <v>1408</v>
      </c>
      <c r="L612" s="9" t="s">
        <v>1409</v>
      </c>
      <c r="M612" s="9" t="s">
        <v>130</v>
      </c>
      <c r="N612" t="s">
        <v>131</v>
      </c>
      <c r="O612" t="s">
        <v>77</v>
      </c>
      <c r="P612" s="9" t="s">
        <v>78</v>
      </c>
      <c r="Q612" s="5" t="s">
        <v>57</v>
      </c>
      <c r="R612" t="s">
        <v>58</v>
      </c>
      <c r="S612" t="s">
        <v>175</v>
      </c>
      <c r="T612" t="s">
        <v>176</v>
      </c>
      <c r="U612" s="9">
        <v>65.099999999999994</v>
      </c>
      <c r="V612">
        <v>28</v>
      </c>
      <c r="W612" s="9">
        <v>129.93</v>
      </c>
      <c r="X612">
        <f>Ventes[[#This Row],[VenteNombre]]*Ventes[[#This Row],[PUHT]]</f>
        <v>3638.04</v>
      </c>
      <c r="Y612">
        <f>IF(Ventes[[#This Row],[RemiseType]]="Aucun",0,IF(Ventes[[#This Row],[RemiseType]]="Bas",3%,IF(Ventes[[#This Row],[RemiseType]]="Moyen",5%,IF(Ventes[[#This Row],[RemiseType]]="Elevé",10%,0))))*Ventes[[#This Row],[VenteBrut]]</f>
        <v>363.80400000000003</v>
      </c>
      <c r="Z612">
        <f>Ventes[[#This Row],[VenteBrut]]-Ventes[[#This Row],[Remise]]</f>
        <v>3274.2359999999999</v>
      </c>
      <c r="AA612">
        <f>Ventes[[#This Row],[VenteNombre]]*Ventes[[#This Row],[CUHT]]</f>
        <v>1822.7999999999997</v>
      </c>
      <c r="AB612">
        <f>ROUND(Ventes[[#This Row],[VenteNet]]-Ventes[[#This Row],[Cout]],2)</f>
        <v>1451.44</v>
      </c>
      <c r="AC612">
        <f>WEEKDAY(Ventes[[#This Row],[VenteDate]], 2)</f>
        <v>2</v>
      </c>
      <c r="AD612" t="str">
        <f>CHOOSE(WEEKDAY(Ventes[[#This Row],[VenteDate]], 2),"lun.","mar.","mer.","jeu.","ven.","sam.","dim.")</f>
        <v>mar.</v>
      </c>
      <c r="AE612" s="10" t="str">
        <f>IF(MONTH(Ventes[[#This Row],[VenteDate]])&lt;10,"0"&amp;MONTH(Ventes[[#This Row],[VenteDate]]),TEXT(MONTH(Ventes[[#This Row],[VenteDate]]),"##"))</f>
        <v>07</v>
      </c>
      <c r="AF612" t="str">
        <f>CHOOSE(Ventes[[#This Row],[DateMoisNumero]],"janvier","février","mars","avril","mai","juin","juillet.","août","septembre","octobre","novembre","décembre")</f>
        <v>juillet.</v>
      </c>
      <c r="AG612" t="str">
        <f>Ventes[[#This Row],[DateAnnee]]&amp;IF(WEEKNUM(Ventes[[#This Row],[VenteDate]])&lt;10,"-0","-")&amp;WEEKNUM(Ventes[[#This Row],[VenteDate]])</f>
        <v>2027-29</v>
      </c>
      <c r="AH612" s="10">
        <f>YEAR(Ventes[[#This Row],[VenteDate]])</f>
        <v>2027</v>
      </c>
      <c r="AR612"/>
      <c r="AS612"/>
      <c r="AT612"/>
      <c r="AU612"/>
      <c r="AV612"/>
      <c r="AW612"/>
      <c r="BA612"/>
      <c r="BC612"/>
    </row>
    <row r="613" spans="1:55">
      <c r="A613" t="s">
        <v>1404</v>
      </c>
      <c r="B613" t="s">
        <v>1405</v>
      </c>
      <c r="C613" t="s">
        <v>1168</v>
      </c>
      <c r="D613" s="7">
        <v>45559</v>
      </c>
      <c r="E613" s="8">
        <v>46834</v>
      </c>
      <c r="F613" s="8" t="s">
        <v>95</v>
      </c>
      <c r="G613" t="s">
        <v>96</v>
      </c>
      <c r="H613" t="s">
        <v>314</v>
      </c>
      <c r="I613" t="s">
        <v>39</v>
      </c>
      <c r="J613" t="s">
        <v>40</v>
      </c>
      <c r="K613" t="s">
        <v>181</v>
      </c>
      <c r="L613" s="9" t="s">
        <v>182</v>
      </c>
      <c r="M613" s="9" t="s">
        <v>130</v>
      </c>
      <c r="N613" t="s">
        <v>131</v>
      </c>
      <c r="O613" t="s">
        <v>77</v>
      </c>
      <c r="P613" s="9" t="s">
        <v>78</v>
      </c>
      <c r="Q613" s="5" t="s">
        <v>57</v>
      </c>
      <c r="R613" t="s">
        <v>58</v>
      </c>
      <c r="S613" t="s">
        <v>132</v>
      </c>
      <c r="T613" t="s">
        <v>133</v>
      </c>
      <c r="U613" s="9">
        <v>70.31</v>
      </c>
      <c r="V613">
        <v>11</v>
      </c>
      <c r="W613" s="9">
        <v>132.32</v>
      </c>
      <c r="X613">
        <f>Ventes[[#This Row],[VenteNombre]]*Ventes[[#This Row],[PUHT]]</f>
        <v>1455.52</v>
      </c>
      <c r="Y613">
        <f>IF(Ventes[[#This Row],[RemiseType]]="Aucun",0,IF(Ventes[[#This Row],[RemiseType]]="Bas",3%,IF(Ventes[[#This Row],[RemiseType]]="Moyen",5%,IF(Ventes[[#This Row],[RemiseType]]="Elevé",10%,0))))*Ventes[[#This Row],[VenteBrut]]</f>
        <v>145.55199999999999</v>
      </c>
      <c r="Z613">
        <f>Ventes[[#This Row],[VenteBrut]]-Ventes[[#This Row],[Remise]]</f>
        <v>1309.9680000000001</v>
      </c>
      <c r="AA613">
        <f>Ventes[[#This Row],[VenteNombre]]*Ventes[[#This Row],[CUHT]]</f>
        <v>773.41000000000008</v>
      </c>
      <c r="AB613">
        <f>ROUND(Ventes[[#This Row],[VenteNet]]-Ventes[[#This Row],[Cout]],2)</f>
        <v>536.55999999999995</v>
      </c>
      <c r="AC613">
        <f>WEEKDAY(Ventes[[#This Row],[VenteDate]], 2)</f>
        <v>3</v>
      </c>
      <c r="AD613" t="str">
        <f>CHOOSE(WEEKDAY(Ventes[[#This Row],[VenteDate]], 2),"lun.","mar.","mer.","jeu.","ven.","sam.","dim.")</f>
        <v>mer.</v>
      </c>
      <c r="AE613" s="10" t="str">
        <f>IF(MONTH(Ventes[[#This Row],[VenteDate]])&lt;10,"0"&amp;MONTH(Ventes[[#This Row],[VenteDate]]),TEXT(MONTH(Ventes[[#This Row],[VenteDate]]),"##"))</f>
        <v>03</v>
      </c>
      <c r="AF613" t="str">
        <f>CHOOSE(Ventes[[#This Row],[DateMoisNumero]],"janvier","février","mars","avril","mai","juin","juillet.","août","septembre","octobre","novembre","décembre")</f>
        <v>mars</v>
      </c>
      <c r="AG613" t="str">
        <f>Ventes[[#This Row],[DateAnnee]]&amp;IF(WEEKNUM(Ventes[[#This Row],[VenteDate]])&lt;10,"-0","-")&amp;WEEKNUM(Ventes[[#This Row],[VenteDate]])</f>
        <v>2028-13</v>
      </c>
      <c r="AH613" s="10">
        <f>YEAR(Ventes[[#This Row],[VenteDate]])</f>
        <v>2028</v>
      </c>
      <c r="AR613"/>
      <c r="AS613"/>
      <c r="AT613"/>
      <c r="AU613"/>
      <c r="AV613"/>
      <c r="AW613"/>
      <c r="BA613"/>
      <c r="BC613"/>
    </row>
    <row r="614" spans="1:55">
      <c r="A614" t="s">
        <v>1410</v>
      </c>
      <c r="B614" t="s">
        <v>1411</v>
      </c>
      <c r="C614" t="s">
        <v>1412</v>
      </c>
      <c r="D614" s="7">
        <v>45133</v>
      </c>
      <c r="E614" s="8">
        <v>45133</v>
      </c>
      <c r="F614" s="8" t="s">
        <v>95</v>
      </c>
      <c r="G614" t="s">
        <v>96</v>
      </c>
      <c r="H614" t="s">
        <v>127</v>
      </c>
      <c r="I614" t="s">
        <v>39</v>
      </c>
      <c r="J614" t="s">
        <v>40</v>
      </c>
      <c r="K614" t="s">
        <v>1413</v>
      </c>
      <c r="L614" s="9" t="s">
        <v>1414</v>
      </c>
      <c r="M614" s="9" t="s">
        <v>43</v>
      </c>
      <c r="N614" t="s">
        <v>44</v>
      </c>
      <c r="O614" t="s">
        <v>77</v>
      </c>
      <c r="P614" s="9" t="s">
        <v>78</v>
      </c>
      <c r="Q614" s="5" t="s">
        <v>79</v>
      </c>
      <c r="R614" t="s">
        <v>80</v>
      </c>
      <c r="S614" t="s">
        <v>441</v>
      </c>
      <c r="T614" t="s">
        <v>442</v>
      </c>
      <c r="U614" s="9">
        <v>24</v>
      </c>
      <c r="V614">
        <v>47</v>
      </c>
      <c r="W614" s="9">
        <v>111.4</v>
      </c>
      <c r="X614">
        <f>Ventes[[#This Row],[VenteNombre]]*Ventes[[#This Row],[PUHT]]</f>
        <v>5235.8</v>
      </c>
      <c r="Y614">
        <f>IF(Ventes[[#This Row],[RemiseType]]="Aucun",0,IF(Ventes[[#This Row],[RemiseType]]="Bas",3%,IF(Ventes[[#This Row],[RemiseType]]="Moyen",5%,IF(Ventes[[#This Row],[RemiseType]]="Elevé",10%,0))))*Ventes[[#This Row],[VenteBrut]]</f>
        <v>523.58000000000004</v>
      </c>
      <c r="Z614">
        <f>Ventes[[#This Row],[VenteBrut]]-Ventes[[#This Row],[Remise]]</f>
        <v>4712.22</v>
      </c>
      <c r="AA614">
        <f>Ventes[[#This Row],[VenteNombre]]*Ventes[[#This Row],[CUHT]]</f>
        <v>1128</v>
      </c>
      <c r="AB614">
        <f>ROUND(Ventes[[#This Row],[VenteNet]]-Ventes[[#This Row],[Cout]],2)</f>
        <v>3584.22</v>
      </c>
      <c r="AC614">
        <f>WEEKDAY(Ventes[[#This Row],[VenteDate]], 2)</f>
        <v>3</v>
      </c>
      <c r="AD614" t="str">
        <f>CHOOSE(WEEKDAY(Ventes[[#This Row],[VenteDate]], 2),"lun.","mar.","mer.","jeu.","ven.","sam.","dim.")</f>
        <v>mer.</v>
      </c>
      <c r="AE614" s="10" t="str">
        <f>IF(MONTH(Ventes[[#This Row],[VenteDate]])&lt;10,"0"&amp;MONTH(Ventes[[#This Row],[VenteDate]]),TEXT(MONTH(Ventes[[#This Row],[VenteDate]]),"##"))</f>
        <v>07</v>
      </c>
      <c r="AF614" t="str">
        <f>CHOOSE(Ventes[[#This Row],[DateMoisNumero]],"janvier","février","mars","avril","mai","juin","juillet.","août","septembre","octobre","novembre","décembre")</f>
        <v>juillet.</v>
      </c>
      <c r="AG614" t="str">
        <f>Ventes[[#This Row],[DateAnnee]]&amp;IF(WEEKNUM(Ventes[[#This Row],[VenteDate]])&lt;10,"-0","-")&amp;WEEKNUM(Ventes[[#This Row],[VenteDate]])</f>
        <v>2023-30</v>
      </c>
      <c r="AH614" s="10">
        <f>YEAR(Ventes[[#This Row],[VenteDate]])</f>
        <v>2023</v>
      </c>
      <c r="AR614"/>
      <c r="AS614"/>
      <c r="AT614"/>
      <c r="AU614"/>
      <c r="AV614"/>
      <c r="AW614"/>
      <c r="BA614"/>
      <c r="BC614"/>
    </row>
    <row r="615" spans="1:55">
      <c r="A615" t="s">
        <v>1410</v>
      </c>
      <c r="B615" t="s">
        <v>1411</v>
      </c>
      <c r="C615" t="s">
        <v>1412</v>
      </c>
      <c r="D615" s="7">
        <v>45133</v>
      </c>
      <c r="E615" s="8">
        <v>45667</v>
      </c>
      <c r="F615" s="8" t="s">
        <v>95</v>
      </c>
      <c r="G615" t="s">
        <v>96</v>
      </c>
      <c r="H615" t="s">
        <v>127</v>
      </c>
      <c r="I615" t="s">
        <v>39</v>
      </c>
      <c r="J615" t="s">
        <v>40</v>
      </c>
      <c r="K615" t="s">
        <v>1415</v>
      </c>
      <c r="L615" s="9" t="s">
        <v>1416</v>
      </c>
      <c r="M615" s="9" t="s">
        <v>63</v>
      </c>
      <c r="N615" t="s">
        <v>64</v>
      </c>
      <c r="O615" t="s">
        <v>77</v>
      </c>
      <c r="P615" t="s">
        <v>78</v>
      </c>
      <c r="Q615" s="5" t="s">
        <v>79</v>
      </c>
      <c r="R615" t="s">
        <v>80</v>
      </c>
      <c r="S615" t="s">
        <v>143</v>
      </c>
      <c r="T615" t="s">
        <v>144</v>
      </c>
      <c r="U615">
        <v>90.3</v>
      </c>
      <c r="V615">
        <v>23</v>
      </c>
      <c r="W615">
        <v>194.5</v>
      </c>
      <c r="X615">
        <f>Ventes[[#This Row],[VenteNombre]]*Ventes[[#This Row],[PUHT]]</f>
        <v>4473.5</v>
      </c>
      <c r="Y615">
        <f>IF(Ventes[[#This Row],[RemiseType]]="Aucun",0,IF(Ventes[[#This Row],[RemiseType]]="Bas",3%,IF(Ventes[[#This Row],[RemiseType]]="Moyen",5%,IF(Ventes[[#This Row],[RemiseType]]="Elevé",10%,0))))*Ventes[[#This Row],[VenteBrut]]</f>
        <v>447.35</v>
      </c>
      <c r="Z615">
        <f>Ventes[[#This Row],[VenteBrut]]-Ventes[[#This Row],[Remise]]</f>
        <v>4026.15</v>
      </c>
      <c r="AA615">
        <f>Ventes[[#This Row],[VenteNombre]]*Ventes[[#This Row],[CUHT]]</f>
        <v>2076.9</v>
      </c>
      <c r="AB615">
        <f>ROUND(Ventes[[#This Row],[VenteNet]]-Ventes[[#This Row],[Cout]],2)</f>
        <v>1949.25</v>
      </c>
      <c r="AC615">
        <f>WEEKDAY(Ventes[[#This Row],[VenteDate]], 2)</f>
        <v>5</v>
      </c>
      <c r="AD615" t="str">
        <f>CHOOSE(WEEKDAY(Ventes[[#This Row],[VenteDate]], 2),"lun.","mar.","mer.","jeu.","ven.","sam.","dim.")</f>
        <v>ven.</v>
      </c>
      <c r="AE615" s="10" t="str">
        <f>IF(MONTH(Ventes[[#This Row],[VenteDate]])&lt;10,"0"&amp;MONTH(Ventes[[#This Row],[VenteDate]]),TEXT(MONTH(Ventes[[#This Row],[VenteDate]]),"##"))</f>
        <v>01</v>
      </c>
      <c r="AF615" t="str">
        <f>CHOOSE(Ventes[[#This Row],[DateMoisNumero]],"janvier","février","mars","avril","mai","juin","juillet.","août","septembre","octobre","novembre","décembre")</f>
        <v>janvier</v>
      </c>
      <c r="AG615" t="str">
        <f>Ventes[[#This Row],[DateAnnee]]&amp;IF(WEEKNUM(Ventes[[#This Row],[VenteDate]])&lt;10,"-0","-")&amp;WEEKNUM(Ventes[[#This Row],[VenteDate]])</f>
        <v>2025-02</v>
      </c>
      <c r="AH615" s="10">
        <f>YEAR(Ventes[[#This Row],[VenteDate]])</f>
        <v>2025</v>
      </c>
      <c r="AR615"/>
      <c r="AS615"/>
      <c r="AT615"/>
      <c r="AU615"/>
      <c r="AV615"/>
      <c r="AW615"/>
      <c r="BA615"/>
      <c r="BC615"/>
    </row>
    <row r="616" spans="1:55">
      <c r="A616" t="s">
        <v>1410</v>
      </c>
      <c r="B616" t="s">
        <v>1411</v>
      </c>
      <c r="C616" t="s">
        <v>1412</v>
      </c>
      <c r="D616" s="7">
        <v>45133</v>
      </c>
      <c r="E616" s="8">
        <v>45998</v>
      </c>
      <c r="F616" s="8" t="s">
        <v>95</v>
      </c>
      <c r="G616" t="s">
        <v>96</v>
      </c>
      <c r="H616" t="s">
        <v>127</v>
      </c>
      <c r="I616" t="s">
        <v>39</v>
      </c>
      <c r="J616" t="s">
        <v>40</v>
      </c>
      <c r="K616" t="s">
        <v>1417</v>
      </c>
      <c r="L616" s="9" t="s">
        <v>1418</v>
      </c>
      <c r="M616" s="9" t="s">
        <v>43</v>
      </c>
      <c r="N616" t="s">
        <v>44</v>
      </c>
      <c r="O616" t="s">
        <v>77</v>
      </c>
      <c r="P616" t="s">
        <v>78</v>
      </c>
      <c r="Q616" s="5" t="s">
        <v>79</v>
      </c>
      <c r="R616" t="s">
        <v>80</v>
      </c>
      <c r="S616" t="s">
        <v>441</v>
      </c>
      <c r="T616" t="s">
        <v>442</v>
      </c>
      <c r="U616">
        <v>12.96</v>
      </c>
      <c r="V616">
        <v>47</v>
      </c>
      <c r="W616">
        <v>106.16</v>
      </c>
      <c r="X616">
        <f>Ventes[[#This Row],[VenteNombre]]*Ventes[[#This Row],[PUHT]]</f>
        <v>4989.5199999999995</v>
      </c>
      <c r="Y616">
        <f>IF(Ventes[[#This Row],[RemiseType]]="Aucun",0,IF(Ventes[[#This Row],[RemiseType]]="Bas",3%,IF(Ventes[[#This Row],[RemiseType]]="Moyen",5%,IF(Ventes[[#This Row],[RemiseType]]="Elevé",10%,0))))*Ventes[[#This Row],[VenteBrut]]</f>
        <v>498.952</v>
      </c>
      <c r="Z616">
        <f>Ventes[[#This Row],[VenteBrut]]-Ventes[[#This Row],[Remise]]</f>
        <v>4490.5679999999993</v>
      </c>
      <c r="AA616">
        <f>Ventes[[#This Row],[VenteNombre]]*Ventes[[#This Row],[CUHT]]</f>
        <v>609.12</v>
      </c>
      <c r="AB616">
        <f>ROUND(Ventes[[#This Row],[VenteNet]]-Ventes[[#This Row],[Cout]],2)</f>
        <v>3881.45</v>
      </c>
      <c r="AC616">
        <f>WEEKDAY(Ventes[[#This Row],[VenteDate]], 2)</f>
        <v>7</v>
      </c>
      <c r="AD616" t="str">
        <f>CHOOSE(WEEKDAY(Ventes[[#This Row],[VenteDate]], 2),"lun.","mar.","mer.","jeu.","ven.","sam.","dim.")</f>
        <v>dim.</v>
      </c>
      <c r="AE616" s="10" t="str">
        <f>IF(MONTH(Ventes[[#This Row],[VenteDate]])&lt;10,"0"&amp;MONTH(Ventes[[#This Row],[VenteDate]]),TEXT(MONTH(Ventes[[#This Row],[VenteDate]]),"##"))</f>
        <v>12</v>
      </c>
      <c r="AF616" t="str">
        <f>CHOOSE(Ventes[[#This Row],[DateMoisNumero]],"janvier","février","mars","avril","mai","juin","juillet.","août","septembre","octobre","novembre","décembre")</f>
        <v>décembre</v>
      </c>
      <c r="AG616" t="str">
        <f>Ventes[[#This Row],[DateAnnee]]&amp;IF(WEEKNUM(Ventes[[#This Row],[VenteDate]])&lt;10,"-0","-")&amp;WEEKNUM(Ventes[[#This Row],[VenteDate]])</f>
        <v>2025-50</v>
      </c>
      <c r="AH616" s="10">
        <f>YEAR(Ventes[[#This Row],[VenteDate]])</f>
        <v>2025</v>
      </c>
      <c r="AR616"/>
      <c r="AS616"/>
      <c r="AT616"/>
      <c r="AU616"/>
      <c r="AV616"/>
      <c r="AW616"/>
      <c r="BA616"/>
      <c r="BC616"/>
    </row>
    <row r="617" spans="1:55">
      <c r="A617" t="s">
        <v>1410</v>
      </c>
      <c r="B617" t="s">
        <v>1411</v>
      </c>
      <c r="C617" t="s">
        <v>1412</v>
      </c>
      <c r="D617" s="7">
        <v>45133</v>
      </c>
      <c r="E617" s="8">
        <v>46003</v>
      </c>
      <c r="F617" s="8" t="s">
        <v>95</v>
      </c>
      <c r="G617" t="s">
        <v>96</v>
      </c>
      <c r="H617" t="s">
        <v>127</v>
      </c>
      <c r="I617" t="s">
        <v>39</v>
      </c>
      <c r="J617" t="s">
        <v>40</v>
      </c>
      <c r="K617" t="s">
        <v>1419</v>
      </c>
      <c r="L617" s="9" t="s">
        <v>1420</v>
      </c>
      <c r="M617" s="9" t="s">
        <v>63</v>
      </c>
      <c r="N617" t="s">
        <v>64</v>
      </c>
      <c r="O617" t="s">
        <v>77</v>
      </c>
      <c r="P617" t="s">
        <v>78</v>
      </c>
      <c r="Q617" s="5" t="s">
        <v>79</v>
      </c>
      <c r="R617" t="s">
        <v>80</v>
      </c>
      <c r="S617" t="s">
        <v>183</v>
      </c>
      <c r="T617" t="s">
        <v>184</v>
      </c>
      <c r="U617">
        <v>97.2</v>
      </c>
      <c r="V617">
        <v>70</v>
      </c>
      <c r="W617">
        <v>128.25</v>
      </c>
      <c r="X617">
        <f>Ventes[[#This Row],[VenteNombre]]*Ventes[[#This Row],[PUHT]]</f>
        <v>8977.5</v>
      </c>
      <c r="Y617">
        <f>IF(Ventes[[#This Row],[RemiseType]]="Aucun",0,IF(Ventes[[#This Row],[RemiseType]]="Bas",3%,IF(Ventes[[#This Row],[RemiseType]]="Moyen",5%,IF(Ventes[[#This Row],[RemiseType]]="Elevé",10%,0))))*Ventes[[#This Row],[VenteBrut]]</f>
        <v>897.75</v>
      </c>
      <c r="Z617">
        <f>Ventes[[#This Row],[VenteBrut]]-Ventes[[#This Row],[Remise]]</f>
        <v>8079.75</v>
      </c>
      <c r="AA617">
        <f>Ventes[[#This Row],[VenteNombre]]*Ventes[[#This Row],[CUHT]]</f>
        <v>6804</v>
      </c>
      <c r="AB617">
        <f>ROUND(Ventes[[#This Row],[VenteNet]]-Ventes[[#This Row],[Cout]],2)</f>
        <v>1275.75</v>
      </c>
      <c r="AC617">
        <f>WEEKDAY(Ventes[[#This Row],[VenteDate]], 2)</f>
        <v>5</v>
      </c>
      <c r="AD617" t="str">
        <f>CHOOSE(WEEKDAY(Ventes[[#This Row],[VenteDate]], 2),"lun.","mar.","mer.","jeu.","ven.","sam.","dim.")</f>
        <v>ven.</v>
      </c>
      <c r="AE617" s="10" t="str">
        <f>IF(MONTH(Ventes[[#This Row],[VenteDate]])&lt;10,"0"&amp;MONTH(Ventes[[#This Row],[VenteDate]]),TEXT(MONTH(Ventes[[#This Row],[VenteDate]]),"##"))</f>
        <v>12</v>
      </c>
      <c r="AF617" t="str">
        <f>CHOOSE(Ventes[[#This Row],[DateMoisNumero]],"janvier","février","mars","avril","mai","juin","juillet.","août","septembre","octobre","novembre","décembre")</f>
        <v>décembre</v>
      </c>
      <c r="AG617" t="str">
        <f>Ventes[[#This Row],[DateAnnee]]&amp;IF(WEEKNUM(Ventes[[#This Row],[VenteDate]])&lt;10,"-0","-")&amp;WEEKNUM(Ventes[[#This Row],[VenteDate]])</f>
        <v>2025-50</v>
      </c>
      <c r="AH617" s="10">
        <f>YEAR(Ventes[[#This Row],[VenteDate]])</f>
        <v>2025</v>
      </c>
      <c r="AR617"/>
      <c r="AS617"/>
      <c r="AT617"/>
      <c r="AU617"/>
      <c r="AV617"/>
      <c r="AW617"/>
      <c r="BA617"/>
      <c r="BC617"/>
    </row>
    <row r="618" spans="1:55">
      <c r="A618" t="s">
        <v>1410</v>
      </c>
      <c r="B618" t="s">
        <v>1411</v>
      </c>
      <c r="C618" t="s">
        <v>1412</v>
      </c>
      <c r="D618" s="7">
        <v>45133</v>
      </c>
      <c r="E618" s="8">
        <v>46032</v>
      </c>
      <c r="F618" s="8" t="s">
        <v>95</v>
      </c>
      <c r="G618" t="s">
        <v>96</v>
      </c>
      <c r="H618" t="s">
        <v>127</v>
      </c>
      <c r="I618" t="s">
        <v>39</v>
      </c>
      <c r="J618" t="s">
        <v>40</v>
      </c>
      <c r="K618" t="s">
        <v>1421</v>
      </c>
      <c r="L618" s="9" t="s">
        <v>1422</v>
      </c>
      <c r="M618" s="9" t="s">
        <v>63</v>
      </c>
      <c r="N618" t="s">
        <v>64</v>
      </c>
      <c r="O618" t="s">
        <v>77</v>
      </c>
      <c r="P618" t="s">
        <v>78</v>
      </c>
      <c r="Q618" s="5" t="s">
        <v>57</v>
      </c>
      <c r="R618" t="s">
        <v>58</v>
      </c>
      <c r="S618" t="s">
        <v>115</v>
      </c>
      <c r="T618" t="s">
        <v>116</v>
      </c>
      <c r="U618">
        <v>50.4</v>
      </c>
      <c r="V618">
        <v>15</v>
      </c>
      <c r="W618">
        <v>141.04</v>
      </c>
      <c r="X618">
        <f>Ventes[[#This Row],[VenteNombre]]*Ventes[[#This Row],[PUHT]]</f>
        <v>2115.6</v>
      </c>
      <c r="Y618">
        <f>IF(Ventes[[#This Row],[RemiseType]]="Aucun",0,IF(Ventes[[#This Row],[RemiseType]]="Bas",3%,IF(Ventes[[#This Row],[RemiseType]]="Moyen",5%,IF(Ventes[[#This Row],[RemiseType]]="Elevé",10%,0))))*Ventes[[#This Row],[VenteBrut]]</f>
        <v>211.56</v>
      </c>
      <c r="Z618">
        <f>Ventes[[#This Row],[VenteBrut]]-Ventes[[#This Row],[Remise]]</f>
        <v>1904.04</v>
      </c>
      <c r="AA618">
        <f>Ventes[[#This Row],[VenteNombre]]*Ventes[[#This Row],[CUHT]]</f>
        <v>756</v>
      </c>
      <c r="AB618">
        <f>ROUND(Ventes[[#This Row],[VenteNet]]-Ventes[[#This Row],[Cout]],2)</f>
        <v>1148.04</v>
      </c>
      <c r="AC618">
        <f>WEEKDAY(Ventes[[#This Row],[VenteDate]], 2)</f>
        <v>6</v>
      </c>
      <c r="AD618" t="str">
        <f>CHOOSE(WEEKDAY(Ventes[[#This Row],[VenteDate]], 2),"lun.","mar.","mer.","jeu.","ven.","sam.","dim.")</f>
        <v>sam.</v>
      </c>
      <c r="AE618" s="10" t="str">
        <f>IF(MONTH(Ventes[[#This Row],[VenteDate]])&lt;10,"0"&amp;MONTH(Ventes[[#This Row],[VenteDate]]),TEXT(MONTH(Ventes[[#This Row],[VenteDate]]),"##"))</f>
        <v>01</v>
      </c>
      <c r="AF618" t="str">
        <f>CHOOSE(Ventes[[#This Row],[DateMoisNumero]],"janvier","février","mars","avril","mai","juin","juillet.","août","septembre","octobre","novembre","décembre")</f>
        <v>janvier</v>
      </c>
      <c r="AG618" t="str">
        <f>Ventes[[#This Row],[DateAnnee]]&amp;IF(WEEKNUM(Ventes[[#This Row],[VenteDate]])&lt;10,"-0","-")&amp;WEEKNUM(Ventes[[#This Row],[VenteDate]])</f>
        <v>2026-02</v>
      </c>
      <c r="AH618" s="10">
        <f>YEAR(Ventes[[#This Row],[VenteDate]])</f>
        <v>2026</v>
      </c>
      <c r="AR618"/>
      <c r="AS618"/>
      <c r="AT618"/>
      <c r="AU618"/>
      <c r="AV618"/>
      <c r="AW618"/>
      <c r="BA618"/>
      <c r="BC618"/>
    </row>
    <row r="619" spans="1:55">
      <c r="A619" t="s">
        <v>1410</v>
      </c>
      <c r="B619" t="s">
        <v>1411</v>
      </c>
      <c r="C619" t="s">
        <v>1412</v>
      </c>
      <c r="D619" s="7">
        <v>45133</v>
      </c>
      <c r="E619" s="8">
        <v>46053</v>
      </c>
      <c r="F619" s="8" t="s">
        <v>95</v>
      </c>
      <c r="G619" t="s">
        <v>96</v>
      </c>
      <c r="H619" t="s">
        <v>127</v>
      </c>
      <c r="I619" t="s">
        <v>39</v>
      </c>
      <c r="J619" t="s">
        <v>40</v>
      </c>
      <c r="K619" t="s">
        <v>1423</v>
      </c>
      <c r="L619" s="9" t="s">
        <v>1424</v>
      </c>
      <c r="M619" s="9" t="s">
        <v>43</v>
      </c>
      <c r="N619" t="s">
        <v>44</v>
      </c>
      <c r="O619" t="s">
        <v>77</v>
      </c>
      <c r="P619" t="s">
        <v>78</v>
      </c>
      <c r="Q619" s="5" t="s">
        <v>57</v>
      </c>
      <c r="R619" t="s">
        <v>58</v>
      </c>
      <c r="S619" t="s">
        <v>102</v>
      </c>
      <c r="T619" t="s">
        <v>103</v>
      </c>
      <c r="U619">
        <v>63</v>
      </c>
      <c r="V619">
        <v>14</v>
      </c>
      <c r="W619">
        <v>124.69</v>
      </c>
      <c r="X619">
        <f>Ventes[[#This Row],[VenteNombre]]*Ventes[[#This Row],[PUHT]]</f>
        <v>1745.6599999999999</v>
      </c>
      <c r="Y619">
        <f>IF(Ventes[[#This Row],[RemiseType]]="Aucun",0,IF(Ventes[[#This Row],[RemiseType]]="Bas",3%,IF(Ventes[[#This Row],[RemiseType]]="Moyen",5%,IF(Ventes[[#This Row],[RemiseType]]="Elevé",10%,0))))*Ventes[[#This Row],[VenteBrut]]</f>
        <v>174.566</v>
      </c>
      <c r="Z619">
        <f>Ventes[[#This Row],[VenteBrut]]-Ventes[[#This Row],[Remise]]</f>
        <v>1571.0939999999998</v>
      </c>
      <c r="AA619">
        <f>Ventes[[#This Row],[VenteNombre]]*Ventes[[#This Row],[CUHT]]</f>
        <v>882</v>
      </c>
      <c r="AB619">
        <f>ROUND(Ventes[[#This Row],[VenteNet]]-Ventes[[#This Row],[Cout]],2)</f>
        <v>689.09</v>
      </c>
      <c r="AC619">
        <f>WEEKDAY(Ventes[[#This Row],[VenteDate]], 2)</f>
        <v>6</v>
      </c>
      <c r="AD619" t="str">
        <f>CHOOSE(WEEKDAY(Ventes[[#This Row],[VenteDate]], 2),"lun.","mar.","mer.","jeu.","ven.","sam.","dim.")</f>
        <v>sam.</v>
      </c>
      <c r="AE619" s="10" t="str">
        <f>IF(MONTH(Ventes[[#This Row],[VenteDate]])&lt;10,"0"&amp;MONTH(Ventes[[#This Row],[VenteDate]]),TEXT(MONTH(Ventes[[#This Row],[VenteDate]]),"##"))</f>
        <v>01</v>
      </c>
      <c r="AF619" t="str">
        <f>CHOOSE(Ventes[[#This Row],[DateMoisNumero]],"janvier","février","mars","avril","mai","juin","juillet.","août","septembre","octobre","novembre","décembre")</f>
        <v>janvier</v>
      </c>
      <c r="AG619" t="str">
        <f>Ventes[[#This Row],[DateAnnee]]&amp;IF(WEEKNUM(Ventes[[#This Row],[VenteDate]])&lt;10,"-0","-")&amp;WEEKNUM(Ventes[[#This Row],[VenteDate]])</f>
        <v>2026-05</v>
      </c>
      <c r="AH619" s="10">
        <f>YEAR(Ventes[[#This Row],[VenteDate]])</f>
        <v>2026</v>
      </c>
      <c r="AR619"/>
      <c r="AS619"/>
      <c r="AT619"/>
      <c r="AU619"/>
      <c r="AV619"/>
      <c r="AW619"/>
      <c r="BA619"/>
      <c r="BC619"/>
    </row>
    <row r="620" spans="1:55">
      <c r="A620" t="s">
        <v>1410</v>
      </c>
      <c r="B620" t="s">
        <v>1411</v>
      </c>
      <c r="C620" t="s">
        <v>1412</v>
      </c>
      <c r="D620" s="7">
        <v>45133</v>
      </c>
      <c r="E620" s="8">
        <v>46156</v>
      </c>
      <c r="F620" s="8" t="s">
        <v>95</v>
      </c>
      <c r="G620" t="s">
        <v>96</v>
      </c>
      <c r="H620" t="s">
        <v>127</v>
      </c>
      <c r="I620" t="s">
        <v>39</v>
      </c>
      <c r="J620" t="s">
        <v>40</v>
      </c>
      <c r="K620" t="s">
        <v>1425</v>
      </c>
      <c r="L620" s="9" t="s">
        <v>1426</v>
      </c>
      <c r="M620" s="9" t="s">
        <v>43</v>
      </c>
      <c r="N620" t="s">
        <v>44</v>
      </c>
      <c r="O620" t="s">
        <v>77</v>
      </c>
      <c r="P620" t="s">
        <v>78</v>
      </c>
      <c r="Q620" s="5" t="s">
        <v>57</v>
      </c>
      <c r="R620" t="s">
        <v>58</v>
      </c>
      <c r="S620" t="s">
        <v>179</v>
      </c>
      <c r="T620" t="s">
        <v>180</v>
      </c>
      <c r="U620">
        <v>100.8</v>
      </c>
      <c r="V620">
        <v>17</v>
      </c>
      <c r="W620">
        <v>139.32</v>
      </c>
      <c r="X620">
        <f>Ventes[[#This Row],[VenteNombre]]*Ventes[[#This Row],[PUHT]]</f>
        <v>2368.44</v>
      </c>
      <c r="Y620">
        <f>IF(Ventes[[#This Row],[RemiseType]]="Aucun",0,IF(Ventes[[#This Row],[RemiseType]]="Bas",3%,IF(Ventes[[#This Row],[RemiseType]]="Moyen",5%,IF(Ventes[[#This Row],[RemiseType]]="Elevé",10%,0))))*Ventes[[#This Row],[VenteBrut]]</f>
        <v>236.84400000000002</v>
      </c>
      <c r="Z620">
        <f>Ventes[[#This Row],[VenteBrut]]-Ventes[[#This Row],[Remise]]</f>
        <v>2131.596</v>
      </c>
      <c r="AA620">
        <f>Ventes[[#This Row],[VenteNombre]]*Ventes[[#This Row],[CUHT]]</f>
        <v>1713.6</v>
      </c>
      <c r="AB620">
        <f>ROUND(Ventes[[#This Row],[VenteNet]]-Ventes[[#This Row],[Cout]],2)</f>
        <v>418</v>
      </c>
      <c r="AC620">
        <f>WEEKDAY(Ventes[[#This Row],[VenteDate]], 2)</f>
        <v>4</v>
      </c>
      <c r="AD620" t="str">
        <f>CHOOSE(WEEKDAY(Ventes[[#This Row],[VenteDate]], 2),"lun.","mar.","mer.","jeu.","ven.","sam.","dim.")</f>
        <v>jeu.</v>
      </c>
      <c r="AE620" s="10" t="str">
        <f>IF(MONTH(Ventes[[#This Row],[VenteDate]])&lt;10,"0"&amp;MONTH(Ventes[[#This Row],[VenteDate]]),TEXT(MONTH(Ventes[[#This Row],[VenteDate]]),"##"))</f>
        <v>05</v>
      </c>
      <c r="AF620" t="str">
        <f>CHOOSE(Ventes[[#This Row],[DateMoisNumero]],"janvier","février","mars","avril","mai","juin","juillet.","août","septembre","octobre","novembre","décembre")</f>
        <v>mai</v>
      </c>
      <c r="AG620" t="str">
        <f>Ventes[[#This Row],[DateAnnee]]&amp;IF(WEEKNUM(Ventes[[#This Row],[VenteDate]])&lt;10,"-0","-")&amp;WEEKNUM(Ventes[[#This Row],[VenteDate]])</f>
        <v>2026-20</v>
      </c>
      <c r="AH620" s="10">
        <f>YEAR(Ventes[[#This Row],[VenteDate]])</f>
        <v>2026</v>
      </c>
      <c r="AR620"/>
      <c r="AS620"/>
      <c r="AT620"/>
      <c r="AU620"/>
      <c r="AV620"/>
      <c r="AW620"/>
      <c r="BA620"/>
      <c r="BC620"/>
    </row>
    <row r="621" spans="1:55">
      <c r="A621" t="s">
        <v>1410</v>
      </c>
      <c r="B621" t="s">
        <v>1411</v>
      </c>
      <c r="C621" t="s">
        <v>1412</v>
      </c>
      <c r="D621" s="7">
        <v>45133</v>
      </c>
      <c r="E621" s="8">
        <v>46397</v>
      </c>
      <c r="F621" s="8" t="s">
        <v>95</v>
      </c>
      <c r="G621" t="s">
        <v>96</v>
      </c>
      <c r="H621" t="s">
        <v>127</v>
      </c>
      <c r="I621" t="s">
        <v>39</v>
      </c>
      <c r="J621" t="s">
        <v>40</v>
      </c>
      <c r="K621" t="s">
        <v>1427</v>
      </c>
      <c r="L621" s="9" t="s">
        <v>1428</v>
      </c>
      <c r="M621" s="9" t="s">
        <v>63</v>
      </c>
      <c r="N621" t="s">
        <v>64</v>
      </c>
      <c r="O621" t="s">
        <v>77</v>
      </c>
      <c r="P621" s="9" t="s">
        <v>78</v>
      </c>
      <c r="Q621" s="5" t="s">
        <v>79</v>
      </c>
      <c r="R621" t="s">
        <v>80</v>
      </c>
      <c r="S621" t="s">
        <v>143</v>
      </c>
      <c r="T621" t="s">
        <v>144</v>
      </c>
      <c r="U621" s="9">
        <v>5.16</v>
      </c>
      <c r="V621">
        <v>23</v>
      </c>
      <c r="W621" s="9">
        <v>105.4</v>
      </c>
      <c r="X621">
        <f>Ventes[[#This Row],[VenteNombre]]*Ventes[[#This Row],[PUHT]]</f>
        <v>2424.2000000000003</v>
      </c>
      <c r="Y621">
        <f>IF(Ventes[[#This Row],[RemiseType]]="Aucun",0,IF(Ventes[[#This Row],[RemiseType]]="Bas",3%,IF(Ventes[[#This Row],[RemiseType]]="Moyen",5%,IF(Ventes[[#This Row],[RemiseType]]="Elevé",10%,0))))*Ventes[[#This Row],[VenteBrut]]</f>
        <v>242.42000000000004</v>
      </c>
      <c r="Z621">
        <f>Ventes[[#This Row],[VenteBrut]]-Ventes[[#This Row],[Remise]]</f>
        <v>2181.7800000000002</v>
      </c>
      <c r="AA621">
        <f>Ventes[[#This Row],[VenteNombre]]*Ventes[[#This Row],[CUHT]]</f>
        <v>118.68</v>
      </c>
      <c r="AB621">
        <f>ROUND(Ventes[[#This Row],[VenteNet]]-Ventes[[#This Row],[Cout]],2)</f>
        <v>2063.1</v>
      </c>
      <c r="AC621">
        <f>WEEKDAY(Ventes[[#This Row],[VenteDate]], 2)</f>
        <v>7</v>
      </c>
      <c r="AD621" t="str">
        <f>CHOOSE(WEEKDAY(Ventes[[#This Row],[VenteDate]], 2),"lun.","mar.","mer.","jeu.","ven.","sam.","dim.")</f>
        <v>dim.</v>
      </c>
      <c r="AE621" s="10" t="str">
        <f>IF(MONTH(Ventes[[#This Row],[VenteDate]])&lt;10,"0"&amp;MONTH(Ventes[[#This Row],[VenteDate]]),TEXT(MONTH(Ventes[[#This Row],[VenteDate]]),"##"))</f>
        <v>01</v>
      </c>
      <c r="AF621" t="str">
        <f>CHOOSE(Ventes[[#This Row],[DateMoisNumero]],"janvier","février","mars","avril","mai","juin","juillet.","août","septembre","octobre","novembre","décembre")</f>
        <v>janvier</v>
      </c>
      <c r="AG621" t="str">
        <f>Ventes[[#This Row],[DateAnnee]]&amp;IF(WEEKNUM(Ventes[[#This Row],[VenteDate]])&lt;10,"-0","-")&amp;WEEKNUM(Ventes[[#This Row],[VenteDate]])</f>
        <v>2027-03</v>
      </c>
      <c r="AH621" s="10">
        <f>YEAR(Ventes[[#This Row],[VenteDate]])</f>
        <v>2027</v>
      </c>
      <c r="AR621"/>
      <c r="AS621"/>
      <c r="AT621"/>
      <c r="AU621"/>
      <c r="AV621"/>
      <c r="AW621"/>
      <c r="BA621"/>
      <c r="BC621"/>
    </row>
    <row r="622" spans="1:55">
      <c r="A622" t="s">
        <v>1410</v>
      </c>
      <c r="B622" t="s">
        <v>1411</v>
      </c>
      <c r="C622" t="s">
        <v>1412</v>
      </c>
      <c r="D622" s="7">
        <v>45133</v>
      </c>
      <c r="E622" s="8">
        <v>46733</v>
      </c>
      <c r="F622" s="8" t="s">
        <v>95</v>
      </c>
      <c r="G622" t="s">
        <v>96</v>
      </c>
      <c r="H622" t="s">
        <v>127</v>
      </c>
      <c r="I622" t="s">
        <v>39</v>
      </c>
      <c r="J622" t="s">
        <v>40</v>
      </c>
      <c r="K622" t="s">
        <v>1429</v>
      </c>
      <c r="L622" s="9" t="s">
        <v>1430</v>
      </c>
      <c r="M622" s="9" t="s">
        <v>63</v>
      </c>
      <c r="N622" t="s">
        <v>64</v>
      </c>
      <c r="O622" t="s">
        <v>77</v>
      </c>
      <c r="P622" s="9" t="s">
        <v>78</v>
      </c>
      <c r="Q622" s="5" t="s">
        <v>79</v>
      </c>
      <c r="R622" t="s">
        <v>80</v>
      </c>
      <c r="S622" t="s">
        <v>183</v>
      </c>
      <c r="T622" t="s">
        <v>184</v>
      </c>
      <c r="U622" s="9">
        <v>75.599999999999994</v>
      </c>
      <c r="V622">
        <v>70</v>
      </c>
      <c r="W622" s="9">
        <v>99.75</v>
      </c>
      <c r="X622">
        <f>Ventes[[#This Row],[VenteNombre]]*Ventes[[#This Row],[PUHT]]</f>
        <v>6982.5</v>
      </c>
      <c r="Y622">
        <f>IF(Ventes[[#This Row],[RemiseType]]="Aucun",0,IF(Ventes[[#This Row],[RemiseType]]="Bas",3%,IF(Ventes[[#This Row],[RemiseType]]="Moyen",5%,IF(Ventes[[#This Row],[RemiseType]]="Elevé",10%,0))))*Ventes[[#This Row],[VenteBrut]]</f>
        <v>698.25</v>
      </c>
      <c r="Z622">
        <f>Ventes[[#This Row],[VenteBrut]]-Ventes[[#This Row],[Remise]]</f>
        <v>6284.25</v>
      </c>
      <c r="AA622">
        <f>Ventes[[#This Row],[VenteNombre]]*Ventes[[#This Row],[CUHT]]</f>
        <v>5292</v>
      </c>
      <c r="AB622">
        <f>ROUND(Ventes[[#This Row],[VenteNet]]-Ventes[[#This Row],[Cout]],2)</f>
        <v>992.25</v>
      </c>
      <c r="AC622">
        <f>WEEKDAY(Ventes[[#This Row],[VenteDate]], 2)</f>
        <v>7</v>
      </c>
      <c r="AD622" t="str">
        <f>CHOOSE(WEEKDAY(Ventes[[#This Row],[VenteDate]], 2),"lun.","mar.","mer.","jeu.","ven.","sam.","dim.")</f>
        <v>dim.</v>
      </c>
      <c r="AE622" s="10" t="str">
        <f>IF(MONTH(Ventes[[#This Row],[VenteDate]])&lt;10,"0"&amp;MONTH(Ventes[[#This Row],[VenteDate]]),TEXT(MONTH(Ventes[[#This Row],[VenteDate]]),"##"))</f>
        <v>12</v>
      </c>
      <c r="AF622" t="str">
        <f>CHOOSE(Ventes[[#This Row],[DateMoisNumero]],"janvier","février","mars","avril","mai","juin","juillet.","août","septembre","octobre","novembre","décembre")</f>
        <v>décembre</v>
      </c>
      <c r="AG622" t="str">
        <f>Ventes[[#This Row],[DateAnnee]]&amp;IF(WEEKNUM(Ventes[[#This Row],[VenteDate]])&lt;10,"-0","-")&amp;WEEKNUM(Ventes[[#This Row],[VenteDate]])</f>
        <v>2027-51</v>
      </c>
      <c r="AH622" s="10">
        <f>YEAR(Ventes[[#This Row],[VenteDate]])</f>
        <v>2027</v>
      </c>
      <c r="AR622"/>
      <c r="AS622"/>
      <c r="AT622"/>
      <c r="AU622"/>
      <c r="AV622"/>
      <c r="AW622"/>
      <c r="BA622"/>
      <c r="BC622"/>
    </row>
    <row r="623" spans="1:55">
      <c r="A623" t="s">
        <v>1410</v>
      </c>
      <c r="B623" t="s">
        <v>1411</v>
      </c>
      <c r="C623" t="s">
        <v>1412</v>
      </c>
      <c r="D623" s="7">
        <v>45133</v>
      </c>
      <c r="E623" s="8">
        <v>46762</v>
      </c>
      <c r="F623" s="8" t="s">
        <v>95</v>
      </c>
      <c r="G623" t="s">
        <v>96</v>
      </c>
      <c r="H623" t="s">
        <v>127</v>
      </c>
      <c r="I623" t="s">
        <v>39</v>
      </c>
      <c r="J623" t="s">
        <v>40</v>
      </c>
      <c r="K623" t="s">
        <v>705</v>
      </c>
      <c r="L623" s="9" t="s">
        <v>706</v>
      </c>
      <c r="M623" s="9" t="s">
        <v>63</v>
      </c>
      <c r="N623" t="s">
        <v>64</v>
      </c>
      <c r="O623" t="s">
        <v>77</v>
      </c>
      <c r="P623" s="9" t="s">
        <v>78</v>
      </c>
      <c r="Q623" s="5" t="s">
        <v>57</v>
      </c>
      <c r="R623" t="s">
        <v>58</v>
      </c>
      <c r="S623" t="s">
        <v>115</v>
      </c>
      <c r="T623" t="s">
        <v>116</v>
      </c>
      <c r="U623" s="9">
        <v>44.1</v>
      </c>
      <c r="V623">
        <v>15</v>
      </c>
      <c r="W623" s="9">
        <v>135.91</v>
      </c>
      <c r="X623">
        <f>Ventes[[#This Row],[VenteNombre]]*Ventes[[#This Row],[PUHT]]</f>
        <v>2038.6499999999999</v>
      </c>
      <c r="Y623">
        <f>IF(Ventes[[#This Row],[RemiseType]]="Aucun",0,IF(Ventes[[#This Row],[RemiseType]]="Bas",3%,IF(Ventes[[#This Row],[RemiseType]]="Moyen",5%,IF(Ventes[[#This Row],[RemiseType]]="Elevé",10%,0))))*Ventes[[#This Row],[VenteBrut]]</f>
        <v>203.86500000000001</v>
      </c>
      <c r="Z623">
        <f>Ventes[[#This Row],[VenteBrut]]-Ventes[[#This Row],[Remise]]</f>
        <v>1834.7849999999999</v>
      </c>
      <c r="AA623">
        <f>Ventes[[#This Row],[VenteNombre]]*Ventes[[#This Row],[CUHT]]</f>
        <v>661.5</v>
      </c>
      <c r="AB623">
        <f>ROUND(Ventes[[#This Row],[VenteNet]]-Ventes[[#This Row],[Cout]],2)</f>
        <v>1173.29</v>
      </c>
      <c r="AC623">
        <f>WEEKDAY(Ventes[[#This Row],[VenteDate]], 2)</f>
        <v>1</v>
      </c>
      <c r="AD623" t="str">
        <f>CHOOSE(WEEKDAY(Ventes[[#This Row],[VenteDate]], 2),"lun.","mar.","mer.","jeu.","ven.","sam.","dim.")</f>
        <v>lun.</v>
      </c>
      <c r="AE623" s="10" t="str">
        <f>IF(MONTH(Ventes[[#This Row],[VenteDate]])&lt;10,"0"&amp;MONTH(Ventes[[#This Row],[VenteDate]]),TEXT(MONTH(Ventes[[#This Row],[VenteDate]]),"##"))</f>
        <v>01</v>
      </c>
      <c r="AF623" t="str">
        <f>CHOOSE(Ventes[[#This Row],[DateMoisNumero]],"janvier","février","mars","avril","mai","juin","juillet.","août","septembre","octobre","novembre","décembre")</f>
        <v>janvier</v>
      </c>
      <c r="AG623" t="str">
        <f>Ventes[[#This Row],[DateAnnee]]&amp;IF(WEEKNUM(Ventes[[#This Row],[VenteDate]])&lt;10,"-0","-")&amp;WEEKNUM(Ventes[[#This Row],[VenteDate]])</f>
        <v>2028-03</v>
      </c>
      <c r="AH623" s="10">
        <f>YEAR(Ventes[[#This Row],[VenteDate]])</f>
        <v>2028</v>
      </c>
      <c r="AR623"/>
      <c r="AS623"/>
      <c r="AT623"/>
      <c r="AU623"/>
      <c r="AV623"/>
      <c r="AW623"/>
      <c r="BA623"/>
      <c r="BC623"/>
    </row>
    <row r="624" spans="1:55">
      <c r="A624" t="s">
        <v>1410</v>
      </c>
      <c r="B624" t="s">
        <v>1411</v>
      </c>
      <c r="C624" t="s">
        <v>1412</v>
      </c>
      <c r="D624" s="7">
        <v>45133</v>
      </c>
      <c r="E624" s="8">
        <v>46783</v>
      </c>
      <c r="F624" s="8" t="s">
        <v>95</v>
      </c>
      <c r="G624" t="s">
        <v>96</v>
      </c>
      <c r="H624" t="s">
        <v>127</v>
      </c>
      <c r="I624" t="s">
        <v>39</v>
      </c>
      <c r="J624" t="s">
        <v>40</v>
      </c>
      <c r="K624" t="s">
        <v>1431</v>
      </c>
      <c r="L624" s="9" t="s">
        <v>1432</v>
      </c>
      <c r="M624" s="9" t="s">
        <v>43</v>
      </c>
      <c r="N624" t="s">
        <v>44</v>
      </c>
      <c r="O624" t="s">
        <v>77</v>
      </c>
      <c r="P624" s="9" t="s">
        <v>78</v>
      </c>
      <c r="Q624" s="5" t="s">
        <v>57</v>
      </c>
      <c r="R624" t="s">
        <v>58</v>
      </c>
      <c r="S624" t="s">
        <v>102</v>
      </c>
      <c r="T624" t="s">
        <v>103</v>
      </c>
      <c r="U624" s="9">
        <v>72</v>
      </c>
      <c r="V624">
        <v>14</v>
      </c>
      <c r="W624" s="9">
        <v>142.5</v>
      </c>
      <c r="X624">
        <f>Ventes[[#This Row],[VenteNombre]]*Ventes[[#This Row],[PUHT]]</f>
        <v>1995</v>
      </c>
      <c r="Y624">
        <f>IF(Ventes[[#This Row],[RemiseType]]="Aucun",0,IF(Ventes[[#This Row],[RemiseType]]="Bas",3%,IF(Ventes[[#This Row],[RemiseType]]="Moyen",5%,IF(Ventes[[#This Row],[RemiseType]]="Elevé",10%,0))))*Ventes[[#This Row],[VenteBrut]]</f>
        <v>199.5</v>
      </c>
      <c r="Z624">
        <f>Ventes[[#This Row],[VenteBrut]]-Ventes[[#This Row],[Remise]]</f>
        <v>1795.5</v>
      </c>
      <c r="AA624">
        <f>Ventes[[#This Row],[VenteNombre]]*Ventes[[#This Row],[CUHT]]</f>
        <v>1008</v>
      </c>
      <c r="AB624">
        <f>ROUND(Ventes[[#This Row],[VenteNet]]-Ventes[[#This Row],[Cout]],2)</f>
        <v>787.5</v>
      </c>
      <c r="AC624">
        <f>WEEKDAY(Ventes[[#This Row],[VenteDate]], 2)</f>
        <v>1</v>
      </c>
      <c r="AD624" t="str">
        <f>CHOOSE(WEEKDAY(Ventes[[#This Row],[VenteDate]], 2),"lun.","mar.","mer.","jeu.","ven.","sam.","dim.")</f>
        <v>lun.</v>
      </c>
      <c r="AE624" s="10" t="str">
        <f>IF(MONTH(Ventes[[#This Row],[VenteDate]])&lt;10,"0"&amp;MONTH(Ventes[[#This Row],[VenteDate]]),TEXT(MONTH(Ventes[[#This Row],[VenteDate]]),"##"))</f>
        <v>01</v>
      </c>
      <c r="AF624" t="str">
        <f>CHOOSE(Ventes[[#This Row],[DateMoisNumero]],"janvier","février","mars","avril","mai","juin","juillet.","août","septembre","octobre","novembre","décembre")</f>
        <v>janvier</v>
      </c>
      <c r="AG624" t="str">
        <f>Ventes[[#This Row],[DateAnnee]]&amp;IF(WEEKNUM(Ventes[[#This Row],[VenteDate]])&lt;10,"-0","-")&amp;WEEKNUM(Ventes[[#This Row],[VenteDate]])</f>
        <v>2028-06</v>
      </c>
      <c r="AH624" s="10">
        <f>YEAR(Ventes[[#This Row],[VenteDate]])</f>
        <v>2028</v>
      </c>
      <c r="AR624"/>
      <c r="AS624"/>
      <c r="AT624"/>
      <c r="AU624"/>
      <c r="AV624"/>
      <c r="AW624"/>
      <c r="BA624"/>
      <c r="BC624"/>
    </row>
    <row r="625" spans="1:55">
      <c r="A625" t="s">
        <v>1410</v>
      </c>
      <c r="B625" t="s">
        <v>1411</v>
      </c>
      <c r="C625" t="s">
        <v>1412</v>
      </c>
      <c r="D625" s="7">
        <v>45133</v>
      </c>
      <c r="E625" s="8">
        <v>46887</v>
      </c>
      <c r="F625" s="8" t="s">
        <v>95</v>
      </c>
      <c r="G625" t="s">
        <v>96</v>
      </c>
      <c r="H625" t="s">
        <v>127</v>
      </c>
      <c r="I625" t="s">
        <v>39</v>
      </c>
      <c r="J625" t="s">
        <v>40</v>
      </c>
      <c r="K625" t="s">
        <v>1433</v>
      </c>
      <c r="L625" s="9" t="s">
        <v>1434</v>
      </c>
      <c r="M625" s="9" t="s">
        <v>43</v>
      </c>
      <c r="N625" t="s">
        <v>44</v>
      </c>
      <c r="O625" t="s">
        <v>77</v>
      </c>
      <c r="P625" s="9" t="s">
        <v>78</v>
      </c>
      <c r="Q625" s="5" t="s">
        <v>57</v>
      </c>
      <c r="R625" t="s">
        <v>58</v>
      </c>
      <c r="S625" t="s">
        <v>179</v>
      </c>
      <c r="T625" t="s">
        <v>180</v>
      </c>
      <c r="U625" s="9">
        <v>136.08000000000001</v>
      </c>
      <c r="V625">
        <v>17</v>
      </c>
      <c r="W625" s="9">
        <v>188.08</v>
      </c>
      <c r="X625">
        <f>Ventes[[#This Row],[VenteNombre]]*Ventes[[#This Row],[PUHT]]</f>
        <v>3197.36</v>
      </c>
      <c r="Y625">
        <f>IF(Ventes[[#This Row],[RemiseType]]="Aucun",0,IF(Ventes[[#This Row],[RemiseType]]="Bas",3%,IF(Ventes[[#This Row],[RemiseType]]="Moyen",5%,IF(Ventes[[#This Row],[RemiseType]]="Elevé",10%,0))))*Ventes[[#This Row],[VenteBrut]]</f>
        <v>319.73600000000005</v>
      </c>
      <c r="Z625">
        <f>Ventes[[#This Row],[VenteBrut]]-Ventes[[#This Row],[Remise]]</f>
        <v>2877.6240000000003</v>
      </c>
      <c r="AA625">
        <f>Ventes[[#This Row],[VenteNombre]]*Ventes[[#This Row],[CUHT]]</f>
        <v>2313.36</v>
      </c>
      <c r="AB625">
        <f>ROUND(Ventes[[#This Row],[VenteNet]]-Ventes[[#This Row],[Cout]],2)</f>
        <v>564.26</v>
      </c>
      <c r="AC625">
        <f>WEEKDAY(Ventes[[#This Row],[VenteDate]], 2)</f>
        <v>7</v>
      </c>
      <c r="AD625" t="str">
        <f>CHOOSE(WEEKDAY(Ventes[[#This Row],[VenteDate]], 2),"lun.","mar.","mer.","jeu.","ven.","sam.","dim.")</f>
        <v>dim.</v>
      </c>
      <c r="AE625" s="10" t="str">
        <f>IF(MONTH(Ventes[[#This Row],[VenteDate]])&lt;10,"0"&amp;MONTH(Ventes[[#This Row],[VenteDate]]),TEXT(MONTH(Ventes[[#This Row],[VenteDate]]),"##"))</f>
        <v>05</v>
      </c>
      <c r="AF625" t="str">
        <f>CHOOSE(Ventes[[#This Row],[DateMoisNumero]],"janvier","février","mars","avril","mai","juin","juillet.","août","septembre","octobre","novembre","décembre")</f>
        <v>mai</v>
      </c>
      <c r="AG625" t="str">
        <f>Ventes[[#This Row],[DateAnnee]]&amp;IF(WEEKNUM(Ventes[[#This Row],[VenteDate]])&lt;10,"-0","-")&amp;WEEKNUM(Ventes[[#This Row],[VenteDate]])</f>
        <v>2028-21</v>
      </c>
      <c r="AH625" s="10">
        <f>YEAR(Ventes[[#This Row],[VenteDate]])</f>
        <v>2028</v>
      </c>
      <c r="AR625"/>
      <c r="AS625"/>
      <c r="AT625"/>
      <c r="AU625"/>
      <c r="AV625"/>
      <c r="AW625"/>
      <c r="BA625"/>
      <c r="BC625"/>
    </row>
    <row r="626" spans="1:55">
      <c r="A626" t="s">
        <v>1435</v>
      </c>
      <c r="B626" t="s">
        <v>1436</v>
      </c>
      <c r="D626" s="7">
        <v>45452</v>
      </c>
      <c r="E626" s="8">
        <v>45452</v>
      </c>
      <c r="F626" s="8" t="s">
        <v>36</v>
      </c>
      <c r="G626" t="s">
        <v>37</v>
      </c>
      <c r="H626" t="s">
        <v>138</v>
      </c>
      <c r="I626" t="s">
        <v>139</v>
      </c>
      <c r="J626" t="s">
        <v>140</v>
      </c>
      <c r="K626" t="s">
        <v>1437</v>
      </c>
      <c r="L626" s="9" t="s">
        <v>1438</v>
      </c>
      <c r="M626" s="9" t="s">
        <v>43</v>
      </c>
      <c r="N626" t="s">
        <v>44</v>
      </c>
      <c r="O626" t="s">
        <v>45</v>
      </c>
      <c r="P626" s="9" t="s">
        <v>46</v>
      </c>
      <c r="Q626" s="5" t="s">
        <v>57</v>
      </c>
      <c r="R626" t="s">
        <v>58</v>
      </c>
      <c r="S626" t="s">
        <v>478</v>
      </c>
      <c r="T626" t="s">
        <v>479</v>
      </c>
      <c r="U626" s="9">
        <v>84</v>
      </c>
      <c r="V626">
        <v>23</v>
      </c>
      <c r="W626" s="9">
        <v>116.1</v>
      </c>
      <c r="X626">
        <f>Ventes[[#This Row],[VenteNombre]]*Ventes[[#This Row],[PUHT]]</f>
        <v>2670.2999999999997</v>
      </c>
      <c r="Y626">
        <f>IF(Ventes[[#This Row],[RemiseType]]="Aucun",0,IF(Ventes[[#This Row],[RemiseType]]="Bas",3%,IF(Ventes[[#This Row],[RemiseType]]="Moyen",5%,IF(Ventes[[#This Row],[RemiseType]]="Elevé",10%,0))))*Ventes[[#This Row],[VenteBrut]]</f>
        <v>133.51499999999999</v>
      </c>
      <c r="Z626">
        <f>Ventes[[#This Row],[VenteBrut]]-Ventes[[#This Row],[Remise]]</f>
        <v>2536.7849999999999</v>
      </c>
      <c r="AA626">
        <f>Ventes[[#This Row],[VenteNombre]]*Ventes[[#This Row],[CUHT]]</f>
        <v>1932</v>
      </c>
      <c r="AB626">
        <f>ROUND(Ventes[[#This Row],[VenteNet]]-Ventes[[#This Row],[Cout]],2)</f>
        <v>604.79</v>
      </c>
      <c r="AC626">
        <f>WEEKDAY(Ventes[[#This Row],[VenteDate]], 2)</f>
        <v>7</v>
      </c>
      <c r="AD626" t="str">
        <f>CHOOSE(WEEKDAY(Ventes[[#This Row],[VenteDate]], 2),"lun.","mar.","mer.","jeu.","ven.","sam.","dim.")</f>
        <v>dim.</v>
      </c>
      <c r="AE626" s="10" t="str">
        <f>IF(MONTH(Ventes[[#This Row],[VenteDate]])&lt;10,"0"&amp;MONTH(Ventes[[#This Row],[VenteDate]]),TEXT(MONTH(Ventes[[#This Row],[VenteDate]]),"##"))</f>
        <v>06</v>
      </c>
      <c r="AF626" t="str">
        <f>CHOOSE(Ventes[[#This Row],[DateMoisNumero]],"janvier","février","mars","avril","mai","juin","juillet.","août","septembre","octobre","novembre","décembre")</f>
        <v>juin</v>
      </c>
      <c r="AG626" t="str">
        <f>Ventes[[#This Row],[DateAnnee]]&amp;IF(WEEKNUM(Ventes[[#This Row],[VenteDate]])&lt;10,"-0","-")&amp;WEEKNUM(Ventes[[#This Row],[VenteDate]])</f>
        <v>2024-24</v>
      </c>
      <c r="AH626" s="10">
        <f>YEAR(Ventes[[#This Row],[VenteDate]])</f>
        <v>2024</v>
      </c>
      <c r="AR626"/>
      <c r="AS626"/>
      <c r="AT626"/>
      <c r="AU626"/>
      <c r="AV626"/>
      <c r="AW626"/>
      <c r="BA626"/>
      <c r="BC626"/>
    </row>
    <row r="627" spans="1:55">
      <c r="A627" t="s">
        <v>1435</v>
      </c>
      <c r="B627" t="s">
        <v>1436</v>
      </c>
      <c r="D627" s="7">
        <v>45452</v>
      </c>
      <c r="E627" s="8">
        <v>45452</v>
      </c>
      <c r="F627" s="8" t="s">
        <v>36</v>
      </c>
      <c r="G627" t="s">
        <v>37</v>
      </c>
      <c r="H627" t="s">
        <v>138</v>
      </c>
      <c r="I627" t="s">
        <v>139</v>
      </c>
      <c r="J627" t="s">
        <v>140</v>
      </c>
      <c r="K627" t="s">
        <v>269</v>
      </c>
      <c r="L627" s="9" t="s">
        <v>270</v>
      </c>
      <c r="M627" s="9" t="s">
        <v>43</v>
      </c>
      <c r="N627" t="s">
        <v>44</v>
      </c>
      <c r="O627" t="s">
        <v>288</v>
      </c>
      <c r="P627" s="9" t="s">
        <v>289</v>
      </c>
      <c r="Q627" s="5" t="s">
        <v>57</v>
      </c>
      <c r="R627" t="s">
        <v>58</v>
      </c>
      <c r="S627" t="s">
        <v>271</v>
      </c>
      <c r="T627" t="s">
        <v>272</v>
      </c>
      <c r="U627" s="9">
        <v>32.4</v>
      </c>
      <c r="V627">
        <v>86</v>
      </c>
      <c r="W627" s="9">
        <v>115.39</v>
      </c>
      <c r="X627">
        <f>Ventes[[#This Row],[VenteNombre]]*Ventes[[#This Row],[PUHT]]</f>
        <v>9923.5400000000009</v>
      </c>
      <c r="Y62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27">
        <f>Ventes[[#This Row],[VenteBrut]]-Ventes[[#This Row],[Remise]]</f>
        <v>9923.5400000000009</v>
      </c>
      <c r="AA627">
        <f>Ventes[[#This Row],[VenteNombre]]*Ventes[[#This Row],[CUHT]]</f>
        <v>2786.4</v>
      </c>
      <c r="AB627">
        <f>ROUND(Ventes[[#This Row],[VenteNet]]-Ventes[[#This Row],[Cout]],2)</f>
        <v>7137.14</v>
      </c>
      <c r="AC627">
        <f>WEEKDAY(Ventes[[#This Row],[VenteDate]], 2)</f>
        <v>7</v>
      </c>
      <c r="AD627" t="str">
        <f>CHOOSE(WEEKDAY(Ventes[[#This Row],[VenteDate]], 2),"lun.","mar.","mer.","jeu.","ven.","sam.","dim.")</f>
        <v>dim.</v>
      </c>
      <c r="AE627" s="10" t="str">
        <f>IF(MONTH(Ventes[[#This Row],[VenteDate]])&lt;10,"0"&amp;MONTH(Ventes[[#This Row],[VenteDate]]),TEXT(MONTH(Ventes[[#This Row],[VenteDate]]),"##"))</f>
        <v>06</v>
      </c>
      <c r="AF627" t="str">
        <f>CHOOSE(Ventes[[#This Row],[DateMoisNumero]],"janvier","février","mars","avril","mai","juin","juillet.","août","septembre","octobre","novembre","décembre")</f>
        <v>juin</v>
      </c>
      <c r="AG627" t="str">
        <f>Ventes[[#This Row],[DateAnnee]]&amp;IF(WEEKNUM(Ventes[[#This Row],[VenteDate]])&lt;10,"-0","-")&amp;WEEKNUM(Ventes[[#This Row],[VenteDate]])</f>
        <v>2024-24</v>
      </c>
      <c r="AH627" s="10">
        <f>YEAR(Ventes[[#This Row],[VenteDate]])</f>
        <v>2024</v>
      </c>
      <c r="AR627"/>
      <c r="AS627"/>
      <c r="AT627"/>
      <c r="AU627"/>
      <c r="AV627"/>
      <c r="AW627"/>
      <c r="BA627"/>
      <c r="BC627"/>
    </row>
    <row r="628" spans="1:55">
      <c r="A628" t="s">
        <v>1435</v>
      </c>
      <c r="B628" t="s">
        <v>1436</v>
      </c>
      <c r="D628" s="7">
        <v>45452</v>
      </c>
      <c r="E628" s="8">
        <v>45827</v>
      </c>
      <c r="F628" s="8" t="s">
        <v>36</v>
      </c>
      <c r="G628" t="s">
        <v>37</v>
      </c>
      <c r="H628" t="s">
        <v>138</v>
      </c>
      <c r="I628" t="s">
        <v>139</v>
      </c>
      <c r="J628" t="s">
        <v>140</v>
      </c>
      <c r="K628" t="s">
        <v>1225</v>
      </c>
      <c r="L628" s="9" t="s">
        <v>1226</v>
      </c>
      <c r="M628" s="9" t="s">
        <v>53</v>
      </c>
      <c r="N628" t="s">
        <v>54</v>
      </c>
      <c r="O628" t="s">
        <v>45</v>
      </c>
      <c r="P628" t="s">
        <v>46</v>
      </c>
      <c r="Q628" s="5" t="s">
        <v>79</v>
      </c>
      <c r="R628" t="s">
        <v>80</v>
      </c>
      <c r="S628" t="s">
        <v>119</v>
      </c>
      <c r="T628" t="s">
        <v>120</v>
      </c>
      <c r="U628">
        <v>51.41</v>
      </c>
      <c r="V628">
        <v>18</v>
      </c>
      <c r="W628">
        <v>156.69999999999999</v>
      </c>
      <c r="X628">
        <f>Ventes[[#This Row],[VenteNombre]]*Ventes[[#This Row],[PUHT]]</f>
        <v>2820.6</v>
      </c>
      <c r="Y628">
        <f>IF(Ventes[[#This Row],[RemiseType]]="Aucun",0,IF(Ventes[[#This Row],[RemiseType]]="Bas",3%,IF(Ventes[[#This Row],[RemiseType]]="Moyen",5%,IF(Ventes[[#This Row],[RemiseType]]="Elevé",10%,0))))*Ventes[[#This Row],[VenteBrut]]</f>
        <v>141.03</v>
      </c>
      <c r="Z628">
        <f>Ventes[[#This Row],[VenteBrut]]-Ventes[[#This Row],[Remise]]</f>
        <v>2679.5699999999997</v>
      </c>
      <c r="AA628">
        <f>Ventes[[#This Row],[VenteNombre]]*Ventes[[#This Row],[CUHT]]</f>
        <v>925.37999999999988</v>
      </c>
      <c r="AB628">
        <f>ROUND(Ventes[[#This Row],[VenteNet]]-Ventes[[#This Row],[Cout]],2)</f>
        <v>1754.19</v>
      </c>
      <c r="AC628">
        <f>WEEKDAY(Ventes[[#This Row],[VenteDate]], 2)</f>
        <v>4</v>
      </c>
      <c r="AD628" t="str">
        <f>CHOOSE(WEEKDAY(Ventes[[#This Row],[VenteDate]], 2),"lun.","mar.","mer.","jeu.","ven.","sam.","dim.")</f>
        <v>jeu.</v>
      </c>
      <c r="AE628" s="10" t="str">
        <f>IF(MONTH(Ventes[[#This Row],[VenteDate]])&lt;10,"0"&amp;MONTH(Ventes[[#This Row],[VenteDate]]),TEXT(MONTH(Ventes[[#This Row],[VenteDate]]),"##"))</f>
        <v>06</v>
      </c>
      <c r="AF628" t="str">
        <f>CHOOSE(Ventes[[#This Row],[DateMoisNumero]],"janvier","février","mars","avril","mai","juin","juillet.","août","septembre","octobre","novembre","décembre")</f>
        <v>juin</v>
      </c>
      <c r="AG628" t="str">
        <f>Ventes[[#This Row],[DateAnnee]]&amp;IF(WEEKNUM(Ventes[[#This Row],[VenteDate]])&lt;10,"-0","-")&amp;WEEKNUM(Ventes[[#This Row],[VenteDate]])</f>
        <v>2025-25</v>
      </c>
      <c r="AH628" s="10">
        <f>YEAR(Ventes[[#This Row],[VenteDate]])</f>
        <v>2025</v>
      </c>
      <c r="AR628"/>
      <c r="AS628"/>
      <c r="AT628"/>
      <c r="AU628"/>
      <c r="AV628"/>
      <c r="AW628"/>
      <c r="BA628"/>
      <c r="BC628"/>
    </row>
    <row r="629" spans="1:55">
      <c r="A629" t="s">
        <v>1435</v>
      </c>
      <c r="B629" t="s">
        <v>1436</v>
      </c>
      <c r="D629" s="7">
        <v>45452</v>
      </c>
      <c r="E629" s="8">
        <v>45997</v>
      </c>
      <c r="F629" s="8" t="s">
        <v>36</v>
      </c>
      <c r="G629" t="s">
        <v>37</v>
      </c>
      <c r="H629" t="s">
        <v>138</v>
      </c>
      <c r="I629" t="s">
        <v>139</v>
      </c>
      <c r="J629" t="s">
        <v>140</v>
      </c>
      <c r="K629" t="s">
        <v>1382</v>
      </c>
      <c r="L629" s="9" t="s">
        <v>1383</v>
      </c>
      <c r="M629" s="9" t="s">
        <v>130</v>
      </c>
      <c r="N629" t="s">
        <v>131</v>
      </c>
      <c r="O629" t="s">
        <v>55</v>
      </c>
      <c r="P629" t="s">
        <v>56</v>
      </c>
      <c r="Q629" s="5" t="s">
        <v>79</v>
      </c>
      <c r="R629" t="s">
        <v>80</v>
      </c>
      <c r="S629" t="s">
        <v>132</v>
      </c>
      <c r="T629" t="s">
        <v>133</v>
      </c>
      <c r="U629">
        <v>13.39</v>
      </c>
      <c r="V629">
        <v>27</v>
      </c>
      <c r="W629">
        <v>106.16</v>
      </c>
      <c r="X629">
        <f>Ventes[[#This Row],[VenteNombre]]*Ventes[[#This Row],[PUHT]]</f>
        <v>2866.3199999999997</v>
      </c>
      <c r="Y629">
        <f>IF(Ventes[[#This Row],[RemiseType]]="Aucun",0,IF(Ventes[[#This Row],[RemiseType]]="Bas",3%,IF(Ventes[[#This Row],[RemiseType]]="Moyen",5%,IF(Ventes[[#This Row],[RemiseType]]="Elevé",10%,0))))*Ventes[[#This Row],[VenteBrut]]</f>
        <v>85.989599999999982</v>
      </c>
      <c r="Z629">
        <f>Ventes[[#This Row],[VenteBrut]]-Ventes[[#This Row],[Remise]]</f>
        <v>2780.3303999999998</v>
      </c>
      <c r="AA629">
        <f>Ventes[[#This Row],[VenteNombre]]*Ventes[[#This Row],[CUHT]]</f>
        <v>361.53000000000003</v>
      </c>
      <c r="AB629">
        <f>ROUND(Ventes[[#This Row],[VenteNet]]-Ventes[[#This Row],[Cout]],2)</f>
        <v>2418.8000000000002</v>
      </c>
      <c r="AC629">
        <f>WEEKDAY(Ventes[[#This Row],[VenteDate]], 2)</f>
        <v>6</v>
      </c>
      <c r="AD629" t="str">
        <f>CHOOSE(WEEKDAY(Ventes[[#This Row],[VenteDate]], 2),"lun.","mar.","mer.","jeu.","ven.","sam.","dim.")</f>
        <v>sam.</v>
      </c>
      <c r="AE629" s="10" t="str">
        <f>IF(MONTH(Ventes[[#This Row],[VenteDate]])&lt;10,"0"&amp;MONTH(Ventes[[#This Row],[VenteDate]]),TEXT(MONTH(Ventes[[#This Row],[VenteDate]]),"##"))</f>
        <v>12</v>
      </c>
      <c r="AF629" t="str">
        <f>CHOOSE(Ventes[[#This Row],[DateMoisNumero]],"janvier","février","mars","avril","mai","juin","juillet.","août","septembre","octobre","novembre","décembre")</f>
        <v>décembre</v>
      </c>
      <c r="AG629" t="str">
        <f>Ventes[[#This Row],[DateAnnee]]&amp;IF(WEEKNUM(Ventes[[#This Row],[VenteDate]])&lt;10,"-0","-")&amp;WEEKNUM(Ventes[[#This Row],[VenteDate]])</f>
        <v>2025-49</v>
      </c>
      <c r="AH629" s="10">
        <f>YEAR(Ventes[[#This Row],[VenteDate]])</f>
        <v>2025</v>
      </c>
      <c r="AR629"/>
      <c r="AS629"/>
      <c r="AT629"/>
      <c r="AU629"/>
      <c r="AV629"/>
      <c r="AW629"/>
      <c r="BA629"/>
      <c r="BC629"/>
    </row>
    <row r="630" spans="1:55">
      <c r="A630" t="s">
        <v>1435</v>
      </c>
      <c r="B630" t="s">
        <v>1436</v>
      </c>
      <c r="D630" s="7">
        <v>45452</v>
      </c>
      <c r="E630" s="8">
        <v>46154</v>
      </c>
      <c r="F630" s="8" t="s">
        <v>36</v>
      </c>
      <c r="G630" t="s">
        <v>37</v>
      </c>
      <c r="H630" t="s">
        <v>138</v>
      </c>
      <c r="I630" t="s">
        <v>139</v>
      </c>
      <c r="J630" t="s">
        <v>140</v>
      </c>
      <c r="K630" t="s">
        <v>1439</v>
      </c>
      <c r="L630" s="9" t="s">
        <v>1440</v>
      </c>
      <c r="M630" s="9" t="s">
        <v>53</v>
      </c>
      <c r="N630" t="s">
        <v>54</v>
      </c>
      <c r="O630" t="s">
        <v>45</v>
      </c>
      <c r="P630" t="s">
        <v>46</v>
      </c>
      <c r="Q630" s="5" t="s">
        <v>57</v>
      </c>
      <c r="R630" t="s">
        <v>58</v>
      </c>
      <c r="S630" t="s">
        <v>115</v>
      </c>
      <c r="T630" t="s">
        <v>116</v>
      </c>
      <c r="U630">
        <v>56.88</v>
      </c>
      <c r="V630">
        <v>19</v>
      </c>
      <c r="W630">
        <v>78.3</v>
      </c>
      <c r="X630">
        <f>Ventes[[#This Row],[VenteNombre]]*Ventes[[#This Row],[PUHT]]</f>
        <v>1487.7</v>
      </c>
      <c r="Y630">
        <f>IF(Ventes[[#This Row],[RemiseType]]="Aucun",0,IF(Ventes[[#This Row],[RemiseType]]="Bas",3%,IF(Ventes[[#This Row],[RemiseType]]="Moyen",5%,IF(Ventes[[#This Row],[RemiseType]]="Elevé",10%,0))))*Ventes[[#This Row],[VenteBrut]]</f>
        <v>74.385000000000005</v>
      </c>
      <c r="Z630">
        <f>Ventes[[#This Row],[VenteBrut]]-Ventes[[#This Row],[Remise]]</f>
        <v>1413.3150000000001</v>
      </c>
      <c r="AA630">
        <f>Ventes[[#This Row],[VenteNombre]]*Ventes[[#This Row],[CUHT]]</f>
        <v>1080.72</v>
      </c>
      <c r="AB630">
        <f>ROUND(Ventes[[#This Row],[VenteNet]]-Ventes[[#This Row],[Cout]],2)</f>
        <v>332.6</v>
      </c>
      <c r="AC630">
        <f>WEEKDAY(Ventes[[#This Row],[VenteDate]], 2)</f>
        <v>2</v>
      </c>
      <c r="AD630" t="str">
        <f>CHOOSE(WEEKDAY(Ventes[[#This Row],[VenteDate]], 2),"lun.","mar.","mer.","jeu.","ven.","sam.","dim.")</f>
        <v>mar.</v>
      </c>
      <c r="AE630" s="10" t="str">
        <f>IF(MONTH(Ventes[[#This Row],[VenteDate]])&lt;10,"0"&amp;MONTH(Ventes[[#This Row],[VenteDate]]),TEXT(MONTH(Ventes[[#This Row],[VenteDate]]),"##"))</f>
        <v>05</v>
      </c>
      <c r="AF630" t="str">
        <f>CHOOSE(Ventes[[#This Row],[DateMoisNumero]],"janvier","février","mars","avril","mai","juin","juillet.","août","septembre","octobre","novembre","décembre")</f>
        <v>mai</v>
      </c>
      <c r="AG630" t="str">
        <f>Ventes[[#This Row],[DateAnnee]]&amp;IF(WEEKNUM(Ventes[[#This Row],[VenteDate]])&lt;10,"-0","-")&amp;WEEKNUM(Ventes[[#This Row],[VenteDate]])</f>
        <v>2026-20</v>
      </c>
      <c r="AH630" s="10">
        <f>YEAR(Ventes[[#This Row],[VenteDate]])</f>
        <v>2026</v>
      </c>
      <c r="AR630"/>
      <c r="AS630"/>
      <c r="AT630"/>
      <c r="AU630"/>
      <c r="AV630"/>
      <c r="AW630"/>
      <c r="BA630"/>
      <c r="BC630"/>
    </row>
    <row r="631" spans="1:55">
      <c r="A631" t="s">
        <v>1435</v>
      </c>
      <c r="B631" t="s">
        <v>1436</v>
      </c>
      <c r="D631" s="7">
        <v>45452</v>
      </c>
      <c r="E631" s="8">
        <v>46245</v>
      </c>
      <c r="F631" s="8" t="s">
        <v>36</v>
      </c>
      <c r="G631" t="s">
        <v>37</v>
      </c>
      <c r="H631" t="s">
        <v>138</v>
      </c>
      <c r="I631" t="s">
        <v>139</v>
      </c>
      <c r="J631" t="s">
        <v>140</v>
      </c>
      <c r="K631" t="s">
        <v>1441</v>
      </c>
      <c r="L631" s="9" t="s">
        <v>1442</v>
      </c>
      <c r="M631" s="9" t="s">
        <v>43</v>
      </c>
      <c r="N631" t="s">
        <v>44</v>
      </c>
      <c r="O631" t="s">
        <v>45</v>
      </c>
      <c r="P631" t="s">
        <v>46</v>
      </c>
      <c r="Q631" s="5" t="s">
        <v>57</v>
      </c>
      <c r="R631" t="s">
        <v>58</v>
      </c>
      <c r="S631" t="s">
        <v>478</v>
      </c>
      <c r="T631" t="s">
        <v>479</v>
      </c>
      <c r="U631">
        <v>46.67</v>
      </c>
      <c r="V631">
        <v>23</v>
      </c>
      <c r="W631">
        <v>64.5</v>
      </c>
      <c r="X631">
        <f>Ventes[[#This Row],[VenteNombre]]*Ventes[[#This Row],[PUHT]]</f>
        <v>1483.5</v>
      </c>
      <c r="Y631">
        <f>IF(Ventes[[#This Row],[RemiseType]]="Aucun",0,IF(Ventes[[#This Row],[RemiseType]]="Bas",3%,IF(Ventes[[#This Row],[RemiseType]]="Moyen",5%,IF(Ventes[[#This Row],[RemiseType]]="Elevé",10%,0))))*Ventes[[#This Row],[VenteBrut]]</f>
        <v>74.174999999999997</v>
      </c>
      <c r="Z631">
        <f>Ventes[[#This Row],[VenteBrut]]-Ventes[[#This Row],[Remise]]</f>
        <v>1409.325</v>
      </c>
      <c r="AA631">
        <f>Ventes[[#This Row],[VenteNombre]]*Ventes[[#This Row],[CUHT]]</f>
        <v>1073.4100000000001</v>
      </c>
      <c r="AB631">
        <f>ROUND(Ventes[[#This Row],[VenteNet]]-Ventes[[#This Row],[Cout]],2)</f>
        <v>335.92</v>
      </c>
      <c r="AC631">
        <f>WEEKDAY(Ventes[[#This Row],[VenteDate]], 2)</f>
        <v>2</v>
      </c>
      <c r="AD631" t="str">
        <f>CHOOSE(WEEKDAY(Ventes[[#This Row],[VenteDate]], 2),"lun.","mar.","mer.","jeu.","ven.","sam.","dim.")</f>
        <v>mar.</v>
      </c>
      <c r="AE631" s="10" t="str">
        <f>IF(MONTH(Ventes[[#This Row],[VenteDate]])&lt;10,"0"&amp;MONTH(Ventes[[#This Row],[VenteDate]]),TEXT(MONTH(Ventes[[#This Row],[VenteDate]]),"##"))</f>
        <v>08</v>
      </c>
      <c r="AF631" t="str">
        <f>CHOOSE(Ventes[[#This Row],[DateMoisNumero]],"janvier","février","mars","avril","mai","juin","juillet.","août","septembre","octobre","novembre","décembre")</f>
        <v>août</v>
      </c>
      <c r="AG631" t="str">
        <f>Ventes[[#This Row],[DateAnnee]]&amp;IF(WEEKNUM(Ventes[[#This Row],[VenteDate]])&lt;10,"-0","-")&amp;WEEKNUM(Ventes[[#This Row],[VenteDate]])</f>
        <v>2026-33</v>
      </c>
      <c r="AH631" s="10">
        <f>YEAR(Ventes[[#This Row],[VenteDate]])</f>
        <v>2026</v>
      </c>
      <c r="AR631"/>
      <c r="AS631"/>
      <c r="AT631"/>
      <c r="AU631"/>
      <c r="AV631"/>
      <c r="AW631"/>
      <c r="BA631"/>
      <c r="BC631"/>
    </row>
    <row r="632" spans="1:55">
      <c r="A632" t="s">
        <v>1435</v>
      </c>
      <c r="B632" t="s">
        <v>1436</v>
      </c>
      <c r="D632" s="7">
        <v>45452</v>
      </c>
      <c r="E632" s="8">
        <v>46332</v>
      </c>
      <c r="F632" s="8" t="s">
        <v>36</v>
      </c>
      <c r="G632" t="s">
        <v>37</v>
      </c>
      <c r="H632" t="s">
        <v>138</v>
      </c>
      <c r="I632" t="s">
        <v>139</v>
      </c>
      <c r="J632" t="s">
        <v>140</v>
      </c>
      <c r="K632" t="s">
        <v>1443</v>
      </c>
      <c r="L632" s="9" t="s">
        <v>1444</v>
      </c>
      <c r="M632" s="9" t="s">
        <v>43</v>
      </c>
      <c r="N632" t="s">
        <v>44</v>
      </c>
      <c r="O632" t="s">
        <v>288</v>
      </c>
      <c r="P632" t="s">
        <v>289</v>
      </c>
      <c r="Q632" s="5" t="s">
        <v>57</v>
      </c>
      <c r="R632" t="s">
        <v>58</v>
      </c>
      <c r="S632" t="s">
        <v>271</v>
      </c>
      <c r="T632" t="s">
        <v>272</v>
      </c>
      <c r="U632">
        <v>108</v>
      </c>
      <c r="V632">
        <v>86</v>
      </c>
      <c r="W632">
        <v>151.30000000000001</v>
      </c>
      <c r="X632">
        <f>Ventes[[#This Row],[VenteNombre]]*Ventes[[#This Row],[PUHT]]</f>
        <v>13011.800000000001</v>
      </c>
      <c r="Y6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32">
        <f>Ventes[[#This Row],[VenteBrut]]-Ventes[[#This Row],[Remise]]</f>
        <v>13011.800000000001</v>
      </c>
      <c r="AA632">
        <f>Ventes[[#This Row],[VenteNombre]]*Ventes[[#This Row],[CUHT]]</f>
        <v>9288</v>
      </c>
      <c r="AB632">
        <f>ROUND(Ventes[[#This Row],[VenteNet]]-Ventes[[#This Row],[Cout]],2)</f>
        <v>3723.8</v>
      </c>
      <c r="AC632">
        <f>WEEKDAY(Ventes[[#This Row],[VenteDate]], 2)</f>
        <v>5</v>
      </c>
      <c r="AD632" t="str">
        <f>CHOOSE(WEEKDAY(Ventes[[#This Row],[VenteDate]], 2),"lun.","mar.","mer.","jeu.","ven.","sam.","dim.")</f>
        <v>ven.</v>
      </c>
      <c r="AE632" s="10" t="str">
        <f>IF(MONTH(Ventes[[#This Row],[VenteDate]])&lt;10,"0"&amp;MONTH(Ventes[[#This Row],[VenteDate]]),TEXT(MONTH(Ventes[[#This Row],[VenteDate]]),"##"))</f>
        <v>11</v>
      </c>
      <c r="AF632" t="str">
        <f>CHOOSE(Ventes[[#This Row],[DateMoisNumero]],"janvier","février","mars","avril","mai","juin","juillet.","août","septembre","octobre","novembre","décembre")</f>
        <v>novembre</v>
      </c>
      <c r="AG632" t="str">
        <f>Ventes[[#This Row],[DateAnnee]]&amp;IF(WEEKNUM(Ventes[[#This Row],[VenteDate]])&lt;10,"-0","-")&amp;WEEKNUM(Ventes[[#This Row],[VenteDate]])</f>
        <v>2026-45</v>
      </c>
      <c r="AH632" s="10">
        <f>YEAR(Ventes[[#This Row],[VenteDate]])</f>
        <v>2026</v>
      </c>
      <c r="AR632"/>
      <c r="AS632"/>
      <c r="AT632"/>
      <c r="AU632"/>
      <c r="AV632"/>
      <c r="AW632"/>
      <c r="BA632"/>
      <c r="BC632"/>
    </row>
    <row r="633" spans="1:55">
      <c r="A633" t="s">
        <v>1435</v>
      </c>
      <c r="B633" t="s">
        <v>1436</v>
      </c>
      <c r="D633" s="7">
        <v>45452</v>
      </c>
      <c r="E633" s="8">
        <v>46557</v>
      </c>
      <c r="F633" s="8" t="s">
        <v>36</v>
      </c>
      <c r="G633" t="s">
        <v>37</v>
      </c>
      <c r="H633" t="s">
        <v>138</v>
      </c>
      <c r="I633" t="s">
        <v>139</v>
      </c>
      <c r="J633" t="s">
        <v>140</v>
      </c>
      <c r="K633" t="s">
        <v>989</v>
      </c>
      <c r="L633" s="9" t="s">
        <v>990</v>
      </c>
      <c r="M633" s="9" t="s">
        <v>53</v>
      </c>
      <c r="N633" t="s">
        <v>54</v>
      </c>
      <c r="O633" t="s">
        <v>45</v>
      </c>
      <c r="P633" s="9" t="s">
        <v>46</v>
      </c>
      <c r="Q633" s="5" t="s">
        <v>79</v>
      </c>
      <c r="R633" t="s">
        <v>80</v>
      </c>
      <c r="S633" t="s">
        <v>119</v>
      </c>
      <c r="T633" t="s">
        <v>120</v>
      </c>
      <c r="U633" s="9">
        <v>102.82</v>
      </c>
      <c r="V633">
        <v>18</v>
      </c>
      <c r="W633" s="9">
        <v>113.4</v>
      </c>
      <c r="X633">
        <f>Ventes[[#This Row],[VenteNombre]]*Ventes[[#This Row],[PUHT]]</f>
        <v>2041.2</v>
      </c>
      <c r="Y633">
        <f>IF(Ventes[[#This Row],[RemiseType]]="Aucun",0,IF(Ventes[[#This Row],[RemiseType]]="Bas",3%,IF(Ventes[[#This Row],[RemiseType]]="Moyen",5%,IF(Ventes[[#This Row],[RemiseType]]="Elevé",10%,0))))*Ventes[[#This Row],[VenteBrut]]</f>
        <v>102.06</v>
      </c>
      <c r="Z633">
        <f>Ventes[[#This Row],[VenteBrut]]-Ventes[[#This Row],[Remise]]</f>
        <v>1939.14</v>
      </c>
      <c r="AA633">
        <f>Ventes[[#This Row],[VenteNombre]]*Ventes[[#This Row],[CUHT]]</f>
        <v>1850.7599999999998</v>
      </c>
      <c r="AB633">
        <f>ROUND(Ventes[[#This Row],[VenteNet]]-Ventes[[#This Row],[Cout]],2)</f>
        <v>88.38</v>
      </c>
      <c r="AC633">
        <f>WEEKDAY(Ventes[[#This Row],[VenteDate]], 2)</f>
        <v>6</v>
      </c>
      <c r="AD633" t="str">
        <f>CHOOSE(WEEKDAY(Ventes[[#This Row],[VenteDate]], 2),"lun.","mar.","mer.","jeu.","ven.","sam.","dim.")</f>
        <v>sam.</v>
      </c>
      <c r="AE633" s="10" t="str">
        <f>IF(MONTH(Ventes[[#This Row],[VenteDate]])&lt;10,"0"&amp;MONTH(Ventes[[#This Row],[VenteDate]]),TEXT(MONTH(Ventes[[#This Row],[VenteDate]]),"##"))</f>
        <v>06</v>
      </c>
      <c r="AF633" t="str">
        <f>CHOOSE(Ventes[[#This Row],[DateMoisNumero]],"janvier","février","mars","avril","mai","juin","juillet.","août","septembre","octobre","novembre","décembre")</f>
        <v>juin</v>
      </c>
      <c r="AG633" t="str">
        <f>Ventes[[#This Row],[DateAnnee]]&amp;IF(WEEKNUM(Ventes[[#This Row],[VenteDate]])&lt;10,"-0","-")&amp;WEEKNUM(Ventes[[#This Row],[VenteDate]])</f>
        <v>2027-25</v>
      </c>
      <c r="AH633" s="10">
        <f>YEAR(Ventes[[#This Row],[VenteDate]])</f>
        <v>2027</v>
      </c>
      <c r="AR633"/>
      <c r="AS633"/>
      <c r="AT633"/>
      <c r="AU633"/>
      <c r="AV633"/>
      <c r="AW633"/>
      <c r="BA633"/>
      <c r="BC633"/>
    </row>
    <row r="634" spans="1:55">
      <c r="A634" t="s">
        <v>1435</v>
      </c>
      <c r="B634" t="s">
        <v>1436</v>
      </c>
      <c r="D634" s="7">
        <v>45452</v>
      </c>
      <c r="E634" s="8">
        <v>46727</v>
      </c>
      <c r="F634" s="8" t="s">
        <v>36</v>
      </c>
      <c r="G634" t="s">
        <v>37</v>
      </c>
      <c r="H634" t="s">
        <v>138</v>
      </c>
      <c r="I634" t="s">
        <v>139</v>
      </c>
      <c r="J634" t="s">
        <v>140</v>
      </c>
      <c r="K634" t="s">
        <v>1445</v>
      </c>
      <c r="L634" s="9" t="s">
        <v>1446</v>
      </c>
      <c r="M634" s="9" t="s">
        <v>130</v>
      </c>
      <c r="N634" t="s">
        <v>131</v>
      </c>
      <c r="O634" t="s">
        <v>55</v>
      </c>
      <c r="P634" s="9" t="s">
        <v>56</v>
      </c>
      <c r="Q634" s="5" t="s">
        <v>79</v>
      </c>
      <c r="R634" t="s">
        <v>80</v>
      </c>
      <c r="S634" t="s">
        <v>132</v>
      </c>
      <c r="T634" t="s">
        <v>133</v>
      </c>
      <c r="U634" s="9">
        <v>11.16</v>
      </c>
      <c r="V634">
        <v>27</v>
      </c>
      <c r="W634" s="9">
        <v>105.13</v>
      </c>
      <c r="X634">
        <f>Ventes[[#This Row],[VenteNombre]]*Ventes[[#This Row],[PUHT]]</f>
        <v>2838.5099999999998</v>
      </c>
      <c r="Y634">
        <f>IF(Ventes[[#This Row],[RemiseType]]="Aucun",0,IF(Ventes[[#This Row],[RemiseType]]="Bas",3%,IF(Ventes[[#This Row],[RemiseType]]="Moyen",5%,IF(Ventes[[#This Row],[RemiseType]]="Elevé",10%,0))))*Ventes[[#This Row],[VenteBrut]]</f>
        <v>85.155299999999983</v>
      </c>
      <c r="Z634">
        <f>Ventes[[#This Row],[VenteBrut]]-Ventes[[#This Row],[Remise]]</f>
        <v>2753.3546999999999</v>
      </c>
      <c r="AA634">
        <f>Ventes[[#This Row],[VenteNombre]]*Ventes[[#This Row],[CUHT]]</f>
        <v>301.32</v>
      </c>
      <c r="AB634">
        <f>ROUND(Ventes[[#This Row],[VenteNet]]-Ventes[[#This Row],[Cout]],2)</f>
        <v>2452.0300000000002</v>
      </c>
      <c r="AC634">
        <f>WEEKDAY(Ventes[[#This Row],[VenteDate]], 2)</f>
        <v>1</v>
      </c>
      <c r="AD634" t="str">
        <f>CHOOSE(WEEKDAY(Ventes[[#This Row],[VenteDate]], 2),"lun.","mar.","mer.","jeu.","ven.","sam.","dim.")</f>
        <v>lun.</v>
      </c>
      <c r="AE634" s="10" t="str">
        <f>IF(MONTH(Ventes[[#This Row],[VenteDate]])&lt;10,"0"&amp;MONTH(Ventes[[#This Row],[VenteDate]]),TEXT(MONTH(Ventes[[#This Row],[VenteDate]]),"##"))</f>
        <v>12</v>
      </c>
      <c r="AF634" t="str">
        <f>CHOOSE(Ventes[[#This Row],[DateMoisNumero]],"janvier","février","mars","avril","mai","juin","juillet.","août","septembre","octobre","novembre","décembre")</f>
        <v>décembre</v>
      </c>
      <c r="AG634" t="str">
        <f>Ventes[[#This Row],[DateAnnee]]&amp;IF(WEEKNUM(Ventes[[#This Row],[VenteDate]])&lt;10,"-0","-")&amp;WEEKNUM(Ventes[[#This Row],[VenteDate]])</f>
        <v>2027-50</v>
      </c>
      <c r="AH634" s="10">
        <f>YEAR(Ventes[[#This Row],[VenteDate]])</f>
        <v>2027</v>
      </c>
      <c r="AR634"/>
      <c r="AS634"/>
      <c r="AT634"/>
      <c r="AU634"/>
      <c r="AV634"/>
      <c r="AW634"/>
      <c r="BA634"/>
      <c r="BC634"/>
    </row>
    <row r="635" spans="1:55">
      <c r="A635" t="s">
        <v>1435</v>
      </c>
      <c r="B635" t="s">
        <v>1436</v>
      </c>
      <c r="D635" s="7">
        <v>45452</v>
      </c>
      <c r="E635" s="8">
        <v>46885</v>
      </c>
      <c r="F635" s="8" t="s">
        <v>36</v>
      </c>
      <c r="G635" t="s">
        <v>37</v>
      </c>
      <c r="H635" t="s">
        <v>138</v>
      </c>
      <c r="I635" t="s">
        <v>139</v>
      </c>
      <c r="J635" t="s">
        <v>140</v>
      </c>
      <c r="K635" t="s">
        <v>1447</v>
      </c>
      <c r="L635" s="9" t="s">
        <v>1448</v>
      </c>
      <c r="M635" s="9" t="s">
        <v>53</v>
      </c>
      <c r="N635" t="s">
        <v>54</v>
      </c>
      <c r="O635" t="s">
        <v>45</v>
      </c>
      <c r="P635" s="9" t="s">
        <v>46</v>
      </c>
      <c r="Q635" s="5" t="s">
        <v>57</v>
      </c>
      <c r="R635" t="s">
        <v>58</v>
      </c>
      <c r="S635" t="s">
        <v>115</v>
      </c>
      <c r="T635" t="s">
        <v>116</v>
      </c>
      <c r="U635" s="9">
        <v>85.32</v>
      </c>
      <c r="V635">
        <v>19</v>
      </c>
      <c r="W635" s="9">
        <v>117.45</v>
      </c>
      <c r="X635">
        <f>Ventes[[#This Row],[VenteNombre]]*Ventes[[#This Row],[PUHT]]</f>
        <v>2231.5500000000002</v>
      </c>
      <c r="Y635">
        <f>IF(Ventes[[#This Row],[RemiseType]]="Aucun",0,IF(Ventes[[#This Row],[RemiseType]]="Bas",3%,IF(Ventes[[#This Row],[RemiseType]]="Moyen",5%,IF(Ventes[[#This Row],[RemiseType]]="Elevé",10%,0))))*Ventes[[#This Row],[VenteBrut]]</f>
        <v>111.57750000000001</v>
      </c>
      <c r="Z635">
        <f>Ventes[[#This Row],[VenteBrut]]-Ventes[[#This Row],[Remise]]</f>
        <v>2119.9725000000003</v>
      </c>
      <c r="AA635">
        <f>Ventes[[#This Row],[VenteNombre]]*Ventes[[#This Row],[CUHT]]</f>
        <v>1621.08</v>
      </c>
      <c r="AB635">
        <f>ROUND(Ventes[[#This Row],[VenteNet]]-Ventes[[#This Row],[Cout]],2)</f>
        <v>498.89</v>
      </c>
      <c r="AC635">
        <f>WEEKDAY(Ventes[[#This Row],[VenteDate]], 2)</f>
        <v>5</v>
      </c>
      <c r="AD635" t="str">
        <f>CHOOSE(WEEKDAY(Ventes[[#This Row],[VenteDate]], 2),"lun.","mar.","mer.","jeu.","ven.","sam.","dim.")</f>
        <v>ven.</v>
      </c>
      <c r="AE635" s="10" t="str">
        <f>IF(MONTH(Ventes[[#This Row],[VenteDate]])&lt;10,"0"&amp;MONTH(Ventes[[#This Row],[VenteDate]]),TEXT(MONTH(Ventes[[#This Row],[VenteDate]]),"##"))</f>
        <v>05</v>
      </c>
      <c r="AF635" t="str">
        <f>CHOOSE(Ventes[[#This Row],[DateMoisNumero]],"janvier","février","mars","avril","mai","juin","juillet.","août","septembre","octobre","novembre","décembre")</f>
        <v>mai</v>
      </c>
      <c r="AG635" t="str">
        <f>Ventes[[#This Row],[DateAnnee]]&amp;IF(WEEKNUM(Ventes[[#This Row],[VenteDate]])&lt;10,"-0","-")&amp;WEEKNUM(Ventes[[#This Row],[VenteDate]])</f>
        <v>2028-20</v>
      </c>
      <c r="AH635" s="10">
        <f>YEAR(Ventes[[#This Row],[VenteDate]])</f>
        <v>2028</v>
      </c>
      <c r="AR635"/>
      <c r="AS635"/>
      <c r="AT635"/>
      <c r="AU635"/>
      <c r="AV635"/>
      <c r="AW635"/>
      <c r="BA635"/>
      <c r="BC635"/>
    </row>
    <row r="636" spans="1:55">
      <c r="A636" t="s">
        <v>1449</v>
      </c>
      <c r="B636" t="s">
        <v>1450</v>
      </c>
      <c r="D636" s="7">
        <v>45455</v>
      </c>
      <c r="E636" s="8">
        <v>45455</v>
      </c>
      <c r="F636" s="8" t="s">
        <v>108</v>
      </c>
      <c r="G636" t="s">
        <v>109</v>
      </c>
      <c r="H636" t="s">
        <v>377</v>
      </c>
      <c r="I636" t="s">
        <v>39</v>
      </c>
      <c r="J636" t="s">
        <v>40</v>
      </c>
      <c r="K636" t="s">
        <v>1451</v>
      </c>
      <c r="L636" s="9" t="s">
        <v>1452</v>
      </c>
      <c r="M636" s="9" t="s">
        <v>43</v>
      </c>
      <c r="N636" t="s">
        <v>44</v>
      </c>
      <c r="O636" t="s">
        <v>45</v>
      </c>
      <c r="P636" s="9" t="s">
        <v>46</v>
      </c>
      <c r="Q636" s="5" t="s">
        <v>57</v>
      </c>
      <c r="R636" t="s">
        <v>58</v>
      </c>
      <c r="S636" t="s">
        <v>179</v>
      </c>
      <c r="T636" t="s">
        <v>180</v>
      </c>
      <c r="U636" s="9">
        <v>21.6</v>
      </c>
      <c r="V636">
        <v>80</v>
      </c>
      <c r="W636" s="9">
        <v>110.26</v>
      </c>
      <c r="X636">
        <f>Ventes[[#This Row],[VenteNombre]]*Ventes[[#This Row],[PUHT]]</f>
        <v>8820.8000000000011</v>
      </c>
      <c r="Y636">
        <f>IF(Ventes[[#This Row],[RemiseType]]="Aucun",0,IF(Ventes[[#This Row],[RemiseType]]="Bas",3%,IF(Ventes[[#This Row],[RemiseType]]="Moyen",5%,IF(Ventes[[#This Row],[RemiseType]]="Elevé",10%,0))))*Ventes[[#This Row],[VenteBrut]]</f>
        <v>441.04000000000008</v>
      </c>
      <c r="Z636">
        <f>Ventes[[#This Row],[VenteBrut]]-Ventes[[#This Row],[Remise]]</f>
        <v>8379.76</v>
      </c>
      <c r="AA636">
        <f>Ventes[[#This Row],[VenteNombre]]*Ventes[[#This Row],[CUHT]]</f>
        <v>1728</v>
      </c>
      <c r="AB636">
        <f>ROUND(Ventes[[#This Row],[VenteNet]]-Ventes[[#This Row],[Cout]],2)</f>
        <v>6651.76</v>
      </c>
      <c r="AC636">
        <f>WEEKDAY(Ventes[[#This Row],[VenteDate]], 2)</f>
        <v>3</v>
      </c>
      <c r="AD636" t="str">
        <f>CHOOSE(WEEKDAY(Ventes[[#This Row],[VenteDate]], 2),"lun.","mar.","mer.","jeu.","ven.","sam.","dim.")</f>
        <v>mer.</v>
      </c>
      <c r="AE636" s="10" t="str">
        <f>IF(MONTH(Ventes[[#This Row],[VenteDate]])&lt;10,"0"&amp;MONTH(Ventes[[#This Row],[VenteDate]]),TEXT(MONTH(Ventes[[#This Row],[VenteDate]]),"##"))</f>
        <v>06</v>
      </c>
      <c r="AF636" t="str">
        <f>CHOOSE(Ventes[[#This Row],[DateMoisNumero]],"janvier","février","mars","avril","mai","juin","juillet.","août","septembre","octobre","novembre","décembre")</f>
        <v>juin</v>
      </c>
      <c r="AG636" t="str">
        <f>Ventes[[#This Row],[DateAnnee]]&amp;IF(WEEKNUM(Ventes[[#This Row],[VenteDate]])&lt;10,"-0","-")&amp;WEEKNUM(Ventes[[#This Row],[VenteDate]])</f>
        <v>2024-24</v>
      </c>
      <c r="AH636" s="10">
        <f>YEAR(Ventes[[#This Row],[VenteDate]])</f>
        <v>2024</v>
      </c>
      <c r="AR636"/>
      <c r="AS636"/>
      <c r="AT636"/>
      <c r="AU636"/>
      <c r="AV636"/>
      <c r="AW636"/>
      <c r="BA636"/>
      <c r="BC636"/>
    </row>
    <row r="637" spans="1:55">
      <c r="A637" t="s">
        <v>1449</v>
      </c>
      <c r="B637" t="s">
        <v>1450</v>
      </c>
      <c r="D637" s="7">
        <v>45455</v>
      </c>
      <c r="E637" s="8">
        <v>45675</v>
      </c>
      <c r="F637" s="8" t="s">
        <v>108</v>
      </c>
      <c r="G637" t="s">
        <v>109</v>
      </c>
      <c r="H637" t="s">
        <v>377</v>
      </c>
      <c r="I637" t="s">
        <v>39</v>
      </c>
      <c r="J637" t="s">
        <v>40</v>
      </c>
      <c r="K637" t="s">
        <v>793</v>
      </c>
      <c r="L637" s="9" t="s">
        <v>794</v>
      </c>
      <c r="M637" s="9" t="s">
        <v>43</v>
      </c>
      <c r="N637" t="s">
        <v>44</v>
      </c>
      <c r="O637" t="s">
        <v>45</v>
      </c>
      <c r="P637" t="s">
        <v>46</v>
      </c>
      <c r="Q637" s="5" t="s">
        <v>79</v>
      </c>
      <c r="R637" t="s">
        <v>80</v>
      </c>
      <c r="S637" t="s">
        <v>496</v>
      </c>
      <c r="T637" t="s">
        <v>497</v>
      </c>
      <c r="U637">
        <v>32.4</v>
      </c>
      <c r="V637">
        <v>59</v>
      </c>
      <c r="W637">
        <v>64.13</v>
      </c>
      <c r="X637">
        <f>Ventes[[#This Row],[VenteNombre]]*Ventes[[#This Row],[PUHT]]</f>
        <v>3783.6699999999996</v>
      </c>
      <c r="Y637">
        <f>IF(Ventes[[#This Row],[RemiseType]]="Aucun",0,IF(Ventes[[#This Row],[RemiseType]]="Bas",3%,IF(Ventes[[#This Row],[RemiseType]]="Moyen",5%,IF(Ventes[[#This Row],[RemiseType]]="Elevé",10%,0))))*Ventes[[#This Row],[VenteBrut]]</f>
        <v>189.18349999999998</v>
      </c>
      <c r="Z637">
        <f>Ventes[[#This Row],[VenteBrut]]-Ventes[[#This Row],[Remise]]</f>
        <v>3594.4864999999995</v>
      </c>
      <c r="AA637">
        <f>Ventes[[#This Row],[VenteNombre]]*Ventes[[#This Row],[CUHT]]</f>
        <v>1911.6</v>
      </c>
      <c r="AB637">
        <f>ROUND(Ventes[[#This Row],[VenteNet]]-Ventes[[#This Row],[Cout]],2)</f>
        <v>1682.89</v>
      </c>
      <c r="AC637">
        <f>WEEKDAY(Ventes[[#This Row],[VenteDate]], 2)</f>
        <v>6</v>
      </c>
      <c r="AD637" t="str">
        <f>CHOOSE(WEEKDAY(Ventes[[#This Row],[VenteDate]], 2),"lun.","mar.","mer.","jeu.","ven.","sam.","dim.")</f>
        <v>sam.</v>
      </c>
      <c r="AE637" s="10" t="str">
        <f>IF(MONTH(Ventes[[#This Row],[VenteDate]])&lt;10,"0"&amp;MONTH(Ventes[[#This Row],[VenteDate]]),TEXT(MONTH(Ventes[[#This Row],[VenteDate]]),"##"))</f>
        <v>01</v>
      </c>
      <c r="AF637" t="str">
        <f>CHOOSE(Ventes[[#This Row],[DateMoisNumero]],"janvier","février","mars","avril","mai","juin","juillet.","août","septembre","octobre","novembre","décembre")</f>
        <v>janvier</v>
      </c>
      <c r="AG637" t="str">
        <f>Ventes[[#This Row],[DateAnnee]]&amp;IF(WEEKNUM(Ventes[[#This Row],[VenteDate]])&lt;10,"-0","-")&amp;WEEKNUM(Ventes[[#This Row],[VenteDate]])</f>
        <v>2025-03</v>
      </c>
      <c r="AH637" s="10">
        <f>YEAR(Ventes[[#This Row],[VenteDate]])</f>
        <v>2025</v>
      </c>
      <c r="AR637"/>
      <c r="AS637"/>
      <c r="AT637"/>
      <c r="AU637"/>
      <c r="AV637"/>
      <c r="AW637"/>
      <c r="BA637"/>
      <c r="BC637"/>
    </row>
    <row r="638" spans="1:55">
      <c r="A638" t="s">
        <v>1449</v>
      </c>
      <c r="B638" t="s">
        <v>1450</v>
      </c>
      <c r="D638" s="7">
        <v>45455</v>
      </c>
      <c r="E638" s="8">
        <v>45776</v>
      </c>
      <c r="F638" s="8" t="s">
        <v>108</v>
      </c>
      <c r="G638" t="s">
        <v>109</v>
      </c>
      <c r="H638" t="s">
        <v>377</v>
      </c>
      <c r="I638" t="s">
        <v>39</v>
      </c>
      <c r="J638" t="s">
        <v>40</v>
      </c>
      <c r="K638" t="s">
        <v>1453</v>
      </c>
      <c r="L638" s="9" t="s">
        <v>1454</v>
      </c>
      <c r="M638" s="9" t="s">
        <v>43</v>
      </c>
      <c r="N638" t="s">
        <v>44</v>
      </c>
      <c r="O638" t="s">
        <v>45</v>
      </c>
      <c r="P638" t="s">
        <v>46</v>
      </c>
      <c r="Q638" s="5" t="s">
        <v>79</v>
      </c>
      <c r="R638" t="s">
        <v>80</v>
      </c>
      <c r="S638" t="s">
        <v>179</v>
      </c>
      <c r="T638" t="s">
        <v>180</v>
      </c>
      <c r="U638">
        <v>50.4</v>
      </c>
      <c r="V638">
        <v>21</v>
      </c>
      <c r="W638">
        <v>69.66</v>
      </c>
      <c r="X638">
        <f>Ventes[[#This Row],[VenteNombre]]*Ventes[[#This Row],[PUHT]]</f>
        <v>1462.86</v>
      </c>
      <c r="Y638">
        <f>IF(Ventes[[#This Row],[RemiseType]]="Aucun",0,IF(Ventes[[#This Row],[RemiseType]]="Bas",3%,IF(Ventes[[#This Row],[RemiseType]]="Moyen",5%,IF(Ventes[[#This Row],[RemiseType]]="Elevé",10%,0))))*Ventes[[#This Row],[VenteBrut]]</f>
        <v>73.143000000000001</v>
      </c>
      <c r="Z638">
        <f>Ventes[[#This Row],[VenteBrut]]-Ventes[[#This Row],[Remise]]</f>
        <v>1389.7169999999999</v>
      </c>
      <c r="AA638">
        <f>Ventes[[#This Row],[VenteNombre]]*Ventes[[#This Row],[CUHT]]</f>
        <v>1058.3999999999999</v>
      </c>
      <c r="AB638">
        <f>ROUND(Ventes[[#This Row],[VenteNet]]-Ventes[[#This Row],[Cout]],2)</f>
        <v>331.32</v>
      </c>
      <c r="AC638">
        <f>WEEKDAY(Ventes[[#This Row],[VenteDate]], 2)</f>
        <v>2</v>
      </c>
      <c r="AD638" t="str">
        <f>CHOOSE(WEEKDAY(Ventes[[#This Row],[VenteDate]], 2),"lun.","mar.","mer.","jeu.","ven.","sam.","dim.")</f>
        <v>mar.</v>
      </c>
      <c r="AE638" s="10" t="str">
        <f>IF(MONTH(Ventes[[#This Row],[VenteDate]])&lt;10,"0"&amp;MONTH(Ventes[[#This Row],[VenteDate]]),TEXT(MONTH(Ventes[[#This Row],[VenteDate]]),"##"))</f>
        <v>04</v>
      </c>
      <c r="AF638" t="str">
        <f>CHOOSE(Ventes[[#This Row],[DateMoisNumero]],"janvier","février","mars","avril","mai","juin","juillet.","août","septembre","octobre","novembre","décembre")</f>
        <v>avril</v>
      </c>
      <c r="AG638" t="str">
        <f>Ventes[[#This Row],[DateAnnee]]&amp;IF(WEEKNUM(Ventes[[#This Row],[VenteDate]])&lt;10,"-0","-")&amp;WEEKNUM(Ventes[[#This Row],[VenteDate]])</f>
        <v>2025-18</v>
      </c>
      <c r="AH638" s="10">
        <f>YEAR(Ventes[[#This Row],[VenteDate]])</f>
        <v>2025</v>
      </c>
      <c r="AR638"/>
      <c r="AS638"/>
      <c r="AT638"/>
      <c r="AU638"/>
      <c r="AV638"/>
      <c r="AW638"/>
      <c r="BA638"/>
      <c r="BC638"/>
    </row>
    <row r="639" spans="1:55">
      <c r="A639" t="s">
        <v>1449</v>
      </c>
      <c r="B639" t="s">
        <v>1450</v>
      </c>
      <c r="D639" s="7">
        <v>45455</v>
      </c>
      <c r="E639" s="8">
        <v>45818</v>
      </c>
      <c r="F639" s="8" t="s">
        <v>108</v>
      </c>
      <c r="G639" t="s">
        <v>109</v>
      </c>
      <c r="H639" t="s">
        <v>377</v>
      </c>
      <c r="I639" t="s">
        <v>39</v>
      </c>
      <c r="J639" t="s">
        <v>40</v>
      </c>
      <c r="K639" t="s">
        <v>439</v>
      </c>
      <c r="L639" s="9" t="s">
        <v>440</v>
      </c>
      <c r="M639" s="9" t="s">
        <v>43</v>
      </c>
      <c r="N639" t="s">
        <v>44</v>
      </c>
      <c r="O639" t="s">
        <v>45</v>
      </c>
      <c r="P639" t="s">
        <v>46</v>
      </c>
      <c r="Q639" s="5" t="s">
        <v>79</v>
      </c>
      <c r="R639" t="s">
        <v>80</v>
      </c>
      <c r="S639" t="s">
        <v>271</v>
      </c>
      <c r="T639" t="s">
        <v>272</v>
      </c>
      <c r="U639">
        <v>8</v>
      </c>
      <c r="V639">
        <v>29</v>
      </c>
      <c r="W639">
        <v>103.8</v>
      </c>
      <c r="X639">
        <f>Ventes[[#This Row],[VenteNombre]]*Ventes[[#This Row],[PUHT]]</f>
        <v>3010.2</v>
      </c>
      <c r="Y639">
        <f>IF(Ventes[[#This Row],[RemiseType]]="Aucun",0,IF(Ventes[[#This Row],[RemiseType]]="Bas",3%,IF(Ventes[[#This Row],[RemiseType]]="Moyen",5%,IF(Ventes[[#This Row],[RemiseType]]="Elevé",10%,0))))*Ventes[[#This Row],[VenteBrut]]</f>
        <v>150.51</v>
      </c>
      <c r="Z639">
        <f>Ventes[[#This Row],[VenteBrut]]-Ventes[[#This Row],[Remise]]</f>
        <v>2859.6899999999996</v>
      </c>
      <c r="AA639">
        <f>Ventes[[#This Row],[VenteNombre]]*Ventes[[#This Row],[CUHT]]</f>
        <v>232</v>
      </c>
      <c r="AB639">
        <f>ROUND(Ventes[[#This Row],[VenteNet]]-Ventes[[#This Row],[Cout]],2)</f>
        <v>2627.69</v>
      </c>
      <c r="AC639">
        <f>WEEKDAY(Ventes[[#This Row],[VenteDate]], 2)</f>
        <v>2</v>
      </c>
      <c r="AD639" t="str">
        <f>CHOOSE(WEEKDAY(Ventes[[#This Row],[VenteDate]], 2),"lun.","mar.","mer.","jeu.","ven.","sam.","dim.")</f>
        <v>mar.</v>
      </c>
      <c r="AE639" s="10" t="str">
        <f>IF(MONTH(Ventes[[#This Row],[VenteDate]])&lt;10,"0"&amp;MONTH(Ventes[[#This Row],[VenteDate]]),TEXT(MONTH(Ventes[[#This Row],[VenteDate]]),"##"))</f>
        <v>06</v>
      </c>
      <c r="AF639" t="str">
        <f>CHOOSE(Ventes[[#This Row],[DateMoisNumero]],"janvier","février","mars","avril","mai","juin","juillet.","août","septembre","octobre","novembre","décembre")</f>
        <v>juin</v>
      </c>
      <c r="AG639" t="str">
        <f>Ventes[[#This Row],[DateAnnee]]&amp;IF(WEEKNUM(Ventes[[#This Row],[VenteDate]])&lt;10,"-0","-")&amp;WEEKNUM(Ventes[[#This Row],[VenteDate]])</f>
        <v>2025-24</v>
      </c>
      <c r="AH639" s="10">
        <f>YEAR(Ventes[[#This Row],[VenteDate]])</f>
        <v>2025</v>
      </c>
      <c r="AR639"/>
      <c r="AS639"/>
      <c r="AT639"/>
      <c r="AU639"/>
      <c r="AV639"/>
      <c r="AW639"/>
      <c r="BA639"/>
      <c r="BC639"/>
    </row>
    <row r="640" spans="1:55">
      <c r="A640" t="s">
        <v>1449</v>
      </c>
      <c r="B640" t="s">
        <v>1450</v>
      </c>
      <c r="D640" s="7">
        <v>45455</v>
      </c>
      <c r="E640" s="8">
        <v>46077</v>
      </c>
      <c r="F640" s="8" t="s">
        <v>108</v>
      </c>
      <c r="G640" t="s">
        <v>109</v>
      </c>
      <c r="H640" t="s">
        <v>377</v>
      </c>
      <c r="I640" t="s">
        <v>39</v>
      </c>
      <c r="J640" t="s">
        <v>40</v>
      </c>
      <c r="K640" t="s">
        <v>1455</v>
      </c>
      <c r="L640" s="9" t="s">
        <v>1456</v>
      </c>
      <c r="M640" s="9" t="s">
        <v>43</v>
      </c>
      <c r="N640" t="s">
        <v>44</v>
      </c>
      <c r="O640" t="s">
        <v>45</v>
      </c>
      <c r="P640" t="s">
        <v>46</v>
      </c>
      <c r="Q640" s="5" t="s">
        <v>79</v>
      </c>
      <c r="R640" t="s">
        <v>80</v>
      </c>
      <c r="S640" t="s">
        <v>49</v>
      </c>
      <c r="T640" t="s">
        <v>50</v>
      </c>
      <c r="U640">
        <v>46.67</v>
      </c>
      <c r="V640">
        <v>16</v>
      </c>
      <c r="W640">
        <v>64.5</v>
      </c>
      <c r="X640">
        <f>Ventes[[#This Row],[VenteNombre]]*Ventes[[#This Row],[PUHT]]</f>
        <v>1032</v>
      </c>
      <c r="Y640">
        <f>IF(Ventes[[#This Row],[RemiseType]]="Aucun",0,IF(Ventes[[#This Row],[RemiseType]]="Bas",3%,IF(Ventes[[#This Row],[RemiseType]]="Moyen",5%,IF(Ventes[[#This Row],[RemiseType]]="Elevé",10%,0))))*Ventes[[#This Row],[VenteBrut]]</f>
        <v>51.6</v>
      </c>
      <c r="Z640">
        <f>Ventes[[#This Row],[VenteBrut]]-Ventes[[#This Row],[Remise]]</f>
        <v>980.4</v>
      </c>
      <c r="AA640">
        <f>Ventes[[#This Row],[VenteNombre]]*Ventes[[#This Row],[CUHT]]</f>
        <v>746.72</v>
      </c>
      <c r="AB640">
        <f>ROUND(Ventes[[#This Row],[VenteNet]]-Ventes[[#This Row],[Cout]],2)</f>
        <v>233.68</v>
      </c>
      <c r="AC640">
        <f>WEEKDAY(Ventes[[#This Row],[VenteDate]], 2)</f>
        <v>2</v>
      </c>
      <c r="AD640" t="str">
        <f>CHOOSE(WEEKDAY(Ventes[[#This Row],[VenteDate]], 2),"lun.","mar.","mer.","jeu.","ven.","sam.","dim.")</f>
        <v>mar.</v>
      </c>
      <c r="AE640" s="10" t="str">
        <f>IF(MONTH(Ventes[[#This Row],[VenteDate]])&lt;10,"0"&amp;MONTH(Ventes[[#This Row],[VenteDate]]),TEXT(MONTH(Ventes[[#This Row],[VenteDate]]),"##"))</f>
        <v>02</v>
      </c>
      <c r="AF640" t="str">
        <f>CHOOSE(Ventes[[#This Row],[DateMoisNumero]],"janvier","février","mars","avril","mai","juin","juillet.","août","septembre","octobre","novembre","décembre")</f>
        <v>février</v>
      </c>
      <c r="AG640" t="str">
        <f>Ventes[[#This Row],[DateAnnee]]&amp;IF(WEEKNUM(Ventes[[#This Row],[VenteDate]])&lt;10,"-0","-")&amp;WEEKNUM(Ventes[[#This Row],[VenteDate]])</f>
        <v>2026-09</v>
      </c>
      <c r="AH640" s="10">
        <f>YEAR(Ventes[[#This Row],[VenteDate]])</f>
        <v>2026</v>
      </c>
      <c r="AR640"/>
      <c r="AS640"/>
      <c r="AT640"/>
      <c r="AU640"/>
      <c r="AV640"/>
      <c r="AW640"/>
      <c r="BA640"/>
      <c r="BC640"/>
    </row>
    <row r="641" spans="1:55">
      <c r="A641" t="s">
        <v>1449</v>
      </c>
      <c r="B641" t="s">
        <v>1450</v>
      </c>
      <c r="D641" s="7">
        <v>45455</v>
      </c>
      <c r="E641" s="8">
        <v>46288</v>
      </c>
      <c r="F641" s="8" t="s">
        <v>108</v>
      </c>
      <c r="G641" t="s">
        <v>109</v>
      </c>
      <c r="H641" t="s">
        <v>377</v>
      </c>
      <c r="I641" t="s">
        <v>39</v>
      </c>
      <c r="J641" t="s">
        <v>40</v>
      </c>
      <c r="K641" t="s">
        <v>1413</v>
      </c>
      <c r="L641" s="9" t="s">
        <v>1414</v>
      </c>
      <c r="M641" s="9" t="s">
        <v>43</v>
      </c>
      <c r="N641" t="s">
        <v>44</v>
      </c>
      <c r="O641" t="s">
        <v>45</v>
      </c>
      <c r="P641" t="s">
        <v>46</v>
      </c>
      <c r="Q641" s="5" t="s">
        <v>57</v>
      </c>
      <c r="R641" t="s">
        <v>58</v>
      </c>
      <c r="S641" t="s">
        <v>179</v>
      </c>
      <c r="T641" t="s">
        <v>180</v>
      </c>
      <c r="U641">
        <v>24</v>
      </c>
      <c r="V641">
        <v>80</v>
      </c>
      <c r="W641">
        <v>111.4</v>
      </c>
      <c r="X641">
        <f>Ventes[[#This Row],[VenteNombre]]*Ventes[[#This Row],[PUHT]]</f>
        <v>8912</v>
      </c>
      <c r="Y641">
        <f>IF(Ventes[[#This Row],[RemiseType]]="Aucun",0,IF(Ventes[[#This Row],[RemiseType]]="Bas",3%,IF(Ventes[[#This Row],[RemiseType]]="Moyen",5%,IF(Ventes[[#This Row],[RemiseType]]="Elevé",10%,0))))*Ventes[[#This Row],[VenteBrut]]</f>
        <v>445.6</v>
      </c>
      <c r="Z641">
        <f>Ventes[[#This Row],[VenteBrut]]-Ventes[[#This Row],[Remise]]</f>
        <v>8466.4</v>
      </c>
      <c r="AA641">
        <f>Ventes[[#This Row],[VenteNombre]]*Ventes[[#This Row],[CUHT]]</f>
        <v>1920</v>
      </c>
      <c r="AB641">
        <f>ROUND(Ventes[[#This Row],[VenteNet]]-Ventes[[#This Row],[Cout]],2)</f>
        <v>6546.4</v>
      </c>
      <c r="AC641">
        <f>WEEKDAY(Ventes[[#This Row],[VenteDate]], 2)</f>
        <v>3</v>
      </c>
      <c r="AD641" t="str">
        <f>CHOOSE(WEEKDAY(Ventes[[#This Row],[VenteDate]], 2),"lun.","mar.","mer.","jeu.","ven.","sam.","dim.")</f>
        <v>mer.</v>
      </c>
      <c r="AE641" s="10" t="str">
        <f>IF(MONTH(Ventes[[#This Row],[VenteDate]])&lt;10,"0"&amp;MONTH(Ventes[[#This Row],[VenteDate]]),TEXT(MONTH(Ventes[[#This Row],[VenteDate]]),"##"))</f>
        <v>09</v>
      </c>
      <c r="AF641" t="str">
        <f>CHOOSE(Ventes[[#This Row],[DateMoisNumero]],"janvier","février","mars","avril","mai","juin","juillet.","août","septembre","octobre","novembre","décembre")</f>
        <v>septembre</v>
      </c>
      <c r="AG641" t="str">
        <f>Ventes[[#This Row],[DateAnnee]]&amp;IF(WEEKNUM(Ventes[[#This Row],[VenteDate]])&lt;10,"-0","-")&amp;WEEKNUM(Ventes[[#This Row],[VenteDate]])</f>
        <v>2026-39</v>
      </c>
      <c r="AH641" s="10">
        <f>YEAR(Ventes[[#This Row],[VenteDate]])</f>
        <v>2026</v>
      </c>
      <c r="AR641"/>
      <c r="AS641"/>
      <c r="AT641"/>
      <c r="AU641"/>
      <c r="AV641"/>
      <c r="AW641"/>
      <c r="BA641"/>
      <c r="BC641"/>
    </row>
    <row r="642" spans="1:55">
      <c r="A642" t="s">
        <v>1449</v>
      </c>
      <c r="B642" t="s">
        <v>1450</v>
      </c>
      <c r="D642" s="7">
        <v>45455</v>
      </c>
      <c r="E642" s="8">
        <v>46405</v>
      </c>
      <c r="F642" s="8" t="s">
        <v>108</v>
      </c>
      <c r="G642" t="s">
        <v>109</v>
      </c>
      <c r="H642" t="s">
        <v>377</v>
      </c>
      <c r="I642" t="s">
        <v>39</v>
      </c>
      <c r="J642" t="s">
        <v>40</v>
      </c>
      <c r="K642" t="s">
        <v>203</v>
      </c>
      <c r="L642" s="9" t="s">
        <v>204</v>
      </c>
      <c r="M642" s="9" t="s">
        <v>43</v>
      </c>
      <c r="N642" t="s">
        <v>44</v>
      </c>
      <c r="O642" t="s">
        <v>45</v>
      </c>
      <c r="P642" s="9" t="s">
        <v>46</v>
      </c>
      <c r="Q642" s="5" t="s">
        <v>79</v>
      </c>
      <c r="R642" t="s">
        <v>80</v>
      </c>
      <c r="S642" t="s">
        <v>496</v>
      </c>
      <c r="T642" t="s">
        <v>497</v>
      </c>
      <c r="U642" s="9">
        <v>64.8</v>
      </c>
      <c r="V642">
        <v>59</v>
      </c>
      <c r="W642" s="9">
        <v>128.25</v>
      </c>
      <c r="X642">
        <f>Ventes[[#This Row],[VenteNombre]]*Ventes[[#This Row],[PUHT]]</f>
        <v>7566.75</v>
      </c>
      <c r="Y642">
        <f>IF(Ventes[[#This Row],[RemiseType]]="Aucun",0,IF(Ventes[[#This Row],[RemiseType]]="Bas",3%,IF(Ventes[[#This Row],[RemiseType]]="Moyen",5%,IF(Ventes[[#This Row],[RemiseType]]="Elevé",10%,0))))*Ventes[[#This Row],[VenteBrut]]</f>
        <v>378.33750000000003</v>
      </c>
      <c r="Z642">
        <f>Ventes[[#This Row],[VenteBrut]]-Ventes[[#This Row],[Remise]]</f>
        <v>7188.4125000000004</v>
      </c>
      <c r="AA642">
        <f>Ventes[[#This Row],[VenteNombre]]*Ventes[[#This Row],[CUHT]]</f>
        <v>3823.2</v>
      </c>
      <c r="AB642">
        <f>ROUND(Ventes[[#This Row],[VenteNet]]-Ventes[[#This Row],[Cout]],2)</f>
        <v>3365.21</v>
      </c>
      <c r="AC642">
        <f>WEEKDAY(Ventes[[#This Row],[VenteDate]], 2)</f>
        <v>1</v>
      </c>
      <c r="AD642" t="str">
        <f>CHOOSE(WEEKDAY(Ventes[[#This Row],[VenteDate]], 2),"lun.","mar.","mer.","jeu.","ven.","sam.","dim.")</f>
        <v>lun.</v>
      </c>
      <c r="AE642" s="10" t="str">
        <f>IF(MONTH(Ventes[[#This Row],[VenteDate]])&lt;10,"0"&amp;MONTH(Ventes[[#This Row],[VenteDate]]),TEXT(MONTH(Ventes[[#This Row],[VenteDate]]),"##"))</f>
        <v>01</v>
      </c>
      <c r="AF642" t="str">
        <f>CHOOSE(Ventes[[#This Row],[DateMoisNumero]],"janvier","février","mars","avril","mai","juin","juillet.","août","septembre","octobre","novembre","décembre")</f>
        <v>janvier</v>
      </c>
      <c r="AG642" t="str">
        <f>Ventes[[#This Row],[DateAnnee]]&amp;IF(WEEKNUM(Ventes[[#This Row],[VenteDate]])&lt;10,"-0","-")&amp;WEEKNUM(Ventes[[#This Row],[VenteDate]])</f>
        <v>2027-04</v>
      </c>
      <c r="AH642" s="10">
        <f>YEAR(Ventes[[#This Row],[VenteDate]])</f>
        <v>2027</v>
      </c>
      <c r="AR642"/>
      <c r="AS642"/>
      <c r="AT642"/>
      <c r="AU642"/>
      <c r="AV642"/>
      <c r="AW642"/>
      <c r="BA642"/>
      <c r="BC642"/>
    </row>
    <row r="643" spans="1:55">
      <c r="A643" t="s">
        <v>1449</v>
      </c>
      <c r="B643" t="s">
        <v>1450</v>
      </c>
      <c r="D643" s="7">
        <v>45455</v>
      </c>
      <c r="E643" s="8">
        <v>46506</v>
      </c>
      <c r="F643" s="8" t="s">
        <v>108</v>
      </c>
      <c r="G643" t="s">
        <v>109</v>
      </c>
      <c r="H643" t="s">
        <v>377</v>
      </c>
      <c r="I643" t="s">
        <v>39</v>
      </c>
      <c r="J643" t="s">
        <v>40</v>
      </c>
      <c r="K643" t="s">
        <v>1457</v>
      </c>
      <c r="L643" s="9" t="s">
        <v>1458</v>
      </c>
      <c r="M643" s="9" t="s">
        <v>43</v>
      </c>
      <c r="N643" t="s">
        <v>44</v>
      </c>
      <c r="O643" t="s">
        <v>45</v>
      </c>
      <c r="P643" s="9" t="s">
        <v>46</v>
      </c>
      <c r="Q643" s="5" t="s">
        <v>79</v>
      </c>
      <c r="R643" t="s">
        <v>80</v>
      </c>
      <c r="S643" t="s">
        <v>179</v>
      </c>
      <c r="T643" t="s">
        <v>180</v>
      </c>
      <c r="U643" s="9">
        <v>75.599999999999994</v>
      </c>
      <c r="V643">
        <v>21</v>
      </c>
      <c r="W643" s="9">
        <v>104.49</v>
      </c>
      <c r="X643">
        <f>Ventes[[#This Row],[VenteNombre]]*Ventes[[#This Row],[PUHT]]</f>
        <v>2194.29</v>
      </c>
      <c r="Y643">
        <f>IF(Ventes[[#This Row],[RemiseType]]="Aucun",0,IF(Ventes[[#This Row],[RemiseType]]="Bas",3%,IF(Ventes[[#This Row],[RemiseType]]="Moyen",5%,IF(Ventes[[#This Row],[RemiseType]]="Elevé",10%,0))))*Ventes[[#This Row],[VenteBrut]]</f>
        <v>109.7145</v>
      </c>
      <c r="Z643">
        <f>Ventes[[#This Row],[VenteBrut]]-Ventes[[#This Row],[Remise]]</f>
        <v>2084.5754999999999</v>
      </c>
      <c r="AA643">
        <f>Ventes[[#This Row],[VenteNombre]]*Ventes[[#This Row],[CUHT]]</f>
        <v>1587.6</v>
      </c>
      <c r="AB643">
        <f>ROUND(Ventes[[#This Row],[VenteNet]]-Ventes[[#This Row],[Cout]],2)</f>
        <v>496.98</v>
      </c>
      <c r="AC643">
        <f>WEEKDAY(Ventes[[#This Row],[VenteDate]], 2)</f>
        <v>4</v>
      </c>
      <c r="AD643" t="str">
        <f>CHOOSE(WEEKDAY(Ventes[[#This Row],[VenteDate]], 2),"lun.","mar.","mer.","jeu.","ven.","sam.","dim.")</f>
        <v>jeu.</v>
      </c>
      <c r="AE643" s="10" t="str">
        <f>IF(MONTH(Ventes[[#This Row],[VenteDate]])&lt;10,"0"&amp;MONTH(Ventes[[#This Row],[VenteDate]]),TEXT(MONTH(Ventes[[#This Row],[VenteDate]]),"##"))</f>
        <v>04</v>
      </c>
      <c r="AF643" t="str">
        <f>CHOOSE(Ventes[[#This Row],[DateMoisNumero]],"janvier","février","mars","avril","mai","juin","juillet.","août","septembre","octobre","novembre","décembre")</f>
        <v>avril</v>
      </c>
      <c r="AG643" t="str">
        <f>Ventes[[#This Row],[DateAnnee]]&amp;IF(WEEKNUM(Ventes[[#This Row],[VenteDate]])&lt;10,"-0","-")&amp;WEEKNUM(Ventes[[#This Row],[VenteDate]])</f>
        <v>2027-18</v>
      </c>
      <c r="AH643" s="10">
        <f>YEAR(Ventes[[#This Row],[VenteDate]])</f>
        <v>2027</v>
      </c>
      <c r="AR643"/>
      <c r="AS643"/>
      <c r="AT643"/>
      <c r="AU643"/>
      <c r="AV643"/>
      <c r="AW643"/>
      <c r="BA643"/>
      <c r="BC643"/>
    </row>
    <row r="644" spans="1:55">
      <c r="A644" t="s">
        <v>1449</v>
      </c>
      <c r="B644" t="s">
        <v>1450</v>
      </c>
      <c r="D644" s="7">
        <v>45455</v>
      </c>
      <c r="E644" s="8">
        <v>46548</v>
      </c>
      <c r="F644" s="8" t="s">
        <v>108</v>
      </c>
      <c r="G644" t="s">
        <v>109</v>
      </c>
      <c r="H644" t="s">
        <v>377</v>
      </c>
      <c r="I644" t="s">
        <v>39</v>
      </c>
      <c r="J644" t="s">
        <v>40</v>
      </c>
      <c r="K644" t="s">
        <v>1459</v>
      </c>
      <c r="L644" s="9" t="s">
        <v>1460</v>
      </c>
      <c r="M644" s="9" t="s">
        <v>43</v>
      </c>
      <c r="N644" t="s">
        <v>44</v>
      </c>
      <c r="O644" t="s">
        <v>45</v>
      </c>
      <c r="P644" s="9" t="s">
        <v>46</v>
      </c>
      <c r="Q644" s="5" t="s">
        <v>79</v>
      </c>
      <c r="R644" t="s">
        <v>80</v>
      </c>
      <c r="S644" t="s">
        <v>271</v>
      </c>
      <c r="T644" t="s">
        <v>272</v>
      </c>
      <c r="U644" s="9">
        <v>10</v>
      </c>
      <c r="V644">
        <v>29</v>
      </c>
      <c r="W644" s="9">
        <v>104.75</v>
      </c>
      <c r="X644">
        <f>Ventes[[#This Row],[VenteNombre]]*Ventes[[#This Row],[PUHT]]</f>
        <v>3037.75</v>
      </c>
      <c r="Y644">
        <f>IF(Ventes[[#This Row],[RemiseType]]="Aucun",0,IF(Ventes[[#This Row],[RemiseType]]="Bas",3%,IF(Ventes[[#This Row],[RemiseType]]="Moyen",5%,IF(Ventes[[#This Row],[RemiseType]]="Elevé",10%,0))))*Ventes[[#This Row],[VenteBrut]]</f>
        <v>151.88750000000002</v>
      </c>
      <c r="Z644">
        <f>Ventes[[#This Row],[VenteBrut]]-Ventes[[#This Row],[Remise]]</f>
        <v>2885.8625000000002</v>
      </c>
      <c r="AA644">
        <f>Ventes[[#This Row],[VenteNombre]]*Ventes[[#This Row],[CUHT]]</f>
        <v>290</v>
      </c>
      <c r="AB644">
        <f>ROUND(Ventes[[#This Row],[VenteNet]]-Ventes[[#This Row],[Cout]],2)</f>
        <v>2595.86</v>
      </c>
      <c r="AC644">
        <f>WEEKDAY(Ventes[[#This Row],[VenteDate]], 2)</f>
        <v>4</v>
      </c>
      <c r="AD644" t="str">
        <f>CHOOSE(WEEKDAY(Ventes[[#This Row],[VenteDate]], 2),"lun.","mar.","mer.","jeu.","ven.","sam.","dim.")</f>
        <v>jeu.</v>
      </c>
      <c r="AE644" s="10" t="str">
        <f>IF(MONTH(Ventes[[#This Row],[VenteDate]])&lt;10,"0"&amp;MONTH(Ventes[[#This Row],[VenteDate]]),TEXT(MONTH(Ventes[[#This Row],[VenteDate]]),"##"))</f>
        <v>06</v>
      </c>
      <c r="AF644" t="str">
        <f>CHOOSE(Ventes[[#This Row],[DateMoisNumero]],"janvier","février","mars","avril","mai","juin","juillet.","août","septembre","octobre","novembre","décembre")</f>
        <v>juin</v>
      </c>
      <c r="AG644" t="str">
        <f>Ventes[[#This Row],[DateAnnee]]&amp;IF(WEEKNUM(Ventes[[#This Row],[VenteDate]])&lt;10,"-0","-")&amp;WEEKNUM(Ventes[[#This Row],[VenteDate]])</f>
        <v>2027-24</v>
      </c>
      <c r="AH644" s="10">
        <f>YEAR(Ventes[[#This Row],[VenteDate]])</f>
        <v>2027</v>
      </c>
      <c r="AR644"/>
      <c r="AS644"/>
      <c r="AT644"/>
      <c r="AU644"/>
      <c r="AV644"/>
      <c r="AW644"/>
      <c r="BA644"/>
      <c r="BC644"/>
    </row>
    <row r="645" spans="1:55">
      <c r="A645" t="s">
        <v>1449</v>
      </c>
      <c r="B645" t="s">
        <v>1450</v>
      </c>
      <c r="D645" s="7">
        <v>45455</v>
      </c>
      <c r="E645" s="8">
        <v>46807</v>
      </c>
      <c r="F645" s="8" t="s">
        <v>108</v>
      </c>
      <c r="G645" t="s">
        <v>109</v>
      </c>
      <c r="H645" t="s">
        <v>377</v>
      </c>
      <c r="I645" t="s">
        <v>39</v>
      </c>
      <c r="J645" t="s">
        <v>40</v>
      </c>
      <c r="K645" t="s">
        <v>1461</v>
      </c>
      <c r="L645" s="9" t="s">
        <v>1462</v>
      </c>
      <c r="M645" s="9" t="s">
        <v>43</v>
      </c>
      <c r="N645" t="s">
        <v>44</v>
      </c>
      <c r="O645" t="s">
        <v>45</v>
      </c>
      <c r="P645" s="9" t="s">
        <v>46</v>
      </c>
      <c r="Q645" s="5" t="s">
        <v>79</v>
      </c>
      <c r="R645" t="s">
        <v>80</v>
      </c>
      <c r="S645" t="s">
        <v>49</v>
      </c>
      <c r="T645" t="s">
        <v>50</v>
      </c>
      <c r="U645" s="9">
        <v>35</v>
      </c>
      <c r="V645">
        <v>16</v>
      </c>
      <c r="W645" s="9">
        <v>48.38</v>
      </c>
      <c r="X645">
        <f>Ventes[[#This Row],[VenteNombre]]*Ventes[[#This Row],[PUHT]]</f>
        <v>774.08</v>
      </c>
      <c r="Y645">
        <f>IF(Ventes[[#This Row],[RemiseType]]="Aucun",0,IF(Ventes[[#This Row],[RemiseType]]="Bas",3%,IF(Ventes[[#This Row],[RemiseType]]="Moyen",5%,IF(Ventes[[#This Row],[RemiseType]]="Elevé",10%,0))))*Ventes[[#This Row],[VenteBrut]]</f>
        <v>38.704000000000008</v>
      </c>
      <c r="Z645">
        <f>Ventes[[#This Row],[VenteBrut]]-Ventes[[#This Row],[Remise]]</f>
        <v>735.37599999999998</v>
      </c>
      <c r="AA645">
        <f>Ventes[[#This Row],[VenteNombre]]*Ventes[[#This Row],[CUHT]]</f>
        <v>560</v>
      </c>
      <c r="AB645">
        <f>ROUND(Ventes[[#This Row],[VenteNet]]-Ventes[[#This Row],[Cout]],2)</f>
        <v>175.38</v>
      </c>
      <c r="AC645">
        <f>WEEKDAY(Ventes[[#This Row],[VenteDate]], 2)</f>
        <v>4</v>
      </c>
      <c r="AD645" t="str">
        <f>CHOOSE(WEEKDAY(Ventes[[#This Row],[VenteDate]], 2),"lun.","mar.","mer.","jeu.","ven.","sam.","dim.")</f>
        <v>jeu.</v>
      </c>
      <c r="AE645" s="10" t="str">
        <f>IF(MONTH(Ventes[[#This Row],[VenteDate]])&lt;10,"0"&amp;MONTH(Ventes[[#This Row],[VenteDate]]),TEXT(MONTH(Ventes[[#This Row],[VenteDate]]),"##"))</f>
        <v>02</v>
      </c>
      <c r="AF645" t="str">
        <f>CHOOSE(Ventes[[#This Row],[DateMoisNumero]],"janvier","février","mars","avril","mai","juin","juillet.","août","septembre","octobre","novembre","décembre")</f>
        <v>février</v>
      </c>
      <c r="AG645" t="str">
        <f>Ventes[[#This Row],[DateAnnee]]&amp;IF(WEEKNUM(Ventes[[#This Row],[VenteDate]])&lt;10,"-0","-")&amp;WEEKNUM(Ventes[[#This Row],[VenteDate]])</f>
        <v>2028-09</v>
      </c>
      <c r="AH645" s="10">
        <f>YEAR(Ventes[[#This Row],[VenteDate]])</f>
        <v>2028</v>
      </c>
      <c r="AR645"/>
      <c r="AS645"/>
      <c r="AT645"/>
      <c r="AU645"/>
      <c r="AV645"/>
      <c r="AW645"/>
      <c r="BA645"/>
      <c r="BC645"/>
    </row>
    <row r="646" spans="1:55">
      <c r="A646" t="s">
        <v>1463</v>
      </c>
      <c r="B646" t="s">
        <v>1464</v>
      </c>
      <c r="D646" s="7">
        <v>45066</v>
      </c>
      <c r="E646" s="8">
        <v>45066</v>
      </c>
      <c r="F646" s="8" t="s">
        <v>170</v>
      </c>
      <c r="G646" t="s">
        <v>171</v>
      </c>
      <c r="H646" t="s">
        <v>97</v>
      </c>
      <c r="I646" t="s">
        <v>98</v>
      </c>
      <c r="J646" t="s">
        <v>99</v>
      </c>
      <c r="K646" t="s">
        <v>1465</v>
      </c>
      <c r="L646" s="9" t="s">
        <v>1466</v>
      </c>
      <c r="M646" s="9" t="s">
        <v>130</v>
      </c>
      <c r="N646" t="s">
        <v>131</v>
      </c>
      <c r="O646" t="s">
        <v>45</v>
      </c>
      <c r="P646" s="9" t="s">
        <v>46</v>
      </c>
      <c r="Q646" s="5" t="s">
        <v>65</v>
      </c>
      <c r="R646" t="s">
        <v>66</v>
      </c>
      <c r="S646" t="s">
        <v>119</v>
      </c>
      <c r="T646" t="s">
        <v>120</v>
      </c>
      <c r="U646" s="9">
        <v>38.43</v>
      </c>
      <c r="V646">
        <v>25</v>
      </c>
      <c r="W646" s="9">
        <v>55.76</v>
      </c>
      <c r="X646">
        <f>Ventes[[#This Row],[VenteNombre]]*Ventes[[#This Row],[PUHT]]</f>
        <v>1394</v>
      </c>
      <c r="Y646">
        <f>IF(Ventes[[#This Row],[RemiseType]]="Aucun",0,IF(Ventes[[#This Row],[RemiseType]]="Bas",3%,IF(Ventes[[#This Row],[RemiseType]]="Moyen",5%,IF(Ventes[[#This Row],[RemiseType]]="Elevé",10%,0))))*Ventes[[#This Row],[VenteBrut]]</f>
        <v>69.7</v>
      </c>
      <c r="Z646">
        <f>Ventes[[#This Row],[VenteBrut]]-Ventes[[#This Row],[Remise]]</f>
        <v>1324.3</v>
      </c>
      <c r="AA646">
        <f>Ventes[[#This Row],[VenteNombre]]*Ventes[[#This Row],[CUHT]]</f>
        <v>960.75</v>
      </c>
      <c r="AB646">
        <f>ROUND(Ventes[[#This Row],[VenteNet]]-Ventes[[#This Row],[Cout]],2)</f>
        <v>363.55</v>
      </c>
      <c r="AC646">
        <f>WEEKDAY(Ventes[[#This Row],[VenteDate]], 2)</f>
        <v>6</v>
      </c>
      <c r="AD646" t="str">
        <f>CHOOSE(WEEKDAY(Ventes[[#This Row],[VenteDate]], 2),"lun.","mar.","mer.","jeu.","ven.","sam.","dim.")</f>
        <v>sam.</v>
      </c>
      <c r="AE646" s="10" t="str">
        <f>IF(MONTH(Ventes[[#This Row],[VenteDate]])&lt;10,"0"&amp;MONTH(Ventes[[#This Row],[VenteDate]]),TEXT(MONTH(Ventes[[#This Row],[VenteDate]]),"##"))</f>
        <v>05</v>
      </c>
      <c r="AF646" t="str">
        <f>CHOOSE(Ventes[[#This Row],[DateMoisNumero]],"janvier","février","mars","avril","mai","juin","juillet.","août","septembre","octobre","novembre","décembre")</f>
        <v>mai</v>
      </c>
      <c r="AG646" t="str">
        <f>Ventes[[#This Row],[DateAnnee]]&amp;IF(WEEKNUM(Ventes[[#This Row],[VenteDate]])&lt;10,"-0","-")&amp;WEEKNUM(Ventes[[#This Row],[VenteDate]])</f>
        <v>2023-20</v>
      </c>
      <c r="AH646" s="10">
        <f>YEAR(Ventes[[#This Row],[VenteDate]])</f>
        <v>2023</v>
      </c>
      <c r="AR646"/>
      <c r="AS646"/>
      <c r="AT646"/>
      <c r="AU646"/>
      <c r="AV646"/>
      <c r="AW646"/>
      <c r="BA646"/>
      <c r="BC646"/>
    </row>
    <row r="647" spans="1:55">
      <c r="A647" t="s">
        <v>1463</v>
      </c>
      <c r="B647" t="s">
        <v>1464</v>
      </c>
      <c r="D647" s="7">
        <v>45066</v>
      </c>
      <c r="E647" s="8">
        <v>45716</v>
      </c>
      <c r="F647" s="8" t="s">
        <v>170</v>
      </c>
      <c r="G647" t="s">
        <v>171</v>
      </c>
      <c r="H647" t="s">
        <v>97</v>
      </c>
      <c r="I647" t="s">
        <v>98</v>
      </c>
      <c r="J647" t="s">
        <v>99</v>
      </c>
      <c r="K647" t="s">
        <v>1467</v>
      </c>
      <c r="L647" s="9" t="s">
        <v>1468</v>
      </c>
      <c r="M647" s="9" t="s">
        <v>43</v>
      </c>
      <c r="N647" t="s">
        <v>44</v>
      </c>
      <c r="O647" t="s">
        <v>45</v>
      </c>
      <c r="P647" t="s">
        <v>46</v>
      </c>
      <c r="Q647" s="5" t="s">
        <v>79</v>
      </c>
      <c r="R647" t="s">
        <v>80</v>
      </c>
      <c r="S647" t="s">
        <v>102</v>
      </c>
      <c r="T647" t="s">
        <v>103</v>
      </c>
      <c r="U647">
        <v>36</v>
      </c>
      <c r="V647">
        <v>57</v>
      </c>
      <c r="W647">
        <v>71.25</v>
      </c>
      <c r="X647">
        <f>Ventes[[#This Row],[VenteNombre]]*Ventes[[#This Row],[PUHT]]</f>
        <v>4061.25</v>
      </c>
      <c r="Y647">
        <f>IF(Ventes[[#This Row],[RemiseType]]="Aucun",0,IF(Ventes[[#This Row],[RemiseType]]="Bas",3%,IF(Ventes[[#This Row],[RemiseType]]="Moyen",5%,IF(Ventes[[#This Row],[RemiseType]]="Elevé",10%,0))))*Ventes[[#This Row],[VenteBrut]]</f>
        <v>203.0625</v>
      </c>
      <c r="Z647">
        <f>Ventes[[#This Row],[VenteBrut]]-Ventes[[#This Row],[Remise]]</f>
        <v>3858.1875</v>
      </c>
      <c r="AA647">
        <f>Ventes[[#This Row],[VenteNombre]]*Ventes[[#This Row],[CUHT]]</f>
        <v>2052</v>
      </c>
      <c r="AB647">
        <f>ROUND(Ventes[[#This Row],[VenteNet]]-Ventes[[#This Row],[Cout]],2)</f>
        <v>1806.19</v>
      </c>
      <c r="AC647">
        <f>WEEKDAY(Ventes[[#This Row],[VenteDate]], 2)</f>
        <v>5</v>
      </c>
      <c r="AD647" t="str">
        <f>CHOOSE(WEEKDAY(Ventes[[#This Row],[VenteDate]], 2),"lun.","mar.","mer.","jeu.","ven.","sam.","dim.")</f>
        <v>ven.</v>
      </c>
      <c r="AE647" s="10" t="str">
        <f>IF(MONTH(Ventes[[#This Row],[VenteDate]])&lt;10,"0"&amp;MONTH(Ventes[[#This Row],[VenteDate]]),TEXT(MONTH(Ventes[[#This Row],[VenteDate]]),"##"))</f>
        <v>02</v>
      </c>
      <c r="AF647" t="str">
        <f>CHOOSE(Ventes[[#This Row],[DateMoisNumero]],"janvier","février","mars","avril","mai","juin","juillet.","août","septembre","octobre","novembre","décembre")</f>
        <v>février</v>
      </c>
      <c r="AG647" t="str">
        <f>Ventes[[#This Row],[DateAnnee]]&amp;IF(WEEKNUM(Ventes[[#This Row],[VenteDate]])&lt;10,"-0","-")&amp;WEEKNUM(Ventes[[#This Row],[VenteDate]])</f>
        <v>2025-09</v>
      </c>
      <c r="AH647" s="10">
        <f>YEAR(Ventes[[#This Row],[VenteDate]])</f>
        <v>2025</v>
      </c>
      <c r="AR647"/>
      <c r="AS647"/>
      <c r="AT647"/>
      <c r="AU647"/>
      <c r="AV647"/>
      <c r="AW647"/>
      <c r="BA647"/>
      <c r="BC647"/>
    </row>
    <row r="648" spans="1:55">
      <c r="A648" t="s">
        <v>1463</v>
      </c>
      <c r="B648" t="s">
        <v>1464</v>
      </c>
      <c r="D648" s="7">
        <v>45066</v>
      </c>
      <c r="E648" s="8">
        <v>45937</v>
      </c>
      <c r="F648" s="8" t="s">
        <v>170</v>
      </c>
      <c r="G648" t="s">
        <v>171</v>
      </c>
      <c r="H648" t="s">
        <v>97</v>
      </c>
      <c r="I648" t="s">
        <v>98</v>
      </c>
      <c r="J648" t="s">
        <v>99</v>
      </c>
      <c r="K648" t="s">
        <v>1469</v>
      </c>
      <c r="L648" s="9" t="s">
        <v>1470</v>
      </c>
      <c r="M648" s="9" t="s">
        <v>43</v>
      </c>
      <c r="N648" t="s">
        <v>44</v>
      </c>
      <c r="O648" t="s">
        <v>45</v>
      </c>
      <c r="P648" t="s">
        <v>46</v>
      </c>
      <c r="Q648" s="5" t="s">
        <v>79</v>
      </c>
      <c r="R648" t="s">
        <v>80</v>
      </c>
      <c r="S648" t="s">
        <v>102</v>
      </c>
      <c r="T648" t="s">
        <v>103</v>
      </c>
      <c r="U648">
        <v>37.799999999999997</v>
      </c>
      <c r="V648">
        <v>13</v>
      </c>
      <c r="W648">
        <v>74.81</v>
      </c>
      <c r="X648">
        <f>Ventes[[#This Row],[VenteNombre]]*Ventes[[#This Row],[PUHT]]</f>
        <v>972.53</v>
      </c>
      <c r="Y648">
        <f>IF(Ventes[[#This Row],[RemiseType]]="Aucun",0,IF(Ventes[[#This Row],[RemiseType]]="Bas",3%,IF(Ventes[[#This Row],[RemiseType]]="Moyen",5%,IF(Ventes[[#This Row],[RemiseType]]="Elevé",10%,0))))*Ventes[[#This Row],[VenteBrut]]</f>
        <v>48.6265</v>
      </c>
      <c r="Z648">
        <f>Ventes[[#This Row],[VenteBrut]]-Ventes[[#This Row],[Remise]]</f>
        <v>923.90350000000001</v>
      </c>
      <c r="AA648">
        <f>Ventes[[#This Row],[VenteNombre]]*Ventes[[#This Row],[CUHT]]</f>
        <v>491.4</v>
      </c>
      <c r="AB648">
        <f>ROUND(Ventes[[#This Row],[VenteNet]]-Ventes[[#This Row],[Cout]],2)</f>
        <v>432.5</v>
      </c>
      <c r="AC648">
        <f>WEEKDAY(Ventes[[#This Row],[VenteDate]], 2)</f>
        <v>2</v>
      </c>
      <c r="AD648" t="str">
        <f>CHOOSE(WEEKDAY(Ventes[[#This Row],[VenteDate]], 2),"lun.","mar.","mer.","jeu.","ven.","sam.","dim.")</f>
        <v>mar.</v>
      </c>
      <c r="AE648" s="10" t="str">
        <f>IF(MONTH(Ventes[[#This Row],[VenteDate]])&lt;10,"0"&amp;MONTH(Ventes[[#This Row],[VenteDate]]),TEXT(MONTH(Ventes[[#This Row],[VenteDate]]),"##"))</f>
        <v>10</v>
      </c>
      <c r="AF648" t="str">
        <f>CHOOSE(Ventes[[#This Row],[DateMoisNumero]],"janvier","février","mars","avril","mai","juin","juillet.","août","septembre","octobre","novembre","décembre")</f>
        <v>octobre</v>
      </c>
      <c r="AG648" t="str">
        <f>Ventes[[#This Row],[DateAnnee]]&amp;IF(WEEKNUM(Ventes[[#This Row],[VenteDate]])&lt;10,"-0","-")&amp;WEEKNUM(Ventes[[#This Row],[VenteDate]])</f>
        <v>2025-41</v>
      </c>
      <c r="AH648" s="10">
        <f>YEAR(Ventes[[#This Row],[VenteDate]])</f>
        <v>2025</v>
      </c>
      <c r="AR648"/>
      <c r="AS648"/>
      <c r="AT648"/>
      <c r="AU648"/>
      <c r="AV648"/>
      <c r="AW648"/>
      <c r="BA648"/>
      <c r="BC648"/>
    </row>
    <row r="649" spans="1:55">
      <c r="A649" t="s">
        <v>1463</v>
      </c>
      <c r="B649" t="s">
        <v>1464</v>
      </c>
      <c r="D649" s="7">
        <v>45066</v>
      </c>
      <c r="E649" s="8">
        <v>46081</v>
      </c>
      <c r="F649" s="8" t="s">
        <v>170</v>
      </c>
      <c r="G649" t="s">
        <v>171</v>
      </c>
      <c r="H649" t="s">
        <v>97</v>
      </c>
      <c r="I649" t="s">
        <v>98</v>
      </c>
      <c r="J649" t="s">
        <v>99</v>
      </c>
      <c r="K649" t="s">
        <v>193</v>
      </c>
      <c r="L649" s="9" t="s">
        <v>194</v>
      </c>
      <c r="M649" s="9" t="s">
        <v>63</v>
      </c>
      <c r="N649" t="s">
        <v>64</v>
      </c>
      <c r="O649" t="s">
        <v>45</v>
      </c>
      <c r="P649" t="s">
        <v>46</v>
      </c>
      <c r="Q649" s="5" t="s">
        <v>57</v>
      </c>
      <c r="R649" t="s">
        <v>58</v>
      </c>
      <c r="S649" t="s">
        <v>143</v>
      </c>
      <c r="T649" t="s">
        <v>144</v>
      </c>
      <c r="U649">
        <v>32.4</v>
      </c>
      <c r="V649">
        <v>20</v>
      </c>
      <c r="W649">
        <v>42.75</v>
      </c>
      <c r="X649">
        <f>Ventes[[#This Row],[VenteNombre]]*Ventes[[#This Row],[PUHT]]</f>
        <v>855</v>
      </c>
      <c r="Y649">
        <f>IF(Ventes[[#This Row],[RemiseType]]="Aucun",0,IF(Ventes[[#This Row],[RemiseType]]="Bas",3%,IF(Ventes[[#This Row],[RemiseType]]="Moyen",5%,IF(Ventes[[#This Row],[RemiseType]]="Elevé",10%,0))))*Ventes[[#This Row],[VenteBrut]]</f>
        <v>42.75</v>
      </c>
      <c r="Z649">
        <f>Ventes[[#This Row],[VenteBrut]]-Ventes[[#This Row],[Remise]]</f>
        <v>812.25</v>
      </c>
      <c r="AA649">
        <f>Ventes[[#This Row],[VenteNombre]]*Ventes[[#This Row],[CUHT]]</f>
        <v>648</v>
      </c>
      <c r="AB649">
        <f>ROUND(Ventes[[#This Row],[VenteNet]]-Ventes[[#This Row],[Cout]],2)</f>
        <v>164.25</v>
      </c>
      <c r="AC649">
        <f>WEEKDAY(Ventes[[#This Row],[VenteDate]], 2)</f>
        <v>6</v>
      </c>
      <c r="AD649" t="str">
        <f>CHOOSE(WEEKDAY(Ventes[[#This Row],[VenteDate]], 2),"lun.","mar.","mer.","jeu.","ven.","sam.","dim.")</f>
        <v>sam.</v>
      </c>
      <c r="AE649" s="10" t="str">
        <f>IF(MONTH(Ventes[[#This Row],[VenteDate]])&lt;10,"0"&amp;MONTH(Ventes[[#This Row],[VenteDate]]),TEXT(MONTH(Ventes[[#This Row],[VenteDate]]),"##"))</f>
        <v>02</v>
      </c>
      <c r="AF649" t="str">
        <f>CHOOSE(Ventes[[#This Row],[DateMoisNumero]],"janvier","février","mars","avril","mai","juin","juillet.","août","septembre","octobre","novembre","décembre")</f>
        <v>février</v>
      </c>
      <c r="AG649" t="str">
        <f>Ventes[[#This Row],[DateAnnee]]&amp;IF(WEEKNUM(Ventes[[#This Row],[VenteDate]])&lt;10,"-0","-")&amp;WEEKNUM(Ventes[[#This Row],[VenteDate]])</f>
        <v>2026-09</v>
      </c>
      <c r="AH649" s="10">
        <f>YEAR(Ventes[[#This Row],[VenteDate]])</f>
        <v>2026</v>
      </c>
      <c r="AR649"/>
      <c r="AS649"/>
      <c r="AT649"/>
      <c r="AU649"/>
      <c r="AV649"/>
      <c r="AW649"/>
      <c r="BA649"/>
      <c r="BC649"/>
    </row>
    <row r="650" spans="1:55">
      <c r="A650" t="s">
        <v>1463</v>
      </c>
      <c r="B650" t="s">
        <v>1464</v>
      </c>
      <c r="D650" s="7">
        <v>45066</v>
      </c>
      <c r="E650" s="8">
        <v>46366</v>
      </c>
      <c r="F650" s="8" t="s">
        <v>170</v>
      </c>
      <c r="G650" t="s">
        <v>171</v>
      </c>
      <c r="H650" t="s">
        <v>97</v>
      </c>
      <c r="I650" t="s">
        <v>98</v>
      </c>
      <c r="J650" t="s">
        <v>99</v>
      </c>
      <c r="K650" t="s">
        <v>1471</v>
      </c>
      <c r="L650" s="9" t="s">
        <v>1472</v>
      </c>
      <c r="M650" s="9" t="s">
        <v>130</v>
      </c>
      <c r="N650" t="s">
        <v>131</v>
      </c>
      <c r="O650" t="s">
        <v>45</v>
      </c>
      <c r="P650" t="s">
        <v>46</v>
      </c>
      <c r="Q650" s="5" t="s">
        <v>65</v>
      </c>
      <c r="R650" t="s">
        <v>66</v>
      </c>
      <c r="S650" t="s">
        <v>119</v>
      </c>
      <c r="T650" t="s">
        <v>120</v>
      </c>
      <c r="U650">
        <v>30.5</v>
      </c>
      <c r="V650">
        <v>25</v>
      </c>
      <c r="W650">
        <v>44.25</v>
      </c>
      <c r="X650">
        <f>Ventes[[#This Row],[VenteNombre]]*Ventes[[#This Row],[PUHT]]</f>
        <v>1106.25</v>
      </c>
      <c r="Y650">
        <f>IF(Ventes[[#This Row],[RemiseType]]="Aucun",0,IF(Ventes[[#This Row],[RemiseType]]="Bas",3%,IF(Ventes[[#This Row],[RemiseType]]="Moyen",5%,IF(Ventes[[#This Row],[RemiseType]]="Elevé",10%,0))))*Ventes[[#This Row],[VenteBrut]]</f>
        <v>55.3125</v>
      </c>
      <c r="Z650">
        <f>Ventes[[#This Row],[VenteBrut]]-Ventes[[#This Row],[Remise]]</f>
        <v>1050.9375</v>
      </c>
      <c r="AA650">
        <f>Ventes[[#This Row],[VenteNombre]]*Ventes[[#This Row],[CUHT]]</f>
        <v>762.5</v>
      </c>
      <c r="AB650">
        <f>ROUND(Ventes[[#This Row],[VenteNet]]-Ventes[[#This Row],[Cout]],2)</f>
        <v>288.44</v>
      </c>
      <c r="AC650">
        <f>WEEKDAY(Ventes[[#This Row],[VenteDate]], 2)</f>
        <v>4</v>
      </c>
      <c r="AD650" t="str">
        <f>CHOOSE(WEEKDAY(Ventes[[#This Row],[VenteDate]], 2),"lun.","mar.","mer.","jeu.","ven.","sam.","dim.")</f>
        <v>jeu.</v>
      </c>
      <c r="AE650" s="10" t="str">
        <f>IF(MONTH(Ventes[[#This Row],[VenteDate]])&lt;10,"0"&amp;MONTH(Ventes[[#This Row],[VenteDate]]),TEXT(MONTH(Ventes[[#This Row],[VenteDate]]),"##"))</f>
        <v>12</v>
      </c>
      <c r="AF650" t="str">
        <f>CHOOSE(Ventes[[#This Row],[DateMoisNumero]],"janvier","février","mars","avril","mai","juin","juillet.","août","septembre","octobre","novembre","décembre")</f>
        <v>décembre</v>
      </c>
      <c r="AG650" t="str">
        <f>Ventes[[#This Row],[DateAnnee]]&amp;IF(WEEKNUM(Ventes[[#This Row],[VenteDate]])&lt;10,"-0","-")&amp;WEEKNUM(Ventes[[#This Row],[VenteDate]])</f>
        <v>2026-50</v>
      </c>
      <c r="AH650" s="10">
        <f>YEAR(Ventes[[#This Row],[VenteDate]])</f>
        <v>2026</v>
      </c>
      <c r="AR650"/>
      <c r="AS650"/>
      <c r="AT650"/>
      <c r="AU650"/>
      <c r="AV650"/>
      <c r="AW650"/>
      <c r="BA650"/>
      <c r="BC650"/>
    </row>
    <row r="651" spans="1:55">
      <c r="A651" t="s">
        <v>1463</v>
      </c>
      <c r="B651" t="s">
        <v>1464</v>
      </c>
      <c r="D651" s="7">
        <v>45066</v>
      </c>
      <c r="E651" s="8">
        <v>46446</v>
      </c>
      <c r="F651" s="8" t="s">
        <v>170</v>
      </c>
      <c r="G651" t="s">
        <v>171</v>
      </c>
      <c r="H651" t="s">
        <v>97</v>
      </c>
      <c r="I651" t="s">
        <v>98</v>
      </c>
      <c r="J651" t="s">
        <v>99</v>
      </c>
      <c r="K651" t="s">
        <v>1473</v>
      </c>
      <c r="L651" s="9" t="s">
        <v>1474</v>
      </c>
      <c r="M651" s="9" t="s">
        <v>43</v>
      </c>
      <c r="N651" t="s">
        <v>44</v>
      </c>
      <c r="O651" t="s">
        <v>45</v>
      </c>
      <c r="P651" s="9" t="s">
        <v>46</v>
      </c>
      <c r="Q651" s="5" t="s">
        <v>79</v>
      </c>
      <c r="R651" t="s">
        <v>80</v>
      </c>
      <c r="S651" t="s">
        <v>102</v>
      </c>
      <c r="T651" t="s">
        <v>103</v>
      </c>
      <c r="U651" s="9">
        <v>40</v>
      </c>
      <c r="V651">
        <v>57</v>
      </c>
      <c r="W651" s="9">
        <v>79.17</v>
      </c>
      <c r="X651">
        <f>Ventes[[#This Row],[VenteNombre]]*Ventes[[#This Row],[PUHT]]</f>
        <v>4512.6900000000005</v>
      </c>
      <c r="Y651">
        <f>IF(Ventes[[#This Row],[RemiseType]]="Aucun",0,IF(Ventes[[#This Row],[RemiseType]]="Bas",3%,IF(Ventes[[#This Row],[RemiseType]]="Moyen",5%,IF(Ventes[[#This Row],[RemiseType]]="Elevé",10%,0))))*Ventes[[#This Row],[VenteBrut]]</f>
        <v>225.63450000000003</v>
      </c>
      <c r="Z651">
        <f>Ventes[[#This Row],[VenteBrut]]-Ventes[[#This Row],[Remise]]</f>
        <v>4287.0555000000004</v>
      </c>
      <c r="AA651">
        <f>Ventes[[#This Row],[VenteNombre]]*Ventes[[#This Row],[CUHT]]</f>
        <v>2280</v>
      </c>
      <c r="AB651">
        <f>ROUND(Ventes[[#This Row],[VenteNet]]-Ventes[[#This Row],[Cout]],2)</f>
        <v>2007.06</v>
      </c>
      <c r="AC651">
        <f>WEEKDAY(Ventes[[#This Row],[VenteDate]], 2)</f>
        <v>7</v>
      </c>
      <c r="AD651" t="str">
        <f>CHOOSE(WEEKDAY(Ventes[[#This Row],[VenteDate]], 2),"lun.","mar.","mer.","jeu.","ven.","sam.","dim.")</f>
        <v>dim.</v>
      </c>
      <c r="AE651" s="10" t="str">
        <f>IF(MONTH(Ventes[[#This Row],[VenteDate]])&lt;10,"0"&amp;MONTH(Ventes[[#This Row],[VenteDate]]),TEXT(MONTH(Ventes[[#This Row],[VenteDate]]),"##"))</f>
        <v>02</v>
      </c>
      <c r="AF651" t="str">
        <f>CHOOSE(Ventes[[#This Row],[DateMoisNumero]],"janvier","février","mars","avril","mai","juin","juillet.","août","septembre","octobre","novembre","décembre")</f>
        <v>février</v>
      </c>
      <c r="AG651" t="str">
        <f>Ventes[[#This Row],[DateAnnee]]&amp;IF(WEEKNUM(Ventes[[#This Row],[VenteDate]])&lt;10,"-0","-")&amp;WEEKNUM(Ventes[[#This Row],[VenteDate]])</f>
        <v>2027-10</v>
      </c>
      <c r="AH651" s="10">
        <f>YEAR(Ventes[[#This Row],[VenteDate]])</f>
        <v>2027</v>
      </c>
      <c r="AR651"/>
      <c r="AS651"/>
      <c r="AT651"/>
      <c r="AU651"/>
      <c r="AV651"/>
      <c r="AW651"/>
      <c r="BA651"/>
      <c r="BC651"/>
    </row>
    <row r="652" spans="1:55">
      <c r="A652" t="s">
        <v>1463</v>
      </c>
      <c r="B652" t="s">
        <v>1464</v>
      </c>
      <c r="D652" s="7">
        <v>45066</v>
      </c>
      <c r="E652" s="8">
        <v>46667</v>
      </c>
      <c r="F652" s="8" t="s">
        <v>170</v>
      </c>
      <c r="G652" t="s">
        <v>171</v>
      </c>
      <c r="H652" t="s">
        <v>97</v>
      </c>
      <c r="I652" t="s">
        <v>98</v>
      </c>
      <c r="J652" t="s">
        <v>99</v>
      </c>
      <c r="K652" t="s">
        <v>1475</v>
      </c>
      <c r="L652" s="9" t="s">
        <v>1476</v>
      </c>
      <c r="M652" s="9" t="s">
        <v>43</v>
      </c>
      <c r="N652" t="s">
        <v>44</v>
      </c>
      <c r="O652" t="s">
        <v>45</v>
      </c>
      <c r="P652" s="9" t="s">
        <v>46</v>
      </c>
      <c r="Q652" s="5" t="s">
        <v>79</v>
      </c>
      <c r="R652" t="s">
        <v>80</v>
      </c>
      <c r="S652" t="s">
        <v>102</v>
      </c>
      <c r="T652" t="s">
        <v>103</v>
      </c>
      <c r="U652" s="9">
        <v>64.8</v>
      </c>
      <c r="V652">
        <v>13</v>
      </c>
      <c r="W652" s="9">
        <v>128.25</v>
      </c>
      <c r="X652">
        <f>Ventes[[#This Row],[VenteNombre]]*Ventes[[#This Row],[PUHT]]</f>
        <v>1667.25</v>
      </c>
      <c r="Y652">
        <f>IF(Ventes[[#This Row],[RemiseType]]="Aucun",0,IF(Ventes[[#This Row],[RemiseType]]="Bas",3%,IF(Ventes[[#This Row],[RemiseType]]="Moyen",5%,IF(Ventes[[#This Row],[RemiseType]]="Elevé",10%,0))))*Ventes[[#This Row],[VenteBrut]]</f>
        <v>83.362500000000011</v>
      </c>
      <c r="Z652">
        <f>Ventes[[#This Row],[VenteBrut]]-Ventes[[#This Row],[Remise]]</f>
        <v>1583.8875</v>
      </c>
      <c r="AA652">
        <f>Ventes[[#This Row],[VenteNombre]]*Ventes[[#This Row],[CUHT]]</f>
        <v>842.4</v>
      </c>
      <c r="AB652">
        <f>ROUND(Ventes[[#This Row],[VenteNet]]-Ventes[[#This Row],[Cout]],2)</f>
        <v>741.49</v>
      </c>
      <c r="AC652">
        <f>WEEKDAY(Ventes[[#This Row],[VenteDate]], 2)</f>
        <v>4</v>
      </c>
      <c r="AD652" t="str">
        <f>CHOOSE(WEEKDAY(Ventes[[#This Row],[VenteDate]], 2),"lun.","mar.","mer.","jeu.","ven.","sam.","dim.")</f>
        <v>jeu.</v>
      </c>
      <c r="AE652" s="10" t="str">
        <f>IF(MONTH(Ventes[[#This Row],[VenteDate]])&lt;10,"0"&amp;MONTH(Ventes[[#This Row],[VenteDate]]),TEXT(MONTH(Ventes[[#This Row],[VenteDate]]),"##"))</f>
        <v>10</v>
      </c>
      <c r="AF652" t="str">
        <f>CHOOSE(Ventes[[#This Row],[DateMoisNumero]],"janvier","février","mars","avril","mai","juin","juillet.","août","septembre","octobre","novembre","décembre")</f>
        <v>octobre</v>
      </c>
      <c r="AG652" t="str">
        <f>Ventes[[#This Row],[DateAnnee]]&amp;IF(WEEKNUM(Ventes[[#This Row],[VenteDate]])&lt;10,"-0","-")&amp;WEEKNUM(Ventes[[#This Row],[VenteDate]])</f>
        <v>2027-41</v>
      </c>
      <c r="AH652" s="10">
        <f>YEAR(Ventes[[#This Row],[VenteDate]])</f>
        <v>2027</v>
      </c>
      <c r="AR652"/>
      <c r="AS652"/>
      <c r="AT652"/>
      <c r="AU652"/>
      <c r="AV652"/>
      <c r="AW652"/>
      <c r="BA652"/>
      <c r="BC652"/>
    </row>
    <row r="653" spans="1:55">
      <c r="A653" t="s">
        <v>1463</v>
      </c>
      <c r="B653" t="s">
        <v>1464</v>
      </c>
      <c r="D653" s="7">
        <v>45066</v>
      </c>
      <c r="E653" s="8">
        <v>46811</v>
      </c>
      <c r="F653" s="8" t="s">
        <v>170</v>
      </c>
      <c r="G653" t="s">
        <v>171</v>
      </c>
      <c r="H653" t="s">
        <v>97</v>
      </c>
      <c r="I653" t="s">
        <v>98</v>
      </c>
      <c r="J653" t="s">
        <v>99</v>
      </c>
      <c r="K653" t="s">
        <v>830</v>
      </c>
      <c r="L653" s="9" t="s">
        <v>831</v>
      </c>
      <c r="M653" s="9" t="s">
        <v>63</v>
      </c>
      <c r="N653" t="s">
        <v>64</v>
      </c>
      <c r="O653" t="s">
        <v>45</v>
      </c>
      <c r="P653" s="9" t="s">
        <v>46</v>
      </c>
      <c r="Q653" s="5" t="s">
        <v>57</v>
      </c>
      <c r="R653" t="s">
        <v>58</v>
      </c>
      <c r="S653" t="s">
        <v>143</v>
      </c>
      <c r="T653" t="s">
        <v>144</v>
      </c>
      <c r="U653" s="9">
        <v>36</v>
      </c>
      <c r="V653">
        <v>20</v>
      </c>
      <c r="W653" s="9">
        <v>47.5</v>
      </c>
      <c r="X653">
        <f>Ventes[[#This Row],[VenteNombre]]*Ventes[[#This Row],[PUHT]]</f>
        <v>950</v>
      </c>
      <c r="Y653">
        <f>IF(Ventes[[#This Row],[RemiseType]]="Aucun",0,IF(Ventes[[#This Row],[RemiseType]]="Bas",3%,IF(Ventes[[#This Row],[RemiseType]]="Moyen",5%,IF(Ventes[[#This Row],[RemiseType]]="Elevé",10%,0))))*Ventes[[#This Row],[VenteBrut]]</f>
        <v>47.5</v>
      </c>
      <c r="Z653">
        <f>Ventes[[#This Row],[VenteBrut]]-Ventes[[#This Row],[Remise]]</f>
        <v>902.5</v>
      </c>
      <c r="AA653">
        <f>Ventes[[#This Row],[VenteNombre]]*Ventes[[#This Row],[CUHT]]</f>
        <v>720</v>
      </c>
      <c r="AB653">
        <f>ROUND(Ventes[[#This Row],[VenteNet]]-Ventes[[#This Row],[Cout]],2)</f>
        <v>182.5</v>
      </c>
      <c r="AC653">
        <f>WEEKDAY(Ventes[[#This Row],[VenteDate]], 2)</f>
        <v>1</v>
      </c>
      <c r="AD653" t="str">
        <f>CHOOSE(WEEKDAY(Ventes[[#This Row],[VenteDate]], 2),"lun.","mar.","mer.","jeu.","ven.","sam.","dim.")</f>
        <v>lun.</v>
      </c>
      <c r="AE653" s="10" t="str">
        <f>IF(MONTH(Ventes[[#This Row],[VenteDate]])&lt;10,"0"&amp;MONTH(Ventes[[#This Row],[VenteDate]]),TEXT(MONTH(Ventes[[#This Row],[VenteDate]]),"##"))</f>
        <v>02</v>
      </c>
      <c r="AF653" t="str">
        <f>CHOOSE(Ventes[[#This Row],[DateMoisNumero]],"janvier","février","mars","avril","mai","juin","juillet.","août","septembre","octobre","novembre","décembre")</f>
        <v>février</v>
      </c>
      <c r="AG653" t="str">
        <f>Ventes[[#This Row],[DateAnnee]]&amp;IF(WEEKNUM(Ventes[[#This Row],[VenteDate]])&lt;10,"-0","-")&amp;WEEKNUM(Ventes[[#This Row],[VenteDate]])</f>
        <v>2028-10</v>
      </c>
      <c r="AH653" s="10">
        <f>YEAR(Ventes[[#This Row],[VenteDate]])</f>
        <v>2028</v>
      </c>
      <c r="AR653"/>
      <c r="AS653"/>
      <c r="AT653"/>
      <c r="AU653"/>
      <c r="AV653"/>
      <c r="AW653"/>
      <c r="BA653"/>
      <c r="BC653"/>
    </row>
    <row r="654" spans="1:55">
      <c r="A654" t="s">
        <v>1477</v>
      </c>
      <c r="B654" t="s">
        <v>1478</v>
      </c>
      <c r="D654" s="7">
        <v>45803</v>
      </c>
      <c r="E654" s="8">
        <v>45908</v>
      </c>
      <c r="F654" s="8" t="s">
        <v>108</v>
      </c>
      <c r="G654" t="s">
        <v>109</v>
      </c>
      <c r="H654" t="s">
        <v>127</v>
      </c>
      <c r="I654" t="s">
        <v>39</v>
      </c>
      <c r="J654" t="s">
        <v>40</v>
      </c>
      <c r="K654" t="s">
        <v>650</v>
      </c>
      <c r="L654" s="9" t="s">
        <v>651</v>
      </c>
      <c r="M654" s="9" t="s">
        <v>63</v>
      </c>
      <c r="N654" t="s">
        <v>64</v>
      </c>
      <c r="O654" t="s">
        <v>45</v>
      </c>
      <c r="P654" t="s">
        <v>46</v>
      </c>
      <c r="Q654" s="5" t="s">
        <v>65</v>
      </c>
      <c r="R654" t="s">
        <v>66</v>
      </c>
      <c r="S654" t="s">
        <v>143</v>
      </c>
      <c r="T654" t="s">
        <v>144</v>
      </c>
      <c r="U654">
        <v>10.8</v>
      </c>
      <c r="V654">
        <v>12</v>
      </c>
      <c r="W654">
        <v>14.25</v>
      </c>
      <c r="X654">
        <f>Ventes[[#This Row],[VenteNombre]]*Ventes[[#This Row],[PUHT]]</f>
        <v>171</v>
      </c>
      <c r="Y654">
        <f>IF(Ventes[[#This Row],[RemiseType]]="Aucun",0,IF(Ventes[[#This Row],[RemiseType]]="Bas",3%,IF(Ventes[[#This Row],[RemiseType]]="Moyen",5%,IF(Ventes[[#This Row],[RemiseType]]="Elevé",10%,0))))*Ventes[[#This Row],[VenteBrut]]</f>
        <v>8.5500000000000007</v>
      </c>
      <c r="Z654">
        <f>Ventes[[#This Row],[VenteBrut]]-Ventes[[#This Row],[Remise]]</f>
        <v>162.44999999999999</v>
      </c>
      <c r="AA654">
        <f>Ventes[[#This Row],[VenteNombre]]*Ventes[[#This Row],[CUHT]]</f>
        <v>129.60000000000002</v>
      </c>
      <c r="AB654">
        <f>ROUND(Ventes[[#This Row],[VenteNet]]-Ventes[[#This Row],[Cout]],2)</f>
        <v>32.85</v>
      </c>
      <c r="AC654">
        <f>WEEKDAY(Ventes[[#This Row],[VenteDate]], 2)</f>
        <v>1</v>
      </c>
      <c r="AD654" t="str">
        <f>CHOOSE(WEEKDAY(Ventes[[#This Row],[VenteDate]], 2),"lun.","mar.","mer.","jeu.","ven.","sam.","dim.")</f>
        <v>lun.</v>
      </c>
      <c r="AE654" s="10" t="str">
        <f>IF(MONTH(Ventes[[#This Row],[VenteDate]])&lt;10,"0"&amp;MONTH(Ventes[[#This Row],[VenteDate]]),TEXT(MONTH(Ventes[[#This Row],[VenteDate]]),"##"))</f>
        <v>09</v>
      </c>
      <c r="AF654" t="str">
        <f>CHOOSE(Ventes[[#This Row],[DateMoisNumero]],"janvier","février","mars","avril","mai","juin","juillet.","août","septembre","octobre","novembre","décembre")</f>
        <v>septembre</v>
      </c>
      <c r="AG654" t="str">
        <f>Ventes[[#This Row],[DateAnnee]]&amp;IF(WEEKNUM(Ventes[[#This Row],[VenteDate]])&lt;10,"-0","-")&amp;WEEKNUM(Ventes[[#This Row],[VenteDate]])</f>
        <v>2025-37</v>
      </c>
      <c r="AH654" s="10">
        <f>YEAR(Ventes[[#This Row],[VenteDate]])</f>
        <v>2025</v>
      </c>
      <c r="AR654"/>
      <c r="AS654"/>
      <c r="AT654"/>
      <c r="AU654"/>
      <c r="AV654"/>
      <c r="AW654"/>
      <c r="BA654"/>
      <c r="BC654"/>
    </row>
    <row r="655" spans="1:55">
      <c r="A655" t="s">
        <v>1477</v>
      </c>
      <c r="B655" t="s">
        <v>1478</v>
      </c>
      <c r="D655" s="7">
        <v>45803</v>
      </c>
      <c r="E655" s="8">
        <v>46156</v>
      </c>
      <c r="F655" s="8" t="s">
        <v>108</v>
      </c>
      <c r="G655" t="s">
        <v>109</v>
      </c>
      <c r="H655" t="s">
        <v>127</v>
      </c>
      <c r="I655" t="s">
        <v>39</v>
      </c>
      <c r="J655" t="s">
        <v>40</v>
      </c>
      <c r="K655" t="s">
        <v>1479</v>
      </c>
      <c r="L655" s="9" t="s">
        <v>1480</v>
      </c>
      <c r="M655" s="9" t="s">
        <v>63</v>
      </c>
      <c r="N655" t="s">
        <v>64</v>
      </c>
      <c r="O655" t="s">
        <v>45</v>
      </c>
      <c r="P655" t="s">
        <v>46</v>
      </c>
      <c r="Q655" s="5" t="s">
        <v>47</v>
      </c>
      <c r="R655" t="s">
        <v>48</v>
      </c>
      <c r="S655" t="s">
        <v>71</v>
      </c>
      <c r="T655" t="s">
        <v>72</v>
      </c>
      <c r="U655">
        <v>3.84</v>
      </c>
      <c r="V655">
        <v>28</v>
      </c>
      <c r="W655">
        <v>5.81</v>
      </c>
      <c r="X655">
        <f>Ventes[[#This Row],[VenteNombre]]*Ventes[[#This Row],[PUHT]]</f>
        <v>162.67999999999998</v>
      </c>
      <c r="Y655">
        <f>IF(Ventes[[#This Row],[RemiseType]]="Aucun",0,IF(Ventes[[#This Row],[RemiseType]]="Bas",3%,IF(Ventes[[#This Row],[RemiseType]]="Moyen",5%,IF(Ventes[[#This Row],[RemiseType]]="Elevé",10%,0))))*Ventes[[#This Row],[VenteBrut]]</f>
        <v>8.1339999999999986</v>
      </c>
      <c r="Z655">
        <f>Ventes[[#This Row],[VenteBrut]]-Ventes[[#This Row],[Remise]]</f>
        <v>154.54599999999999</v>
      </c>
      <c r="AA655">
        <f>Ventes[[#This Row],[VenteNombre]]*Ventes[[#This Row],[CUHT]]</f>
        <v>107.52</v>
      </c>
      <c r="AB655">
        <f>ROUND(Ventes[[#This Row],[VenteNet]]-Ventes[[#This Row],[Cout]],2)</f>
        <v>47.03</v>
      </c>
      <c r="AC655">
        <f>WEEKDAY(Ventes[[#This Row],[VenteDate]], 2)</f>
        <v>4</v>
      </c>
      <c r="AD655" t="str">
        <f>CHOOSE(WEEKDAY(Ventes[[#This Row],[VenteDate]], 2),"lun.","mar.","mer.","jeu.","ven.","sam.","dim.")</f>
        <v>jeu.</v>
      </c>
      <c r="AE655" s="10" t="str">
        <f>IF(MONTH(Ventes[[#This Row],[VenteDate]])&lt;10,"0"&amp;MONTH(Ventes[[#This Row],[VenteDate]]),TEXT(MONTH(Ventes[[#This Row],[VenteDate]]),"##"))</f>
        <v>05</v>
      </c>
      <c r="AF655" t="str">
        <f>CHOOSE(Ventes[[#This Row],[DateMoisNumero]],"janvier","février","mars","avril","mai","juin","juillet.","août","septembre","octobre","novembre","décembre")</f>
        <v>mai</v>
      </c>
      <c r="AG655" t="str">
        <f>Ventes[[#This Row],[DateAnnee]]&amp;IF(WEEKNUM(Ventes[[#This Row],[VenteDate]])&lt;10,"-0","-")&amp;WEEKNUM(Ventes[[#This Row],[VenteDate]])</f>
        <v>2026-20</v>
      </c>
      <c r="AH655" s="10">
        <f>YEAR(Ventes[[#This Row],[VenteDate]])</f>
        <v>2026</v>
      </c>
      <c r="AR655"/>
      <c r="AS655"/>
      <c r="AT655"/>
      <c r="AU655"/>
      <c r="AV655"/>
      <c r="AW655"/>
      <c r="BA655"/>
      <c r="BC655"/>
    </row>
    <row r="656" spans="1:55">
      <c r="A656" t="s">
        <v>1477</v>
      </c>
      <c r="B656" t="s">
        <v>1478</v>
      </c>
      <c r="D656" s="7">
        <v>45803</v>
      </c>
      <c r="E656" s="8">
        <v>46638</v>
      </c>
      <c r="F656" s="8" t="s">
        <v>108</v>
      </c>
      <c r="G656" t="s">
        <v>109</v>
      </c>
      <c r="H656" t="s">
        <v>127</v>
      </c>
      <c r="I656" t="s">
        <v>39</v>
      </c>
      <c r="J656" t="s">
        <v>40</v>
      </c>
      <c r="K656" t="s">
        <v>141</v>
      </c>
      <c r="L656" s="9" t="s">
        <v>142</v>
      </c>
      <c r="M656" s="9" t="s">
        <v>63</v>
      </c>
      <c r="N656" t="s">
        <v>64</v>
      </c>
      <c r="O656" t="s">
        <v>45</v>
      </c>
      <c r="P656" s="9" t="s">
        <v>46</v>
      </c>
      <c r="Q656" s="5" t="s">
        <v>65</v>
      </c>
      <c r="R656" t="s">
        <v>66</v>
      </c>
      <c r="S656" t="s">
        <v>143</v>
      </c>
      <c r="T656" t="s">
        <v>144</v>
      </c>
      <c r="U656" s="9">
        <v>16.2</v>
      </c>
      <c r="V656">
        <v>12</v>
      </c>
      <c r="W656" s="9">
        <v>21.38</v>
      </c>
      <c r="X656">
        <f>Ventes[[#This Row],[VenteNombre]]*Ventes[[#This Row],[PUHT]]</f>
        <v>256.56</v>
      </c>
      <c r="Y656">
        <f>IF(Ventes[[#This Row],[RemiseType]]="Aucun",0,IF(Ventes[[#This Row],[RemiseType]]="Bas",3%,IF(Ventes[[#This Row],[RemiseType]]="Moyen",5%,IF(Ventes[[#This Row],[RemiseType]]="Elevé",10%,0))))*Ventes[[#This Row],[VenteBrut]]</f>
        <v>12.828000000000001</v>
      </c>
      <c r="Z656">
        <f>Ventes[[#This Row],[VenteBrut]]-Ventes[[#This Row],[Remise]]</f>
        <v>243.732</v>
      </c>
      <c r="AA656">
        <f>Ventes[[#This Row],[VenteNombre]]*Ventes[[#This Row],[CUHT]]</f>
        <v>194.39999999999998</v>
      </c>
      <c r="AB656">
        <f>ROUND(Ventes[[#This Row],[VenteNet]]-Ventes[[#This Row],[Cout]],2)</f>
        <v>49.33</v>
      </c>
      <c r="AC656">
        <f>WEEKDAY(Ventes[[#This Row],[VenteDate]], 2)</f>
        <v>3</v>
      </c>
      <c r="AD656" t="str">
        <f>CHOOSE(WEEKDAY(Ventes[[#This Row],[VenteDate]], 2),"lun.","mar.","mer.","jeu.","ven.","sam.","dim.")</f>
        <v>mer.</v>
      </c>
      <c r="AE656" s="10" t="str">
        <f>IF(MONTH(Ventes[[#This Row],[VenteDate]])&lt;10,"0"&amp;MONTH(Ventes[[#This Row],[VenteDate]]),TEXT(MONTH(Ventes[[#This Row],[VenteDate]]),"##"))</f>
        <v>09</v>
      </c>
      <c r="AF656" t="str">
        <f>CHOOSE(Ventes[[#This Row],[DateMoisNumero]],"janvier","février","mars","avril","mai","juin","juillet.","août","septembre","octobre","novembre","décembre")</f>
        <v>septembre</v>
      </c>
      <c r="AG656" t="str">
        <f>Ventes[[#This Row],[DateAnnee]]&amp;IF(WEEKNUM(Ventes[[#This Row],[VenteDate]])&lt;10,"-0","-")&amp;WEEKNUM(Ventes[[#This Row],[VenteDate]])</f>
        <v>2027-37</v>
      </c>
      <c r="AH656" s="10">
        <f>YEAR(Ventes[[#This Row],[VenteDate]])</f>
        <v>2027</v>
      </c>
      <c r="AR656"/>
      <c r="AS656"/>
      <c r="AT656"/>
      <c r="AU656"/>
      <c r="AV656"/>
      <c r="AW656"/>
      <c r="BA656"/>
      <c r="BC656"/>
    </row>
    <row r="657" spans="1:55">
      <c r="A657" t="s">
        <v>1477</v>
      </c>
      <c r="B657" t="s">
        <v>1478</v>
      </c>
      <c r="D657" s="7">
        <v>45803</v>
      </c>
      <c r="E657" s="8">
        <v>46887</v>
      </c>
      <c r="F657" s="8" t="s">
        <v>108</v>
      </c>
      <c r="G657" t="s">
        <v>109</v>
      </c>
      <c r="H657" t="s">
        <v>127</v>
      </c>
      <c r="I657" t="s">
        <v>39</v>
      </c>
      <c r="J657" t="s">
        <v>40</v>
      </c>
      <c r="K657" t="s">
        <v>1481</v>
      </c>
      <c r="L657" s="9" t="s">
        <v>1482</v>
      </c>
      <c r="M657" s="9" t="s">
        <v>63</v>
      </c>
      <c r="N657" t="s">
        <v>64</v>
      </c>
      <c r="O657" t="s">
        <v>45</v>
      </c>
      <c r="P657" s="9" t="s">
        <v>46</v>
      </c>
      <c r="Q657" s="5" t="s">
        <v>47</v>
      </c>
      <c r="R657" t="s">
        <v>48</v>
      </c>
      <c r="S657" t="s">
        <v>71</v>
      </c>
      <c r="T657" t="s">
        <v>72</v>
      </c>
      <c r="U657" s="9">
        <v>13.44</v>
      </c>
      <c r="V657">
        <v>28</v>
      </c>
      <c r="W657" s="9">
        <v>20.32</v>
      </c>
      <c r="X657">
        <f>Ventes[[#This Row],[VenteNombre]]*Ventes[[#This Row],[PUHT]]</f>
        <v>568.96</v>
      </c>
      <c r="Y657">
        <f>IF(Ventes[[#This Row],[RemiseType]]="Aucun",0,IF(Ventes[[#This Row],[RemiseType]]="Bas",3%,IF(Ventes[[#This Row],[RemiseType]]="Moyen",5%,IF(Ventes[[#This Row],[RemiseType]]="Elevé",10%,0))))*Ventes[[#This Row],[VenteBrut]]</f>
        <v>28.448000000000004</v>
      </c>
      <c r="Z657">
        <f>Ventes[[#This Row],[VenteBrut]]-Ventes[[#This Row],[Remise]]</f>
        <v>540.51200000000006</v>
      </c>
      <c r="AA657">
        <f>Ventes[[#This Row],[VenteNombre]]*Ventes[[#This Row],[CUHT]]</f>
        <v>376.32</v>
      </c>
      <c r="AB657">
        <f>ROUND(Ventes[[#This Row],[VenteNet]]-Ventes[[#This Row],[Cout]],2)</f>
        <v>164.19</v>
      </c>
      <c r="AC657">
        <f>WEEKDAY(Ventes[[#This Row],[VenteDate]], 2)</f>
        <v>7</v>
      </c>
      <c r="AD657" t="str">
        <f>CHOOSE(WEEKDAY(Ventes[[#This Row],[VenteDate]], 2),"lun.","mar.","mer.","jeu.","ven.","sam.","dim.")</f>
        <v>dim.</v>
      </c>
      <c r="AE657" s="10" t="str">
        <f>IF(MONTH(Ventes[[#This Row],[VenteDate]])&lt;10,"0"&amp;MONTH(Ventes[[#This Row],[VenteDate]]),TEXT(MONTH(Ventes[[#This Row],[VenteDate]]),"##"))</f>
        <v>05</v>
      </c>
      <c r="AF657" t="str">
        <f>CHOOSE(Ventes[[#This Row],[DateMoisNumero]],"janvier","février","mars","avril","mai","juin","juillet.","août","septembre","octobre","novembre","décembre")</f>
        <v>mai</v>
      </c>
      <c r="AG657" t="str">
        <f>Ventes[[#This Row],[DateAnnee]]&amp;IF(WEEKNUM(Ventes[[#This Row],[VenteDate]])&lt;10,"-0","-")&amp;WEEKNUM(Ventes[[#This Row],[VenteDate]])</f>
        <v>2028-21</v>
      </c>
      <c r="AH657" s="10">
        <f>YEAR(Ventes[[#This Row],[VenteDate]])</f>
        <v>2028</v>
      </c>
      <c r="AR657"/>
      <c r="AS657"/>
      <c r="AT657"/>
      <c r="AU657"/>
      <c r="AV657"/>
      <c r="AW657"/>
      <c r="BA657"/>
      <c r="BC657"/>
    </row>
    <row r="658" spans="1:55">
      <c r="A658" t="s">
        <v>1483</v>
      </c>
      <c r="B658" t="s">
        <v>1484</v>
      </c>
      <c r="D658" s="7">
        <v>45911</v>
      </c>
      <c r="E658" s="8">
        <v>46037</v>
      </c>
      <c r="F658" s="8" t="s">
        <v>95</v>
      </c>
      <c r="G658" t="s">
        <v>96</v>
      </c>
      <c r="H658" t="s">
        <v>138</v>
      </c>
      <c r="I658" t="s">
        <v>139</v>
      </c>
      <c r="J658" t="s">
        <v>140</v>
      </c>
      <c r="K658" t="s">
        <v>1419</v>
      </c>
      <c r="L658" s="9" t="s">
        <v>1420</v>
      </c>
      <c r="M658" s="9" t="s">
        <v>63</v>
      </c>
      <c r="N658" t="s">
        <v>64</v>
      </c>
      <c r="O658" t="s">
        <v>77</v>
      </c>
      <c r="P658" t="s">
        <v>78</v>
      </c>
      <c r="Q658" s="5" t="s">
        <v>79</v>
      </c>
      <c r="R658" t="s">
        <v>80</v>
      </c>
      <c r="S658" t="s">
        <v>183</v>
      </c>
      <c r="T658" t="s">
        <v>184</v>
      </c>
      <c r="U658">
        <v>97.2</v>
      </c>
      <c r="V658">
        <v>29</v>
      </c>
      <c r="W658">
        <v>128.25</v>
      </c>
      <c r="X658">
        <f>Ventes[[#This Row],[VenteNombre]]*Ventes[[#This Row],[PUHT]]</f>
        <v>3719.25</v>
      </c>
      <c r="Y658">
        <f>IF(Ventes[[#This Row],[RemiseType]]="Aucun",0,IF(Ventes[[#This Row],[RemiseType]]="Bas",3%,IF(Ventes[[#This Row],[RemiseType]]="Moyen",5%,IF(Ventes[[#This Row],[RemiseType]]="Elevé",10%,0))))*Ventes[[#This Row],[VenteBrut]]</f>
        <v>371.92500000000001</v>
      </c>
      <c r="Z658">
        <f>Ventes[[#This Row],[VenteBrut]]-Ventes[[#This Row],[Remise]]</f>
        <v>3347.3249999999998</v>
      </c>
      <c r="AA658">
        <f>Ventes[[#This Row],[VenteNombre]]*Ventes[[#This Row],[CUHT]]</f>
        <v>2818.8</v>
      </c>
      <c r="AB658">
        <f>ROUND(Ventes[[#This Row],[VenteNet]]-Ventes[[#This Row],[Cout]],2)</f>
        <v>528.53</v>
      </c>
      <c r="AC658">
        <f>WEEKDAY(Ventes[[#This Row],[VenteDate]], 2)</f>
        <v>4</v>
      </c>
      <c r="AD658" t="str">
        <f>CHOOSE(WEEKDAY(Ventes[[#This Row],[VenteDate]], 2),"lun.","mar.","mer.","jeu.","ven.","sam.","dim.")</f>
        <v>jeu.</v>
      </c>
      <c r="AE658" s="10" t="str">
        <f>IF(MONTH(Ventes[[#This Row],[VenteDate]])&lt;10,"0"&amp;MONTH(Ventes[[#This Row],[VenteDate]]),TEXT(MONTH(Ventes[[#This Row],[VenteDate]]),"##"))</f>
        <v>01</v>
      </c>
      <c r="AF658" t="str">
        <f>CHOOSE(Ventes[[#This Row],[DateMoisNumero]],"janvier","février","mars","avril","mai","juin","juillet.","août","septembre","octobre","novembre","décembre")</f>
        <v>janvier</v>
      </c>
      <c r="AG658" t="str">
        <f>Ventes[[#This Row],[DateAnnee]]&amp;IF(WEEKNUM(Ventes[[#This Row],[VenteDate]])&lt;10,"-0","-")&amp;WEEKNUM(Ventes[[#This Row],[VenteDate]])</f>
        <v>2026-03</v>
      </c>
      <c r="AH658" s="10">
        <f>YEAR(Ventes[[#This Row],[VenteDate]])</f>
        <v>2026</v>
      </c>
      <c r="AR658"/>
      <c r="AS658"/>
      <c r="AT658"/>
      <c r="AU658"/>
      <c r="AV658"/>
      <c r="AW658"/>
      <c r="BA658"/>
      <c r="BC658"/>
    </row>
    <row r="659" spans="1:55">
      <c r="A659" t="s">
        <v>1483</v>
      </c>
      <c r="B659" t="s">
        <v>1484</v>
      </c>
      <c r="D659" s="7">
        <v>45911</v>
      </c>
      <c r="E659" s="8">
        <v>46767</v>
      </c>
      <c r="F659" s="8" t="s">
        <v>95</v>
      </c>
      <c r="G659" t="s">
        <v>96</v>
      </c>
      <c r="H659" t="s">
        <v>138</v>
      </c>
      <c r="I659" t="s">
        <v>139</v>
      </c>
      <c r="J659" t="s">
        <v>140</v>
      </c>
      <c r="K659" t="s">
        <v>583</v>
      </c>
      <c r="L659" s="9" t="s">
        <v>584</v>
      </c>
      <c r="M659" s="9" t="s">
        <v>63</v>
      </c>
      <c r="N659" t="s">
        <v>64</v>
      </c>
      <c r="O659" t="s">
        <v>77</v>
      </c>
      <c r="P659" s="9" t="s">
        <v>78</v>
      </c>
      <c r="Q659" s="5" t="s">
        <v>79</v>
      </c>
      <c r="R659" t="s">
        <v>80</v>
      </c>
      <c r="S659" t="s">
        <v>183</v>
      </c>
      <c r="T659" t="s">
        <v>184</v>
      </c>
      <c r="U659" s="9">
        <v>45</v>
      </c>
      <c r="V659">
        <v>29</v>
      </c>
      <c r="W659" s="9">
        <v>59.38</v>
      </c>
      <c r="X659">
        <f>Ventes[[#This Row],[VenteNombre]]*Ventes[[#This Row],[PUHT]]</f>
        <v>1722.02</v>
      </c>
      <c r="Y659">
        <f>IF(Ventes[[#This Row],[RemiseType]]="Aucun",0,IF(Ventes[[#This Row],[RemiseType]]="Bas",3%,IF(Ventes[[#This Row],[RemiseType]]="Moyen",5%,IF(Ventes[[#This Row],[RemiseType]]="Elevé",10%,0))))*Ventes[[#This Row],[VenteBrut]]</f>
        <v>172.202</v>
      </c>
      <c r="Z659">
        <f>Ventes[[#This Row],[VenteBrut]]-Ventes[[#This Row],[Remise]]</f>
        <v>1549.818</v>
      </c>
      <c r="AA659">
        <f>Ventes[[#This Row],[VenteNombre]]*Ventes[[#This Row],[CUHT]]</f>
        <v>1305</v>
      </c>
      <c r="AB659">
        <f>ROUND(Ventes[[#This Row],[VenteNet]]-Ventes[[#This Row],[Cout]],2)</f>
        <v>244.82</v>
      </c>
      <c r="AC659">
        <f>WEEKDAY(Ventes[[#This Row],[VenteDate]], 2)</f>
        <v>6</v>
      </c>
      <c r="AD659" t="str">
        <f>CHOOSE(WEEKDAY(Ventes[[#This Row],[VenteDate]], 2),"lun.","mar.","mer.","jeu.","ven.","sam.","dim.")</f>
        <v>sam.</v>
      </c>
      <c r="AE659" s="10" t="str">
        <f>IF(MONTH(Ventes[[#This Row],[VenteDate]])&lt;10,"0"&amp;MONTH(Ventes[[#This Row],[VenteDate]]),TEXT(MONTH(Ventes[[#This Row],[VenteDate]]),"##"))</f>
        <v>01</v>
      </c>
      <c r="AF659" t="str">
        <f>CHOOSE(Ventes[[#This Row],[DateMoisNumero]],"janvier","février","mars","avril","mai","juin","juillet.","août","septembre","octobre","novembre","décembre")</f>
        <v>janvier</v>
      </c>
      <c r="AG659" t="str">
        <f>Ventes[[#This Row],[DateAnnee]]&amp;IF(WEEKNUM(Ventes[[#This Row],[VenteDate]])&lt;10,"-0","-")&amp;WEEKNUM(Ventes[[#This Row],[VenteDate]])</f>
        <v>2028-03</v>
      </c>
      <c r="AH659" s="10">
        <f>YEAR(Ventes[[#This Row],[VenteDate]])</f>
        <v>2028</v>
      </c>
      <c r="AR659"/>
      <c r="AS659"/>
      <c r="AT659"/>
      <c r="AU659"/>
      <c r="AV659"/>
      <c r="AW659"/>
      <c r="BA659"/>
      <c r="BC659"/>
    </row>
    <row r="660" spans="1:55">
      <c r="A660" t="s">
        <v>1485</v>
      </c>
      <c r="B660" t="s">
        <v>1486</v>
      </c>
      <c r="D660" s="8">
        <v>45795</v>
      </c>
      <c r="E660" s="8">
        <v>45795</v>
      </c>
      <c r="F660" s="8" t="s">
        <v>36</v>
      </c>
      <c r="G660" t="s">
        <v>37</v>
      </c>
      <c r="H660" t="s">
        <v>155</v>
      </c>
      <c r="I660" t="s">
        <v>156</v>
      </c>
      <c r="J660" t="s">
        <v>157</v>
      </c>
      <c r="K660" t="s">
        <v>1487</v>
      </c>
      <c r="L660" s="9" t="s">
        <v>1488</v>
      </c>
      <c r="M660" s="9" t="s">
        <v>63</v>
      </c>
      <c r="N660" t="s">
        <v>64</v>
      </c>
      <c r="O660" t="s">
        <v>55</v>
      </c>
      <c r="P660" t="s">
        <v>56</v>
      </c>
      <c r="Q660" s="5" t="s">
        <v>57</v>
      </c>
      <c r="R660" t="s">
        <v>58</v>
      </c>
      <c r="S660" t="s">
        <v>49</v>
      </c>
      <c r="T660" t="s">
        <v>50</v>
      </c>
      <c r="U660">
        <v>25.8</v>
      </c>
      <c r="V660">
        <v>20</v>
      </c>
      <c r="W660">
        <v>27</v>
      </c>
      <c r="X660">
        <f>Ventes[[#This Row],[VenteNombre]]*Ventes[[#This Row],[PUHT]]</f>
        <v>540</v>
      </c>
      <c r="Y660">
        <f>IF(Ventes[[#This Row],[RemiseType]]="Aucun",0,IF(Ventes[[#This Row],[RemiseType]]="Bas",3%,IF(Ventes[[#This Row],[RemiseType]]="Moyen",5%,IF(Ventes[[#This Row],[RemiseType]]="Elevé",10%,0))))*Ventes[[#This Row],[VenteBrut]]</f>
        <v>16.2</v>
      </c>
      <c r="Z660">
        <f>Ventes[[#This Row],[VenteBrut]]-Ventes[[#This Row],[Remise]]</f>
        <v>523.79999999999995</v>
      </c>
      <c r="AA660">
        <f>Ventes[[#This Row],[VenteNombre]]*Ventes[[#This Row],[CUHT]]</f>
        <v>516</v>
      </c>
      <c r="AB660">
        <f>ROUND(Ventes[[#This Row],[VenteNet]]-Ventes[[#This Row],[Cout]],2)</f>
        <v>7.8</v>
      </c>
      <c r="AC660">
        <f>WEEKDAY(Ventes[[#This Row],[VenteDate]], 2)</f>
        <v>7</v>
      </c>
      <c r="AD660" t="str">
        <f>CHOOSE(WEEKDAY(Ventes[[#This Row],[VenteDate]], 2),"lun.","mar.","mer.","jeu.","ven.","sam.","dim.")</f>
        <v>dim.</v>
      </c>
      <c r="AE660" s="10" t="str">
        <f>IF(MONTH(Ventes[[#This Row],[VenteDate]])&lt;10,"0"&amp;MONTH(Ventes[[#This Row],[VenteDate]]),TEXT(MONTH(Ventes[[#This Row],[VenteDate]]),"##"))</f>
        <v>05</v>
      </c>
      <c r="AF660" t="str">
        <f>CHOOSE(Ventes[[#This Row],[DateMoisNumero]],"janvier","février","mars","avril","mai","juin","juillet.","août","septembre","octobre","novembre","décembre")</f>
        <v>mai</v>
      </c>
      <c r="AG660" t="str">
        <f>Ventes[[#This Row],[DateAnnee]]&amp;IF(WEEKNUM(Ventes[[#This Row],[VenteDate]])&lt;10,"-0","-")&amp;WEEKNUM(Ventes[[#This Row],[VenteDate]])</f>
        <v>2025-21</v>
      </c>
      <c r="AH660" s="10">
        <f>YEAR(Ventes[[#This Row],[VenteDate]])</f>
        <v>2025</v>
      </c>
      <c r="AR660"/>
      <c r="AS660"/>
      <c r="AT660"/>
      <c r="AU660"/>
      <c r="AV660"/>
      <c r="AW660"/>
      <c r="BA660"/>
      <c r="BC660"/>
    </row>
    <row r="661" spans="1:55">
      <c r="A661" t="s">
        <v>1485</v>
      </c>
      <c r="B661" t="s">
        <v>1486</v>
      </c>
      <c r="D661" s="8">
        <v>45795</v>
      </c>
      <c r="E661" s="8">
        <v>45795</v>
      </c>
      <c r="F661" s="8" t="s">
        <v>36</v>
      </c>
      <c r="G661" t="s">
        <v>37</v>
      </c>
      <c r="H661" t="s">
        <v>155</v>
      </c>
      <c r="I661" t="s">
        <v>156</v>
      </c>
      <c r="J661" t="s">
        <v>157</v>
      </c>
      <c r="K661" t="s">
        <v>1489</v>
      </c>
      <c r="L661" s="9" t="s">
        <v>1490</v>
      </c>
      <c r="M661" s="9" t="s">
        <v>63</v>
      </c>
      <c r="N661" t="s">
        <v>64</v>
      </c>
      <c r="O661" t="s">
        <v>55</v>
      </c>
      <c r="P661" s="9" t="s">
        <v>56</v>
      </c>
      <c r="Q661" s="5" t="s">
        <v>65</v>
      </c>
      <c r="R661" t="s">
        <v>66</v>
      </c>
      <c r="S661" t="s">
        <v>143</v>
      </c>
      <c r="T661" t="s">
        <v>144</v>
      </c>
      <c r="U661" s="9">
        <v>72.239999999999995</v>
      </c>
      <c r="V661">
        <v>21</v>
      </c>
      <c r="W661" s="9">
        <v>175.6</v>
      </c>
      <c r="X661">
        <f>Ventes[[#This Row],[VenteNombre]]*Ventes[[#This Row],[PUHT]]</f>
        <v>3687.6</v>
      </c>
      <c r="Y661">
        <f>IF(Ventes[[#This Row],[RemiseType]]="Aucun",0,IF(Ventes[[#This Row],[RemiseType]]="Bas",3%,IF(Ventes[[#This Row],[RemiseType]]="Moyen",5%,IF(Ventes[[#This Row],[RemiseType]]="Elevé",10%,0))))*Ventes[[#This Row],[VenteBrut]]</f>
        <v>110.628</v>
      </c>
      <c r="Z661">
        <f>Ventes[[#This Row],[VenteBrut]]-Ventes[[#This Row],[Remise]]</f>
        <v>3576.9719999999998</v>
      </c>
      <c r="AA661">
        <f>Ventes[[#This Row],[VenteNombre]]*Ventes[[#This Row],[CUHT]]</f>
        <v>1517.04</v>
      </c>
      <c r="AB661">
        <f>ROUND(Ventes[[#This Row],[VenteNet]]-Ventes[[#This Row],[Cout]],2)</f>
        <v>2059.9299999999998</v>
      </c>
      <c r="AC661">
        <f>WEEKDAY(Ventes[[#This Row],[VenteDate]], 2)</f>
        <v>7</v>
      </c>
      <c r="AD661" t="str">
        <f>CHOOSE(WEEKDAY(Ventes[[#This Row],[VenteDate]], 2),"lun.","mar.","mer.","jeu.","ven.","sam.","dim.")</f>
        <v>dim.</v>
      </c>
      <c r="AE661" s="10" t="str">
        <f>IF(MONTH(Ventes[[#This Row],[VenteDate]])&lt;10,"0"&amp;MONTH(Ventes[[#This Row],[VenteDate]]),TEXT(MONTH(Ventes[[#This Row],[VenteDate]]),"##"))</f>
        <v>05</v>
      </c>
      <c r="AF661" t="str">
        <f>CHOOSE(Ventes[[#This Row],[DateMoisNumero]],"janvier","février","mars","avril","mai","juin","juillet.","août","septembre","octobre","novembre","décembre")</f>
        <v>mai</v>
      </c>
      <c r="AG661" t="str">
        <f>Ventes[[#This Row],[DateAnnee]]&amp;IF(WEEKNUM(Ventes[[#This Row],[VenteDate]])&lt;10,"-0","-")&amp;WEEKNUM(Ventes[[#This Row],[VenteDate]])</f>
        <v>2025-21</v>
      </c>
      <c r="AH661" s="10">
        <f>YEAR(Ventes[[#This Row],[VenteDate]])</f>
        <v>2025</v>
      </c>
      <c r="AR661"/>
      <c r="AS661"/>
      <c r="AT661"/>
      <c r="AU661"/>
      <c r="AV661"/>
      <c r="AW661"/>
      <c r="BA661"/>
      <c r="BC661"/>
    </row>
    <row r="662" spans="1:55">
      <c r="A662" t="s">
        <v>1485</v>
      </c>
      <c r="B662" t="s">
        <v>1486</v>
      </c>
      <c r="D662" s="8">
        <v>45795</v>
      </c>
      <c r="E662" s="8">
        <v>45892</v>
      </c>
      <c r="F662" s="8" t="s">
        <v>36</v>
      </c>
      <c r="G662" t="s">
        <v>37</v>
      </c>
      <c r="H662" t="s">
        <v>155</v>
      </c>
      <c r="I662" t="s">
        <v>156</v>
      </c>
      <c r="J662" t="s">
        <v>157</v>
      </c>
      <c r="K662" t="s">
        <v>1491</v>
      </c>
      <c r="L662" s="9" t="s">
        <v>1492</v>
      </c>
      <c r="M662" s="9" t="s">
        <v>43</v>
      </c>
      <c r="N662" t="s">
        <v>44</v>
      </c>
      <c r="O662" t="s">
        <v>77</v>
      </c>
      <c r="P662" t="s">
        <v>78</v>
      </c>
      <c r="Q662" s="5" t="s">
        <v>47</v>
      </c>
      <c r="R662" t="s">
        <v>48</v>
      </c>
      <c r="S662" t="s">
        <v>478</v>
      </c>
      <c r="T662" t="s">
        <v>479</v>
      </c>
      <c r="U662">
        <v>8.4</v>
      </c>
      <c r="V662">
        <v>15</v>
      </c>
      <c r="W662">
        <v>11.61</v>
      </c>
      <c r="X662">
        <f>Ventes[[#This Row],[VenteNombre]]*Ventes[[#This Row],[PUHT]]</f>
        <v>174.14999999999998</v>
      </c>
      <c r="Y662">
        <f>IF(Ventes[[#This Row],[RemiseType]]="Aucun",0,IF(Ventes[[#This Row],[RemiseType]]="Bas",3%,IF(Ventes[[#This Row],[RemiseType]]="Moyen",5%,IF(Ventes[[#This Row],[RemiseType]]="Elevé",10%,0))))*Ventes[[#This Row],[VenteBrut]]</f>
        <v>17.414999999999999</v>
      </c>
      <c r="Z662">
        <f>Ventes[[#This Row],[VenteBrut]]-Ventes[[#This Row],[Remise]]</f>
        <v>156.73499999999999</v>
      </c>
      <c r="AA662">
        <f>Ventes[[#This Row],[VenteNombre]]*Ventes[[#This Row],[CUHT]]</f>
        <v>126</v>
      </c>
      <c r="AB662">
        <f>ROUND(Ventes[[#This Row],[VenteNet]]-Ventes[[#This Row],[Cout]],2)</f>
        <v>30.74</v>
      </c>
      <c r="AC662">
        <f>WEEKDAY(Ventes[[#This Row],[VenteDate]], 2)</f>
        <v>6</v>
      </c>
      <c r="AD662" t="str">
        <f>CHOOSE(WEEKDAY(Ventes[[#This Row],[VenteDate]], 2),"lun.","mar.","mer.","jeu.","ven.","sam.","dim.")</f>
        <v>sam.</v>
      </c>
      <c r="AE662" s="10" t="str">
        <f>IF(MONTH(Ventes[[#This Row],[VenteDate]])&lt;10,"0"&amp;MONTH(Ventes[[#This Row],[VenteDate]]),TEXT(MONTH(Ventes[[#This Row],[VenteDate]]),"##"))</f>
        <v>08</v>
      </c>
      <c r="AF662" t="str">
        <f>CHOOSE(Ventes[[#This Row],[DateMoisNumero]],"janvier","février","mars","avril","mai","juin","juillet.","août","septembre","octobre","novembre","décembre")</f>
        <v>août</v>
      </c>
      <c r="AG662" t="str">
        <f>Ventes[[#This Row],[DateAnnee]]&amp;IF(WEEKNUM(Ventes[[#This Row],[VenteDate]])&lt;10,"-0","-")&amp;WEEKNUM(Ventes[[#This Row],[VenteDate]])</f>
        <v>2025-34</v>
      </c>
      <c r="AH662" s="10">
        <f>YEAR(Ventes[[#This Row],[VenteDate]])</f>
        <v>2025</v>
      </c>
      <c r="AR662"/>
      <c r="AS662"/>
      <c r="AT662"/>
      <c r="AU662"/>
      <c r="AV662"/>
      <c r="AW662"/>
      <c r="BA662"/>
      <c r="BC662"/>
    </row>
    <row r="663" spans="1:55">
      <c r="A663" t="s">
        <v>1485</v>
      </c>
      <c r="B663" t="s">
        <v>1486</v>
      </c>
      <c r="D663" s="8">
        <v>45795</v>
      </c>
      <c r="E663" s="8">
        <v>46231</v>
      </c>
      <c r="F663" s="8" t="s">
        <v>36</v>
      </c>
      <c r="G663" t="s">
        <v>37</v>
      </c>
      <c r="H663" t="s">
        <v>155</v>
      </c>
      <c r="I663" t="s">
        <v>156</v>
      </c>
      <c r="J663" t="s">
        <v>157</v>
      </c>
      <c r="K663" t="s">
        <v>1493</v>
      </c>
      <c r="L663" s="9" t="s">
        <v>1494</v>
      </c>
      <c r="M663" s="9" t="s">
        <v>63</v>
      </c>
      <c r="N663" t="s">
        <v>64</v>
      </c>
      <c r="O663" t="s">
        <v>55</v>
      </c>
      <c r="P663" t="s">
        <v>56</v>
      </c>
      <c r="Q663" s="5" t="s">
        <v>65</v>
      </c>
      <c r="R663" t="s">
        <v>66</v>
      </c>
      <c r="S663" t="s">
        <v>143</v>
      </c>
      <c r="T663" t="s">
        <v>144</v>
      </c>
      <c r="U663">
        <v>92.88</v>
      </c>
      <c r="V663">
        <v>21</v>
      </c>
      <c r="W663">
        <v>97.2</v>
      </c>
      <c r="X663">
        <f>Ventes[[#This Row],[VenteNombre]]*Ventes[[#This Row],[PUHT]]</f>
        <v>2041.2</v>
      </c>
      <c r="Y663">
        <f>IF(Ventes[[#This Row],[RemiseType]]="Aucun",0,IF(Ventes[[#This Row],[RemiseType]]="Bas",3%,IF(Ventes[[#This Row],[RemiseType]]="Moyen",5%,IF(Ventes[[#This Row],[RemiseType]]="Elevé",10%,0))))*Ventes[[#This Row],[VenteBrut]]</f>
        <v>61.235999999999997</v>
      </c>
      <c r="Z663">
        <f>Ventes[[#This Row],[VenteBrut]]-Ventes[[#This Row],[Remise]]</f>
        <v>1979.9639999999999</v>
      </c>
      <c r="AA663">
        <f>Ventes[[#This Row],[VenteNombre]]*Ventes[[#This Row],[CUHT]]</f>
        <v>1950.48</v>
      </c>
      <c r="AB663">
        <f>ROUND(Ventes[[#This Row],[VenteNet]]-Ventes[[#This Row],[Cout]],2)</f>
        <v>29.48</v>
      </c>
      <c r="AC663">
        <f>WEEKDAY(Ventes[[#This Row],[VenteDate]], 2)</f>
        <v>2</v>
      </c>
      <c r="AD663" t="str">
        <f>CHOOSE(WEEKDAY(Ventes[[#This Row],[VenteDate]], 2),"lun.","mar.","mer.","jeu.","ven.","sam.","dim.")</f>
        <v>mar.</v>
      </c>
      <c r="AE663" s="10" t="str">
        <f>IF(MONTH(Ventes[[#This Row],[VenteDate]])&lt;10,"0"&amp;MONTH(Ventes[[#This Row],[VenteDate]]),TEXT(MONTH(Ventes[[#This Row],[VenteDate]]),"##"))</f>
        <v>07</v>
      </c>
      <c r="AF663" t="str">
        <f>CHOOSE(Ventes[[#This Row],[DateMoisNumero]],"janvier","février","mars","avril","mai","juin","juillet.","août","septembre","octobre","novembre","décembre")</f>
        <v>juillet.</v>
      </c>
      <c r="AG663" t="str">
        <f>Ventes[[#This Row],[DateAnnee]]&amp;IF(WEEKNUM(Ventes[[#This Row],[VenteDate]])&lt;10,"-0","-")&amp;WEEKNUM(Ventes[[#This Row],[VenteDate]])</f>
        <v>2026-31</v>
      </c>
      <c r="AH663" s="10">
        <f>YEAR(Ventes[[#This Row],[VenteDate]])</f>
        <v>2026</v>
      </c>
      <c r="AR663"/>
      <c r="AS663"/>
      <c r="AT663"/>
      <c r="AU663"/>
      <c r="AV663"/>
      <c r="AW663"/>
      <c r="BA663"/>
      <c r="BC663"/>
    </row>
    <row r="664" spans="1:55">
      <c r="A664" t="s">
        <v>1485</v>
      </c>
      <c r="B664" t="s">
        <v>1486</v>
      </c>
      <c r="D664" s="8">
        <v>45795</v>
      </c>
      <c r="E664" s="8">
        <v>46525</v>
      </c>
      <c r="F664" s="8" t="s">
        <v>36</v>
      </c>
      <c r="G664" t="s">
        <v>37</v>
      </c>
      <c r="H664" t="s">
        <v>155</v>
      </c>
      <c r="I664" t="s">
        <v>156</v>
      </c>
      <c r="J664" t="s">
        <v>157</v>
      </c>
      <c r="K664" t="s">
        <v>1495</v>
      </c>
      <c r="L664" s="9" t="s">
        <v>1496</v>
      </c>
      <c r="M664" s="9" t="s">
        <v>63</v>
      </c>
      <c r="N664" t="s">
        <v>64</v>
      </c>
      <c r="O664" t="s">
        <v>55</v>
      </c>
      <c r="P664" s="9" t="s">
        <v>56</v>
      </c>
      <c r="Q664" s="5" t="s">
        <v>57</v>
      </c>
      <c r="R664" t="s">
        <v>58</v>
      </c>
      <c r="S664" t="s">
        <v>49</v>
      </c>
      <c r="T664" t="s">
        <v>50</v>
      </c>
      <c r="U664" s="9">
        <v>28.67</v>
      </c>
      <c r="V664">
        <v>20</v>
      </c>
      <c r="W664" s="9">
        <v>30</v>
      </c>
      <c r="X664">
        <f>Ventes[[#This Row],[VenteNombre]]*Ventes[[#This Row],[PUHT]]</f>
        <v>600</v>
      </c>
      <c r="Y664">
        <f>IF(Ventes[[#This Row],[RemiseType]]="Aucun",0,IF(Ventes[[#This Row],[RemiseType]]="Bas",3%,IF(Ventes[[#This Row],[RemiseType]]="Moyen",5%,IF(Ventes[[#This Row],[RemiseType]]="Elevé",10%,0))))*Ventes[[#This Row],[VenteBrut]]</f>
        <v>18</v>
      </c>
      <c r="Z664">
        <f>Ventes[[#This Row],[VenteBrut]]-Ventes[[#This Row],[Remise]]</f>
        <v>582</v>
      </c>
      <c r="AA664">
        <f>Ventes[[#This Row],[VenteNombre]]*Ventes[[#This Row],[CUHT]]</f>
        <v>573.40000000000009</v>
      </c>
      <c r="AB664">
        <f>ROUND(Ventes[[#This Row],[VenteNet]]-Ventes[[#This Row],[Cout]],2)</f>
        <v>8.6</v>
      </c>
      <c r="AC664">
        <f>WEEKDAY(Ventes[[#This Row],[VenteDate]], 2)</f>
        <v>2</v>
      </c>
      <c r="AD664" t="str">
        <f>CHOOSE(WEEKDAY(Ventes[[#This Row],[VenteDate]], 2),"lun.","mar.","mer.","jeu.","ven.","sam.","dim.")</f>
        <v>mar.</v>
      </c>
      <c r="AE664" s="10" t="str">
        <f>IF(MONTH(Ventes[[#This Row],[VenteDate]])&lt;10,"0"&amp;MONTH(Ventes[[#This Row],[VenteDate]]),TEXT(MONTH(Ventes[[#This Row],[VenteDate]]),"##"))</f>
        <v>05</v>
      </c>
      <c r="AF664" t="str">
        <f>CHOOSE(Ventes[[#This Row],[DateMoisNumero]],"janvier","février","mars","avril","mai","juin","juillet.","août","septembre","octobre","novembre","décembre")</f>
        <v>mai</v>
      </c>
      <c r="AG664" t="str">
        <f>Ventes[[#This Row],[DateAnnee]]&amp;IF(WEEKNUM(Ventes[[#This Row],[VenteDate]])&lt;10,"-0","-")&amp;WEEKNUM(Ventes[[#This Row],[VenteDate]])</f>
        <v>2027-21</v>
      </c>
      <c r="AH664" s="10">
        <f>YEAR(Ventes[[#This Row],[VenteDate]])</f>
        <v>2027</v>
      </c>
      <c r="AR664"/>
      <c r="AS664"/>
      <c r="AT664"/>
      <c r="AU664"/>
      <c r="AV664"/>
      <c r="AW664"/>
      <c r="BA664"/>
      <c r="BC664"/>
    </row>
    <row r="665" spans="1:55">
      <c r="A665" t="s">
        <v>1485</v>
      </c>
      <c r="B665" t="s">
        <v>1486</v>
      </c>
      <c r="D665" s="8">
        <v>45795</v>
      </c>
      <c r="E665" s="8">
        <v>46622</v>
      </c>
      <c r="F665" s="8" t="s">
        <v>36</v>
      </c>
      <c r="G665" t="s">
        <v>37</v>
      </c>
      <c r="H665" t="s">
        <v>155</v>
      </c>
      <c r="I665" t="s">
        <v>156</v>
      </c>
      <c r="J665" t="s">
        <v>157</v>
      </c>
      <c r="K665" t="s">
        <v>1497</v>
      </c>
      <c r="L665" s="9" t="s">
        <v>1498</v>
      </c>
      <c r="M665" s="9" t="s">
        <v>43</v>
      </c>
      <c r="N665" t="s">
        <v>44</v>
      </c>
      <c r="O665" t="s">
        <v>77</v>
      </c>
      <c r="P665" s="9" t="s">
        <v>78</v>
      </c>
      <c r="Q665" s="5" t="s">
        <v>47</v>
      </c>
      <c r="R665" t="s">
        <v>48</v>
      </c>
      <c r="S665" t="s">
        <v>478</v>
      </c>
      <c r="T665" t="s">
        <v>479</v>
      </c>
      <c r="U665" s="9">
        <v>45.36</v>
      </c>
      <c r="V665">
        <v>15</v>
      </c>
      <c r="W665" s="9">
        <v>62.7</v>
      </c>
      <c r="X665">
        <f>Ventes[[#This Row],[VenteNombre]]*Ventes[[#This Row],[PUHT]]</f>
        <v>940.5</v>
      </c>
      <c r="Y665">
        <f>IF(Ventes[[#This Row],[RemiseType]]="Aucun",0,IF(Ventes[[#This Row],[RemiseType]]="Bas",3%,IF(Ventes[[#This Row],[RemiseType]]="Moyen",5%,IF(Ventes[[#This Row],[RemiseType]]="Elevé",10%,0))))*Ventes[[#This Row],[VenteBrut]]</f>
        <v>94.050000000000011</v>
      </c>
      <c r="Z665">
        <f>Ventes[[#This Row],[VenteBrut]]-Ventes[[#This Row],[Remise]]</f>
        <v>846.45</v>
      </c>
      <c r="AA665">
        <f>Ventes[[#This Row],[VenteNombre]]*Ventes[[#This Row],[CUHT]]</f>
        <v>680.4</v>
      </c>
      <c r="AB665">
        <f>ROUND(Ventes[[#This Row],[VenteNet]]-Ventes[[#This Row],[Cout]],2)</f>
        <v>166.05</v>
      </c>
      <c r="AC665">
        <f>WEEKDAY(Ventes[[#This Row],[VenteDate]], 2)</f>
        <v>1</v>
      </c>
      <c r="AD665" t="str">
        <f>CHOOSE(WEEKDAY(Ventes[[#This Row],[VenteDate]], 2),"lun.","mar.","mer.","jeu.","ven.","sam.","dim.")</f>
        <v>lun.</v>
      </c>
      <c r="AE665" s="10" t="str">
        <f>IF(MONTH(Ventes[[#This Row],[VenteDate]])&lt;10,"0"&amp;MONTH(Ventes[[#This Row],[VenteDate]]),TEXT(MONTH(Ventes[[#This Row],[VenteDate]]),"##"))</f>
        <v>08</v>
      </c>
      <c r="AF665" t="str">
        <f>CHOOSE(Ventes[[#This Row],[DateMoisNumero]],"janvier","février","mars","avril","mai","juin","juillet.","août","septembre","octobre","novembre","décembre")</f>
        <v>août</v>
      </c>
      <c r="AG665" t="str">
        <f>Ventes[[#This Row],[DateAnnee]]&amp;IF(WEEKNUM(Ventes[[#This Row],[VenteDate]])&lt;10,"-0","-")&amp;WEEKNUM(Ventes[[#This Row],[VenteDate]])</f>
        <v>2027-35</v>
      </c>
      <c r="AH665" s="10">
        <f>YEAR(Ventes[[#This Row],[VenteDate]])</f>
        <v>2027</v>
      </c>
      <c r="AR665"/>
      <c r="AS665"/>
      <c r="AT665"/>
      <c r="AU665"/>
      <c r="AV665"/>
      <c r="AW665"/>
      <c r="BA665"/>
      <c r="BC665"/>
    </row>
    <row r="666" spans="1:55">
      <c r="A666" t="s">
        <v>1499</v>
      </c>
      <c r="B666" t="s">
        <v>1500</v>
      </c>
      <c r="D666" s="7">
        <v>45315</v>
      </c>
      <c r="E666" s="8">
        <v>45315</v>
      </c>
      <c r="F666" s="8" t="s">
        <v>170</v>
      </c>
      <c r="G666" t="s">
        <v>171</v>
      </c>
      <c r="H666" t="s">
        <v>377</v>
      </c>
      <c r="I666" t="s">
        <v>39</v>
      </c>
      <c r="J666" t="s">
        <v>40</v>
      </c>
      <c r="K666" t="s">
        <v>1501</v>
      </c>
      <c r="L666" s="9" t="s">
        <v>1502</v>
      </c>
      <c r="M666" s="9" t="s">
        <v>53</v>
      </c>
      <c r="N666" t="s">
        <v>54</v>
      </c>
      <c r="O666" t="s">
        <v>77</v>
      </c>
      <c r="P666" s="9" t="s">
        <v>78</v>
      </c>
      <c r="Q666" s="5" t="s">
        <v>57</v>
      </c>
      <c r="R666" t="s">
        <v>58</v>
      </c>
      <c r="S666" t="s">
        <v>115</v>
      </c>
      <c r="T666" t="s">
        <v>116</v>
      </c>
      <c r="U666" s="9">
        <v>51.19</v>
      </c>
      <c r="V666">
        <v>98</v>
      </c>
      <c r="W666" s="9">
        <v>70.47</v>
      </c>
      <c r="X666">
        <f>Ventes[[#This Row],[VenteNombre]]*Ventes[[#This Row],[PUHT]]</f>
        <v>6906.0599999999995</v>
      </c>
      <c r="Y666">
        <f>IF(Ventes[[#This Row],[RemiseType]]="Aucun",0,IF(Ventes[[#This Row],[RemiseType]]="Bas",3%,IF(Ventes[[#This Row],[RemiseType]]="Moyen",5%,IF(Ventes[[#This Row],[RemiseType]]="Elevé",10%,0))))*Ventes[[#This Row],[VenteBrut]]</f>
        <v>690.60599999999999</v>
      </c>
      <c r="Z666">
        <f>Ventes[[#This Row],[VenteBrut]]-Ventes[[#This Row],[Remise]]</f>
        <v>6215.4539999999997</v>
      </c>
      <c r="AA666">
        <f>Ventes[[#This Row],[VenteNombre]]*Ventes[[#This Row],[CUHT]]</f>
        <v>5016.62</v>
      </c>
      <c r="AB666">
        <f>ROUND(Ventes[[#This Row],[VenteNet]]-Ventes[[#This Row],[Cout]],2)</f>
        <v>1198.83</v>
      </c>
      <c r="AC666">
        <f>WEEKDAY(Ventes[[#This Row],[VenteDate]], 2)</f>
        <v>3</v>
      </c>
      <c r="AD666" t="str">
        <f>CHOOSE(WEEKDAY(Ventes[[#This Row],[VenteDate]], 2),"lun.","mar.","mer.","jeu.","ven.","sam.","dim.")</f>
        <v>mer.</v>
      </c>
      <c r="AE666" s="10" t="str">
        <f>IF(MONTH(Ventes[[#This Row],[VenteDate]])&lt;10,"0"&amp;MONTH(Ventes[[#This Row],[VenteDate]]),TEXT(MONTH(Ventes[[#This Row],[VenteDate]]),"##"))</f>
        <v>01</v>
      </c>
      <c r="AF666" t="str">
        <f>CHOOSE(Ventes[[#This Row],[DateMoisNumero]],"janvier","février","mars","avril","mai","juin","juillet.","août","septembre","octobre","novembre","décembre")</f>
        <v>janvier</v>
      </c>
      <c r="AG666" t="str">
        <f>Ventes[[#This Row],[DateAnnee]]&amp;IF(WEEKNUM(Ventes[[#This Row],[VenteDate]])&lt;10,"-0","-")&amp;WEEKNUM(Ventes[[#This Row],[VenteDate]])</f>
        <v>2024-04</v>
      </c>
      <c r="AH666" s="10">
        <f>YEAR(Ventes[[#This Row],[VenteDate]])</f>
        <v>2024</v>
      </c>
      <c r="AR666"/>
      <c r="AS666"/>
      <c r="AT666"/>
      <c r="AU666"/>
      <c r="AV666"/>
      <c r="AW666"/>
      <c r="BA666"/>
      <c r="BC666"/>
    </row>
    <row r="667" spans="1:55">
      <c r="A667" t="s">
        <v>1499</v>
      </c>
      <c r="B667" t="s">
        <v>1500</v>
      </c>
      <c r="D667" s="7">
        <v>45315</v>
      </c>
      <c r="E667" s="8">
        <v>45986</v>
      </c>
      <c r="F667" s="8" t="s">
        <v>170</v>
      </c>
      <c r="G667" t="s">
        <v>171</v>
      </c>
      <c r="H667" t="s">
        <v>377</v>
      </c>
      <c r="I667" t="s">
        <v>39</v>
      </c>
      <c r="J667" t="s">
        <v>40</v>
      </c>
      <c r="K667" t="s">
        <v>1489</v>
      </c>
      <c r="L667" s="9" t="s">
        <v>1490</v>
      </c>
      <c r="M667" s="9" t="s">
        <v>63</v>
      </c>
      <c r="N667" t="s">
        <v>64</v>
      </c>
      <c r="O667" t="s">
        <v>77</v>
      </c>
      <c r="P667" t="s">
        <v>78</v>
      </c>
      <c r="Q667" s="5" t="s">
        <v>79</v>
      </c>
      <c r="R667" t="s">
        <v>80</v>
      </c>
      <c r="S667" t="s">
        <v>49</v>
      </c>
      <c r="T667" t="s">
        <v>50</v>
      </c>
      <c r="U667">
        <v>72.239999999999995</v>
      </c>
      <c r="V667">
        <v>28</v>
      </c>
      <c r="W667">
        <v>175.6</v>
      </c>
      <c r="X667">
        <f>Ventes[[#This Row],[VenteNombre]]*Ventes[[#This Row],[PUHT]]</f>
        <v>4916.8</v>
      </c>
      <c r="Y667">
        <f>IF(Ventes[[#This Row],[RemiseType]]="Aucun",0,IF(Ventes[[#This Row],[RemiseType]]="Bas",3%,IF(Ventes[[#This Row],[RemiseType]]="Moyen",5%,IF(Ventes[[#This Row],[RemiseType]]="Elevé",10%,0))))*Ventes[[#This Row],[VenteBrut]]</f>
        <v>491.68000000000006</v>
      </c>
      <c r="Z667">
        <f>Ventes[[#This Row],[VenteBrut]]-Ventes[[#This Row],[Remise]]</f>
        <v>4425.12</v>
      </c>
      <c r="AA667">
        <f>Ventes[[#This Row],[VenteNombre]]*Ventes[[#This Row],[CUHT]]</f>
        <v>2022.7199999999998</v>
      </c>
      <c r="AB667">
        <f>ROUND(Ventes[[#This Row],[VenteNet]]-Ventes[[#This Row],[Cout]],2)</f>
        <v>2402.4</v>
      </c>
      <c r="AC667">
        <f>WEEKDAY(Ventes[[#This Row],[VenteDate]], 2)</f>
        <v>2</v>
      </c>
      <c r="AD667" t="str">
        <f>CHOOSE(WEEKDAY(Ventes[[#This Row],[VenteDate]], 2),"lun.","mar.","mer.","jeu.","ven.","sam.","dim.")</f>
        <v>mar.</v>
      </c>
      <c r="AE667" s="10" t="str">
        <f>IF(MONTH(Ventes[[#This Row],[VenteDate]])&lt;10,"0"&amp;MONTH(Ventes[[#This Row],[VenteDate]]),TEXT(MONTH(Ventes[[#This Row],[VenteDate]]),"##"))</f>
        <v>11</v>
      </c>
      <c r="AF667" t="str">
        <f>CHOOSE(Ventes[[#This Row],[DateMoisNumero]],"janvier","février","mars","avril","mai","juin","juillet.","août","septembre","octobre","novembre","décembre")</f>
        <v>novembre</v>
      </c>
      <c r="AG667" t="str">
        <f>Ventes[[#This Row],[DateAnnee]]&amp;IF(WEEKNUM(Ventes[[#This Row],[VenteDate]])&lt;10,"-0","-")&amp;WEEKNUM(Ventes[[#This Row],[VenteDate]])</f>
        <v>2025-48</v>
      </c>
      <c r="AH667" s="10">
        <f>YEAR(Ventes[[#This Row],[VenteDate]])</f>
        <v>2025</v>
      </c>
      <c r="AR667"/>
      <c r="AS667"/>
      <c r="AT667"/>
      <c r="AU667"/>
      <c r="AV667"/>
      <c r="AW667"/>
      <c r="BA667"/>
      <c r="BC667"/>
    </row>
    <row r="668" spans="1:55">
      <c r="A668" t="s">
        <v>1499</v>
      </c>
      <c r="B668" t="s">
        <v>1500</v>
      </c>
      <c r="D668" s="7">
        <v>45315</v>
      </c>
      <c r="E668" s="8">
        <v>46311</v>
      </c>
      <c r="F668" s="8" t="s">
        <v>170</v>
      </c>
      <c r="G668" t="s">
        <v>171</v>
      </c>
      <c r="H668" t="s">
        <v>377</v>
      </c>
      <c r="I668" t="s">
        <v>39</v>
      </c>
      <c r="J668" t="s">
        <v>40</v>
      </c>
      <c r="K668" t="s">
        <v>1503</v>
      </c>
      <c r="L668" s="9" t="s">
        <v>1504</v>
      </c>
      <c r="M668" s="9" t="s">
        <v>53</v>
      </c>
      <c r="N668" t="s">
        <v>54</v>
      </c>
      <c r="O668" t="s">
        <v>77</v>
      </c>
      <c r="P668" t="s">
        <v>78</v>
      </c>
      <c r="Q668" s="5" t="s">
        <v>57</v>
      </c>
      <c r="R668" t="s">
        <v>58</v>
      </c>
      <c r="S668" t="s">
        <v>115</v>
      </c>
      <c r="T668" t="s">
        <v>116</v>
      </c>
      <c r="U668">
        <v>9.48</v>
      </c>
      <c r="V668">
        <v>98</v>
      </c>
      <c r="W668">
        <v>13.05</v>
      </c>
      <c r="X668">
        <f>Ventes[[#This Row],[VenteNombre]]*Ventes[[#This Row],[PUHT]]</f>
        <v>1278.9000000000001</v>
      </c>
      <c r="Y668">
        <f>IF(Ventes[[#This Row],[RemiseType]]="Aucun",0,IF(Ventes[[#This Row],[RemiseType]]="Bas",3%,IF(Ventes[[#This Row],[RemiseType]]="Moyen",5%,IF(Ventes[[#This Row],[RemiseType]]="Elevé",10%,0))))*Ventes[[#This Row],[VenteBrut]]</f>
        <v>127.89000000000001</v>
      </c>
      <c r="Z668">
        <f>Ventes[[#This Row],[VenteBrut]]-Ventes[[#This Row],[Remise]]</f>
        <v>1151.01</v>
      </c>
      <c r="AA668">
        <f>Ventes[[#This Row],[VenteNombre]]*Ventes[[#This Row],[CUHT]]</f>
        <v>929.04000000000008</v>
      </c>
      <c r="AB668">
        <f>ROUND(Ventes[[#This Row],[VenteNet]]-Ventes[[#This Row],[Cout]],2)</f>
        <v>221.97</v>
      </c>
      <c r="AC668">
        <f>WEEKDAY(Ventes[[#This Row],[VenteDate]], 2)</f>
        <v>5</v>
      </c>
      <c r="AD668" t="str">
        <f>CHOOSE(WEEKDAY(Ventes[[#This Row],[VenteDate]], 2),"lun.","mar.","mer.","jeu.","ven.","sam.","dim.")</f>
        <v>ven.</v>
      </c>
      <c r="AE668" s="10" t="str">
        <f>IF(MONTH(Ventes[[#This Row],[VenteDate]])&lt;10,"0"&amp;MONTH(Ventes[[#This Row],[VenteDate]]),TEXT(MONTH(Ventes[[#This Row],[VenteDate]]),"##"))</f>
        <v>10</v>
      </c>
      <c r="AF668" t="str">
        <f>CHOOSE(Ventes[[#This Row],[DateMoisNumero]],"janvier","février","mars","avril","mai","juin","juillet.","août","septembre","octobre","novembre","décembre")</f>
        <v>octobre</v>
      </c>
      <c r="AG668" t="str">
        <f>Ventes[[#This Row],[DateAnnee]]&amp;IF(WEEKNUM(Ventes[[#This Row],[VenteDate]])&lt;10,"-0","-")&amp;WEEKNUM(Ventes[[#This Row],[VenteDate]])</f>
        <v>2026-42</v>
      </c>
      <c r="AH668" s="10">
        <f>YEAR(Ventes[[#This Row],[VenteDate]])</f>
        <v>2026</v>
      </c>
      <c r="AR668"/>
      <c r="AS668"/>
      <c r="AT668"/>
      <c r="AU668"/>
      <c r="AV668"/>
      <c r="AW668"/>
      <c r="BA668"/>
      <c r="BC668"/>
    </row>
    <row r="669" spans="1:55">
      <c r="A669" t="s">
        <v>1499</v>
      </c>
      <c r="B669" t="s">
        <v>1500</v>
      </c>
      <c r="D669" s="7">
        <v>45315</v>
      </c>
      <c r="E669" s="8">
        <v>46716</v>
      </c>
      <c r="F669" s="8" t="s">
        <v>170</v>
      </c>
      <c r="G669" t="s">
        <v>171</v>
      </c>
      <c r="H669" t="s">
        <v>377</v>
      </c>
      <c r="I669" t="s">
        <v>39</v>
      </c>
      <c r="J669" t="s">
        <v>40</v>
      </c>
      <c r="K669" t="s">
        <v>1505</v>
      </c>
      <c r="L669" s="9" t="s">
        <v>1506</v>
      </c>
      <c r="M669" s="9" t="s">
        <v>63</v>
      </c>
      <c r="N669" t="s">
        <v>64</v>
      </c>
      <c r="O669" t="s">
        <v>77</v>
      </c>
      <c r="P669" s="9" t="s">
        <v>78</v>
      </c>
      <c r="Q669" s="5" t="s">
        <v>79</v>
      </c>
      <c r="R669" t="s">
        <v>80</v>
      </c>
      <c r="S669" t="s">
        <v>49</v>
      </c>
      <c r="T669" t="s">
        <v>50</v>
      </c>
      <c r="U669" s="9">
        <v>123.84</v>
      </c>
      <c r="V669">
        <v>28</v>
      </c>
      <c r="W669" s="9">
        <v>229.6</v>
      </c>
      <c r="X669">
        <f>Ventes[[#This Row],[VenteNombre]]*Ventes[[#This Row],[PUHT]]</f>
        <v>6428.8</v>
      </c>
      <c r="Y669">
        <f>IF(Ventes[[#This Row],[RemiseType]]="Aucun",0,IF(Ventes[[#This Row],[RemiseType]]="Bas",3%,IF(Ventes[[#This Row],[RemiseType]]="Moyen",5%,IF(Ventes[[#This Row],[RemiseType]]="Elevé",10%,0))))*Ventes[[#This Row],[VenteBrut]]</f>
        <v>642.88000000000011</v>
      </c>
      <c r="Z669">
        <f>Ventes[[#This Row],[VenteBrut]]-Ventes[[#This Row],[Remise]]</f>
        <v>5785.92</v>
      </c>
      <c r="AA669">
        <f>Ventes[[#This Row],[VenteNombre]]*Ventes[[#This Row],[CUHT]]</f>
        <v>3467.52</v>
      </c>
      <c r="AB669">
        <f>ROUND(Ventes[[#This Row],[VenteNet]]-Ventes[[#This Row],[Cout]],2)</f>
        <v>2318.4</v>
      </c>
      <c r="AC669">
        <f>WEEKDAY(Ventes[[#This Row],[VenteDate]], 2)</f>
        <v>4</v>
      </c>
      <c r="AD669" t="str">
        <f>CHOOSE(WEEKDAY(Ventes[[#This Row],[VenteDate]], 2),"lun.","mar.","mer.","jeu.","ven.","sam.","dim.")</f>
        <v>jeu.</v>
      </c>
      <c r="AE669" s="10" t="str">
        <f>IF(MONTH(Ventes[[#This Row],[VenteDate]])&lt;10,"0"&amp;MONTH(Ventes[[#This Row],[VenteDate]]),TEXT(MONTH(Ventes[[#This Row],[VenteDate]]),"##"))</f>
        <v>11</v>
      </c>
      <c r="AF669" t="str">
        <f>CHOOSE(Ventes[[#This Row],[DateMoisNumero]],"janvier","février","mars","avril","mai","juin","juillet.","août","septembre","octobre","novembre","décembre")</f>
        <v>novembre</v>
      </c>
      <c r="AG669" t="str">
        <f>Ventes[[#This Row],[DateAnnee]]&amp;IF(WEEKNUM(Ventes[[#This Row],[VenteDate]])&lt;10,"-0","-")&amp;WEEKNUM(Ventes[[#This Row],[VenteDate]])</f>
        <v>2027-48</v>
      </c>
      <c r="AH669" s="10">
        <f>YEAR(Ventes[[#This Row],[VenteDate]])</f>
        <v>2027</v>
      </c>
      <c r="AR669"/>
      <c r="AS669"/>
      <c r="AT669"/>
      <c r="AU669"/>
      <c r="AV669"/>
      <c r="AW669"/>
      <c r="BA669"/>
      <c r="BC669"/>
    </row>
    <row r="670" spans="1:55">
      <c r="A670" t="s">
        <v>1507</v>
      </c>
      <c r="B670" t="s">
        <v>1508</v>
      </c>
      <c r="D670" s="8">
        <v>45718</v>
      </c>
      <c r="E670" s="8">
        <v>45718</v>
      </c>
      <c r="F670" s="8" t="s">
        <v>95</v>
      </c>
      <c r="G670" t="s">
        <v>96</v>
      </c>
      <c r="H670" t="s">
        <v>127</v>
      </c>
      <c r="I670" t="s">
        <v>39</v>
      </c>
      <c r="J670" t="s">
        <v>40</v>
      </c>
      <c r="K670" t="s">
        <v>1509</v>
      </c>
      <c r="L670" s="9" t="s">
        <v>1510</v>
      </c>
      <c r="M670" s="9" t="s">
        <v>53</v>
      </c>
      <c r="N670" t="s">
        <v>54</v>
      </c>
      <c r="O670" t="s">
        <v>77</v>
      </c>
      <c r="P670" t="s">
        <v>78</v>
      </c>
      <c r="Q670" s="5" t="s">
        <v>65</v>
      </c>
      <c r="R670" t="s">
        <v>66</v>
      </c>
      <c r="S670" t="s">
        <v>49</v>
      </c>
      <c r="T670" t="s">
        <v>50</v>
      </c>
      <c r="U670">
        <v>19.670000000000002</v>
      </c>
      <c r="V670">
        <v>66</v>
      </c>
      <c r="W670">
        <v>29.5</v>
      </c>
      <c r="X670">
        <f>Ventes[[#This Row],[VenteNombre]]*Ventes[[#This Row],[PUHT]]</f>
        <v>1947</v>
      </c>
      <c r="Y670">
        <f>IF(Ventes[[#This Row],[RemiseType]]="Aucun",0,IF(Ventes[[#This Row],[RemiseType]]="Bas",3%,IF(Ventes[[#This Row],[RemiseType]]="Moyen",5%,IF(Ventes[[#This Row],[RemiseType]]="Elevé",10%,0))))*Ventes[[#This Row],[VenteBrut]]</f>
        <v>194.70000000000002</v>
      </c>
      <c r="Z670">
        <f>Ventes[[#This Row],[VenteBrut]]-Ventes[[#This Row],[Remise]]</f>
        <v>1752.3</v>
      </c>
      <c r="AA670">
        <f>Ventes[[#This Row],[VenteNombre]]*Ventes[[#This Row],[CUHT]]</f>
        <v>1298.22</v>
      </c>
      <c r="AB670">
        <f>ROUND(Ventes[[#This Row],[VenteNet]]-Ventes[[#This Row],[Cout]],2)</f>
        <v>454.08</v>
      </c>
      <c r="AC670">
        <f>WEEKDAY(Ventes[[#This Row],[VenteDate]], 2)</f>
        <v>7</v>
      </c>
      <c r="AD670" t="str">
        <f>CHOOSE(WEEKDAY(Ventes[[#This Row],[VenteDate]], 2),"lun.","mar.","mer.","jeu.","ven.","sam.","dim.")</f>
        <v>dim.</v>
      </c>
      <c r="AE670" s="10" t="str">
        <f>IF(MONTH(Ventes[[#This Row],[VenteDate]])&lt;10,"0"&amp;MONTH(Ventes[[#This Row],[VenteDate]]),TEXT(MONTH(Ventes[[#This Row],[VenteDate]]),"##"))</f>
        <v>03</v>
      </c>
      <c r="AF670" t="str">
        <f>CHOOSE(Ventes[[#This Row],[DateMoisNumero]],"janvier","février","mars","avril","mai","juin","juillet.","août","septembre","octobre","novembre","décembre")</f>
        <v>mars</v>
      </c>
      <c r="AG670" t="str">
        <f>Ventes[[#This Row],[DateAnnee]]&amp;IF(WEEKNUM(Ventes[[#This Row],[VenteDate]])&lt;10,"-0","-")&amp;WEEKNUM(Ventes[[#This Row],[VenteDate]])</f>
        <v>2025-10</v>
      </c>
      <c r="AH670" s="10">
        <f>YEAR(Ventes[[#This Row],[VenteDate]])</f>
        <v>2025</v>
      </c>
      <c r="AR670"/>
      <c r="AS670"/>
      <c r="AT670"/>
      <c r="AU670"/>
      <c r="AV670"/>
      <c r="AW670"/>
      <c r="BA670"/>
      <c r="BC670"/>
    </row>
    <row r="671" spans="1:55">
      <c r="A671" t="s">
        <v>1507</v>
      </c>
      <c r="B671" t="s">
        <v>1508</v>
      </c>
      <c r="D671" s="8">
        <v>45718</v>
      </c>
      <c r="E671" s="8">
        <v>45718</v>
      </c>
      <c r="F671" s="8" t="s">
        <v>95</v>
      </c>
      <c r="G671" t="s">
        <v>96</v>
      </c>
      <c r="H671" t="s">
        <v>127</v>
      </c>
      <c r="I671" t="s">
        <v>39</v>
      </c>
      <c r="J671" t="s">
        <v>40</v>
      </c>
      <c r="K671" t="s">
        <v>1041</v>
      </c>
      <c r="L671" s="9" t="s">
        <v>1042</v>
      </c>
      <c r="M671" s="9" t="s">
        <v>63</v>
      </c>
      <c r="N671" t="s">
        <v>64</v>
      </c>
      <c r="O671" t="s">
        <v>77</v>
      </c>
      <c r="P671" s="9" t="s">
        <v>78</v>
      </c>
      <c r="Q671" s="5" t="s">
        <v>79</v>
      </c>
      <c r="R671" t="s">
        <v>80</v>
      </c>
      <c r="S671" t="s">
        <v>143</v>
      </c>
      <c r="T671" t="s">
        <v>144</v>
      </c>
      <c r="U671" s="9">
        <v>75</v>
      </c>
      <c r="V671">
        <v>11</v>
      </c>
      <c r="W671" s="9">
        <v>98.96</v>
      </c>
      <c r="X671">
        <f>Ventes[[#This Row],[VenteNombre]]*Ventes[[#This Row],[PUHT]]</f>
        <v>1088.56</v>
      </c>
      <c r="Y671">
        <f>IF(Ventes[[#This Row],[RemiseType]]="Aucun",0,IF(Ventes[[#This Row],[RemiseType]]="Bas",3%,IF(Ventes[[#This Row],[RemiseType]]="Moyen",5%,IF(Ventes[[#This Row],[RemiseType]]="Elevé",10%,0))))*Ventes[[#This Row],[VenteBrut]]</f>
        <v>108.85599999999999</v>
      </c>
      <c r="Z671">
        <f>Ventes[[#This Row],[VenteBrut]]-Ventes[[#This Row],[Remise]]</f>
        <v>979.70399999999995</v>
      </c>
      <c r="AA671">
        <f>Ventes[[#This Row],[VenteNombre]]*Ventes[[#This Row],[CUHT]]</f>
        <v>825</v>
      </c>
      <c r="AB671">
        <f>ROUND(Ventes[[#This Row],[VenteNet]]-Ventes[[#This Row],[Cout]],2)</f>
        <v>154.69999999999999</v>
      </c>
      <c r="AC671">
        <f>WEEKDAY(Ventes[[#This Row],[VenteDate]], 2)</f>
        <v>7</v>
      </c>
      <c r="AD671" t="str">
        <f>CHOOSE(WEEKDAY(Ventes[[#This Row],[VenteDate]], 2),"lun.","mar.","mer.","jeu.","ven.","sam.","dim.")</f>
        <v>dim.</v>
      </c>
      <c r="AE671" s="10" t="str">
        <f>IF(MONTH(Ventes[[#This Row],[VenteDate]])&lt;10,"0"&amp;MONTH(Ventes[[#This Row],[VenteDate]]),TEXT(MONTH(Ventes[[#This Row],[VenteDate]]),"##"))</f>
        <v>03</v>
      </c>
      <c r="AF671" t="str">
        <f>CHOOSE(Ventes[[#This Row],[DateMoisNumero]],"janvier","février","mars","avril","mai","juin","juillet.","août","septembre","octobre","novembre","décembre")</f>
        <v>mars</v>
      </c>
      <c r="AG671" t="str">
        <f>Ventes[[#This Row],[DateAnnee]]&amp;IF(WEEKNUM(Ventes[[#This Row],[VenteDate]])&lt;10,"-0","-")&amp;WEEKNUM(Ventes[[#This Row],[VenteDate]])</f>
        <v>2025-10</v>
      </c>
      <c r="AH671" s="10">
        <f>YEAR(Ventes[[#This Row],[VenteDate]])</f>
        <v>2025</v>
      </c>
      <c r="AR671"/>
      <c r="AS671"/>
      <c r="AT671"/>
      <c r="AU671"/>
      <c r="AV671"/>
      <c r="AW671"/>
      <c r="BA671"/>
      <c r="BC671"/>
    </row>
    <row r="672" spans="1:55">
      <c r="A672" t="s">
        <v>1507</v>
      </c>
      <c r="B672" t="s">
        <v>1508</v>
      </c>
      <c r="D672" s="8">
        <v>45718</v>
      </c>
      <c r="E672" s="8">
        <v>45718</v>
      </c>
      <c r="F672" s="8" t="s">
        <v>95</v>
      </c>
      <c r="G672" t="s">
        <v>96</v>
      </c>
      <c r="H672" t="s">
        <v>127</v>
      </c>
      <c r="I672" t="s">
        <v>39</v>
      </c>
      <c r="J672" t="s">
        <v>40</v>
      </c>
      <c r="K672" t="s">
        <v>1511</v>
      </c>
      <c r="L672" s="9" t="s">
        <v>1512</v>
      </c>
      <c r="M672" s="9" t="s">
        <v>43</v>
      </c>
      <c r="N672" t="s">
        <v>44</v>
      </c>
      <c r="O672" t="s">
        <v>77</v>
      </c>
      <c r="P672" s="9" t="s">
        <v>78</v>
      </c>
      <c r="Q672" s="5" t="s">
        <v>47</v>
      </c>
      <c r="R672" t="s">
        <v>48</v>
      </c>
      <c r="S672" t="s">
        <v>496</v>
      </c>
      <c r="T672" t="s">
        <v>497</v>
      </c>
      <c r="U672" s="9">
        <v>21.6</v>
      </c>
      <c r="V672">
        <v>18</v>
      </c>
      <c r="W672" s="9">
        <v>42.75</v>
      </c>
      <c r="X672">
        <f>Ventes[[#This Row],[VenteNombre]]*Ventes[[#This Row],[PUHT]]</f>
        <v>769.5</v>
      </c>
      <c r="Y672">
        <f>IF(Ventes[[#This Row],[RemiseType]]="Aucun",0,IF(Ventes[[#This Row],[RemiseType]]="Bas",3%,IF(Ventes[[#This Row],[RemiseType]]="Moyen",5%,IF(Ventes[[#This Row],[RemiseType]]="Elevé",10%,0))))*Ventes[[#This Row],[VenteBrut]]</f>
        <v>76.95</v>
      </c>
      <c r="Z672">
        <f>Ventes[[#This Row],[VenteBrut]]-Ventes[[#This Row],[Remise]]</f>
        <v>692.55</v>
      </c>
      <c r="AA672">
        <f>Ventes[[#This Row],[VenteNombre]]*Ventes[[#This Row],[CUHT]]</f>
        <v>388.8</v>
      </c>
      <c r="AB672">
        <f>ROUND(Ventes[[#This Row],[VenteNet]]-Ventes[[#This Row],[Cout]],2)</f>
        <v>303.75</v>
      </c>
      <c r="AC672">
        <f>WEEKDAY(Ventes[[#This Row],[VenteDate]], 2)</f>
        <v>7</v>
      </c>
      <c r="AD672" t="str">
        <f>CHOOSE(WEEKDAY(Ventes[[#This Row],[VenteDate]], 2),"lun.","mar.","mer.","jeu.","ven.","sam.","dim.")</f>
        <v>dim.</v>
      </c>
      <c r="AE672" s="10" t="str">
        <f>IF(MONTH(Ventes[[#This Row],[VenteDate]])&lt;10,"0"&amp;MONTH(Ventes[[#This Row],[VenteDate]]),TEXT(MONTH(Ventes[[#This Row],[VenteDate]]),"##"))</f>
        <v>03</v>
      </c>
      <c r="AF672" t="str">
        <f>CHOOSE(Ventes[[#This Row],[DateMoisNumero]],"janvier","février","mars","avril","mai","juin","juillet.","août","septembre","octobre","novembre","décembre")</f>
        <v>mars</v>
      </c>
      <c r="AG672" t="str">
        <f>Ventes[[#This Row],[DateAnnee]]&amp;IF(WEEKNUM(Ventes[[#This Row],[VenteDate]])&lt;10,"-0","-")&amp;WEEKNUM(Ventes[[#This Row],[VenteDate]])</f>
        <v>2025-10</v>
      </c>
      <c r="AH672" s="10">
        <f>YEAR(Ventes[[#This Row],[VenteDate]])</f>
        <v>2025</v>
      </c>
      <c r="AR672"/>
      <c r="AS672"/>
      <c r="AT672"/>
      <c r="AU672"/>
      <c r="AV672"/>
      <c r="AW672"/>
      <c r="BA672"/>
      <c r="BC672"/>
    </row>
    <row r="673" spans="1:55">
      <c r="A673" t="s">
        <v>1507</v>
      </c>
      <c r="B673" t="s">
        <v>1508</v>
      </c>
      <c r="D673" s="8">
        <v>45718</v>
      </c>
      <c r="E673" s="8">
        <v>45718</v>
      </c>
      <c r="F673" s="8" t="s">
        <v>95</v>
      </c>
      <c r="G673" t="s">
        <v>96</v>
      </c>
      <c r="H673" t="s">
        <v>127</v>
      </c>
      <c r="I673" t="s">
        <v>39</v>
      </c>
      <c r="J673" t="s">
        <v>40</v>
      </c>
      <c r="K673" t="s">
        <v>782</v>
      </c>
      <c r="L673" s="9" t="s">
        <v>783</v>
      </c>
      <c r="M673" s="9" t="s">
        <v>53</v>
      </c>
      <c r="N673" t="s">
        <v>54</v>
      </c>
      <c r="O673" t="s">
        <v>45</v>
      </c>
      <c r="P673" s="9" t="s">
        <v>46</v>
      </c>
      <c r="Q673" s="5" t="s">
        <v>65</v>
      </c>
      <c r="R673" t="s">
        <v>66</v>
      </c>
      <c r="S673" t="s">
        <v>251</v>
      </c>
      <c r="T673" t="s">
        <v>252</v>
      </c>
      <c r="U673" s="9">
        <v>94.8</v>
      </c>
      <c r="V673">
        <v>19</v>
      </c>
      <c r="W673" s="9">
        <v>130.5</v>
      </c>
      <c r="X673">
        <f>Ventes[[#This Row],[VenteNombre]]*Ventes[[#This Row],[PUHT]]</f>
        <v>2479.5</v>
      </c>
      <c r="Y673">
        <f>IF(Ventes[[#This Row],[RemiseType]]="Aucun",0,IF(Ventes[[#This Row],[RemiseType]]="Bas",3%,IF(Ventes[[#This Row],[RemiseType]]="Moyen",5%,IF(Ventes[[#This Row],[RemiseType]]="Elevé",10%,0))))*Ventes[[#This Row],[VenteBrut]]</f>
        <v>123.97500000000001</v>
      </c>
      <c r="Z673">
        <f>Ventes[[#This Row],[VenteBrut]]-Ventes[[#This Row],[Remise]]</f>
        <v>2355.5250000000001</v>
      </c>
      <c r="AA673">
        <f>Ventes[[#This Row],[VenteNombre]]*Ventes[[#This Row],[CUHT]]</f>
        <v>1801.2</v>
      </c>
      <c r="AB673">
        <f>ROUND(Ventes[[#This Row],[VenteNet]]-Ventes[[#This Row],[Cout]],2)</f>
        <v>554.33000000000004</v>
      </c>
      <c r="AC673">
        <f>WEEKDAY(Ventes[[#This Row],[VenteDate]], 2)</f>
        <v>7</v>
      </c>
      <c r="AD673" t="str">
        <f>CHOOSE(WEEKDAY(Ventes[[#This Row],[VenteDate]], 2),"lun.","mar.","mer.","jeu.","ven.","sam.","dim.")</f>
        <v>dim.</v>
      </c>
      <c r="AE673" s="10" t="str">
        <f>IF(MONTH(Ventes[[#This Row],[VenteDate]])&lt;10,"0"&amp;MONTH(Ventes[[#This Row],[VenteDate]]),TEXT(MONTH(Ventes[[#This Row],[VenteDate]]),"##"))</f>
        <v>03</v>
      </c>
      <c r="AF673" t="str">
        <f>CHOOSE(Ventes[[#This Row],[DateMoisNumero]],"janvier","février","mars","avril","mai","juin","juillet.","août","septembre","octobre","novembre","décembre")</f>
        <v>mars</v>
      </c>
      <c r="AG673" t="str">
        <f>Ventes[[#This Row],[DateAnnee]]&amp;IF(WEEKNUM(Ventes[[#This Row],[VenteDate]])&lt;10,"-0","-")&amp;WEEKNUM(Ventes[[#This Row],[VenteDate]])</f>
        <v>2025-10</v>
      </c>
      <c r="AH673" s="10">
        <f>YEAR(Ventes[[#This Row],[VenteDate]])</f>
        <v>2025</v>
      </c>
      <c r="AR673"/>
      <c r="AS673"/>
      <c r="AT673"/>
      <c r="AU673"/>
      <c r="AV673"/>
      <c r="AW673"/>
      <c r="BA673"/>
      <c r="BC673"/>
    </row>
    <row r="674" spans="1:55">
      <c r="A674" t="s">
        <v>1507</v>
      </c>
      <c r="B674" t="s">
        <v>1508</v>
      </c>
      <c r="D674" s="8">
        <v>45718</v>
      </c>
      <c r="E674" s="8">
        <v>45928</v>
      </c>
      <c r="F674" s="8" t="s">
        <v>95</v>
      </c>
      <c r="G674" t="s">
        <v>96</v>
      </c>
      <c r="H674" t="s">
        <v>127</v>
      </c>
      <c r="I674" t="s">
        <v>39</v>
      </c>
      <c r="J674" t="s">
        <v>40</v>
      </c>
      <c r="K674" t="s">
        <v>1513</v>
      </c>
      <c r="L674" s="9" t="s">
        <v>1514</v>
      </c>
      <c r="M674" s="9" t="s">
        <v>63</v>
      </c>
      <c r="N674" t="s">
        <v>64</v>
      </c>
      <c r="O674" t="s">
        <v>55</v>
      </c>
      <c r="P674" t="s">
        <v>56</v>
      </c>
      <c r="Q674" s="5" t="s">
        <v>57</v>
      </c>
      <c r="R674" t="s">
        <v>58</v>
      </c>
      <c r="S674" t="s">
        <v>119</v>
      </c>
      <c r="T674" t="s">
        <v>120</v>
      </c>
      <c r="U674">
        <v>38.4</v>
      </c>
      <c r="V674">
        <v>17</v>
      </c>
      <c r="W674">
        <v>58.05</v>
      </c>
      <c r="X674">
        <f>Ventes[[#This Row],[VenteNombre]]*Ventes[[#This Row],[PUHT]]</f>
        <v>986.84999999999991</v>
      </c>
      <c r="Y674">
        <f>IF(Ventes[[#This Row],[RemiseType]]="Aucun",0,IF(Ventes[[#This Row],[RemiseType]]="Bas",3%,IF(Ventes[[#This Row],[RemiseType]]="Moyen",5%,IF(Ventes[[#This Row],[RemiseType]]="Elevé",10%,0))))*Ventes[[#This Row],[VenteBrut]]</f>
        <v>29.605499999999996</v>
      </c>
      <c r="Z674">
        <f>Ventes[[#This Row],[VenteBrut]]-Ventes[[#This Row],[Remise]]</f>
        <v>957.2444999999999</v>
      </c>
      <c r="AA674">
        <f>Ventes[[#This Row],[VenteNombre]]*Ventes[[#This Row],[CUHT]]</f>
        <v>652.79999999999995</v>
      </c>
      <c r="AB674">
        <f>ROUND(Ventes[[#This Row],[VenteNet]]-Ventes[[#This Row],[Cout]],2)</f>
        <v>304.44</v>
      </c>
      <c r="AC674">
        <f>WEEKDAY(Ventes[[#This Row],[VenteDate]], 2)</f>
        <v>7</v>
      </c>
      <c r="AD674" t="str">
        <f>CHOOSE(WEEKDAY(Ventes[[#This Row],[VenteDate]], 2),"lun.","mar.","mer.","jeu.","ven.","sam.","dim.")</f>
        <v>dim.</v>
      </c>
      <c r="AE674" s="10" t="str">
        <f>IF(MONTH(Ventes[[#This Row],[VenteDate]])&lt;10,"0"&amp;MONTH(Ventes[[#This Row],[VenteDate]]),TEXT(MONTH(Ventes[[#This Row],[VenteDate]]),"##"))</f>
        <v>09</v>
      </c>
      <c r="AF674" t="str">
        <f>CHOOSE(Ventes[[#This Row],[DateMoisNumero]],"janvier","février","mars","avril","mai","juin","juillet.","août","septembre","octobre","novembre","décembre")</f>
        <v>septembre</v>
      </c>
      <c r="AG674" t="str">
        <f>Ventes[[#This Row],[DateAnnee]]&amp;IF(WEEKNUM(Ventes[[#This Row],[VenteDate]])&lt;10,"-0","-")&amp;WEEKNUM(Ventes[[#This Row],[VenteDate]])</f>
        <v>2025-40</v>
      </c>
      <c r="AH674" s="10">
        <f>YEAR(Ventes[[#This Row],[VenteDate]])</f>
        <v>2025</v>
      </c>
      <c r="AR674"/>
      <c r="AS674"/>
      <c r="AT674"/>
      <c r="AU674"/>
      <c r="AV674"/>
      <c r="AW674"/>
      <c r="BA674"/>
      <c r="BC674"/>
    </row>
    <row r="675" spans="1:55">
      <c r="A675" t="s">
        <v>1507</v>
      </c>
      <c r="B675" t="s">
        <v>1508</v>
      </c>
      <c r="D675" s="8">
        <v>45718</v>
      </c>
      <c r="E675" s="8">
        <v>46190</v>
      </c>
      <c r="F675" s="8" t="s">
        <v>95</v>
      </c>
      <c r="G675" t="s">
        <v>96</v>
      </c>
      <c r="H675" t="s">
        <v>127</v>
      </c>
      <c r="I675" t="s">
        <v>39</v>
      </c>
      <c r="J675" t="s">
        <v>40</v>
      </c>
      <c r="K675" t="s">
        <v>1003</v>
      </c>
      <c r="L675" s="9" t="s">
        <v>1004</v>
      </c>
      <c r="M675" s="9" t="s">
        <v>63</v>
      </c>
      <c r="N675" t="s">
        <v>64</v>
      </c>
      <c r="O675" t="s">
        <v>77</v>
      </c>
      <c r="P675" t="s">
        <v>78</v>
      </c>
      <c r="Q675" s="5" t="s">
        <v>79</v>
      </c>
      <c r="R675" t="s">
        <v>80</v>
      </c>
      <c r="S675" t="s">
        <v>143</v>
      </c>
      <c r="T675" t="s">
        <v>144</v>
      </c>
      <c r="U675">
        <v>162</v>
      </c>
      <c r="V675">
        <v>11</v>
      </c>
      <c r="W675">
        <v>213.75</v>
      </c>
      <c r="X675">
        <f>Ventes[[#This Row],[VenteNombre]]*Ventes[[#This Row],[PUHT]]</f>
        <v>2351.25</v>
      </c>
      <c r="Y675">
        <f>IF(Ventes[[#This Row],[RemiseType]]="Aucun",0,IF(Ventes[[#This Row],[RemiseType]]="Bas",3%,IF(Ventes[[#This Row],[RemiseType]]="Moyen",5%,IF(Ventes[[#This Row],[RemiseType]]="Elevé",10%,0))))*Ventes[[#This Row],[VenteBrut]]</f>
        <v>235.125</v>
      </c>
      <c r="Z675">
        <f>Ventes[[#This Row],[VenteBrut]]-Ventes[[#This Row],[Remise]]</f>
        <v>2116.125</v>
      </c>
      <c r="AA675">
        <f>Ventes[[#This Row],[VenteNombre]]*Ventes[[#This Row],[CUHT]]</f>
        <v>1782</v>
      </c>
      <c r="AB675">
        <f>ROUND(Ventes[[#This Row],[VenteNet]]-Ventes[[#This Row],[Cout]],2)</f>
        <v>334.13</v>
      </c>
      <c r="AC675">
        <f>WEEKDAY(Ventes[[#This Row],[VenteDate]], 2)</f>
        <v>3</v>
      </c>
      <c r="AD675" t="str">
        <f>CHOOSE(WEEKDAY(Ventes[[#This Row],[VenteDate]], 2),"lun.","mar.","mer.","jeu.","ven.","sam.","dim.")</f>
        <v>mer.</v>
      </c>
      <c r="AE675" s="10" t="str">
        <f>IF(MONTH(Ventes[[#This Row],[VenteDate]])&lt;10,"0"&amp;MONTH(Ventes[[#This Row],[VenteDate]]),TEXT(MONTH(Ventes[[#This Row],[VenteDate]]),"##"))</f>
        <v>06</v>
      </c>
      <c r="AF675" t="str">
        <f>CHOOSE(Ventes[[#This Row],[DateMoisNumero]],"janvier","février","mars","avril","mai","juin","juillet.","août","septembre","octobre","novembre","décembre")</f>
        <v>juin</v>
      </c>
      <c r="AG675" t="str">
        <f>Ventes[[#This Row],[DateAnnee]]&amp;IF(WEEKNUM(Ventes[[#This Row],[VenteDate]])&lt;10,"-0","-")&amp;WEEKNUM(Ventes[[#This Row],[VenteDate]])</f>
        <v>2026-25</v>
      </c>
      <c r="AH675" s="10">
        <f>YEAR(Ventes[[#This Row],[VenteDate]])</f>
        <v>2026</v>
      </c>
      <c r="AR675"/>
      <c r="AS675"/>
      <c r="AT675"/>
      <c r="AU675"/>
      <c r="AV675"/>
      <c r="AW675"/>
      <c r="BA675"/>
      <c r="BC675"/>
    </row>
    <row r="676" spans="1:55">
      <c r="A676" t="s">
        <v>1507</v>
      </c>
      <c r="B676" t="s">
        <v>1508</v>
      </c>
      <c r="D676" s="8">
        <v>45718</v>
      </c>
      <c r="E676" s="8">
        <v>46363</v>
      </c>
      <c r="F676" s="8" t="s">
        <v>95</v>
      </c>
      <c r="G676" t="s">
        <v>96</v>
      </c>
      <c r="H676" t="s">
        <v>127</v>
      </c>
      <c r="I676" t="s">
        <v>39</v>
      </c>
      <c r="J676" t="s">
        <v>40</v>
      </c>
      <c r="K676" t="s">
        <v>1515</v>
      </c>
      <c r="L676" s="9" t="s">
        <v>1516</v>
      </c>
      <c r="M676" s="9" t="s">
        <v>43</v>
      </c>
      <c r="N676" t="s">
        <v>44</v>
      </c>
      <c r="O676" t="s">
        <v>77</v>
      </c>
      <c r="P676" t="s">
        <v>78</v>
      </c>
      <c r="Q676" s="5" t="s">
        <v>47</v>
      </c>
      <c r="R676" t="s">
        <v>48</v>
      </c>
      <c r="S676" t="s">
        <v>496</v>
      </c>
      <c r="T676" t="s">
        <v>497</v>
      </c>
      <c r="U676">
        <v>12.6</v>
      </c>
      <c r="V676">
        <v>18</v>
      </c>
      <c r="W676">
        <v>24.94</v>
      </c>
      <c r="X676">
        <f>Ventes[[#This Row],[VenteNombre]]*Ventes[[#This Row],[PUHT]]</f>
        <v>448.92</v>
      </c>
      <c r="Y676">
        <f>IF(Ventes[[#This Row],[RemiseType]]="Aucun",0,IF(Ventes[[#This Row],[RemiseType]]="Bas",3%,IF(Ventes[[#This Row],[RemiseType]]="Moyen",5%,IF(Ventes[[#This Row],[RemiseType]]="Elevé",10%,0))))*Ventes[[#This Row],[VenteBrut]]</f>
        <v>44.892000000000003</v>
      </c>
      <c r="Z676">
        <f>Ventes[[#This Row],[VenteBrut]]-Ventes[[#This Row],[Remise]]</f>
        <v>404.02800000000002</v>
      </c>
      <c r="AA676">
        <f>Ventes[[#This Row],[VenteNombre]]*Ventes[[#This Row],[CUHT]]</f>
        <v>226.79999999999998</v>
      </c>
      <c r="AB676">
        <f>ROUND(Ventes[[#This Row],[VenteNet]]-Ventes[[#This Row],[Cout]],2)</f>
        <v>177.23</v>
      </c>
      <c r="AC676">
        <f>WEEKDAY(Ventes[[#This Row],[VenteDate]], 2)</f>
        <v>1</v>
      </c>
      <c r="AD676" t="str">
        <f>CHOOSE(WEEKDAY(Ventes[[#This Row],[VenteDate]], 2),"lun.","mar.","mer.","jeu.","ven.","sam.","dim.")</f>
        <v>lun.</v>
      </c>
      <c r="AE676" s="10" t="str">
        <f>IF(MONTH(Ventes[[#This Row],[VenteDate]])&lt;10,"0"&amp;MONTH(Ventes[[#This Row],[VenteDate]]),TEXT(MONTH(Ventes[[#This Row],[VenteDate]]),"##"))</f>
        <v>12</v>
      </c>
      <c r="AF676" t="str">
        <f>CHOOSE(Ventes[[#This Row],[DateMoisNumero]],"janvier","février","mars","avril","mai","juin","juillet.","août","septembre","octobre","novembre","décembre")</f>
        <v>décembre</v>
      </c>
      <c r="AG676" t="str">
        <f>Ventes[[#This Row],[DateAnnee]]&amp;IF(WEEKNUM(Ventes[[#This Row],[VenteDate]])&lt;10,"-0","-")&amp;WEEKNUM(Ventes[[#This Row],[VenteDate]])</f>
        <v>2026-50</v>
      </c>
      <c r="AH676" s="10">
        <f>YEAR(Ventes[[#This Row],[VenteDate]])</f>
        <v>2026</v>
      </c>
      <c r="AR676"/>
      <c r="AS676"/>
      <c r="AT676"/>
      <c r="AU676"/>
      <c r="AV676"/>
      <c r="AW676"/>
      <c r="BA676"/>
      <c r="BC676"/>
    </row>
    <row r="677" spans="1:55">
      <c r="A677" t="s">
        <v>1507</v>
      </c>
      <c r="B677" t="s">
        <v>1508</v>
      </c>
      <c r="D677" s="8">
        <v>45718</v>
      </c>
      <c r="E677" s="8">
        <v>46385</v>
      </c>
      <c r="F677" s="8" t="s">
        <v>95</v>
      </c>
      <c r="G677" t="s">
        <v>96</v>
      </c>
      <c r="H677" t="s">
        <v>127</v>
      </c>
      <c r="I677" t="s">
        <v>39</v>
      </c>
      <c r="J677" t="s">
        <v>40</v>
      </c>
      <c r="K677" t="s">
        <v>770</v>
      </c>
      <c r="L677" s="9" t="s">
        <v>771</v>
      </c>
      <c r="M677" s="9" t="s">
        <v>53</v>
      </c>
      <c r="N677" t="s">
        <v>54</v>
      </c>
      <c r="O677" t="s">
        <v>45</v>
      </c>
      <c r="P677" t="s">
        <v>46</v>
      </c>
      <c r="Q677" s="5" t="s">
        <v>65</v>
      </c>
      <c r="R677" t="s">
        <v>66</v>
      </c>
      <c r="S677" t="s">
        <v>251</v>
      </c>
      <c r="T677" t="s">
        <v>252</v>
      </c>
      <c r="U677">
        <v>26.33</v>
      </c>
      <c r="V677">
        <v>19</v>
      </c>
      <c r="W677">
        <v>36.25</v>
      </c>
      <c r="X677">
        <f>Ventes[[#This Row],[VenteNombre]]*Ventes[[#This Row],[PUHT]]</f>
        <v>688.75</v>
      </c>
      <c r="Y677">
        <f>IF(Ventes[[#This Row],[RemiseType]]="Aucun",0,IF(Ventes[[#This Row],[RemiseType]]="Bas",3%,IF(Ventes[[#This Row],[RemiseType]]="Moyen",5%,IF(Ventes[[#This Row],[RemiseType]]="Elevé",10%,0))))*Ventes[[#This Row],[VenteBrut]]</f>
        <v>34.4375</v>
      </c>
      <c r="Z677">
        <f>Ventes[[#This Row],[VenteBrut]]-Ventes[[#This Row],[Remise]]</f>
        <v>654.3125</v>
      </c>
      <c r="AA677">
        <f>Ventes[[#This Row],[VenteNombre]]*Ventes[[#This Row],[CUHT]]</f>
        <v>500.27</v>
      </c>
      <c r="AB677">
        <f>ROUND(Ventes[[#This Row],[VenteNet]]-Ventes[[#This Row],[Cout]],2)</f>
        <v>154.04</v>
      </c>
      <c r="AC677">
        <f>WEEKDAY(Ventes[[#This Row],[VenteDate]], 2)</f>
        <v>2</v>
      </c>
      <c r="AD677" t="str">
        <f>CHOOSE(WEEKDAY(Ventes[[#This Row],[VenteDate]], 2),"lun.","mar.","mer.","jeu.","ven.","sam.","dim.")</f>
        <v>mar.</v>
      </c>
      <c r="AE677" s="10" t="str">
        <f>IF(MONTH(Ventes[[#This Row],[VenteDate]])&lt;10,"0"&amp;MONTH(Ventes[[#This Row],[VenteDate]]),TEXT(MONTH(Ventes[[#This Row],[VenteDate]]),"##"))</f>
        <v>12</v>
      </c>
      <c r="AF677" t="str">
        <f>CHOOSE(Ventes[[#This Row],[DateMoisNumero]],"janvier","février","mars","avril","mai","juin","juillet.","août","septembre","octobre","novembre","décembre")</f>
        <v>décembre</v>
      </c>
      <c r="AG677" t="str">
        <f>Ventes[[#This Row],[DateAnnee]]&amp;IF(WEEKNUM(Ventes[[#This Row],[VenteDate]])&lt;10,"-0","-")&amp;WEEKNUM(Ventes[[#This Row],[VenteDate]])</f>
        <v>2026-53</v>
      </c>
      <c r="AH677" s="10">
        <f>YEAR(Ventes[[#This Row],[VenteDate]])</f>
        <v>2026</v>
      </c>
      <c r="AR677"/>
      <c r="AS677"/>
      <c r="AT677"/>
      <c r="AU677"/>
      <c r="AV677"/>
      <c r="AW677"/>
      <c r="BA677"/>
      <c r="BC677"/>
    </row>
    <row r="678" spans="1:55">
      <c r="A678" t="s">
        <v>1507</v>
      </c>
      <c r="B678" t="s">
        <v>1508</v>
      </c>
      <c r="D678" s="8">
        <v>45718</v>
      </c>
      <c r="E678" s="8">
        <v>46448</v>
      </c>
      <c r="F678" s="8" t="s">
        <v>95</v>
      </c>
      <c r="G678" t="s">
        <v>96</v>
      </c>
      <c r="H678" t="s">
        <v>127</v>
      </c>
      <c r="I678" t="s">
        <v>39</v>
      </c>
      <c r="J678" t="s">
        <v>40</v>
      </c>
      <c r="K678" t="s">
        <v>1517</v>
      </c>
      <c r="L678" s="9" t="s">
        <v>1518</v>
      </c>
      <c r="M678" s="9" t="s">
        <v>53</v>
      </c>
      <c r="N678" t="s">
        <v>54</v>
      </c>
      <c r="O678" t="s">
        <v>77</v>
      </c>
      <c r="P678" s="9" t="s">
        <v>78</v>
      </c>
      <c r="Q678" s="5" t="s">
        <v>65</v>
      </c>
      <c r="R678" t="s">
        <v>66</v>
      </c>
      <c r="S678" t="s">
        <v>49</v>
      </c>
      <c r="T678" t="s">
        <v>50</v>
      </c>
      <c r="U678" s="9">
        <v>63.72</v>
      </c>
      <c r="V678">
        <v>66</v>
      </c>
      <c r="W678" s="9">
        <v>95.58</v>
      </c>
      <c r="X678">
        <f>Ventes[[#This Row],[VenteNombre]]*Ventes[[#This Row],[PUHT]]</f>
        <v>6308.28</v>
      </c>
      <c r="Y678">
        <f>IF(Ventes[[#This Row],[RemiseType]]="Aucun",0,IF(Ventes[[#This Row],[RemiseType]]="Bas",3%,IF(Ventes[[#This Row],[RemiseType]]="Moyen",5%,IF(Ventes[[#This Row],[RemiseType]]="Elevé",10%,0))))*Ventes[[#This Row],[VenteBrut]]</f>
        <v>630.82799999999997</v>
      </c>
      <c r="Z678">
        <f>Ventes[[#This Row],[VenteBrut]]-Ventes[[#This Row],[Remise]]</f>
        <v>5677.4519999999993</v>
      </c>
      <c r="AA678">
        <f>Ventes[[#This Row],[VenteNombre]]*Ventes[[#This Row],[CUHT]]</f>
        <v>4205.5199999999995</v>
      </c>
      <c r="AB678">
        <f>ROUND(Ventes[[#This Row],[VenteNet]]-Ventes[[#This Row],[Cout]],2)</f>
        <v>1471.93</v>
      </c>
      <c r="AC678">
        <f>WEEKDAY(Ventes[[#This Row],[VenteDate]], 2)</f>
        <v>2</v>
      </c>
      <c r="AD678" t="str">
        <f>CHOOSE(WEEKDAY(Ventes[[#This Row],[VenteDate]], 2),"lun.","mar.","mer.","jeu.","ven.","sam.","dim.")</f>
        <v>mar.</v>
      </c>
      <c r="AE678" s="10" t="str">
        <f>IF(MONTH(Ventes[[#This Row],[VenteDate]])&lt;10,"0"&amp;MONTH(Ventes[[#This Row],[VenteDate]]),TEXT(MONTH(Ventes[[#This Row],[VenteDate]]),"##"))</f>
        <v>03</v>
      </c>
      <c r="AF678" t="str">
        <f>CHOOSE(Ventes[[#This Row],[DateMoisNumero]],"janvier","février","mars","avril","mai","juin","juillet.","août","septembre","octobre","novembre","décembre")</f>
        <v>mars</v>
      </c>
      <c r="AG678" t="str">
        <f>Ventes[[#This Row],[DateAnnee]]&amp;IF(WEEKNUM(Ventes[[#This Row],[VenteDate]])&lt;10,"-0","-")&amp;WEEKNUM(Ventes[[#This Row],[VenteDate]])</f>
        <v>2027-10</v>
      </c>
      <c r="AH678" s="10">
        <f>YEAR(Ventes[[#This Row],[VenteDate]])</f>
        <v>2027</v>
      </c>
      <c r="AR678"/>
      <c r="AS678"/>
      <c r="AT678"/>
      <c r="AU678"/>
      <c r="AV678"/>
      <c r="AW678"/>
      <c r="BA678"/>
      <c r="BC678"/>
    </row>
    <row r="679" spans="1:55">
      <c r="A679" t="s">
        <v>1507</v>
      </c>
      <c r="B679" t="s">
        <v>1508</v>
      </c>
      <c r="D679" s="8">
        <v>45718</v>
      </c>
      <c r="E679" s="8">
        <v>46658</v>
      </c>
      <c r="F679" s="8" t="s">
        <v>95</v>
      </c>
      <c r="G679" t="s">
        <v>96</v>
      </c>
      <c r="H679" t="s">
        <v>127</v>
      </c>
      <c r="I679" t="s">
        <v>39</v>
      </c>
      <c r="J679" t="s">
        <v>40</v>
      </c>
      <c r="K679" t="s">
        <v>1519</v>
      </c>
      <c r="L679" s="9" t="s">
        <v>1520</v>
      </c>
      <c r="M679" s="9" t="s">
        <v>63</v>
      </c>
      <c r="N679" t="s">
        <v>64</v>
      </c>
      <c r="O679" t="s">
        <v>55</v>
      </c>
      <c r="P679" s="9" t="s">
        <v>56</v>
      </c>
      <c r="Q679" s="5" t="s">
        <v>57</v>
      </c>
      <c r="R679" t="s">
        <v>58</v>
      </c>
      <c r="S679" t="s">
        <v>119</v>
      </c>
      <c r="T679" t="s">
        <v>120</v>
      </c>
      <c r="U679" s="9">
        <v>26.88</v>
      </c>
      <c r="V679">
        <v>17</v>
      </c>
      <c r="W679" s="9">
        <v>40.64</v>
      </c>
      <c r="X679">
        <f>Ventes[[#This Row],[VenteNombre]]*Ventes[[#This Row],[PUHT]]</f>
        <v>690.88</v>
      </c>
      <c r="Y679">
        <f>IF(Ventes[[#This Row],[RemiseType]]="Aucun",0,IF(Ventes[[#This Row],[RemiseType]]="Bas",3%,IF(Ventes[[#This Row],[RemiseType]]="Moyen",5%,IF(Ventes[[#This Row],[RemiseType]]="Elevé",10%,0))))*Ventes[[#This Row],[VenteBrut]]</f>
        <v>20.726399999999998</v>
      </c>
      <c r="Z679">
        <f>Ventes[[#This Row],[VenteBrut]]-Ventes[[#This Row],[Remise]]</f>
        <v>670.15359999999998</v>
      </c>
      <c r="AA679">
        <f>Ventes[[#This Row],[VenteNombre]]*Ventes[[#This Row],[CUHT]]</f>
        <v>456.96</v>
      </c>
      <c r="AB679">
        <f>ROUND(Ventes[[#This Row],[VenteNet]]-Ventes[[#This Row],[Cout]],2)</f>
        <v>213.19</v>
      </c>
      <c r="AC679">
        <f>WEEKDAY(Ventes[[#This Row],[VenteDate]], 2)</f>
        <v>2</v>
      </c>
      <c r="AD679" t="str">
        <f>CHOOSE(WEEKDAY(Ventes[[#This Row],[VenteDate]], 2),"lun.","mar.","mer.","jeu.","ven.","sam.","dim.")</f>
        <v>mar.</v>
      </c>
      <c r="AE679" s="10" t="str">
        <f>IF(MONTH(Ventes[[#This Row],[VenteDate]])&lt;10,"0"&amp;MONTH(Ventes[[#This Row],[VenteDate]]),TEXT(MONTH(Ventes[[#This Row],[VenteDate]]),"##"))</f>
        <v>09</v>
      </c>
      <c r="AF679" t="str">
        <f>CHOOSE(Ventes[[#This Row],[DateMoisNumero]],"janvier","février","mars","avril","mai","juin","juillet.","août","septembre","octobre","novembre","décembre")</f>
        <v>septembre</v>
      </c>
      <c r="AG679" t="str">
        <f>Ventes[[#This Row],[DateAnnee]]&amp;IF(WEEKNUM(Ventes[[#This Row],[VenteDate]])&lt;10,"-0","-")&amp;WEEKNUM(Ventes[[#This Row],[VenteDate]])</f>
        <v>2027-40</v>
      </c>
      <c r="AH679" s="10">
        <f>YEAR(Ventes[[#This Row],[VenteDate]])</f>
        <v>2027</v>
      </c>
      <c r="AR679"/>
      <c r="AS679"/>
      <c r="AT679"/>
      <c r="AU679"/>
      <c r="AV679"/>
      <c r="AW679"/>
      <c r="BA679"/>
      <c r="BC679"/>
    </row>
    <row r="680" spans="1:55">
      <c r="A680" t="s">
        <v>1521</v>
      </c>
      <c r="B680" t="s">
        <v>1522</v>
      </c>
      <c r="C680" t="s">
        <v>313</v>
      </c>
      <c r="D680" s="7">
        <v>45381</v>
      </c>
      <c r="E680" s="8">
        <v>45381</v>
      </c>
      <c r="F680" s="8" t="s">
        <v>95</v>
      </c>
      <c r="G680" t="s">
        <v>96</v>
      </c>
      <c r="H680" t="s">
        <v>283</v>
      </c>
      <c r="I680" t="s">
        <v>284</v>
      </c>
      <c r="J680" t="s">
        <v>285</v>
      </c>
      <c r="K680" t="s">
        <v>1523</v>
      </c>
      <c r="L680" s="9" t="s">
        <v>1524</v>
      </c>
      <c r="M680" s="9" t="s">
        <v>63</v>
      </c>
      <c r="N680" t="s">
        <v>64</v>
      </c>
      <c r="O680" t="s">
        <v>77</v>
      </c>
      <c r="P680" s="9" t="s">
        <v>78</v>
      </c>
      <c r="Q680" s="5" t="s">
        <v>57</v>
      </c>
      <c r="R680" t="s">
        <v>58</v>
      </c>
      <c r="S680" t="s">
        <v>49</v>
      </c>
      <c r="T680" t="s">
        <v>50</v>
      </c>
      <c r="U680" s="9">
        <v>92.88</v>
      </c>
      <c r="V680">
        <v>25</v>
      </c>
      <c r="W680" s="9">
        <v>197.2</v>
      </c>
      <c r="X680">
        <f>Ventes[[#This Row],[VenteNombre]]*Ventes[[#This Row],[PUHT]]</f>
        <v>4930</v>
      </c>
      <c r="Y680">
        <f>IF(Ventes[[#This Row],[RemiseType]]="Aucun",0,IF(Ventes[[#This Row],[RemiseType]]="Bas",3%,IF(Ventes[[#This Row],[RemiseType]]="Moyen",5%,IF(Ventes[[#This Row],[RemiseType]]="Elevé",10%,0))))*Ventes[[#This Row],[VenteBrut]]</f>
        <v>493</v>
      </c>
      <c r="Z680">
        <f>Ventes[[#This Row],[VenteBrut]]-Ventes[[#This Row],[Remise]]</f>
        <v>4437</v>
      </c>
      <c r="AA680">
        <f>Ventes[[#This Row],[VenteNombre]]*Ventes[[#This Row],[CUHT]]</f>
        <v>2322</v>
      </c>
      <c r="AB680">
        <f>ROUND(Ventes[[#This Row],[VenteNet]]-Ventes[[#This Row],[Cout]],2)</f>
        <v>2115</v>
      </c>
      <c r="AC680">
        <f>WEEKDAY(Ventes[[#This Row],[VenteDate]], 2)</f>
        <v>6</v>
      </c>
      <c r="AD680" t="str">
        <f>CHOOSE(WEEKDAY(Ventes[[#This Row],[VenteDate]], 2),"lun.","mar.","mer.","jeu.","ven.","sam.","dim.")</f>
        <v>sam.</v>
      </c>
      <c r="AE680" s="10" t="str">
        <f>IF(MONTH(Ventes[[#This Row],[VenteDate]])&lt;10,"0"&amp;MONTH(Ventes[[#This Row],[VenteDate]]),TEXT(MONTH(Ventes[[#This Row],[VenteDate]]),"##"))</f>
        <v>03</v>
      </c>
      <c r="AF680" t="str">
        <f>CHOOSE(Ventes[[#This Row],[DateMoisNumero]],"janvier","février","mars","avril","mai","juin","juillet.","août","septembre","octobre","novembre","décembre")</f>
        <v>mars</v>
      </c>
      <c r="AG680" t="str">
        <f>Ventes[[#This Row],[DateAnnee]]&amp;IF(WEEKNUM(Ventes[[#This Row],[VenteDate]])&lt;10,"-0","-")&amp;WEEKNUM(Ventes[[#This Row],[VenteDate]])</f>
        <v>2024-13</v>
      </c>
      <c r="AH680" s="10">
        <f>YEAR(Ventes[[#This Row],[VenteDate]])</f>
        <v>2024</v>
      </c>
      <c r="AR680"/>
      <c r="AS680"/>
      <c r="AT680"/>
      <c r="AU680"/>
      <c r="AV680"/>
      <c r="AW680"/>
      <c r="BA680"/>
      <c r="BC680"/>
    </row>
    <row r="681" spans="1:55">
      <c r="A681" t="s">
        <v>1521</v>
      </c>
      <c r="B681" t="s">
        <v>1522</v>
      </c>
      <c r="C681" t="s">
        <v>313</v>
      </c>
      <c r="D681" s="7">
        <v>45381</v>
      </c>
      <c r="E681" s="8">
        <v>45776</v>
      </c>
      <c r="F681" s="8" t="s">
        <v>95</v>
      </c>
      <c r="G681" t="s">
        <v>96</v>
      </c>
      <c r="H681" t="s">
        <v>283</v>
      </c>
      <c r="I681" t="s">
        <v>284</v>
      </c>
      <c r="J681" t="s">
        <v>285</v>
      </c>
      <c r="K681" t="s">
        <v>1525</v>
      </c>
      <c r="L681" s="9" t="s">
        <v>1526</v>
      </c>
      <c r="M681" s="9" t="s">
        <v>63</v>
      </c>
      <c r="N681" t="s">
        <v>64</v>
      </c>
      <c r="O681" t="s">
        <v>77</v>
      </c>
      <c r="P681" t="s">
        <v>78</v>
      </c>
      <c r="Q681" s="5" t="s">
        <v>47</v>
      </c>
      <c r="R681" t="s">
        <v>48</v>
      </c>
      <c r="S681" t="s">
        <v>59</v>
      </c>
      <c r="T681" t="s">
        <v>60</v>
      </c>
      <c r="U681">
        <v>35.909999999999997</v>
      </c>
      <c r="V681">
        <v>11</v>
      </c>
      <c r="W681">
        <v>128.35</v>
      </c>
      <c r="X681">
        <f>Ventes[[#This Row],[VenteNombre]]*Ventes[[#This Row],[PUHT]]</f>
        <v>1411.85</v>
      </c>
      <c r="Y681">
        <f>IF(Ventes[[#This Row],[RemiseType]]="Aucun",0,IF(Ventes[[#This Row],[RemiseType]]="Bas",3%,IF(Ventes[[#This Row],[RemiseType]]="Moyen",5%,IF(Ventes[[#This Row],[RemiseType]]="Elevé",10%,0))))*Ventes[[#This Row],[VenteBrut]]</f>
        <v>141.185</v>
      </c>
      <c r="Z681">
        <f>Ventes[[#This Row],[VenteBrut]]-Ventes[[#This Row],[Remise]]</f>
        <v>1270.665</v>
      </c>
      <c r="AA681">
        <f>Ventes[[#This Row],[VenteNombre]]*Ventes[[#This Row],[CUHT]]</f>
        <v>395.01</v>
      </c>
      <c r="AB681">
        <f>ROUND(Ventes[[#This Row],[VenteNet]]-Ventes[[#This Row],[Cout]],2)</f>
        <v>875.66</v>
      </c>
      <c r="AC681">
        <f>WEEKDAY(Ventes[[#This Row],[VenteDate]], 2)</f>
        <v>2</v>
      </c>
      <c r="AD681" t="str">
        <f>CHOOSE(WEEKDAY(Ventes[[#This Row],[VenteDate]], 2),"lun.","mar.","mer.","jeu.","ven.","sam.","dim.")</f>
        <v>mar.</v>
      </c>
      <c r="AE681" s="10" t="str">
        <f>IF(MONTH(Ventes[[#This Row],[VenteDate]])&lt;10,"0"&amp;MONTH(Ventes[[#This Row],[VenteDate]]),TEXT(MONTH(Ventes[[#This Row],[VenteDate]]),"##"))</f>
        <v>04</v>
      </c>
      <c r="AF681" t="str">
        <f>CHOOSE(Ventes[[#This Row],[DateMoisNumero]],"janvier","février","mars","avril","mai","juin","juillet.","août","septembre","octobre","novembre","décembre")</f>
        <v>avril</v>
      </c>
      <c r="AG681" t="str">
        <f>Ventes[[#This Row],[DateAnnee]]&amp;IF(WEEKNUM(Ventes[[#This Row],[VenteDate]])&lt;10,"-0","-")&amp;WEEKNUM(Ventes[[#This Row],[VenteDate]])</f>
        <v>2025-18</v>
      </c>
      <c r="AH681" s="10">
        <f>YEAR(Ventes[[#This Row],[VenteDate]])</f>
        <v>2025</v>
      </c>
      <c r="AR681"/>
      <c r="AS681"/>
      <c r="AT681"/>
      <c r="AU681"/>
      <c r="AV681"/>
      <c r="AW681"/>
      <c r="BA681"/>
      <c r="BC681"/>
    </row>
    <row r="682" spans="1:55">
      <c r="A682" t="s">
        <v>1521</v>
      </c>
      <c r="B682" t="s">
        <v>1522</v>
      </c>
      <c r="C682" t="s">
        <v>313</v>
      </c>
      <c r="D682" s="7">
        <v>45381</v>
      </c>
      <c r="E682" s="8">
        <v>45881</v>
      </c>
      <c r="F682" s="8" t="s">
        <v>95</v>
      </c>
      <c r="G682" t="s">
        <v>96</v>
      </c>
      <c r="H682" t="s">
        <v>283</v>
      </c>
      <c r="I682" t="s">
        <v>284</v>
      </c>
      <c r="J682" t="s">
        <v>285</v>
      </c>
      <c r="K682" t="s">
        <v>1527</v>
      </c>
      <c r="L682" s="9" t="s">
        <v>1528</v>
      </c>
      <c r="M682" s="9" t="s">
        <v>53</v>
      </c>
      <c r="N682" t="s">
        <v>54</v>
      </c>
      <c r="O682" t="s">
        <v>77</v>
      </c>
      <c r="P682" t="s">
        <v>78</v>
      </c>
      <c r="Q682" s="5" t="s">
        <v>79</v>
      </c>
      <c r="R682" t="s">
        <v>80</v>
      </c>
      <c r="S682" t="s">
        <v>115</v>
      </c>
      <c r="T682" t="s">
        <v>116</v>
      </c>
      <c r="U682">
        <v>49.77</v>
      </c>
      <c r="V682">
        <v>19</v>
      </c>
      <c r="W682">
        <v>68.510000000000005</v>
      </c>
      <c r="X682">
        <f>Ventes[[#This Row],[VenteNombre]]*Ventes[[#This Row],[PUHT]]</f>
        <v>1301.69</v>
      </c>
      <c r="Y682">
        <f>IF(Ventes[[#This Row],[RemiseType]]="Aucun",0,IF(Ventes[[#This Row],[RemiseType]]="Bas",3%,IF(Ventes[[#This Row],[RemiseType]]="Moyen",5%,IF(Ventes[[#This Row],[RemiseType]]="Elevé",10%,0))))*Ventes[[#This Row],[VenteBrut]]</f>
        <v>130.16900000000001</v>
      </c>
      <c r="Z682">
        <f>Ventes[[#This Row],[VenteBrut]]-Ventes[[#This Row],[Remise]]</f>
        <v>1171.521</v>
      </c>
      <c r="AA682">
        <f>Ventes[[#This Row],[VenteNombre]]*Ventes[[#This Row],[CUHT]]</f>
        <v>945.63000000000011</v>
      </c>
      <c r="AB682">
        <f>ROUND(Ventes[[#This Row],[VenteNet]]-Ventes[[#This Row],[Cout]],2)</f>
        <v>225.89</v>
      </c>
      <c r="AC682">
        <f>WEEKDAY(Ventes[[#This Row],[VenteDate]], 2)</f>
        <v>2</v>
      </c>
      <c r="AD682" t="str">
        <f>CHOOSE(WEEKDAY(Ventes[[#This Row],[VenteDate]], 2),"lun.","mar.","mer.","jeu.","ven.","sam.","dim.")</f>
        <v>mar.</v>
      </c>
      <c r="AE682" s="10" t="str">
        <f>IF(MONTH(Ventes[[#This Row],[VenteDate]])&lt;10,"0"&amp;MONTH(Ventes[[#This Row],[VenteDate]]),TEXT(MONTH(Ventes[[#This Row],[VenteDate]]),"##"))</f>
        <v>08</v>
      </c>
      <c r="AF682" t="str">
        <f>CHOOSE(Ventes[[#This Row],[DateMoisNumero]],"janvier","février","mars","avril","mai","juin","juillet.","août","septembre","octobre","novembre","décembre")</f>
        <v>août</v>
      </c>
      <c r="AG682" t="str">
        <f>Ventes[[#This Row],[DateAnnee]]&amp;IF(WEEKNUM(Ventes[[#This Row],[VenteDate]])&lt;10,"-0","-")&amp;WEEKNUM(Ventes[[#This Row],[VenteDate]])</f>
        <v>2025-33</v>
      </c>
      <c r="AH682" s="10">
        <f>YEAR(Ventes[[#This Row],[VenteDate]])</f>
        <v>2025</v>
      </c>
      <c r="AR682"/>
      <c r="AS682"/>
      <c r="AT682"/>
      <c r="AU682"/>
      <c r="AV682"/>
      <c r="AW682"/>
      <c r="BA682"/>
      <c r="BC682"/>
    </row>
    <row r="683" spans="1:55">
      <c r="A683" t="s">
        <v>1521</v>
      </c>
      <c r="B683" t="s">
        <v>1522</v>
      </c>
      <c r="C683" t="s">
        <v>313</v>
      </c>
      <c r="D683" s="7">
        <v>45381</v>
      </c>
      <c r="E683" s="8">
        <v>46063</v>
      </c>
      <c r="F683" s="8" t="s">
        <v>95</v>
      </c>
      <c r="G683" t="s">
        <v>96</v>
      </c>
      <c r="H683" t="s">
        <v>283</v>
      </c>
      <c r="I683" t="s">
        <v>284</v>
      </c>
      <c r="J683" t="s">
        <v>285</v>
      </c>
      <c r="K683" t="s">
        <v>1529</v>
      </c>
      <c r="L683" s="9" t="s">
        <v>1530</v>
      </c>
      <c r="M683" s="9" t="s">
        <v>63</v>
      </c>
      <c r="N683" t="s">
        <v>64</v>
      </c>
      <c r="O683" t="s">
        <v>288</v>
      </c>
      <c r="P683" t="s">
        <v>289</v>
      </c>
      <c r="Q683" s="5" t="s">
        <v>47</v>
      </c>
      <c r="R683" t="s">
        <v>48</v>
      </c>
      <c r="S683" t="s">
        <v>199</v>
      </c>
      <c r="T683" t="s">
        <v>200</v>
      </c>
      <c r="U683">
        <v>115.2</v>
      </c>
      <c r="V683">
        <v>20</v>
      </c>
      <c r="W683">
        <v>162</v>
      </c>
      <c r="X683">
        <f>Ventes[[#This Row],[VenteNombre]]*Ventes[[#This Row],[PUHT]]</f>
        <v>3240</v>
      </c>
      <c r="Y68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83">
        <f>Ventes[[#This Row],[VenteBrut]]-Ventes[[#This Row],[Remise]]</f>
        <v>3240</v>
      </c>
      <c r="AA683">
        <f>Ventes[[#This Row],[VenteNombre]]*Ventes[[#This Row],[CUHT]]</f>
        <v>2304</v>
      </c>
      <c r="AB683">
        <f>ROUND(Ventes[[#This Row],[VenteNet]]-Ventes[[#This Row],[Cout]],2)</f>
        <v>936</v>
      </c>
      <c r="AC683">
        <f>WEEKDAY(Ventes[[#This Row],[VenteDate]], 2)</f>
        <v>2</v>
      </c>
      <c r="AD683" t="str">
        <f>CHOOSE(WEEKDAY(Ventes[[#This Row],[VenteDate]], 2),"lun.","mar.","mer.","jeu.","ven.","sam.","dim.")</f>
        <v>mar.</v>
      </c>
      <c r="AE683" s="10" t="str">
        <f>IF(MONTH(Ventes[[#This Row],[VenteDate]])&lt;10,"0"&amp;MONTH(Ventes[[#This Row],[VenteDate]]),TEXT(MONTH(Ventes[[#This Row],[VenteDate]]),"##"))</f>
        <v>02</v>
      </c>
      <c r="AF683" t="str">
        <f>CHOOSE(Ventes[[#This Row],[DateMoisNumero]],"janvier","février","mars","avril","mai","juin","juillet.","août","septembre","octobre","novembre","décembre")</f>
        <v>février</v>
      </c>
      <c r="AG683" t="str">
        <f>Ventes[[#This Row],[DateAnnee]]&amp;IF(WEEKNUM(Ventes[[#This Row],[VenteDate]])&lt;10,"-0","-")&amp;WEEKNUM(Ventes[[#This Row],[VenteDate]])</f>
        <v>2026-07</v>
      </c>
      <c r="AH683" s="10">
        <f>YEAR(Ventes[[#This Row],[VenteDate]])</f>
        <v>2026</v>
      </c>
      <c r="AR683"/>
      <c r="AS683"/>
      <c r="AT683"/>
      <c r="AU683"/>
      <c r="AV683"/>
      <c r="AW683"/>
      <c r="BA683"/>
      <c r="BC683"/>
    </row>
    <row r="684" spans="1:55">
      <c r="A684" t="s">
        <v>1521</v>
      </c>
      <c r="B684" t="s">
        <v>1522</v>
      </c>
      <c r="C684" t="s">
        <v>313</v>
      </c>
      <c r="D684" s="7">
        <v>45381</v>
      </c>
      <c r="E684" s="8">
        <v>46357</v>
      </c>
      <c r="F684" s="8" t="s">
        <v>95</v>
      </c>
      <c r="G684" t="s">
        <v>96</v>
      </c>
      <c r="H684" t="s">
        <v>283</v>
      </c>
      <c r="I684" t="s">
        <v>284</v>
      </c>
      <c r="J684" t="s">
        <v>285</v>
      </c>
      <c r="K684" t="s">
        <v>1531</v>
      </c>
      <c r="L684" s="9" t="s">
        <v>1532</v>
      </c>
      <c r="M684" s="9" t="s">
        <v>63</v>
      </c>
      <c r="N684" t="s">
        <v>64</v>
      </c>
      <c r="O684" t="s">
        <v>77</v>
      </c>
      <c r="P684" t="s">
        <v>78</v>
      </c>
      <c r="Q684" s="5" t="s">
        <v>57</v>
      </c>
      <c r="R684" t="s">
        <v>58</v>
      </c>
      <c r="S684" t="s">
        <v>49</v>
      </c>
      <c r="T684" t="s">
        <v>50</v>
      </c>
      <c r="U684">
        <v>54.18</v>
      </c>
      <c r="V684">
        <v>25</v>
      </c>
      <c r="W684">
        <v>156.69999999999999</v>
      </c>
      <c r="X684">
        <f>Ventes[[#This Row],[VenteNombre]]*Ventes[[#This Row],[PUHT]]</f>
        <v>3917.4999999999995</v>
      </c>
      <c r="Y684">
        <f>IF(Ventes[[#This Row],[RemiseType]]="Aucun",0,IF(Ventes[[#This Row],[RemiseType]]="Bas",3%,IF(Ventes[[#This Row],[RemiseType]]="Moyen",5%,IF(Ventes[[#This Row],[RemiseType]]="Elevé",10%,0))))*Ventes[[#This Row],[VenteBrut]]</f>
        <v>391.75</v>
      </c>
      <c r="Z684">
        <f>Ventes[[#This Row],[VenteBrut]]-Ventes[[#This Row],[Remise]]</f>
        <v>3525.7499999999995</v>
      </c>
      <c r="AA684">
        <f>Ventes[[#This Row],[VenteNombre]]*Ventes[[#This Row],[CUHT]]</f>
        <v>1354.5</v>
      </c>
      <c r="AB684">
        <f>ROUND(Ventes[[#This Row],[VenteNet]]-Ventes[[#This Row],[Cout]],2)</f>
        <v>2171.25</v>
      </c>
      <c r="AC684">
        <f>WEEKDAY(Ventes[[#This Row],[VenteDate]], 2)</f>
        <v>2</v>
      </c>
      <c r="AD684" t="str">
        <f>CHOOSE(WEEKDAY(Ventes[[#This Row],[VenteDate]], 2),"lun.","mar.","mer.","jeu.","ven.","sam.","dim.")</f>
        <v>mar.</v>
      </c>
      <c r="AE684" s="10" t="str">
        <f>IF(MONTH(Ventes[[#This Row],[VenteDate]])&lt;10,"0"&amp;MONTH(Ventes[[#This Row],[VenteDate]]),TEXT(MONTH(Ventes[[#This Row],[VenteDate]]),"##"))</f>
        <v>12</v>
      </c>
      <c r="AF684" t="str">
        <f>CHOOSE(Ventes[[#This Row],[DateMoisNumero]],"janvier","février","mars","avril","mai","juin","juillet.","août","septembre","octobre","novembre","décembre")</f>
        <v>décembre</v>
      </c>
      <c r="AG684" t="str">
        <f>Ventes[[#This Row],[DateAnnee]]&amp;IF(WEEKNUM(Ventes[[#This Row],[VenteDate]])&lt;10,"-0","-")&amp;WEEKNUM(Ventes[[#This Row],[VenteDate]])</f>
        <v>2026-49</v>
      </c>
      <c r="AH684" s="10">
        <f>YEAR(Ventes[[#This Row],[VenteDate]])</f>
        <v>2026</v>
      </c>
      <c r="AR684"/>
      <c r="AS684"/>
      <c r="AT684"/>
      <c r="AU684"/>
      <c r="AV684"/>
      <c r="AW684"/>
      <c r="BA684"/>
      <c r="BC684"/>
    </row>
    <row r="685" spans="1:55">
      <c r="A685" t="s">
        <v>1521</v>
      </c>
      <c r="B685" t="s">
        <v>1522</v>
      </c>
      <c r="C685" t="s">
        <v>313</v>
      </c>
      <c r="D685" s="7">
        <v>45381</v>
      </c>
      <c r="E685" s="8">
        <v>46506</v>
      </c>
      <c r="F685" s="8" t="s">
        <v>95</v>
      </c>
      <c r="G685" t="s">
        <v>96</v>
      </c>
      <c r="H685" t="s">
        <v>283</v>
      </c>
      <c r="I685" t="s">
        <v>284</v>
      </c>
      <c r="J685" t="s">
        <v>285</v>
      </c>
      <c r="K685" t="s">
        <v>847</v>
      </c>
      <c r="L685" s="9" t="s">
        <v>848</v>
      </c>
      <c r="M685" s="9" t="s">
        <v>63</v>
      </c>
      <c r="N685" t="s">
        <v>64</v>
      </c>
      <c r="O685" t="s">
        <v>77</v>
      </c>
      <c r="P685" s="9" t="s">
        <v>78</v>
      </c>
      <c r="Q685" s="5" t="s">
        <v>47</v>
      </c>
      <c r="R685" t="s">
        <v>48</v>
      </c>
      <c r="S685" t="s">
        <v>59</v>
      </c>
      <c r="T685" t="s">
        <v>60</v>
      </c>
      <c r="U685" s="9">
        <v>59.85</v>
      </c>
      <c r="V685">
        <v>11</v>
      </c>
      <c r="W685" s="9">
        <v>147.25</v>
      </c>
      <c r="X685">
        <f>Ventes[[#This Row],[VenteNombre]]*Ventes[[#This Row],[PUHT]]</f>
        <v>1619.75</v>
      </c>
      <c r="Y685">
        <f>IF(Ventes[[#This Row],[RemiseType]]="Aucun",0,IF(Ventes[[#This Row],[RemiseType]]="Bas",3%,IF(Ventes[[#This Row],[RemiseType]]="Moyen",5%,IF(Ventes[[#This Row],[RemiseType]]="Elevé",10%,0))))*Ventes[[#This Row],[VenteBrut]]</f>
        <v>161.97500000000002</v>
      </c>
      <c r="Z685">
        <f>Ventes[[#This Row],[VenteBrut]]-Ventes[[#This Row],[Remise]]</f>
        <v>1457.7750000000001</v>
      </c>
      <c r="AA685">
        <f>Ventes[[#This Row],[VenteNombre]]*Ventes[[#This Row],[CUHT]]</f>
        <v>658.35</v>
      </c>
      <c r="AB685">
        <f>ROUND(Ventes[[#This Row],[VenteNet]]-Ventes[[#This Row],[Cout]],2)</f>
        <v>799.43</v>
      </c>
      <c r="AC685">
        <f>WEEKDAY(Ventes[[#This Row],[VenteDate]], 2)</f>
        <v>4</v>
      </c>
      <c r="AD685" t="str">
        <f>CHOOSE(WEEKDAY(Ventes[[#This Row],[VenteDate]], 2),"lun.","mar.","mer.","jeu.","ven.","sam.","dim.")</f>
        <v>jeu.</v>
      </c>
      <c r="AE685" s="10" t="str">
        <f>IF(MONTH(Ventes[[#This Row],[VenteDate]])&lt;10,"0"&amp;MONTH(Ventes[[#This Row],[VenteDate]]),TEXT(MONTH(Ventes[[#This Row],[VenteDate]]),"##"))</f>
        <v>04</v>
      </c>
      <c r="AF685" t="str">
        <f>CHOOSE(Ventes[[#This Row],[DateMoisNumero]],"janvier","février","mars","avril","mai","juin","juillet.","août","septembre","octobre","novembre","décembre")</f>
        <v>avril</v>
      </c>
      <c r="AG685" t="str">
        <f>Ventes[[#This Row],[DateAnnee]]&amp;IF(WEEKNUM(Ventes[[#This Row],[VenteDate]])&lt;10,"-0","-")&amp;WEEKNUM(Ventes[[#This Row],[VenteDate]])</f>
        <v>2027-18</v>
      </c>
      <c r="AH685" s="10">
        <f>YEAR(Ventes[[#This Row],[VenteDate]])</f>
        <v>2027</v>
      </c>
      <c r="AR685"/>
      <c r="AS685"/>
      <c r="AT685"/>
      <c r="AU685"/>
      <c r="AV685"/>
      <c r="AW685"/>
      <c r="BA685"/>
      <c r="BC685"/>
    </row>
    <row r="686" spans="1:55">
      <c r="A686" t="s">
        <v>1521</v>
      </c>
      <c r="B686" t="s">
        <v>1522</v>
      </c>
      <c r="C686" t="s">
        <v>313</v>
      </c>
      <c r="D686" s="7">
        <v>45381</v>
      </c>
      <c r="E686" s="8">
        <v>46611</v>
      </c>
      <c r="F686" s="8" t="s">
        <v>95</v>
      </c>
      <c r="G686" t="s">
        <v>96</v>
      </c>
      <c r="H686" t="s">
        <v>283</v>
      </c>
      <c r="I686" t="s">
        <v>284</v>
      </c>
      <c r="J686" t="s">
        <v>285</v>
      </c>
      <c r="K686" t="s">
        <v>1533</v>
      </c>
      <c r="L686" s="9" t="s">
        <v>1534</v>
      </c>
      <c r="M686" s="9" t="s">
        <v>53</v>
      </c>
      <c r="N686" t="s">
        <v>54</v>
      </c>
      <c r="O686" t="s">
        <v>77</v>
      </c>
      <c r="P686" s="9" t="s">
        <v>78</v>
      </c>
      <c r="Q686" s="5" t="s">
        <v>79</v>
      </c>
      <c r="R686" t="s">
        <v>80</v>
      </c>
      <c r="S686" t="s">
        <v>115</v>
      </c>
      <c r="T686" t="s">
        <v>116</v>
      </c>
      <c r="U686" s="9">
        <v>59.72</v>
      </c>
      <c r="V686">
        <v>19</v>
      </c>
      <c r="W686" s="9">
        <v>82.22</v>
      </c>
      <c r="X686">
        <f>Ventes[[#This Row],[VenteNombre]]*Ventes[[#This Row],[PUHT]]</f>
        <v>1562.18</v>
      </c>
      <c r="Y686">
        <f>IF(Ventes[[#This Row],[RemiseType]]="Aucun",0,IF(Ventes[[#This Row],[RemiseType]]="Bas",3%,IF(Ventes[[#This Row],[RemiseType]]="Moyen",5%,IF(Ventes[[#This Row],[RemiseType]]="Elevé",10%,0))))*Ventes[[#This Row],[VenteBrut]]</f>
        <v>156.21800000000002</v>
      </c>
      <c r="Z686">
        <f>Ventes[[#This Row],[VenteBrut]]-Ventes[[#This Row],[Remise]]</f>
        <v>1405.962</v>
      </c>
      <c r="AA686">
        <f>Ventes[[#This Row],[VenteNombre]]*Ventes[[#This Row],[CUHT]]</f>
        <v>1134.68</v>
      </c>
      <c r="AB686">
        <f>ROUND(Ventes[[#This Row],[VenteNet]]-Ventes[[#This Row],[Cout]],2)</f>
        <v>271.27999999999997</v>
      </c>
      <c r="AC686">
        <f>WEEKDAY(Ventes[[#This Row],[VenteDate]], 2)</f>
        <v>4</v>
      </c>
      <c r="AD686" t="str">
        <f>CHOOSE(WEEKDAY(Ventes[[#This Row],[VenteDate]], 2),"lun.","mar.","mer.","jeu.","ven.","sam.","dim.")</f>
        <v>jeu.</v>
      </c>
      <c r="AE686" s="10" t="str">
        <f>IF(MONTH(Ventes[[#This Row],[VenteDate]])&lt;10,"0"&amp;MONTH(Ventes[[#This Row],[VenteDate]]),TEXT(MONTH(Ventes[[#This Row],[VenteDate]]),"##"))</f>
        <v>08</v>
      </c>
      <c r="AF686" t="str">
        <f>CHOOSE(Ventes[[#This Row],[DateMoisNumero]],"janvier","février","mars","avril","mai","juin","juillet.","août","septembre","octobre","novembre","décembre")</f>
        <v>août</v>
      </c>
      <c r="AG686" t="str">
        <f>Ventes[[#This Row],[DateAnnee]]&amp;IF(WEEKNUM(Ventes[[#This Row],[VenteDate]])&lt;10,"-0","-")&amp;WEEKNUM(Ventes[[#This Row],[VenteDate]])</f>
        <v>2027-33</v>
      </c>
      <c r="AH686" s="10">
        <f>YEAR(Ventes[[#This Row],[VenteDate]])</f>
        <v>2027</v>
      </c>
      <c r="AR686"/>
      <c r="AS686"/>
      <c r="AT686"/>
      <c r="AU686"/>
      <c r="AV686"/>
      <c r="AW686"/>
      <c r="BA686"/>
      <c r="BC686"/>
    </row>
    <row r="687" spans="1:55">
      <c r="A687" t="s">
        <v>1521</v>
      </c>
      <c r="B687" t="s">
        <v>1522</v>
      </c>
      <c r="C687" t="s">
        <v>313</v>
      </c>
      <c r="D687" s="7">
        <v>45381</v>
      </c>
      <c r="E687" s="8">
        <v>46793</v>
      </c>
      <c r="F687" s="8" t="s">
        <v>95</v>
      </c>
      <c r="G687" t="s">
        <v>96</v>
      </c>
      <c r="H687" t="s">
        <v>283</v>
      </c>
      <c r="I687" t="s">
        <v>284</v>
      </c>
      <c r="J687" t="s">
        <v>285</v>
      </c>
      <c r="K687" t="s">
        <v>1535</v>
      </c>
      <c r="L687" s="9" t="s">
        <v>1536</v>
      </c>
      <c r="M687" s="9" t="s">
        <v>63</v>
      </c>
      <c r="N687" t="s">
        <v>64</v>
      </c>
      <c r="O687" t="s">
        <v>288</v>
      </c>
      <c r="P687" s="9" t="s">
        <v>289</v>
      </c>
      <c r="Q687" s="5" t="s">
        <v>47</v>
      </c>
      <c r="R687" t="s">
        <v>48</v>
      </c>
      <c r="S687" t="s">
        <v>199</v>
      </c>
      <c r="T687" t="s">
        <v>200</v>
      </c>
      <c r="U687" s="9">
        <v>86.4</v>
      </c>
      <c r="V687">
        <v>20</v>
      </c>
      <c r="W687" s="9">
        <v>121.5</v>
      </c>
      <c r="X687">
        <f>Ventes[[#This Row],[VenteNombre]]*Ventes[[#This Row],[PUHT]]</f>
        <v>2430</v>
      </c>
      <c r="Y68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687">
        <f>Ventes[[#This Row],[VenteBrut]]-Ventes[[#This Row],[Remise]]</f>
        <v>2430</v>
      </c>
      <c r="AA687">
        <f>Ventes[[#This Row],[VenteNombre]]*Ventes[[#This Row],[CUHT]]</f>
        <v>1728</v>
      </c>
      <c r="AB687">
        <f>ROUND(Ventes[[#This Row],[VenteNet]]-Ventes[[#This Row],[Cout]],2)</f>
        <v>702</v>
      </c>
      <c r="AC687">
        <f>WEEKDAY(Ventes[[#This Row],[VenteDate]], 2)</f>
        <v>4</v>
      </c>
      <c r="AD687" t="str">
        <f>CHOOSE(WEEKDAY(Ventes[[#This Row],[VenteDate]], 2),"lun.","mar.","mer.","jeu.","ven.","sam.","dim.")</f>
        <v>jeu.</v>
      </c>
      <c r="AE687" s="10" t="str">
        <f>IF(MONTH(Ventes[[#This Row],[VenteDate]])&lt;10,"0"&amp;MONTH(Ventes[[#This Row],[VenteDate]]),TEXT(MONTH(Ventes[[#This Row],[VenteDate]]),"##"))</f>
        <v>02</v>
      </c>
      <c r="AF687" t="str">
        <f>CHOOSE(Ventes[[#This Row],[DateMoisNumero]],"janvier","février","mars","avril","mai","juin","juillet.","août","septembre","octobre","novembre","décembre")</f>
        <v>février</v>
      </c>
      <c r="AG687" t="str">
        <f>Ventes[[#This Row],[DateAnnee]]&amp;IF(WEEKNUM(Ventes[[#This Row],[VenteDate]])&lt;10,"-0","-")&amp;WEEKNUM(Ventes[[#This Row],[VenteDate]])</f>
        <v>2028-07</v>
      </c>
      <c r="AH687" s="10">
        <f>YEAR(Ventes[[#This Row],[VenteDate]])</f>
        <v>2028</v>
      </c>
      <c r="AR687"/>
      <c r="AS687"/>
      <c r="AT687"/>
      <c r="AU687"/>
      <c r="AV687"/>
      <c r="AW687"/>
      <c r="BA687"/>
      <c r="BC687"/>
    </row>
    <row r="688" spans="1:55">
      <c r="A688" t="s">
        <v>1537</v>
      </c>
      <c r="B688" t="s">
        <v>1538</v>
      </c>
      <c r="C688" t="s">
        <v>654</v>
      </c>
      <c r="D688" s="7">
        <v>45646</v>
      </c>
      <c r="E688" s="8">
        <v>45646</v>
      </c>
      <c r="F688" s="8" t="s">
        <v>95</v>
      </c>
      <c r="G688" t="s">
        <v>96</v>
      </c>
      <c r="H688" t="s">
        <v>172</v>
      </c>
      <c r="I688" t="s">
        <v>39</v>
      </c>
      <c r="J688" t="s">
        <v>40</v>
      </c>
      <c r="K688" t="s">
        <v>410</v>
      </c>
      <c r="L688" s="9" t="s">
        <v>411</v>
      </c>
      <c r="M688" s="9" t="s">
        <v>130</v>
      </c>
      <c r="N688" t="s">
        <v>131</v>
      </c>
      <c r="O688" t="s">
        <v>55</v>
      </c>
      <c r="P688" s="9" t="s">
        <v>56</v>
      </c>
      <c r="Q688" s="5" t="s">
        <v>57</v>
      </c>
      <c r="R688" t="s">
        <v>58</v>
      </c>
      <c r="S688" t="s">
        <v>183</v>
      </c>
      <c r="T688" t="s">
        <v>184</v>
      </c>
      <c r="U688" s="9">
        <v>20.09</v>
      </c>
      <c r="V688">
        <v>49</v>
      </c>
      <c r="W688" s="9">
        <v>109.24</v>
      </c>
      <c r="X688">
        <f>Ventes[[#This Row],[VenteNombre]]*Ventes[[#This Row],[PUHT]]</f>
        <v>5352.7599999999993</v>
      </c>
      <c r="Y688">
        <f>IF(Ventes[[#This Row],[RemiseType]]="Aucun",0,IF(Ventes[[#This Row],[RemiseType]]="Bas",3%,IF(Ventes[[#This Row],[RemiseType]]="Moyen",5%,IF(Ventes[[#This Row],[RemiseType]]="Elevé",10%,0))))*Ventes[[#This Row],[VenteBrut]]</f>
        <v>160.58279999999996</v>
      </c>
      <c r="Z688">
        <f>Ventes[[#This Row],[VenteBrut]]-Ventes[[#This Row],[Remise]]</f>
        <v>5192.1771999999992</v>
      </c>
      <c r="AA688">
        <f>Ventes[[#This Row],[VenteNombre]]*Ventes[[#This Row],[CUHT]]</f>
        <v>984.41</v>
      </c>
      <c r="AB688">
        <f>ROUND(Ventes[[#This Row],[VenteNet]]-Ventes[[#This Row],[Cout]],2)</f>
        <v>4207.7700000000004</v>
      </c>
      <c r="AC688">
        <f>WEEKDAY(Ventes[[#This Row],[VenteDate]], 2)</f>
        <v>5</v>
      </c>
      <c r="AD688" t="str">
        <f>CHOOSE(WEEKDAY(Ventes[[#This Row],[VenteDate]], 2),"lun.","mar.","mer.","jeu.","ven.","sam.","dim.")</f>
        <v>ven.</v>
      </c>
      <c r="AE688" s="10" t="str">
        <f>IF(MONTH(Ventes[[#This Row],[VenteDate]])&lt;10,"0"&amp;MONTH(Ventes[[#This Row],[VenteDate]]),TEXT(MONTH(Ventes[[#This Row],[VenteDate]]),"##"))</f>
        <v>12</v>
      </c>
      <c r="AF688" t="str">
        <f>CHOOSE(Ventes[[#This Row],[DateMoisNumero]],"janvier","février","mars","avril","mai","juin","juillet.","août","septembre","octobre","novembre","décembre")</f>
        <v>décembre</v>
      </c>
      <c r="AG688" t="str">
        <f>Ventes[[#This Row],[DateAnnee]]&amp;IF(WEEKNUM(Ventes[[#This Row],[VenteDate]])&lt;10,"-0","-")&amp;WEEKNUM(Ventes[[#This Row],[VenteDate]])</f>
        <v>2024-51</v>
      </c>
      <c r="AH688" s="10">
        <f>YEAR(Ventes[[#This Row],[VenteDate]])</f>
        <v>2024</v>
      </c>
      <c r="AR688"/>
      <c r="AS688"/>
      <c r="AT688"/>
      <c r="AU688"/>
      <c r="AV688"/>
      <c r="AW688"/>
      <c r="BA688"/>
      <c r="BC688"/>
    </row>
    <row r="689" spans="1:55">
      <c r="A689" t="s">
        <v>1537</v>
      </c>
      <c r="B689" t="s">
        <v>1538</v>
      </c>
      <c r="C689" t="s">
        <v>654</v>
      </c>
      <c r="D689" s="7">
        <v>45646</v>
      </c>
      <c r="E689" s="8">
        <v>45690</v>
      </c>
      <c r="F689" s="8" t="s">
        <v>95</v>
      </c>
      <c r="G689" t="s">
        <v>96</v>
      </c>
      <c r="H689" t="s">
        <v>172</v>
      </c>
      <c r="I689" t="s">
        <v>39</v>
      </c>
      <c r="J689" t="s">
        <v>40</v>
      </c>
      <c r="K689" t="s">
        <v>1539</v>
      </c>
      <c r="L689" s="9" t="s">
        <v>1540</v>
      </c>
      <c r="M689" s="9" t="s">
        <v>43</v>
      </c>
      <c r="N689" t="s">
        <v>44</v>
      </c>
      <c r="O689" t="s">
        <v>45</v>
      </c>
      <c r="P689" t="s">
        <v>46</v>
      </c>
      <c r="Q689" s="5" t="s">
        <v>65</v>
      </c>
      <c r="R689" t="s">
        <v>66</v>
      </c>
      <c r="S689" t="s">
        <v>179</v>
      </c>
      <c r="T689" t="s">
        <v>180</v>
      </c>
      <c r="U689">
        <v>35</v>
      </c>
      <c r="V689">
        <v>18</v>
      </c>
      <c r="W689">
        <v>48.38</v>
      </c>
      <c r="X689">
        <f>Ventes[[#This Row],[VenteNombre]]*Ventes[[#This Row],[PUHT]]</f>
        <v>870.84</v>
      </c>
      <c r="Y689">
        <f>IF(Ventes[[#This Row],[RemiseType]]="Aucun",0,IF(Ventes[[#This Row],[RemiseType]]="Bas",3%,IF(Ventes[[#This Row],[RemiseType]]="Moyen",5%,IF(Ventes[[#This Row],[RemiseType]]="Elevé",10%,0))))*Ventes[[#This Row],[VenteBrut]]</f>
        <v>43.542000000000002</v>
      </c>
      <c r="Z689">
        <f>Ventes[[#This Row],[VenteBrut]]-Ventes[[#This Row],[Remise]]</f>
        <v>827.298</v>
      </c>
      <c r="AA689">
        <f>Ventes[[#This Row],[VenteNombre]]*Ventes[[#This Row],[CUHT]]</f>
        <v>630</v>
      </c>
      <c r="AB689">
        <f>ROUND(Ventes[[#This Row],[VenteNet]]-Ventes[[#This Row],[Cout]],2)</f>
        <v>197.3</v>
      </c>
      <c r="AC689">
        <f>WEEKDAY(Ventes[[#This Row],[VenteDate]], 2)</f>
        <v>7</v>
      </c>
      <c r="AD689" t="str">
        <f>CHOOSE(WEEKDAY(Ventes[[#This Row],[VenteDate]], 2),"lun.","mar.","mer.","jeu.","ven.","sam.","dim.")</f>
        <v>dim.</v>
      </c>
      <c r="AE689" s="10" t="str">
        <f>IF(MONTH(Ventes[[#This Row],[VenteDate]])&lt;10,"0"&amp;MONTH(Ventes[[#This Row],[VenteDate]]),TEXT(MONTH(Ventes[[#This Row],[VenteDate]]),"##"))</f>
        <v>02</v>
      </c>
      <c r="AF689" t="str">
        <f>CHOOSE(Ventes[[#This Row],[DateMoisNumero]],"janvier","février","mars","avril","mai","juin","juillet.","août","septembre","octobre","novembre","décembre")</f>
        <v>février</v>
      </c>
      <c r="AG689" t="str">
        <f>Ventes[[#This Row],[DateAnnee]]&amp;IF(WEEKNUM(Ventes[[#This Row],[VenteDate]])&lt;10,"-0","-")&amp;WEEKNUM(Ventes[[#This Row],[VenteDate]])</f>
        <v>2025-06</v>
      </c>
      <c r="AH689" s="10">
        <f>YEAR(Ventes[[#This Row],[VenteDate]])</f>
        <v>2025</v>
      </c>
      <c r="AR689"/>
      <c r="AS689"/>
      <c r="AT689"/>
      <c r="AU689"/>
      <c r="AV689"/>
      <c r="AW689"/>
      <c r="BA689"/>
      <c r="BC689"/>
    </row>
    <row r="690" spans="1:55">
      <c r="A690" t="s">
        <v>1537</v>
      </c>
      <c r="B690" t="s">
        <v>1538</v>
      </c>
      <c r="C690" t="s">
        <v>654</v>
      </c>
      <c r="D690" s="7">
        <v>45646</v>
      </c>
      <c r="E690" s="8">
        <v>45741</v>
      </c>
      <c r="F690" s="8" t="s">
        <v>95</v>
      </c>
      <c r="G690" t="s">
        <v>96</v>
      </c>
      <c r="H690" t="s">
        <v>172</v>
      </c>
      <c r="I690" t="s">
        <v>39</v>
      </c>
      <c r="J690" t="s">
        <v>40</v>
      </c>
      <c r="K690" t="s">
        <v>657</v>
      </c>
      <c r="L690" s="9" t="s">
        <v>658</v>
      </c>
      <c r="M690" s="9" t="s">
        <v>53</v>
      </c>
      <c r="N690" t="s">
        <v>54</v>
      </c>
      <c r="O690" t="s">
        <v>77</v>
      </c>
      <c r="P690" t="s">
        <v>78</v>
      </c>
      <c r="Q690" s="5" t="s">
        <v>57</v>
      </c>
      <c r="R690" t="s">
        <v>58</v>
      </c>
      <c r="S690" t="s">
        <v>160</v>
      </c>
      <c r="T690" t="s">
        <v>161</v>
      </c>
      <c r="U690">
        <v>12.96</v>
      </c>
      <c r="V690">
        <v>14</v>
      </c>
      <c r="W690">
        <v>19.440000000000001</v>
      </c>
      <c r="X690">
        <f>Ventes[[#This Row],[VenteNombre]]*Ventes[[#This Row],[PUHT]]</f>
        <v>272.16000000000003</v>
      </c>
      <c r="Y690">
        <f>IF(Ventes[[#This Row],[RemiseType]]="Aucun",0,IF(Ventes[[#This Row],[RemiseType]]="Bas",3%,IF(Ventes[[#This Row],[RemiseType]]="Moyen",5%,IF(Ventes[[#This Row],[RemiseType]]="Elevé",10%,0))))*Ventes[[#This Row],[VenteBrut]]</f>
        <v>27.216000000000005</v>
      </c>
      <c r="Z690">
        <f>Ventes[[#This Row],[VenteBrut]]-Ventes[[#This Row],[Remise]]</f>
        <v>244.94400000000002</v>
      </c>
      <c r="AA690">
        <f>Ventes[[#This Row],[VenteNombre]]*Ventes[[#This Row],[CUHT]]</f>
        <v>181.44</v>
      </c>
      <c r="AB690">
        <f>ROUND(Ventes[[#This Row],[VenteNet]]-Ventes[[#This Row],[Cout]],2)</f>
        <v>63.5</v>
      </c>
      <c r="AC690">
        <f>WEEKDAY(Ventes[[#This Row],[VenteDate]], 2)</f>
        <v>2</v>
      </c>
      <c r="AD690" t="str">
        <f>CHOOSE(WEEKDAY(Ventes[[#This Row],[VenteDate]], 2),"lun.","mar.","mer.","jeu.","ven.","sam.","dim.")</f>
        <v>mar.</v>
      </c>
      <c r="AE690" s="10" t="str">
        <f>IF(MONTH(Ventes[[#This Row],[VenteDate]])&lt;10,"0"&amp;MONTH(Ventes[[#This Row],[VenteDate]]),TEXT(MONTH(Ventes[[#This Row],[VenteDate]]),"##"))</f>
        <v>03</v>
      </c>
      <c r="AF690" t="str">
        <f>CHOOSE(Ventes[[#This Row],[DateMoisNumero]],"janvier","février","mars","avril","mai","juin","juillet.","août","septembre","octobre","novembre","décembre")</f>
        <v>mars</v>
      </c>
      <c r="AG690" t="str">
        <f>Ventes[[#This Row],[DateAnnee]]&amp;IF(WEEKNUM(Ventes[[#This Row],[VenteDate]])&lt;10,"-0","-")&amp;WEEKNUM(Ventes[[#This Row],[VenteDate]])</f>
        <v>2025-13</v>
      </c>
      <c r="AH690" s="10">
        <f>YEAR(Ventes[[#This Row],[VenteDate]])</f>
        <v>2025</v>
      </c>
      <c r="AR690"/>
      <c r="AS690"/>
      <c r="AT690"/>
      <c r="AU690"/>
      <c r="AV690"/>
      <c r="AW690"/>
      <c r="BA690"/>
      <c r="BC690"/>
    </row>
    <row r="691" spans="1:55">
      <c r="A691" t="s">
        <v>1537</v>
      </c>
      <c r="B691" t="s">
        <v>1538</v>
      </c>
      <c r="C691" t="s">
        <v>654</v>
      </c>
      <c r="D691" s="7">
        <v>45646</v>
      </c>
      <c r="E691" s="8">
        <v>45824</v>
      </c>
      <c r="F691" s="8" t="s">
        <v>95</v>
      </c>
      <c r="G691" t="s">
        <v>96</v>
      </c>
      <c r="H691" t="s">
        <v>172</v>
      </c>
      <c r="I691" t="s">
        <v>39</v>
      </c>
      <c r="J691" t="s">
        <v>40</v>
      </c>
      <c r="K691" t="s">
        <v>1541</v>
      </c>
      <c r="L691" s="9" t="s">
        <v>1542</v>
      </c>
      <c r="M691" s="9" t="s">
        <v>53</v>
      </c>
      <c r="N691" t="s">
        <v>54</v>
      </c>
      <c r="O691" t="s">
        <v>77</v>
      </c>
      <c r="P691" t="s">
        <v>78</v>
      </c>
      <c r="Q691" s="5" t="s">
        <v>47</v>
      </c>
      <c r="R691" t="s">
        <v>48</v>
      </c>
      <c r="S691" t="s">
        <v>160</v>
      </c>
      <c r="T691" t="s">
        <v>161</v>
      </c>
      <c r="U691">
        <v>22.68</v>
      </c>
      <c r="V691">
        <v>11</v>
      </c>
      <c r="W691">
        <v>34.020000000000003</v>
      </c>
      <c r="X691">
        <f>Ventes[[#This Row],[VenteNombre]]*Ventes[[#This Row],[PUHT]]</f>
        <v>374.22</v>
      </c>
      <c r="Y691">
        <f>IF(Ventes[[#This Row],[RemiseType]]="Aucun",0,IF(Ventes[[#This Row],[RemiseType]]="Bas",3%,IF(Ventes[[#This Row],[RemiseType]]="Moyen",5%,IF(Ventes[[#This Row],[RemiseType]]="Elevé",10%,0))))*Ventes[[#This Row],[VenteBrut]]</f>
        <v>37.422000000000004</v>
      </c>
      <c r="Z691">
        <f>Ventes[[#This Row],[VenteBrut]]-Ventes[[#This Row],[Remise]]</f>
        <v>336.798</v>
      </c>
      <c r="AA691">
        <f>Ventes[[#This Row],[VenteNombre]]*Ventes[[#This Row],[CUHT]]</f>
        <v>249.48</v>
      </c>
      <c r="AB691">
        <f>ROUND(Ventes[[#This Row],[VenteNet]]-Ventes[[#This Row],[Cout]],2)</f>
        <v>87.32</v>
      </c>
      <c r="AC691">
        <f>WEEKDAY(Ventes[[#This Row],[VenteDate]], 2)</f>
        <v>1</v>
      </c>
      <c r="AD691" t="str">
        <f>CHOOSE(WEEKDAY(Ventes[[#This Row],[VenteDate]], 2),"lun.","mar.","mer.","jeu.","ven.","sam.","dim.")</f>
        <v>lun.</v>
      </c>
      <c r="AE691" s="10" t="str">
        <f>IF(MONTH(Ventes[[#This Row],[VenteDate]])&lt;10,"0"&amp;MONTH(Ventes[[#This Row],[VenteDate]]),TEXT(MONTH(Ventes[[#This Row],[VenteDate]]),"##"))</f>
        <v>06</v>
      </c>
      <c r="AF691" t="str">
        <f>CHOOSE(Ventes[[#This Row],[DateMoisNumero]],"janvier","février","mars","avril","mai","juin","juillet.","août","septembre","octobre","novembre","décembre")</f>
        <v>juin</v>
      </c>
      <c r="AG691" t="str">
        <f>Ventes[[#This Row],[DateAnnee]]&amp;IF(WEEKNUM(Ventes[[#This Row],[VenteDate]])&lt;10,"-0","-")&amp;WEEKNUM(Ventes[[#This Row],[VenteDate]])</f>
        <v>2025-25</v>
      </c>
      <c r="AH691" s="10">
        <f>YEAR(Ventes[[#This Row],[VenteDate]])</f>
        <v>2025</v>
      </c>
      <c r="AR691"/>
      <c r="AS691"/>
      <c r="AT691"/>
      <c r="AU691"/>
      <c r="AV691"/>
      <c r="AW691"/>
      <c r="BA691"/>
      <c r="BC691"/>
    </row>
    <row r="692" spans="1:55">
      <c r="A692" t="s">
        <v>1537</v>
      </c>
      <c r="B692" t="s">
        <v>1538</v>
      </c>
      <c r="C692" t="s">
        <v>654</v>
      </c>
      <c r="D692" s="7">
        <v>45646</v>
      </c>
      <c r="E692" s="8">
        <v>46049</v>
      </c>
      <c r="F692" s="8" t="s">
        <v>95</v>
      </c>
      <c r="G692" t="s">
        <v>96</v>
      </c>
      <c r="H692" t="s">
        <v>172</v>
      </c>
      <c r="I692" t="s">
        <v>39</v>
      </c>
      <c r="J692" t="s">
        <v>40</v>
      </c>
      <c r="K692" t="s">
        <v>1543</v>
      </c>
      <c r="L692" s="9" t="s">
        <v>1544</v>
      </c>
      <c r="M692" s="9" t="s">
        <v>63</v>
      </c>
      <c r="N692" t="s">
        <v>64</v>
      </c>
      <c r="O692" t="s">
        <v>77</v>
      </c>
      <c r="P692" t="s">
        <v>78</v>
      </c>
      <c r="Q692" s="5" t="s">
        <v>47</v>
      </c>
      <c r="R692" t="s">
        <v>48</v>
      </c>
      <c r="S692" t="s">
        <v>59</v>
      </c>
      <c r="T692" t="s">
        <v>60</v>
      </c>
      <c r="U692">
        <v>21.55</v>
      </c>
      <c r="V692">
        <v>11</v>
      </c>
      <c r="W692">
        <v>117.01</v>
      </c>
      <c r="X692">
        <f>Ventes[[#This Row],[VenteNombre]]*Ventes[[#This Row],[PUHT]]</f>
        <v>1287.1100000000001</v>
      </c>
      <c r="Y692">
        <f>IF(Ventes[[#This Row],[RemiseType]]="Aucun",0,IF(Ventes[[#This Row],[RemiseType]]="Bas",3%,IF(Ventes[[#This Row],[RemiseType]]="Moyen",5%,IF(Ventes[[#This Row],[RemiseType]]="Elevé",10%,0))))*Ventes[[#This Row],[VenteBrut]]</f>
        <v>128.71100000000001</v>
      </c>
      <c r="Z692">
        <f>Ventes[[#This Row],[VenteBrut]]-Ventes[[#This Row],[Remise]]</f>
        <v>1158.3990000000001</v>
      </c>
      <c r="AA692">
        <f>Ventes[[#This Row],[VenteNombre]]*Ventes[[#This Row],[CUHT]]</f>
        <v>237.05</v>
      </c>
      <c r="AB692">
        <f>ROUND(Ventes[[#This Row],[VenteNet]]-Ventes[[#This Row],[Cout]],2)</f>
        <v>921.35</v>
      </c>
      <c r="AC692">
        <f>WEEKDAY(Ventes[[#This Row],[VenteDate]], 2)</f>
        <v>2</v>
      </c>
      <c r="AD692" t="str">
        <f>CHOOSE(WEEKDAY(Ventes[[#This Row],[VenteDate]], 2),"lun.","mar.","mer.","jeu.","ven.","sam.","dim.")</f>
        <v>mar.</v>
      </c>
      <c r="AE692" s="10" t="str">
        <f>IF(MONTH(Ventes[[#This Row],[VenteDate]])&lt;10,"0"&amp;MONTH(Ventes[[#This Row],[VenteDate]]),TEXT(MONTH(Ventes[[#This Row],[VenteDate]]),"##"))</f>
        <v>01</v>
      </c>
      <c r="AF692" t="str">
        <f>CHOOSE(Ventes[[#This Row],[DateMoisNumero]],"janvier","février","mars","avril","mai","juin","juillet.","août","septembre","octobre","novembre","décembre")</f>
        <v>janvier</v>
      </c>
      <c r="AG692" t="str">
        <f>Ventes[[#This Row],[DateAnnee]]&amp;IF(WEEKNUM(Ventes[[#This Row],[VenteDate]])&lt;10,"-0","-")&amp;WEEKNUM(Ventes[[#This Row],[VenteDate]])</f>
        <v>2026-05</v>
      </c>
      <c r="AH692" s="10">
        <f>YEAR(Ventes[[#This Row],[VenteDate]])</f>
        <v>2026</v>
      </c>
      <c r="AR692"/>
      <c r="AS692"/>
      <c r="AT692"/>
      <c r="AU692"/>
      <c r="AV692"/>
      <c r="AW692"/>
      <c r="BA692"/>
      <c r="BC692"/>
    </row>
    <row r="693" spans="1:55">
      <c r="A693" t="s">
        <v>1537</v>
      </c>
      <c r="B693" t="s">
        <v>1538</v>
      </c>
      <c r="C693" t="s">
        <v>654</v>
      </c>
      <c r="D693" s="7">
        <v>45646</v>
      </c>
      <c r="E693" s="8">
        <v>46090</v>
      </c>
      <c r="F693" s="8" t="s">
        <v>95</v>
      </c>
      <c r="G693" t="s">
        <v>96</v>
      </c>
      <c r="H693" t="s">
        <v>172</v>
      </c>
      <c r="I693" t="s">
        <v>39</v>
      </c>
      <c r="J693" t="s">
        <v>40</v>
      </c>
      <c r="K693" t="s">
        <v>277</v>
      </c>
      <c r="L693" s="9" t="s">
        <v>278</v>
      </c>
      <c r="M693" s="9" t="s">
        <v>43</v>
      </c>
      <c r="N693" t="s">
        <v>44</v>
      </c>
      <c r="O693" t="s">
        <v>77</v>
      </c>
      <c r="P693" t="s">
        <v>78</v>
      </c>
      <c r="Q693" s="5" t="s">
        <v>79</v>
      </c>
      <c r="R693" t="s">
        <v>80</v>
      </c>
      <c r="S693" t="s">
        <v>175</v>
      </c>
      <c r="T693" t="s">
        <v>176</v>
      </c>
      <c r="U693">
        <v>18</v>
      </c>
      <c r="V693">
        <v>44</v>
      </c>
      <c r="W693">
        <v>108.55</v>
      </c>
      <c r="X693">
        <f>Ventes[[#This Row],[VenteNombre]]*Ventes[[#This Row],[PUHT]]</f>
        <v>4776.2</v>
      </c>
      <c r="Y693">
        <f>IF(Ventes[[#This Row],[RemiseType]]="Aucun",0,IF(Ventes[[#This Row],[RemiseType]]="Bas",3%,IF(Ventes[[#This Row],[RemiseType]]="Moyen",5%,IF(Ventes[[#This Row],[RemiseType]]="Elevé",10%,0))))*Ventes[[#This Row],[VenteBrut]]</f>
        <v>477.62</v>
      </c>
      <c r="Z693">
        <f>Ventes[[#This Row],[VenteBrut]]-Ventes[[#This Row],[Remise]]</f>
        <v>4298.58</v>
      </c>
      <c r="AA693">
        <f>Ventes[[#This Row],[VenteNombre]]*Ventes[[#This Row],[CUHT]]</f>
        <v>792</v>
      </c>
      <c r="AB693">
        <f>ROUND(Ventes[[#This Row],[VenteNet]]-Ventes[[#This Row],[Cout]],2)</f>
        <v>3506.58</v>
      </c>
      <c r="AC693">
        <f>WEEKDAY(Ventes[[#This Row],[VenteDate]], 2)</f>
        <v>1</v>
      </c>
      <c r="AD693" t="str">
        <f>CHOOSE(WEEKDAY(Ventes[[#This Row],[VenteDate]], 2),"lun.","mar.","mer.","jeu.","ven.","sam.","dim.")</f>
        <v>lun.</v>
      </c>
      <c r="AE693" s="10" t="str">
        <f>IF(MONTH(Ventes[[#This Row],[VenteDate]])&lt;10,"0"&amp;MONTH(Ventes[[#This Row],[VenteDate]]),TEXT(MONTH(Ventes[[#This Row],[VenteDate]]),"##"))</f>
        <v>03</v>
      </c>
      <c r="AF693" t="str">
        <f>CHOOSE(Ventes[[#This Row],[DateMoisNumero]],"janvier","février","mars","avril","mai","juin","juillet.","août","septembre","octobre","novembre","décembre")</f>
        <v>mars</v>
      </c>
      <c r="AG693" t="str">
        <f>Ventes[[#This Row],[DateAnnee]]&amp;IF(WEEKNUM(Ventes[[#This Row],[VenteDate]])&lt;10,"-0","-")&amp;WEEKNUM(Ventes[[#This Row],[VenteDate]])</f>
        <v>2026-11</v>
      </c>
      <c r="AH693" s="10">
        <f>YEAR(Ventes[[#This Row],[VenteDate]])</f>
        <v>2026</v>
      </c>
      <c r="AR693"/>
      <c r="AS693"/>
      <c r="AT693"/>
      <c r="AU693"/>
      <c r="AV693"/>
      <c r="AW693"/>
      <c r="BA693"/>
      <c r="BC693"/>
    </row>
    <row r="694" spans="1:55">
      <c r="A694" t="s">
        <v>1537</v>
      </c>
      <c r="B694" t="s">
        <v>1538</v>
      </c>
      <c r="C694" t="s">
        <v>654</v>
      </c>
      <c r="D694" s="7">
        <v>45646</v>
      </c>
      <c r="E694" s="8">
        <v>46114</v>
      </c>
      <c r="F694" s="8" t="s">
        <v>95</v>
      </c>
      <c r="G694" t="s">
        <v>96</v>
      </c>
      <c r="H694" t="s">
        <v>172</v>
      </c>
      <c r="I694" t="s">
        <v>39</v>
      </c>
      <c r="J694" t="s">
        <v>40</v>
      </c>
      <c r="K694" t="s">
        <v>928</v>
      </c>
      <c r="L694" s="9" t="s">
        <v>929</v>
      </c>
      <c r="M694" s="9" t="s">
        <v>63</v>
      </c>
      <c r="N694" t="s">
        <v>64</v>
      </c>
      <c r="O694" t="s">
        <v>77</v>
      </c>
      <c r="P694" t="s">
        <v>78</v>
      </c>
      <c r="Q694" s="5" t="s">
        <v>65</v>
      </c>
      <c r="R694" t="s">
        <v>66</v>
      </c>
      <c r="S694" t="s">
        <v>71</v>
      </c>
      <c r="T694" t="s">
        <v>72</v>
      </c>
      <c r="U694">
        <v>76.8</v>
      </c>
      <c r="V694">
        <v>20</v>
      </c>
      <c r="W694">
        <v>116.1</v>
      </c>
      <c r="X694">
        <f>Ventes[[#This Row],[VenteNombre]]*Ventes[[#This Row],[PUHT]]</f>
        <v>2322</v>
      </c>
      <c r="Y694">
        <f>IF(Ventes[[#This Row],[RemiseType]]="Aucun",0,IF(Ventes[[#This Row],[RemiseType]]="Bas",3%,IF(Ventes[[#This Row],[RemiseType]]="Moyen",5%,IF(Ventes[[#This Row],[RemiseType]]="Elevé",10%,0))))*Ventes[[#This Row],[VenteBrut]]</f>
        <v>232.20000000000002</v>
      </c>
      <c r="Z694">
        <f>Ventes[[#This Row],[VenteBrut]]-Ventes[[#This Row],[Remise]]</f>
        <v>2089.8000000000002</v>
      </c>
      <c r="AA694">
        <f>Ventes[[#This Row],[VenteNombre]]*Ventes[[#This Row],[CUHT]]</f>
        <v>1536</v>
      </c>
      <c r="AB694">
        <f>ROUND(Ventes[[#This Row],[VenteNet]]-Ventes[[#This Row],[Cout]],2)</f>
        <v>553.79999999999995</v>
      </c>
      <c r="AC694">
        <f>WEEKDAY(Ventes[[#This Row],[VenteDate]], 2)</f>
        <v>4</v>
      </c>
      <c r="AD694" t="str">
        <f>CHOOSE(WEEKDAY(Ventes[[#This Row],[VenteDate]], 2),"lun.","mar.","mer.","jeu.","ven.","sam.","dim.")</f>
        <v>jeu.</v>
      </c>
      <c r="AE694" s="10" t="str">
        <f>IF(MONTH(Ventes[[#This Row],[VenteDate]])&lt;10,"0"&amp;MONTH(Ventes[[#This Row],[VenteDate]]),TEXT(MONTH(Ventes[[#This Row],[VenteDate]]),"##"))</f>
        <v>04</v>
      </c>
      <c r="AF694" t="str">
        <f>CHOOSE(Ventes[[#This Row],[DateMoisNumero]],"janvier","février","mars","avril","mai","juin","juillet.","août","septembre","octobre","novembre","décembre")</f>
        <v>avril</v>
      </c>
      <c r="AG694" t="str">
        <f>Ventes[[#This Row],[DateAnnee]]&amp;IF(WEEKNUM(Ventes[[#This Row],[VenteDate]])&lt;10,"-0","-")&amp;WEEKNUM(Ventes[[#This Row],[VenteDate]])</f>
        <v>2026-14</v>
      </c>
      <c r="AH694" s="10">
        <f>YEAR(Ventes[[#This Row],[VenteDate]])</f>
        <v>2026</v>
      </c>
      <c r="AR694"/>
      <c r="AS694"/>
      <c r="AT694"/>
      <c r="AU694"/>
      <c r="AV694"/>
      <c r="AW694"/>
      <c r="BA694"/>
      <c r="BC694"/>
    </row>
    <row r="695" spans="1:55">
      <c r="A695" t="s">
        <v>1537</v>
      </c>
      <c r="B695" t="s">
        <v>1538</v>
      </c>
      <c r="C695" t="s">
        <v>654</v>
      </c>
      <c r="D695" s="7">
        <v>45646</v>
      </c>
      <c r="E695" s="8">
        <v>46311</v>
      </c>
      <c r="F695" s="8" t="s">
        <v>95</v>
      </c>
      <c r="G695" t="s">
        <v>96</v>
      </c>
      <c r="H695" t="s">
        <v>172</v>
      </c>
      <c r="I695" t="s">
        <v>39</v>
      </c>
      <c r="J695" t="s">
        <v>40</v>
      </c>
      <c r="K695" t="s">
        <v>1545</v>
      </c>
      <c r="L695" s="9" t="s">
        <v>1546</v>
      </c>
      <c r="M695" s="9" t="s">
        <v>130</v>
      </c>
      <c r="N695" t="s">
        <v>131</v>
      </c>
      <c r="O695" t="s">
        <v>55</v>
      </c>
      <c r="P695" t="s">
        <v>56</v>
      </c>
      <c r="Q695" s="5" t="s">
        <v>57</v>
      </c>
      <c r="R695" t="s">
        <v>58</v>
      </c>
      <c r="S695" t="s">
        <v>183</v>
      </c>
      <c r="T695" t="s">
        <v>184</v>
      </c>
      <c r="U695">
        <v>44.64</v>
      </c>
      <c r="V695">
        <v>49</v>
      </c>
      <c r="W695">
        <v>120.52</v>
      </c>
      <c r="X695">
        <f>Ventes[[#This Row],[VenteNombre]]*Ventes[[#This Row],[PUHT]]</f>
        <v>5905.48</v>
      </c>
      <c r="Y695">
        <f>IF(Ventes[[#This Row],[RemiseType]]="Aucun",0,IF(Ventes[[#This Row],[RemiseType]]="Bas",3%,IF(Ventes[[#This Row],[RemiseType]]="Moyen",5%,IF(Ventes[[#This Row],[RemiseType]]="Elevé",10%,0))))*Ventes[[#This Row],[VenteBrut]]</f>
        <v>177.16439999999997</v>
      </c>
      <c r="Z695">
        <f>Ventes[[#This Row],[VenteBrut]]-Ventes[[#This Row],[Remise]]</f>
        <v>5728.3155999999999</v>
      </c>
      <c r="AA695">
        <f>Ventes[[#This Row],[VenteNombre]]*Ventes[[#This Row],[CUHT]]</f>
        <v>2187.36</v>
      </c>
      <c r="AB695">
        <f>ROUND(Ventes[[#This Row],[VenteNet]]-Ventes[[#This Row],[Cout]],2)</f>
        <v>3540.96</v>
      </c>
      <c r="AC695">
        <f>WEEKDAY(Ventes[[#This Row],[VenteDate]], 2)</f>
        <v>5</v>
      </c>
      <c r="AD695" t="str">
        <f>CHOOSE(WEEKDAY(Ventes[[#This Row],[VenteDate]], 2),"lun.","mar.","mer.","jeu.","ven.","sam.","dim.")</f>
        <v>ven.</v>
      </c>
      <c r="AE695" s="10" t="str">
        <f>IF(MONTH(Ventes[[#This Row],[VenteDate]])&lt;10,"0"&amp;MONTH(Ventes[[#This Row],[VenteDate]]),TEXT(MONTH(Ventes[[#This Row],[VenteDate]]),"##"))</f>
        <v>10</v>
      </c>
      <c r="AF695" t="str">
        <f>CHOOSE(Ventes[[#This Row],[DateMoisNumero]],"janvier","février","mars","avril","mai","juin","juillet.","août","septembre","octobre","novembre","décembre")</f>
        <v>octobre</v>
      </c>
      <c r="AG695" t="str">
        <f>Ventes[[#This Row],[DateAnnee]]&amp;IF(WEEKNUM(Ventes[[#This Row],[VenteDate]])&lt;10,"-0","-")&amp;WEEKNUM(Ventes[[#This Row],[VenteDate]])</f>
        <v>2026-42</v>
      </c>
      <c r="AH695" s="10">
        <f>YEAR(Ventes[[#This Row],[VenteDate]])</f>
        <v>2026</v>
      </c>
      <c r="AR695"/>
      <c r="AS695"/>
      <c r="AT695"/>
      <c r="AU695"/>
      <c r="AV695"/>
      <c r="AW695"/>
      <c r="BA695"/>
      <c r="BC695"/>
    </row>
    <row r="696" spans="1:55">
      <c r="A696" t="s">
        <v>1537</v>
      </c>
      <c r="B696" t="s">
        <v>1538</v>
      </c>
      <c r="C696" t="s">
        <v>654</v>
      </c>
      <c r="D696" s="7">
        <v>45646</v>
      </c>
      <c r="E696" s="8">
        <v>46420</v>
      </c>
      <c r="F696" s="8" t="s">
        <v>95</v>
      </c>
      <c r="G696" t="s">
        <v>96</v>
      </c>
      <c r="H696" t="s">
        <v>172</v>
      </c>
      <c r="I696" t="s">
        <v>39</v>
      </c>
      <c r="J696" t="s">
        <v>40</v>
      </c>
      <c r="K696" t="s">
        <v>1547</v>
      </c>
      <c r="L696" s="9" t="s">
        <v>1548</v>
      </c>
      <c r="M696" s="9" t="s">
        <v>43</v>
      </c>
      <c r="N696" t="s">
        <v>44</v>
      </c>
      <c r="O696" t="s">
        <v>45</v>
      </c>
      <c r="P696" s="9" t="s">
        <v>46</v>
      </c>
      <c r="Q696" s="5" t="s">
        <v>65</v>
      </c>
      <c r="R696" t="s">
        <v>66</v>
      </c>
      <c r="S696" t="s">
        <v>179</v>
      </c>
      <c r="T696" t="s">
        <v>180</v>
      </c>
      <c r="U696" s="9">
        <v>117.6</v>
      </c>
      <c r="V696">
        <v>18</v>
      </c>
      <c r="W696" s="9">
        <v>162.54</v>
      </c>
      <c r="X696">
        <f>Ventes[[#This Row],[VenteNombre]]*Ventes[[#This Row],[PUHT]]</f>
        <v>2925.72</v>
      </c>
      <c r="Y696">
        <f>IF(Ventes[[#This Row],[RemiseType]]="Aucun",0,IF(Ventes[[#This Row],[RemiseType]]="Bas",3%,IF(Ventes[[#This Row],[RemiseType]]="Moyen",5%,IF(Ventes[[#This Row],[RemiseType]]="Elevé",10%,0))))*Ventes[[#This Row],[VenteBrut]]</f>
        <v>146.286</v>
      </c>
      <c r="Z696">
        <f>Ventes[[#This Row],[VenteBrut]]-Ventes[[#This Row],[Remise]]</f>
        <v>2779.4339999999997</v>
      </c>
      <c r="AA696">
        <f>Ventes[[#This Row],[VenteNombre]]*Ventes[[#This Row],[CUHT]]</f>
        <v>2116.7999999999997</v>
      </c>
      <c r="AB696">
        <f>ROUND(Ventes[[#This Row],[VenteNet]]-Ventes[[#This Row],[Cout]],2)</f>
        <v>662.63</v>
      </c>
      <c r="AC696">
        <f>WEEKDAY(Ventes[[#This Row],[VenteDate]], 2)</f>
        <v>2</v>
      </c>
      <c r="AD696" t="str">
        <f>CHOOSE(WEEKDAY(Ventes[[#This Row],[VenteDate]], 2),"lun.","mar.","mer.","jeu.","ven.","sam.","dim.")</f>
        <v>mar.</v>
      </c>
      <c r="AE696" s="10" t="str">
        <f>IF(MONTH(Ventes[[#This Row],[VenteDate]])&lt;10,"0"&amp;MONTH(Ventes[[#This Row],[VenteDate]]),TEXT(MONTH(Ventes[[#This Row],[VenteDate]]),"##"))</f>
        <v>02</v>
      </c>
      <c r="AF696" t="str">
        <f>CHOOSE(Ventes[[#This Row],[DateMoisNumero]],"janvier","février","mars","avril","mai","juin","juillet.","août","septembre","octobre","novembre","décembre")</f>
        <v>février</v>
      </c>
      <c r="AG696" t="str">
        <f>Ventes[[#This Row],[DateAnnee]]&amp;IF(WEEKNUM(Ventes[[#This Row],[VenteDate]])&lt;10,"-0","-")&amp;WEEKNUM(Ventes[[#This Row],[VenteDate]])</f>
        <v>2027-06</v>
      </c>
      <c r="AH696" s="10">
        <f>YEAR(Ventes[[#This Row],[VenteDate]])</f>
        <v>2027</v>
      </c>
      <c r="AR696"/>
      <c r="AS696"/>
      <c r="AT696"/>
      <c r="AU696"/>
      <c r="AV696"/>
      <c r="AW696"/>
      <c r="BA696"/>
      <c r="BC696"/>
    </row>
    <row r="697" spans="1:55">
      <c r="A697" t="s">
        <v>1537</v>
      </c>
      <c r="B697" t="s">
        <v>1538</v>
      </c>
      <c r="C697" t="s">
        <v>654</v>
      </c>
      <c r="D697" s="7">
        <v>45646</v>
      </c>
      <c r="E697" s="8">
        <v>46471</v>
      </c>
      <c r="F697" s="8" t="s">
        <v>95</v>
      </c>
      <c r="G697" t="s">
        <v>96</v>
      </c>
      <c r="H697" t="s">
        <v>172</v>
      </c>
      <c r="I697" t="s">
        <v>39</v>
      </c>
      <c r="J697" t="s">
        <v>40</v>
      </c>
      <c r="K697" t="s">
        <v>1549</v>
      </c>
      <c r="L697" s="9" t="s">
        <v>1550</v>
      </c>
      <c r="M697" s="9" t="s">
        <v>53</v>
      </c>
      <c r="N697" t="s">
        <v>54</v>
      </c>
      <c r="O697" t="s">
        <v>77</v>
      </c>
      <c r="P697" s="9" t="s">
        <v>78</v>
      </c>
      <c r="Q697" s="5" t="s">
        <v>57</v>
      </c>
      <c r="R697" t="s">
        <v>58</v>
      </c>
      <c r="S697" t="s">
        <v>160</v>
      </c>
      <c r="T697" t="s">
        <v>161</v>
      </c>
      <c r="U697" s="9">
        <v>10.8</v>
      </c>
      <c r="V697">
        <v>14</v>
      </c>
      <c r="W697" s="9">
        <v>16.2</v>
      </c>
      <c r="X697">
        <f>Ventes[[#This Row],[VenteNombre]]*Ventes[[#This Row],[PUHT]]</f>
        <v>226.79999999999998</v>
      </c>
      <c r="Y697">
        <f>IF(Ventes[[#This Row],[RemiseType]]="Aucun",0,IF(Ventes[[#This Row],[RemiseType]]="Bas",3%,IF(Ventes[[#This Row],[RemiseType]]="Moyen",5%,IF(Ventes[[#This Row],[RemiseType]]="Elevé",10%,0))))*Ventes[[#This Row],[VenteBrut]]</f>
        <v>22.68</v>
      </c>
      <c r="Z697">
        <f>Ventes[[#This Row],[VenteBrut]]-Ventes[[#This Row],[Remise]]</f>
        <v>204.11999999999998</v>
      </c>
      <c r="AA697">
        <f>Ventes[[#This Row],[VenteNombre]]*Ventes[[#This Row],[CUHT]]</f>
        <v>151.20000000000002</v>
      </c>
      <c r="AB697">
        <f>ROUND(Ventes[[#This Row],[VenteNet]]-Ventes[[#This Row],[Cout]],2)</f>
        <v>52.92</v>
      </c>
      <c r="AC697">
        <f>WEEKDAY(Ventes[[#This Row],[VenteDate]], 2)</f>
        <v>4</v>
      </c>
      <c r="AD697" t="str">
        <f>CHOOSE(WEEKDAY(Ventes[[#This Row],[VenteDate]], 2),"lun.","mar.","mer.","jeu.","ven.","sam.","dim.")</f>
        <v>jeu.</v>
      </c>
      <c r="AE697" s="10" t="str">
        <f>IF(MONTH(Ventes[[#This Row],[VenteDate]])&lt;10,"0"&amp;MONTH(Ventes[[#This Row],[VenteDate]]),TEXT(MONTH(Ventes[[#This Row],[VenteDate]]),"##"))</f>
        <v>03</v>
      </c>
      <c r="AF697" t="str">
        <f>CHOOSE(Ventes[[#This Row],[DateMoisNumero]],"janvier","février","mars","avril","mai","juin","juillet.","août","septembre","octobre","novembre","décembre")</f>
        <v>mars</v>
      </c>
      <c r="AG697" t="str">
        <f>Ventes[[#This Row],[DateAnnee]]&amp;IF(WEEKNUM(Ventes[[#This Row],[VenteDate]])&lt;10,"-0","-")&amp;WEEKNUM(Ventes[[#This Row],[VenteDate]])</f>
        <v>2027-13</v>
      </c>
      <c r="AH697" s="10">
        <f>YEAR(Ventes[[#This Row],[VenteDate]])</f>
        <v>2027</v>
      </c>
      <c r="AR697"/>
      <c r="AS697"/>
      <c r="AT697"/>
      <c r="AU697"/>
      <c r="AV697"/>
      <c r="AW697"/>
      <c r="BA697"/>
      <c r="BC697"/>
    </row>
    <row r="698" spans="1:55">
      <c r="A698" t="s">
        <v>1537</v>
      </c>
      <c r="B698" t="s">
        <v>1538</v>
      </c>
      <c r="C698" t="s">
        <v>654</v>
      </c>
      <c r="D698" s="7">
        <v>45646</v>
      </c>
      <c r="E698" s="8">
        <v>46554</v>
      </c>
      <c r="F698" s="8" t="s">
        <v>95</v>
      </c>
      <c r="G698" t="s">
        <v>96</v>
      </c>
      <c r="H698" t="s">
        <v>172</v>
      </c>
      <c r="I698" t="s">
        <v>39</v>
      </c>
      <c r="J698" t="s">
        <v>40</v>
      </c>
      <c r="K698" t="s">
        <v>1551</v>
      </c>
      <c r="L698" s="9" t="s">
        <v>1552</v>
      </c>
      <c r="M698" s="9" t="s">
        <v>53</v>
      </c>
      <c r="N698" t="s">
        <v>54</v>
      </c>
      <c r="O698" t="s">
        <v>77</v>
      </c>
      <c r="P698" s="9" t="s">
        <v>78</v>
      </c>
      <c r="Q698" s="5" t="s">
        <v>47</v>
      </c>
      <c r="R698" t="s">
        <v>48</v>
      </c>
      <c r="S698" t="s">
        <v>160</v>
      </c>
      <c r="T698" t="s">
        <v>161</v>
      </c>
      <c r="U698" s="9">
        <v>20</v>
      </c>
      <c r="V698">
        <v>11</v>
      </c>
      <c r="W698" s="9">
        <v>30</v>
      </c>
      <c r="X698">
        <f>Ventes[[#This Row],[VenteNombre]]*Ventes[[#This Row],[PUHT]]</f>
        <v>330</v>
      </c>
      <c r="Y698">
        <f>IF(Ventes[[#This Row],[RemiseType]]="Aucun",0,IF(Ventes[[#This Row],[RemiseType]]="Bas",3%,IF(Ventes[[#This Row],[RemiseType]]="Moyen",5%,IF(Ventes[[#This Row],[RemiseType]]="Elevé",10%,0))))*Ventes[[#This Row],[VenteBrut]]</f>
        <v>33</v>
      </c>
      <c r="Z698">
        <f>Ventes[[#This Row],[VenteBrut]]-Ventes[[#This Row],[Remise]]</f>
        <v>297</v>
      </c>
      <c r="AA698">
        <f>Ventes[[#This Row],[VenteNombre]]*Ventes[[#This Row],[CUHT]]</f>
        <v>220</v>
      </c>
      <c r="AB698">
        <f>ROUND(Ventes[[#This Row],[VenteNet]]-Ventes[[#This Row],[Cout]],2)</f>
        <v>77</v>
      </c>
      <c r="AC698">
        <f>WEEKDAY(Ventes[[#This Row],[VenteDate]], 2)</f>
        <v>3</v>
      </c>
      <c r="AD698" t="str">
        <f>CHOOSE(WEEKDAY(Ventes[[#This Row],[VenteDate]], 2),"lun.","mar.","mer.","jeu.","ven.","sam.","dim.")</f>
        <v>mer.</v>
      </c>
      <c r="AE698" s="10" t="str">
        <f>IF(MONTH(Ventes[[#This Row],[VenteDate]])&lt;10,"0"&amp;MONTH(Ventes[[#This Row],[VenteDate]]),TEXT(MONTH(Ventes[[#This Row],[VenteDate]]),"##"))</f>
        <v>06</v>
      </c>
      <c r="AF698" t="str">
        <f>CHOOSE(Ventes[[#This Row],[DateMoisNumero]],"janvier","février","mars","avril","mai","juin","juillet.","août","septembre","octobre","novembre","décembre")</f>
        <v>juin</v>
      </c>
      <c r="AG698" t="str">
        <f>Ventes[[#This Row],[DateAnnee]]&amp;IF(WEEKNUM(Ventes[[#This Row],[VenteDate]])&lt;10,"-0","-")&amp;WEEKNUM(Ventes[[#This Row],[VenteDate]])</f>
        <v>2027-25</v>
      </c>
      <c r="AH698" s="10">
        <f>YEAR(Ventes[[#This Row],[VenteDate]])</f>
        <v>2027</v>
      </c>
      <c r="AR698"/>
      <c r="AS698"/>
      <c r="AT698"/>
      <c r="AU698"/>
      <c r="AV698"/>
      <c r="AW698"/>
      <c r="BA698"/>
      <c r="BC698"/>
    </row>
    <row r="699" spans="1:55">
      <c r="A699" t="s">
        <v>1537</v>
      </c>
      <c r="B699" t="s">
        <v>1538</v>
      </c>
      <c r="C699" t="s">
        <v>654</v>
      </c>
      <c r="D699" s="7">
        <v>45646</v>
      </c>
      <c r="E699" s="8">
        <v>46779</v>
      </c>
      <c r="F699" s="8" t="s">
        <v>95</v>
      </c>
      <c r="G699" t="s">
        <v>96</v>
      </c>
      <c r="H699" t="s">
        <v>172</v>
      </c>
      <c r="I699" t="s">
        <v>39</v>
      </c>
      <c r="J699" t="s">
        <v>40</v>
      </c>
      <c r="K699" t="s">
        <v>648</v>
      </c>
      <c r="L699" s="9" t="s">
        <v>649</v>
      </c>
      <c r="M699" s="9" t="s">
        <v>63</v>
      </c>
      <c r="N699" t="s">
        <v>64</v>
      </c>
      <c r="O699" t="s">
        <v>77</v>
      </c>
      <c r="P699" s="9" t="s">
        <v>78</v>
      </c>
      <c r="Q699" s="5" t="s">
        <v>47</v>
      </c>
      <c r="R699" t="s">
        <v>48</v>
      </c>
      <c r="S699" t="s">
        <v>59</v>
      </c>
      <c r="T699" t="s">
        <v>60</v>
      </c>
      <c r="U699" s="9">
        <v>10.26</v>
      </c>
      <c r="V699">
        <v>11</v>
      </c>
      <c r="W699" s="9">
        <v>108.1</v>
      </c>
      <c r="X699">
        <f>Ventes[[#This Row],[VenteNombre]]*Ventes[[#This Row],[PUHT]]</f>
        <v>1189.0999999999999</v>
      </c>
      <c r="Y699">
        <f>IF(Ventes[[#This Row],[RemiseType]]="Aucun",0,IF(Ventes[[#This Row],[RemiseType]]="Bas",3%,IF(Ventes[[#This Row],[RemiseType]]="Moyen",5%,IF(Ventes[[#This Row],[RemiseType]]="Elevé",10%,0))))*Ventes[[#This Row],[VenteBrut]]</f>
        <v>118.91</v>
      </c>
      <c r="Z699">
        <f>Ventes[[#This Row],[VenteBrut]]-Ventes[[#This Row],[Remise]]</f>
        <v>1070.1899999999998</v>
      </c>
      <c r="AA699">
        <f>Ventes[[#This Row],[VenteNombre]]*Ventes[[#This Row],[CUHT]]</f>
        <v>112.86</v>
      </c>
      <c r="AB699">
        <f>ROUND(Ventes[[#This Row],[VenteNet]]-Ventes[[#This Row],[Cout]],2)</f>
        <v>957.33</v>
      </c>
      <c r="AC699">
        <f>WEEKDAY(Ventes[[#This Row],[VenteDate]], 2)</f>
        <v>4</v>
      </c>
      <c r="AD699" t="str">
        <f>CHOOSE(WEEKDAY(Ventes[[#This Row],[VenteDate]], 2),"lun.","mar.","mer.","jeu.","ven.","sam.","dim.")</f>
        <v>jeu.</v>
      </c>
      <c r="AE699" s="10" t="str">
        <f>IF(MONTH(Ventes[[#This Row],[VenteDate]])&lt;10,"0"&amp;MONTH(Ventes[[#This Row],[VenteDate]]),TEXT(MONTH(Ventes[[#This Row],[VenteDate]]),"##"))</f>
        <v>01</v>
      </c>
      <c r="AF699" t="str">
        <f>CHOOSE(Ventes[[#This Row],[DateMoisNumero]],"janvier","février","mars","avril","mai","juin","juillet.","août","septembre","octobre","novembre","décembre")</f>
        <v>janvier</v>
      </c>
      <c r="AG699" t="str">
        <f>Ventes[[#This Row],[DateAnnee]]&amp;IF(WEEKNUM(Ventes[[#This Row],[VenteDate]])&lt;10,"-0","-")&amp;WEEKNUM(Ventes[[#This Row],[VenteDate]])</f>
        <v>2028-05</v>
      </c>
      <c r="AH699" s="10">
        <f>YEAR(Ventes[[#This Row],[VenteDate]])</f>
        <v>2028</v>
      </c>
      <c r="AR699"/>
      <c r="AS699"/>
      <c r="AT699"/>
      <c r="AU699"/>
      <c r="AV699"/>
      <c r="AW699"/>
      <c r="BA699"/>
      <c r="BC699"/>
    </row>
    <row r="700" spans="1:55">
      <c r="A700" t="s">
        <v>1537</v>
      </c>
      <c r="B700" t="s">
        <v>1538</v>
      </c>
      <c r="C700" t="s">
        <v>654</v>
      </c>
      <c r="D700" s="7">
        <v>45646</v>
      </c>
      <c r="E700" s="8">
        <v>46821</v>
      </c>
      <c r="F700" s="8" t="s">
        <v>95</v>
      </c>
      <c r="G700" t="s">
        <v>96</v>
      </c>
      <c r="H700" t="s">
        <v>172</v>
      </c>
      <c r="I700" t="s">
        <v>39</v>
      </c>
      <c r="J700" t="s">
        <v>40</v>
      </c>
      <c r="K700" t="s">
        <v>1553</v>
      </c>
      <c r="L700" s="9" t="s">
        <v>1554</v>
      </c>
      <c r="M700" s="9" t="s">
        <v>43</v>
      </c>
      <c r="N700" t="s">
        <v>44</v>
      </c>
      <c r="O700" t="s">
        <v>77</v>
      </c>
      <c r="P700" s="9" t="s">
        <v>78</v>
      </c>
      <c r="Q700" s="5" t="s">
        <v>79</v>
      </c>
      <c r="R700" t="s">
        <v>80</v>
      </c>
      <c r="S700" t="s">
        <v>175</v>
      </c>
      <c r="T700" t="s">
        <v>176</v>
      </c>
      <c r="U700" s="9">
        <v>20</v>
      </c>
      <c r="V700">
        <v>44</v>
      </c>
      <c r="W700" s="9">
        <v>109.5</v>
      </c>
      <c r="X700">
        <f>Ventes[[#This Row],[VenteNombre]]*Ventes[[#This Row],[PUHT]]</f>
        <v>4818</v>
      </c>
      <c r="Y700">
        <f>IF(Ventes[[#This Row],[RemiseType]]="Aucun",0,IF(Ventes[[#This Row],[RemiseType]]="Bas",3%,IF(Ventes[[#This Row],[RemiseType]]="Moyen",5%,IF(Ventes[[#This Row],[RemiseType]]="Elevé",10%,0))))*Ventes[[#This Row],[VenteBrut]]</f>
        <v>481.8</v>
      </c>
      <c r="Z700">
        <f>Ventes[[#This Row],[VenteBrut]]-Ventes[[#This Row],[Remise]]</f>
        <v>4336.2</v>
      </c>
      <c r="AA700">
        <f>Ventes[[#This Row],[VenteNombre]]*Ventes[[#This Row],[CUHT]]</f>
        <v>880</v>
      </c>
      <c r="AB700">
        <f>ROUND(Ventes[[#This Row],[VenteNet]]-Ventes[[#This Row],[Cout]],2)</f>
        <v>3456.2</v>
      </c>
      <c r="AC700">
        <f>WEEKDAY(Ventes[[#This Row],[VenteDate]], 2)</f>
        <v>4</v>
      </c>
      <c r="AD700" t="str">
        <f>CHOOSE(WEEKDAY(Ventes[[#This Row],[VenteDate]], 2),"lun.","mar.","mer.","jeu.","ven.","sam.","dim.")</f>
        <v>jeu.</v>
      </c>
      <c r="AE700" s="10" t="str">
        <f>IF(MONTH(Ventes[[#This Row],[VenteDate]])&lt;10,"0"&amp;MONTH(Ventes[[#This Row],[VenteDate]]),TEXT(MONTH(Ventes[[#This Row],[VenteDate]]),"##"))</f>
        <v>03</v>
      </c>
      <c r="AF700" t="str">
        <f>CHOOSE(Ventes[[#This Row],[DateMoisNumero]],"janvier","février","mars","avril","mai","juin","juillet.","août","septembre","octobre","novembre","décembre")</f>
        <v>mars</v>
      </c>
      <c r="AG700" t="str">
        <f>Ventes[[#This Row],[DateAnnee]]&amp;IF(WEEKNUM(Ventes[[#This Row],[VenteDate]])&lt;10,"-0","-")&amp;WEEKNUM(Ventes[[#This Row],[VenteDate]])</f>
        <v>2028-11</v>
      </c>
      <c r="AH700" s="10">
        <f>YEAR(Ventes[[#This Row],[VenteDate]])</f>
        <v>2028</v>
      </c>
      <c r="AR700"/>
      <c r="AS700"/>
      <c r="AT700"/>
      <c r="AU700"/>
      <c r="AV700"/>
      <c r="AW700"/>
      <c r="BA700"/>
      <c r="BC700"/>
    </row>
    <row r="701" spans="1:55">
      <c r="A701" t="s">
        <v>1537</v>
      </c>
      <c r="B701" t="s">
        <v>1538</v>
      </c>
      <c r="C701" t="s">
        <v>654</v>
      </c>
      <c r="D701" s="7">
        <v>45646</v>
      </c>
      <c r="E701" s="8">
        <v>46845</v>
      </c>
      <c r="F701" s="8" t="s">
        <v>95</v>
      </c>
      <c r="G701" t="s">
        <v>96</v>
      </c>
      <c r="H701" t="s">
        <v>172</v>
      </c>
      <c r="I701" t="s">
        <v>39</v>
      </c>
      <c r="J701" t="s">
        <v>40</v>
      </c>
      <c r="K701" t="s">
        <v>1555</v>
      </c>
      <c r="L701" s="9" t="s">
        <v>1556</v>
      </c>
      <c r="M701" s="9" t="s">
        <v>63</v>
      </c>
      <c r="N701" t="s">
        <v>64</v>
      </c>
      <c r="O701" t="s">
        <v>77</v>
      </c>
      <c r="P701" s="9" t="s">
        <v>78</v>
      </c>
      <c r="Q701" s="5" t="s">
        <v>65</v>
      </c>
      <c r="R701" t="s">
        <v>66</v>
      </c>
      <c r="S701" t="s">
        <v>71</v>
      </c>
      <c r="T701" t="s">
        <v>72</v>
      </c>
      <c r="U701" s="9">
        <v>53.33</v>
      </c>
      <c r="V701">
        <v>20</v>
      </c>
      <c r="W701" s="9">
        <v>80.63</v>
      </c>
      <c r="X701">
        <f>Ventes[[#This Row],[VenteNombre]]*Ventes[[#This Row],[PUHT]]</f>
        <v>1612.6</v>
      </c>
      <c r="Y701">
        <f>IF(Ventes[[#This Row],[RemiseType]]="Aucun",0,IF(Ventes[[#This Row],[RemiseType]]="Bas",3%,IF(Ventes[[#This Row],[RemiseType]]="Moyen",5%,IF(Ventes[[#This Row],[RemiseType]]="Elevé",10%,0))))*Ventes[[#This Row],[VenteBrut]]</f>
        <v>161.26</v>
      </c>
      <c r="Z701">
        <f>Ventes[[#This Row],[VenteBrut]]-Ventes[[#This Row],[Remise]]</f>
        <v>1451.34</v>
      </c>
      <c r="AA701">
        <f>Ventes[[#This Row],[VenteNombre]]*Ventes[[#This Row],[CUHT]]</f>
        <v>1066.5999999999999</v>
      </c>
      <c r="AB701">
        <f>ROUND(Ventes[[#This Row],[VenteNet]]-Ventes[[#This Row],[Cout]],2)</f>
        <v>384.74</v>
      </c>
      <c r="AC701">
        <f>WEEKDAY(Ventes[[#This Row],[VenteDate]], 2)</f>
        <v>7</v>
      </c>
      <c r="AD701" t="str">
        <f>CHOOSE(WEEKDAY(Ventes[[#This Row],[VenteDate]], 2),"lun.","mar.","mer.","jeu.","ven.","sam.","dim.")</f>
        <v>dim.</v>
      </c>
      <c r="AE701" s="10" t="str">
        <f>IF(MONTH(Ventes[[#This Row],[VenteDate]])&lt;10,"0"&amp;MONTH(Ventes[[#This Row],[VenteDate]]),TEXT(MONTH(Ventes[[#This Row],[VenteDate]]),"##"))</f>
        <v>04</v>
      </c>
      <c r="AF701" t="str">
        <f>CHOOSE(Ventes[[#This Row],[DateMoisNumero]],"janvier","février","mars","avril","mai","juin","juillet.","août","septembre","octobre","novembre","décembre")</f>
        <v>avril</v>
      </c>
      <c r="AG701" t="str">
        <f>Ventes[[#This Row],[DateAnnee]]&amp;IF(WEEKNUM(Ventes[[#This Row],[VenteDate]])&lt;10,"-0","-")&amp;WEEKNUM(Ventes[[#This Row],[VenteDate]])</f>
        <v>2028-15</v>
      </c>
      <c r="AH701" s="10">
        <f>YEAR(Ventes[[#This Row],[VenteDate]])</f>
        <v>2028</v>
      </c>
      <c r="AR701"/>
      <c r="AS701"/>
      <c r="AT701"/>
      <c r="AU701"/>
      <c r="AV701"/>
      <c r="AW701"/>
      <c r="BA701"/>
      <c r="BC701"/>
    </row>
    <row r="702" spans="1:55">
      <c r="A702" t="s">
        <v>1557</v>
      </c>
      <c r="B702" t="s">
        <v>1558</v>
      </c>
      <c r="D702" s="7">
        <v>45240</v>
      </c>
      <c r="E702" s="8">
        <v>45240</v>
      </c>
      <c r="F702" s="8" t="s">
        <v>108</v>
      </c>
      <c r="G702" t="s">
        <v>109</v>
      </c>
      <c r="H702" t="s">
        <v>127</v>
      </c>
      <c r="I702" t="s">
        <v>39</v>
      </c>
      <c r="J702" t="s">
        <v>40</v>
      </c>
      <c r="K702" t="s">
        <v>1559</v>
      </c>
      <c r="L702" s="9" t="s">
        <v>1560</v>
      </c>
      <c r="M702" s="9" t="s">
        <v>53</v>
      </c>
      <c r="N702" t="s">
        <v>54</v>
      </c>
      <c r="O702" t="s">
        <v>45</v>
      </c>
      <c r="P702" s="9" t="s">
        <v>46</v>
      </c>
      <c r="Q702" s="5" t="s">
        <v>47</v>
      </c>
      <c r="R702" t="s">
        <v>48</v>
      </c>
      <c r="S702" t="s">
        <v>115</v>
      </c>
      <c r="T702" t="s">
        <v>116</v>
      </c>
      <c r="U702" s="9">
        <v>29.86</v>
      </c>
      <c r="V702">
        <v>26</v>
      </c>
      <c r="W702" s="9">
        <v>41.11</v>
      </c>
      <c r="X702">
        <f>Ventes[[#This Row],[VenteNombre]]*Ventes[[#This Row],[PUHT]]</f>
        <v>1068.8599999999999</v>
      </c>
      <c r="Y702">
        <f>IF(Ventes[[#This Row],[RemiseType]]="Aucun",0,IF(Ventes[[#This Row],[RemiseType]]="Bas",3%,IF(Ventes[[#This Row],[RemiseType]]="Moyen",5%,IF(Ventes[[#This Row],[RemiseType]]="Elevé",10%,0))))*Ventes[[#This Row],[VenteBrut]]</f>
        <v>53.442999999999998</v>
      </c>
      <c r="Z702">
        <f>Ventes[[#This Row],[VenteBrut]]-Ventes[[#This Row],[Remise]]</f>
        <v>1015.4169999999999</v>
      </c>
      <c r="AA702">
        <f>Ventes[[#This Row],[VenteNombre]]*Ventes[[#This Row],[CUHT]]</f>
        <v>776.36</v>
      </c>
      <c r="AB702">
        <f>ROUND(Ventes[[#This Row],[VenteNet]]-Ventes[[#This Row],[Cout]],2)</f>
        <v>239.06</v>
      </c>
      <c r="AC702">
        <f>WEEKDAY(Ventes[[#This Row],[VenteDate]], 2)</f>
        <v>5</v>
      </c>
      <c r="AD702" t="str">
        <f>CHOOSE(WEEKDAY(Ventes[[#This Row],[VenteDate]], 2),"lun.","mar.","mer.","jeu.","ven.","sam.","dim.")</f>
        <v>ven.</v>
      </c>
      <c r="AE702" s="10" t="str">
        <f>IF(MONTH(Ventes[[#This Row],[VenteDate]])&lt;10,"0"&amp;MONTH(Ventes[[#This Row],[VenteDate]]),TEXT(MONTH(Ventes[[#This Row],[VenteDate]]),"##"))</f>
        <v>11</v>
      </c>
      <c r="AF702" t="str">
        <f>CHOOSE(Ventes[[#This Row],[DateMoisNumero]],"janvier","février","mars","avril","mai","juin","juillet.","août","septembre","octobre","novembre","décembre")</f>
        <v>novembre</v>
      </c>
      <c r="AG702" t="str">
        <f>Ventes[[#This Row],[DateAnnee]]&amp;IF(WEEKNUM(Ventes[[#This Row],[VenteDate]])&lt;10,"-0","-")&amp;WEEKNUM(Ventes[[#This Row],[VenteDate]])</f>
        <v>2023-45</v>
      </c>
      <c r="AH702" s="10">
        <f>YEAR(Ventes[[#This Row],[VenteDate]])</f>
        <v>2023</v>
      </c>
      <c r="AI702" s="1"/>
      <c r="AK702" s="2"/>
      <c r="AR702"/>
      <c r="AS702"/>
      <c r="AT702"/>
      <c r="AU702"/>
      <c r="AV702"/>
      <c r="AW702"/>
      <c r="BA702"/>
      <c r="BC702"/>
    </row>
    <row r="703" spans="1:55">
      <c r="A703" t="s">
        <v>1557</v>
      </c>
      <c r="B703" t="s">
        <v>1558</v>
      </c>
      <c r="D703" s="7">
        <v>45240</v>
      </c>
      <c r="E703" s="8">
        <v>45240</v>
      </c>
      <c r="F703" s="8" t="s">
        <v>108</v>
      </c>
      <c r="G703" t="s">
        <v>109</v>
      </c>
      <c r="H703" t="s">
        <v>127</v>
      </c>
      <c r="I703" t="s">
        <v>39</v>
      </c>
      <c r="J703" t="s">
        <v>40</v>
      </c>
      <c r="K703" t="s">
        <v>1561</v>
      </c>
      <c r="L703" s="9" t="s">
        <v>1562</v>
      </c>
      <c r="M703" s="9" t="s">
        <v>75</v>
      </c>
      <c r="N703" t="s">
        <v>76</v>
      </c>
      <c r="O703" t="s">
        <v>55</v>
      </c>
      <c r="P703" s="9" t="s">
        <v>56</v>
      </c>
      <c r="Q703" s="5" t="s">
        <v>57</v>
      </c>
      <c r="R703" t="s">
        <v>58</v>
      </c>
      <c r="S703" t="s">
        <v>81</v>
      </c>
      <c r="T703" t="s">
        <v>82</v>
      </c>
      <c r="U703" s="9">
        <v>10.8</v>
      </c>
      <c r="V703">
        <v>21</v>
      </c>
      <c r="W703" s="9">
        <v>11.25</v>
      </c>
      <c r="X703">
        <f>Ventes[[#This Row],[VenteNombre]]*Ventes[[#This Row],[PUHT]]</f>
        <v>236.25</v>
      </c>
      <c r="Y703">
        <f>IF(Ventes[[#This Row],[RemiseType]]="Aucun",0,IF(Ventes[[#This Row],[RemiseType]]="Bas",3%,IF(Ventes[[#This Row],[RemiseType]]="Moyen",5%,IF(Ventes[[#This Row],[RemiseType]]="Elevé",10%,0))))*Ventes[[#This Row],[VenteBrut]]</f>
        <v>7.0874999999999995</v>
      </c>
      <c r="Z703">
        <f>Ventes[[#This Row],[VenteBrut]]-Ventes[[#This Row],[Remise]]</f>
        <v>229.16249999999999</v>
      </c>
      <c r="AA703">
        <f>Ventes[[#This Row],[VenteNombre]]*Ventes[[#This Row],[CUHT]]</f>
        <v>226.8</v>
      </c>
      <c r="AB703">
        <f>ROUND(Ventes[[#This Row],[VenteNet]]-Ventes[[#This Row],[Cout]],2)</f>
        <v>2.36</v>
      </c>
      <c r="AC703">
        <f>WEEKDAY(Ventes[[#This Row],[VenteDate]], 2)</f>
        <v>5</v>
      </c>
      <c r="AD703" t="str">
        <f>CHOOSE(WEEKDAY(Ventes[[#This Row],[VenteDate]], 2),"lun.","mar.","mer.","jeu.","ven.","sam.","dim.")</f>
        <v>ven.</v>
      </c>
      <c r="AE703" s="10" t="str">
        <f>IF(MONTH(Ventes[[#This Row],[VenteDate]])&lt;10,"0"&amp;MONTH(Ventes[[#This Row],[VenteDate]]),TEXT(MONTH(Ventes[[#This Row],[VenteDate]]),"##"))</f>
        <v>11</v>
      </c>
      <c r="AF703" t="str">
        <f>CHOOSE(Ventes[[#This Row],[DateMoisNumero]],"janvier","février","mars","avril","mai","juin","juillet.","août","septembre","octobre","novembre","décembre")</f>
        <v>novembre</v>
      </c>
      <c r="AG703" t="str">
        <f>Ventes[[#This Row],[DateAnnee]]&amp;IF(WEEKNUM(Ventes[[#This Row],[VenteDate]])&lt;10,"-0","-")&amp;WEEKNUM(Ventes[[#This Row],[VenteDate]])</f>
        <v>2023-45</v>
      </c>
      <c r="AH703" s="10">
        <f>YEAR(Ventes[[#This Row],[VenteDate]])</f>
        <v>2023</v>
      </c>
      <c r="AI703" s="1"/>
      <c r="AK703" s="2"/>
      <c r="AR703"/>
      <c r="AS703"/>
      <c r="AT703"/>
      <c r="AU703"/>
      <c r="AV703"/>
      <c r="AW703"/>
      <c r="BA703"/>
      <c r="BC703"/>
    </row>
    <row r="704" spans="1:55">
      <c r="A704" t="s">
        <v>1557</v>
      </c>
      <c r="B704" t="s">
        <v>1558</v>
      </c>
      <c r="D704" s="7">
        <v>45240</v>
      </c>
      <c r="E704" s="8">
        <v>45752</v>
      </c>
      <c r="F704" s="8" t="s">
        <v>108</v>
      </c>
      <c r="G704" t="s">
        <v>109</v>
      </c>
      <c r="H704" t="s">
        <v>127</v>
      </c>
      <c r="I704" t="s">
        <v>39</v>
      </c>
      <c r="J704" t="s">
        <v>40</v>
      </c>
      <c r="K704" t="s">
        <v>520</v>
      </c>
      <c r="L704" s="9" t="s">
        <v>521</v>
      </c>
      <c r="M704" s="9" t="s">
        <v>63</v>
      </c>
      <c r="N704" t="s">
        <v>64</v>
      </c>
      <c r="O704" t="s">
        <v>45</v>
      </c>
      <c r="P704" t="s">
        <v>46</v>
      </c>
      <c r="Q704" s="5" t="s">
        <v>79</v>
      </c>
      <c r="R704" t="s">
        <v>80</v>
      </c>
      <c r="S704" t="s">
        <v>71</v>
      </c>
      <c r="T704" t="s">
        <v>72</v>
      </c>
      <c r="U704">
        <v>32</v>
      </c>
      <c r="V704">
        <v>15</v>
      </c>
      <c r="W704">
        <v>48.38</v>
      </c>
      <c r="X704">
        <f>Ventes[[#This Row],[VenteNombre]]*Ventes[[#This Row],[PUHT]]</f>
        <v>725.7</v>
      </c>
      <c r="Y704">
        <f>IF(Ventes[[#This Row],[RemiseType]]="Aucun",0,IF(Ventes[[#This Row],[RemiseType]]="Bas",3%,IF(Ventes[[#This Row],[RemiseType]]="Moyen",5%,IF(Ventes[[#This Row],[RemiseType]]="Elevé",10%,0))))*Ventes[[#This Row],[VenteBrut]]</f>
        <v>36.285000000000004</v>
      </c>
      <c r="Z704">
        <f>Ventes[[#This Row],[VenteBrut]]-Ventes[[#This Row],[Remise]]</f>
        <v>689.41500000000008</v>
      </c>
      <c r="AA704">
        <f>Ventes[[#This Row],[VenteNombre]]*Ventes[[#This Row],[CUHT]]</f>
        <v>480</v>
      </c>
      <c r="AB704">
        <f>ROUND(Ventes[[#This Row],[VenteNet]]-Ventes[[#This Row],[Cout]],2)</f>
        <v>209.42</v>
      </c>
      <c r="AC704">
        <f>WEEKDAY(Ventes[[#This Row],[VenteDate]], 2)</f>
        <v>6</v>
      </c>
      <c r="AD704" t="str">
        <f>CHOOSE(WEEKDAY(Ventes[[#This Row],[VenteDate]], 2),"lun.","mar.","mer.","jeu.","ven.","sam.","dim.")</f>
        <v>sam.</v>
      </c>
      <c r="AE704" s="10" t="str">
        <f>IF(MONTH(Ventes[[#This Row],[VenteDate]])&lt;10,"0"&amp;MONTH(Ventes[[#This Row],[VenteDate]]),TEXT(MONTH(Ventes[[#This Row],[VenteDate]]),"##"))</f>
        <v>04</v>
      </c>
      <c r="AF704" t="str">
        <f>CHOOSE(Ventes[[#This Row],[DateMoisNumero]],"janvier","février","mars","avril","mai","juin","juillet.","août","septembre","octobre","novembre","décembre")</f>
        <v>avril</v>
      </c>
      <c r="AG704" t="str">
        <f>Ventes[[#This Row],[DateAnnee]]&amp;IF(WEEKNUM(Ventes[[#This Row],[VenteDate]])&lt;10,"-0","-")&amp;WEEKNUM(Ventes[[#This Row],[VenteDate]])</f>
        <v>2025-14</v>
      </c>
      <c r="AH704" s="10">
        <f>YEAR(Ventes[[#This Row],[VenteDate]])</f>
        <v>2025</v>
      </c>
      <c r="AI704" s="1"/>
      <c r="AK704" s="2"/>
      <c r="AR704"/>
      <c r="AS704"/>
      <c r="AT704"/>
      <c r="AU704"/>
      <c r="AV704"/>
      <c r="AW704"/>
      <c r="BA704"/>
      <c r="BC704"/>
    </row>
    <row r="705" spans="1:55">
      <c r="A705" t="s">
        <v>1557</v>
      </c>
      <c r="B705" t="s">
        <v>1558</v>
      </c>
      <c r="D705" s="7">
        <v>45240</v>
      </c>
      <c r="E705" s="8">
        <v>45774</v>
      </c>
      <c r="F705" s="8" t="s">
        <v>108</v>
      </c>
      <c r="G705" t="s">
        <v>109</v>
      </c>
      <c r="H705" t="s">
        <v>127</v>
      </c>
      <c r="I705" t="s">
        <v>39</v>
      </c>
      <c r="J705" t="s">
        <v>40</v>
      </c>
      <c r="K705" t="s">
        <v>1429</v>
      </c>
      <c r="L705" s="9" t="s">
        <v>1430</v>
      </c>
      <c r="M705" s="9" t="s">
        <v>63</v>
      </c>
      <c r="N705" t="s">
        <v>64</v>
      </c>
      <c r="O705" t="s">
        <v>45</v>
      </c>
      <c r="P705" t="s">
        <v>46</v>
      </c>
      <c r="Q705" s="5" t="s">
        <v>57</v>
      </c>
      <c r="R705" t="s">
        <v>58</v>
      </c>
      <c r="S705" t="s">
        <v>183</v>
      </c>
      <c r="T705" t="s">
        <v>184</v>
      </c>
      <c r="U705">
        <v>75.599999999999994</v>
      </c>
      <c r="V705">
        <v>17</v>
      </c>
      <c r="W705">
        <v>99.75</v>
      </c>
      <c r="X705">
        <f>Ventes[[#This Row],[VenteNombre]]*Ventes[[#This Row],[PUHT]]</f>
        <v>1695.75</v>
      </c>
      <c r="Y705">
        <f>IF(Ventes[[#This Row],[RemiseType]]="Aucun",0,IF(Ventes[[#This Row],[RemiseType]]="Bas",3%,IF(Ventes[[#This Row],[RemiseType]]="Moyen",5%,IF(Ventes[[#This Row],[RemiseType]]="Elevé",10%,0))))*Ventes[[#This Row],[VenteBrut]]</f>
        <v>84.787500000000009</v>
      </c>
      <c r="Z705">
        <f>Ventes[[#This Row],[VenteBrut]]-Ventes[[#This Row],[Remise]]</f>
        <v>1610.9625000000001</v>
      </c>
      <c r="AA705">
        <f>Ventes[[#This Row],[VenteNombre]]*Ventes[[#This Row],[CUHT]]</f>
        <v>1285.1999999999998</v>
      </c>
      <c r="AB705">
        <f>ROUND(Ventes[[#This Row],[VenteNet]]-Ventes[[#This Row],[Cout]],2)</f>
        <v>325.76</v>
      </c>
      <c r="AC705">
        <f>WEEKDAY(Ventes[[#This Row],[VenteDate]], 2)</f>
        <v>7</v>
      </c>
      <c r="AD705" t="str">
        <f>CHOOSE(WEEKDAY(Ventes[[#This Row],[VenteDate]], 2),"lun.","mar.","mer.","jeu.","ven.","sam.","dim.")</f>
        <v>dim.</v>
      </c>
      <c r="AE705" s="10" t="str">
        <f>IF(MONTH(Ventes[[#This Row],[VenteDate]])&lt;10,"0"&amp;MONTH(Ventes[[#This Row],[VenteDate]]),TEXT(MONTH(Ventes[[#This Row],[VenteDate]]),"##"))</f>
        <v>04</v>
      </c>
      <c r="AF705" t="str">
        <f>CHOOSE(Ventes[[#This Row],[DateMoisNumero]],"janvier","février","mars","avril","mai","juin","juillet.","août","septembre","octobre","novembre","décembre")</f>
        <v>avril</v>
      </c>
      <c r="AG705" t="str">
        <f>Ventes[[#This Row],[DateAnnee]]&amp;IF(WEEKNUM(Ventes[[#This Row],[VenteDate]])&lt;10,"-0","-")&amp;WEEKNUM(Ventes[[#This Row],[VenteDate]])</f>
        <v>2025-18</v>
      </c>
      <c r="AH705" s="10">
        <f>YEAR(Ventes[[#This Row],[VenteDate]])</f>
        <v>2025</v>
      </c>
      <c r="AI705" s="1"/>
      <c r="AK705" s="2"/>
      <c r="AR705"/>
      <c r="AS705"/>
      <c r="AT705"/>
      <c r="AU705"/>
      <c r="AV705"/>
      <c r="AW705"/>
      <c r="BA705"/>
      <c r="BC705"/>
    </row>
    <row r="706" spans="1:55">
      <c r="A706" t="s">
        <v>1557</v>
      </c>
      <c r="B706" t="s">
        <v>1558</v>
      </c>
      <c r="D706" s="7">
        <v>45240</v>
      </c>
      <c r="E706" s="8">
        <v>45821</v>
      </c>
      <c r="F706" s="8" t="s">
        <v>108</v>
      </c>
      <c r="G706" t="s">
        <v>109</v>
      </c>
      <c r="H706" t="s">
        <v>127</v>
      </c>
      <c r="I706" t="s">
        <v>39</v>
      </c>
      <c r="J706" t="s">
        <v>40</v>
      </c>
      <c r="K706" t="s">
        <v>1330</v>
      </c>
      <c r="L706" s="9" t="s">
        <v>1331</v>
      </c>
      <c r="M706" s="9" t="s">
        <v>75</v>
      </c>
      <c r="N706" t="s">
        <v>76</v>
      </c>
      <c r="O706" t="s">
        <v>288</v>
      </c>
      <c r="P706" t="s">
        <v>289</v>
      </c>
      <c r="Q706" s="5" t="s">
        <v>47</v>
      </c>
      <c r="R706" t="s">
        <v>48</v>
      </c>
      <c r="S706" t="s">
        <v>342</v>
      </c>
      <c r="T706" t="s">
        <v>343</v>
      </c>
      <c r="U706">
        <v>58.8</v>
      </c>
      <c r="V706">
        <v>54</v>
      </c>
      <c r="W706">
        <v>125.2</v>
      </c>
      <c r="X706">
        <f>Ventes[[#This Row],[VenteNombre]]*Ventes[[#This Row],[PUHT]]</f>
        <v>6760.8</v>
      </c>
      <c r="Y70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6">
        <f>Ventes[[#This Row],[VenteBrut]]-Ventes[[#This Row],[Remise]]</f>
        <v>6760.8</v>
      </c>
      <c r="AA706">
        <f>Ventes[[#This Row],[VenteNombre]]*Ventes[[#This Row],[CUHT]]</f>
        <v>3175.2</v>
      </c>
      <c r="AB706">
        <f>ROUND(Ventes[[#This Row],[VenteNet]]-Ventes[[#This Row],[Cout]],2)</f>
        <v>3585.6</v>
      </c>
      <c r="AC706">
        <f>WEEKDAY(Ventes[[#This Row],[VenteDate]], 2)</f>
        <v>5</v>
      </c>
      <c r="AD706" t="str">
        <f>CHOOSE(WEEKDAY(Ventes[[#This Row],[VenteDate]], 2),"lun.","mar.","mer.","jeu.","ven.","sam.","dim.")</f>
        <v>ven.</v>
      </c>
      <c r="AE706" s="10" t="str">
        <f>IF(MONTH(Ventes[[#This Row],[VenteDate]])&lt;10,"0"&amp;MONTH(Ventes[[#This Row],[VenteDate]]),TEXT(MONTH(Ventes[[#This Row],[VenteDate]]),"##"))</f>
        <v>06</v>
      </c>
      <c r="AF706" t="str">
        <f>CHOOSE(Ventes[[#This Row],[DateMoisNumero]],"janvier","février","mars","avril","mai","juin","juillet.","août","septembre","octobre","novembre","décembre")</f>
        <v>juin</v>
      </c>
      <c r="AG706" t="str">
        <f>Ventes[[#This Row],[DateAnnee]]&amp;IF(WEEKNUM(Ventes[[#This Row],[VenteDate]])&lt;10,"-0","-")&amp;WEEKNUM(Ventes[[#This Row],[VenteDate]])</f>
        <v>2025-24</v>
      </c>
      <c r="AH706" s="10">
        <f>YEAR(Ventes[[#This Row],[VenteDate]])</f>
        <v>2025</v>
      </c>
      <c r="AI706" s="1"/>
      <c r="AK706" s="2"/>
      <c r="AR706"/>
      <c r="AS706"/>
      <c r="AT706"/>
      <c r="AU706"/>
      <c r="AV706"/>
      <c r="AW706"/>
      <c r="BA706"/>
      <c r="BC706"/>
    </row>
    <row r="707" spans="1:55">
      <c r="A707" t="s">
        <v>1557</v>
      </c>
      <c r="B707" t="s">
        <v>1558</v>
      </c>
      <c r="D707" s="7">
        <v>45240</v>
      </c>
      <c r="E707" s="8">
        <v>45965</v>
      </c>
      <c r="F707" s="8" t="s">
        <v>108</v>
      </c>
      <c r="G707" t="s">
        <v>109</v>
      </c>
      <c r="H707" t="s">
        <v>127</v>
      </c>
      <c r="I707" t="s">
        <v>39</v>
      </c>
      <c r="J707" t="s">
        <v>40</v>
      </c>
      <c r="K707" t="s">
        <v>875</v>
      </c>
      <c r="L707" s="9" t="s">
        <v>876</v>
      </c>
      <c r="M707" s="9" t="s">
        <v>75</v>
      </c>
      <c r="N707" t="s">
        <v>76</v>
      </c>
      <c r="O707" t="s">
        <v>77</v>
      </c>
      <c r="P707" t="s">
        <v>78</v>
      </c>
      <c r="Q707" s="5" t="s">
        <v>65</v>
      </c>
      <c r="R707" t="s">
        <v>66</v>
      </c>
      <c r="S707" t="s">
        <v>115</v>
      </c>
      <c r="T707" t="s">
        <v>116</v>
      </c>
      <c r="U707">
        <v>63</v>
      </c>
      <c r="V707">
        <v>23</v>
      </c>
      <c r="W707">
        <v>165.63</v>
      </c>
      <c r="X707">
        <f>Ventes[[#This Row],[VenteNombre]]*Ventes[[#This Row],[PUHT]]</f>
        <v>3809.49</v>
      </c>
      <c r="Y707">
        <f>IF(Ventes[[#This Row],[RemiseType]]="Aucun",0,IF(Ventes[[#This Row],[RemiseType]]="Bas",3%,IF(Ventes[[#This Row],[RemiseType]]="Moyen",5%,IF(Ventes[[#This Row],[RemiseType]]="Elevé",10%,0))))*Ventes[[#This Row],[VenteBrut]]</f>
        <v>380.94900000000001</v>
      </c>
      <c r="Z707">
        <f>Ventes[[#This Row],[VenteBrut]]-Ventes[[#This Row],[Remise]]</f>
        <v>3428.5409999999997</v>
      </c>
      <c r="AA707">
        <f>Ventes[[#This Row],[VenteNombre]]*Ventes[[#This Row],[CUHT]]</f>
        <v>1449</v>
      </c>
      <c r="AB707">
        <f>ROUND(Ventes[[#This Row],[VenteNet]]-Ventes[[#This Row],[Cout]],2)</f>
        <v>1979.54</v>
      </c>
      <c r="AC707">
        <f>WEEKDAY(Ventes[[#This Row],[VenteDate]], 2)</f>
        <v>2</v>
      </c>
      <c r="AD707" t="str">
        <f>CHOOSE(WEEKDAY(Ventes[[#This Row],[VenteDate]], 2),"lun.","mar.","mer.","jeu.","ven.","sam.","dim.")</f>
        <v>mar.</v>
      </c>
      <c r="AE707" s="10" t="str">
        <f>IF(MONTH(Ventes[[#This Row],[VenteDate]])&lt;10,"0"&amp;MONTH(Ventes[[#This Row],[VenteDate]]),TEXT(MONTH(Ventes[[#This Row],[VenteDate]]),"##"))</f>
        <v>11</v>
      </c>
      <c r="AF707" t="str">
        <f>CHOOSE(Ventes[[#This Row],[DateMoisNumero]],"janvier","février","mars","avril","mai","juin","juillet.","août","septembre","octobre","novembre","décembre")</f>
        <v>novembre</v>
      </c>
      <c r="AG707" t="str">
        <f>Ventes[[#This Row],[DateAnnee]]&amp;IF(WEEKNUM(Ventes[[#This Row],[VenteDate]])&lt;10,"-0","-")&amp;WEEKNUM(Ventes[[#This Row],[VenteDate]])</f>
        <v>2025-45</v>
      </c>
      <c r="AH707" s="10">
        <f>YEAR(Ventes[[#This Row],[VenteDate]])</f>
        <v>2025</v>
      </c>
      <c r="AI707" s="1"/>
      <c r="AK707" s="2"/>
      <c r="AR707"/>
      <c r="AS707"/>
      <c r="AT707"/>
      <c r="AU707"/>
      <c r="AV707"/>
      <c r="AW707"/>
      <c r="BA707"/>
      <c r="BC707"/>
    </row>
    <row r="708" spans="1:55">
      <c r="A708" t="s">
        <v>1557</v>
      </c>
      <c r="B708" t="s">
        <v>1558</v>
      </c>
      <c r="D708" s="7">
        <v>45240</v>
      </c>
      <c r="E708" s="8">
        <v>46013</v>
      </c>
      <c r="F708" s="8" t="s">
        <v>108</v>
      </c>
      <c r="G708" t="s">
        <v>109</v>
      </c>
      <c r="H708" t="s">
        <v>127</v>
      </c>
      <c r="I708" t="s">
        <v>39</v>
      </c>
      <c r="J708" t="s">
        <v>40</v>
      </c>
      <c r="K708" t="s">
        <v>826</v>
      </c>
      <c r="L708" s="9" t="s">
        <v>827</v>
      </c>
      <c r="M708" s="9" t="s">
        <v>43</v>
      </c>
      <c r="N708" t="s">
        <v>44</v>
      </c>
      <c r="O708" t="s">
        <v>45</v>
      </c>
      <c r="P708" t="s">
        <v>46</v>
      </c>
      <c r="Q708" s="5" t="s">
        <v>79</v>
      </c>
      <c r="R708" t="s">
        <v>80</v>
      </c>
      <c r="S708" t="s">
        <v>478</v>
      </c>
      <c r="T708" t="s">
        <v>479</v>
      </c>
      <c r="U708">
        <v>43.2</v>
      </c>
      <c r="V708">
        <v>21</v>
      </c>
      <c r="W708">
        <v>85.5</v>
      </c>
      <c r="X708">
        <f>Ventes[[#This Row],[VenteNombre]]*Ventes[[#This Row],[PUHT]]</f>
        <v>1795.5</v>
      </c>
      <c r="Y708">
        <f>IF(Ventes[[#This Row],[RemiseType]]="Aucun",0,IF(Ventes[[#This Row],[RemiseType]]="Bas",3%,IF(Ventes[[#This Row],[RemiseType]]="Moyen",5%,IF(Ventes[[#This Row],[RemiseType]]="Elevé",10%,0))))*Ventes[[#This Row],[VenteBrut]]</f>
        <v>89.775000000000006</v>
      </c>
      <c r="Z708">
        <f>Ventes[[#This Row],[VenteBrut]]-Ventes[[#This Row],[Remise]]</f>
        <v>1705.7249999999999</v>
      </c>
      <c r="AA708">
        <f>Ventes[[#This Row],[VenteNombre]]*Ventes[[#This Row],[CUHT]]</f>
        <v>907.2</v>
      </c>
      <c r="AB708">
        <f>ROUND(Ventes[[#This Row],[VenteNet]]-Ventes[[#This Row],[Cout]],2)</f>
        <v>798.53</v>
      </c>
      <c r="AC708">
        <f>WEEKDAY(Ventes[[#This Row],[VenteDate]], 2)</f>
        <v>1</v>
      </c>
      <c r="AD708" t="str">
        <f>CHOOSE(WEEKDAY(Ventes[[#This Row],[VenteDate]], 2),"lun.","mar.","mer.","jeu.","ven.","sam.","dim.")</f>
        <v>lun.</v>
      </c>
      <c r="AE708" s="10" t="str">
        <f>IF(MONTH(Ventes[[#This Row],[VenteDate]])&lt;10,"0"&amp;MONTH(Ventes[[#This Row],[VenteDate]]),TEXT(MONTH(Ventes[[#This Row],[VenteDate]]),"##"))</f>
        <v>12</v>
      </c>
      <c r="AF708" t="str">
        <f>CHOOSE(Ventes[[#This Row],[DateMoisNumero]],"janvier","février","mars","avril","mai","juin","juillet.","août","septembre","octobre","novembre","décembre")</f>
        <v>décembre</v>
      </c>
      <c r="AG708" t="str">
        <f>Ventes[[#This Row],[DateAnnee]]&amp;IF(WEEKNUM(Ventes[[#This Row],[VenteDate]])&lt;10,"-0","-")&amp;WEEKNUM(Ventes[[#This Row],[VenteDate]])</f>
        <v>2025-52</v>
      </c>
      <c r="AH708" s="10">
        <f>YEAR(Ventes[[#This Row],[VenteDate]])</f>
        <v>2025</v>
      </c>
      <c r="AI708" s="1"/>
      <c r="AK708" s="2"/>
      <c r="AR708"/>
      <c r="AS708"/>
      <c r="AT708"/>
      <c r="AU708"/>
      <c r="AV708"/>
      <c r="AW708"/>
      <c r="BA708"/>
      <c r="BC708"/>
    </row>
    <row r="709" spans="1:55">
      <c r="A709" t="s">
        <v>1557</v>
      </c>
      <c r="B709" t="s">
        <v>1558</v>
      </c>
      <c r="D709" s="7">
        <v>45240</v>
      </c>
      <c r="E709" s="8">
        <v>46029</v>
      </c>
      <c r="F709" s="8" t="s">
        <v>108</v>
      </c>
      <c r="G709" t="s">
        <v>109</v>
      </c>
      <c r="H709" t="s">
        <v>127</v>
      </c>
      <c r="I709" t="s">
        <v>39</v>
      </c>
      <c r="J709" t="s">
        <v>40</v>
      </c>
      <c r="K709" t="s">
        <v>1563</v>
      </c>
      <c r="L709" s="9" t="s">
        <v>1564</v>
      </c>
      <c r="M709" s="9" t="s">
        <v>63</v>
      </c>
      <c r="N709" t="s">
        <v>64</v>
      </c>
      <c r="O709" t="s">
        <v>288</v>
      </c>
      <c r="P709" t="s">
        <v>289</v>
      </c>
      <c r="Q709" s="5" t="s">
        <v>79</v>
      </c>
      <c r="R709" t="s">
        <v>80</v>
      </c>
      <c r="S709" t="s">
        <v>160</v>
      </c>
      <c r="T709" t="s">
        <v>161</v>
      </c>
      <c r="U709">
        <v>86.18</v>
      </c>
      <c r="V709">
        <v>15</v>
      </c>
      <c r="W709">
        <v>168.04</v>
      </c>
      <c r="X709">
        <f>Ventes[[#This Row],[VenteNombre]]*Ventes[[#This Row],[PUHT]]</f>
        <v>2520.6</v>
      </c>
      <c r="Y70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09">
        <f>Ventes[[#This Row],[VenteBrut]]-Ventes[[#This Row],[Remise]]</f>
        <v>2520.6</v>
      </c>
      <c r="AA709">
        <f>Ventes[[#This Row],[VenteNombre]]*Ventes[[#This Row],[CUHT]]</f>
        <v>1292.7</v>
      </c>
      <c r="AB709">
        <f>ROUND(Ventes[[#This Row],[VenteNet]]-Ventes[[#This Row],[Cout]],2)</f>
        <v>1227.9000000000001</v>
      </c>
      <c r="AC709">
        <f>WEEKDAY(Ventes[[#This Row],[VenteDate]], 2)</f>
        <v>3</v>
      </c>
      <c r="AD709" t="str">
        <f>CHOOSE(WEEKDAY(Ventes[[#This Row],[VenteDate]], 2),"lun.","mar.","mer.","jeu.","ven.","sam.","dim.")</f>
        <v>mer.</v>
      </c>
      <c r="AE709" s="10" t="str">
        <f>IF(MONTH(Ventes[[#This Row],[VenteDate]])&lt;10,"0"&amp;MONTH(Ventes[[#This Row],[VenteDate]]),TEXT(MONTH(Ventes[[#This Row],[VenteDate]]),"##"))</f>
        <v>01</v>
      </c>
      <c r="AF709" t="str">
        <f>CHOOSE(Ventes[[#This Row],[DateMoisNumero]],"janvier","février","mars","avril","mai","juin","juillet.","août","septembre","octobre","novembre","décembre")</f>
        <v>janvier</v>
      </c>
      <c r="AG709" t="str">
        <f>Ventes[[#This Row],[DateAnnee]]&amp;IF(WEEKNUM(Ventes[[#This Row],[VenteDate]])&lt;10,"-0","-")&amp;WEEKNUM(Ventes[[#This Row],[VenteDate]])</f>
        <v>2026-02</v>
      </c>
      <c r="AH709" s="10">
        <f>YEAR(Ventes[[#This Row],[VenteDate]])</f>
        <v>2026</v>
      </c>
      <c r="AI709" s="1"/>
      <c r="AK709" s="2"/>
      <c r="AR709"/>
      <c r="AS709"/>
      <c r="AT709"/>
      <c r="AU709"/>
      <c r="AV709"/>
      <c r="AW709"/>
      <c r="BA709"/>
      <c r="BC709"/>
    </row>
    <row r="710" spans="1:55">
      <c r="A710" t="s">
        <v>1557</v>
      </c>
      <c r="B710" t="s">
        <v>1558</v>
      </c>
      <c r="D710" s="7">
        <v>45240</v>
      </c>
      <c r="E710" s="8">
        <v>46157</v>
      </c>
      <c r="F710" s="8" t="s">
        <v>108</v>
      </c>
      <c r="G710" t="s">
        <v>109</v>
      </c>
      <c r="H710" t="s">
        <v>127</v>
      </c>
      <c r="I710" t="s">
        <v>39</v>
      </c>
      <c r="J710" t="s">
        <v>40</v>
      </c>
      <c r="K710" t="s">
        <v>1565</v>
      </c>
      <c r="L710" s="9" t="s">
        <v>1566</v>
      </c>
      <c r="M710" s="9" t="s">
        <v>63</v>
      </c>
      <c r="N710" t="s">
        <v>64</v>
      </c>
      <c r="O710" t="s">
        <v>288</v>
      </c>
      <c r="P710" t="s">
        <v>289</v>
      </c>
      <c r="Q710" s="5" t="s">
        <v>65</v>
      </c>
      <c r="R710" t="s">
        <v>66</v>
      </c>
      <c r="S710" t="s">
        <v>160</v>
      </c>
      <c r="T710" t="s">
        <v>161</v>
      </c>
      <c r="U710">
        <v>68.400000000000006</v>
      </c>
      <c r="V710">
        <v>11</v>
      </c>
      <c r="W710">
        <v>154</v>
      </c>
      <c r="X710">
        <f>Ventes[[#This Row],[VenteNombre]]*Ventes[[#This Row],[PUHT]]</f>
        <v>1694</v>
      </c>
      <c r="Y71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0">
        <f>Ventes[[#This Row],[VenteBrut]]-Ventes[[#This Row],[Remise]]</f>
        <v>1694</v>
      </c>
      <c r="AA710">
        <f>Ventes[[#This Row],[VenteNombre]]*Ventes[[#This Row],[CUHT]]</f>
        <v>752.40000000000009</v>
      </c>
      <c r="AB710">
        <f>ROUND(Ventes[[#This Row],[VenteNet]]-Ventes[[#This Row],[Cout]],2)</f>
        <v>941.6</v>
      </c>
      <c r="AC710">
        <f>WEEKDAY(Ventes[[#This Row],[VenteDate]], 2)</f>
        <v>5</v>
      </c>
      <c r="AD710" t="str">
        <f>CHOOSE(WEEKDAY(Ventes[[#This Row],[VenteDate]], 2),"lun.","mar.","mer.","jeu.","ven.","sam.","dim.")</f>
        <v>ven.</v>
      </c>
      <c r="AE710" s="10" t="str">
        <f>IF(MONTH(Ventes[[#This Row],[VenteDate]])&lt;10,"0"&amp;MONTH(Ventes[[#This Row],[VenteDate]]),TEXT(MONTH(Ventes[[#This Row],[VenteDate]]),"##"))</f>
        <v>05</v>
      </c>
      <c r="AF710" t="str">
        <f>CHOOSE(Ventes[[#This Row],[DateMoisNumero]],"janvier","février","mars","avril","mai","juin","juillet.","août","septembre","octobre","novembre","décembre")</f>
        <v>mai</v>
      </c>
      <c r="AG710" t="str">
        <f>Ventes[[#This Row],[DateAnnee]]&amp;IF(WEEKNUM(Ventes[[#This Row],[VenteDate]])&lt;10,"-0","-")&amp;WEEKNUM(Ventes[[#This Row],[VenteDate]])</f>
        <v>2026-20</v>
      </c>
      <c r="AH710" s="10">
        <f>YEAR(Ventes[[#This Row],[VenteDate]])</f>
        <v>2026</v>
      </c>
      <c r="AI710" s="1"/>
      <c r="AK710" s="2"/>
      <c r="AR710"/>
      <c r="AS710"/>
      <c r="AT710"/>
      <c r="AU710"/>
      <c r="AV710"/>
      <c r="AW710"/>
      <c r="BA710"/>
      <c r="BC710"/>
    </row>
    <row r="711" spans="1:55">
      <c r="A711" t="s">
        <v>1557</v>
      </c>
      <c r="B711" t="s">
        <v>1558</v>
      </c>
      <c r="D711" s="7">
        <v>45240</v>
      </c>
      <c r="E711" s="8">
        <v>46193</v>
      </c>
      <c r="F711" s="8" t="s">
        <v>108</v>
      </c>
      <c r="G711" t="s">
        <v>109</v>
      </c>
      <c r="H711" t="s">
        <v>127</v>
      </c>
      <c r="I711" t="s">
        <v>39</v>
      </c>
      <c r="J711" t="s">
        <v>40</v>
      </c>
      <c r="K711" t="s">
        <v>1567</v>
      </c>
      <c r="L711" s="9" t="s">
        <v>1568</v>
      </c>
      <c r="M711" s="9" t="s">
        <v>53</v>
      </c>
      <c r="N711" t="s">
        <v>54</v>
      </c>
      <c r="O711" t="s">
        <v>45</v>
      </c>
      <c r="P711" t="s">
        <v>46</v>
      </c>
      <c r="Q711" s="5" t="s">
        <v>47</v>
      </c>
      <c r="R711" t="s">
        <v>48</v>
      </c>
      <c r="S711" t="s">
        <v>115</v>
      </c>
      <c r="T711" t="s">
        <v>116</v>
      </c>
      <c r="U711">
        <v>4.74</v>
      </c>
      <c r="V711">
        <v>26</v>
      </c>
      <c r="W711">
        <v>6.53</v>
      </c>
      <c r="X711">
        <f>Ventes[[#This Row],[VenteNombre]]*Ventes[[#This Row],[PUHT]]</f>
        <v>169.78</v>
      </c>
      <c r="Y711">
        <f>IF(Ventes[[#This Row],[RemiseType]]="Aucun",0,IF(Ventes[[#This Row],[RemiseType]]="Bas",3%,IF(Ventes[[#This Row],[RemiseType]]="Moyen",5%,IF(Ventes[[#This Row],[RemiseType]]="Elevé",10%,0))))*Ventes[[#This Row],[VenteBrut]]</f>
        <v>8.4890000000000008</v>
      </c>
      <c r="Z711">
        <f>Ventes[[#This Row],[VenteBrut]]-Ventes[[#This Row],[Remise]]</f>
        <v>161.291</v>
      </c>
      <c r="AA711">
        <f>Ventes[[#This Row],[VenteNombre]]*Ventes[[#This Row],[CUHT]]</f>
        <v>123.24000000000001</v>
      </c>
      <c r="AB711">
        <f>ROUND(Ventes[[#This Row],[VenteNet]]-Ventes[[#This Row],[Cout]],2)</f>
        <v>38.049999999999997</v>
      </c>
      <c r="AC711">
        <f>WEEKDAY(Ventes[[#This Row],[VenteDate]], 2)</f>
        <v>6</v>
      </c>
      <c r="AD711" t="str">
        <f>CHOOSE(WEEKDAY(Ventes[[#This Row],[VenteDate]], 2),"lun.","mar.","mer.","jeu.","ven.","sam.","dim.")</f>
        <v>sam.</v>
      </c>
      <c r="AE711" s="10" t="str">
        <f>IF(MONTH(Ventes[[#This Row],[VenteDate]])&lt;10,"0"&amp;MONTH(Ventes[[#This Row],[VenteDate]]),TEXT(MONTH(Ventes[[#This Row],[VenteDate]]),"##"))</f>
        <v>06</v>
      </c>
      <c r="AF711" t="str">
        <f>CHOOSE(Ventes[[#This Row],[DateMoisNumero]],"janvier","février","mars","avril","mai","juin","juillet.","août","septembre","octobre","novembre","décembre")</f>
        <v>juin</v>
      </c>
      <c r="AG711" t="str">
        <f>Ventes[[#This Row],[DateAnnee]]&amp;IF(WEEKNUM(Ventes[[#This Row],[VenteDate]])&lt;10,"-0","-")&amp;WEEKNUM(Ventes[[#This Row],[VenteDate]])</f>
        <v>2026-25</v>
      </c>
      <c r="AH711" s="10">
        <f>YEAR(Ventes[[#This Row],[VenteDate]])</f>
        <v>2026</v>
      </c>
      <c r="AI711" s="1"/>
      <c r="AK711" s="2"/>
      <c r="AR711"/>
      <c r="AS711"/>
      <c r="AT711"/>
      <c r="AU711"/>
      <c r="AV711"/>
      <c r="AW711"/>
      <c r="BA711"/>
      <c r="BC711"/>
    </row>
    <row r="712" spans="1:55">
      <c r="A712" t="s">
        <v>1557</v>
      </c>
      <c r="B712" t="s">
        <v>1558</v>
      </c>
      <c r="D712" s="7">
        <v>45240</v>
      </c>
      <c r="E712" s="8">
        <v>46219</v>
      </c>
      <c r="F712" s="8" t="s">
        <v>108</v>
      </c>
      <c r="G712" t="s">
        <v>109</v>
      </c>
      <c r="H712" t="s">
        <v>127</v>
      </c>
      <c r="I712" t="s">
        <v>39</v>
      </c>
      <c r="J712" t="s">
        <v>40</v>
      </c>
      <c r="K712" t="s">
        <v>1569</v>
      </c>
      <c r="L712" s="9" t="s">
        <v>1570</v>
      </c>
      <c r="M712" s="9" t="s">
        <v>75</v>
      </c>
      <c r="N712" t="s">
        <v>76</v>
      </c>
      <c r="O712" t="s">
        <v>55</v>
      </c>
      <c r="P712" t="s">
        <v>56</v>
      </c>
      <c r="Q712" s="5" t="s">
        <v>57</v>
      </c>
      <c r="R712" t="s">
        <v>58</v>
      </c>
      <c r="S712" t="s">
        <v>81</v>
      </c>
      <c r="T712" t="s">
        <v>82</v>
      </c>
      <c r="U712">
        <v>22.68</v>
      </c>
      <c r="V712">
        <v>21</v>
      </c>
      <c r="W712">
        <v>23.63</v>
      </c>
      <c r="X712">
        <f>Ventes[[#This Row],[VenteNombre]]*Ventes[[#This Row],[PUHT]]</f>
        <v>496.22999999999996</v>
      </c>
      <c r="Y712">
        <f>IF(Ventes[[#This Row],[RemiseType]]="Aucun",0,IF(Ventes[[#This Row],[RemiseType]]="Bas",3%,IF(Ventes[[#This Row],[RemiseType]]="Moyen",5%,IF(Ventes[[#This Row],[RemiseType]]="Elevé",10%,0))))*Ventes[[#This Row],[VenteBrut]]</f>
        <v>14.886899999999999</v>
      </c>
      <c r="Z712">
        <f>Ventes[[#This Row],[VenteBrut]]-Ventes[[#This Row],[Remise]]</f>
        <v>481.34309999999994</v>
      </c>
      <c r="AA712">
        <f>Ventes[[#This Row],[VenteNombre]]*Ventes[[#This Row],[CUHT]]</f>
        <v>476.28</v>
      </c>
      <c r="AB712">
        <f>ROUND(Ventes[[#This Row],[VenteNet]]-Ventes[[#This Row],[Cout]],2)</f>
        <v>5.0599999999999996</v>
      </c>
      <c r="AC712">
        <f>WEEKDAY(Ventes[[#This Row],[VenteDate]], 2)</f>
        <v>4</v>
      </c>
      <c r="AD712" t="str">
        <f>CHOOSE(WEEKDAY(Ventes[[#This Row],[VenteDate]], 2),"lun.","mar.","mer.","jeu.","ven.","sam.","dim.")</f>
        <v>jeu.</v>
      </c>
      <c r="AE712" s="10" t="str">
        <f>IF(MONTH(Ventes[[#This Row],[VenteDate]])&lt;10,"0"&amp;MONTH(Ventes[[#This Row],[VenteDate]]),TEXT(MONTH(Ventes[[#This Row],[VenteDate]]),"##"))</f>
        <v>07</v>
      </c>
      <c r="AF712" t="str">
        <f>CHOOSE(Ventes[[#This Row],[DateMoisNumero]],"janvier","février","mars","avril","mai","juin","juillet.","août","septembre","octobre","novembre","décembre")</f>
        <v>juillet.</v>
      </c>
      <c r="AG712" t="str">
        <f>Ventes[[#This Row],[DateAnnee]]&amp;IF(WEEKNUM(Ventes[[#This Row],[VenteDate]])&lt;10,"-0","-")&amp;WEEKNUM(Ventes[[#This Row],[VenteDate]])</f>
        <v>2026-29</v>
      </c>
      <c r="AH712" s="10">
        <f>YEAR(Ventes[[#This Row],[VenteDate]])</f>
        <v>2026</v>
      </c>
      <c r="AI712" s="1"/>
      <c r="AK712" s="2"/>
      <c r="AR712"/>
      <c r="AS712"/>
      <c r="AT712"/>
      <c r="AU712"/>
      <c r="AV712"/>
      <c r="AW712"/>
      <c r="BA712"/>
      <c r="BC712"/>
    </row>
    <row r="713" spans="1:55">
      <c r="A713" t="s">
        <v>1557</v>
      </c>
      <c r="B713" t="s">
        <v>1558</v>
      </c>
      <c r="D713" s="7">
        <v>45240</v>
      </c>
      <c r="E713" s="8">
        <v>46482</v>
      </c>
      <c r="F713" s="8" t="s">
        <v>108</v>
      </c>
      <c r="G713" t="s">
        <v>109</v>
      </c>
      <c r="H713" t="s">
        <v>127</v>
      </c>
      <c r="I713" t="s">
        <v>39</v>
      </c>
      <c r="J713" t="s">
        <v>40</v>
      </c>
      <c r="K713" t="s">
        <v>1571</v>
      </c>
      <c r="L713" s="9" t="s">
        <v>1572</v>
      </c>
      <c r="M713" s="9" t="s">
        <v>63</v>
      </c>
      <c r="N713" t="s">
        <v>64</v>
      </c>
      <c r="O713" t="s">
        <v>45</v>
      </c>
      <c r="P713" s="9" t="s">
        <v>46</v>
      </c>
      <c r="Q713" s="5" t="s">
        <v>79</v>
      </c>
      <c r="R713" t="s">
        <v>80</v>
      </c>
      <c r="S713" t="s">
        <v>71</v>
      </c>
      <c r="T713" t="s">
        <v>72</v>
      </c>
      <c r="U713" s="9">
        <v>59.73</v>
      </c>
      <c r="V713">
        <v>15</v>
      </c>
      <c r="W713" s="9">
        <v>90.3</v>
      </c>
      <c r="X713">
        <f>Ventes[[#This Row],[VenteNombre]]*Ventes[[#This Row],[PUHT]]</f>
        <v>1354.5</v>
      </c>
      <c r="Y713">
        <f>IF(Ventes[[#This Row],[RemiseType]]="Aucun",0,IF(Ventes[[#This Row],[RemiseType]]="Bas",3%,IF(Ventes[[#This Row],[RemiseType]]="Moyen",5%,IF(Ventes[[#This Row],[RemiseType]]="Elevé",10%,0))))*Ventes[[#This Row],[VenteBrut]]</f>
        <v>67.725000000000009</v>
      </c>
      <c r="Z713">
        <f>Ventes[[#This Row],[VenteBrut]]-Ventes[[#This Row],[Remise]]</f>
        <v>1286.7750000000001</v>
      </c>
      <c r="AA713">
        <f>Ventes[[#This Row],[VenteNombre]]*Ventes[[#This Row],[CUHT]]</f>
        <v>895.94999999999993</v>
      </c>
      <c r="AB713">
        <f>ROUND(Ventes[[#This Row],[VenteNet]]-Ventes[[#This Row],[Cout]],2)</f>
        <v>390.83</v>
      </c>
      <c r="AC713">
        <f>WEEKDAY(Ventes[[#This Row],[VenteDate]], 2)</f>
        <v>1</v>
      </c>
      <c r="AD713" t="str">
        <f>CHOOSE(WEEKDAY(Ventes[[#This Row],[VenteDate]], 2),"lun.","mar.","mer.","jeu.","ven.","sam.","dim.")</f>
        <v>lun.</v>
      </c>
      <c r="AE713" s="10" t="str">
        <f>IF(MONTH(Ventes[[#This Row],[VenteDate]])&lt;10,"0"&amp;MONTH(Ventes[[#This Row],[VenteDate]]),TEXT(MONTH(Ventes[[#This Row],[VenteDate]]),"##"))</f>
        <v>04</v>
      </c>
      <c r="AF713" t="str">
        <f>CHOOSE(Ventes[[#This Row],[DateMoisNumero]],"janvier","février","mars","avril","mai","juin","juillet.","août","septembre","octobre","novembre","décembre")</f>
        <v>avril</v>
      </c>
      <c r="AG713" t="str">
        <f>Ventes[[#This Row],[DateAnnee]]&amp;IF(WEEKNUM(Ventes[[#This Row],[VenteDate]])&lt;10,"-0","-")&amp;WEEKNUM(Ventes[[#This Row],[VenteDate]])</f>
        <v>2027-15</v>
      </c>
      <c r="AH713" s="10">
        <f>YEAR(Ventes[[#This Row],[VenteDate]])</f>
        <v>2027</v>
      </c>
      <c r="AI713" s="1"/>
      <c r="AK713" s="2"/>
      <c r="AR713"/>
      <c r="AS713"/>
      <c r="AT713"/>
      <c r="AU713"/>
      <c r="AV713"/>
      <c r="AW713"/>
      <c r="BA713"/>
      <c r="BC713"/>
    </row>
    <row r="714" spans="1:55">
      <c r="A714" t="s">
        <v>1557</v>
      </c>
      <c r="B714" t="s">
        <v>1558</v>
      </c>
      <c r="D714" s="7">
        <v>45240</v>
      </c>
      <c r="E714" s="8">
        <v>46504</v>
      </c>
      <c r="F714" s="8" t="s">
        <v>108</v>
      </c>
      <c r="G714" t="s">
        <v>109</v>
      </c>
      <c r="H714" t="s">
        <v>127</v>
      </c>
      <c r="I714" t="s">
        <v>39</v>
      </c>
      <c r="J714" t="s">
        <v>40</v>
      </c>
      <c r="K714" t="s">
        <v>1041</v>
      </c>
      <c r="L714" s="9" t="s">
        <v>1042</v>
      </c>
      <c r="M714" s="9" t="s">
        <v>63</v>
      </c>
      <c r="N714" t="s">
        <v>64</v>
      </c>
      <c r="O714" t="s">
        <v>45</v>
      </c>
      <c r="P714" s="9" t="s">
        <v>46</v>
      </c>
      <c r="Q714" s="5" t="s">
        <v>57</v>
      </c>
      <c r="R714" t="s">
        <v>58</v>
      </c>
      <c r="S714" t="s">
        <v>183</v>
      </c>
      <c r="T714" t="s">
        <v>184</v>
      </c>
      <c r="U714" s="9">
        <v>75</v>
      </c>
      <c r="V714">
        <v>17</v>
      </c>
      <c r="W714" s="9">
        <v>98.96</v>
      </c>
      <c r="X714">
        <f>Ventes[[#This Row],[VenteNombre]]*Ventes[[#This Row],[PUHT]]</f>
        <v>1682.32</v>
      </c>
      <c r="Y714">
        <f>IF(Ventes[[#This Row],[RemiseType]]="Aucun",0,IF(Ventes[[#This Row],[RemiseType]]="Bas",3%,IF(Ventes[[#This Row],[RemiseType]]="Moyen",5%,IF(Ventes[[#This Row],[RemiseType]]="Elevé",10%,0))))*Ventes[[#This Row],[VenteBrut]]</f>
        <v>84.116</v>
      </c>
      <c r="Z714">
        <f>Ventes[[#This Row],[VenteBrut]]-Ventes[[#This Row],[Remise]]</f>
        <v>1598.204</v>
      </c>
      <c r="AA714">
        <f>Ventes[[#This Row],[VenteNombre]]*Ventes[[#This Row],[CUHT]]</f>
        <v>1275</v>
      </c>
      <c r="AB714">
        <f>ROUND(Ventes[[#This Row],[VenteNet]]-Ventes[[#This Row],[Cout]],2)</f>
        <v>323.2</v>
      </c>
      <c r="AC714">
        <f>WEEKDAY(Ventes[[#This Row],[VenteDate]], 2)</f>
        <v>2</v>
      </c>
      <c r="AD714" t="str">
        <f>CHOOSE(WEEKDAY(Ventes[[#This Row],[VenteDate]], 2),"lun.","mar.","mer.","jeu.","ven.","sam.","dim.")</f>
        <v>mar.</v>
      </c>
      <c r="AE714" s="10" t="str">
        <f>IF(MONTH(Ventes[[#This Row],[VenteDate]])&lt;10,"0"&amp;MONTH(Ventes[[#This Row],[VenteDate]]),TEXT(MONTH(Ventes[[#This Row],[VenteDate]]),"##"))</f>
        <v>04</v>
      </c>
      <c r="AF714" t="str">
        <f>CHOOSE(Ventes[[#This Row],[DateMoisNumero]],"janvier","février","mars","avril","mai","juin","juillet.","août","septembre","octobre","novembre","décembre")</f>
        <v>avril</v>
      </c>
      <c r="AG714" t="str">
        <f>Ventes[[#This Row],[DateAnnee]]&amp;IF(WEEKNUM(Ventes[[#This Row],[VenteDate]])&lt;10,"-0","-")&amp;WEEKNUM(Ventes[[#This Row],[VenteDate]])</f>
        <v>2027-18</v>
      </c>
      <c r="AH714" s="10">
        <f>YEAR(Ventes[[#This Row],[VenteDate]])</f>
        <v>2027</v>
      </c>
      <c r="AI714" s="1"/>
      <c r="AK714" s="2"/>
      <c r="AR714"/>
      <c r="AS714"/>
      <c r="AT714"/>
      <c r="AU714"/>
      <c r="AV714"/>
      <c r="AW714"/>
      <c r="BA714"/>
      <c r="BC714"/>
    </row>
    <row r="715" spans="1:55">
      <c r="A715" t="s">
        <v>1557</v>
      </c>
      <c r="B715" t="s">
        <v>1558</v>
      </c>
      <c r="D715" s="7">
        <v>45240</v>
      </c>
      <c r="E715" s="8">
        <v>46551</v>
      </c>
      <c r="F715" s="8" t="s">
        <v>108</v>
      </c>
      <c r="G715" t="s">
        <v>109</v>
      </c>
      <c r="H715" t="s">
        <v>127</v>
      </c>
      <c r="I715" t="s">
        <v>39</v>
      </c>
      <c r="J715" t="s">
        <v>40</v>
      </c>
      <c r="K715" t="s">
        <v>727</v>
      </c>
      <c r="L715" s="9" t="s">
        <v>728</v>
      </c>
      <c r="M715" s="9" t="s">
        <v>75</v>
      </c>
      <c r="N715" t="s">
        <v>76</v>
      </c>
      <c r="O715" t="s">
        <v>288</v>
      </c>
      <c r="P715" s="9" t="s">
        <v>289</v>
      </c>
      <c r="Q715" s="5" t="s">
        <v>47</v>
      </c>
      <c r="R715" t="s">
        <v>48</v>
      </c>
      <c r="S715" t="s">
        <v>342</v>
      </c>
      <c r="T715" t="s">
        <v>343</v>
      </c>
      <c r="U715" s="9">
        <v>100.8</v>
      </c>
      <c r="V715">
        <v>54</v>
      </c>
      <c r="W715" s="9">
        <v>143.19999999999999</v>
      </c>
      <c r="X715">
        <f>Ventes[[#This Row],[VenteNombre]]*Ventes[[#This Row],[PUHT]]</f>
        <v>7732.7999999999993</v>
      </c>
      <c r="Y71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5">
        <f>Ventes[[#This Row],[VenteBrut]]-Ventes[[#This Row],[Remise]]</f>
        <v>7732.7999999999993</v>
      </c>
      <c r="AA715">
        <f>Ventes[[#This Row],[VenteNombre]]*Ventes[[#This Row],[CUHT]]</f>
        <v>5443.2</v>
      </c>
      <c r="AB715">
        <f>ROUND(Ventes[[#This Row],[VenteNet]]-Ventes[[#This Row],[Cout]],2)</f>
        <v>2289.6</v>
      </c>
      <c r="AC715">
        <f>WEEKDAY(Ventes[[#This Row],[VenteDate]], 2)</f>
        <v>7</v>
      </c>
      <c r="AD715" t="str">
        <f>CHOOSE(WEEKDAY(Ventes[[#This Row],[VenteDate]], 2),"lun.","mar.","mer.","jeu.","ven.","sam.","dim.")</f>
        <v>dim.</v>
      </c>
      <c r="AE715" s="10" t="str">
        <f>IF(MONTH(Ventes[[#This Row],[VenteDate]])&lt;10,"0"&amp;MONTH(Ventes[[#This Row],[VenteDate]]),TEXT(MONTH(Ventes[[#This Row],[VenteDate]]),"##"))</f>
        <v>06</v>
      </c>
      <c r="AF715" t="str">
        <f>CHOOSE(Ventes[[#This Row],[DateMoisNumero]],"janvier","février","mars","avril","mai","juin","juillet.","août","septembre","octobre","novembre","décembre")</f>
        <v>juin</v>
      </c>
      <c r="AG715" t="str">
        <f>Ventes[[#This Row],[DateAnnee]]&amp;IF(WEEKNUM(Ventes[[#This Row],[VenteDate]])&lt;10,"-0","-")&amp;WEEKNUM(Ventes[[#This Row],[VenteDate]])</f>
        <v>2027-25</v>
      </c>
      <c r="AH715" s="10">
        <f>YEAR(Ventes[[#This Row],[VenteDate]])</f>
        <v>2027</v>
      </c>
      <c r="AI715" s="1"/>
      <c r="AK715" s="2"/>
      <c r="AR715"/>
      <c r="AS715"/>
      <c r="AT715"/>
      <c r="AU715"/>
      <c r="AV715"/>
      <c r="AW715"/>
      <c r="BA715"/>
      <c r="BC715"/>
    </row>
    <row r="716" spans="1:55">
      <c r="A716" t="s">
        <v>1557</v>
      </c>
      <c r="B716" t="s">
        <v>1558</v>
      </c>
      <c r="D716" s="7">
        <v>45240</v>
      </c>
      <c r="E716" s="8">
        <v>46695</v>
      </c>
      <c r="F716" s="8" t="s">
        <v>108</v>
      </c>
      <c r="G716" t="s">
        <v>109</v>
      </c>
      <c r="H716" t="s">
        <v>127</v>
      </c>
      <c r="I716" t="s">
        <v>39</v>
      </c>
      <c r="J716" t="s">
        <v>40</v>
      </c>
      <c r="K716" t="s">
        <v>1573</v>
      </c>
      <c r="L716" s="9" t="s">
        <v>1574</v>
      </c>
      <c r="M716" s="9" t="s">
        <v>75</v>
      </c>
      <c r="N716" t="s">
        <v>76</v>
      </c>
      <c r="O716" t="s">
        <v>77</v>
      </c>
      <c r="P716" s="9" t="s">
        <v>78</v>
      </c>
      <c r="Q716" s="5" t="s">
        <v>65</v>
      </c>
      <c r="R716" t="s">
        <v>66</v>
      </c>
      <c r="S716" t="s">
        <v>115</v>
      </c>
      <c r="T716" t="s">
        <v>116</v>
      </c>
      <c r="U716" s="9">
        <v>3.6</v>
      </c>
      <c r="V716">
        <v>23</v>
      </c>
      <c r="W716" s="9">
        <v>103.75</v>
      </c>
      <c r="X716">
        <f>Ventes[[#This Row],[VenteNombre]]*Ventes[[#This Row],[PUHT]]</f>
        <v>2386.25</v>
      </c>
      <c r="Y716">
        <f>IF(Ventes[[#This Row],[RemiseType]]="Aucun",0,IF(Ventes[[#This Row],[RemiseType]]="Bas",3%,IF(Ventes[[#This Row],[RemiseType]]="Moyen",5%,IF(Ventes[[#This Row],[RemiseType]]="Elevé",10%,0))))*Ventes[[#This Row],[VenteBrut]]</f>
        <v>238.625</v>
      </c>
      <c r="Z716">
        <f>Ventes[[#This Row],[VenteBrut]]-Ventes[[#This Row],[Remise]]</f>
        <v>2147.625</v>
      </c>
      <c r="AA716">
        <f>Ventes[[#This Row],[VenteNombre]]*Ventes[[#This Row],[CUHT]]</f>
        <v>82.8</v>
      </c>
      <c r="AB716">
        <f>ROUND(Ventes[[#This Row],[VenteNet]]-Ventes[[#This Row],[Cout]],2)</f>
        <v>2064.83</v>
      </c>
      <c r="AC716">
        <f>WEEKDAY(Ventes[[#This Row],[VenteDate]], 2)</f>
        <v>4</v>
      </c>
      <c r="AD716" t="str">
        <f>CHOOSE(WEEKDAY(Ventes[[#This Row],[VenteDate]], 2),"lun.","mar.","mer.","jeu.","ven.","sam.","dim.")</f>
        <v>jeu.</v>
      </c>
      <c r="AE716" s="10" t="str">
        <f>IF(MONTH(Ventes[[#This Row],[VenteDate]])&lt;10,"0"&amp;MONTH(Ventes[[#This Row],[VenteDate]]),TEXT(MONTH(Ventes[[#This Row],[VenteDate]]),"##"))</f>
        <v>11</v>
      </c>
      <c r="AF716" t="str">
        <f>CHOOSE(Ventes[[#This Row],[DateMoisNumero]],"janvier","février","mars","avril","mai","juin","juillet.","août","septembre","octobre","novembre","décembre")</f>
        <v>novembre</v>
      </c>
      <c r="AG716" t="str">
        <f>Ventes[[#This Row],[DateAnnee]]&amp;IF(WEEKNUM(Ventes[[#This Row],[VenteDate]])&lt;10,"-0","-")&amp;WEEKNUM(Ventes[[#This Row],[VenteDate]])</f>
        <v>2027-45</v>
      </c>
      <c r="AH716" s="10">
        <f>YEAR(Ventes[[#This Row],[VenteDate]])</f>
        <v>2027</v>
      </c>
      <c r="AI716" s="1"/>
      <c r="AK716" s="2"/>
      <c r="AR716"/>
      <c r="AS716"/>
      <c r="AT716"/>
      <c r="AU716"/>
      <c r="AV716"/>
      <c r="AW716"/>
      <c r="BA716"/>
      <c r="BC716"/>
    </row>
    <row r="717" spans="1:55">
      <c r="A717" t="s">
        <v>1557</v>
      </c>
      <c r="B717" t="s">
        <v>1558</v>
      </c>
      <c r="D717" s="7">
        <v>45240</v>
      </c>
      <c r="E717" s="8">
        <v>46743</v>
      </c>
      <c r="F717" s="8" t="s">
        <v>108</v>
      </c>
      <c r="G717" t="s">
        <v>109</v>
      </c>
      <c r="H717" t="s">
        <v>127</v>
      </c>
      <c r="I717" t="s">
        <v>39</v>
      </c>
      <c r="J717" t="s">
        <v>40</v>
      </c>
      <c r="K717" t="s">
        <v>1575</v>
      </c>
      <c r="L717" s="9" t="s">
        <v>1576</v>
      </c>
      <c r="M717" s="9" t="s">
        <v>43</v>
      </c>
      <c r="N717" t="s">
        <v>44</v>
      </c>
      <c r="O717" t="s">
        <v>45</v>
      </c>
      <c r="P717" s="9" t="s">
        <v>46</v>
      </c>
      <c r="Q717" s="5" t="s">
        <v>79</v>
      </c>
      <c r="R717" t="s">
        <v>80</v>
      </c>
      <c r="S717" t="s">
        <v>478</v>
      </c>
      <c r="T717" t="s">
        <v>479</v>
      </c>
      <c r="U717" s="9">
        <v>37.799999999999997</v>
      </c>
      <c r="V717">
        <v>21</v>
      </c>
      <c r="W717" s="9">
        <v>74.81</v>
      </c>
      <c r="X717">
        <f>Ventes[[#This Row],[VenteNombre]]*Ventes[[#This Row],[PUHT]]</f>
        <v>1571.01</v>
      </c>
      <c r="Y717">
        <f>IF(Ventes[[#This Row],[RemiseType]]="Aucun",0,IF(Ventes[[#This Row],[RemiseType]]="Bas",3%,IF(Ventes[[#This Row],[RemiseType]]="Moyen",5%,IF(Ventes[[#This Row],[RemiseType]]="Elevé",10%,0))))*Ventes[[#This Row],[VenteBrut]]</f>
        <v>78.5505</v>
      </c>
      <c r="Z717">
        <f>Ventes[[#This Row],[VenteBrut]]-Ventes[[#This Row],[Remise]]</f>
        <v>1492.4594999999999</v>
      </c>
      <c r="AA717">
        <f>Ventes[[#This Row],[VenteNombre]]*Ventes[[#This Row],[CUHT]]</f>
        <v>793.8</v>
      </c>
      <c r="AB717">
        <f>ROUND(Ventes[[#This Row],[VenteNet]]-Ventes[[#This Row],[Cout]],2)</f>
        <v>698.66</v>
      </c>
      <c r="AC717">
        <f>WEEKDAY(Ventes[[#This Row],[VenteDate]], 2)</f>
        <v>3</v>
      </c>
      <c r="AD717" t="str">
        <f>CHOOSE(WEEKDAY(Ventes[[#This Row],[VenteDate]], 2),"lun.","mar.","mer.","jeu.","ven.","sam.","dim.")</f>
        <v>mer.</v>
      </c>
      <c r="AE717" s="10" t="str">
        <f>IF(MONTH(Ventes[[#This Row],[VenteDate]])&lt;10,"0"&amp;MONTH(Ventes[[#This Row],[VenteDate]]),TEXT(MONTH(Ventes[[#This Row],[VenteDate]]),"##"))</f>
        <v>12</v>
      </c>
      <c r="AF717" t="str">
        <f>CHOOSE(Ventes[[#This Row],[DateMoisNumero]],"janvier","février","mars","avril","mai","juin","juillet.","août","septembre","octobre","novembre","décembre")</f>
        <v>décembre</v>
      </c>
      <c r="AG717" t="str">
        <f>Ventes[[#This Row],[DateAnnee]]&amp;IF(WEEKNUM(Ventes[[#This Row],[VenteDate]])&lt;10,"-0","-")&amp;WEEKNUM(Ventes[[#This Row],[VenteDate]])</f>
        <v>2027-52</v>
      </c>
      <c r="AH717" s="10">
        <f>YEAR(Ventes[[#This Row],[VenteDate]])</f>
        <v>2027</v>
      </c>
      <c r="AI717" s="1"/>
      <c r="AK717" s="2"/>
      <c r="AR717"/>
      <c r="AS717"/>
      <c r="AT717"/>
      <c r="AU717"/>
      <c r="AV717"/>
      <c r="AW717"/>
      <c r="BA717"/>
      <c r="BC717"/>
    </row>
    <row r="718" spans="1:55">
      <c r="A718" t="s">
        <v>1557</v>
      </c>
      <c r="B718" t="s">
        <v>1558</v>
      </c>
      <c r="D718" s="7">
        <v>45240</v>
      </c>
      <c r="E718" s="8">
        <v>46759</v>
      </c>
      <c r="F718" s="8" t="s">
        <v>108</v>
      </c>
      <c r="G718" t="s">
        <v>109</v>
      </c>
      <c r="H718" t="s">
        <v>127</v>
      </c>
      <c r="I718" t="s">
        <v>39</v>
      </c>
      <c r="J718" t="s">
        <v>40</v>
      </c>
      <c r="K718" t="s">
        <v>1577</v>
      </c>
      <c r="L718" s="9" t="s">
        <v>1578</v>
      </c>
      <c r="M718" s="9" t="s">
        <v>63</v>
      </c>
      <c r="N718" t="s">
        <v>64</v>
      </c>
      <c r="O718" t="s">
        <v>288</v>
      </c>
      <c r="P718" s="9" t="s">
        <v>289</v>
      </c>
      <c r="Q718" s="5" t="s">
        <v>79</v>
      </c>
      <c r="R718" t="s">
        <v>80</v>
      </c>
      <c r="S718" t="s">
        <v>160</v>
      </c>
      <c r="T718" t="s">
        <v>161</v>
      </c>
      <c r="U718" s="9">
        <v>47.5</v>
      </c>
      <c r="V718">
        <v>15</v>
      </c>
      <c r="W718" s="9">
        <v>137.5</v>
      </c>
      <c r="X718">
        <f>Ventes[[#This Row],[VenteNombre]]*Ventes[[#This Row],[PUHT]]</f>
        <v>2062.5</v>
      </c>
      <c r="Y71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8">
        <f>Ventes[[#This Row],[VenteBrut]]-Ventes[[#This Row],[Remise]]</f>
        <v>2062.5</v>
      </c>
      <c r="AA718">
        <f>Ventes[[#This Row],[VenteNombre]]*Ventes[[#This Row],[CUHT]]</f>
        <v>712.5</v>
      </c>
      <c r="AB718">
        <f>ROUND(Ventes[[#This Row],[VenteNet]]-Ventes[[#This Row],[Cout]],2)</f>
        <v>1350</v>
      </c>
      <c r="AC718">
        <f>WEEKDAY(Ventes[[#This Row],[VenteDate]], 2)</f>
        <v>5</v>
      </c>
      <c r="AD718" t="str">
        <f>CHOOSE(WEEKDAY(Ventes[[#This Row],[VenteDate]], 2),"lun.","mar.","mer.","jeu.","ven.","sam.","dim.")</f>
        <v>ven.</v>
      </c>
      <c r="AE718" s="10" t="str">
        <f>IF(MONTH(Ventes[[#This Row],[VenteDate]])&lt;10,"0"&amp;MONTH(Ventes[[#This Row],[VenteDate]]),TEXT(MONTH(Ventes[[#This Row],[VenteDate]]),"##"))</f>
        <v>01</v>
      </c>
      <c r="AF718" t="str">
        <f>CHOOSE(Ventes[[#This Row],[DateMoisNumero]],"janvier","février","mars","avril","mai","juin","juillet.","août","septembre","octobre","novembre","décembre")</f>
        <v>janvier</v>
      </c>
      <c r="AG718" t="str">
        <f>Ventes[[#This Row],[DateAnnee]]&amp;IF(WEEKNUM(Ventes[[#This Row],[VenteDate]])&lt;10,"-0","-")&amp;WEEKNUM(Ventes[[#This Row],[VenteDate]])</f>
        <v>2028-02</v>
      </c>
      <c r="AH718" s="10">
        <f>YEAR(Ventes[[#This Row],[VenteDate]])</f>
        <v>2028</v>
      </c>
      <c r="AI718" s="1"/>
      <c r="AK718" s="2"/>
      <c r="AR718"/>
      <c r="AS718"/>
      <c r="AT718"/>
      <c r="AU718"/>
      <c r="AV718"/>
      <c r="AW718"/>
      <c r="BA718"/>
      <c r="BC718"/>
    </row>
    <row r="719" spans="1:55">
      <c r="A719" t="s">
        <v>1557</v>
      </c>
      <c r="B719" t="s">
        <v>1558</v>
      </c>
      <c r="D719" s="7">
        <v>45240</v>
      </c>
      <c r="E719" s="8">
        <v>46888</v>
      </c>
      <c r="F719" s="8" t="s">
        <v>108</v>
      </c>
      <c r="G719" t="s">
        <v>109</v>
      </c>
      <c r="H719" t="s">
        <v>127</v>
      </c>
      <c r="I719" t="s">
        <v>39</v>
      </c>
      <c r="J719" t="s">
        <v>40</v>
      </c>
      <c r="K719" t="s">
        <v>1579</v>
      </c>
      <c r="L719" s="9" t="s">
        <v>1580</v>
      </c>
      <c r="M719" s="9" t="s">
        <v>63</v>
      </c>
      <c r="N719" t="s">
        <v>64</v>
      </c>
      <c r="O719" t="s">
        <v>288</v>
      </c>
      <c r="P719" s="9" t="s">
        <v>289</v>
      </c>
      <c r="Q719" s="5" t="s">
        <v>65</v>
      </c>
      <c r="R719" t="s">
        <v>66</v>
      </c>
      <c r="S719" t="s">
        <v>160</v>
      </c>
      <c r="T719" t="s">
        <v>161</v>
      </c>
      <c r="U719" s="9">
        <v>6.84</v>
      </c>
      <c r="V719">
        <v>11</v>
      </c>
      <c r="W719" s="9">
        <v>105.4</v>
      </c>
      <c r="X719">
        <f>Ventes[[#This Row],[VenteNombre]]*Ventes[[#This Row],[PUHT]]</f>
        <v>1159.4000000000001</v>
      </c>
      <c r="Y71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19">
        <f>Ventes[[#This Row],[VenteBrut]]-Ventes[[#This Row],[Remise]]</f>
        <v>1159.4000000000001</v>
      </c>
      <c r="AA719">
        <f>Ventes[[#This Row],[VenteNombre]]*Ventes[[#This Row],[CUHT]]</f>
        <v>75.239999999999995</v>
      </c>
      <c r="AB719">
        <f>ROUND(Ventes[[#This Row],[VenteNet]]-Ventes[[#This Row],[Cout]],2)</f>
        <v>1084.1600000000001</v>
      </c>
      <c r="AC719">
        <f>WEEKDAY(Ventes[[#This Row],[VenteDate]], 2)</f>
        <v>1</v>
      </c>
      <c r="AD719" t="str">
        <f>CHOOSE(WEEKDAY(Ventes[[#This Row],[VenteDate]], 2),"lun.","mar.","mer.","jeu.","ven.","sam.","dim.")</f>
        <v>lun.</v>
      </c>
      <c r="AE719" s="10" t="str">
        <f>IF(MONTH(Ventes[[#This Row],[VenteDate]])&lt;10,"0"&amp;MONTH(Ventes[[#This Row],[VenteDate]]),TEXT(MONTH(Ventes[[#This Row],[VenteDate]]),"##"))</f>
        <v>05</v>
      </c>
      <c r="AF719" t="str">
        <f>CHOOSE(Ventes[[#This Row],[DateMoisNumero]],"janvier","février","mars","avril","mai","juin","juillet.","août","septembre","octobre","novembre","décembre")</f>
        <v>mai</v>
      </c>
      <c r="AG719" t="str">
        <f>Ventes[[#This Row],[DateAnnee]]&amp;IF(WEEKNUM(Ventes[[#This Row],[VenteDate]])&lt;10,"-0","-")&amp;WEEKNUM(Ventes[[#This Row],[VenteDate]])</f>
        <v>2028-21</v>
      </c>
      <c r="AH719" s="10">
        <f>YEAR(Ventes[[#This Row],[VenteDate]])</f>
        <v>2028</v>
      </c>
      <c r="AI719" s="1"/>
      <c r="AK719" s="2"/>
      <c r="AR719"/>
      <c r="AS719"/>
      <c r="AT719"/>
      <c r="AU719"/>
      <c r="AV719"/>
      <c r="AW719"/>
      <c r="BA719"/>
      <c r="BC719"/>
    </row>
    <row r="720" spans="1:55">
      <c r="A720" t="s">
        <v>1581</v>
      </c>
      <c r="B720" t="s">
        <v>1582</v>
      </c>
      <c r="D720" s="7">
        <v>45284</v>
      </c>
      <c r="E720" s="8">
        <v>45730</v>
      </c>
      <c r="F720" s="8" t="s">
        <v>95</v>
      </c>
      <c r="G720" t="s">
        <v>96</v>
      </c>
      <c r="H720" t="s">
        <v>302</v>
      </c>
      <c r="I720" t="s">
        <v>303</v>
      </c>
      <c r="J720" t="s">
        <v>304</v>
      </c>
      <c r="K720" t="s">
        <v>1583</v>
      </c>
      <c r="L720" s="9" t="s">
        <v>1584</v>
      </c>
      <c r="M720" s="9" t="s">
        <v>63</v>
      </c>
      <c r="N720" t="s">
        <v>64</v>
      </c>
      <c r="O720" t="s">
        <v>45</v>
      </c>
      <c r="P720" t="s">
        <v>46</v>
      </c>
      <c r="Q720" s="5" t="s">
        <v>65</v>
      </c>
      <c r="R720" t="s">
        <v>66</v>
      </c>
      <c r="S720" t="s">
        <v>307</v>
      </c>
      <c r="T720" t="s">
        <v>308</v>
      </c>
      <c r="U720">
        <v>24.19</v>
      </c>
      <c r="V720">
        <v>13</v>
      </c>
      <c r="W720">
        <v>36.57</v>
      </c>
      <c r="X720">
        <f>Ventes[[#This Row],[VenteNombre]]*Ventes[[#This Row],[PUHT]]</f>
        <v>475.41</v>
      </c>
      <c r="Y720">
        <f>IF(Ventes[[#This Row],[RemiseType]]="Aucun",0,IF(Ventes[[#This Row],[RemiseType]]="Bas",3%,IF(Ventes[[#This Row],[RemiseType]]="Moyen",5%,IF(Ventes[[#This Row],[RemiseType]]="Elevé",10%,0))))*Ventes[[#This Row],[VenteBrut]]</f>
        <v>23.770500000000002</v>
      </c>
      <c r="Z720">
        <f>Ventes[[#This Row],[VenteBrut]]-Ventes[[#This Row],[Remise]]</f>
        <v>451.6395</v>
      </c>
      <c r="AA720">
        <f>Ventes[[#This Row],[VenteNombre]]*Ventes[[#This Row],[CUHT]]</f>
        <v>314.47000000000003</v>
      </c>
      <c r="AB720">
        <f>ROUND(Ventes[[#This Row],[VenteNet]]-Ventes[[#This Row],[Cout]],2)</f>
        <v>137.16999999999999</v>
      </c>
      <c r="AC720">
        <f>WEEKDAY(Ventes[[#This Row],[VenteDate]], 2)</f>
        <v>5</v>
      </c>
      <c r="AD720" t="str">
        <f>CHOOSE(WEEKDAY(Ventes[[#This Row],[VenteDate]], 2),"lun.","mar.","mer.","jeu.","ven.","sam.","dim.")</f>
        <v>ven.</v>
      </c>
      <c r="AE720" s="10" t="str">
        <f>IF(MONTH(Ventes[[#This Row],[VenteDate]])&lt;10,"0"&amp;MONTH(Ventes[[#This Row],[VenteDate]]),TEXT(MONTH(Ventes[[#This Row],[VenteDate]]),"##"))</f>
        <v>03</v>
      </c>
      <c r="AF720" t="str">
        <f>CHOOSE(Ventes[[#This Row],[DateMoisNumero]],"janvier","février","mars","avril","mai","juin","juillet.","août","septembre","octobre","novembre","décembre")</f>
        <v>mars</v>
      </c>
      <c r="AG720" t="str">
        <f>Ventes[[#This Row],[DateAnnee]]&amp;IF(WEEKNUM(Ventes[[#This Row],[VenteDate]])&lt;10,"-0","-")&amp;WEEKNUM(Ventes[[#This Row],[VenteDate]])</f>
        <v>2025-11</v>
      </c>
      <c r="AH720" s="10">
        <f>YEAR(Ventes[[#This Row],[VenteDate]])</f>
        <v>2025</v>
      </c>
      <c r="AI720" s="1"/>
      <c r="AK720" s="2"/>
      <c r="AR720"/>
      <c r="AS720"/>
      <c r="AT720"/>
      <c r="AU720"/>
      <c r="AV720"/>
      <c r="AW720"/>
      <c r="BA720"/>
      <c r="BC720"/>
    </row>
    <row r="721" spans="1:55">
      <c r="A721" t="s">
        <v>1581</v>
      </c>
      <c r="B721" t="s">
        <v>1582</v>
      </c>
      <c r="D721" s="7">
        <v>45284</v>
      </c>
      <c r="E721" s="8">
        <v>46033</v>
      </c>
      <c r="F721" s="8" t="s">
        <v>95</v>
      </c>
      <c r="G721" t="s">
        <v>96</v>
      </c>
      <c r="H721" t="s">
        <v>302</v>
      </c>
      <c r="I721" t="s">
        <v>303</v>
      </c>
      <c r="J721" t="s">
        <v>304</v>
      </c>
      <c r="K721" t="s">
        <v>1585</v>
      </c>
      <c r="L721" s="9" t="s">
        <v>1586</v>
      </c>
      <c r="M721" s="9" t="s">
        <v>53</v>
      </c>
      <c r="N721" t="s">
        <v>54</v>
      </c>
      <c r="O721" t="s">
        <v>45</v>
      </c>
      <c r="P721" t="s">
        <v>46</v>
      </c>
      <c r="Q721" s="5" t="s">
        <v>47</v>
      </c>
      <c r="R721" t="s">
        <v>48</v>
      </c>
      <c r="S721" t="s">
        <v>199</v>
      </c>
      <c r="T721" t="s">
        <v>200</v>
      </c>
      <c r="U721">
        <v>25.2</v>
      </c>
      <c r="V721">
        <v>91</v>
      </c>
      <c r="W721">
        <v>37.799999999999997</v>
      </c>
      <c r="X721">
        <f>Ventes[[#This Row],[VenteNombre]]*Ventes[[#This Row],[PUHT]]</f>
        <v>3439.7999999999997</v>
      </c>
      <c r="Y721">
        <f>IF(Ventes[[#This Row],[RemiseType]]="Aucun",0,IF(Ventes[[#This Row],[RemiseType]]="Bas",3%,IF(Ventes[[#This Row],[RemiseType]]="Moyen",5%,IF(Ventes[[#This Row],[RemiseType]]="Elevé",10%,0))))*Ventes[[#This Row],[VenteBrut]]</f>
        <v>171.99</v>
      </c>
      <c r="Z721">
        <f>Ventes[[#This Row],[VenteBrut]]-Ventes[[#This Row],[Remise]]</f>
        <v>3267.8099999999995</v>
      </c>
      <c r="AA721">
        <f>Ventes[[#This Row],[VenteNombre]]*Ventes[[#This Row],[CUHT]]</f>
        <v>2293.1999999999998</v>
      </c>
      <c r="AB721">
        <f>ROUND(Ventes[[#This Row],[VenteNet]]-Ventes[[#This Row],[Cout]],2)</f>
        <v>974.61</v>
      </c>
      <c r="AC721">
        <f>WEEKDAY(Ventes[[#This Row],[VenteDate]], 2)</f>
        <v>7</v>
      </c>
      <c r="AD721" t="str">
        <f>CHOOSE(WEEKDAY(Ventes[[#This Row],[VenteDate]], 2),"lun.","mar.","mer.","jeu.","ven.","sam.","dim.")</f>
        <v>dim.</v>
      </c>
      <c r="AE721" s="10" t="str">
        <f>IF(MONTH(Ventes[[#This Row],[VenteDate]])&lt;10,"0"&amp;MONTH(Ventes[[#This Row],[VenteDate]]),TEXT(MONTH(Ventes[[#This Row],[VenteDate]]),"##"))</f>
        <v>01</v>
      </c>
      <c r="AF721" t="str">
        <f>CHOOSE(Ventes[[#This Row],[DateMoisNumero]],"janvier","février","mars","avril","mai","juin","juillet.","août","septembre","octobre","novembre","décembre")</f>
        <v>janvier</v>
      </c>
      <c r="AG721" t="str">
        <f>Ventes[[#This Row],[DateAnnee]]&amp;IF(WEEKNUM(Ventes[[#This Row],[VenteDate]])&lt;10,"-0","-")&amp;WEEKNUM(Ventes[[#This Row],[VenteDate]])</f>
        <v>2026-03</v>
      </c>
      <c r="AH721" s="10">
        <f>YEAR(Ventes[[#This Row],[VenteDate]])</f>
        <v>2026</v>
      </c>
      <c r="AI721" s="1"/>
      <c r="AK721" s="2"/>
      <c r="AR721"/>
      <c r="AS721"/>
      <c r="AT721"/>
      <c r="AU721"/>
      <c r="AV721"/>
      <c r="AW721"/>
      <c r="BA721"/>
      <c r="BC721"/>
    </row>
    <row r="722" spans="1:55">
      <c r="A722" t="s">
        <v>1581</v>
      </c>
      <c r="B722" t="s">
        <v>1582</v>
      </c>
      <c r="D722" s="7">
        <v>45284</v>
      </c>
      <c r="E722" s="8">
        <v>46460</v>
      </c>
      <c r="F722" s="8" t="s">
        <v>95</v>
      </c>
      <c r="G722" t="s">
        <v>96</v>
      </c>
      <c r="H722" t="s">
        <v>302</v>
      </c>
      <c r="I722" t="s">
        <v>303</v>
      </c>
      <c r="J722" t="s">
        <v>304</v>
      </c>
      <c r="K722" t="s">
        <v>1587</v>
      </c>
      <c r="L722" s="9" t="s">
        <v>1588</v>
      </c>
      <c r="M722" s="9" t="s">
        <v>63</v>
      </c>
      <c r="N722" t="s">
        <v>64</v>
      </c>
      <c r="O722" t="s">
        <v>45</v>
      </c>
      <c r="P722" s="9" t="s">
        <v>46</v>
      </c>
      <c r="Q722" s="5" t="s">
        <v>65</v>
      </c>
      <c r="R722" t="s">
        <v>66</v>
      </c>
      <c r="S722" t="s">
        <v>307</v>
      </c>
      <c r="T722" t="s">
        <v>308</v>
      </c>
      <c r="U722" s="9">
        <v>23.04</v>
      </c>
      <c r="V722">
        <v>13</v>
      </c>
      <c r="W722" s="9">
        <v>34.83</v>
      </c>
      <c r="X722">
        <f>Ventes[[#This Row],[VenteNombre]]*Ventes[[#This Row],[PUHT]]</f>
        <v>452.78999999999996</v>
      </c>
      <c r="Y722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22">
        <f>Ventes[[#This Row],[VenteBrut]]-Ventes[[#This Row],[Remise]]</f>
        <v>430.15049999999997</v>
      </c>
      <c r="AA722">
        <f>Ventes[[#This Row],[VenteNombre]]*Ventes[[#This Row],[CUHT]]</f>
        <v>299.52</v>
      </c>
      <c r="AB722">
        <f>ROUND(Ventes[[#This Row],[VenteNet]]-Ventes[[#This Row],[Cout]],2)</f>
        <v>130.63</v>
      </c>
      <c r="AC722">
        <f>WEEKDAY(Ventes[[#This Row],[VenteDate]], 2)</f>
        <v>7</v>
      </c>
      <c r="AD722" t="str">
        <f>CHOOSE(WEEKDAY(Ventes[[#This Row],[VenteDate]], 2),"lun.","mar.","mer.","jeu.","ven.","sam.","dim.")</f>
        <v>dim.</v>
      </c>
      <c r="AE722" s="10" t="str">
        <f>IF(MONTH(Ventes[[#This Row],[VenteDate]])&lt;10,"0"&amp;MONTH(Ventes[[#This Row],[VenteDate]]),TEXT(MONTH(Ventes[[#This Row],[VenteDate]]),"##"))</f>
        <v>03</v>
      </c>
      <c r="AF722" t="str">
        <f>CHOOSE(Ventes[[#This Row],[DateMoisNumero]],"janvier","février","mars","avril","mai","juin","juillet.","août","septembre","octobre","novembre","décembre")</f>
        <v>mars</v>
      </c>
      <c r="AG722" t="str">
        <f>Ventes[[#This Row],[DateAnnee]]&amp;IF(WEEKNUM(Ventes[[#This Row],[VenteDate]])&lt;10,"-0","-")&amp;WEEKNUM(Ventes[[#This Row],[VenteDate]])</f>
        <v>2027-12</v>
      </c>
      <c r="AH722" s="10">
        <f>YEAR(Ventes[[#This Row],[VenteDate]])</f>
        <v>2027</v>
      </c>
      <c r="AI722" s="1"/>
      <c r="AK722" s="2"/>
      <c r="AR722"/>
      <c r="AS722"/>
      <c r="AT722"/>
      <c r="AU722"/>
      <c r="AV722"/>
      <c r="AW722"/>
      <c r="BA722"/>
      <c r="BC722"/>
    </row>
    <row r="723" spans="1:55">
      <c r="A723" t="s">
        <v>1581</v>
      </c>
      <c r="B723" t="s">
        <v>1582</v>
      </c>
      <c r="D723" s="7">
        <v>45284</v>
      </c>
      <c r="E723" s="8">
        <v>46763</v>
      </c>
      <c r="F723" s="8" t="s">
        <v>95</v>
      </c>
      <c r="G723" t="s">
        <v>96</v>
      </c>
      <c r="H723" t="s">
        <v>302</v>
      </c>
      <c r="I723" t="s">
        <v>303</v>
      </c>
      <c r="J723" t="s">
        <v>304</v>
      </c>
      <c r="K723" t="s">
        <v>1589</v>
      </c>
      <c r="L723" s="9" t="s">
        <v>1590</v>
      </c>
      <c r="M723" s="9" t="s">
        <v>53</v>
      </c>
      <c r="N723" t="s">
        <v>54</v>
      </c>
      <c r="O723" t="s">
        <v>45</v>
      </c>
      <c r="P723" s="9" t="s">
        <v>46</v>
      </c>
      <c r="Q723" s="5" t="s">
        <v>47</v>
      </c>
      <c r="R723" t="s">
        <v>48</v>
      </c>
      <c r="S723" t="s">
        <v>199</v>
      </c>
      <c r="T723" t="s">
        <v>200</v>
      </c>
      <c r="U723" s="9">
        <v>54</v>
      </c>
      <c r="V723">
        <v>91</v>
      </c>
      <c r="W723" s="9">
        <v>81</v>
      </c>
      <c r="X723">
        <f>Ventes[[#This Row],[VenteNombre]]*Ventes[[#This Row],[PUHT]]</f>
        <v>7371</v>
      </c>
      <c r="Y723">
        <f>IF(Ventes[[#This Row],[RemiseType]]="Aucun",0,IF(Ventes[[#This Row],[RemiseType]]="Bas",3%,IF(Ventes[[#This Row],[RemiseType]]="Moyen",5%,IF(Ventes[[#This Row],[RemiseType]]="Elevé",10%,0))))*Ventes[[#This Row],[VenteBrut]]</f>
        <v>368.55</v>
      </c>
      <c r="Z723">
        <f>Ventes[[#This Row],[VenteBrut]]-Ventes[[#This Row],[Remise]]</f>
        <v>7002.45</v>
      </c>
      <c r="AA723">
        <f>Ventes[[#This Row],[VenteNombre]]*Ventes[[#This Row],[CUHT]]</f>
        <v>4914</v>
      </c>
      <c r="AB723">
        <f>ROUND(Ventes[[#This Row],[VenteNet]]-Ventes[[#This Row],[Cout]],2)</f>
        <v>2088.4499999999998</v>
      </c>
      <c r="AC723">
        <f>WEEKDAY(Ventes[[#This Row],[VenteDate]], 2)</f>
        <v>2</v>
      </c>
      <c r="AD723" t="str">
        <f>CHOOSE(WEEKDAY(Ventes[[#This Row],[VenteDate]], 2),"lun.","mar.","mer.","jeu.","ven.","sam.","dim.")</f>
        <v>mar.</v>
      </c>
      <c r="AE723" s="10" t="str">
        <f>IF(MONTH(Ventes[[#This Row],[VenteDate]])&lt;10,"0"&amp;MONTH(Ventes[[#This Row],[VenteDate]]),TEXT(MONTH(Ventes[[#This Row],[VenteDate]]),"##"))</f>
        <v>01</v>
      </c>
      <c r="AF723" t="str">
        <f>CHOOSE(Ventes[[#This Row],[DateMoisNumero]],"janvier","février","mars","avril","mai","juin","juillet.","août","septembre","octobre","novembre","décembre")</f>
        <v>janvier</v>
      </c>
      <c r="AG723" t="str">
        <f>Ventes[[#This Row],[DateAnnee]]&amp;IF(WEEKNUM(Ventes[[#This Row],[VenteDate]])&lt;10,"-0","-")&amp;WEEKNUM(Ventes[[#This Row],[VenteDate]])</f>
        <v>2028-03</v>
      </c>
      <c r="AH723" s="10">
        <f>YEAR(Ventes[[#This Row],[VenteDate]])</f>
        <v>2028</v>
      </c>
      <c r="AI723" s="1"/>
      <c r="AK723" s="2"/>
      <c r="AR723"/>
      <c r="AS723"/>
      <c r="AT723"/>
      <c r="AU723"/>
      <c r="AV723"/>
      <c r="AW723"/>
      <c r="BA723"/>
      <c r="BC723"/>
    </row>
    <row r="724" spans="1:55">
      <c r="A724" t="s">
        <v>1591</v>
      </c>
      <c r="B724" t="s">
        <v>1592</v>
      </c>
      <c r="D724" s="7">
        <v>45356</v>
      </c>
      <c r="E724" s="8">
        <v>45941</v>
      </c>
      <c r="F724" s="8" t="s">
        <v>170</v>
      </c>
      <c r="G724" t="s">
        <v>171</v>
      </c>
      <c r="H724" t="s">
        <v>335</v>
      </c>
      <c r="I724" t="s">
        <v>336</v>
      </c>
      <c r="J724" t="s">
        <v>337</v>
      </c>
      <c r="K724" t="s">
        <v>1593</v>
      </c>
      <c r="L724" s="9" t="s">
        <v>1594</v>
      </c>
      <c r="M724" s="9" t="s">
        <v>75</v>
      </c>
      <c r="N724" t="s">
        <v>76</v>
      </c>
      <c r="O724" t="s">
        <v>77</v>
      </c>
      <c r="P724" t="s">
        <v>78</v>
      </c>
      <c r="Q724" s="5" t="s">
        <v>57</v>
      </c>
      <c r="R724" t="s">
        <v>58</v>
      </c>
      <c r="S724" t="s">
        <v>342</v>
      </c>
      <c r="T724" t="s">
        <v>343</v>
      </c>
      <c r="U724">
        <v>46.67</v>
      </c>
      <c r="V724">
        <v>35</v>
      </c>
      <c r="W724">
        <v>53.33</v>
      </c>
      <c r="X724">
        <f>Ventes[[#This Row],[VenteNombre]]*Ventes[[#This Row],[PUHT]]</f>
        <v>1866.55</v>
      </c>
      <c r="Y724">
        <f>IF(Ventes[[#This Row],[RemiseType]]="Aucun",0,IF(Ventes[[#This Row],[RemiseType]]="Bas",3%,IF(Ventes[[#This Row],[RemiseType]]="Moyen",5%,IF(Ventes[[#This Row],[RemiseType]]="Elevé",10%,0))))*Ventes[[#This Row],[VenteBrut]]</f>
        <v>186.655</v>
      </c>
      <c r="Z724">
        <f>Ventes[[#This Row],[VenteBrut]]-Ventes[[#This Row],[Remise]]</f>
        <v>1679.895</v>
      </c>
      <c r="AA724">
        <f>Ventes[[#This Row],[VenteNombre]]*Ventes[[#This Row],[CUHT]]</f>
        <v>1633.45</v>
      </c>
      <c r="AB724">
        <f>ROUND(Ventes[[#This Row],[VenteNet]]-Ventes[[#This Row],[Cout]],2)</f>
        <v>46.44</v>
      </c>
      <c r="AC724">
        <f>WEEKDAY(Ventes[[#This Row],[VenteDate]], 2)</f>
        <v>6</v>
      </c>
      <c r="AD724" t="str">
        <f>CHOOSE(WEEKDAY(Ventes[[#This Row],[VenteDate]], 2),"lun.","mar.","mer.","jeu.","ven.","sam.","dim.")</f>
        <v>sam.</v>
      </c>
      <c r="AE724" s="10" t="str">
        <f>IF(MONTH(Ventes[[#This Row],[VenteDate]])&lt;10,"0"&amp;MONTH(Ventes[[#This Row],[VenteDate]]),TEXT(MONTH(Ventes[[#This Row],[VenteDate]]),"##"))</f>
        <v>10</v>
      </c>
      <c r="AF724" t="str">
        <f>CHOOSE(Ventes[[#This Row],[DateMoisNumero]],"janvier","février","mars","avril","mai","juin","juillet.","août","septembre","octobre","novembre","décembre")</f>
        <v>octobre</v>
      </c>
      <c r="AG724" t="str">
        <f>Ventes[[#This Row],[DateAnnee]]&amp;IF(WEEKNUM(Ventes[[#This Row],[VenteDate]])&lt;10,"-0","-")&amp;WEEKNUM(Ventes[[#This Row],[VenteDate]])</f>
        <v>2025-41</v>
      </c>
      <c r="AH724" s="10">
        <f>YEAR(Ventes[[#This Row],[VenteDate]])</f>
        <v>2025</v>
      </c>
      <c r="AI724" s="1"/>
      <c r="AK724" s="2"/>
      <c r="AR724"/>
      <c r="AS724"/>
      <c r="AT724"/>
      <c r="AU724"/>
      <c r="AV724"/>
      <c r="AW724"/>
      <c r="BA724"/>
      <c r="BC724"/>
    </row>
    <row r="725" spans="1:55">
      <c r="A725" t="s">
        <v>1591</v>
      </c>
      <c r="B725" t="s">
        <v>1592</v>
      </c>
      <c r="D725" s="7">
        <v>45356</v>
      </c>
      <c r="E725" s="8">
        <v>46047</v>
      </c>
      <c r="F725" s="8" t="s">
        <v>170</v>
      </c>
      <c r="G725" t="s">
        <v>171</v>
      </c>
      <c r="H725" t="s">
        <v>335</v>
      </c>
      <c r="I725" t="s">
        <v>336</v>
      </c>
      <c r="J725" t="s">
        <v>337</v>
      </c>
      <c r="K725" t="s">
        <v>1595</v>
      </c>
      <c r="L725" s="9" t="s">
        <v>1596</v>
      </c>
      <c r="M725" s="9" t="s">
        <v>75</v>
      </c>
      <c r="N725" t="s">
        <v>76</v>
      </c>
      <c r="O725" t="s">
        <v>77</v>
      </c>
      <c r="P725" t="s">
        <v>78</v>
      </c>
      <c r="Q725" s="5" t="s">
        <v>79</v>
      </c>
      <c r="R725" t="s">
        <v>80</v>
      </c>
      <c r="S725" t="s">
        <v>342</v>
      </c>
      <c r="T725" t="s">
        <v>343</v>
      </c>
      <c r="U725">
        <v>4.2</v>
      </c>
      <c r="V725">
        <v>91</v>
      </c>
      <c r="W725">
        <v>101.8</v>
      </c>
      <c r="X725">
        <f>Ventes[[#This Row],[VenteNombre]]*Ventes[[#This Row],[PUHT]]</f>
        <v>9263.7999999999993</v>
      </c>
      <c r="Y725">
        <f>IF(Ventes[[#This Row],[RemiseType]]="Aucun",0,IF(Ventes[[#This Row],[RemiseType]]="Bas",3%,IF(Ventes[[#This Row],[RemiseType]]="Moyen",5%,IF(Ventes[[#This Row],[RemiseType]]="Elevé",10%,0))))*Ventes[[#This Row],[VenteBrut]]</f>
        <v>926.38</v>
      </c>
      <c r="Z725">
        <f>Ventes[[#This Row],[VenteBrut]]-Ventes[[#This Row],[Remise]]</f>
        <v>8337.42</v>
      </c>
      <c r="AA725">
        <f>Ventes[[#This Row],[VenteNombre]]*Ventes[[#This Row],[CUHT]]</f>
        <v>382.2</v>
      </c>
      <c r="AB725">
        <f>ROUND(Ventes[[#This Row],[VenteNet]]-Ventes[[#This Row],[Cout]],2)</f>
        <v>7955.22</v>
      </c>
      <c r="AC725">
        <f>WEEKDAY(Ventes[[#This Row],[VenteDate]], 2)</f>
        <v>7</v>
      </c>
      <c r="AD725" t="str">
        <f>CHOOSE(WEEKDAY(Ventes[[#This Row],[VenteDate]], 2),"lun.","mar.","mer.","jeu.","ven.","sam.","dim.")</f>
        <v>dim.</v>
      </c>
      <c r="AE725" s="10" t="str">
        <f>IF(MONTH(Ventes[[#This Row],[VenteDate]])&lt;10,"0"&amp;MONTH(Ventes[[#This Row],[VenteDate]]),TEXT(MONTH(Ventes[[#This Row],[VenteDate]]),"##"))</f>
        <v>01</v>
      </c>
      <c r="AF725" t="str">
        <f>CHOOSE(Ventes[[#This Row],[DateMoisNumero]],"janvier","février","mars","avril","mai","juin","juillet.","août","septembre","octobre","novembre","décembre")</f>
        <v>janvier</v>
      </c>
      <c r="AG725" t="str">
        <f>Ventes[[#This Row],[DateAnnee]]&amp;IF(WEEKNUM(Ventes[[#This Row],[VenteDate]])&lt;10,"-0","-")&amp;WEEKNUM(Ventes[[#This Row],[VenteDate]])</f>
        <v>2026-05</v>
      </c>
      <c r="AH725" s="10">
        <f>YEAR(Ventes[[#This Row],[VenteDate]])</f>
        <v>2026</v>
      </c>
      <c r="AI725" s="1"/>
      <c r="AK725" s="2"/>
      <c r="AR725"/>
      <c r="AS725"/>
      <c r="AT725"/>
      <c r="AU725"/>
      <c r="AV725"/>
      <c r="AW725"/>
      <c r="BA725"/>
      <c r="BC725"/>
    </row>
    <row r="726" spans="1:55">
      <c r="A726" t="s">
        <v>1591</v>
      </c>
      <c r="B726" t="s">
        <v>1592</v>
      </c>
      <c r="D726" s="7">
        <v>45356</v>
      </c>
      <c r="E726" s="8">
        <v>46671</v>
      </c>
      <c r="F726" s="8" t="s">
        <v>170</v>
      </c>
      <c r="G726" t="s">
        <v>171</v>
      </c>
      <c r="H726" t="s">
        <v>335</v>
      </c>
      <c r="I726" t="s">
        <v>336</v>
      </c>
      <c r="J726" t="s">
        <v>337</v>
      </c>
      <c r="K726" t="s">
        <v>1239</v>
      </c>
      <c r="L726" s="9" t="s">
        <v>1240</v>
      </c>
      <c r="M726" s="9" t="s">
        <v>75</v>
      </c>
      <c r="N726" t="s">
        <v>76</v>
      </c>
      <c r="O726" t="s">
        <v>77</v>
      </c>
      <c r="P726" s="9" t="s">
        <v>78</v>
      </c>
      <c r="Q726" s="5" t="s">
        <v>57</v>
      </c>
      <c r="R726" t="s">
        <v>58</v>
      </c>
      <c r="S726" t="s">
        <v>342</v>
      </c>
      <c r="T726" t="s">
        <v>343</v>
      </c>
      <c r="U726" s="9">
        <v>126</v>
      </c>
      <c r="V726">
        <v>35</v>
      </c>
      <c r="W726" s="9">
        <v>144</v>
      </c>
      <c r="X726">
        <f>Ventes[[#This Row],[VenteNombre]]*Ventes[[#This Row],[PUHT]]</f>
        <v>5040</v>
      </c>
      <c r="Y726">
        <f>IF(Ventes[[#This Row],[RemiseType]]="Aucun",0,IF(Ventes[[#This Row],[RemiseType]]="Bas",3%,IF(Ventes[[#This Row],[RemiseType]]="Moyen",5%,IF(Ventes[[#This Row],[RemiseType]]="Elevé",10%,0))))*Ventes[[#This Row],[VenteBrut]]</f>
        <v>504</v>
      </c>
      <c r="Z726">
        <f>Ventes[[#This Row],[VenteBrut]]-Ventes[[#This Row],[Remise]]</f>
        <v>4536</v>
      </c>
      <c r="AA726">
        <f>Ventes[[#This Row],[VenteNombre]]*Ventes[[#This Row],[CUHT]]</f>
        <v>4410</v>
      </c>
      <c r="AB726">
        <f>ROUND(Ventes[[#This Row],[VenteNet]]-Ventes[[#This Row],[Cout]],2)</f>
        <v>126</v>
      </c>
      <c r="AC726">
        <f>WEEKDAY(Ventes[[#This Row],[VenteDate]], 2)</f>
        <v>1</v>
      </c>
      <c r="AD726" t="str">
        <f>CHOOSE(WEEKDAY(Ventes[[#This Row],[VenteDate]], 2),"lun.","mar.","mer.","jeu.","ven.","sam.","dim.")</f>
        <v>lun.</v>
      </c>
      <c r="AE726" s="10" t="str">
        <f>IF(MONTH(Ventes[[#This Row],[VenteDate]])&lt;10,"0"&amp;MONTH(Ventes[[#This Row],[VenteDate]]),TEXT(MONTH(Ventes[[#This Row],[VenteDate]]),"##"))</f>
        <v>10</v>
      </c>
      <c r="AF726" t="str">
        <f>CHOOSE(Ventes[[#This Row],[DateMoisNumero]],"janvier","février","mars","avril","mai","juin","juillet.","août","septembre","octobre","novembre","décembre")</f>
        <v>octobre</v>
      </c>
      <c r="AG726" t="str">
        <f>Ventes[[#This Row],[DateAnnee]]&amp;IF(WEEKNUM(Ventes[[#This Row],[VenteDate]])&lt;10,"-0","-")&amp;WEEKNUM(Ventes[[#This Row],[VenteDate]])</f>
        <v>2027-42</v>
      </c>
      <c r="AH726" s="10">
        <f>YEAR(Ventes[[#This Row],[VenteDate]])</f>
        <v>2027</v>
      </c>
      <c r="AI726" s="1"/>
      <c r="AK726" s="2"/>
      <c r="AR726"/>
      <c r="AS726"/>
      <c r="AT726"/>
      <c r="AU726"/>
      <c r="AV726"/>
      <c r="AW726"/>
      <c r="BA726"/>
      <c r="BC726"/>
    </row>
    <row r="727" spans="1:55">
      <c r="A727" t="s">
        <v>1591</v>
      </c>
      <c r="B727" t="s">
        <v>1592</v>
      </c>
      <c r="D727" s="7">
        <v>45356</v>
      </c>
      <c r="E727" s="8">
        <v>46777</v>
      </c>
      <c r="F727" s="8" t="s">
        <v>170</v>
      </c>
      <c r="G727" t="s">
        <v>171</v>
      </c>
      <c r="H727" t="s">
        <v>335</v>
      </c>
      <c r="I727" t="s">
        <v>336</v>
      </c>
      <c r="J727" t="s">
        <v>337</v>
      </c>
      <c r="K727" t="s">
        <v>1597</v>
      </c>
      <c r="L727" s="9" t="s">
        <v>1598</v>
      </c>
      <c r="M727" s="9" t="s">
        <v>75</v>
      </c>
      <c r="N727" t="s">
        <v>76</v>
      </c>
      <c r="O727" t="s">
        <v>77</v>
      </c>
      <c r="P727" s="9" t="s">
        <v>78</v>
      </c>
      <c r="Q727" s="5" t="s">
        <v>79</v>
      </c>
      <c r="R727" t="s">
        <v>80</v>
      </c>
      <c r="S727" t="s">
        <v>342</v>
      </c>
      <c r="T727" t="s">
        <v>343</v>
      </c>
      <c r="U727" s="9">
        <v>28</v>
      </c>
      <c r="V727">
        <v>91</v>
      </c>
      <c r="W727" s="9">
        <v>112</v>
      </c>
      <c r="X727">
        <f>Ventes[[#This Row],[VenteNombre]]*Ventes[[#This Row],[PUHT]]</f>
        <v>10192</v>
      </c>
      <c r="Y727">
        <f>IF(Ventes[[#This Row],[RemiseType]]="Aucun",0,IF(Ventes[[#This Row],[RemiseType]]="Bas",3%,IF(Ventes[[#This Row],[RemiseType]]="Moyen",5%,IF(Ventes[[#This Row],[RemiseType]]="Elevé",10%,0))))*Ventes[[#This Row],[VenteBrut]]</f>
        <v>1019.2</v>
      </c>
      <c r="Z727">
        <f>Ventes[[#This Row],[VenteBrut]]-Ventes[[#This Row],[Remise]]</f>
        <v>9172.7999999999993</v>
      </c>
      <c r="AA727">
        <f>Ventes[[#This Row],[VenteNombre]]*Ventes[[#This Row],[CUHT]]</f>
        <v>2548</v>
      </c>
      <c r="AB727">
        <f>ROUND(Ventes[[#This Row],[VenteNet]]-Ventes[[#This Row],[Cout]],2)</f>
        <v>6624.8</v>
      </c>
      <c r="AC727">
        <f>WEEKDAY(Ventes[[#This Row],[VenteDate]], 2)</f>
        <v>2</v>
      </c>
      <c r="AD727" t="str">
        <f>CHOOSE(WEEKDAY(Ventes[[#This Row],[VenteDate]], 2),"lun.","mar.","mer.","jeu.","ven.","sam.","dim.")</f>
        <v>mar.</v>
      </c>
      <c r="AE727" s="10" t="str">
        <f>IF(MONTH(Ventes[[#This Row],[VenteDate]])&lt;10,"0"&amp;MONTH(Ventes[[#This Row],[VenteDate]]),TEXT(MONTH(Ventes[[#This Row],[VenteDate]]),"##"))</f>
        <v>01</v>
      </c>
      <c r="AF727" t="str">
        <f>CHOOSE(Ventes[[#This Row],[DateMoisNumero]],"janvier","février","mars","avril","mai","juin","juillet.","août","septembre","octobre","novembre","décembre")</f>
        <v>janvier</v>
      </c>
      <c r="AG727" t="str">
        <f>Ventes[[#This Row],[DateAnnee]]&amp;IF(WEEKNUM(Ventes[[#This Row],[VenteDate]])&lt;10,"-0","-")&amp;WEEKNUM(Ventes[[#This Row],[VenteDate]])</f>
        <v>2028-05</v>
      </c>
      <c r="AH727" s="10">
        <f>YEAR(Ventes[[#This Row],[VenteDate]])</f>
        <v>2028</v>
      </c>
      <c r="AI727" s="1"/>
      <c r="AK727" s="2"/>
      <c r="AR727"/>
      <c r="AS727"/>
      <c r="AT727"/>
      <c r="AU727"/>
      <c r="AV727"/>
      <c r="AW727"/>
      <c r="BA727"/>
      <c r="BC727"/>
    </row>
    <row r="728" spans="1:55">
      <c r="A728" t="s">
        <v>1599</v>
      </c>
      <c r="B728" t="s">
        <v>1600</v>
      </c>
      <c r="D728" s="7">
        <v>45481</v>
      </c>
      <c r="E728" s="8">
        <v>45481</v>
      </c>
      <c r="F728" s="8" t="s">
        <v>36</v>
      </c>
      <c r="G728" t="s">
        <v>37</v>
      </c>
      <c r="H728" t="s">
        <v>432</v>
      </c>
      <c r="I728" t="s">
        <v>433</v>
      </c>
      <c r="J728" t="s">
        <v>434</v>
      </c>
      <c r="K728" t="s">
        <v>1601</v>
      </c>
      <c r="L728" s="9" t="s">
        <v>1602</v>
      </c>
      <c r="M728" s="9" t="s">
        <v>75</v>
      </c>
      <c r="N728" t="s">
        <v>76</v>
      </c>
      <c r="O728" t="s">
        <v>55</v>
      </c>
      <c r="P728" s="9" t="s">
        <v>56</v>
      </c>
      <c r="Q728" s="5" t="s">
        <v>57</v>
      </c>
      <c r="R728" t="s">
        <v>58</v>
      </c>
      <c r="S728" t="s">
        <v>342</v>
      </c>
      <c r="T728" t="s">
        <v>343</v>
      </c>
      <c r="U728" s="9">
        <v>28</v>
      </c>
      <c r="V728">
        <v>19</v>
      </c>
      <c r="W728" s="9">
        <v>32</v>
      </c>
      <c r="X728">
        <f>Ventes[[#This Row],[VenteNombre]]*Ventes[[#This Row],[PUHT]]</f>
        <v>608</v>
      </c>
      <c r="Y728">
        <f>IF(Ventes[[#This Row],[RemiseType]]="Aucun",0,IF(Ventes[[#This Row],[RemiseType]]="Bas",3%,IF(Ventes[[#This Row],[RemiseType]]="Moyen",5%,IF(Ventes[[#This Row],[RemiseType]]="Elevé",10%,0))))*Ventes[[#This Row],[VenteBrut]]</f>
        <v>18.239999999999998</v>
      </c>
      <c r="Z728">
        <f>Ventes[[#This Row],[VenteBrut]]-Ventes[[#This Row],[Remise]]</f>
        <v>589.76</v>
      </c>
      <c r="AA728">
        <f>Ventes[[#This Row],[VenteNombre]]*Ventes[[#This Row],[CUHT]]</f>
        <v>532</v>
      </c>
      <c r="AB728">
        <f>ROUND(Ventes[[#This Row],[VenteNet]]-Ventes[[#This Row],[Cout]],2)</f>
        <v>57.76</v>
      </c>
      <c r="AC728">
        <f>WEEKDAY(Ventes[[#This Row],[VenteDate]], 2)</f>
        <v>1</v>
      </c>
      <c r="AD728" t="str">
        <f>CHOOSE(WEEKDAY(Ventes[[#This Row],[VenteDate]], 2),"lun.","mar.","mer.","jeu.","ven.","sam.","dim.")</f>
        <v>lun.</v>
      </c>
      <c r="AE728" s="10" t="str">
        <f>IF(MONTH(Ventes[[#This Row],[VenteDate]])&lt;10,"0"&amp;MONTH(Ventes[[#This Row],[VenteDate]]),TEXT(MONTH(Ventes[[#This Row],[VenteDate]]),"##"))</f>
        <v>07</v>
      </c>
      <c r="AF728" t="str">
        <f>CHOOSE(Ventes[[#This Row],[DateMoisNumero]],"janvier","février","mars","avril","mai","juin","juillet.","août","septembre","octobre","novembre","décembre")</f>
        <v>juillet.</v>
      </c>
      <c r="AG728" t="str">
        <f>Ventes[[#This Row],[DateAnnee]]&amp;IF(WEEKNUM(Ventes[[#This Row],[VenteDate]])&lt;10,"-0","-")&amp;WEEKNUM(Ventes[[#This Row],[VenteDate]])</f>
        <v>2024-28</v>
      </c>
      <c r="AH728" s="10">
        <f>YEAR(Ventes[[#This Row],[VenteDate]])</f>
        <v>2024</v>
      </c>
      <c r="AI728" s="1"/>
      <c r="AK728" s="2"/>
      <c r="AR728"/>
      <c r="AS728"/>
      <c r="AT728"/>
      <c r="AU728"/>
      <c r="AV728"/>
      <c r="AW728"/>
      <c r="BA728"/>
      <c r="BC728"/>
    </row>
    <row r="729" spans="1:55">
      <c r="A729" t="s">
        <v>1599</v>
      </c>
      <c r="B729" t="s">
        <v>1600</v>
      </c>
      <c r="D729" s="7">
        <v>45481</v>
      </c>
      <c r="E729" s="8">
        <v>45713</v>
      </c>
      <c r="F729" s="8" t="s">
        <v>36</v>
      </c>
      <c r="G729" t="s">
        <v>37</v>
      </c>
      <c r="H729" t="s">
        <v>432</v>
      </c>
      <c r="I729" t="s">
        <v>433</v>
      </c>
      <c r="J729" t="s">
        <v>434</v>
      </c>
      <c r="K729" t="s">
        <v>655</v>
      </c>
      <c r="L729" s="9" t="s">
        <v>656</v>
      </c>
      <c r="M729" s="9" t="s">
        <v>53</v>
      </c>
      <c r="N729" t="s">
        <v>54</v>
      </c>
      <c r="O729" t="s">
        <v>55</v>
      </c>
      <c r="P729" t="s">
        <v>56</v>
      </c>
      <c r="Q729" s="5" t="s">
        <v>47</v>
      </c>
      <c r="R729" t="s">
        <v>48</v>
      </c>
      <c r="S729" t="s">
        <v>199</v>
      </c>
      <c r="T729" t="s">
        <v>200</v>
      </c>
      <c r="U729">
        <v>72</v>
      </c>
      <c r="V729">
        <v>11</v>
      </c>
      <c r="W729">
        <v>108</v>
      </c>
      <c r="X729">
        <f>Ventes[[#This Row],[VenteNombre]]*Ventes[[#This Row],[PUHT]]</f>
        <v>1188</v>
      </c>
      <c r="Y729">
        <f>IF(Ventes[[#This Row],[RemiseType]]="Aucun",0,IF(Ventes[[#This Row],[RemiseType]]="Bas",3%,IF(Ventes[[#This Row],[RemiseType]]="Moyen",5%,IF(Ventes[[#This Row],[RemiseType]]="Elevé",10%,0))))*Ventes[[#This Row],[VenteBrut]]</f>
        <v>35.64</v>
      </c>
      <c r="Z729">
        <f>Ventes[[#This Row],[VenteBrut]]-Ventes[[#This Row],[Remise]]</f>
        <v>1152.3599999999999</v>
      </c>
      <c r="AA729">
        <f>Ventes[[#This Row],[VenteNombre]]*Ventes[[#This Row],[CUHT]]</f>
        <v>792</v>
      </c>
      <c r="AB729">
        <f>ROUND(Ventes[[#This Row],[VenteNet]]-Ventes[[#This Row],[Cout]],2)</f>
        <v>360.36</v>
      </c>
      <c r="AC729">
        <f>WEEKDAY(Ventes[[#This Row],[VenteDate]], 2)</f>
        <v>2</v>
      </c>
      <c r="AD729" t="str">
        <f>CHOOSE(WEEKDAY(Ventes[[#This Row],[VenteDate]], 2),"lun.","mar.","mer.","jeu.","ven.","sam.","dim.")</f>
        <v>mar.</v>
      </c>
      <c r="AE729" s="10" t="str">
        <f>IF(MONTH(Ventes[[#This Row],[VenteDate]])&lt;10,"0"&amp;MONTH(Ventes[[#This Row],[VenteDate]]),TEXT(MONTH(Ventes[[#This Row],[VenteDate]]),"##"))</f>
        <v>02</v>
      </c>
      <c r="AF729" t="str">
        <f>CHOOSE(Ventes[[#This Row],[DateMoisNumero]],"janvier","février","mars","avril","mai","juin","juillet.","août","septembre","octobre","novembre","décembre")</f>
        <v>février</v>
      </c>
      <c r="AG729" t="str">
        <f>Ventes[[#This Row],[DateAnnee]]&amp;IF(WEEKNUM(Ventes[[#This Row],[VenteDate]])&lt;10,"-0","-")&amp;WEEKNUM(Ventes[[#This Row],[VenteDate]])</f>
        <v>2025-09</v>
      </c>
      <c r="AH729" s="10">
        <f>YEAR(Ventes[[#This Row],[VenteDate]])</f>
        <v>2025</v>
      </c>
      <c r="AI729" s="1"/>
      <c r="AK729" s="2"/>
      <c r="AR729"/>
      <c r="AS729"/>
      <c r="AT729"/>
      <c r="AU729"/>
      <c r="AV729"/>
      <c r="AW729"/>
      <c r="BA729"/>
      <c r="BC729"/>
    </row>
    <row r="730" spans="1:55">
      <c r="A730" t="s">
        <v>1599</v>
      </c>
      <c r="B730" t="s">
        <v>1600</v>
      </c>
      <c r="D730" s="7">
        <v>45481</v>
      </c>
      <c r="E730" s="8">
        <v>46073</v>
      </c>
      <c r="F730" s="8" t="s">
        <v>36</v>
      </c>
      <c r="G730" t="s">
        <v>37</v>
      </c>
      <c r="H730" t="s">
        <v>432</v>
      </c>
      <c r="I730" t="s">
        <v>433</v>
      </c>
      <c r="J730" t="s">
        <v>434</v>
      </c>
      <c r="K730" t="s">
        <v>1603</v>
      </c>
      <c r="L730" s="9" t="s">
        <v>1604</v>
      </c>
      <c r="M730" s="9" t="s">
        <v>63</v>
      </c>
      <c r="N730" t="s">
        <v>64</v>
      </c>
      <c r="O730" t="s">
        <v>55</v>
      </c>
      <c r="P730" t="s">
        <v>56</v>
      </c>
      <c r="Q730" s="5" t="s">
        <v>65</v>
      </c>
      <c r="R730" t="s">
        <v>66</v>
      </c>
      <c r="S730" t="s">
        <v>160</v>
      </c>
      <c r="T730" t="s">
        <v>161</v>
      </c>
      <c r="U730">
        <v>3.42</v>
      </c>
      <c r="V730">
        <v>24</v>
      </c>
      <c r="W730">
        <v>102.7</v>
      </c>
      <c r="X730">
        <f>Ventes[[#This Row],[VenteNombre]]*Ventes[[#This Row],[PUHT]]</f>
        <v>2464.8000000000002</v>
      </c>
      <c r="Y730">
        <f>IF(Ventes[[#This Row],[RemiseType]]="Aucun",0,IF(Ventes[[#This Row],[RemiseType]]="Bas",3%,IF(Ventes[[#This Row],[RemiseType]]="Moyen",5%,IF(Ventes[[#This Row],[RemiseType]]="Elevé",10%,0))))*Ventes[[#This Row],[VenteBrut]]</f>
        <v>73.944000000000003</v>
      </c>
      <c r="Z730">
        <f>Ventes[[#This Row],[VenteBrut]]-Ventes[[#This Row],[Remise]]</f>
        <v>2390.8560000000002</v>
      </c>
      <c r="AA730">
        <f>Ventes[[#This Row],[VenteNombre]]*Ventes[[#This Row],[CUHT]]</f>
        <v>82.08</v>
      </c>
      <c r="AB730">
        <f>ROUND(Ventes[[#This Row],[VenteNet]]-Ventes[[#This Row],[Cout]],2)</f>
        <v>2308.7800000000002</v>
      </c>
      <c r="AC730">
        <f>WEEKDAY(Ventes[[#This Row],[VenteDate]], 2)</f>
        <v>5</v>
      </c>
      <c r="AD730" t="str">
        <f>CHOOSE(WEEKDAY(Ventes[[#This Row],[VenteDate]], 2),"lun.","mar.","mer.","jeu.","ven.","sam.","dim.")</f>
        <v>ven.</v>
      </c>
      <c r="AE730" s="10" t="str">
        <f>IF(MONTH(Ventes[[#This Row],[VenteDate]])&lt;10,"0"&amp;MONTH(Ventes[[#This Row],[VenteDate]]),TEXT(MONTH(Ventes[[#This Row],[VenteDate]]),"##"))</f>
        <v>02</v>
      </c>
      <c r="AF730" t="str">
        <f>CHOOSE(Ventes[[#This Row],[DateMoisNumero]],"janvier","février","mars","avril","mai","juin","juillet.","août","septembre","octobre","novembre","décembre")</f>
        <v>février</v>
      </c>
      <c r="AG730" t="str">
        <f>Ventes[[#This Row],[DateAnnee]]&amp;IF(WEEKNUM(Ventes[[#This Row],[VenteDate]])&lt;10,"-0","-")&amp;WEEKNUM(Ventes[[#This Row],[VenteDate]])</f>
        <v>2026-08</v>
      </c>
      <c r="AH730" s="10">
        <f>YEAR(Ventes[[#This Row],[VenteDate]])</f>
        <v>2026</v>
      </c>
      <c r="AI730" s="1"/>
      <c r="AK730" s="2"/>
      <c r="AR730"/>
      <c r="AS730"/>
      <c r="AT730"/>
      <c r="AU730"/>
      <c r="AV730"/>
      <c r="AW730"/>
      <c r="BA730"/>
      <c r="BC730"/>
    </row>
    <row r="731" spans="1:55">
      <c r="A731" t="s">
        <v>1599</v>
      </c>
      <c r="B731" t="s">
        <v>1600</v>
      </c>
      <c r="D731" s="7">
        <v>45481</v>
      </c>
      <c r="E731" s="8">
        <v>46275</v>
      </c>
      <c r="F731" s="8" t="s">
        <v>36</v>
      </c>
      <c r="G731" t="s">
        <v>37</v>
      </c>
      <c r="H731" t="s">
        <v>432</v>
      </c>
      <c r="I731" t="s">
        <v>433</v>
      </c>
      <c r="J731" t="s">
        <v>434</v>
      </c>
      <c r="K731" t="s">
        <v>367</v>
      </c>
      <c r="L731" s="9" t="s">
        <v>368</v>
      </c>
      <c r="M731" s="9" t="s">
        <v>75</v>
      </c>
      <c r="N731" t="s">
        <v>76</v>
      </c>
      <c r="O731" t="s">
        <v>55</v>
      </c>
      <c r="P731" t="s">
        <v>56</v>
      </c>
      <c r="Q731" s="5" t="s">
        <v>57</v>
      </c>
      <c r="R731" t="s">
        <v>58</v>
      </c>
      <c r="S731" t="s">
        <v>342</v>
      </c>
      <c r="T731" t="s">
        <v>343</v>
      </c>
      <c r="U731">
        <v>4.2</v>
      </c>
      <c r="V731">
        <v>19</v>
      </c>
      <c r="W731">
        <v>4.8</v>
      </c>
      <c r="X731">
        <f>Ventes[[#This Row],[VenteNombre]]*Ventes[[#This Row],[PUHT]]</f>
        <v>91.2</v>
      </c>
      <c r="Y731">
        <f>IF(Ventes[[#This Row],[RemiseType]]="Aucun",0,IF(Ventes[[#This Row],[RemiseType]]="Bas",3%,IF(Ventes[[#This Row],[RemiseType]]="Moyen",5%,IF(Ventes[[#This Row],[RemiseType]]="Elevé",10%,0))))*Ventes[[#This Row],[VenteBrut]]</f>
        <v>2.7359999999999998</v>
      </c>
      <c r="Z731">
        <f>Ventes[[#This Row],[VenteBrut]]-Ventes[[#This Row],[Remise]]</f>
        <v>88.463999999999999</v>
      </c>
      <c r="AA731">
        <f>Ventes[[#This Row],[VenteNombre]]*Ventes[[#This Row],[CUHT]]</f>
        <v>79.8</v>
      </c>
      <c r="AB731">
        <f>ROUND(Ventes[[#This Row],[VenteNet]]-Ventes[[#This Row],[Cout]],2)</f>
        <v>8.66</v>
      </c>
      <c r="AC731">
        <f>WEEKDAY(Ventes[[#This Row],[VenteDate]], 2)</f>
        <v>4</v>
      </c>
      <c r="AD731" t="str">
        <f>CHOOSE(WEEKDAY(Ventes[[#This Row],[VenteDate]], 2),"lun.","mar.","mer.","jeu.","ven.","sam.","dim.")</f>
        <v>jeu.</v>
      </c>
      <c r="AE731" s="10" t="str">
        <f>IF(MONTH(Ventes[[#This Row],[VenteDate]])&lt;10,"0"&amp;MONTH(Ventes[[#This Row],[VenteDate]]),TEXT(MONTH(Ventes[[#This Row],[VenteDate]]),"##"))</f>
        <v>09</v>
      </c>
      <c r="AF731" t="str">
        <f>CHOOSE(Ventes[[#This Row],[DateMoisNumero]],"janvier","février","mars","avril","mai","juin","juillet.","août","septembre","octobre","novembre","décembre")</f>
        <v>septembre</v>
      </c>
      <c r="AG731" t="str">
        <f>Ventes[[#This Row],[DateAnnee]]&amp;IF(WEEKNUM(Ventes[[#This Row],[VenteDate]])&lt;10,"-0","-")&amp;WEEKNUM(Ventes[[#This Row],[VenteDate]])</f>
        <v>2026-37</v>
      </c>
      <c r="AH731" s="10">
        <f>YEAR(Ventes[[#This Row],[VenteDate]])</f>
        <v>2026</v>
      </c>
      <c r="AI731" s="1"/>
      <c r="AK731" s="2"/>
      <c r="AR731"/>
      <c r="AS731"/>
      <c r="AT731"/>
      <c r="AU731"/>
      <c r="AV731"/>
      <c r="AW731"/>
      <c r="BA731"/>
      <c r="BC731"/>
    </row>
    <row r="732" spans="1:55">
      <c r="A732" t="s">
        <v>1599</v>
      </c>
      <c r="B732" t="s">
        <v>1600</v>
      </c>
      <c r="D732" s="7">
        <v>45481</v>
      </c>
      <c r="E732" s="8">
        <v>46443</v>
      </c>
      <c r="F732" s="8" t="s">
        <v>36</v>
      </c>
      <c r="G732" t="s">
        <v>37</v>
      </c>
      <c r="H732" t="s">
        <v>432</v>
      </c>
      <c r="I732" t="s">
        <v>433</v>
      </c>
      <c r="J732" t="s">
        <v>434</v>
      </c>
      <c r="K732" t="s">
        <v>1605</v>
      </c>
      <c r="L732" s="9" t="s">
        <v>1606</v>
      </c>
      <c r="M732" s="9" t="s">
        <v>53</v>
      </c>
      <c r="N732" t="s">
        <v>54</v>
      </c>
      <c r="O732" t="s">
        <v>55</v>
      </c>
      <c r="P732" s="9" t="s">
        <v>56</v>
      </c>
      <c r="Q732" s="5" t="s">
        <v>47</v>
      </c>
      <c r="R732" t="s">
        <v>48</v>
      </c>
      <c r="S732" t="s">
        <v>199</v>
      </c>
      <c r="T732" t="s">
        <v>200</v>
      </c>
      <c r="U732" s="9">
        <v>7.2</v>
      </c>
      <c r="V732">
        <v>11</v>
      </c>
      <c r="W732" s="9">
        <v>10.8</v>
      </c>
      <c r="X732">
        <f>Ventes[[#This Row],[VenteNombre]]*Ventes[[#This Row],[PUHT]]</f>
        <v>118.80000000000001</v>
      </c>
      <c r="Y732">
        <f>IF(Ventes[[#This Row],[RemiseType]]="Aucun",0,IF(Ventes[[#This Row],[RemiseType]]="Bas",3%,IF(Ventes[[#This Row],[RemiseType]]="Moyen",5%,IF(Ventes[[#This Row],[RemiseType]]="Elevé",10%,0))))*Ventes[[#This Row],[VenteBrut]]</f>
        <v>3.5640000000000001</v>
      </c>
      <c r="Z732">
        <f>Ventes[[#This Row],[VenteBrut]]-Ventes[[#This Row],[Remise]]</f>
        <v>115.23600000000002</v>
      </c>
      <c r="AA732">
        <f>Ventes[[#This Row],[VenteNombre]]*Ventes[[#This Row],[CUHT]]</f>
        <v>79.2</v>
      </c>
      <c r="AB732">
        <f>ROUND(Ventes[[#This Row],[VenteNet]]-Ventes[[#This Row],[Cout]],2)</f>
        <v>36.04</v>
      </c>
      <c r="AC732">
        <f>WEEKDAY(Ventes[[#This Row],[VenteDate]], 2)</f>
        <v>4</v>
      </c>
      <c r="AD732" t="str">
        <f>CHOOSE(WEEKDAY(Ventes[[#This Row],[VenteDate]], 2),"lun.","mar.","mer.","jeu.","ven.","sam.","dim.")</f>
        <v>jeu.</v>
      </c>
      <c r="AE732" s="10" t="str">
        <f>IF(MONTH(Ventes[[#This Row],[VenteDate]])&lt;10,"0"&amp;MONTH(Ventes[[#This Row],[VenteDate]]),TEXT(MONTH(Ventes[[#This Row],[VenteDate]]),"##"))</f>
        <v>02</v>
      </c>
      <c r="AF732" t="str">
        <f>CHOOSE(Ventes[[#This Row],[DateMoisNumero]],"janvier","février","mars","avril","mai","juin","juillet.","août","septembre","octobre","novembre","décembre")</f>
        <v>février</v>
      </c>
      <c r="AG732" t="str">
        <f>Ventes[[#This Row],[DateAnnee]]&amp;IF(WEEKNUM(Ventes[[#This Row],[VenteDate]])&lt;10,"-0","-")&amp;WEEKNUM(Ventes[[#This Row],[VenteDate]])</f>
        <v>2027-09</v>
      </c>
      <c r="AH732" s="10">
        <f>YEAR(Ventes[[#This Row],[VenteDate]])</f>
        <v>2027</v>
      </c>
      <c r="AI732" s="1"/>
      <c r="AK732" s="2"/>
      <c r="AR732"/>
      <c r="AS732"/>
      <c r="AT732"/>
      <c r="AU732"/>
      <c r="AV732"/>
      <c r="AW732"/>
      <c r="BA732"/>
      <c r="BC732"/>
    </row>
    <row r="733" spans="1:55">
      <c r="A733" t="s">
        <v>1599</v>
      </c>
      <c r="B733" t="s">
        <v>1600</v>
      </c>
      <c r="D733" s="7">
        <v>45481</v>
      </c>
      <c r="E733" s="8">
        <v>46803</v>
      </c>
      <c r="F733" s="8" t="s">
        <v>36</v>
      </c>
      <c r="G733" t="s">
        <v>37</v>
      </c>
      <c r="H733" t="s">
        <v>432</v>
      </c>
      <c r="I733" t="s">
        <v>433</v>
      </c>
      <c r="J733" t="s">
        <v>434</v>
      </c>
      <c r="K733" t="s">
        <v>1607</v>
      </c>
      <c r="L733" s="9" t="s">
        <v>1608</v>
      </c>
      <c r="M733" s="9" t="s">
        <v>63</v>
      </c>
      <c r="N733" t="s">
        <v>64</v>
      </c>
      <c r="O733" t="s">
        <v>55</v>
      </c>
      <c r="P733" s="9" t="s">
        <v>56</v>
      </c>
      <c r="Q733" s="5" t="s">
        <v>65</v>
      </c>
      <c r="R733" t="s">
        <v>66</v>
      </c>
      <c r="S733" t="s">
        <v>160</v>
      </c>
      <c r="T733" t="s">
        <v>161</v>
      </c>
      <c r="U733" s="9">
        <v>22.8</v>
      </c>
      <c r="V733">
        <v>24</v>
      </c>
      <c r="W733" s="9">
        <v>118</v>
      </c>
      <c r="X733">
        <f>Ventes[[#This Row],[VenteNombre]]*Ventes[[#This Row],[PUHT]]</f>
        <v>2832</v>
      </c>
      <c r="Y733">
        <f>IF(Ventes[[#This Row],[RemiseType]]="Aucun",0,IF(Ventes[[#This Row],[RemiseType]]="Bas",3%,IF(Ventes[[#This Row],[RemiseType]]="Moyen",5%,IF(Ventes[[#This Row],[RemiseType]]="Elevé",10%,0))))*Ventes[[#This Row],[VenteBrut]]</f>
        <v>84.96</v>
      </c>
      <c r="Z733">
        <f>Ventes[[#This Row],[VenteBrut]]-Ventes[[#This Row],[Remise]]</f>
        <v>2747.04</v>
      </c>
      <c r="AA733">
        <f>Ventes[[#This Row],[VenteNombre]]*Ventes[[#This Row],[CUHT]]</f>
        <v>547.20000000000005</v>
      </c>
      <c r="AB733">
        <f>ROUND(Ventes[[#This Row],[VenteNet]]-Ventes[[#This Row],[Cout]],2)</f>
        <v>2199.84</v>
      </c>
      <c r="AC733">
        <f>WEEKDAY(Ventes[[#This Row],[VenteDate]], 2)</f>
        <v>7</v>
      </c>
      <c r="AD733" t="str">
        <f>CHOOSE(WEEKDAY(Ventes[[#This Row],[VenteDate]], 2),"lun.","mar.","mer.","jeu.","ven.","sam.","dim.")</f>
        <v>dim.</v>
      </c>
      <c r="AE733" s="10" t="str">
        <f>IF(MONTH(Ventes[[#This Row],[VenteDate]])&lt;10,"0"&amp;MONTH(Ventes[[#This Row],[VenteDate]]),TEXT(MONTH(Ventes[[#This Row],[VenteDate]]),"##"))</f>
        <v>02</v>
      </c>
      <c r="AF733" t="str">
        <f>CHOOSE(Ventes[[#This Row],[DateMoisNumero]],"janvier","février","mars","avril","mai","juin","juillet.","août","septembre","octobre","novembre","décembre")</f>
        <v>février</v>
      </c>
      <c r="AG733" t="str">
        <f>Ventes[[#This Row],[DateAnnee]]&amp;IF(WEEKNUM(Ventes[[#This Row],[VenteDate]])&lt;10,"-0","-")&amp;WEEKNUM(Ventes[[#This Row],[VenteDate]])</f>
        <v>2028-09</v>
      </c>
      <c r="AH733" s="10">
        <f>YEAR(Ventes[[#This Row],[VenteDate]])</f>
        <v>2028</v>
      </c>
      <c r="AI733" s="1"/>
      <c r="AK733" s="2"/>
      <c r="AR733"/>
      <c r="AS733"/>
      <c r="AT733"/>
      <c r="AU733"/>
      <c r="AV733"/>
      <c r="AW733"/>
      <c r="BA733"/>
      <c r="BC733"/>
    </row>
    <row r="734" spans="1:55">
      <c r="A734" t="s">
        <v>1609</v>
      </c>
      <c r="B734" t="s">
        <v>1610</v>
      </c>
      <c r="D734" s="7">
        <v>45584</v>
      </c>
      <c r="E734" s="8">
        <v>45998</v>
      </c>
      <c r="F734" s="8" t="s">
        <v>170</v>
      </c>
      <c r="G734" t="s">
        <v>171</v>
      </c>
      <c r="H734" t="s">
        <v>127</v>
      </c>
      <c r="I734" t="s">
        <v>39</v>
      </c>
      <c r="J734" t="s">
        <v>40</v>
      </c>
      <c r="K734" t="s">
        <v>749</v>
      </c>
      <c r="L734" s="9" t="s">
        <v>750</v>
      </c>
      <c r="M734" s="9" t="s">
        <v>63</v>
      </c>
      <c r="N734" t="s">
        <v>64</v>
      </c>
      <c r="O734" t="s">
        <v>45</v>
      </c>
      <c r="P734" t="s">
        <v>46</v>
      </c>
      <c r="Q734" s="5" t="s">
        <v>79</v>
      </c>
      <c r="R734" t="s">
        <v>80</v>
      </c>
      <c r="S734" t="s">
        <v>675</v>
      </c>
      <c r="T734" t="s">
        <v>676</v>
      </c>
      <c r="U734">
        <v>86.4</v>
      </c>
      <c r="V734">
        <v>13</v>
      </c>
      <c r="W734">
        <v>121.5</v>
      </c>
      <c r="X734">
        <f>Ventes[[#This Row],[VenteNombre]]*Ventes[[#This Row],[PUHT]]</f>
        <v>1579.5</v>
      </c>
      <c r="Y734">
        <f>IF(Ventes[[#This Row],[RemiseType]]="Aucun",0,IF(Ventes[[#This Row],[RemiseType]]="Bas",3%,IF(Ventes[[#This Row],[RemiseType]]="Moyen",5%,IF(Ventes[[#This Row],[RemiseType]]="Elevé",10%,0))))*Ventes[[#This Row],[VenteBrut]]</f>
        <v>78.975000000000009</v>
      </c>
      <c r="Z734">
        <f>Ventes[[#This Row],[VenteBrut]]-Ventes[[#This Row],[Remise]]</f>
        <v>1500.5250000000001</v>
      </c>
      <c r="AA734">
        <f>Ventes[[#This Row],[VenteNombre]]*Ventes[[#This Row],[CUHT]]</f>
        <v>1123.2</v>
      </c>
      <c r="AB734">
        <f>ROUND(Ventes[[#This Row],[VenteNet]]-Ventes[[#This Row],[Cout]],2)</f>
        <v>377.33</v>
      </c>
      <c r="AC734">
        <f>WEEKDAY(Ventes[[#This Row],[VenteDate]], 2)</f>
        <v>7</v>
      </c>
      <c r="AD734" t="str">
        <f>CHOOSE(WEEKDAY(Ventes[[#This Row],[VenteDate]], 2),"lun.","mar.","mer.","jeu.","ven.","sam.","dim.")</f>
        <v>dim.</v>
      </c>
      <c r="AE734" s="10" t="str">
        <f>IF(MONTH(Ventes[[#This Row],[VenteDate]])&lt;10,"0"&amp;MONTH(Ventes[[#This Row],[VenteDate]]),TEXT(MONTH(Ventes[[#This Row],[VenteDate]]),"##"))</f>
        <v>12</v>
      </c>
      <c r="AF734" t="str">
        <f>CHOOSE(Ventes[[#This Row],[DateMoisNumero]],"janvier","février","mars","avril","mai","juin","juillet.","août","septembre","octobre","novembre","décembre")</f>
        <v>décembre</v>
      </c>
      <c r="AG734" t="str">
        <f>Ventes[[#This Row],[DateAnnee]]&amp;IF(WEEKNUM(Ventes[[#This Row],[VenteDate]])&lt;10,"-0","-")&amp;WEEKNUM(Ventes[[#This Row],[VenteDate]])</f>
        <v>2025-50</v>
      </c>
      <c r="AH734" s="10">
        <f>YEAR(Ventes[[#This Row],[VenteDate]])</f>
        <v>2025</v>
      </c>
      <c r="AI734" s="1"/>
      <c r="AK734" s="2"/>
      <c r="AR734"/>
      <c r="AS734"/>
      <c r="AT734"/>
      <c r="AU734"/>
      <c r="AV734"/>
      <c r="AW734"/>
      <c r="BA734"/>
      <c r="BC734"/>
    </row>
    <row r="735" spans="1:55">
      <c r="A735" t="s">
        <v>1609</v>
      </c>
      <c r="B735" t="s">
        <v>1610</v>
      </c>
      <c r="D735" s="7">
        <v>45584</v>
      </c>
      <c r="E735" s="8">
        <v>46728</v>
      </c>
      <c r="F735" s="8" t="s">
        <v>170</v>
      </c>
      <c r="G735" t="s">
        <v>171</v>
      </c>
      <c r="H735" t="s">
        <v>127</v>
      </c>
      <c r="I735" t="s">
        <v>39</v>
      </c>
      <c r="J735" t="s">
        <v>40</v>
      </c>
      <c r="K735" t="s">
        <v>61</v>
      </c>
      <c r="L735" s="9" t="s">
        <v>62</v>
      </c>
      <c r="M735" s="9" t="s">
        <v>63</v>
      </c>
      <c r="N735" t="s">
        <v>64</v>
      </c>
      <c r="O735" t="s">
        <v>45</v>
      </c>
      <c r="P735" s="9" t="s">
        <v>46</v>
      </c>
      <c r="Q735" s="5" t="s">
        <v>79</v>
      </c>
      <c r="R735" t="s">
        <v>80</v>
      </c>
      <c r="S735" t="s">
        <v>675</v>
      </c>
      <c r="T735" t="s">
        <v>676</v>
      </c>
      <c r="U735" s="9">
        <v>13.33</v>
      </c>
      <c r="V735">
        <v>13</v>
      </c>
      <c r="W735" s="9">
        <v>18.75</v>
      </c>
      <c r="X735">
        <f>Ventes[[#This Row],[VenteNombre]]*Ventes[[#This Row],[PUHT]]</f>
        <v>243.75</v>
      </c>
      <c r="Y735">
        <f>IF(Ventes[[#This Row],[RemiseType]]="Aucun",0,IF(Ventes[[#This Row],[RemiseType]]="Bas",3%,IF(Ventes[[#This Row],[RemiseType]]="Moyen",5%,IF(Ventes[[#This Row],[RemiseType]]="Elevé",10%,0))))*Ventes[[#This Row],[VenteBrut]]</f>
        <v>12.1875</v>
      </c>
      <c r="Z735">
        <f>Ventes[[#This Row],[VenteBrut]]-Ventes[[#This Row],[Remise]]</f>
        <v>231.5625</v>
      </c>
      <c r="AA735">
        <f>Ventes[[#This Row],[VenteNombre]]*Ventes[[#This Row],[CUHT]]</f>
        <v>173.29</v>
      </c>
      <c r="AB735">
        <f>ROUND(Ventes[[#This Row],[VenteNet]]-Ventes[[#This Row],[Cout]],2)</f>
        <v>58.27</v>
      </c>
      <c r="AC735">
        <f>WEEKDAY(Ventes[[#This Row],[VenteDate]], 2)</f>
        <v>2</v>
      </c>
      <c r="AD735" t="str">
        <f>CHOOSE(WEEKDAY(Ventes[[#This Row],[VenteDate]], 2),"lun.","mar.","mer.","jeu.","ven.","sam.","dim.")</f>
        <v>mar.</v>
      </c>
      <c r="AE735" s="10" t="str">
        <f>IF(MONTH(Ventes[[#This Row],[VenteDate]])&lt;10,"0"&amp;MONTH(Ventes[[#This Row],[VenteDate]]),TEXT(MONTH(Ventes[[#This Row],[VenteDate]]),"##"))</f>
        <v>12</v>
      </c>
      <c r="AF735" t="str">
        <f>CHOOSE(Ventes[[#This Row],[DateMoisNumero]],"janvier","février","mars","avril","mai","juin","juillet.","août","septembre","octobre","novembre","décembre")</f>
        <v>décembre</v>
      </c>
      <c r="AG735" t="str">
        <f>Ventes[[#This Row],[DateAnnee]]&amp;IF(WEEKNUM(Ventes[[#This Row],[VenteDate]])&lt;10,"-0","-")&amp;WEEKNUM(Ventes[[#This Row],[VenteDate]])</f>
        <v>2027-50</v>
      </c>
      <c r="AH735" s="10">
        <f>YEAR(Ventes[[#This Row],[VenteDate]])</f>
        <v>2027</v>
      </c>
      <c r="AI735" s="1"/>
      <c r="AK735" s="2"/>
      <c r="AR735"/>
      <c r="AS735"/>
      <c r="AT735"/>
      <c r="AU735"/>
      <c r="AV735"/>
      <c r="AW735"/>
      <c r="BA735"/>
      <c r="BC735"/>
    </row>
    <row r="736" spans="1:55">
      <c r="A736" t="s">
        <v>1611</v>
      </c>
      <c r="B736" t="s">
        <v>1612</v>
      </c>
      <c r="D736" s="7">
        <v>45490</v>
      </c>
      <c r="E736" s="8">
        <v>45490</v>
      </c>
      <c r="F736" s="8" t="s">
        <v>219</v>
      </c>
      <c r="G736" t="s">
        <v>220</v>
      </c>
      <c r="H736" t="s">
        <v>97</v>
      </c>
      <c r="I736" t="s">
        <v>98</v>
      </c>
      <c r="J736" t="s">
        <v>99</v>
      </c>
      <c r="K736" t="s">
        <v>474</v>
      </c>
      <c r="L736" s="9" t="s">
        <v>475</v>
      </c>
      <c r="M736" s="9" t="s">
        <v>75</v>
      </c>
      <c r="N736" t="s">
        <v>76</v>
      </c>
      <c r="O736" t="s">
        <v>45</v>
      </c>
      <c r="P736" s="9" t="s">
        <v>46</v>
      </c>
      <c r="Q736" s="5" t="s">
        <v>47</v>
      </c>
      <c r="R736" t="s">
        <v>48</v>
      </c>
      <c r="S736" t="s">
        <v>115</v>
      </c>
      <c r="T736" t="s">
        <v>116</v>
      </c>
      <c r="U736" s="9">
        <v>25.2</v>
      </c>
      <c r="V736">
        <v>21</v>
      </c>
      <c r="W736" s="9">
        <v>126.25</v>
      </c>
      <c r="X736">
        <f>Ventes[[#This Row],[VenteNombre]]*Ventes[[#This Row],[PUHT]]</f>
        <v>2651.25</v>
      </c>
      <c r="Y736">
        <f>IF(Ventes[[#This Row],[RemiseType]]="Aucun",0,IF(Ventes[[#This Row],[RemiseType]]="Bas",3%,IF(Ventes[[#This Row],[RemiseType]]="Moyen",5%,IF(Ventes[[#This Row],[RemiseType]]="Elevé",10%,0))))*Ventes[[#This Row],[VenteBrut]]</f>
        <v>132.5625</v>
      </c>
      <c r="Z736">
        <f>Ventes[[#This Row],[VenteBrut]]-Ventes[[#This Row],[Remise]]</f>
        <v>2518.6875</v>
      </c>
      <c r="AA736">
        <f>Ventes[[#This Row],[VenteNombre]]*Ventes[[#This Row],[CUHT]]</f>
        <v>529.19999999999993</v>
      </c>
      <c r="AB736">
        <f>ROUND(Ventes[[#This Row],[VenteNet]]-Ventes[[#This Row],[Cout]],2)</f>
        <v>1989.49</v>
      </c>
      <c r="AC736">
        <f>WEEKDAY(Ventes[[#This Row],[VenteDate]], 2)</f>
        <v>3</v>
      </c>
      <c r="AD736" t="str">
        <f>CHOOSE(WEEKDAY(Ventes[[#This Row],[VenteDate]], 2),"lun.","mar.","mer.","jeu.","ven.","sam.","dim.")</f>
        <v>mer.</v>
      </c>
      <c r="AE736" s="10" t="str">
        <f>IF(MONTH(Ventes[[#This Row],[VenteDate]])&lt;10,"0"&amp;MONTH(Ventes[[#This Row],[VenteDate]]),TEXT(MONTH(Ventes[[#This Row],[VenteDate]]),"##"))</f>
        <v>07</v>
      </c>
      <c r="AF736" t="str">
        <f>CHOOSE(Ventes[[#This Row],[DateMoisNumero]],"janvier","février","mars","avril","mai","juin","juillet.","août","septembre","octobre","novembre","décembre")</f>
        <v>juillet.</v>
      </c>
      <c r="AG736" t="str">
        <f>Ventes[[#This Row],[DateAnnee]]&amp;IF(WEEKNUM(Ventes[[#This Row],[VenteDate]])&lt;10,"-0","-")&amp;WEEKNUM(Ventes[[#This Row],[VenteDate]])</f>
        <v>2024-29</v>
      </c>
      <c r="AH736" s="10">
        <f>YEAR(Ventes[[#This Row],[VenteDate]])</f>
        <v>2024</v>
      </c>
      <c r="AI736" s="1"/>
      <c r="AK736" s="2"/>
      <c r="AR736"/>
      <c r="AS736"/>
      <c r="AT736"/>
      <c r="AU736"/>
      <c r="AV736"/>
      <c r="AW736"/>
      <c r="BA736"/>
      <c r="BC736"/>
    </row>
    <row r="737" spans="1:55">
      <c r="A737" t="s">
        <v>1611</v>
      </c>
      <c r="B737" t="s">
        <v>1612</v>
      </c>
      <c r="D737" s="7">
        <v>45490</v>
      </c>
      <c r="E737" s="8">
        <v>45942</v>
      </c>
      <c r="F737" s="8" t="s">
        <v>219</v>
      </c>
      <c r="G737" t="s">
        <v>220</v>
      </c>
      <c r="H737" t="s">
        <v>97</v>
      </c>
      <c r="I737" t="s">
        <v>98</v>
      </c>
      <c r="J737" t="s">
        <v>99</v>
      </c>
      <c r="K737" t="s">
        <v>1613</v>
      </c>
      <c r="L737" s="9" t="s">
        <v>1614</v>
      </c>
      <c r="M737" s="9" t="s">
        <v>75</v>
      </c>
      <c r="N737" t="s">
        <v>76</v>
      </c>
      <c r="O737" t="s">
        <v>45</v>
      </c>
      <c r="P737" t="s">
        <v>46</v>
      </c>
      <c r="Q737" s="5" t="s">
        <v>65</v>
      </c>
      <c r="R737" t="s">
        <v>66</v>
      </c>
      <c r="S737" t="s">
        <v>160</v>
      </c>
      <c r="T737" t="s">
        <v>161</v>
      </c>
      <c r="U737">
        <v>21.6</v>
      </c>
      <c r="V737">
        <v>60</v>
      </c>
      <c r="W737">
        <v>122.5</v>
      </c>
      <c r="X737">
        <f>Ventes[[#This Row],[VenteNombre]]*Ventes[[#This Row],[PUHT]]</f>
        <v>7350</v>
      </c>
      <c r="Y737">
        <f>IF(Ventes[[#This Row],[RemiseType]]="Aucun",0,IF(Ventes[[#This Row],[RemiseType]]="Bas",3%,IF(Ventes[[#This Row],[RemiseType]]="Moyen",5%,IF(Ventes[[#This Row],[RemiseType]]="Elevé",10%,0))))*Ventes[[#This Row],[VenteBrut]]</f>
        <v>367.5</v>
      </c>
      <c r="Z737">
        <f>Ventes[[#This Row],[VenteBrut]]-Ventes[[#This Row],[Remise]]</f>
        <v>6982.5</v>
      </c>
      <c r="AA737">
        <f>Ventes[[#This Row],[VenteNombre]]*Ventes[[#This Row],[CUHT]]</f>
        <v>1296</v>
      </c>
      <c r="AB737">
        <f>ROUND(Ventes[[#This Row],[VenteNet]]-Ventes[[#This Row],[Cout]],2)</f>
        <v>5686.5</v>
      </c>
      <c r="AC737">
        <f>WEEKDAY(Ventes[[#This Row],[VenteDate]], 2)</f>
        <v>7</v>
      </c>
      <c r="AD737" t="str">
        <f>CHOOSE(WEEKDAY(Ventes[[#This Row],[VenteDate]], 2),"lun.","mar.","mer.","jeu.","ven.","sam.","dim.")</f>
        <v>dim.</v>
      </c>
      <c r="AE737" s="10" t="str">
        <f>IF(MONTH(Ventes[[#This Row],[VenteDate]])&lt;10,"0"&amp;MONTH(Ventes[[#This Row],[VenteDate]]),TEXT(MONTH(Ventes[[#This Row],[VenteDate]]),"##"))</f>
        <v>10</v>
      </c>
      <c r="AF737" t="str">
        <f>CHOOSE(Ventes[[#This Row],[DateMoisNumero]],"janvier","février","mars","avril","mai","juin","juillet.","août","septembre","octobre","novembre","décembre")</f>
        <v>octobre</v>
      </c>
      <c r="AG737" t="str">
        <f>Ventes[[#This Row],[DateAnnee]]&amp;IF(WEEKNUM(Ventes[[#This Row],[VenteDate]])&lt;10,"-0","-")&amp;WEEKNUM(Ventes[[#This Row],[VenteDate]])</f>
        <v>2025-42</v>
      </c>
      <c r="AH737" s="10">
        <f>YEAR(Ventes[[#This Row],[VenteDate]])</f>
        <v>2025</v>
      </c>
      <c r="AI737" s="1"/>
      <c r="AK737" s="2"/>
      <c r="AR737"/>
      <c r="AS737"/>
      <c r="AT737"/>
      <c r="AU737"/>
      <c r="AV737"/>
      <c r="AW737"/>
      <c r="BA737"/>
      <c r="BC737"/>
    </row>
    <row r="738" spans="1:55">
      <c r="A738" t="s">
        <v>1611</v>
      </c>
      <c r="B738" t="s">
        <v>1612</v>
      </c>
      <c r="D738" s="7">
        <v>45490</v>
      </c>
      <c r="E738" s="8">
        <v>46358</v>
      </c>
      <c r="F738" s="8" t="s">
        <v>219</v>
      </c>
      <c r="G738" t="s">
        <v>220</v>
      </c>
      <c r="H738" t="s">
        <v>97</v>
      </c>
      <c r="I738" t="s">
        <v>98</v>
      </c>
      <c r="J738" t="s">
        <v>99</v>
      </c>
      <c r="K738" t="s">
        <v>1561</v>
      </c>
      <c r="L738" s="9" t="s">
        <v>1562</v>
      </c>
      <c r="M738" s="9" t="s">
        <v>75</v>
      </c>
      <c r="N738" t="s">
        <v>76</v>
      </c>
      <c r="O738" t="s">
        <v>45</v>
      </c>
      <c r="P738" t="s">
        <v>46</v>
      </c>
      <c r="Q738" s="5" t="s">
        <v>47</v>
      </c>
      <c r="R738" t="s">
        <v>48</v>
      </c>
      <c r="S738" t="s">
        <v>115</v>
      </c>
      <c r="T738" t="s">
        <v>116</v>
      </c>
      <c r="U738">
        <v>10.8</v>
      </c>
      <c r="V738">
        <v>21</v>
      </c>
      <c r="W738">
        <v>11.25</v>
      </c>
      <c r="X738">
        <f>Ventes[[#This Row],[VenteNombre]]*Ventes[[#This Row],[PUHT]]</f>
        <v>236.25</v>
      </c>
      <c r="Y738">
        <f>IF(Ventes[[#This Row],[RemiseType]]="Aucun",0,IF(Ventes[[#This Row],[RemiseType]]="Bas",3%,IF(Ventes[[#This Row],[RemiseType]]="Moyen",5%,IF(Ventes[[#This Row],[RemiseType]]="Elevé",10%,0))))*Ventes[[#This Row],[VenteBrut]]</f>
        <v>11.8125</v>
      </c>
      <c r="Z738">
        <f>Ventes[[#This Row],[VenteBrut]]-Ventes[[#This Row],[Remise]]</f>
        <v>224.4375</v>
      </c>
      <c r="AA738">
        <f>Ventes[[#This Row],[VenteNombre]]*Ventes[[#This Row],[CUHT]]</f>
        <v>226.8</v>
      </c>
      <c r="AB738">
        <f>ROUND(Ventes[[#This Row],[VenteNet]]-Ventes[[#This Row],[Cout]],2)</f>
        <v>-2.36</v>
      </c>
      <c r="AC738">
        <f>WEEKDAY(Ventes[[#This Row],[VenteDate]], 2)</f>
        <v>3</v>
      </c>
      <c r="AD738" t="str">
        <f>CHOOSE(WEEKDAY(Ventes[[#This Row],[VenteDate]], 2),"lun.","mar.","mer.","jeu.","ven.","sam.","dim.")</f>
        <v>mer.</v>
      </c>
      <c r="AE738" s="10" t="str">
        <f>IF(MONTH(Ventes[[#This Row],[VenteDate]])&lt;10,"0"&amp;MONTH(Ventes[[#This Row],[VenteDate]]),TEXT(MONTH(Ventes[[#This Row],[VenteDate]]),"##"))</f>
        <v>12</v>
      </c>
      <c r="AF738" t="str">
        <f>CHOOSE(Ventes[[#This Row],[DateMoisNumero]],"janvier","février","mars","avril","mai","juin","juillet.","août","septembre","octobre","novembre","décembre")</f>
        <v>décembre</v>
      </c>
      <c r="AG738" t="str">
        <f>Ventes[[#This Row],[DateAnnee]]&amp;IF(WEEKNUM(Ventes[[#This Row],[VenteDate]])&lt;10,"-0","-")&amp;WEEKNUM(Ventes[[#This Row],[VenteDate]])</f>
        <v>2026-49</v>
      </c>
      <c r="AH738" s="10">
        <f>YEAR(Ventes[[#This Row],[VenteDate]])</f>
        <v>2026</v>
      </c>
      <c r="AI738" s="1"/>
      <c r="AK738" s="2"/>
      <c r="AR738"/>
      <c r="AS738"/>
      <c r="AT738"/>
      <c r="AU738"/>
      <c r="AV738"/>
      <c r="AW738"/>
      <c r="BA738"/>
      <c r="BC738"/>
    </row>
    <row r="739" spans="1:55">
      <c r="A739" t="s">
        <v>1611</v>
      </c>
      <c r="B739" t="s">
        <v>1612</v>
      </c>
      <c r="D739" s="7">
        <v>45490</v>
      </c>
      <c r="E739" s="8">
        <v>46672</v>
      </c>
      <c r="F739" s="8" t="s">
        <v>219</v>
      </c>
      <c r="G739" t="s">
        <v>220</v>
      </c>
      <c r="H739" t="s">
        <v>97</v>
      </c>
      <c r="I739" t="s">
        <v>98</v>
      </c>
      <c r="J739" t="s">
        <v>99</v>
      </c>
      <c r="K739" t="s">
        <v>1615</v>
      </c>
      <c r="L739" s="9" t="s">
        <v>1616</v>
      </c>
      <c r="M739" s="9" t="s">
        <v>75</v>
      </c>
      <c r="N739" t="s">
        <v>76</v>
      </c>
      <c r="O739" t="s">
        <v>45</v>
      </c>
      <c r="P739" s="9" t="s">
        <v>46</v>
      </c>
      <c r="Q739" s="5" t="s">
        <v>65</v>
      </c>
      <c r="R739" t="s">
        <v>66</v>
      </c>
      <c r="S739" t="s">
        <v>160</v>
      </c>
      <c r="T739" t="s">
        <v>161</v>
      </c>
      <c r="U739" s="9">
        <v>43.2</v>
      </c>
      <c r="V739">
        <v>60</v>
      </c>
      <c r="W739" s="9">
        <v>145</v>
      </c>
      <c r="X739">
        <f>Ventes[[#This Row],[VenteNombre]]*Ventes[[#This Row],[PUHT]]</f>
        <v>8700</v>
      </c>
      <c r="Y739">
        <f>IF(Ventes[[#This Row],[RemiseType]]="Aucun",0,IF(Ventes[[#This Row],[RemiseType]]="Bas",3%,IF(Ventes[[#This Row],[RemiseType]]="Moyen",5%,IF(Ventes[[#This Row],[RemiseType]]="Elevé",10%,0))))*Ventes[[#This Row],[VenteBrut]]</f>
        <v>435</v>
      </c>
      <c r="Z739">
        <f>Ventes[[#This Row],[VenteBrut]]-Ventes[[#This Row],[Remise]]</f>
        <v>8265</v>
      </c>
      <c r="AA739">
        <f>Ventes[[#This Row],[VenteNombre]]*Ventes[[#This Row],[CUHT]]</f>
        <v>2592</v>
      </c>
      <c r="AB739">
        <f>ROUND(Ventes[[#This Row],[VenteNet]]-Ventes[[#This Row],[Cout]],2)</f>
        <v>5673</v>
      </c>
      <c r="AC739">
        <f>WEEKDAY(Ventes[[#This Row],[VenteDate]], 2)</f>
        <v>2</v>
      </c>
      <c r="AD739" t="str">
        <f>CHOOSE(WEEKDAY(Ventes[[#This Row],[VenteDate]], 2),"lun.","mar.","mer.","jeu.","ven.","sam.","dim.")</f>
        <v>mar.</v>
      </c>
      <c r="AE739" s="10" t="str">
        <f>IF(MONTH(Ventes[[#This Row],[VenteDate]])&lt;10,"0"&amp;MONTH(Ventes[[#This Row],[VenteDate]]),TEXT(MONTH(Ventes[[#This Row],[VenteDate]]),"##"))</f>
        <v>10</v>
      </c>
      <c r="AF739" t="str">
        <f>CHOOSE(Ventes[[#This Row],[DateMoisNumero]],"janvier","février","mars","avril","mai","juin","juillet.","août","septembre","octobre","novembre","décembre")</f>
        <v>octobre</v>
      </c>
      <c r="AG739" t="str">
        <f>Ventes[[#This Row],[DateAnnee]]&amp;IF(WEEKNUM(Ventes[[#This Row],[VenteDate]])&lt;10,"-0","-")&amp;WEEKNUM(Ventes[[#This Row],[VenteDate]])</f>
        <v>2027-42</v>
      </c>
      <c r="AH739" s="10">
        <f>YEAR(Ventes[[#This Row],[VenteDate]])</f>
        <v>2027</v>
      </c>
      <c r="AI739" s="1"/>
      <c r="AK739" s="2"/>
      <c r="AR739"/>
      <c r="AS739"/>
      <c r="AT739"/>
      <c r="AU739"/>
      <c r="AV739"/>
      <c r="AW739"/>
      <c r="BA739"/>
      <c r="BC739"/>
    </row>
    <row r="740" spans="1:55">
      <c r="A740" t="s">
        <v>1617</v>
      </c>
      <c r="B740" t="s">
        <v>1618</v>
      </c>
      <c r="D740" s="7">
        <v>45701</v>
      </c>
      <c r="E740" s="8">
        <v>45701</v>
      </c>
      <c r="F740" s="8" t="s">
        <v>95</v>
      </c>
      <c r="G740" t="s">
        <v>96</v>
      </c>
      <c r="H740" t="s">
        <v>670</v>
      </c>
      <c r="I740" t="s">
        <v>671</v>
      </c>
      <c r="J740" t="s">
        <v>672</v>
      </c>
      <c r="K740" t="s">
        <v>1338</v>
      </c>
      <c r="L740" s="9" t="s">
        <v>1339</v>
      </c>
      <c r="M740" s="9" t="s">
        <v>63</v>
      </c>
      <c r="N740" t="s">
        <v>64</v>
      </c>
      <c r="O740" t="s">
        <v>288</v>
      </c>
      <c r="P740" s="9" t="s">
        <v>289</v>
      </c>
      <c r="Q740" s="5" t="s">
        <v>79</v>
      </c>
      <c r="R740" t="s">
        <v>80</v>
      </c>
      <c r="S740" t="s">
        <v>115</v>
      </c>
      <c r="T740" t="s">
        <v>116</v>
      </c>
      <c r="U740" s="9">
        <v>25.2</v>
      </c>
      <c r="V740">
        <v>78</v>
      </c>
      <c r="W740" s="9">
        <v>120.52</v>
      </c>
      <c r="X740">
        <f>Ventes[[#This Row],[VenteNombre]]*Ventes[[#This Row],[PUHT]]</f>
        <v>9400.56</v>
      </c>
      <c r="Y74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0">
        <f>Ventes[[#This Row],[VenteBrut]]-Ventes[[#This Row],[Remise]]</f>
        <v>9400.56</v>
      </c>
      <c r="AA740">
        <f>Ventes[[#This Row],[VenteNombre]]*Ventes[[#This Row],[CUHT]]</f>
        <v>1965.6</v>
      </c>
      <c r="AB740">
        <f>ROUND(Ventes[[#This Row],[VenteNet]]-Ventes[[#This Row],[Cout]],2)</f>
        <v>7434.96</v>
      </c>
      <c r="AC740">
        <f>WEEKDAY(Ventes[[#This Row],[VenteDate]], 2)</f>
        <v>4</v>
      </c>
      <c r="AD740" t="str">
        <f>CHOOSE(WEEKDAY(Ventes[[#This Row],[VenteDate]], 2),"lun.","mar.","mer.","jeu.","ven.","sam.","dim.")</f>
        <v>jeu.</v>
      </c>
      <c r="AE740" s="10" t="str">
        <f>IF(MONTH(Ventes[[#This Row],[VenteDate]])&lt;10,"0"&amp;MONTH(Ventes[[#This Row],[VenteDate]]),TEXT(MONTH(Ventes[[#This Row],[VenteDate]]),"##"))</f>
        <v>02</v>
      </c>
      <c r="AF740" t="str">
        <f>CHOOSE(Ventes[[#This Row],[DateMoisNumero]],"janvier","février","mars","avril","mai","juin","juillet.","août","septembre","octobre","novembre","décembre")</f>
        <v>février</v>
      </c>
      <c r="AG740" t="str">
        <f>Ventes[[#This Row],[DateAnnee]]&amp;IF(WEEKNUM(Ventes[[#This Row],[VenteDate]])&lt;10,"-0","-")&amp;WEEKNUM(Ventes[[#This Row],[VenteDate]])</f>
        <v>2025-07</v>
      </c>
      <c r="AH740" s="10">
        <f>YEAR(Ventes[[#This Row],[VenteDate]])</f>
        <v>2025</v>
      </c>
      <c r="AI740" s="1"/>
      <c r="AK740" s="2"/>
      <c r="AR740"/>
      <c r="AS740"/>
      <c r="AT740"/>
      <c r="AU740"/>
      <c r="AV740"/>
      <c r="AW740"/>
      <c r="BA740"/>
      <c r="BC740"/>
    </row>
    <row r="741" spans="1:55">
      <c r="A741" t="s">
        <v>1617</v>
      </c>
      <c r="B741" t="s">
        <v>1618</v>
      </c>
      <c r="D741" s="7">
        <v>45701</v>
      </c>
      <c r="E741" s="8">
        <v>45998</v>
      </c>
      <c r="F741" s="8" t="s">
        <v>95</v>
      </c>
      <c r="G741" t="s">
        <v>96</v>
      </c>
      <c r="H741" t="s">
        <v>670</v>
      </c>
      <c r="I741" t="s">
        <v>671</v>
      </c>
      <c r="J741" t="s">
        <v>672</v>
      </c>
      <c r="K741" t="s">
        <v>117</v>
      </c>
      <c r="L741" s="9" t="s">
        <v>118</v>
      </c>
      <c r="M741" s="9" t="s">
        <v>53</v>
      </c>
      <c r="N741" t="s">
        <v>54</v>
      </c>
      <c r="O741" t="s">
        <v>288</v>
      </c>
      <c r="P741" t="s">
        <v>289</v>
      </c>
      <c r="Q741" s="5" t="s">
        <v>57</v>
      </c>
      <c r="R741" t="s">
        <v>58</v>
      </c>
      <c r="S741" t="s">
        <v>119</v>
      </c>
      <c r="T741" t="s">
        <v>120</v>
      </c>
      <c r="U741">
        <v>22.03</v>
      </c>
      <c r="V741">
        <v>27</v>
      </c>
      <c r="W741">
        <v>24.3</v>
      </c>
      <c r="X741">
        <f>Ventes[[#This Row],[VenteNombre]]*Ventes[[#This Row],[PUHT]]</f>
        <v>656.1</v>
      </c>
      <c r="Y7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1">
        <f>Ventes[[#This Row],[VenteBrut]]-Ventes[[#This Row],[Remise]]</f>
        <v>656.1</v>
      </c>
      <c r="AA741">
        <f>Ventes[[#This Row],[VenteNombre]]*Ventes[[#This Row],[CUHT]]</f>
        <v>594.81000000000006</v>
      </c>
      <c r="AB741">
        <f>ROUND(Ventes[[#This Row],[VenteNet]]-Ventes[[#This Row],[Cout]],2)</f>
        <v>61.29</v>
      </c>
      <c r="AC741">
        <f>WEEKDAY(Ventes[[#This Row],[VenteDate]], 2)</f>
        <v>7</v>
      </c>
      <c r="AD741" t="str">
        <f>CHOOSE(WEEKDAY(Ventes[[#This Row],[VenteDate]], 2),"lun.","mar.","mer.","jeu.","ven.","sam.","dim.")</f>
        <v>dim.</v>
      </c>
      <c r="AE741" s="10" t="str">
        <f>IF(MONTH(Ventes[[#This Row],[VenteDate]])&lt;10,"0"&amp;MONTH(Ventes[[#This Row],[VenteDate]]),TEXT(MONTH(Ventes[[#This Row],[VenteDate]]),"##"))</f>
        <v>12</v>
      </c>
      <c r="AF741" t="str">
        <f>CHOOSE(Ventes[[#This Row],[DateMoisNumero]],"janvier","février","mars","avril","mai","juin","juillet.","août","septembre","octobre","novembre","décembre")</f>
        <v>décembre</v>
      </c>
      <c r="AG741" t="str">
        <f>Ventes[[#This Row],[DateAnnee]]&amp;IF(WEEKNUM(Ventes[[#This Row],[VenteDate]])&lt;10,"-0","-")&amp;WEEKNUM(Ventes[[#This Row],[VenteDate]])</f>
        <v>2025-50</v>
      </c>
      <c r="AH741" s="10">
        <f>YEAR(Ventes[[#This Row],[VenteDate]])</f>
        <v>2025</v>
      </c>
      <c r="AI741" s="1"/>
      <c r="AK741" s="2"/>
      <c r="AR741"/>
      <c r="AS741"/>
      <c r="AT741"/>
      <c r="AU741"/>
      <c r="AV741"/>
      <c r="AW741"/>
      <c r="BA741"/>
      <c r="BC741"/>
    </row>
    <row r="742" spans="1:55">
      <c r="A742" t="s">
        <v>1617</v>
      </c>
      <c r="B742" t="s">
        <v>1618</v>
      </c>
      <c r="D742" s="7">
        <v>45701</v>
      </c>
      <c r="E742" s="8">
        <v>46029</v>
      </c>
      <c r="F742" s="8" t="s">
        <v>95</v>
      </c>
      <c r="G742" t="s">
        <v>96</v>
      </c>
      <c r="H742" t="s">
        <v>670</v>
      </c>
      <c r="I742" t="s">
        <v>671</v>
      </c>
      <c r="J742" t="s">
        <v>672</v>
      </c>
      <c r="K742" t="s">
        <v>1619</v>
      </c>
      <c r="L742" s="9" t="s">
        <v>1620</v>
      </c>
      <c r="M742" s="9" t="s">
        <v>130</v>
      </c>
      <c r="N742" t="s">
        <v>131</v>
      </c>
      <c r="O742" t="s">
        <v>288</v>
      </c>
      <c r="P742" t="s">
        <v>289</v>
      </c>
      <c r="Q742" s="5" t="s">
        <v>79</v>
      </c>
      <c r="R742" t="s">
        <v>80</v>
      </c>
      <c r="S742" t="s">
        <v>119</v>
      </c>
      <c r="T742" t="s">
        <v>120</v>
      </c>
      <c r="U742">
        <v>65.88</v>
      </c>
      <c r="V742">
        <v>26</v>
      </c>
      <c r="W742">
        <v>95.58</v>
      </c>
      <c r="X742">
        <f>Ventes[[#This Row],[VenteNombre]]*Ventes[[#This Row],[PUHT]]</f>
        <v>2485.08</v>
      </c>
      <c r="Y74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2">
        <f>Ventes[[#This Row],[VenteBrut]]-Ventes[[#This Row],[Remise]]</f>
        <v>2485.08</v>
      </c>
      <c r="AA742">
        <f>Ventes[[#This Row],[VenteNombre]]*Ventes[[#This Row],[CUHT]]</f>
        <v>1712.8799999999999</v>
      </c>
      <c r="AB742">
        <f>ROUND(Ventes[[#This Row],[VenteNet]]-Ventes[[#This Row],[Cout]],2)</f>
        <v>772.2</v>
      </c>
      <c r="AC742">
        <f>WEEKDAY(Ventes[[#This Row],[VenteDate]], 2)</f>
        <v>3</v>
      </c>
      <c r="AD742" t="str">
        <f>CHOOSE(WEEKDAY(Ventes[[#This Row],[VenteDate]], 2),"lun.","mar.","mer.","jeu.","ven.","sam.","dim.")</f>
        <v>mer.</v>
      </c>
      <c r="AE742" s="10" t="str">
        <f>IF(MONTH(Ventes[[#This Row],[VenteDate]])&lt;10,"0"&amp;MONTH(Ventes[[#This Row],[VenteDate]]),TEXT(MONTH(Ventes[[#This Row],[VenteDate]]),"##"))</f>
        <v>01</v>
      </c>
      <c r="AF742" t="str">
        <f>CHOOSE(Ventes[[#This Row],[DateMoisNumero]],"janvier","février","mars","avril","mai","juin","juillet.","août","septembre","octobre","novembre","décembre")</f>
        <v>janvier</v>
      </c>
      <c r="AG742" t="str">
        <f>Ventes[[#This Row],[DateAnnee]]&amp;IF(WEEKNUM(Ventes[[#This Row],[VenteDate]])&lt;10,"-0","-")&amp;WEEKNUM(Ventes[[#This Row],[VenteDate]])</f>
        <v>2026-02</v>
      </c>
      <c r="AH742" s="10">
        <f>YEAR(Ventes[[#This Row],[VenteDate]])</f>
        <v>2026</v>
      </c>
      <c r="AI742" s="1"/>
      <c r="AK742" s="2"/>
      <c r="AR742"/>
      <c r="AS742"/>
      <c r="AT742"/>
      <c r="AU742"/>
      <c r="AV742"/>
      <c r="AW742"/>
      <c r="BA742"/>
      <c r="BC742"/>
    </row>
    <row r="743" spans="1:55">
      <c r="A743" t="s">
        <v>1617</v>
      </c>
      <c r="B743" t="s">
        <v>1618</v>
      </c>
      <c r="D743" s="7">
        <v>45701</v>
      </c>
      <c r="E743" s="8">
        <v>46341</v>
      </c>
      <c r="F743" s="8" t="s">
        <v>95</v>
      </c>
      <c r="G743" t="s">
        <v>96</v>
      </c>
      <c r="H743" t="s">
        <v>670</v>
      </c>
      <c r="I743" t="s">
        <v>671</v>
      </c>
      <c r="J743" t="s">
        <v>672</v>
      </c>
      <c r="K743" t="s">
        <v>755</v>
      </c>
      <c r="L743" s="9" t="s">
        <v>756</v>
      </c>
      <c r="M743" s="9" t="s">
        <v>63</v>
      </c>
      <c r="N743" t="s">
        <v>64</v>
      </c>
      <c r="O743" t="s">
        <v>288</v>
      </c>
      <c r="P743" t="s">
        <v>289</v>
      </c>
      <c r="Q743" s="5" t="s">
        <v>79</v>
      </c>
      <c r="R743" t="s">
        <v>80</v>
      </c>
      <c r="S743" t="s">
        <v>115</v>
      </c>
      <c r="T743" t="s">
        <v>116</v>
      </c>
      <c r="U743">
        <v>58.33</v>
      </c>
      <c r="V743">
        <v>78</v>
      </c>
      <c r="W743">
        <v>147.5</v>
      </c>
      <c r="X743">
        <f>Ventes[[#This Row],[VenteNombre]]*Ventes[[#This Row],[PUHT]]</f>
        <v>11505</v>
      </c>
      <c r="Y74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3">
        <f>Ventes[[#This Row],[VenteBrut]]-Ventes[[#This Row],[Remise]]</f>
        <v>11505</v>
      </c>
      <c r="AA743">
        <f>Ventes[[#This Row],[VenteNombre]]*Ventes[[#This Row],[CUHT]]</f>
        <v>4549.74</v>
      </c>
      <c r="AB743">
        <f>ROUND(Ventes[[#This Row],[VenteNet]]-Ventes[[#This Row],[Cout]],2)</f>
        <v>6955.26</v>
      </c>
      <c r="AC743">
        <f>WEEKDAY(Ventes[[#This Row],[VenteDate]], 2)</f>
        <v>7</v>
      </c>
      <c r="AD743" t="str">
        <f>CHOOSE(WEEKDAY(Ventes[[#This Row],[VenteDate]], 2),"lun.","mar.","mer.","jeu.","ven.","sam.","dim.")</f>
        <v>dim.</v>
      </c>
      <c r="AE743" s="10" t="str">
        <f>IF(MONTH(Ventes[[#This Row],[VenteDate]])&lt;10,"0"&amp;MONTH(Ventes[[#This Row],[VenteDate]]),TEXT(MONTH(Ventes[[#This Row],[VenteDate]]),"##"))</f>
        <v>11</v>
      </c>
      <c r="AF743" t="str">
        <f>CHOOSE(Ventes[[#This Row],[DateMoisNumero]],"janvier","février","mars","avril","mai","juin","juillet.","août","septembre","octobre","novembre","décembre")</f>
        <v>novembre</v>
      </c>
      <c r="AG743" t="str">
        <f>Ventes[[#This Row],[DateAnnee]]&amp;IF(WEEKNUM(Ventes[[#This Row],[VenteDate]])&lt;10,"-0","-")&amp;WEEKNUM(Ventes[[#This Row],[VenteDate]])</f>
        <v>2026-47</v>
      </c>
      <c r="AH743" s="10">
        <f>YEAR(Ventes[[#This Row],[VenteDate]])</f>
        <v>2026</v>
      </c>
      <c r="AI743" s="1"/>
      <c r="AK743" s="2"/>
      <c r="AR743"/>
      <c r="AS743"/>
      <c r="AT743"/>
      <c r="AU743"/>
      <c r="AV743"/>
      <c r="AW743"/>
      <c r="BA743"/>
      <c r="BC743"/>
    </row>
    <row r="744" spans="1:55">
      <c r="A744" t="s">
        <v>1617</v>
      </c>
      <c r="B744" t="s">
        <v>1618</v>
      </c>
      <c r="D744" s="7">
        <v>45701</v>
      </c>
      <c r="E744" s="8">
        <v>46728</v>
      </c>
      <c r="F744" s="8" t="s">
        <v>95</v>
      </c>
      <c r="G744" t="s">
        <v>96</v>
      </c>
      <c r="H744" t="s">
        <v>670</v>
      </c>
      <c r="I744" t="s">
        <v>671</v>
      </c>
      <c r="J744" t="s">
        <v>672</v>
      </c>
      <c r="K744" t="s">
        <v>123</v>
      </c>
      <c r="L744" s="9" t="s">
        <v>124</v>
      </c>
      <c r="M744" s="9" t="s">
        <v>53</v>
      </c>
      <c r="N744" t="s">
        <v>54</v>
      </c>
      <c r="O744" t="s">
        <v>288</v>
      </c>
      <c r="P744" s="9" t="s">
        <v>289</v>
      </c>
      <c r="Q744" s="5" t="s">
        <v>57</v>
      </c>
      <c r="R744" t="s">
        <v>58</v>
      </c>
      <c r="S744" t="s">
        <v>119</v>
      </c>
      <c r="T744" t="s">
        <v>120</v>
      </c>
      <c r="U744" s="9">
        <v>51.41</v>
      </c>
      <c r="V744">
        <v>27</v>
      </c>
      <c r="W744" s="9">
        <v>56.7</v>
      </c>
      <c r="X744">
        <f>Ventes[[#This Row],[VenteNombre]]*Ventes[[#This Row],[PUHT]]</f>
        <v>1530.9</v>
      </c>
      <c r="Y7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4">
        <f>Ventes[[#This Row],[VenteBrut]]-Ventes[[#This Row],[Remise]]</f>
        <v>1530.9</v>
      </c>
      <c r="AA744">
        <f>Ventes[[#This Row],[VenteNombre]]*Ventes[[#This Row],[CUHT]]</f>
        <v>1388.07</v>
      </c>
      <c r="AB744">
        <f>ROUND(Ventes[[#This Row],[VenteNet]]-Ventes[[#This Row],[Cout]],2)</f>
        <v>142.83000000000001</v>
      </c>
      <c r="AC744">
        <f>WEEKDAY(Ventes[[#This Row],[VenteDate]], 2)</f>
        <v>2</v>
      </c>
      <c r="AD744" t="str">
        <f>CHOOSE(WEEKDAY(Ventes[[#This Row],[VenteDate]], 2),"lun.","mar.","mer.","jeu.","ven.","sam.","dim.")</f>
        <v>mar.</v>
      </c>
      <c r="AE744" s="10" t="str">
        <f>IF(MONTH(Ventes[[#This Row],[VenteDate]])&lt;10,"0"&amp;MONTH(Ventes[[#This Row],[VenteDate]]),TEXT(MONTH(Ventes[[#This Row],[VenteDate]]),"##"))</f>
        <v>12</v>
      </c>
      <c r="AF744" t="str">
        <f>CHOOSE(Ventes[[#This Row],[DateMoisNumero]],"janvier","février","mars","avril","mai","juin","juillet.","août","septembre","octobre","novembre","décembre")</f>
        <v>décembre</v>
      </c>
      <c r="AG744" t="str">
        <f>Ventes[[#This Row],[DateAnnee]]&amp;IF(WEEKNUM(Ventes[[#This Row],[VenteDate]])&lt;10,"-0","-")&amp;WEEKNUM(Ventes[[#This Row],[VenteDate]])</f>
        <v>2027-50</v>
      </c>
      <c r="AH744" s="10">
        <f>YEAR(Ventes[[#This Row],[VenteDate]])</f>
        <v>2027</v>
      </c>
      <c r="AI744" s="1"/>
      <c r="AK744" s="2"/>
      <c r="AR744"/>
      <c r="AS744"/>
      <c r="AT744"/>
      <c r="AU744"/>
      <c r="AV744"/>
      <c r="AW744"/>
      <c r="BA744"/>
      <c r="BC744"/>
    </row>
    <row r="745" spans="1:55">
      <c r="A745" t="s">
        <v>1617</v>
      </c>
      <c r="B745" t="s">
        <v>1618</v>
      </c>
      <c r="D745" s="7">
        <v>45701</v>
      </c>
      <c r="E745" s="8">
        <v>46759</v>
      </c>
      <c r="F745" s="8" t="s">
        <v>95</v>
      </c>
      <c r="G745" t="s">
        <v>96</v>
      </c>
      <c r="H745" t="s">
        <v>670</v>
      </c>
      <c r="I745" t="s">
        <v>671</v>
      </c>
      <c r="J745" t="s">
        <v>672</v>
      </c>
      <c r="K745" t="s">
        <v>1621</v>
      </c>
      <c r="L745" s="9" t="s">
        <v>1622</v>
      </c>
      <c r="M745" s="9" t="s">
        <v>130</v>
      </c>
      <c r="N745" t="s">
        <v>131</v>
      </c>
      <c r="O745" t="s">
        <v>288</v>
      </c>
      <c r="P745" s="9" t="s">
        <v>289</v>
      </c>
      <c r="Q745" s="5" t="s">
        <v>79</v>
      </c>
      <c r="R745" t="s">
        <v>80</v>
      </c>
      <c r="S745" t="s">
        <v>119</v>
      </c>
      <c r="T745" t="s">
        <v>120</v>
      </c>
      <c r="U745" s="9">
        <v>32.94</v>
      </c>
      <c r="V745">
        <v>26</v>
      </c>
      <c r="W745" s="9">
        <v>47.79</v>
      </c>
      <c r="X745">
        <f>Ventes[[#This Row],[VenteNombre]]*Ventes[[#This Row],[PUHT]]</f>
        <v>1242.54</v>
      </c>
      <c r="Y7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45">
        <f>Ventes[[#This Row],[VenteBrut]]-Ventes[[#This Row],[Remise]]</f>
        <v>1242.54</v>
      </c>
      <c r="AA745">
        <f>Ventes[[#This Row],[VenteNombre]]*Ventes[[#This Row],[CUHT]]</f>
        <v>856.43999999999994</v>
      </c>
      <c r="AB745">
        <f>ROUND(Ventes[[#This Row],[VenteNet]]-Ventes[[#This Row],[Cout]],2)</f>
        <v>386.1</v>
      </c>
      <c r="AC745">
        <f>WEEKDAY(Ventes[[#This Row],[VenteDate]], 2)</f>
        <v>5</v>
      </c>
      <c r="AD745" t="str">
        <f>CHOOSE(WEEKDAY(Ventes[[#This Row],[VenteDate]], 2),"lun.","mar.","mer.","jeu.","ven.","sam.","dim.")</f>
        <v>ven.</v>
      </c>
      <c r="AE745" s="10" t="str">
        <f>IF(MONTH(Ventes[[#This Row],[VenteDate]])&lt;10,"0"&amp;MONTH(Ventes[[#This Row],[VenteDate]]),TEXT(MONTH(Ventes[[#This Row],[VenteDate]]),"##"))</f>
        <v>01</v>
      </c>
      <c r="AF745" t="str">
        <f>CHOOSE(Ventes[[#This Row],[DateMoisNumero]],"janvier","février","mars","avril","mai","juin","juillet.","août","septembre","octobre","novembre","décembre")</f>
        <v>janvier</v>
      </c>
      <c r="AG745" t="str">
        <f>Ventes[[#This Row],[DateAnnee]]&amp;IF(WEEKNUM(Ventes[[#This Row],[VenteDate]])&lt;10,"-0","-")&amp;WEEKNUM(Ventes[[#This Row],[VenteDate]])</f>
        <v>2028-02</v>
      </c>
      <c r="AH745" s="10">
        <f>YEAR(Ventes[[#This Row],[VenteDate]])</f>
        <v>2028</v>
      </c>
      <c r="AI745" s="1"/>
      <c r="AK745" s="2"/>
      <c r="AR745"/>
      <c r="AS745"/>
      <c r="AT745"/>
      <c r="AU745"/>
      <c r="AV745"/>
      <c r="AW745"/>
      <c r="BA745"/>
      <c r="BC745"/>
    </row>
    <row r="746" spans="1:55">
      <c r="A746" t="s">
        <v>1623</v>
      </c>
      <c r="B746" t="s">
        <v>1624</v>
      </c>
      <c r="D746" s="7">
        <v>45313</v>
      </c>
      <c r="E746" s="8">
        <v>45731</v>
      </c>
      <c r="F746" s="8" t="s">
        <v>170</v>
      </c>
      <c r="G746" t="s">
        <v>171</v>
      </c>
      <c r="H746" t="s">
        <v>283</v>
      </c>
      <c r="I746" t="s">
        <v>284</v>
      </c>
      <c r="J746" t="s">
        <v>285</v>
      </c>
      <c r="K746" t="s">
        <v>1388</v>
      </c>
      <c r="L746" s="9" t="s">
        <v>1389</v>
      </c>
      <c r="M746" s="9" t="s">
        <v>53</v>
      </c>
      <c r="N746" t="s">
        <v>54</v>
      </c>
      <c r="O746" t="s">
        <v>45</v>
      </c>
      <c r="P746" t="s">
        <v>46</v>
      </c>
      <c r="Q746" s="5" t="s">
        <v>47</v>
      </c>
      <c r="R746" t="s">
        <v>48</v>
      </c>
      <c r="S746" t="s">
        <v>59</v>
      </c>
      <c r="T746" t="s">
        <v>60</v>
      </c>
      <c r="U746">
        <v>9.83</v>
      </c>
      <c r="V746">
        <v>70</v>
      </c>
      <c r="W746">
        <v>14.75</v>
      </c>
      <c r="X746">
        <f>Ventes[[#This Row],[VenteNombre]]*Ventes[[#This Row],[PUHT]]</f>
        <v>1032.5</v>
      </c>
      <c r="Y746">
        <f>IF(Ventes[[#This Row],[RemiseType]]="Aucun",0,IF(Ventes[[#This Row],[RemiseType]]="Bas",3%,IF(Ventes[[#This Row],[RemiseType]]="Moyen",5%,IF(Ventes[[#This Row],[RemiseType]]="Elevé",10%,0))))*Ventes[[#This Row],[VenteBrut]]</f>
        <v>51.625</v>
      </c>
      <c r="Z746">
        <f>Ventes[[#This Row],[VenteBrut]]-Ventes[[#This Row],[Remise]]</f>
        <v>980.875</v>
      </c>
      <c r="AA746">
        <f>Ventes[[#This Row],[VenteNombre]]*Ventes[[#This Row],[CUHT]]</f>
        <v>688.1</v>
      </c>
      <c r="AB746">
        <f>ROUND(Ventes[[#This Row],[VenteNet]]-Ventes[[#This Row],[Cout]],2)</f>
        <v>292.77999999999997</v>
      </c>
      <c r="AC746">
        <f>WEEKDAY(Ventes[[#This Row],[VenteDate]], 2)</f>
        <v>6</v>
      </c>
      <c r="AD746" t="str">
        <f>CHOOSE(WEEKDAY(Ventes[[#This Row],[VenteDate]], 2),"lun.","mar.","mer.","jeu.","ven.","sam.","dim.")</f>
        <v>sam.</v>
      </c>
      <c r="AE746" s="10" t="str">
        <f>IF(MONTH(Ventes[[#This Row],[VenteDate]])&lt;10,"0"&amp;MONTH(Ventes[[#This Row],[VenteDate]]),TEXT(MONTH(Ventes[[#This Row],[VenteDate]]),"##"))</f>
        <v>03</v>
      </c>
      <c r="AF746" t="str">
        <f>CHOOSE(Ventes[[#This Row],[DateMoisNumero]],"janvier","février","mars","avril","mai","juin","juillet.","août","septembre","octobre","novembre","décembre")</f>
        <v>mars</v>
      </c>
      <c r="AG746" t="str">
        <f>Ventes[[#This Row],[DateAnnee]]&amp;IF(WEEKNUM(Ventes[[#This Row],[VenteDate]])&lt;10,"-0","-")&amp;WEEKNUM(Ventes[[#This Row],[VenteDate]])</f>
        <v>2025-11</v>
      </c>
      <c r="AH746" s="10">
        <f>YEAR(Ventes[[#This Row],[VenteDate]])</f>
        <v>2025</v>
      </c>
      <c r="AI746" s="1"/>
      <c r="AK746" s="2"/>
      <c r="AR746"/>
      <c r="AS746"/>
      <c r="AT746"/>
      <c r="AU746"/>
      <c r="AV746"/>
      <c r="AW746"/>
      <c r="BA746"/>
      <c r="BC746"/>
    </row>
    <row r="747" spans="1:55">
      <c r="A747" t="s">
        <v>1623</v>
      </c>
      <c r="B747" t="s">
        <v>1624</v>
      </c>
      <c r="D747" s="7">
        <v>45313</v>
      </c>
      <c r="E747" s="8">
        <v>46461</v>
      </c>
      <c r="F747" s="8" t="s">
        <v>170</v>
      </c>
      <c r="G747" t="s">
        <v>171</v>
      </c>
      <c r="H747" t="s">
        <v>283</v>
      </c>
      <c r="I747" t="s">
        <v>284</v>
      </c>
      <c r="J747" t="s">
        <v>285</v>
      </c>
      <c r="K747" t="s">
        <v>424</v>
      </c>
      <c r="L747" s="9" t="s">
        <v>425</v>
      </c>
      <c r="M747" s="9" t="s">
        <v>53</v>
      </c>
      <c r="N747" t="s">
        <v>54</v>
      </c>
      <c r="O747" t="s">
        <v>45</v>
      </c>
      <c r="P747" s="9" t="s">
        <v>46</v>
      </c>
      <c r="Q747" s="5" t="s">
        <v>47</v>
      </c>
      <c r="R747" t="s">
        <v>48</v>
      </c>
      <c r="S747" t="s">
        <v>59</v>
      </c>
      <c r="T747" t="s">
        <v>60</v>
      </c>
      <c r="U747" s="9">
        <v>42.48</v>
      </c>
      <c r="V747">
        <v>70</v>
      </c>
      <c r="W747" s="9">
        <v>63.72</v>
      </c>
      <c r="X747">
        <f>Ventes[[#This Row],[VenteNombre]]*Ventes[[#This Row],[PUHT]]</f>
        <v>4460.3999999999996</v>
      </c>
      <c r="Y747">
        <f>IF(Ventes[[#This Row],[RemiseType]]="Aucun",0,IF(Ventes[[#This Row],[RemiseType]]="Bas",3%,IF(Ventes[[#This Row],[RemiseType]]="Moyen",5%,IF(Ventes[[#This Row],[RemiseType]]="Elevé",10%,0))))*Ventes[[#This Row],[VenteBrut]]</f>
        <v>223.01999999999998</v>
      </c>
      <c r="Z747">
        <f>Ventes[[#This Row],[VenteBrut]]-Ventes[[#This Row],[Remise]]</f>
        <v>4237.3799999999992</v>
      </c>
      <c r="AA747">
        <f>Ventes[[#This Row],[VenteNombre]]*Ventes[[#This Row],[CUHT]]</f>
        <v>2973.6</v>
      </c>
      <c r="AB747">
        <f>ROUND(Ventes[[#This Row],[VenteNet]]-Ventes[[#This Row],[Cout]],2)</f>
        <v>1263.78</v>
      </c>
      <c r="AC747">
        <f>WEEKDAY(Ventes[[#This Row],[VenteDate]], 2)</f>
        <v>1</v>
      </c>
      <c r="AD747" t="str">
        <f>CHOOSE(WEEKDAY(Ventes[[#This Row],[VenteDate]], 2),"lun.","mar.","mer.","jeu.","ven.","sam.","dim.")</f>
        <v>lun.</v>
      </c>
      <c r="AE747" s="10" t="str">
        <f>IF(MONTH(Ventes[[#This Row],[VenteDate]])&lt;10,"0"&amp;MONTH(Ventes[[#This Row],[VenteDate]]),TEXT(MONTH(Ventes[[#This Row],[VenteDate]]),"##"))</f>
        <v>03</v>
      </c>
      <c r="AF747" t="str">
        <f>CHOOSE(Ventes[[#This Row],[DateMoisNumero]],"janvier","février","mars","avril","mai","juin","juillet.","août","septembre","octobre","novembre","décembre")</f>
        <v>mars</v>
      </c>
      <c r="AG747" t="str">
        <f>Ventes[[#This Row],[DateAnnee]]&amp;IF(WEEKNUM(Ventes[[#This Row],[VenteDate]])&lt;10,"-0","-")&amp;WEEKNUM(Ventes[[#This Row],[VenteDate]])</f>
        <v>2027-12</v>
      </c>
      <c r="AH747" s="10">
        <f>YEAR(Ventes[[#This Row],[VenteDate]])</f>
        <v>2027</v>
      </c>
      <c r="AI747" s="1"/>
      <c r="AK747" s="2"/>
      <c r="AR747"/>
      <c r="AS747"/>
      <c r="AT747"/>
      <c r="AU747"/>
      <c r="AV747"/>
      <c r="AW747"/>
      <c r="BA747"/>
      <c r="BC747"/>
    </row>
    <row r="748" spans="1:55">
      <c r="A748" t="s">
        <v>1625</v>
      </c>
      <c r="B748" t="s">
        <v>1626</v>
      </c>
      <c r="D748" s="8">
        <v>45668</v>
      </c>
      <c r="E748" s="8">
        <v>45668</v>
      </c>
      <c r="F748" s="8" t="s">
        <v>108</v>
      </c>
      <c r="G748" t="s">
        <v>109</v>
      </c>
      <c r="H748" t="s">
        <v>302</v>
      </c>
      <c r="I748" t="s">
        <v>303</v>
      </c>
      <c r="J748" t="s">
        <v>304</v>
      </c>
      <c r="K748" t="s">
        <v>1627</v>
      </c>
      <c r="L748" s="9" t="s">
        <v>1628</v>
      </c>
      <c r="M748" s="9" t="s">
        <v>53</v>
      </c>
      <c r="N748" t="s">
        <v>54</v>
      </c>
      <c r="O748" t="s">
        <v>55</v>
      </c>
      <c r="P748" t="s">
        <v>56</v>
      </c>
      <c r="Q748" s="5" t="s">
        <v>65</v>
      </c>
      <c r="R748" t="s">
        <v>66</v>
      </c>
      <c r="S748" t="s">
        <v>199</v>
      </c>
      <c r="T748" t="s">
        <v>200</v>
      </c>
      <c r="U748">
        <v>38.880000000000003</v>
      </c>
      <c r="V748">
        <v>86</v>
      </c>
      <c r="W748">
        <v>58.32</v>
      </c>
      <c r="X748">
        <f>Ventes[[#This Row],[VenteNombre]]*Ventes[[#This Row],[PUHT]]</f>
        <v>5015.5200000000004</v>
      </c>
      <c r="Y748">
        <f>IF(Ventes[[#This Row],[RemiseType]]="Aucun",0,IF(Ventes[[#This Row],[RemiseType]]="Bas",3%,IF(Ventes[[#This Row],[RemiseType]]="Moyen",5%,IF(Ventes[[#This Row],[RemiseType]]="Elevé",10%,0))))*Ventes[[#This Row],[VenteBrut]]</f>
        <v>150.46559999999999</v>
      </c>
      <c r="Z748">
        <f>Ventes[[#This Row],[VenteBrut]]-Ventes[[#This Row],[Remise]]</f>
        <v>4865.0544000000009</v>
      </c>
      <c r="AA748">
        <f>Ventes[[#This Row],[VenteNombre]]*Ventes[[#This Row],[CUHT]]</f>
        <v>3343.6800000000003</v>
      </c>
      <c r="AB748">
        <f>ROUND(Ventes[[#This Row],[VenteNet]]-Ventes[[#This Row],[Cout]],2)</f>
        <v>1521.37</v>
      </c>
      <c r="AC748">
        <f>WEEKDAY(Ventes[[#This Row],[VenteDate]], 2)</f>
        <v>6</v>
      </c>
      <c r="AD748" t="str">
        <f>CHOOSE(WEEKDAY(Ventes[[#This Row],[VenteDate]], 2),"lun.","mar.","mer.","jeu.","ven.","sam.","dim.")</f>
        <v>sam.</v>
      </c>
      <c r="AE748" s="10" t="str">
        <f>IF(MONTH(Ventes[[#This Row],[VenteDate]])&lt;10,"0"&amp;MONTH(Ventes[[#This Row],[VenteDate]]),TEXT(MONTH(Ventes[[#This Row],[VenteDate]]),"##"))</f>
        <v>01</v>
      </c>
      <c r="AF748" t="str">
        <f>CHOOSE(Ventes[[#This Row],[DateMoisNumero]],"janvier","février","mars","avril","mai","juin","juillet.","août","septembre","octobre","novembre","décembre")</f>
        <v>janvier</v>
      </c>
      <c r="AG748" t="str">
        <f>Ventes[[#This Row],[DateAnnee]]&amp;IF(WEEKNUM(Ventes[[#This Row],[VenteDate]])&lt;10,"-0","-")&amp;WEEKNUM(Ventes[[#This Row],[VenteDate]])</f>
        <v>2025-02</v>
      </c>
      <c r="AH748" s="10">
        <f>YEAR(Ventes[[#This Row],[VenteDate]])</f>
        <v>2025</v>
      </c>
      <c r="AI748" s="1"/>
      <c r="AK748" s="2"/>
      <c r="AR748"/>
      <c r="AS748"/>
      <c r="AT748"/>
      <c r="AU748"/>
      <c r="AV748"/>
      <c r="AW748"/>
      <c r="BA748"/>
      <c r="BC748"/>
    </row>
    <row r="749" spans="1:55">
      <c r="A749" t="s">
        <v>1625</v>
      </c>
      <c r="B749" t="s">
        <v>1626</v>
      </c>
      <c r="D749" s="8">
        <v>45668</v>
      </c>
      <c r="E749" s="8">
        <v>45668</v>
      </c>
      <c r="F749" s="8" t="s">
        <v>108</v>
      </c>
      <c r="G749" t="s">
        <v>109</v>
      </c>
      <c r="H749" t="s">
        <v>302</v>
      </c>
      <c r="I749" t="s">
        <v>303</v>
      </c>
      <c r="J749" t="s">
        <v>304</v>
      </c>
      <c r="K749" t="s">
        <v>673</v>
      </c>
      <c r="L749" s="9" t="s">
        <v>674</v>
      </c>
      <c r="M749" s="9" t="s">
        <v>63</v>
      </c>
      <c r="N749" t="s">
        <v>64</v>
      </c>
      <c r="O749" t="s">
        <v>45</v>
      </c>
      <c r="P749" s="9" t="s">
        <v>46</v>
      </c>
      <c r="Q749" s="5" t="s">
        <v>79</v>
      </c>
      <c r="R749" t="s">
        <v>80</v>
      </c>
      <c r="S749" t="s">
        <v>675</v>
      </c>
      <c r="T749" t="s">
        <v>676</v>
      </c>
      <c r="U749" s="9">
        <v>57.6</v>
      </c>
      <c r="V749">
        <v>23</v>
      </c>
      <c r="W749" s="9">
        <v>81</v>
      </c>
      <c r="X749">
        <f>Ventes[[#This Row],[VenteNombre]]*Ventes[[#This Row],[PUHT]]</f>
        <v>1863</v>
      </c>
      <c r="Y749">
        <f>IF(Ventes[[#This Row],[RemiseType]]="Aucun",0,IF(Ventes[[#This Row],[RemiseType]]="Bas",3%,IF(Ventes[[#This Row],[RemiseType]]="Moyen",5%,IF(Ventes[[#This Row],[RemiseType]]="Elevé",10%,0))))*Ventes[[#This Row],[VenteBrut]]</f>
        <v>93.15</v>
      </c>
      <c r="Z749">
        <f>Ventes[[#This Row],[VenteBrut]]-Ventes[[#This Row],[Remise]]</f>
        <v>1769.85</v>
      </c>
      <c r="AA749">
        <f>Ventes[[#This Row],[VenteNombre]]*Ventes[[#This Row],[CUHT]]</f>
        <v>1324.8</v>
      </c>
      <c r="AB749">
        <f>ROUND(Ventes[[#This Row],[VenteNet]]-Ventes[[#This Row],[Cout]],2)</f>
        <v>445.05</v>
      </c>
      <c r="AC749">
        <f>WEEKDAY(Ventes[[#This Row],[VenteDate]], 2)</f>
        <v>6</v>
      </c>
      <c r="AD749" t="str">
        <f>CHOOSE(WEEKDAY(Ventes[[#This Row],[VenteDate]], 2),"lun.","mar.","mer.","jeu.","ven.","sam.","dim.")</f>
        <v>sam.</v>
      </c>
      <c r="AE749" s="10" t="str">
        <f>IF(MONTH(Ventes[[#This Row],[VenteDate]])&lt;10,"0"&amp;MONTH(Ventes[[#This Row],[VenteDate]]),TEXT(MONTH(Ventes[[#This Row],[VenteDate]]),"##"))</f>
        <v>01</v>
      </c>
      <c r="AF749" t="str">
        <f>CHOOSE(Ventes[[#This Row],[DateMoisNumero]],"janvier","février","mars","avril","mai","juin","juillet.","août","septembre","octobre","novembre","décembre")</f>
        <v>janvier</v>
      </c>
      <c r="AG749" t="str">
        <f>Ventes[[#This Row],[DateAnnee]]&amp;IF(WEEKNUM(Ventes[[#This Row],[VenteDate]])&lt;10,"-0","-")&amp;WEEKNUM(Ventes[[#This Row],[VenteDate]])</f>
        <v>2025-02</v>
      </c>
      <c r="AH749" s="10">
        <f>YEAR(Ventes[[#This Row],[VenteDate]])</f>
        <v>2025</v>
      </c>
      <c r="AI749" s="1"/>
      <c r="AK749" s="2"/>
      <c r="AR749"/>
      <c r="AS749"/>
      <c r="AT749"/>
      <c r="AU749"/>
      <c r="AV749"/>
      <c r="AW749"/>
      <c r="BA749"/>
      <c r="BC749"/>
    </row>
    <row r="750" spans="1:55">
      <c r="A750" t="s">
        <v>1625</v>
      </c>
      <c r="B750" t="s">
        <v>1626</v>
      </c>
      <c r="D750" s="8">
        <v>45668</v>
      </c>
      <c r="E750" s="8">
        <v>45668</v>
      </c>
      <c r="F750" s="8" t="s">
        <v>108</v>
      </c>
      <c r="G750" t="s">
        <v>109</v>
      </c>
      <c r="H750" t="s">
        <v>302</v>
      </c>
      <c r="I750" t="s">
        <v>303</v>
      </c>
      <c r="J750" t="s">
        <v>304</v>
      </c>
      <c r="K750" t="s">
        <v>778</v>
      </c>
      <c r="L750" s="9" t="s">
        <v>779</v>
      </c>
      <c r="M750" s="9" t="s">
        <v>43</v>
      </c>
      <c r="N750" t="s">
        <v>44</v>
      </c>
      <c r="O750" t="s">
        <v>55</v>
      </c>
      <c r="P750" s="9" t="s">
        <v>56</v>
      </c>
      <c r="Q750" s="5" t="s">
        <v>79</v>
      </c>
      <c r="R750" t="s">
        <v>80</v>
      </c>
      <c r="S750" t="s">
        <v>271</v>
      </c>
      <c r="T750" t="s">
        <v>272</v>
      </c>
      <c r="U750" s="9">
        <v>72</v>
      </c>
      <c r="V750">
        <v>19</v>
      </c>
      <c r="W750" s="9">
        <v>134.19999999999999</v>
      </c>
      <c r="X750">
        <f>Ventes[[#This Row],[VenteNombre]]*Ventes[[#This Row],[PUHT]]</f>
        <v>2549.7999999999997</v>
      </c>
      <c r="Y750">
        <f>IF(Ventes[[#This Row],[RemiseType]]="Aucun",0,IF(Ventes[[#This Row],[RemiseType]]="Bas",3%,IF(Ventes[[#This Row],[RemiseType]]="Moyen",5%,IF(Ventes[[#This Row],[RemiseType]]="Elevé",10%,0))))*Ventes[[#This Row],[VenteBrut]]</f>
        <v>76.493999999999986</v>
      </c>
      <c r="Z750">
        <f>Ventes[[#This Row],[VenteBrut]]-Ventes[[#This Row],[Remise]]</f>
        <v>2473.3059999999996</v>
      </c>
      <c r="AA750">
        <f>Ventes[[#This Row],[VenteNombre]]*Ventes[[#This Row],[CUHT]]</f>
        <v>1368</v>
      </c>
      <c r="AB750">
        <f>ROUND(Ventes[[#This Row],[VenteNet]]-Ventes[[#This Row],[Cout]],2)</f>
        <v>1105.31</v>
      </c>
      <c r="AC750">
        <f>WEEKDAY(Ventes[[#This Row],[VenteDate]], 2)</f>
        <v>6</v>
      </c>
      <c r="AD750" t="str">
        <f>CHOOSE(WEEKDAY(Ventes[[#This Row],[VenteDate]], 2),"lun.","mar.","mer.","jeu.","ven.","sam.","dim.")</f>
        <v>sam.</v>
      </c>
      <c r="AE750" s="10" t="str">
        <f>IF(MONTH(Ventes[[#This Row],[VenteDate]])&lt;10,"0"&amp;MONTH(Ventes[[#This Row],[VenteDate]]),TEXT(MONTH(Ventes[[#This Row],[VenteDate]]),"##"))</f>
        <v>01</v>
      </c>
      <c r="AF750" t="str">
        <f>CHOOSE(Ventes[[#This Row],[DateMoisNumero]],"janvier","février","mars","avril","mai","juin","juillet.","août","septembre","octobre","novembre","décembre")</f>
        <v>janvier</v>
      </c>
      <c r="AG750" t="str">
        <f>Ventes[[#This Row],[DateAnnee]]&amp;IF(WEEKNUM(Ventes[[#This Row],[VenteDate]])&lt;10,"-0","-")&amp;WEEKNUM(Ventes[[#This Row],[VenteDate]])</f>
        <v>2025-02</v>
      </c>
      <c r="AH750" s="10">
        <f>YEAR(Ventes[[#This Row],[VenteDate]])</f>
        <v>2025</v>
      </c>
      <c r="AI750" s="1"/>
      <c r="AK750" s="2"/>
      <c r="AR750"/>
      <c r="AS750"/>
      <c r="AT750"/>
      <c r="AU750"/>
      <c r="AV750"/>
      <c r="AW750"/>
      <c r="BA750"/>
      <c r="BC750"/>
    </row>
    <row r="751" spans="1:55">
      <c r="A751" t="s">
        <v>1625</v>
      </c>
      <c r="B751" t="s">
        <v>1626</v>
      </c>
      <c r="D751" s="8">
        <v>45668</v>
      </c>
      <c r="E751" s="8">
        <v>46167</v>
      </c>
      <c r="F751" s="8" t="s">
        <v>108</v>
      </c>
      <c r="G751" t="s">
        <v>109</v>
      </c>
      <c r="H751" t="s">
        <v>302</v>
      </c>
      <c r="I751" t="s">
        <v>303</v>
      </c>
      <c r="J751" t="s">
        <v>304</v>
      </c>
      <c r="K751" t="s">
        <v>1284</v>
      </c>
      <c r="L751" s="9" t="s">
        <v>1285</v>
      </c>
      <c r="M751" s="9" t="s">
        <v>63</v>
      </c>
      <c r="N751" t="s">
        <v>64</v>
      </c>
      <c r="O751" t="s">
        <v>45</v>
      </c>
      <c r="P751" t="s">
        <v>46</v>
      </c>
      <c r="Q751" s="5" t="s">
        <v>79</v>
      </c>
      <c r="R751" t="s">
        <v>80</v>
      </c>
      <c r="S751" t="s">
        <v>675</v>
      </c>
      <c r="T751" t="s">
        <v>676</v>
      </c>
      <c r="U751">
        <v>33.6</v>
      </c>
      <c r="V751">
        <v>23</v>
      </c>
      <c r="W751">
        <v>47.25</v>
      </c>
      <c r="X751">
        <f>Ventes[[#This Row],[VenteNombre]]*Ventes[[#This Row],[PUHT]]</f>
        <v>1086.75</v>
      </c>
      <c r="Y751">
        <f>IF(Ventes[[#This Row],[RemiseType]]="Aucun",0,IF(Ventes[[#This Row],[RemiseType]]="Bas",3%,IF(Ventes[[#This Row],[RemiseType]]="Moyen",5%,IF(Ventes[[#This Row],[RemiseType]]="Elevé",10%,0))))*Ventes[[#This Row],[VenteBrut]]</f>
        <v>54.337500000000006</v>
      </c>
      <c r="Z751">
        <f>Ventes[[#This Row],[VenteBrut]]-Ventes[[#This Row],[Remise]]</f>
        <v>1032.4124999999999</v>
      </c>
      <c r="AA751">
        <f>Ventes[[#This Row],[VenteNombre]]*Ventes[[#This Row],[CUHT]]</f>
        <v>772.80000000000007</v>
      </c>
      <c r="AB751">
        <f>ROUND(Ventes[[#This Row],[VenteNet]]-Ventes[[#This Row],[Cout]],2)</f>
        <v>259.61</v>
      </c>
      <c r="AC751">
        <f>WEEKDAY(Ventes[[#This Row],[VenteDate]], 2)</f>
        <v>1</v>
      </c>
      <c r="AD751" t="str">
        <f>CHOOSE(WEEKDAY(Ventes[[#This Row],[VenteDate]], 2),"lun.","mar.","mer.","jeu.","ven.","sam.","dim.")</f>
        <v>lun.</v>
      </c>
      <c r="AE751" s="10" t="str">
        <f>IF(MONTH(Ventes[[#This Row],[VenteDate]])&lt;10,"0"&amp;MONTH(Ventes[[#This Row],[VenteDate]]),TEXT(MONTH(Ventes[[#This Row],[VenteDate]]),"##"))</f>
        <v>05</v>
      </c>
      <c r="AF751" t="str">
        <f>CHOOSE(Ventes[[#This Row],[DateMoisNumero]],"janvier","février","mars","avril","mai","juin","juillet.","août","septembre","octobre","novembre","décembre")</f>
        <v>mai</v>
      </c>
      <c r="AG751" t="str">
        <f>Ventes[[#This Row],[DateAnnee]]&amp;IF(WEEKNUM(Ventes[[#This Row],[VenteDate]])&lt;10,"-0","-")&amp;WEEKNUM(Ventes[[#This Row],[VenteDate]])</f>
        <v>2026-22</v>
      </c>
      <c r="AH751" s="10">
        <f>YEAR(Ventes[[#This Row],[VenteDate]])</f>
        <v>2026</v>
      </c>
      <c r="AI751" s="1"/>
      <c r="AK751" s="2"/>
      <c r="AR751"/>
      <c r="AS751"/>
      <c r="AT751"/>
      <c r="AU751"/>
      <c r="AV751"/>
      <c r="AW751"/>
      <c r="BA751"/>
      <c r="BC751"/>
    </row>
    <row r="752" spans="1:55">
      <c r="A752" t="s">
        <v>1625</v>
      </c>
      <c r="B752" t="s">
        <v>1626</v>
      </c>
      <c r="D752" s="8">
        <v>45668</v>
      </c>
      <c r="E752" s="8">
        <v>46284</v>
      </c>
      <c r="F752" s="8" t="s">
        <v>108</v>
      </c>
      <c r="G752" t="s">
        <v>109</v>
      </c>
      <c r="H752" t="s">
        <v>302</v>
      </c>
      <c r="I752" t="s">
        <v>303</v>
      </c>
      <c r="J752" t="s">
        <v>304</v>
      </c>
      <c r="K752" t="s">
        <v>1091</v>
      </c>
      <c r="L752" s="9" t="s">
        <v>1092</v>
      </c>
      <c r="M752" s="9" t="s">
        <v>43</v>
      </c>
      <c r="N752" t="s">
        <v>44</v>
      </c>
      <c r="O752" t="s">
        <v>55</v>
      </c>
      <c r="P752" t="s">
        <v>56</v>
      </c>
      <c r="Q752" s="5" t="s">
        <v>79</v>
      </c>
      <c r="R752" t="s">
        <v>80</v>
      </c>
      <c r="S752" t="s">
        <v>271</v>
      </c>
      <c r="T752" t="s">
        <v>272</v>
      </c>
      <c r="U752">
        <v>86.4</v>
      </c>
      <c r="V752">
        <v>19</v>
      </c>
      <c r="W752">
        <v>141.04</v>
      </c>
      <c r="X752">
        <f>Ventes[[#This Row],[VenteNombre]]*Ventes[[#This Row],[PUHT]]</f>
        <v>2679.7599999999998</v>
      </c>
      <c r="Y752">
        <f>IF(Ventes[[#This Row],[RemiseType]]="Aucun",0,IF(Ventes[[#This Row],[RemiseType]]="Bas",3%,IF(Ventes[[#This Row],[RemiseType]]="Moyen",5%,IF(Ventes[[#This Row],[RemiseType]]="Elevé",10%,0))))*Ventes[[#This Row],[VenteBrut]]</f>
        <v>80.392799999999994</v>
      </c>
      <c r="Z752">
        <f>Ventes[[#This Row],[VenteBrut]]-Ventes[[#This Row],[Remise]]</f>
        <v>2599.3671999999997</v>
      </c>
      <c r="AA752">
        <f>Ventes[[#This Row],[VenteNombre]]*Ventes[[#This Row],[CUHT]]</f>
        <v>1641.6000000000001</v>
      </c>
      <c r="AB752">
        <f>ROUND(Ventes[[#This Row],[VenteNet]]-Ventes[[#This Row],[Cout]],2)</f>
        <v>957.77</v>
      </c>
      <c r="AC752">
        <f>WEEKDAY(Ventes[[#This Row],[VenteDate]], 2)</f>
        <v>6</v>
      </c>
      <c r="AD752" t="str">
        <f>CHOOSE(WEEKDAY(Ventes[[#This Row],[VenteDate]], 2),"lun.","mar.","mer.","jeu.","ven.","sam.","dim.")</f>
        <v>sam.</v>
      </c>
      <c r="AE752" s="10" t="str">
        <f>IF(MONTH(Ventes[[#This Row],[VenteDate]])&lt;10,"0"&amp;MONTH(Ventes[[#This Row],[VenteDate]]),TEXT(MONTH(Ventes[[#This Row],[VenteDate]]),"##"))</f>
        <v>09</v>
      </c>
      <c r="AF752" t="str">
        <f>CHOOSE(Ventes[[#This Row],[DateMoisNumero]],"janvier","février","mars","avril","mai","juin","juillet.","août","septembre","octobre","novembre","décembre")</f>
        <v>septembre</v>
      </c>
      <c r="AG752" t="str">
        <f>Ventes[[#This Row],[DateAnnee]]&amp;IF(WEEKNUM(Ventes[[#This Row],[VenteDate]])&lt;10,"-0","-")&amp;WEEKNUM(Ventes[[#This Row],[VenteDate]])</f>
        <v>2026-38</v>
      </c>
      <c r="AH752" s="10">
        <f>YEAR(Ventes[[#This Row],[VenteDate]])</f>
        <v>2026</v>
      </c>
      <c r="AI752" s="1"/>
      <c r="AK752" s="2"/>
      <c r="AR752"/>
      <c r="AS752"/>
      <c r="AT752"/>
      <c r="AU752"/>
      <c r="AV752"/>
      <c r="AW752"/>
      <c r="BA752"/>
      <c r="BC752"/>
    </row>
    <row r="753" spans="1:55">
      <c r="A753" t="s">
        <v>1625</v>
      </c>
      <c r="B753" t="s">
        <v>1626</v>
      </c>
      <c r="D753" s="8">
        <v>45668</v>
      </c>
      <c r="E753" s="8">
        <v>46398</v>
      </c>
      <c r="F753" s="8" t="s">
        <v>108</v>
      </c>
      <c r="G753" t="s">
        <v>109</v>
      </c>
      <c r="H753" t="s">
        <v>302</v>
      </c>
      <c r="I753" t="s">
        <v>303</v>
      </c>
      <c r="J753" t="s">
        <v>304</v>
      </c>
      <c r="K753" t="s">
        <v>1629</v>
      </c>
      <c r="L753" s="9" t="s">
        <v>1630</v>
      </c>
      <c r="M753" s="9" t="s">
        <v>53</v>
      </c>
      <c r="N753" t="s">
        <v>54</v>
      </c>
      <c r="O753" t="s">
        <v>55</v>
      </c>
      <c r="P753" s="9" t="s">
        <v>56</v>
      </c>
      <c r="Q753" s="5" t="s">
        <v>65</v>
      </c>
      <c r="R753" t="s">
        <v>66</v>
      </c>
      <c r="S753" t="s">
        <v>199</v>
      </c>
      <c r="T753" t="s">
        <v>200</v>
      </c>
      <c r="U753" s="9">
        <v>45.36</v>
      </c>
      <c r="V753">
        <v>86</v>
      </c>
      <c r="W753" s="9">
        <v>68.040000000000006</v>
      </c>
      <c r="X753">
        <f>Ventes[[#This Row],[VenteNombre]]*Ventes[[#This Row],[PUHT]]</f>
        <v>5851.4400000000005</v>
      </c>
      <c r="Y753">
        <f>IF(Ventes[[#This Row],[RemiseType]]="Aucun",0,IF(Ventes[[#This Row],[RemiseType]]="Bas",3%,IF(Ventes[[#This Row],[RemiseType]]="Moyen",5%,IF(Ventes[[#This Row],[RemiseType]]="Elevé",10%,0))))*Ventes[[#This Row],[VenteBrut]]</f>
        <v>175.54320000000001</v>
      </c>
      <c r="Z753">
        <f>Ventes[[#This Row],[VenteBrut]]-Ventes[[#This Row],[Remise]]</f>
        <v>5675.8968000000004</v>
      </c>
      <c r="AA753">
        <f>Ventes[[#This Row],[VenteNombre]]*Ventes[[#This Row],[CUHT]]</f>
        <v>3900.96</v>
      </c>
      <c r="AB753">
        <f>ROUND(Ventes[[#This Row],[VenteNet]]-Ventes[[#This Row],[Cout]],2)</f>
        <v>1774.94</v>
      </c>
      <c r="AC753">
        <f>WEEKDAY(Ventes[[#This Row],[VenteDate]], 2)</f>
        <v>1</v>
      </c>
      <c r="AD753" t="str">
        <f>CHOOSE(WEEKDAY(Ventes[[#This Row],[VenteDate]], 2),"lun.","mar.","mer.","jeu.","ven.","sam.","dim.")</f>
        <v>lun.</v>
      </c>
      <c r="AE753" s="10" t="str">
        <f>IF(MONTH(Ventes[[#This Row],[VenteDate]])&lt;10,"0"&amp;MONTH(Ventes[[#This Row],[VenteDate]]),TEXT(MONTH(Ventes[[#This Row],[VenteDate]]),"##"))</f>
        <v>01</v>
      </c>
      <c r="AF753" t="str">
        <f>CHOOSE(Ventes[[#This Row],[DateMoisNumero]],"janvier","février","mars","avril","mai","juin","juillet.","août","septembre","octobre","novembre","décembre")</f>
        <v>janvier</v>
      </c>
      <c r="AG753" t="str">
        <f>Ventes[[#This Row],[DateAnnee]]&amp;IF(WEEKNUM(Ventes[[#This Row],[VenteDate]])&lt;10,"-0","-")&amp;WEEKNUM(Ventes[[#This Row],[VenteDate]])</f>
        <v>2027-03</v>
      </c>
      <c r="AH753" s="10">
        <f>YEAR(Ventes[[#This Row],[VenteDate]])</f>
        <v>2027</v>
      </c>
      <c r="AI753" s="1"/>
      <c r="AK753" s="2"/>
      <c r="AR753"/>
      <c r="AS753"/>
      <c r="AT753"/>
      <c r="AU753"/>
      <c r="AV753"/>
      <c r="AW753"/>
      <c r="BA753"/>
      <c r="BC753"/>
    </row>
    <row r="754" spans="1:55">
      <c r="A754" t="s">
        <v>1631</v>
      </c>
      <c r="B754" t="s">
        <v>1632</v>
      </c>
      <c r="D754" s="7">
        <v>45580</v>
      </c>
      <c r="E754" s="8">
        <v>46000</v>
      </c>
      <c r="F754" s="8" t="s">
        <v>219</v>
      </c>
      <c r="G754" t="s">
        <v>220</v>
      </c>
      <c r="H754" t="s">
        <v>823</v>
      </c>
      <c r="I754" t="s">
        <v>824</v>
      </c>
      <c r="J754" t="s">
        <v>825</v>
      </c>
      <c r="K754" t="s">
        <v>1633</v>
      </c>
      <c r="L754" s="9" t="s">
        <v>1634</v>
      </c>
      <c r="M754" s="9" t="s">
        <v>63</v>
      </c>
      <c r="N754" t="s">
        <v>64</v>
      </c>
      <c r="O754" t="s">
        <v>55</v>
      </c>
      <c r="P754" t="s">
        <v>56</v>
      </c>
      <c r="Q754" s="5" t="s">
        <v>79</v>
      </c>
      <c r="R754" t="s">
        <v>80</v>
      </c>
      <c r="S754" t="s">
        <v>115</v>
      </c>
      <c r="T754" t="s">
        <v>116</v>
      </c>
      <c r="U754">
        <v>75.599999999999994</v>
      </c>
      <c r="V754">
        <v>18</v>
      </c>
      <c r="W754">
        <v>161.56</v>
      </c>
      <c r="X754">
        <f>Ventes[[#This Row],[VenteNombre]]*Ventes[[#This Row],[PUHT]]</f>
        <v>2908.08</v>
      </c>
      <c r="Y754">
        <f>IF(Ventes[[#This Row],[RemiseType]]="Aucun",0,IF(Ventes[[#This Row],[RemiseType]]="Bas",3%,IF(Ventes[[#This Row],[RemiseType]]="Moyen",5%,IF(Ventes[[#This Row],[RemiseType]]="Elevé",10%,0))))*Ventes[[#This Row],[VenteBrut]]</f>
        <v>87.242399999999989</v>
      </c>
      <c r="Z754">
        <f>Ventes[[#This Row],[VenteBrut]]-Ventes[[#This Row],[Remise]]</f>
        <v>2820.8375999999998</v>
      </c>
      <c r="AA754">
        <f>Ventes[[#This Row],[VenteNombre]]*Ventes[[#This Row],[CUHT]]</f>
        <v>1360.8</v>
      </c>
      <c r="AB754">
        <f>ROUND(Ventes[[#This Row],[VenteNet]]-Ventes[[#This Row],[Cout]],2)</f>
        <v>1460.04</v>
      </c>
      <c r="AC754">
        <f>WEEKDAY(Ventes[[#This Row],[VenteDate]], 2)</f>
        <v>2</v>
      </c>
      <c r="AD754" t="str">
        <f>CHOOSE(WEEKDAY(Ventes[[#This Row],[VenteDate]], 2),"lun.","mar.","mer.","jeu.","ven.","sam.","dim.")</f>
        <v>mar.</v>
      </c>
      <c r="AE754" s="10" t="str">
        <f>IF(MONTH(Ventes[[#This Row],[VenteDate]])&lt;10,"0"&amp;MONTH(Ventes[[#This Row],[VenteDate]]),TEXT(MONTH(Ventes[[#This Row],[VenteDate]]),"##"))</f>
        <v>12</v>
      </c>
      <c r="AF754" t="str">
        <f>CHOOSE(Ventes[[#This Row],[DateMoisNumero]],"janvier","février","mars","avril","mai","juin","juillet.","août","septembre","octobre","novembre","décembre")</f>
        <v>décembre</v>
      </c>
      <c r="AG754" t="str">
        <f>Ventes[[#This Row],[DateAnnee]]&amp;IF(WEEKNUM(Ventes[[#This Row],[VenteDate]])&lt;10,"-0","-")&amp;WEEKNUM(Ventes[[#This Row],[VenteDate]])</f>
        <v>2025-50</v>
      </c>
      <c r="AH754" s="10">
        <f>YEAR(Ventes[[#This Row],[VenteDate]])</f>
        <v>2025</v>
      </c>
      <c r="AI754" s="1"/>
      <c r="AK754" s="2"/>
      <c r="AR754"/>
      <c r="AS754"/>
      <c r="AT754"/>
      <c r="AU754"/>
      <c r="AV754"/>
      <c r="AW754"/>
      <c r="BA754"/>
      <c r="BC754"/>
    </row>
    <row r="755" spans="1:55">
      <c r="A755" t="s">
        <v>1631</v>
      </c>
      <c r="B755" t="s">
        <v>1632</v>
      </c>
      <c r="D755" s="7">
        <v>45580</v>
      </c>
      <c r="E755" s="8">
        <v>46730</v>
      </c>
      <c r="F755" s="8" t="s">
        <v>219</v>
      </c>
      <c r="G755" t="s">
        <v>220</v>
      </c>
      <c r="H755" t="s">
        <v>823</v>
      </c>
      <c r="I755" t="s">
        <v>824</v>
      </c>
      <c r="J755" t="s">
        <v>825</v>
      </c>
      <c r="K755" t="s">
        <v>1635</v>
      </c>
      <c r="L755" s="9" t="s">
        <v>1636</v>
      </c>
      <c r="M755" s="9" t="s">
        <v>63</v>
      </c>
      <c r="N755" t="s">
        <v>64</v>
      </c>
      <c r="O755" t="s">
        <v>55</v>
      </c>
      <c r="P755" s="9" t="s">
        <v>56</v>
      </c>
      <c r="Q755" s="5" t="s">
        <v>79</v>
      </c>
      <c r="R755" t="s">
        <v>80</v>
      </c>
      <c r="S755" t="s">
        <v>115</v>
      </c>
      <c r="T755" t="s">
        <v>116</v>
      </c>
      <c r="U755" s="9">
        <v>11.67</v>
      </c>
      <c r="V755">
        <v>18</v>
      </c>
      <c r="W755" s="9">
        <v>109.5</v>
      </c>
      <c r="X755">
        <f>Ventes[[#This Row],[VenteNombre]]*Ventes[[#This Row],[PUHT]]</f>
        <v>1971</v>
      </c>
      <c r="Y755">
        <f>IF(Ventes[[#This Row],[RemiseType]]="Aucun",0,IF(Ventes[[#This Row],[RemiseType]]="Bas",3%,IF(Ventes[[#This Row],[RemiseType]]="Moyen",5%,IF(Ventes[[#This Row],[RemiseType]]="Elevé",10%,0))))*Ventes[[#This Row],[VenteBrut]]</f>
        <v>59.129999999999995</v>
      </c>
      <c r="Z755">
        <f>Ventes[[#This Row],[VenteBrut]]-Ventes[[#This Row],[Remise]]</f>
        <v>1911.87</v>
      </c>
      <c r="AA755">
        <f>Ventes[[#This Row],[VenteNombre]]*Ventes[[#This Row],[CUHT]]</f>
        <v>210.06</v>
      </c>
      <c r="AB755">
        <f>ROUND(Ventes[[#This Row],[VenteNet]]-Ventes[[#This Row],[Cout]],2)</f>
        <v>1701.81</v>
      </c>
      <c r="AC755">
        <f>WEEKDAY(Ventes[[#This Row],[VenteDate]], 2)</f>
        <v>4</v>
      </c>
      <c r="AD755" t="str">
        <f>CHOOSE(WEEKDAY(Ventes[[#This Row],[VenteDate]], 2),"lun.","mar.","mer.","jeu.","ven.","sam.","dim.")</f>
        <v>jeu.</v>
      </c>
      <c r="AE755" s="10" t="str">
        <f>IF(MONTH(Ventes[[#This Row],[VenteDate]])&lt;10,"0"&amp;MONTH(Ventes[[#This Row],[VenteDate]]),TEXT(MONTH(Ventes[[#This Row],[VenteDate]]),"##"))</f>
        <v>12</v>
      </c>
      <c r="AF755" t="str">
        <f>CHOOSE(Ventes[[#This Row],[DateMoisNumero]],"janvier","février","mars","avril","mai","juin","juillet.","août","septembre","octobre","novembre","décembre")</f>
        <v>décembre</v>
      </c>
      <c r="AG755" t="str">
        <f>Ventes[[#This Row],[DateAnnee]]&amp;IF(WEEKNUM(Ventes[[#This Row],[VenteDate]])&lt;10,"-0","-")&amp;WEEKNUM(Ventes[[#This Row],[VenteDate]])</f>
        <v>2027-50</v>
      </c>
      <c r="AH755" s="10">
        <f>YEAR(Ventes[[#This Row],[VenteDate]])</f>
        <v>2027</v>
      </c>
      <c r="AI755" s="1"/>
      <c r="AK755" s="2"/>
      <c r="AR755"/>
      <c r="AS755"/>
      <c r="AT755"/>
      <c r="AU755"/>
      <c r="AV755"/>
      <c r="AW755"/>
      <c r="BA755"/>
      <c r="BC755"/>
    </row>
    <row r="756" spans="1:55">
      <c r="A756" t="s">
        <v>1637</v>
      </c>
      <c r="B756" t="s">
        <v>1638</v>
      </c>
      <c r="D756" s="7">
        <v>45982</v>
      </c>
      <c r="E756" s="8">
        <v>45982</v>
      </c>
      <c r="F756" s="8" t="s">
        <v>170</v>
      </c>
      <c r="G756" t="s">
        <v>171</v>
      </c>
      <c r="H756" t="s">
        <v>1131</v>
      </c>
      <c r="I756" t="s">
        <v>1132</v>
      </c>
      <c r="J756" t="s">
        <v>1133</v>
      </c>
      <c r="K756" t="s">
        <v>957</v>
      </c>
      <c r="L756" s="9" t="s">
        <v>958</v>
      </c>
      <c r="M756" s="9" t="s">
        <v>130</v>
      </c>
      <c r="N756" t="s">
        <v>131</v>
      </c>
      <c r="O756" t="s">
        <v>77</v>
      </c>
      <c r="P756" s="9" t="s">
        <v>78</v>
      </c>
      <c r="Q756" s="5" t="s">
        <v>79</v>
      </c>
      <c r="R756" t="s">
        <v>80</v>
      </c>
      <c r="S756" t="s">
        <v>132</v>
      </c>
      <c r="T756" t="s">
        <v>133</v>
      </c>
      <c r="U756" s="9">
        <v>46.87</v>
      </c>
      <c r="V756">
        <v>87</v>
      </c>
      <c r="W756" s="9">
        <v>121.55</v>
      </c>
      <c r="X756">
        <f>Ventes[[#This Row],[VenteNombre]]*Ventes[[#This Row],[PUHT]]</f>
        <v>10574.85</v>
      </c>
      <c r="Y756">
        <f>IF(Ventes[[#This Row],[RemiseType]]="Aucun",0,IF(Ventes[[#This Row],[RemiseType]]="Bas",3%,IF(Ventes[[#This Row],[RemiseType]]="Moyen",5%,IF(Ventes[[#This Row],[RemiseType]]="Elevé",10%,0))))*Ventes[[#This Row],[VenteBrut]]</f>
        <v>1057.4850000000001</v>
      </c>
      <c r="Z756">
        <f>Ventes[[#This Row],[VenteBrut]]-Ventes[[#This Row],[Remise]]</f>
        <v>9517.3649999999998</v>
      </c>
      <c r="AA756">
        <f>Ventes[[#This Row],[VenteNombre]]*Ventes[[#This Row],[CUHT]]</f>
        <v>4077.6899999999996</v>
      </c>
      <c r="AB756">
        <f>ROUND(Ventes[[#This Row],[VenteNet]]-Ventes[[#This Row],[Cout]],2)</f>
        <v>5439.68</v>
      </c>
      <c r="AC756">
        <f>WEEKDAY(Ventes[[#This Row],[VenteDate]], 2)</f>
        <v>5</v>
      </c>
      <c r="AD756" t="str">
        <f>CHOOSE(WEEKDAY(Ventes[[#This Row],[VenteDate]], 2),"lun.","mar.","mer.","jeu.","ven.","sam.","dim.")</f>
        <v>ven.</v>
      </c>
      <c r="AE756" s="10" t="str">
        <f>IF(MONTH(Ventes[[#This Row],[VenteDate]])&lt;10,"0"&amp;MONTH(Ventes[[#This Row],[VenteDate]]),TEXT(MONTH(Ventes[[#This Row],[VenteDate]]),"##"))</f>
        <v>11</v>
      </c>
      <c r="AF756" t="str">
        <f>CHOOSE(Ventes[[#This Row],[DateMoisNumero]],"janvier","février","mars","avril","mai","juin","juillet.","août","septembre","octobre","novembre","décembre")</f>
        <v>novembre</v>
      </c>
      <c r="AG756" t="str">
        <f>Ventes[[#This Row],[DateAnnee]]&amp;IF(WEEKNUM(Ventes[[#This Row],[VenteDate]])&lt;10,"-0","-")&amp;WEEKNUM(Ventes[[#This Row],[VenteDate]])</f>
        <v>2025-47</v>
      </c>
      <c r="AH756" s="10">
        <f>YEAR(Ventes[[#This Row],[VenteDate]])</f>
        <v>2025</v>
      </c>
      <c r="AI756" s="1"/>
      <c r="AK756" s="2"/>
      <c r="AR756"/>
      <c r="AS756"/>
      <c r="AT756"/>
      <c r="AU756"/>
      <c r="AV756"/>
      <c r="AW756"/>
      <c r="BA756"/>
      <c r="BC756"/>
    </row>
    <row r="757" spans="1:55">
      <c r="A757" t="s">
        <v>1637</v>
      </c>
      <c r="B757" t="s">
        <v>1638</v>
      </c>
      <c r="D757" s="7">
        <v>45982</v>
      </c>
      <c r="E757" s="8">
        <v>46373</v>
      </c>
      <c r="F757" s="8" t="s">
        <v>170</v>
      </c>
      <c r="G757" t="s">
        <v>171</v>
      </c>
      <c r="H757" t="s">
        <v>1131</v>
      </c>
      <c r="I757" t="s">
        <v>1132</v>
      </c>
      <c r="J757" t="s">
        <v>1133</v>
      </c>
      <c r="K757" t="s">
        <v>1639</v>
      </c>
      <c r="L757" s="9" t="s">
        <v>1640</v>
      </c>
      <c r="M757" s="9" t="s">
        <v>130</v>
      </c>
      <c r="N757" t="s">
        <v>131</v>
      </c>
      <c r="O757" t="s">
        <v>77</v>
      </c>
      <c r="P757" t="s">
        <v>78</v>
      </c>
      <c r="Q757" s="5" t="s">
        <v>79</v>
      </c>
      <c r="R757" t="s">
        <v>80</v>
      </c>
      <c r="S757" t="s">
        <v>132</v>
      </c>
      <c r="T757" t="s">
        <v>133</v>
      </c>
      <c r="U757">
        <v>57.87</v>
      </c>
      <c r="V757">
        <v>87</v>
      </c>
      <c r="W757">
        <v>126.6</v>
      </c>
      <c r="X757">
        <f>Ventes[[#This Row],[VenteNombre]]*Ventes[[#This Row],[PUHT]]</f>
        <v>11014.199999999999</v>
      </c>
      <c r="Y757">
        <f>IF(Ventes[[#This Row],[RemiseType]]="Aucun",0,IF(Ventes[[#This Row],[RemiseType]]="Bas",3%,IF(Ventes[[#This Row],[RemiseType]]="Moyen",5%,IF(Ventes[[#This Row],[RemiseType]]="Elevé",10%,0))))*Ventes[[#This Row],[VenteBrut]]</f>
        <v>1101.4199999999998</v>
      </c>
      <c r="Z757">
        <f>Ventes[[#This Row],[VenteBrut]]-Ventes[[#This Row],[Remise]]</f>
        <v>9912.7799999999988</v>
      </c>
      <c r="AA757">
        <f>Ventes[[#This Row],[VenteNombre]]*Ventes[[#This Row],[CUHT]]</f>
        <v>5034.6899999999996</v>
      </c>
      <c r="AB757">
        <f>ROUND(Ventes[[#This Row],[VenteNet]]-Ventes[[#This Row],[Cout]],2)</f>
        <v>4878.09</v>
      </c>
      <c r="AC757">
        <f>WEEKDAY(Ventes[[#This Row],[VenteDate]], 2)</f>
        <v>4</v>
      </c>
      <c r="AD757" t="str">
        <f>CHOOSE(WEEKDAY(Ventes[[#This Row],[VenteDate]], 2),"lun.","mar.","mer.","jeu.","ven.","sam.","dim.")</f>
        <v>jeu.</v>
      </c>
      <c r="AE757" s="10" t="str">
        <f>IF(MONTH(Ventes[[#This Row],[VenteDate]])&lt;10,"0"&amp;MONTH(Ventes[[#This Row],[VenteDate]]),TEXT(MONTH(Ventes[[#This Row],[VenteDate]]),"##"))</f>
        <v>12</v>
      </c>
      <c r="AF757" t="str">
        <f>CHOOSE(Ventes[[#This Row],[DateMoisNumero]],"janvier","février","mars","avril","mai","juin","juillet.","août","septembre","octobre","novembre","décembre")</f>
        <v>décembre</v>
      </c>
      <c r="AG757" t="str">
        <f>Ventes[[#This Row],[DateAnnee]]&amp;IF(WEEKNUM(Ventes[[#This Row],[VenteDate]])&lt;10,"-0","-")&amp;WEEKNUM(Ventes[[#This Row],[VenteDate]])</f>
        <v>2026-51</v>
      </c>
      <c r="AH757" s="10">
        <f>YEAR(Ventes[[#This Row],[VenteDate]])</f>
        <v>2026</v>
      </c>
      <c r="AI757" s="1"/>
      <c r="AK757" s="2"/>
      <c r="AR757"/>
      <c r="AS757"/>
      <c r="AT757"/>
      <c r="AU757"/>
      <c r="AV757"/>
      <c r="AW757"/>
      <c r="BA757"/>
      <c r="BC757"/>
    </row>
    <row r="758" spans="1:55">
      <c r="A758" t="s">
        <v>1641</v>
      </c>
      <c r="B758" t="s">
        <v>1642</v>
      </c>
      <c r="D758" s="7">
        <v>45288</v>
      </c>
      <c r="E758" s="8">
        <v>45873</v>
      </c>
      <c r="F758" s="8" t="s">
        <v>108</v>
      </c>
      <c r="G758" t="s">
        <v>109</v>
      </c>
      <c r="H758" t="s">
        <v>842</v>
      </c>
      <c r="I758" t="s">
        <v>843</v>
      </c>
      <c r="J758" t="s">
        <v>844</v>
      </c>
      <c r="K758" t="s">
        <v>1276</v>
      </c>
      <c r="L758" s="9" t="s">
        <v>1277</v>
      </c>
      <c r="M758" s="9" t="s">
        <v>75</v>
      </c>
      <c r="N758" t="s">
        <v>76</v>
      </c>
      <c r="O758" t="s">
        <v>55</v>
      </c>
      <c r="P758" t="s">
        <v>56</v>
      </c>
      <c r="Q758" s="5" t="s">
        <v>57</v>
      </c>
      <c r="R758" t="s">
        <v>58</v>
      </c>
      <c r="S758" t="s">
        <v>243</v>
      </c>
      <c r="T758" t="s">
        <v>244</v>
      </c>
      <c r="U758">
        <v>58.33</v>
      </c>
      <c r="V758">
        <v>34</v>
      </c>
      <c r="W758">
        <v>125</v>
      </c>
      <c r="X758">
        <f>Ventes[[#This Row],[VenteNombre]]*Ventes[[#This Row],[PUHT]]</f>
        <v>4250</v>
      </c>
      <c r="Y758">
        <f>IF(Ventes[[#This Row],[RemiseType]]="Aucun",0,IF(Ventes[[#This Row],[RemiseType]]="Bas",3%,IF(Ventes[[#This Row],[RemiseType]]="Moyen",5%,IF(Ventes[[#This Row],[RemiseType]]="Elevé",10%,0))))*Ventes[[#This Row],[VenteBrut]]</f>
        <v>127.5</v>
      </c>
      <c r="Z758">
        <f>Ventes[[#This Row],[VenteBrut]]-Ventes[[#This Row],[Remise]]</f>
        <v>4122.5</v>
      </c>
      <c r="AA758">
        <f>Ventes[[#This Row],[VenteNombre]]*Ventes[[#This Row],[CUHT]]</f>
        <v>1983.22</v>
      </c>
      <c r="AB758">
        <f>ROUND(Ventes[[#This Row],[VenteNet]]-Ventes[[#This Row],[Cout]],2)</f>
        <v>2139.2800000000002</v>
      </c>
      <c r="AC758">
        <f>WEEKDAY(Ventes[[#This Row],[VenteDate]], 2)</f>
        <v>1</v>
      </c>
      <c r="AD758" t="str">
        <f>CHOOSE(WEEKDAY(Ventes[[#This Row],[VenteDate]], 2),"lun.","mar.","mer.","jeu.","ven.","sam.","dim.")</f>
        <v>lun.</v>
      </c>
      <c r="AE758" s="10" t="str">
        <f>IF(MONTH(Ventes[[#This Row],[VenteDate]])&lt;10,"0"&amp;MONTH(Ventes[[#This Row],[VenteDate]]),TEXT(MONTH(Ventes[[#This Row],[VenteDate]]),"##"))</f>
        <v>08</v>
      </c>
      <c r="AF758" t="str">
        <f>CHOOSE(Ventes[[#This Row],[DateMoisNumero]],"janvier","février","mars","avril","mai","juin","juillet.","août","septembre","octobre","novembre","décembre")</f>
        <v>août</v>
      </c>
      <c r="AG758" t="str">
        <f>Ventes[[#This Row],[DateAnnee]]&amp;IF(WEEKNUM(Ventes[[#This Row],[VenteDate]])&lt;10,"-0","-")&amp;WEEKNUM(Ventes[[#This Row],[VenteDate]])</f>
        <v>2025-32</v>
      </c>
      <c r="AH758" s="10">
        <f>YEAR(Ventes[[#This Row],[VenteDate]])</f>
        <v>2025</v>
      </c>
      <c r="AI758" s="1"/>
      <c r="AK758" s="2"/>
      <c r="AR758"/>
      <c r="AS758"/>
      <c r="AT758"/>
      <c r="AU758"/>
      <c r="AV758"/>
      <c r="AW758"/>
      <c r="BA758"/>
      <c r="BC758"/>
    </row>
    <row r="759" spans="1:55">
      <c r="A759" t="s">
        <v>1641</v>
      </c>
      <c r="B759" t="s">
        <v>1642</v>
      </c>
      <c r="D759" s="7">
        <v>45288</v>
      </c>
      <c r="E759" s="8">
        <v>46603</v>
      </c>
      <c r="F759" s="8" t="s">
        <v>108</v>
      </c>
      <c r="G759" t="s">
        <v>109</v>
      </c>
      <c r="H759" t="s">
        <v>842</v>
      </c>
      <c r="I759" t="s">
        <v>843</v>
      </c>
      <c r="J759" t="s">
        <v>844</v>
      </c>
      <c r="K759" t="s">
        <v>677</v>
      </c>
      <c r="L759" s="9" t="s">
        <v>678</v>
      </c>
      <c r="M759" s="9" t="s">
        <v>75</v>
      </c>
      <c r="N759" t="s">
        <v>76</v>
      </c>
      <c r="O759" t="s">
        <v>55</v>
      </c>
      <c r="P759" s="9" t="s">
        <v>56</v>
      </c>
      <c r="Q759" s="5" t="s">
        <v>57</v>
      </c>
      <c r="R759" t="s">
        <v>58</v>
      </c>
      <c r="S759" t="s">
        <v>243</v>
      </c>
      <c r="T759" t="s">
        <v>244</v>
      </c>
      <c r="U759" s="9">
        <v>9.33</v>
      </c>
      <c r="V759">
        <v>34</v>
      </c>
      <c r="W759" s="9">
        <v>104</v>
      </c>
      <c r="X759">
        <f>Ventes[[#This Row],[VenteNombre]]*Ventes[[#This Row],[PUHT]]</f>
        <v>3536</v>
      </c>
      <c r="Y759">
        <f>IF(Ventes[[#This Row],[RemiseType]]="Aucun",0,IF(Ventes[[#This Row],[RemiseType]]="Bas",3%,IF(Ventes[[#This Row],[RemiseType]]="Moyen",5%,IF(Ventes[[#This Row],[RemiseType]]="Elevé",10%,0))))*Ventes[[#This Row],[VenteBrut]]</f>
        <v>106.08</v>
      </c>
      <c r="Z759">
        <f>Ventes[[#This Row],[VenteBrut]]-Ventes[[#This Row],[Remise]]</f>
        <v>3429.92</v>
      </c>
      <c r="AA759">
        <f>Ventes[[#This Row],[VenteNombre]]*Ventes[[#This Row],[CUHT]]</f>
        <v>317.22000000000003</v>
      </c>
      <c r="AB759">
        <f>ROUND(Ventes[[#This Row],[VenteNet]]-Ventes[[#This Row],[Cout]],2)</f>
        <v>3112.7</v>
      </c>
      <c r="AC759">
        <f>WEEKDAY(Ventes[[#This Row],[VenteDate]], 2)</f>
        <v>3</v>
      </c>
      <c r="AD759" t="str">
        <f>CHOOSE(WEEKDAY(Ventes[[#This Row],[VenteDate]], 2),"lun.","mar.","mer.","jeu.","ven.","sam.","dim.")</f>
        <v>mer.</v>
      </c>
      <c r="AE759" s="10" t="str">
        <f>IF(MONTH(Ventes[[#This Row],[VenteDate]])&lt;10,"0"&amp;MONTH(Ventes[[#This Row],[VenteDate]]),TEXT(MONTH(Ventes[[#This Row],[VenteDate]]),"##"))</f>
        <v>08</v>
      </c>
      <c r="AF759" t="str">
        <f>CHOOSE(Ventes[[#This Row],[DateMoisNumero]],"janvier","février","mars","avril","mai","juin","juillet.","août","septembre","octobre","novembre","décembre")</f>
        <v>août</v>
      </c>
      <c r="AG759" t="str">
        <f>Ventes[[#This Row],[DateAnnee]]&amp;IF(WEEKNUM(Ventes[[#This Row],[VenteDate]])&lt;10,"-0","-")&amp;WEEKNUM(Ventes[[#This Row],[VenteDate]])</f>
        <v>2027-32</v>
      </c>
      <c r="AH759" s="10">
        <f>YEAR(Ventes[[#This Row],[VenteDate]])</f>
        <v>2027</v>
      </c>
      <c r="AI759" s="1"/>
      <c r="AK759" s="2"/>
      <c r="AR759"/>
      <c r="AS759"/>
      <c r="AT759"/>
      <c r="AU759"/>
      <c r="AV759"/>
      <c r="AW759"/>
      <c r="BA759"/>
      <c r="BC759"/>
    </row>
    <row r="760" spans="1:55">
      <c r="A760" t="s">
        <v>1643</v>
      </c>
      <c r="B760" t="s">
        <v>1644</v>
      </c>
      <c r="D760" s="7">
        <v>45977</v>
      </c>
      <c r="E760" s="8">
        <v>46073</v>
      </c>
      <c r="F760" s="8" t="s">
        <v>36</v>
      </c>
      <c r="G760" t="s">
        <v>37</v>
      </c>
      <c r="H760" t="s">
        <v>1177</v>
      </c>
      <c r="I760" t="s">
        <v>1178</v>
      </c>
      <c r="J760" t="s">
        <v>1179</v>
      </c>
      <c r="K760" t="s">
        <v>1645</v>
      </c>
      <c r="L760" s="9" t="s">
        <v>1646</v>
      </c>
      <c r="M760" s="9" t="s">
        <v>43</v>
      </c>
      <c r="N760" t="s">
        <v>44</v>
      </c>
      <c r="O760" t="s">
        <v>45</v>
      </c>
      <c r="P760" t="s">
        <v>46</v>
      </c>
      <c r="Q760" s="5" t="s">
        <v>79</v>
      </c>
      <c r="R760" t="s">
        <v>80</v>
      </c>
      <c r="S760" t="s">
        <v>179</v>
      </c>
      <c r="T760" t="s">
        <v>180</v>
      </c>
      <c r="U760">
        <v>25.2</v>
      </c>
      <c r="V760">
        <v>13</v>
      </c>
      <c r="W760">
        <v>34.83</v>
      </c>
      <c r="X760">
        <f>Ventes[[#This Row],[VenteNombre]]*Ventes[[#This Row],[PUHT]]</f>
        <v>452.78999999999996</v>
      </c>
      <c r="Y760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60">
        <f>Ventes[[#This Row],[VenteBrut]]-Ventes[[#This Row],[Remise]]</f>
        <v>430.15049999999997</v>
      </c>
      <c r="AA760">
        <f>Ventes[[#This Row],[VenteNombre]]*Ventes[[#This Row],[CUHT]]</f>
        <v>327.59999999999997</v>
      </c>
      <c r="AB760">
        <f>ROUND(Ventes[[#This Row],[VenteNet]]-Ventes[[#This Row],[Cout]],2)</f>
        <v>102.55</v>
      </c>
      <c r="AC760">
        <f>WEEKDAY(Ventes[[#This Row],[VenteDate]], 2)</f>
        <v>5</v>
      </c>
      <c r="AD760" t="str">
        <f>CHOOSE(WEEKDAY(Ventes[[#This Row],[VenteDate]], 2),"lun.","mar.","mer.","jeu.","ven.","sam.","dim.")</f>
        <v>ven.</v>
      </c>
      <c r="AE760" s="10" t="str">
        <f>IF(MONTH(Ventes[[#This Row],[VenteDate]])&lt;10,"0"&amp;MONTH(Ventes[[#This Row],[VenteDate]]),TEXT(MONTH(Ventes[[#This Row],[VenteDate]]),"##"))</f>
        <v>02</v>
      </c>
      <c r="AF760" t="str">
        <f>CHOOSE(Ventes[[#This Row],[DateMoisNumero]],"janvier","février","mars","avril","mai","juin","juillet.","août","septembre","octobre","novembre","décembre")</f>
        <v>février</v>
      </c>
      <c r="AG760" t="str">
        <f>Ventes[[#This Row],[DateAnnee]]&amp;IF(WEEKNUM(Ventes[[#This Row],[VenteDate]])&lt;10,"-0","-")&amp;WEEKNUM(Ventes[[#This Row],[VenteDate]])</f>
        <v>2026-08</v>
      </c>
      <c r="AH760" s="10">
        <f>YEAR(Ventes[[#This Row],[VenteDate]])</f>
        <v>2026</v>
      </c>
      <c r="AI760" s="1"/>
      <c r="AK760" s="2"/>
      <c r="AR760"/>
      <c r="AS760"/>
      <c r="AT760"/>
      <c r="AU760"/>
      <c r="AV760"/>
      <c r="AW760"/>
      <c r="BA760"/>
      <c r="BC760"/>
    </row>
    <row r="761" spans="1:55">
      <c r="A761" t="s">
        <v>1643</v>
      </c>
      <c r="B761" t="s">
        <v>1644</v>
      </c>
      <c r="D761" s="7">
        <v>45977</v>
      </c>
      <c r="E761" s="8">
        <v>46803</v>
      </c>
      <c r="F761" s="8" t="s">
        <v>36</v>
      </c>
      <c r="G761" t="s">
        <v>37</v>
      </c>
      <c r="H761" t="s">
        <v>1177</v>
      </c>
      <c r="I761" t="s">
        <v>1178</v>
      </c>
      <c r="J761" t="s">
        <v>1179</v>
      </c>
      <c r="K761" t="s">
        <v>1647</v>
      </c>
      <c r="L761" s="9" t="s">
        <v>1648</v>
      </c>
      <c r="M761" s="9" t="s">
        <v>43</v>
      </c>
      <c r="N761" t="s">
        <v>44</v>
      </c>
      <c r="O761" t="s">
        <v>45</v>
      </c>
      <c r="P761" s="9" t="s">
        <v>46</v>
      </c>
      <c r="Q761" s="5" t="s">
        <v>79</v>
      </c>
      <c r="R761" t="s">
        <v>80</v>
      </c>
      <c r="S761" t="s">
        <v>179</v>
      </c>
      <c r="T761" t="s">
        <v>180</v>
      </c>
      <c r="U761" s="9">
        <v>25.2</v>
      </c>
      <c r="V761">
        <v>13</v>
      </c>
      <c r="W761" s="9">
        <v>34.83</v>
      </c>
      <c r="X761">
        <f>Ventes[[#This Row],[VenteNombre]]*Ventes[[#This Row],[PUHT]]</f>
        <v>452.78999999999996</v>
      </c>
      <c r="Y761">
        <f>IF(Ventes[[#This Row],[RemiseType]]="Aucun",0,IF(Ventes[[#This Row],[RemiseType]]="Bas",3%,IF(Ventes[[#This Row],[RemiseType]]="Moyen",5%,IF(Ventes[[#This Row],[RemiseType]]="Elevé",10%,0))))*Ventes[[#This Row],[VenteBrut]]</f>
        <v>22.639499999999998</v>
      </c>
      <c r="Z761">
        <f>Ventes[[#This Row],[VenteBrut]]-Ventes[[#This Row],[Remise]]</f>
        <v>430.15049999999997</v>
      </c>
      <c r="AA761">
        <f>Ventes[[#This Row],[VenteNombre]]*Ventes[[#This Row],[CUHT]]</f>
        <v>327.59999999999997</v>
      </c>
      <c r="AB761">
        <f>ROUND(Ventes[[#This Row],[VenteNet]]-Ventes[[#This Row],[Cout]],2)</f>
        <v>102.55</v>
      </c>
      <c r="AC761">
        <f>WEEKDAY(Ventes[[#This Row],[VenteDate]], 2)</f>
        <v>7</v>
      </c>
      <c r="AD761" t="str">
        <f>CHOOSE(WEEKDAY(Ventes[[#This Row],[VenteDate]], 2),"lun.","mar.","mer.","jeu.","ven.","sam.","dim.")</f>
        <v>dim.</v>
      </c>
      <c r="AE761" s="10" t="str">
        <f>IF(MONTH(Ventes[[#This Row],[VenteDate]])&lt;10,"0"&amp;MONTH(Ventes[[#This Row],[VenteDate]]),TEXT(MONTH(Ventes[[#This Row],[VenteDate]]),"##"))</f>
        <v>02</v>
      </c>
      <c r="AF761" t="str">
        <f>CHOOSE(Ventes[[#This Row],[DateMoisNumero]],"janvier","février","mars","avril","mai","juin","juillet.","août","septembre","octobre","novembre","décembre")</f>
        <v>février</v>
      </c>
      <c r="AG761" t="str">
        <f>Ventes[[#This Row],[DateAnnee]]&amp;IF(WEEKNUM(Ventes[[#This Row],[VenteDate]])&lt;10,"-0","-")&amp;WEEKNUM(Ventes[[#This Row],[VenteDate]])</f>
        <v>2028-09</v>
      </c>
      <c r="AH761" s="10">
        <f>YEAR(Ventes[[#This Row],[VenteDate]])</f>
        <v>2028</v>
      </c>
      <c r="AI761" s="1"/>
      <c r="AK761" s="2"/>
      <c r="AR761"/>
      <c r="AS761"/>
      <c r="AT761"/>
      <c r="AU761"/>
      <c r="AV761"/>
      <c r="AW761"/>
      <c r="BA761"/>
      <c r="BC761"/>
    </row>
    <row r="762" spans="1:55">
      <c r="A762" t="s">
        <v>1649</v>
      </c>
      <c r="B762" t="s">
        <v>1650</v>
      </c>
      <c r="D762" s="7">
        <v>45121</v>
      </c>
      <c r="E762" s="8">
        <v>45696</v>
      </c>
      <c r="F762" s="8" t="s">
        <v>36</v>
      </c>
      <c r="G762" t="s">
        <v>37</v>
      </c>
      <c r="H762" t="s">
        <v>1201</v>
      </c>
      <c r="I762" t="s">
        <v>1202</v>
      </c>
      <c r="J762" t="s">
        <v>1203</v>
      </c>
      <c r="K762" t="s">
        <v>123</v>
      </c>
      <c r="L762" s="9" t="s">
        <v>124</v>
      </c>
      <c r="M762" s="9" t="s">
        <v>53</v>
      </c>
      <c r="N762" t="s">
        <v>54</v>
      </c>
      <c r="O762" t="s">
        <v>45</v>
      </c>
      <c r="P762" t="s">
        <v>46</v>
      </c>
      <c r="Q762" s="5" t="s">
        <v>47</v>
      </c>
      <c r="R762" t="s">
        <v>48</v>
      </c>
      <c r="S762" t="s">
        <v>365</v>
      </c>
      <c r="T762" t="s">
        <v>366</v>
      </c>
      <c r="U762">
        <v>51.41</v>
      </c>
      <c r="V762">
        <v>14</v>
      </c>
      <c r="W762">
        <v>56.7</v>
      </c>
      <c r="X762">
        <f>Ventes[[#This Row],[VenteNombre]]*Ventes[[#This Row],[PUHT]]</f>
        <v>793.80000000000007</v>
      </c>
      <c r="Y762">
        <f>IF(Ventes[[#This Row],[RemiseType]]="Aucun",0,IF(Ventes[[#This Row],[RemiseType]]="Bas",3%,IF(Ventes[[#This Row],[RemiseType]]="Moyen",5%,IF(Ventes[[#This Row],[RemiseType]]="Elevé",10%,0))))*Ventes[[#This Row],[VenteBrut]]</f>
        <v>39.690000000000005</v>
      </c>
      <c r="Z762">
        <f>Ventes[[#This Row],[VenteBrut]]-Ventes[[#This Row],[Remise]]</f>
        <v>754.11</v>
      </c>
      <c r="AA762">
        <f>Ventes[[#This Row],[VenteNombre]]*Ventes[[#This Row],[CUHT]]</f>
        <v>719.74</v>
      </c>
      <c r="AB762">
        <f>ROUND(Ventes[[#This Row],[VenteNet]]-Ventes[[#This Row],[Cout]],2)</f>
        <v>34.369999999999997</v>
      </c>
      <c r="AC762">
        <f>WEEKDAY(Ventes[[#This Row],[VenteDate]], 2)</f>
        <v>6</v>
      </c>
      <c r="AD762" t="str">
        <f>CHOOSE(WEEKDAY(Ventes[[#This Row],[VenteDate]], 2),"lun.","mar.","mer.","jeu.","ven.","sam.","dim.")</f>
        <v>sam.</v>
      </c>
      <c r="AE762" s="10" t="str">
        <f>IF(MONTH(Ventes[[#This Row],[VenteDate]])&lt;10,"0"&amp;MONTH(Ventes[[#This Row],[VenteDate]]),TEXT(MONTH(Ventes[[#This Row],[VenteDate]]),"##"))</f>
        <v>02</v>
      </c>
      <c r="AF762" t="str">
        <f>CHOOSE(Ventes[[#This Row],[DateMoisNumero]],"janvier","février","mars","avril","mai","juin","juillet.","août","septembre","octobre","novembre","décembre")</f>
        <v>février</v>
      </c>
      <c r="AG762" t="str">
        <f>Ventes[[#This Row],[DateAnnee]]&amp;IF(WEEKNUM(Ventes[[#This Row],[VenteDate]])&lt;10,"-0","-")&amp;WEEKNUM(Ventes[[#This Row],[VenteDate]])</f>
        <v>2025-06</v>
      </c>
      <c r="AH762" s="10">
        <f>YEAR(Ventes[[#This Row],[VenteDate]])</f>
        <v>2025</v>
      </c>
      <c r="AI762" s="1"/>
      <c r="AK762" s="2"/>
      <c r="AR762"/>
      <c r="AS762"/>
      <c r="AT762"/>
      <c r="AU762"/>
      <c r="AV762"/>
      <c r="AW762"/>
      <c r="BA762"/>
      <c r="BC762"/>
    </row>
    <row r="763" spans="1:55">
      <c r="A763" t="s">
        <v>1649</v>
      </c>
      <c r="B763" t="s">
        <v>1650</v>
      </c>
      <c r="D763" s="7">
        <v>45121</v>
      </c>
      <c r="E763" s="8">
        <v>46426</v>
      </c>
      <c r="F763" s="8" t="s">
        <v>36</v>
      </c>
      <c r="G763" t="s">
        <v>37</v>
      </c>
      <c r="H763" t="s">
        <v>1201</v>
      </c>
      <c r="I763" t="s">
        <v>1202</v>
      </c>
      <c r="J763" t="s">
        <v>1203</v>
      </c>
      <c r="K763" t="s">
        <v>914</v>
      </c>
      <c r="L763" s="9" t="s">
        <v>915</v>
      </c>
      <c r="M763" s="9" t="s">
        <v>53</v>
      </c>
      <c r="N763" t="s">
        <v>54</v>
      </c>
      <c r="O763" t="s">
        <v>45</v>
      </c>
      <c r="P763" s="9" t="s">
        <v>46</v>
      </c>
      <c r="Q763" s="5" t="s">
        <v>47</v>
      </c>
      <c r="R763" t="s">
        <v>48</v>
      </c>
      <c r="S763" t="s">
        <v>365</v>
      </c>
      <c r="T763" t="s">
        <v>366</v>
      </c>
      <c r="U763" s="9">
        <v>36.72</v>
      </c>
      <c r="V763">
        <v>14</v>
      </c>
      <c r="W763" s="9">
        <v>140.5</v>
      </c>
      <c r="X763">
        <f>Ventes[[#This Row],[VenteNombre]]*Ventes[[#This Row],[PUHT]]</f>
        <v>1967</v>
      </c>
      <c r="Y763">
        <f>IF(Ventes[[#This Row],[RemiseType]]="Aucun",0,IF(Ventes[[#This Row],[RemiseType]]="Bas",3%,IF(Ventes[[#This Row],[RemiseType]]="Moyen",5%,IF(Ventes[[#This Row],[RemiseType]]="Elevé",10%,0))))*Ventes[[#This Row],[VenteBrut]]</f>
        <v>98.350000000000009</v>
      </c>
      <c r="Z763">
        <f>Ventes[[#This Row],[VenteBrut]]-Ventes[[#This Row],[Remise]]</f>
        <v>1868.65</v>
      </c>
      <c r="AA763">
        <f>Ventes[[#This Row],[VenteNombre]]*Ventes[[#This Row],[CUHT]]</f>
        <v>514.07999999999993</v>
      </c>
      <c r="AB763">
        <f>ROUND(Ventes[[#This Row],[VenteNet]]-Ventes[[#This Row],[Cout]],2)</f>
        <v>1354.57</v>
      </c>
      <c r="AC763">
        <f>WEEKDAY(Ventes[[#This Row],[VenteDate]], 2)</f>
        <v>1</v>
      </c>
      <c r="AD763" t="str">
        <f>CHOOSE(WEEKDAY(Ventes[[#This Row],[VenteDate]], 2),"lun.","mar.","mer.","jeu.","ven.","sam.","dim.")</f>
        <v>lun.</v>
      </c>
      <c r="AE763" s="10" t="str">
        <f>IF(MONTH(Ventes[[#This Row],[VenteDate]])&lt;10,"0"&amp;MONTH(Ventes[[#This Row],[VenteDate]]),TEXT(MONTH(Ventes[[#This Row],[VenteDate]]),"##"))</f>
        <v>02</v>
      </c>
      <c r="AF763" t="str">
        <f>CHOOSE(Ventes[[#This Row],[DateMoisNumero]],"janvier","février","mars","avril","mai","juin","juillet.","août","septembre","octobre","novembre","décembre")</f>
        <v>février</v>
      </c>
      <c r="AG763" t="str">
        <f>Ventes[[#This Row],[DateAnnee]]&amp;IF(WEEKNUM(Ventes[[#This Row],[VenteDate]])&lt;10,"-0","-")&amp;WEEKNUM(Ventes[[#This Row],[VenteDate]])</f>
        <v>2027-07</v>
      </c>
      <c r="AH763" s="10">
        <f>YEAR(Ventes[[#This Row],[VenteDate]])</f>
        <v>2027</v>
      </c>
      <c r="AI763" s="1"/>
      <c r="AK763" s="2"/>
      <c r="AR763"/>
      <c r="AS763"/>
      <c r="AT763"/>
      <c r="AU763"/>
      <c r="AV763"/>
      <c r="AW763"/>
      <c r="BA763"/>
      <c r="BC763"/>
    </row>
    <row r="764" spans="1:55">
      <c r="A764" t="s">
        <v>1651</v>
      </c>
      <c r="B764" t="s">
        <v>1652</v>
      </c>
      <c r="D764" s="7">
        <v>45572</v>
      </c>
      <c r="E764" s="8">
        <v>46106</v>
      </c>
      <c r="F764" s="8" t="s">
        <v>108</v>
      </c>
      <c r="G764" t="s">
        <v>109</v>
      </c>
      <c r="H764" t="s">
        <v>1210</v>
      </c>
      <c r="I764" t="s">
        <v>1211</v>
      </c>
      <c r="J764" t="s">
        <v>1212</v>
      </c>
      <c r="K764" t="s">
        <v>1653</v>
      </c>
      <c r="L764" s="9" t="s">
        <v>1654</v>
      </c>
      <c r="M764" s="9" t="s">
        <v>75</v>
      </c>
      <c r="N764" t="s">
        <v>76</v>
      </c>
      <c r="O764" t="s">
        <v>45</v>
      </c>
      <c r="P764" t="s">
        <v>46</v>
      </c>
      <c r="Q764" s="5" t="s">
        <v>79</v>
      </c>
      <c r="R764" t="s">
        <v>80</v>
      </c>
      <c r="S764" t="s">
        <v>160</v>
      </c>
      <c r="T764" t="s">
        <v>161</v>
      </c>
      <c r="U764">
        <v>12.96</v>
      </c>
      <c r="V764">
        <v>21</v>
      </c>
      <c r="W764">
        <v>113.5</v>
      </c>
      <c r="X764">
        <f>Ventes[[#This Row],[VenteNombre]]*Ventes[[#This Row],[PUHT]]</f>
        <v>2383.5</v>
      </c>
      <c r="Y764">
        <f>IF(Ventes[[#This Row],[RemiseType]]="Aucun",0,IF(Ventes[[#This Row],[RemiseType]]="Bas",3%,IF(Ventes[[#This Row],[RemiseType]]="Moyen",5%,IF(Ventes[[#This Row],[RemiseType]]="Elevé",10%,0))))*Ventes[[#This Row],[VenteBrut]]</f>
        <v>119.17500000000001</v>
      </c>
      <c r="Z764">
        <f>Ventes[[#This Row],[VenteBrut]]-Ventes[[#This Row],[Remise]]</f>
        <v>2264.3249999999998</v>
      </c>
      <c r="AA764">
        <f>Ventes[[#This Row],[VenteNombre]]*Ventes[[#This Row],[CUHT]]</f>
        <v>272.16000000000003</v>
      </c>
      <c r="AB764">
        <f>ROUND(Ventes[[#This Row],[VenteNet]]-Ventes[[#This Row],[Cout]],2)</f>
        <v>1992.17</v>
      </c>
      <c r="AC764">
        <f>WEEKDAY(Ventes[[#This Row],[VenteDate]], 2)</f>
        <v>3</v>
      </c>
      <c r="AD764" t="str">
        <f>CHOOSE(WEEKDAY(Ventes[[#This Row],[VenteDate]], 2),"lun.","mar.","mer.","jeu.","ven.","sam.","dim.")</f>
        <v>mer.</v>
      </c>
      <c r="AE764" s="10" t="str">
        <f>IF(MONTH(Ventes[[#This Row],[VenteDate]])&lt;10,"0"&amp;MONTH(Ventes[[#This Row],[VenteDate]]),TEXT(MONTH(Ventes[[#This Row],[VenteDate]]),"##"))</f>
        <v>03</v>
      </c>
      <c r="AF764" t="str">
        <f>CHOOSE(Ventes[[#This Row],[DateMoisNumero]],"janvier","février","mars","avril","mai","juin","juillet.","août","septembre","octobre","novembre","décembre")</f>
        <v>mars</v>
      </c>
      <c r="AG764" t="str">
        <f>Ventes[[#This Row],[DateAnnee]]&amp;IF(WEEKNUM(Ventes[[#This Row],[VenteDate]])&lt;10,"-0","-")&amp;WEEKNUM(Ventes[[#This Row],[VenteDate]])</f>
        <v>2026-13</v>
      </c>
      <c r="AH764" s="10">
        <f>YEAR(Ventes[[#This Row],[VenteDate]])</f>
        <v>2026</v>
      </c>
      <c r="AI764" s="1"/>
      <c r="AK764" s="2"/>
      <c r="AR764"/>
      <c r="AS764"/>
      <c r="AT764"/>
      <c r="AU764"/>
      <c r="AV764"/>
      <c r="AW764"/>
      <c r="BA764"/>
      <c r="BC764"/>
    </row>
    <row r="765" spans="1:55">
      <c r="A765" t="s">
        <v>1651</v>
      </c>
      <c r="B765" t="s">
        <v>1652</v>
      </c>
      <c r="D765" s="7">
        <v>45572</v>
      </c>
      <c r="E765" s="8">
        <v>46837</v>
      </c>
      <c r="F765" s="8" t="s">
        <v>108</v>
      </c>
      <c r="G765" t="s">
        <v>109</v>
      </c>
      <c r="H765" t="s">
        <v>1210</v>
      </c>
      <c r="I765" t="s">
        <v>1211</v>
      </c>
      <c r="J765" t="s">
        <v>1212</v>
      </c>
      <c r="K765" t="s">
        <v>575</v>
      </c>
      <c r="L765" s="9" t="s">
        <v>576</v>
      </c>
      <c r="M765" s="9" t="s">
        <v>75</v>
      </c>
      <c r="N765" t="s">
        <v>76</v>
      </c>
      <c r="O765" t="s">
        <v>45</v>
      </c>
      <c r="P765" s="9" t="s">
        <v>46</v>
      </c>
      <c r="Q765" s="5" t="s">
        <v>79</v>
      </c>
      <c r="R765" t="s">
        <v>80</v>
      </c>
      <c r="S765" t="s">
        <v>160</v>
      </c>
      <c r="T765" t="s">
        <v>161</v>
      </c>
      <c r="U765" s="9">
        <v>21.6</v>
      </c>
      <c r="V765">
        <v>21</v>
      </c>
      <c r="W765" s="9">
        <v>122.5</v>
      </c>
      <c r="X765">
        <f>Ventes[[#This Row],[VenteNombre]]*Ventes[[#This Row],[PUHT]]</f>
        <v>2572.5</v>
      </c>
      <c r="Y765">
        <f>IF(Ventes[[#This Row],[RemiseType]]="Aucun",0,IF(Ventes[[#This Row],[RemiseType]]="Bas",3%,IF(Ventes[[#This Row],[RemiseType]]="Moyen",5%,IF(Ventes[[#This Row],[RemiseType]]="Elevé",10%,0))))*Ventes[[#This Row],[VenteBrut]]</f>
        <v>128.625</v>
      </c>
      <c r="Z765">
        <f>Ventes[[#This Row],[VenteBrut]]-Ventes[[#This Row],[Remise]]</f>
        <v>2443.875</v>
      </c>
      <c r="AA765">
        <f>Ventes[[#This Row],[VenteNombre]]*Ventes[[#This Row],[CUHT]]</f>
        <v>453.6</v>
      </c>
      <c r="AB765">
        <f>ROUND(Ventes[[#This Row],[VenteNet]]-Ventes[[#This Row],[Cout]],2)</f>
        <v>1990.28</v>
      </c>
      <c r="AC765">
        <f>WEEKDAY(Ventes[[#This Row],[VenteDate]], 2)</f>
        <v>6</v>
      </c>
      <c r="AD765" t="str">
        <f>CHOOSE(WEEKDAY(Ventes[[#This Row],[VenteDate]], 2),"lun.","mar.","mer.","jeu.","ven.","sam.","dim.")</f>
        <v>sam.</v>
      </c>
      <c r="AE765" s="10" t="str">
        <f>IF(MONTH(Ventes[[#This Row],[VenteDate]])&lt;10,"0"&amp;MONTH(Ventes[[#This Row],[VenteDate]]),TEXT(MONTH(Ventes[[#This Row],[VenteDate]]),"##"))</f>
        <v>03</v>
      </c>
      <c r="AF765" t="str">
        <f>CHOOSE(Ventes[[#This Row],[DateMoisNumero]],"janvier","février","mars","avril","mai","juin","juillet.","août","septembre","octobre","novembre","décembre")</f>
        <v>mars</v>
      </c>
      <c r="AG765" t="str">
        <f>Ventes[[#This Row],[DateAnnee]]&amp;IF(WEEKNUM(Ventes[[#This Row],[VenteDate]])&lt;10,"-0","-")&amp;WEEKNUM(Ventes[[#This Row],[VenteDate]])</f>
        <v>2028-13</v>
      </c>
      <c r="AH765" s="10">
        <f>YEAR(Ventes[[#This Row],[VenteDate]])</f>
        <v>2028</v>
      </c>
      <c r="AI765" s="1"/>
      <c r="AK765" s="2"/>
      <c r="AR765"/>
      <c r="AS765"/>
      <c r="AT765"/>
      <c r="AU765"/>
      <c r="AV765"/>
      <c r="AW765"/>
      <c r="BA765"/>
      <c r="BC765"/>
    </row>
    <row r="766" spans="1:55">
      <c r="A766" t="s">
        <v>1655</v>
      </c>
      <c r="B766" t="s">
        <v>1656</v>
      </c>
      <c r="D766" s="7">
        <v>45266</v>
      </c>
      <c r="E766" s="8">
        <v>45688</v>
      </c>
      <c r="F766" s="8" t="s">
        <v>108</v>
      </c>
      <c r="G766" t="s">
        <v>109</v>
      </c>
      <c r="H766" t="s">
        <v>110</v>
      </c>
      <c r="I766" t="s">
        <v>111</v>
      </c>
      <c r="J766" t="s">
        <v>112</v>
      </c>
      <c r="K766" t="s">
        <v>632</v>
      </c>
      <c r="L766" s="9" t="s">
        <v>633</v>
      </c>
      <c r="M766" s="9" t="s">
        <v>43</v>
      </c>
      <c r="N766" t="s">
        <v>44</v>
      </c>
      <c r="O766" t="s">
        <v>45</v>
      </c>
      <c r="P766" t="s">
        <v>46</v>
      </c>
      <c r="Q766" s="5" t="s">
        <v>79</v>
      </c>
      <c r="R766" t="s">
        <v>80</v>
      </c>
      <c r="S766" t="s">
        <v>102</v>
      </c>
      <c r="T766" t="s">
        <v>103</v>
      </c>
      <c r="U766">
        <v>18</v>
      </c>
      <c r="V766">
        <v>26</v>
      </c>
      <c r="W766">
        <v>35.630000000000003</v>
      </c>
      <c r="X766">
        <f>Ventes[[#This Row],[VenteNombre]]*Ventes[[#This Row],[PUHT]]</f>
        <v>926.38000000000011</v>
      </c>
      <c r="Y766">
        <f>IF(Ventes[[#This Row],[RemiseType]]="Aucun",0,IF(Ventes[[#This Row],[RemiseType]]="Bas",3%,IF(Ventes[[#This Row],[RemiseType]]="Moyen",5%,IF(Ventes[[#This Row],[RemiseType]]="Elevé",10%,0))))*Ventes[[#This Row],[VenteBrut]]</f>
        <v>46.31900000000001</v>
      </c>
      <c r="Z766">
        <f>Ventes[[#This Row],[VenteBrut]]-Ventes[[#This Row],[Remise]]</f>
        <v>880.06100000000015</v>
      </c>
      <c r="AA766">
        <f>Ventes[[#This Row],[VenteNombre]]*Ventes[[#This Row],[CUHT]]</f>
        <v>468</v>
      </c>
      <c r="AB766">
        <f>ROUND(Ventes[[#This Row],[VenteNet]]-Ventes[[#This Row],[Cout]],2)</f>
        <v>412.06</v>
      </c>
      <c r="AC766">
        <f>WEEKDAY(Ventes[[#This Row],[VenteDate]], 2)</f>
        <v>5</v>
      </c>
      <c r="AD766" t="str">
        <f>CHOOSE(WEEKDAY(Ventes[[#This Row],[VenteDate]], 2),"lun.","mar.","mer.","jeu.","ven.","sam.","dim.")</f>
        <v>ven.</v>
      </c>
      <c r="AE766" s="10" t="str">
        <f>IF(MONTH(Ventes[[#This Row],[VenteDate]])&lt;10,"0"&amp;MONTH(Ventes[[#This Row],[VenteDate]]),TEXT(MONTH(Ventes[[#This Row],[VenteDate]]),"##"))</f>
        <v>01</v>
      </c>
      <c r="AF766" t="str">
        <f>CHOOSE(Ventes[[#This Row],[DateMoisNumero]],"janvier","février","mars","avril","mai","juin","juillet.","août","septembre","octobre","novembre","décembre")</f>
        <v>janvier</v>
      </c>
      <c r="AG766" t="str">
        <f>Ventes[[#This Row],[DateAnnee]]&amp;IF(WEEKNUM(Ventes[[#This Row],[VenteDate]])&lt;10,"-0","-")&amp;WEEKNUM(Ventes[[#This Row],[VenteDate]])</f>
        <v>2025-05</v>
      </c>
      <c r="AH766" s="10">
        <f>YEAR(Ventes[[#This Row],[VenteDate]])</f>
        <v>2025</v>
      </c>
      <c r="AI766" s="1"/>
      <c r="AK766" s="2"/>
      <c r="AR766"/>
      <c r="AS766"/>
      <c r="AT766"/>
      <c r="AU766"/>
      <c r="AV766"/>
      <c r="AW766"/>
      <c r="BA766"/>
      <c r="BC766"/>
    </row>
    <row r="767" spans="1:55">
      <c r="A767" t="s">
        <v>1655</v>
      </c>
      <c r="B767" t="s">
        <v>1656</v>
      </c>
      <c r="D767" s="7">
        <v>45266</v>
      </c>
      <c r="E767" s="8">
        <v>46418</v>
      </c>
      <c r="F767" s="8" t="s">
        <v>108</v>
      </c>
      <c r="G767" t="s">
        <v>109</v>
      </c>
      <c r="H767" t="s">
        <v>110</v>
      </c>
      <c r="I767" t="s">
        <v>111</v>
      </c>
      <c r="J767" t="s">
        <v>112</v>
      </c>
      <c r="K767" t="s">
        <v>1657</v>
      </c>
      <c r="L767" s="9" t="s">
        <v>1658</v>
      </c>
      <c r="M767" s="9" t="s">
        <v>43</v>
      </c>
      <c r="N767" t="s">
        <v>44</v>
      </c>
      <c r="O767" t="s">
        <v>45</v>
      </c>
      <c r="P767" s="9" t="s">
        <v>46</v>
      </c>
      <c r="Q767" s="5" t="s">
        <v>79</v>
      </c>
      <c r="R767" t="s">
        <v>80</v>
      </c>
      <c r="S767" t="s">
        <v>102</v>
      </c>
      <c r="T767" t="s">
        <v>103</v>
      </c>
      <c r="U767" s="9">
        <v>56</v>
      </c>
      <c r="V767">
        <v>26</v>
      </c>
      <c r="W767" s="9">
        <v>110.83</v>
      </c>
      <c r="X767">
        <f>Ventes[[#This Row],[VenteNombre]]*Ventes[[#This Row],[PUHT]]</f>
        <v>2881.58</v>
      </c>
      <c r="Y767">
        <f>IF(Ventes[[#This Row],[RemiseType]]="Aucun",0,IF(Ventes[[#This Row],[RemiseType]]="Bas",3%,IF(Ventes[[#This Row],[RemiseType]]="Moyen",5%,IF(Ventes[[#This Row],[RemiseType]]="Elevé",10%,0))))*Ventes[[#This Row],[VenteBrut]]</f>
        <v>144.07900000000001</v>
      </c>
      <c r="Z767">
        <f>Ventes[[#This Row],[VenteBrut]]-Ventes[[#This Row],[Remise]]</f>
        <v>2737.5009999999997</v>
      </c>
      <c r="AA767">
        <f>Ventes[[#This Row],[VenteNombre]]*Ventes[[#This Row],[CUHT]]</f>
        <v>1456</v>
      </c>
      <c r="AB767">
        <f>ROUND(Ventes[[#This Row],[VenteNet]]-Ventes[[#This Row],[Cout]],2)</f>
        <v>1281.5</v>
      </c>
      <c r="AC767">
        <f>WEEKDAY(Ventes[[#This Row],[VenteDate]], 2)</f>
        <v>7</v>
      </c>
      <c r="AD767" t="str">
        <f>CHOOSE(WEEKDAY(Ventes[[#This Row],[VenteDate]], 2),"lun.","mar.","mer.","jeu.","ven.","sam.","dim.")</f>
        <v>dim.</v>
      </c>
      <c r="AE767" s="10" t="str">
        <f>IF(MONTH(Ventes[[#This Row],[VenteDate]])&lt;10,"0"&amp;MONTH(Ventes[[#This Row],[VenteDate]]),TEXT(MONTH(Ventes[[#This Row],[VenteDate]]),"##"))</f>
        <v>01</v>
      </c>
      <c r="AF767" t="str">
        <f>CHOOSE(Ventes[[#This Row],[DateMoisNumero]],"janvier","février","mars","avril","mai","juin","juillet.","août","septembre","octobre","novembre","décembre")</f>
        <v>janvier</v>
      </c>
      <c r="AG767" t="str">
        <f>Ventes[[#This Row],[DateAnnee]]&amp;IF(WEEKNUM(Ventes[[#This Row],[VenteDate]])&lt;10,"-0","-")&amp;WEEKNUM(Ventes[[#This Row],[VenteDate]])</f>
        <v>2027-06</v>
      </c>
      <c r="AH767" s="10">
        <f>YEAR(Ventes[[#This Row],[VenteDate]])</f>
        <v>2027</v>
      </c>
      <c r="AI767" s="1"/>
      <c r="AK767" s="2"/>
      <c r="AR767"/>
      <c r="AS767"/>
      <c r="AT767"/>
      <c r="AU767"/>
      <c r="AV767"/>
      <c r="AW767"/>
      <c r="BA767"/>
      <c r="BC767"/>
    </row>
    <row r="768" spans="1:55">
      <c r="A768" t="s">
        <v>1659</v>
      </c>
      <c r="B768" t="s">
        <v>1660</v>
      </c>
      <c r="D768" s="7">
        <v>45789</v>
      </c>
      <c r="E768" s="8">
        <v>45789</v>
      </c>
      <c r="F768" s="8" t="s">
        <v>219</v>
      </c>
      <c r="G768" t="s">
        <v>220</v>
      </c>
      <c r="H768" t="s">
        <v>155</v>
      </c>
      <c r="I768" t="s">
        <v>156</v>
      </c>
      <c r="J768" t="s">
        <v>157</v>
      </c>
      <c r="K768" t="s">
        <v>1661</v>
      </c>
      <c r="L768" s="9" t="s">
        <v>1662</v>
      </c>
      <c r="M768" s="9" t="s">
        <v>75</v>
      </c>
      <c r="N768" t="s">
        <v>76</v>
      </c>
      <c r="O768" t="s">
        <v>45</v>
      </c>
      <c r="P768" s="9" t="s">
        <v>46</v>
      </c>
      <c r="Q768" s="5" t="s">
        <v>79</v>
      </c>
      <c r="R768" t="s">
        <v>80</v>
      </c>
      <c r="S768" t="s">
        <v>243</v>
      </c>
      <c r="T768" t="s">
        <v>244</v>
      </c>
      <c r="U768" s="9">
        <v>126</v>
      </c>
      <c r="V768">
        <v>27</v>
      </c>
      <c r="W768" s="9">
        <v>154</v>
      </c>
      <c r="X768">
        <f>Ventes[[#This Row],[VenteNombre]]*Ventes[[#This Row],[PUHT]]</f>
        <v>4158</v>
      </c>
      <c r="Y768">
        <f>IF(Ventes[[#This Row],[RemiseType]]="Aucun",0,IF(Ventes[[#This Row],[RemiseType]]="Bas",3%,IF(Ventes[[#This Row],[RemiseType]]="Moyen",5%,IF(Ventes[[#This Row],[RemiseType]]="Elevé",10%,0))))*Ventes[[#This Row],[VenteBrut]]</f>
        <v>207.9</v>
      </c>
      <c r="Z768">
        <f>Ventes[[#This Row],[VenteBrut]]-Ventes[[#This Row],[Remise]]</f>
        <v>3950.1</v>
      </c>
      <c r="AA768">
        <f>Ventes[[#This Row],[VenteNombre]]*Ventes[[#This Row],[CUHT]]</f>
        <v>3402</v>
      </c>
      <c r="AB768">
        <f>ROUND(Ventes[[#This Row],[VenteNet]]-Ventes[[#This Row],[Cout]],2)</f>
        <v>548.1</v>
      </c>
      <c r="AC768">
        <f>WEEKDAY(Ventes[[#This Row],[VenteDate]], 2)</f>
        <v>1</v>
      </c>
      <c r="AD768" t="str">
        <f>CHOOSE(WEEKDAY(Ventes[[#This Row],[VenteDate]], 2),"lun.","mar.","mer.","jeu.","ven.","sam.","dim.")</f>
        <v>lun.</v>
      </c>
      <c r="AE768" s="10" t="str">
        <f>IF(MONTH(Ventes[[#This Row],[VenteDate]])&lt;10,"0"&amp;MONTH(Ventes[[#This Row],[VenteDate]]),TEXT(MONTH(Ventes[[#This Row],[VenteDate]]),"##"))</f>
        <v>05</v>
      </c>
      <c r="AF768" t="str">
        <f>CHOOSE(Ventes[[#This Row],[DateMoisNumero]],"janvier","février","mars","avril","mai","juin","juillet.","août","septembre","octobre","novembre","décembre")</f>
        <v>mai</v>
      </c>
      <c r="AG768" t="str">
        <f>Ventes[[#This Row],[DateAnnee]]&amp;IF(WEEKNUM(Ventes[[#This Row],[VenteDate]])&lt;10,"-0","-")&amp;WEEKNUM(Ventes[[#This Row],[VenteDate]])</f>
        <v>2025-20</v>
      </c>
      <c r="AH768" s="10">
        <f>YEAR(Ventes[[#This Row],[VenteDate]])</f>
        <v>2025</v>
      </c>
      <c r="AI768" s="1"/>
      <c r="AK768" s="2"/>
      <c r="AR768"/>
      <c r="AS768"/>
      <c r="AT768"/>
      <c r="AU768"/>
      <c r="AV768"/>
      <c r="AW768"/>
      <c r="BA768"/>
      <c r="BC768"/>
    </row>
    <row r="769" spans="1:55">
      <c r="A769" t="s">
        <v>1659</v>
      </c>
      <c r="B769" t="s">
        <v>1660</v>
      </c>
      <c r="D769" s="7">
        <v>45789</v>
      </c>
      <c r="E769" s="8">
        <v>46248</v>
      </c>
      <c r="F769" s="8" t="s">
        <v>219</v>
      </c>
      <c r="G769" t="s">
        <v>220</v>
      </c>
      <c r="H769" t="s">
        <v>155</v>
      </c>
      <c r="I769" t="s">
        <v>156</v>
      </c>
      <c r="J769" t="s">
        <v>157</v>
      </c>
      <c r="K769" t="s">
        <v>352</v>
      </c>
      <c r="L769" s="9" t="s">
        <v>353</v>
      </c>
      <c r="M769" s="9" t="s">
        <v>75</v>
      </c>
      <c r="N769" t="s">
        <v>76</v>
      </c>
      <c r="O769" t="s">
        <v>45</v>
      </c>
      <c r="P769" t="s">
        <v>46</v>
      </c>
      <c r="Q769" s="5" t="s">
        <v>79</v>
      </c>
      <c r="R769" t="s">
        <v>80</v>
      </c>
      <c r="S769" t="s">
        <v>243</v>
      </c>
      <c r="T769" t="s">
        <v>244</v>
      </c>
      <c r="U769">
        <v>46.67</v>
      </c>
      <c r="V769">
        <v>27</v>
      </c>
      <c r="W769">
        <v>120</v>
      </c>
      <c r="X769">
        <f>Ventes[[#This Row],[VenteNombre]]*Ventes[[#This Row],[PUHT]]</f>
        <v>3240</v>
      </c>
      <c r="Y769">
        <f>IF(Ventes[[#This Row],[RemiseType]]="Aucun",0,IF(Ventes[[#This Row],[RemiseType]]="Bas",3%,IF(Ventes[[#This Row],[RemiseType]]="Moyen",5%,IF(Ventes[[#This Row],[RemiseType]]="Elevé",10%,0))))*Ventes[[#This Row],[VenteBrut]]</f>
        <v>162</v>
      </c>
      <c r="Z769">
        <f>Ventes[[#This Row],[VenteBrut]]-Ventes[[#This Row],[Remise]]</f>
        <v>3078</v>
      </c>
      <c r="AA769">
        <f>Ventes[[#This Row],[VenteNombre]]*Ventes[[#This Row],[CUHT]]</f>
        <v>1260.0900000000001</v>
      </c>
      <c r="AB769">
        <f>ROUND(Ventes[[#This Row],[VenteNet]]-Ventes[[#This Row],[Cout]],2)</f>
        <v>1817.91</v>
      </c>
      <c r="AC769">
        <f>WEEKDAY(Ventes[[#This Row],[VenteDate]], 2)</f>
        <v>5</v>
      </c>
      <c r="AD769" t="str">
        <f>CHOOSE(WEEKDAY(Ventes[[#This Row],[VenteDate]], 2),"lun.","mar.","mer.","jeu.","ven.","sam.","dim.")</f>
        <v>ven.</v>
      </c>
      <c r="AE769" s="10" t="str">
        <f>IF(MONTH(Ventes[[#This Row],[VenteDate]])&lt;10,"0"&amp;MONTH(Ventes[[#This Row],[VenteDate]]),TEXT(MONTH(Ventes[[#This Row],[VenteDate]]),"##"))</f>
        <v>08</v>
      </c>
      <c r="AF769" t="str">
        <f>CHOOSE(Ventes[[#This Row],[DateMoisNumero]],"janvier","février","mars","avril","mai","juin","juillet.","août","septembre","octobre","novembre","décembre")</f>
        <v>août</v>
      </c>
      <c r="AG769" t="str">
        <f>Ventes[[#This Row],[DateAnnee]]&amp;IF(WEEKNUM(Ventes[[#This Row],[VenteDate]])&lt;10,"-0","-")&amp;WEEKNUM(Ventes[[#This Row],[VenteDate]])</f>
        <v>2026-33</v>
      </c>
      <c r="AH769" s="10">
        <f>YEAR(Ventes[[#This Row],[VenteDate]])</f>
        <v>2026</v>
      </c>
      <c r="AI769" s="1"/>
      <c r="AK769" s="2"/>
      <c r="AR769"/>
      <c r="AS769"/>
      <c r="AT769"/>
      <c r="AU769"/>
      <c r="AV769"/>
      <c r="AW769"/>
      <c r="BA769"/>
      <c r="BC769"/>
    </row>
    <row r="770" spans="1:55">
      <c r="A770" t="s">
        <v>1663</v>
      </c>
      <c r="B770" t="s">
        <v>1664</v>
      </c>
      <c r="D770" s="7">
        <v>45538</v>
      </c>
      <c r="E770" s="8">
        <v>45845</v>
      </c>
      <c r="F770" s="8" t="s">
        <v>219</v>
      </c>
      <c r="G770" t="s">
        <v>220</v>
      </c>
      <c r="H770" t="s">
        <v>172</v>
      </c>
      <c r="I770" t="s">
        <v>39</v>
      </c>
      <c r="J770" t="s">
        <v>40</v>
      </c>
      <c r="K770" t="s">
        <v>1665</v>
      </c>
      <c r="L770" s="9" t="s">
        <v>1666</v>
      </c>
      <c r="M770" s="9" t="s">
        <v>63</v>
      </c>
      <c r="N770" t="s">
        <v>64</v>
      </c>
      <c r="O770" t="s">
        <v>55</v>
      </c>
      <c r="P770" t="s">
        <v>56</v>
      </c>
      <c r="Q770" s="5" t="s">
        <v>65</v>
      </c>
      <c r="R770" t="s">
        <v>66</v>
      </c>
      <c r="S770" t="s">
        <v>143</v>
      </c>
      <c r="T770" t="s">
        <v>144</v>
      </c>
      <c r="U770">
        <v>57.33</v>
      </c>
      <c r="V770">
        <v>68</v>
      </c>
      <c r="W770">
        <v>60</v>
      </c>
      <c r="X770">
        <f>Ventes[[#This Row],[VenteNombre]]*Ventes[[#This Row],[PUHT]]</f>
        <v>4080</v>
      </c>
      <c r="Y770">
        <f>IF(Ventes[[#This Row],[RemiseType]]="Aucun",0,IF(Ventes[[#This Row],[RemiseType]]="Bas",3%,IF(Ventes[[#This Row],[RemiseType]]="Moyen",5%,IF(Ventes[[#This Row],[RemiseType]]="Elevé",10%,0))))*Ventes[[#This Row],[VenteBrut]]</f>
        <v>122.39999999999999</v>
      </c>
      <c r="Z770">
        <f>Ventes[[#This Row],[VenteBrut]]-Ventes[[#This Row],[Remise]]</f>
        <v>3957.6</v>
      </c>
      <c r="AA770">
        <f>Ventes[[#This Row],[VenteNombre]]*Ventes[[#This Row],[CUHT]]</f>
        <v>3898.44</v>
      </c>
      <c r="AB770">
        <f>ROUND(Ventes[[#This Row],[VenteNet]]-Ventes[[#This Row],[Cout]],2)</f>
        <v>59.16</v>
      </c>
      <c r="AC770">
        <f>WEEKDAY(Ventes[[#This Row],[VenteDate]], 2)</f>
        <v>1</v>
      </c>
      <c r="AD770" t="str">
        <f>CHOOSE(WEEKDAY(Ventes[[#This Row],[VenteDate]], 2),"lun.","mar.","mer.","jeu.","ven.","sam.","dim.")</f>
        <v>lun.</v>
      </c>
      <c r="AE770" s="10" t="str">
        <f>IF(MONTH(Ventes[[#This Row],[VenteDate]])&lt;10,"0"&amp;MONTH(Ventes[[#This Row],[VenteDate]]),TEXT(MONTH(Ventes[[#This Row],[VenteDate]]),"##"))</f>
        <v>07</v>
      </c>
      <c r="AF770" t="str">
        <f>CHOOSE(Ventes[[#This Row],[DateMoisNumero]],"janvier","février","mars","avril","mai","juin","juillet.","août","septembre","octobre","novembre","décembre")</f>
        <v>juillet.</v>
      </c>
      <c r="AG770" t="str">
        <f>Ventes[[#This Row],[DateAnnee]]&amp;IF(WEEKNUM(Ventes[[#This Row],[VenteDate]])&lt;10,"-0","-")&amp;WEEKNUM(Ventes[[#This Row],[VenteDate]])</f>
        <v>2025-28</v>
      </c>
      <c r="AH770" s="10">
        <f>YEAR(Ventes[[#This Row],[VenteDate]])</f>
        <v>2025</v>
      </c>
      <c r="AI770" s="1"/>
      <c r="AK770" s="2"/>
      <c r="AR770"/>
      <c r="AS770"/>
      <c r="AT770"/>
      <c r="AU770"/>
      <c r="AV770"/>
      <c r="AW770"/>
      <c r="BA770"/>
      <c r="BC770"/>
    </row>
    <row r="771" spans="1:55">
      <c r="A771" t="s">
        <v>1663</v>
      </c>
      <c r="B771" t="s">
        <v>1664</v>
      </c>
      <c r="D771" s="7">
        <v>45538</v>
      </c>
      <c r="E771" s="8">
        <v>46575</v>
      </c>
      <c r="F771" s="8" t="s">
        <v>219</v>
      </c>
      <c r="G771" t="s">
        <v>220</v>
      </c>
      <c r="H771" t="s">
        <v>172</v>
      </c>
      <c r="I771" t="s">
        <v>39</v>
      </c>
      <c r="J771" t="s">
        <v>40</v>
      </c>
      <c r="K771" t="s">
        <v>1667</v>
      </c>
      <c r="L771" s="9" t="s">
        <v>1668</v>
      </c>
      <c r="M771" s="9" t="s">
        <v>63</v>
      </c>
      <c r="N771" t="s">
        <v>64</v>
      </c>
      <c r="O771" t="s">
        <v>55</v>
      </c>
      <c r="P771" s="9" t="s">
        <v>56</v>
      </c>
      <c r="Q771" s="5" t="s">
        <v>65</v>
      </c>
      <c r="R771" t="s">
        <v>66</v>
      </c>
      <c r="S771" t="s">
        <v>143</v>
      </c>
      <c r="T771" t="s">
        <v>144</v>
      </c>
      <c r="U771" s="9">
        <v>103.2</v>
      </c>
      <c r="V771">
        <v>68</v>
      </c>
      <c r="W771" s="9">
        <v>108</v>
      </c>
      <c r="X771">
        <f>Ventes[[#This Row],[VenteNombre]]*Ventes[[#This Row],[PUHT]]</f>
        <v>7344</v>
      </c>
      <c r="Y771">
        <f>IF(Ventes[[#This Row],[RemiseType]]="Aucun",0,IF(Ventes[[#This Row],[RemiseType]]="Bas",3%,IF(Ventes[[#This Row],[RemiseType]]="Moyen",5%,IF(Ventes[[#This Row],[RemiseType]]="Elevé",10%,0))))*Ventes[[#This Row],[VenteBrut]]</f>
        <v>220.32</v>
      </c>
      <c r="Z771">
        <f>Ventes[[#This Row],[VenteBrut]]-Ventes[[#This Row],[Remise]]</f>
        <v>7123.68</v>
      </c>
      <c r="AA771">
        <f>Ventes[[#This Row],[VenteNombre]]*Ventes[[#This Row],[CUHT]]</f>
        <v>7017.6</v>
      </c>
      <c r="AB771">
        <f>ROUND(Ventes[[#This Row],[VenteNet]]-Ventes[[#This Row],[Cout]],2)</f>
        <v>106.08</v>
      </c>
      <c r="AC771">
        <f>WEEKDAY(Ventes[[#This Row],[VenteDate]], 2)</f>
        <v>3</v>
      </c>
      <c r="AD771" t="str">
        <f>CHOOSE(WEEKDAY(Ventes[[#This Row],[VenteDate]], 2),"lun.","mar.","mer.","jeu.","ven.","sam.","dim.")</f>
        <v>mer.</v>
      </c>
      <c r="AE771" s="10" t="str">
        <f>IF(MONTH(Ventes[[#This Row],[VenteDate]])&lt;10,"0"&amp;MONTH(Ventes[[#This Row],[VenteDate]]),TEXT(MONTH(Ventes[[#This Row],[VenteDate]]),"##"))</f>
        <v>07</v>
      </c>
      <c r="AF771" t="str">
        <f>CHOOSE(Ventes[[#This Row],[DateMoisNumero]],"janvier","février","mars","avril","mai","juin","juillet.","août","septembre","octobre","novembre","décembre")</f>
        <v>juillet.</v>
      </c>
      <c r="AG771" t="str">
        <f>Ventes[[#This Row],[DateAnnee]]&amp;IF(WEEKNUM(Ventes[[#This Row],[VenteDate]])&lt;10,"-0","-")&amp;WEEKNUM(Ventes[[#This Row],[VenteDate]])</f>
        <v>2027-28</v>
      </c>
      <c r="AH771" s="10">
        <f>YEAR(Ventes[[#This Row],[VenteDate]])</f>
        <v>2027</v>
      </c>
      <c r="AI771" s="1"/>
      <c r="AK771" s="2"/>
      <c r="AR771"/>
      <c r="AS771"/>
      <c r="AT771"/>
      <c r="AU771"/>
      <c r="AV771"/>
      <c r="AW771"/>
      <c r="BA771"/>
      <c r="BC771"/>
    </row>
    <row r="772" spans="1:55">
      <c r="A772" t="s">
        <v>1669</v>
      </c>
      <c r="B772" t="s">
        <v>1670</v>
      </c>
      <c r="D772" s="7">
        <v>45625</v>
      </c>
      <c r="E772" s="8">
        <v>45625</v>
      </c>
      <c r="F772" s="8" t="s">
        <v>108</v>
      </c>
      <c r="G772" t="s">
        <v>109</v>
      </c>
      <c r="H772" t="s">
        <v>314</v>
      </c>
      <c r="I772" t="s">
        <v>39</v>
      </c>
      <c r="J772" t="s">
        <v>40</v>
      </c>
      <c r="K772" t="s">
        <v>1671</v>
      </c>
      <c r="L772" s="9" t="s">
        <v>1672</v>
      </c>
      <c r="M772" s="9" t="s">
        <v>53</v>
      </c>
      <c r="N772" t="s">
        <v>54</v>
      </c>
      <c r="O772" t="s">
        <v>77</v>
      </c>
      <c r="P772" s="9" t="s">
        <v>78</v>
      </c>
      <c r="Q772" s="5" t="s">
        <v>79</v>
      </c>
      <c r="R772" t="s">
        <v>80</v>
      </c>
      <c r="S772" t="s">
        <v>251</v>
      </c>
      <c r="T772" t="s">
        <v>252</v>
      </c>
      <c r="U772" s="9">
        <v>42.66</v>
      </c>
      <c r="V772">
        <v>10</v>
      </c>
      <c r="W772" s="9">
        <v>58.73</v>
      </c>
      <c r="X772">
        <f>Ventes[[#This Row],[VenteNombre]]*Ventes[[#This Row],[PUHT]]</f>
        <v>587.29999999999995</v>
      </c>
      <c r="Y772">
        <f>IF(Ventes[[#This Row],[RemiseType]]="Aucun",0,IF(Ventes[[#This Row],[RemiseType]]="Bas",3%,IF(Ventes[[#This Row],[RemiseType]]="Moyen",5%,IF(Ventes[[#This Row],[RemiseType]]="Elevé",10%,0))))*Ventes[[#This Row],[VenteBrut]]</f>
        <v>58.73</v>
      </c>
      <c r="Z772">
        <f>Ventes[[#This Row],[VenteBrut]]-Ventes[[#This Row],[Remise]]</f>
        <v>528.56999999999994</v>
      </c>
      <c r="AA772">
        <f>Ventes[[#This Row],[VenteNombre]]*Ventes[[#This Row],[CUHT]]</f>
        <v>426.59999999999997</v>
      </c>
      <c r="AB772">
        <f>ROUND(Ventes[[#This Row],[VenteNet]]-Ventes[[#This Row],[Cout]],2)</f>
        <v>101.97</v>
      </c>
      <c r="AC772">
        <f>WEEKDAY(Ventes[[#This Row],[VenteDate]], 2)</f>
        <v>5</v>
      </c>
      <c r="AD772" t="str">
        <f>CHOOSE(WEEKDAY(Ventes[[#This Row],[VenteDate]], 2),"lun.","mar.","mer.","jeu.","ven.","sam.","dim.")</f>
        <v>ven.</v>
      </c>
      <c r="AE772" s="10" t="str">
        <f>IF(MONTH(Ventes[[#This Row],[VenteDate]])&lt;10,"0"&amp;MONTH(Ventes[[#This Row],[VenteDate]]),TEXT(MONTH(Ventes[[#This Row],[VenteDate]]),"##"))</f>
        <v>11</v>
      </c>
      <c r="AF772" t="str">
        <f>CHOOSE(Ventes[[#This Row],[DateMoisNumero]],"janvier","février","mars","avril","mai","juin","juillet.","août","septembre","octobre","novembre","décembre")</f>
        <v>novembre</v>
      </c>
      <c r="AG772" t="str">
        <f>Ventes[[#This Row],[DateAnnee]]&amp;IF(WEEKNUM(Ventes[[#This Row],[VenteDate]])&lt;10,"-0","-")&amp;WEEKNUM(Ventes[[#This Row],[VenteDate]])</f>
        <v>2024-48</v>
      </c>
      <c r="AH772" s="10">
        <f>YEAR(Ventes[[#This Row],[VenteDate]])</f>
        <v>2024</v>
      </c>
      <c r="AI772" s="1"/>
      <c r="AK772" s="2"/>
      <c r="AR772"/>
      <c r="AS772"/>
      <c r="AT772"/>
      <c r="AU772"/>
      <c r="AV772"/>
      <c r="AW772"/>
      <c r="BA772"/>
      <c r="BC772"/>
    </row>
    <row r="773" spans="1:55">
      <c r="A773" t="s">
        <v>1669</v>
      </c>
      <c r="B773" t="s">
        <v>1670</v>
      </c>
      <c r="D773" s="7">
        <v>45625</v>
      </c>
      <c r="E773" s="8">
        <v>46171</v>
      </c>
      <c r="F773" s="8" t="s">
        <v>108</v>
      </c>
      <c r="G773" t="s">
        <v>109</v>
      </c>
      <c r="H773" t="s">
        <v>314</v>
      </c>
      <c r="I773" t="s">
        <v>39</v>
      </c>
      <c r="J773" t="s">
        <v>40</v>
      </c>
      <c r="K773" t="s">
        <v>1673</v>
      </c>
      <c r="L773" s="9" t="s">
        <v>1674</v>
      </c>
      <c r="M773" s="9" t="s">
        <v>53</v>
      </c>
      <c r="N773" t="s">
        <v>54</v>
      </c>
      <c r="O773" t="s">
        <v>77</v>
      </c>
      <c r="P773" t="s">
        <v>78</v>
      </c>
      <c r="Q773" s="5" t="s">
        <v>79</v>
      </c>
      <c r="R773" t="s">
        <v>80</v>
      </c>
      <c r="S773" t="s">
        <v>251</v>
      </c>
      <c r="T773" t="s">
        <v>252</v>
      </c>
      <c r="U773">
        <v>33.18</v>
      </c>
      <c r="V773">
        <v>10</v>
      </c>
      <c r="W773">
        <v>45.68</v>
      </c>
      <c r="X773">
        <f>Ventes[[#This Row],[VenteNombre]]*Ventes[[#This Row],[PUHT]]</f>
        <v>456.8</v>
      </c>
      <c r="Y773">
        <f>IF(Ventes[[#This Row],[RemiseType]]="Aucun",0,IF(Ventes[[#This Row],[RemiseType]]="Bas",3%,IF(Ventes[[#This Row],[RemiseType]]="Moyen",5%,IF(Ventes[[#This Row],[RemiseType]]="Elevé",10%,0))))*Ventes[[#This Row],[VenteBrut]]</f>
        <v>45.680000000000007</v>
      </c>
      <c r="Z773">
        <f>Ventes[[#This Row],[VenteBrut]]-Ventes[[#This Row],[Remise]]</f>
        <v>411.12</v>
      </c>
      <c r="AA773">
        <f>Ventes[[#This Row],[VenteNombre]]*Ventes[[#This Row],[CUHT]]</f>
        <v>331.8</v>
      </c>
      <c r="AB773">
        <f>ROUND(Ventes[[#This Row],[VenteNet]]-Ventes[[#This Row],[Cout]],2)</f>
        <v>79.319999999999993</v>
      </c>
      <c r="AC773">
        <f>WEEKDAY(Ventes[[#This Row],[VenteDate]], 2)</f>
        <v>5</v>
      </c>
      <c r="AD773" t="str">
        <f>CHOOSE(WEEKDAY(Ventes[[#This Row],[VenteDate]], 2),"lun.","mar.","mer.","jeu.","ven.","sam.","dim.")</f>
        <v>ven.</v>
      </c>
      <c r="AE773" s="10" t="str">
        <f>IF(MONTH(Ventes[[#This Row],[VenteDate]])&lt;10,"0"&amp;MONTH(Ventes[[#This Row],[VenteDate]]),TEXT(MONTH(Ventes[[#This Row],[VenteDate]]),"##"))</f>
        <v>05</v>
      </c>
      <c r="AF773" t="str">
        <f>CHOOSE(Ventes[[#This Row],[DateMoisNumero]],"janvier","février","mars","avril","mai","juin","juillet.","août","septembre","octobre","novembre","décembre")</f>
        <v>mai</v>
      </c>
      <c r="AG773" t="str">
        <f>Ventes[[#This Row],[DateAnnee]]&amp;IF(WEEKNUM(Ventes[[#This Row],[VenteDate]])&lt;10,"-0","-")&amp;WEEKNUM(Ventes[[#This Row],[VenteDate]])</f>
        <v>2026-22</v>
      </c>
      <c r="AH773" s="10">
        <f>YEAR(Ventes[[#This Row],[VenteDate]])</f>
        <v>2026</v>
      </c>
      <c r="AI773" s="1"/>
      <c r="AK773" s="2"/>
      <c r="AR773"/>
      <c r="AS773"/>
      <c r="AT773"/>
      <c r="AU773"/>
      <c r="AV773"/>
      <c r="AW773"/>
      <c r="BA773"/>
      <c r="BC773"/>
    </row>
    <row r="774" spans="1:55">
      <c r="A774" t="s">
        <v>1675</v>
      </c>
      <c r="B774" t="s">
        <v>1676</v>
      </c>
      <c r="D774" s="7">
        <v>45221</v>
      </c>
      <c r="E774" s="8">
        <v>45672</v>
      </c>
      <c r="F774" s="8" t="s">
        <v>95</v>
      </c>
      <c r="G774" t="s">
        <v>96</v>
      </c>
      <c r="H774" t="s">
        <v>155</v>
      </c>
      <c r="I774" t="s">
        <v>156</v>
      </c>
      <c r="J774" t="s">
        <v>157</v>
      </c>
      <c r="K774" t="s">
        <v>371</v>
      </c>
      <c r="L774" s="9" t="s">
        <v>372</v>
      </c>
      <c r="M774" s="9" t="s">
        <v>75</v>
      </c>
      <c r="N774" t="s">
        <v>76</v>
      </c>
      <c r="O774" t="s">
        <v>77</v>
      </c>
      <c r="P774" t="s">
        <v>78</v>
      </c>
      <c r="Q774" s="5" t="s">
        <v>57</v>
      </c>
      <c r="R774" t="s">
        <v>58</v>
      </c>
      <c r="S774" t="s">
        <v>342</v>
      </c>
      <c r="T774" t="s">
        <v>343</v>
      </c>
      <c r="U774">
        <v>25.2</v>
      </c>
      <c r="V774">
        <v>22</v>
      </c>
      <c r="W774">
        <v>28.8</v>
      </c>
      <c r="X774">
        <f>Ventes[[#This Row],[VenteNombre]]*Ventes[[#This Row],[PUHT]]</f>
        <v>633.6</v>
      </c>
      <c r="Y774">
        <f>IF(Ventes[[#This Row],[RemiseType]]="Aucun",0,IF(Ventes[[#This Row],[RemiseType]]="Bas",3%,IF(Ventes[[#This Row],[RemiseType]]="Moyen",5%,IF(Ventes[[#This Row],[RemiseType]]="Elevé",10%,0))))*Ventes[[#This Row],[VenteBrut]]</f>
        <v>63.360000000000007</v>
      </c>
      <c r="Z774">
        <f>Ventes[[#This Row],[VenteBrut]]-Ventes[[#This Row],[Remise]]</f>
        <v>570.24</v>
      </c>
      <c r="AA774">
        <f>Ventes[[#This Row],[VenteNombre]]*Ventes[[#This Row],[CUHT]]</f>
        <v>554.4</v>
      </c>
      <c r="AB774">
        <f>ROUND(Ventes[[#This Row],[VenteNet]]-Ventes[[#This Row],[Cout]],2)</f>
        <v>15.84</v>
      </c>
      <c r="AC774">
        <f>WEEKDAY(Ventes[[#This Row],[VenteDate]], 2)</f>
        <v>3</v>
      </c>
      <c r="AD774" t="str">
        <f>CHOOSE(WEEKDAY(Ventes[[#This Row],[VenteDate]], 2),"lun.","mar.","mer.","jeu.","ven.","sam.","dim.")</f>
        <v>mer.</v>
      </c>
      <c r="AE774" s="10" t="str">
        <f>IF(MONTH(Ventes[[#This Row],[VenteDate]])&lt;10,"0"&amp;MONTH(Ventes[[#This Row],[VenteDate]]),TEXT(MONTH(Ventes[[#This Row],[VenteDate]]),"##"))</f>
        <v>01</v>
      </c>
      <c r="AF774" t="str">
        <f>CHOOSE(Ventes[[#This Row],[DateMoisNumero]],"janvier","février","mars","avril","mai","juin","juillet.","août","septembre","octobre","novembre","décembre")</f>
        <v>janvier</v>
      </c>
      <c r="AG774" t="str">
        <f>Ventes[[#This Row],[DateAnnee]]&amp;IF(WEEKNUM(Ventes[[#This Row],[VenteDate]])&lt;10,"-0","-")&amp;WEEKNUM(Ventes[[#This Row],[VenteDate]])</f>
        <v>2025-03</v>
      </c>
      <c r="AH774" s="10">
        <f>YEAR(Ventes[[#This Row],[VenteDate]])</f>
        <v>2025</v>
      </c>
      <c r="AI774" s="1"/>
      <c r="AK774" s="2"/>
      <c r="AR774"/>
      <c r="AS774"/>
      <c r="AT774"/>
      <c r="AU774"/>
      <c r="AV774"/>
      <c r="AW774"/>
      <c r="BA774"/>
      <c r="BC774"/>
    </row>
    <row r="775" spans="1:55">
      <c r="A775" t="s">
        <v>1675</v>
      </c>
      <c r="B775" t="s">
        <v>1676</v>
      </c>
      <c r="D775" s="7">
        <v>45221</v>
      </c>
      <c r="E775" s="8">
        <v>46402</v>
      </c>
      <c r="F775" s="8" t="s">
        <v>95</v>
      </c>
      <c r="G775" t="s">
        <v>96</v>
      </c>
      <c r="H775" t="s">
        <v>155</v>
      </c>
      <c r="I775" t="s">
        <v>156</v>
      </c>
      <c r="J775" t="s">
        <v>157</v>
      </c>
      <c r="K775" t="s">
        <v>255</v>
      </c>
      <c r="L775" s="9" t="s">
        <v>256</v>
      </c>
      <c r="M775" s="9" t="s">
        <v>75</v>
      </c>
      <c r="N775" t="s">
        <v>76</v>
      </c>
      <c r="O775" t="s">
        <v>77</v>
      </c>
      <c r="P775" s="9" t="s">
        <v>78</v>
      </c>
      <c r="Q775" s="5" t="s">
        <v>57</v>
      </c>
      <c r="R775" t="s">
        <v>58</v>
      </c>
      <c r="S775" t="s">
        <v>342</v>
      </c>
      <c r="T775" t="s">
        <v>343</v>
      </c>
      <c r="U775" s="9">
        <v>46.67</v>
      </c>
      <c r="V775">
        <v>22</v>
      </c>
      <c r="W775" s="9">
        <v>53.33</v>
      </c>
      <c r="X775">
        <f>Ventes[[#This Row],[VenteNombre]]*Ventes[[#This Row],[PUHT]]</f>
        <v>1173.26</v>
      </c>
      <c r="Y775">
        <f>IF(Ventes[[#This Row],[RemiseType]]="Aucun",0,IF(Ventes[[#This Row],[RemiseType]]="Bas",3%,IF(Ventes[[#This Row],[RemiseType]]="Moyen",5%,IF(Ventes[[#This Row],[RemiseType]]="Elevé",10%,0))))*Ventes[[#This Row],[VenteBrut]]</f>
        <v>117.32600000000001</v>
      </c>
      <c r="Z775">
        <f>Ventes[[#This Row],[VenteBrut]]-Ventes[[#This Row],[Remise]]</f>
        <v>1055.934</v>
      </c>
      <c r="AA775">
        <f>Ventes[[#This Row],[VenteNombre]]*Ventes[[#This Row],[CUHT]]</f>
        <v>1026.74</v>
      </c>
      <c r="AB775">
        <f>ROUND(Ventes[[#This Row],[VenteNet]]-Ventes[[#This Row],[Cout]],2)</f>
        <v>29.19</v>
      </c>
      <c r="AC775">
        <f>WEEKDAY(Ventes[[#This Row],[VenteDate]], 2)</f>
        <v>5</v>
      </c>
      <c r="AD775" t="str">
        <f>CHOOSE(WEEKDAY(Ventes[[#This Row],[VenteDate]], 2),"lun.","mar.","mer.","jeu.","ven.","sam.","dim.")</f>
        <v>ven.</v>
      </c>
      <c r="AE775" s="10" t="str">
        <f>IF(MONTH(Ventes[[#This Row],[VenteDate]])&lt;10,"0"&amp;MONTH(Ventes[[#This Row],[VenteDate]]),TEXT(MONTH(Ventes[[#This Row],[VenteDate]]),"##"))</f>
        <v>01</v>
      </c>
      <c r="AF775" t="str">
        <f>CHOOSE(Ventes[[#This Row],[DateMoisNumero]],"janvier","février","mars","avril","mai","juin","juillet.","août","septembre","octobre","novembre","décembre")</f>
        <v>janvier</v>
      </c>
      <c r="AG775" t="str">
        <f>Ventes[[#This Row],[DateAnnee]]&amp;IF(WEEKNUM(Ventes[[#This Row],[VenteDate]])&lt;10,"-0","-")&amp;WEEKNUM(Ventes[[#This Row],[VenteDate]])</f>
        <v>2027-03</v>
      </c>
      <c r="AH775" s="10">
        <f>YEAR(Ventes[[#This Row],[VenteDate]])</f>
        <v>2027</v>
      </c>
      <c r="AI775" s="1"/>
      <c r="AK775" s="2"/>
      <c r="AR775"/>
      <c r="AS775"/>
      <c r="AT775"/>
      <c r="AU775"/>
      <c r="AV775"/>
      <c r="AW775"/>
      <c r="BA775"/>
      <c r="BC775"/>
    </row>
    <row r="776" spans="1:55">
      <c r="A776" t="s">
        <v>1677</v>
      </c>
      <c r="B776" t="s">
        <v>1678</v>
      </c>
      <c r="D776" s="7">
        <v>45289</v>
      </c>
      <c r="E776" s="8">
        <v>45289</v>
      </c>
      <c r="F776" s="8" t="s">
        <v>219</v>
      </c>
      <c r="G776" t="s">
        <v>220</v>
      </c>
      <c r="H776" t="s">
        <v>377</v>
      </c>
      <c r="I776" t="s">
        <v>39</v>
      </c>
      <c r="J776" t="s">
        <v>40</v>
      </c>
      <c r="K776" t="s">
        <v>1053</v>
      </c>
      <c r="L776" s="9" t="s">
        <v>1054</v>
      </c>
      <c r="M776" s="9" t="s">
        <v>75</v>
      </c>
      <c r="N776" t="s">
        <v>76</v>
      </c>
      <c r="O776" t="s">
        <v>77</v>
      </c>
      <c r="P776" s="9" t="s">
        <v>78</v>
      </c>
      <c r="Q776" s="5" t="s">
        <v>79</v>
      </c>
      <c r="R776" t="s">
        <v>80</v>
      </c>
      <c r="S776" t="s">
        <v>243</v>
      </c>
      <c r="T776" t="s">
        <v>244</v>
      </c>
      <c r="U776" s="9">
        <v>35</v>
      </c>
      <c r="V776">
        <v>28</v>
      </c>
      <c r="W776" s="9">
        <v>115</v>
      </c>
      <c r="X776">
        <f>Ventes[[#This Row],[VenteNombre]]*Ventes[[#This Row],[PUHT]]</f>
        <v>3220</v>
      </c>
      <c r="Y776">
        <f>IF(Ventes[[#This Row],[RemiseType]]="Aucun",0,IF(Ventes[[#This Row],[RemiseType]]="Bas",3%,IF(Ventes[[#This Row],[RemiseType]]="Moyen",5%,IF(Ventes[[#This Row],[RemiseType]]="Elevé",10%,0))))*Ventes[[#This Row],[VenteBrut]]</f>
        <v>322</v>
      </c>
      <c r="Z776">
        <f>Ventes[[#This Row],[VenteBrut]]-Ventes[[#This Row],[Remise]]</f>
        <v>2898</v>
      </c>
      <c r="AA776">
        <f>Ventes[[#This Row],[VenteNombre]]*Ventes[[#This Row],[CUHT]]</f>
        <v>980</v>
      </c>
      <c r="AB776">
        <f>ROUND(Ventes[[#This Row],[VenteNet]]-Ventes[[#This Row],[Cout]],2)</f>
        <v>1918</v>
      </c>
      <c r="AC776">
        <f>WEEKDAY(Ventes[[#This Row],[VenteDate]], 2)</f>
        <v>5</v>
      </c>
      <c r="AD776" t="str">
        <f>CHOOSE(WEEKDAY(Ventes[[#This Row],[VenteDate]], 2),"lun.","mar.","mer.","jeu.","ven.","sam.","dim.")</f>
        <v>ven.</v>
      </c>
      <c r="AE776" s="10" t="str">
        <f>IF(MONTH(Ventes[[#This Row],[VenteDate]])&lt;10,"0"&amp;MONTH(Ventes[[#This Row],[VenteDate]]),TEXT(MONTH(Ventes[[#This Row],[VenteDate]]),"##"))</f>
        <v>12</v>
      </c>
      <c r="AF776" t="str">
        <f>CHOOSE(Ventes[[#This Row],[DateMoisNumero]],"janvier","février","mars","avril","mai","juin","juillet.","août","septembre","octobre","novembre","décembre")</f>
        <v>décembre</v>
      </c>
      <c r="AG776" t="str">
        <f>Ventes[[#This Row],[DateAnnee]]&amp;IF(WEEKNUM(Ventes[[#This Row],[VenteDate]])&lt;10,"-0","-")&amp;WEEKNUM(Ventes[[#This Row],[VenteDate]])</f>
        <v>2023-52</v>
      </c>
      <c r="AH776" s="10">
        <f>YEAR(Ventes[[#This Row],[VenteDate]])</f>
        <v>2023</v>
      </c>
      <c r="AI776" s="1"/>
      <c r="AK776" s="2"/>
      <c r="AR776"/>
      <c r="AS776"/>
      <c r="AT776"/>
      <c r="AU776"/>
      <c r="AV776"/>
      <c r="AW776"/>
      <c r="BA776"/>
      <c r="BC776"/>
    </row>
    <row r="777" spans="1:55">
      <c r="A777" t="s">
        <v>1677</v>
      </c>
      <c r="B777" t="s">
        <v>1678</v>
      </c>
      <c r="D777" s="7">
        <v>45289</v>
      </c>
      <c r="E777" s="8">
        <v>45766</v>
      </c>
      <c r="F777" s="8" t="s">
        <v>219</v>
      </c>
      <c r="G777" t="s">
        <v>220</v>
      </c>
      <c r="H777" t="s">
        <v>377</v>
      </c>
      <c r="I777" t="s">
        <v>39</v>
      </c>
      <c r="J777" t="s">
        <v>40</v>
      </c>
      <c r="K777" t="s">
        <v>265</v>
      </c>
      <c r="L777" s="9" t="s">
        <v>266</v>
      </c>
      <c r="M777" s="9" t="s">
        <v>75</v>
      </c>
      <c r="N777" t="s">
        <v>76</v>
      </c>
      <c r="O777" t="s">
        <v>77</v>
      </c>
      <c r="P777" t="s">
        <v>78</v>
      </c>
      <c r="Q777" s="5" t="s">
        <v>47</v>
      </c>
      <c r="R777" t="s">
        <v>48</v>
      </c>
      <c r="S777" t="s">
        <v>67</v>
      </c>
      <c r="T777" t="s">
        <v>68</v>
      </c>
      <c r="U777">
        <v>44.1</v>
      </c>
      <c r="V777">
        <v>26</v>
      </c>
      <c r="W777">
        <v>50.4</v>
      </c>
      <c r="X777">
        <f>Ventes[[#This Row],[VenteNombre]]*Ventes[[#This Row],[PUHT]]</f>
        <v>1310.3999999999999</v>
      </c>
      <c r="Y777">
        <f>IF(Ventes[[#This Row],[RemiseType]]="Aucun",0,IF(Ventes[[#This Row],[RemiseType]]="Bas",3%,IF(Ventes[[#This Row],[RemiseType]]="Moyen",5%,IF(Ventes[[#This Row],[RemiseType]]="Elevé",10%,0))))*Ventes[[#This Row],[VenteBrut]]</f>
        <v>131.04</v>
      </c>
      <c r="Z777">
        <f>Ventes[[#This Row],[VenteBrut]]-Ventes[[#This Row],[Remise]]</f>
        <v>1179.3599999999999</v>
      </c>
      <c r="AA777">
        <f>Ventes[[#This Row],[VenteNombre]]*Ventes[[#This Row],[CUHT]]</f>
        <v>1146.6000000000001</v>
      </c>
      <c r="AB777">
        <f>ROUND(Ventes[[#This Row],[VenteNet]]-Ventes[[#This Row],[Cout]],2)</f>
        <v>32.76</v>
      </c>
      <c r="AC777">
        <f>WEEKDAY(Ventes[[#This Row],[VenteDate]], 2)</f>
        <v>6</v>
      </c>
      <c r="AD777" t="str">
        <f>CHOOSE(WEEKDAY(Ventes[[#This Row],[VenteDate]], 2),"lun.","mar.","mer.","jeu.","ven.","sam.","dim.")</f>
        <v>sam.</v>
      </c>
      <c r="AE777" s="10" t="str">
        <f>IF(MONTH(Ventes[[#This Row],[VenteDate]])&lt;10,"0"&amp;MONTH(Ventes[[#This Row],[VenteDate]]),TEXT(MONTH(Ventes[[#This Row],[VenteDate]]),"##"))</f>
        <v>04</v>
      </c>
      <c r="AF777" t="str">
        <f>CHOOSE(Ventes[[#This Row],[DateMoisNumero]],"janvier","février","mars","avril","mai","juin","juillet.","août","septembre","octobre","novembre","décembre")</f>
        <v>avril</v>
      </c>
      <c r="AG777" t="str">
        <f>Ventes[[#This Row],[DateAnnee]]&amp;IF(WEEKNUM(Ventes[[#This Row],[VenteDate]])&lt;10,"-0","-")&amp;WEEKNUM(Ventes[[#This Row],[VenteDate]])</f>
        <v>2025-16</v>
      </c>
      <c r="AH777" s="10">
        <f>YEAR(Ventes[[#This Row],[VenteDate]])</f>
        <v>2025</v>
      </c>
      <c r="AI777" s="1"/>
      <c r="AK777" s="2"/>
      <c r="AR777"/>
      <c r="AS777"/>
      <c r="AT777"/>
      <c r="AU777"/>
      <c r="AV777"/>
      <c r="AW777"/>
      <c r="BA777"/>
      <c r="BC777"/>
    </row>
    <row r="778" spans="1:55">
      <c r="A778" t="s">
        <v>1677</v>
      </c>
      <c r="B778" t="s">
        <v>1678</v>
      </c>
      <c r="D778" s="7">
        <v>45289</v>
      </c>
      <c r="E778" s="8">
        <v>45828</v>
      </c>
      <c r="F778" s="8" t="s">
        <v>219</v>
      </c>
      <c r="G778" t="s">
        <v>220</v>
      </c>
      <c r="H778" t="s">
        <v>377</v>
      </c>
      <c r="I778" t="s">
        <v>39</v>
      </c>
      <c r="J778" t="s">
        <v>40</v>
      </c>
      <c r="K778" t="s">
        <v>1679</v>
      </c>
      <c r="L778" s="9" t="s">
        <v>1680</v>
      </c>
      <c r="M778" s="9" t="s">
        <v>63</v>
      </c>
      <c r="N778" t="s">
        <v>64</v>
      </c>
      <c r="O778" t="s">
        <v>288</v>
      </c>
      <c r="P778" t="s">
        <v>289</v>
      </c>
      <c r="Q778" s="5" t="s">
        <v>79</v>
      </c>
      <c r="R778" t="s">
        <v>80</v>
      </c>
      <c r="S778" t="s">
        <v>119</v>
      </c>
      <c r="T778" t="s">
        <v>120</v>
      </c>
      <c r="U778">
        <v>34.56</v>
      </c>
      <c r="V778">
        <v>28</v>
      </c>
      <c r="W778">
        <v>52.25</v>
      </c>
      <c r="X778">
        <f>Ventes[[#This Row],[VenteNombre]]*Ventes[[#This Row],[PUHT]]</f>
        <v>1463</v>
      </c>
      <c r="Y77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78">
        <f>Ventes[[#This Row],[VenteBrut]]-Ventes[[#This Row],[Remise]]</f>
        <v>1463</v>
      </c>
      <c r="AA778">
        <f>Ventes[[#This Row],[VenteNombre]]*Ventes[[#This Row],[CUHT]]</f>
        <v>967.68000000000006</v>
      </c>
      <c r="AB778">
        <f>ROUND(Ventes[[#This Row],[VenteNet]]-Ventes[[#This Row],[Cout]],2)</f>
        <v>495.32</v>
      </c>
      <c r="AC778">
        <f>WEEKDAY(Ventes[[#This Row],[VenteDate]], 2)</f>
        <v>5</v>
      </c>
      <c r="AD778" t="str">
        <f>CHOOSE(WEEKDAY(Ventes[[#This Row],[VenteDate]], 2),"lun.","mar.","mer.","jeu.","ven.","sam.","dim.")</f>
        <v>ven.</v>
      </c>
      <c r="AE778" s="10" t="str">
        <f>IF(MONTH(Ventes[[#This Row],[VenteDate]])&lt;10,"0"&amp;MONTH(Ventes[[#This Row],[VenteDate]]),TEXT(MONTH(Ventes[[#This Row],[VenteDate]]),"##"))</f>
        <v>06</v>
      </c>
      <c r="AF778" t="str">
        <f>CHOOSE(Ventes[[#This Row],[DateMoisNumero]],"janvier","février","mars","avril","mai","juin","juillet.","août","septembre","octobre","novembre","décembre")</f>
        <v>juin</v>
      </c>
      <c r="AG778" t="str">
        <f>Ventes[[#This Row],[DateAnnee]]&amp;IF(WEEKNUM(Ventes[[#This Row],[VenteDate]])&lt;10,"-0","-")&amp;WEEKNUM(Ventes[[#This Row],[VenteDate]])</f>
        <v>2025-25</v>
      </c>
      <c r="AH778" s="10">
        <f>YEAR(Ventes[[#This Row],[VenteDate]])</f>
        <v>2025</v>
      </c>
      <c r="AI778" s="1"/>
      <c r="AK778" s="2"/>
      <c r="AR778"/>
      <c r="AS778"/>
      <c r="AT778"/>
      <c r="AU778"/>
      <c r="AV778"/>
      <c r="AW778"/>
      <c r="BA778"/>
      <c r="BC778"/>
    </row>
    <row r="779" spans="1:55">
      <c r="A779" t="s">
        <v>1677</v>
      </c>
      <c r="B779" t="s">
        <v>1678</v>
      </c>
      <c r="D779" s="7">
        <v>45289</v>
      </c>
      <c r="E779" s="8">
        <v>46045</v>
      </c>
      <c r="F779" s="8" t="s">
        <v>219</v>
      </c>
      <c r="G779" t="s">
        <v>220</v>
      </c>
      <c r="H779" t="s">
        <v>377</v>
      </c>
      <c r="I779" t="s">
        <v>39</v>
      </c>
      <c r="J779" t="s">
        <v>40</v>
      </c>
      <c r="K779" t="s">
        <v>1681</v>
      </c>
      <c r="L779" s="9" t="s">
        <v>1682</v>
      </c>
      <c r="M779" s="9" t="s">
        <v>75</v>
      </c>
      <c r="N779" t="s">
        <v>76</v>
      </c>
      <c r="O779" t="s">
        <v>77</v>
      </c>
      <c r="P779" t="s">
        <v>78</v>
      </c>
      <c r="Q779" s="5" t="s">
        <v>79</v>
      </c>
      <c r="R779" t="s">
        <v>80</v>
      </c>
      <c r="S779" t="s">
        <v>67</v>
      </c>
      <c r="T779" t="s">
        <v>68</v>
      </c>
      <c r="U779">
        <v>84</v>
      </c>
      <c r="V779">
        <v>21</v>
      </c>
      <c r="W779">
        <v>96</v>
      </c>
      <c r="X779">
        <f>Ventes[[#This Row],[VenteNombre]]*Ventes[[#This Row],[PUHT]]</f>
        <v>2016</v>
      </c>
      <c r="Y779">
        <f>IF(Ventes[[#This Row],[RemiseType]]="Aucun",0,IF(Ventes[[#This Row],[RemiseType]]="Bas",3%,IF(Ventes[[#This Row],[RemiseType]]="Moyen",5%,IF(Ventes[[#This Row],[RemiseType]]="Elevé",10%,0))))*Ventes[[#This Row],[VenteBrut]]</f>
        <v>201.60000000000002</v>
      </c>
      <c r="Z779">
        <f>Ventes[[#This Row],[VenteBrut]]-Ventes[[#This Row],[Remise]]</f>
        <v>1814.4</v>
      </c>
      <c r="AA779">
        <f>Ventes[[#This Row],[VenteNombre]]*Ventes[[#This Row],[CUHT]]</f>
        <v>1764</v>
      </c>
      <c r="AB779">
        <f>ROUND(Ventes[[#This Row],[VenteNet]]-Ventes[[#This Row],[Cout]],2)</f>
        <v>50.4</v>
      </c>
      <c r="AC779">
        <f>WEEKDAY(Ventes[[#This Row],[VenteDate]], 2)</f>
        <v>5</v>
      </c>
      <c r="AD779" t="str">
        <f>CHOOSE(WEEKDAY(Ventes[[#This Row],[VenteDate]], 2),"lun.","mar.","mer.","jeu.","ven.","sam.","dim.")</f>
        <v>ven.</v>
      </c>
      <c r="AE779" s="10" t="str">
        <f>IF(MONTH(Ventes[[#This Row],[VenteDate]])&lt;10,"0"&amp;MONTH(Ventes[[#This Row],[VenteDate]]),TEXT(MONTH(Ventes[[#This Row],[VenteDate]]),"##"))</f>
        <v>01</v>
      </c>
      <c r="AF779" t="str">
        <f>CHOOSE(Ventes[[#This Row],[DateMoisNumero]],"janvier","février","mars","avril","mai","juin","juillet.","août","septembre","octobre","novembre","décembre")</f>
        <v>janvier</v>
      </c>
      <c r="AG779" t="str">
        <f>Ventes[[#This Row],[DateAnnee]]&amp;IF(WEEKNUM(Ventes[[#This Row],[VenteDate]])&lt;10,"-0","-")&amp;WEEKNUM(Ventes[[#This Row],[VenteDate]])</f>
        <v>2026-04</v>
      </c>
      <c r="AH779" s="10">
        <f>YEAR(Ventes[[#This Row],[VenteDate]])</f>
        <v>2026</v>
      </c>
      <c r="AI779" s="1"/>
      <c r="AK779" s="2"/>
      <c r="AR779"/>
      <c r="AS779"/>
      <c r="AT779"/>
      <c r="AU779"/>
      <c r="AV779"/>
      <c r="AW779"/>
      <c r="BA779"/>
      <c r="BC779"/>
    </row>
    <row r="780" spans="1:55">
      <c r="A780" t="s">
        <v>1677</v>
      </c>
      <c r="B780" t="s">
        <v>1678</v>
      </c>
      <c r="D780" s="7">
        <v>45289</v>
      </c>
      <c r="E780" s="8">
        <v>46362</v>
      </c>
      <c r="F780" s="8" t="s">
        <v>219</v>
      </c>
      <c r="G780" t="s">
        <v>220</v>
      </c>
      <c r="H780" t="s">
        <v>377</v>
      </c>
      <c r="I780" t="s">
        <v>39</v>
      </c>
      <c r="J780" t="s">
        <v>40</v>
      </c>
      <c r="K780" t="s">
        <v>1683</v>
      </c>
      <c r="L780" s="9" t="s">
        <v>1684</v>
      </c>
      <c r="M780" s="9" t="s">
        <v>75</v>
      </c>
      <c r="N780" t="s">
        <v>76</v>
      </c>
      <c r="O780" t="s">
        <v>77</v>
      </c>
      <c r="P780" t="s">
        <v>78</v>
      </c>
      <c r="Q780" s="5" t="s">
        <v>79</v>
      </c>
      <c r="R780" t="s">
        <v>80</v>
      </c>
      <c r="S780" t="s">
        <v>243</v>
      </c>
      <c r="T780" t="s">
        <v>244</v>
      </c>
      <c r="U780">
        <v>29.4</v>
      </c>
      <c r="V780">
        <v>28</v>
      </c>
      <c r="W780">
        <v>112.6</v>
      </c>
      <c r="X780">
        <f>Ventes[[#This Row],[VenteNombre]]*Ventes[[#This Row],[PUHT]]</f>
        <v>3152.7999999999997</v>
      </c>
      <c r="Y780">
        <f>IF(Ventes[[#This Row],[RemiseType]]="Aucun",0,IF(Ventes[[#This Row],[RemiseType]]="Bas",3%,IF(Ventes[[#This Row],[RemiseType]]="Moyen",5%,IF(Ventes[[#This Row],[RemiseType]]="Elevé",10%,0))))*Ventes[[#This Row],[VenteBrut]]</f>
        <v>315.27999999999997</v>
      </c>
      <c r="Z780">
        <f>Ventes[[#This Row],[VenteBrut]]-Ventes[[#This Row],[Remise]]</f>
        <v>2837.5199999999995</v>
      </c>
      <c r="AA780">
        <f>Ventes[[#This Row],[VenteNombre]]*Ventes[[#This Row],[CUHT]]</f>
        <v>823.19999999999993</v>
      </c>
      <c r="AB780">
        <f>ROUND(Ventes[[#This Row],[VenteNet]]-Ventes[[#This Row],[Cout]],2)</f>
        <v>2014.32</v>
      </c>
      <c r="AC780">
        <f>WEEKDAY(Ventes[[#This Row],[VenteDate]], 2)</f>
        <v>7</v>
      </c>
      <c r="AD780" t="str">
        <f>CHOOSE(WEEKDAY(Ventes[[#This Row],[VenteDate]], 2),"lun.","mar.","mer.","jeu.","ven.","sam.","dim.")</f>
        <v>dim.</v>
      </c>
      <c r="AE780" s="10" t="str">
        <f>IF(MONTH(Ventes[[#This Row],[VenteDate]])&lt;10,"0"&amp;MONTH(Ventes[[#This Row],[VenteDate]]),TEXT(MONTH(Ventes[[#This Row],[VenteDate]]),"##"))</f>
        <v>12</v>
      </c>
      <c r="AF780" t="str">
        <f>CHOOSE(Ventes[[#This Row],[DateMoisNumero]],"janvier","février","mars","avril","mai","juin","juillet.","août","septembre","octobre","novembre","décembre")</f>
        <v>décembre</v>
      </c>
      <c r="AG780" t="str">
        <f>Ventes[[#This Row],[DateAnnee]]&amp;IF(WEEKNUM(Ventes[[#This Row],[VenteDate]])&lt;10,"-0","-")&amp;WEEKNUM(Ventes[[#This Row],[VenteDate]])</f>
        <v>2026-50</v>
      </c>
      <c r="AH780" s="10">
        <f>YEAR(Ventes[[#This Row],[VenteDate]])</f>
        <v>2026</v>
      </c>
      <c r="AI780" s="1"/>
      <c r="AK780" s="2"/>
      <c r="AR780"/>
      <c r="AS780"/>
      <c r="AT780"/>
      <c r="AU780"/>
      <c r="AV780"/>
      <c r="AW780"/>
      <c r="BA780"/>
      <c r="BC780"/>
    </row>
    <row r="781" spans="1:55">
      <c r="A781" t="s">
        <v>1677</v>
      </c>
      <c r="B781" t="s">
        <v>1678</v>
      </c>
      <c r="D781" s="7">
        <v>45289</v>
      </c>
      <c r="E781" s="8">
        <v>46496</v>
      </c>
      <c r="F781" s="8" t="s">
        <v>219</v>
      </c>
      <c r="G781" t="s">
        <v>220</v>
      </c>
      <c r="H781" t="s">
        <v>377</v>
      </c>
      <c r="I781" t="s">
        <v>39</v>
      </c>
      <c r="J781" t="s">
        <v>40</v>
      </c>
      <c r="K781" t="s">
        <v>795</v>
      </c>
      <c r="L781" s="9" t="s">
        <v>796</v>
      </c>
      <c r="M781" s="9" t="s">
        <v>75</v>
      </c>
      <c r="N781" t="s">
        <v>76</v>
      </c>
      <c r="O781" t="s">
        <v>77</v>
      </c>
      <c r="P781" s="9" t="s">
        <v>78</v>
      </c>
      <c r="Q781" s="5" t="s">
        <v>47</v>
      </c>
      <c r="R781" t="s">
        <v>48</v>
      </c>
      <c r="S781" t="s">
        <v>67</v>
      </c>
      <c r="T781" t="s">
        <v>68</v>
      </c>
      <c r="U781" s="9">
        <v>75.599999999999994</v>
      </c>
      <c r="V781">
        <v>26</v>
      </c>
      <c r="W781" s="9">
        <v>86.4</v>
      </c>
      <c r="X781">
        <f>Ventes[[#This Row],[VenteNombre]]*Ventes[[#This Row],[PUHT]]</f>
        <v>2246.4</v>
      </c>
      <c r="Y781">
        <f>IF(Ventes[[#This Row],[RemiseType]]="Aucun",0,IF(Ventes[[#This Row],[RemiseType]]="Bas",3%,IF(Ventes[[#This Row],[RemiseType]]="Moyen",5%,IF(Ventes[[#This Row],[RemiseType]]="Elevé",10%,0))))*Ventes[[#This Row],[VenteBrut]]</f>
        <v>224.64000000000001</v>
      </c>
      <c r="Z781">
        <f>Ventes[[#This Row],[VenteBrut]]-Ventes[[#This Row],[Remise]]</f>
        <v>2021.76</v>
      </c>
      <c r="AA781">
        <f>Ventes[[#This Row],[VenteNombre]]*Ventes[[#This Row],[CUHT]]</f>
        <v>1965.6</v>
      </c>
      <c r="AB781">
        <f>ROUND(Ventes[[#This Row],[VenteNet]]-Ventes[[#This Row],[Cout]],2)</f>
        <v>56.16</v>
      </c>
      <c r="AC781">
        <f>WEEKDAY(Ventes[[#This Row],[VenteDate]], 2)</f>
        <v>1</v>
      </c>
      <c r="AD781" t="str">
        <f>CHOOSE(WEEKDAY(Ventes[[#This Row],[VenteDate]], 2),"lun.","mar.","mer.","jeu.","ven.","sam.","dim.")</f>
        <v>lun.</v>
      </c>
      <c r="AE781" s="10" t="str">
        <f>IF(MONTH(Ventes[[#This Row],[VenteDate]])&lt;10,"0"&amp;MONTH(Ventes[[#This Row],[VenteDate]]),TEXT(MONTH(Ventes[[#This Row],[VenteDate]]),"##"))</f>
        <v>04</v>
      </c>
      <c r="AF781" t="str">
        <f>CHOOSE(Ventes[[#This Row],[DateMoisNumero]],"janvier","février","mars","avril","mai","juin","juillet.","août","septembre","octobre","novembre","décembre")</f>
        <v>avril</v>
      </c>
      <c r="AG781" t="str">
        <f>Ventes[[#This Row],[DateAnnee]]&amp;IF(WEEKNUM(Ventes[[#This Row],[VenteDate]])&lt;10,"-0","-")&amp;WEEKNUM(Ventes[[#This Row],[VenteDate]])</f>
        <v>2027-17</v>
      </c>
      <c r="AH781" s="10">
        <f>YEAR(Ventes[[#This Row],[VenteDate]])</f>
        <v>2027</v>
      </c>
      <c r="AI781" s="1"/>
      <c r="AK781" s="2"/>
      <c r="AR781"/>
      <c r="AS781"/>
      <c r="AT781"/>
      <c r="AU781"/>
      <c r="AV781"/>
      <c r="AW781"/>
      <c r="BA781"/>
      <c r="BC781"/>
    </row>
    <row r="782" spans="1:55">
      <c r="A782" t="s">
        <v>1677</v>
      </c>
      <c r="B782" t="s">
        <v>1678</v>
      </c>
      <c r="D782" s="7">
        <v>45289</v>
      </c>
      <c r="E782" s="8">
        <v>46558</v>
      </c>
      <c r="F782" s="8" t="s">
        <v>219</v>
      </c>
      <c r="G782" t="s">
        <v>220</v>
      </c>
      <c r="H782" t="s">
        <v>377</v>
      </c>
      <c r="I782" t="s">
        <v>39</v>
      </c>
      <c r="J782" t="s">
        <v>40</v>
      </c>
      <c r="K782" t="s">
        <v>1685</v>
      </c>
      <c r="L782" s="9" t="s">
        <v>1686</v>
      </c>
      <c r="M782" s="9" t="s">
        <v>63</v>
      </c>
      <c r="N782" t="s">
        <v>64</v>
      </c>
      <c r="O782" t="s">
        <v>288</v>
      </c>
      <c r="P782" s="9" t="s">
        <v>289</v>
      </c>
      <c r="Q782" s="5" t="s">
        <v>79</v>
      </c>
      <c r="R782" t="s">
        <v>80</v>
      </c>
      <c r="S782" t="s">
        <v>119</v>
      </c>
      <c r="T782" t="s">
        <v>120</v>
      </c>
      <c r="U782" s="9">
        <v>40.32</v>
      </c>
      <c r="V782">
        <v>28</v>
      </c>
      <c r="W782" s="9">
        <v>60.95</v>
      </c>
      <c r="X782">
        <f>Ventes[[#This Row],[VenteNombre]]*Ventes[[#This Row],[PUHT]]</f>
        <v>1706.6000000000001</v>
      </c>
      <c r="Y78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82">
        <f>Ventes[[#This Row],[VenteBrut]]-Ventes[[#This Row],[Remise]]</f>
        <v>1706.6000000000001</v>
      </c>
      <c r="AA782">
        <f>Ventes[[#This Row],[VenteNombre]]*Ventes[[#This Row],[CUHT]]</f>
        <v>1128.96</v>
      </c>
      <c r="AB782">
        <f>ROUND(Ventes[[#This Row],[VenteNet]]-Ventes[[#This Row],[Cout]],2)</f>
        <v>577.64</v>
      </c>
      <c r="AC782">
        <f>WEEKDAY(Ventes[[#This Row],[VenteDate]], 2)</f>
        <v>7</v>
      </c>
      <c r="AD782" t="str">
        <f>CHOOSE(WEEKDAY(Ventes[[#This Row],[VenteDate]], 2),"lun.","mar.","mer.","jeu.","ven.","sam.","dim.")</f>
        <v>dim.</v>
      </c>
      <c r="AE782" s="10" t="str">
        <f>IF(MONTH(Ventes[[#This Row],[VenteDate]])&lt;10,"0"&amp;MONTH(Ventes[[#This Row],[VenteDate]]),TEXT(MONTH(Ventes[[#This Row],[VenteDate]]),"##"))</f>
        <v>06</v>
      </c>
      <c r="AF782" t="str">
        <f>CHOOSE(Ventes[[#This Row],[DateMoisNumero]],"janvier","février","mars","avril","mai","juin","juillet.","août","septembre","octobre","novembre","décembre")</f>
        <v>juin</v>
      </c>
      <c r="AG782" t="str">
        <f>Ventes[[#This Row],[DateAnnee]]&amp;IF(WEEKNUM(Ventes[[#This Row],[VenteDate]])&lt;10,"-0","-")&amp;WEEKNUM(Ventes[[#This Row],[VenteDate]])</f>
        <v>2027-26</v>
      </c>
      <c r="AH782" s="10">
        <f>YEAR(Ventes[[#This Row],[VenteDate]])</f>
        <v>2027</v>
      </c>
      <c r="AI782" s="1"/>
      <c r="AK782" s="2"/>
      <c r="AR782"/>
      <c r="AS782"/>
      <c r="AT782"/>
      <c r="AU782"/>
      <c r="AV782"/>
      <c r="AW782"/>
      <c r="BA782"/>
      <c r="BC782"/>
    </row>
    <row r="783" spans="1:55">
      <c r="A783" t="s">
        <v>1677</v>
      </c>
      <c r="B783" t="s">
        <v>1678</v>
      </c>
      <c r="D783" s="7">
        <v>45289</v>
      </c>
      <c r="E783" s="8">
        <v>46775</v>
      </c>
      <c r="F783" s="8" t="s">
        <v>219</v>
      </c>
      <c r="G783" t="s">
        <v>220</v>
      </c>
      <c r="H783" t="s">
        <v>377</v>
      </c>
      <c r="I783" t="s">
        <v>39</v>
      </c>
      <c r="J783" t="s">
        <v>40</v>
      </c>
      <c r="K783" t="s">
        <v>1687</v>
      </c>
      <c r="L783" s="9" t="s">
        <v>1688</v>
      </c>
      <c r="M783" s="9" t="s">
        <v>75</v>
      </c>
      <c r="N783" t="s">
        <v>76</v>
      </c>
      <c r="O783" t="s">
        <v>77</v>
      </c>
      <c r="P783" s="9" t="s">
        <v>78</v>
      </c>
      <c r="Q783" s="5" t="s">
        <v>79</v>
      </c>
      <c r="R783" t="s">
        <v>80</v>
      </c>
      <c r="S783" t="s">
        <v>67</v>
      </c>
      <c r="T783" t="s">
        <v>68</v>
      </c>
      <c r="U783" s="9">
        <v>8.4</v>
      </c>
      <c r="V783">
        <v>21</v>
      </c>
      <c r="W783" s="9">
        <v>9.6</v>
      </c>
      <c r="X783">
        <f>Ventes[[#This Row],[VenteNombre]]*Ventes[[#This Row],[PUHT]]</f>
        <v>201.6</v>
      </c>
      <c r="Y783">
        <f>IF(Ventes[[#This Row],[RemiseType]]="Aucun",0,IF(Ventes[[#This Row],[RemiseType]]="Bas",3%,IF(Ventes[[#This Row],[RemiseType]]="Moyen",5%,IF(Ventes[[#This Row],[RemiseType]]="Elevé",10%,0))))*Ventes[[#This Row],[VenteBrut]]</f>
        <v>20.16</v>
      </c>
      <c r="Z783">
        <f>Ventes[[#This Row],[VenteBrut]]-Ventes[[#This Row],[Remise]]</f>
        <v>181.44</v>
      </c>
      <c r="AA783">
        <f>Ventes[[#This Row],[VenteNombre]]*Ventes[[#This Row],[CUHT]]</f>
        <v>176.4</v>
      </c>
      <c r="AB783">
        <f>ROUND(Ventes[[#This Row],[VenteNet]]-Ventes[[#This Row],[Cout]],2)</f>
        <v>5.04</v>
      </c>
      <c r="AC783">
        <f>WEEKDAY(Ventes[[#This Row],[VenteDate]], 2)</f>
        <v>7</v>
      </c>
      <c r="AD783" t="str">
        <f>CHOOSE(WEEKDAY(Ventes[[#This Row],[VenteDate]], 2),"lun.","mar.","mer.","jeu.","ven.","sam.","dim.")</f>
        <v>dim.</v>
      </c>
      <c r="AE783" s="10" t="str">
        <f>IF(MONTH(Ventes[[#This Row],[VenteDate]])&lt;10,"0"&amp;MONTH(Ventes[[#This Row],[VenteDate]]),TEXT(MONTH(Ventes[[#This Row],[VenteDate]]),"##"))</f>
        <v>01</v>
      </c>
      <c r="AF783" t="str">
        <f>CHOOSE(Ventes[[#This Row],[DateMoisNumero]],"janvier","février","mars","avril","mai","juin","juillet.","août","septembre","octobre","novembre","décembre")</f>
        <v>janvier</v>
      </c>
      <c r="AG783" t="str">
        <f>Ventes[[#This Row],[DateAnnee]]&amp;IF(WEEKNUM(Ventes[[#This Row],[VenteDate]])&lt;10,"-0","-")&amp;WEEKNUM(Ventes[[#This Row],[VenteDate]])</f>
        <v>2028-05</v>
      </c>
      <c r="AH783" s="10">
        <f>YEAR(Ventes[[#This Row],[VenteDate]])</f>
        <v>2028</v>
      </c>
      <c r="AI783" s="1"/>
      <c r="AK783" s="2"/>
      <c r="AR783"/>
      <c r="AS783"/>
      <c r="AT783"/>
      <c r="AU783"/>
      <c r="AV783"/>
      <c r="AW783"/>
      <c r="BA783"/>
      <c r="BC783"/>
    </row>
    <row r="784" spans="1:55">
      <c r="A784" t="s">
        <v>1689</v>
      </c>
      <c r="B784" t="s">
        <v>1690</v>
      </c>
      <c r="D784" s="8">
        <v>45815</v>
      </c>
      <c r="E784" s="8">
        <v>45815</v>
      </c>
      <c r="F784" s="8" t="s">
        <v>108</v>
      </c>
      <c r="G784" t="s">
        <v>109</v>
      </c>
      <c r="H784" t="s">
        <v>155</v>
      </c>
      <c r="I784" t="s">
        <v>156</v>
      </c>
      <c r="J784" t="s">
        <v>157</v>
      </c>
      <c r="K784" t="s">
        <v>739</v>
      </c>
      <c r="L784" s="9" t="s">
        <v>740</v>
      </c>
      <c r="M784" s="9" t="s">
        <v>63</v>
      </c>
      <c r="N784" t="s">
        <v>64</v>
      </c>
      <c r="O784" t="s">
        <v>77</v>
      </c>
      <c r="P784" t="s">
        <v>78</v>
      </c>
      <c r="Q784" s="5" t="s">
        <v>65</v>
      </c>
      <c r="R784" t="s">
        <v>66</v>
      </c>
      <c r="S784" t="s">
        <v>199</v>
      </c>
      <c r="T784" t="s">
        <v>200</v>
      </c>
      <c r="U784">
        <v>40</v>
      </c>
      <c r="V784">
        <v>20</v>
      </c>
      <c r="W784">
        <v>56.25</v>
      </c>
      <c r="X784">
        <f>Ventes[[#This Row],[VenteNombre]]*Ventes[[#This Row],[PUHT]]</f>
        <v>1125</v>
      </c>
      <c r="Y784">
        <f>IF(Ventes[[#This Row],[RemiseType]]="Aucun",0,IF(Ventes[[#This Row],[RemiseType]]="Bas",3%,IF(Ventes[[#This Row],[RemiseType]]="Moyen",5%,IF(Ventes[[#This Row],[RemiseType]]="Elevé",10%,0))))*Ventes[[#This Row],[VenteBrut]]</f>
        <v>112.5</v>
      </c>
      <c r="Z784">
        <f>Ventes[[#This Row],[VenteBrut]]-Ventes[[#This Row],[Remise]]</f>
        <v>1012.5</v>
      </c>
      <c r="AA784">
        <f>Ventes[[#This Row],[VenteNombre]]*Ventes[[#This Row],[CUHT]]</f>
        <v>800</v>
      </c>
      <c r="AB784">
        <f>ROUND(Ventes[[#This Row],[VenteNet]]-Ventes[[#This Row],[Cout]],2)</f>
        <v>212.5</v>
      </c>
      <c r="AC784">
        <f>WEEKDAY(Ventes[[#This Row],[VenteDate]], 2)</f>
        <v>6</v>
      </c>
      <c r="AD784" t="str">
        <f>CHOOSE(WEEKDAY(Ventes[[#This Row],[VenteDate]], 2),"lun.","mar.","mer.","jeu.","ven.","sam.","dim.")</f>
        <v>sam.</v>
      </c>
      <c r="AE784" s="10" t="str">
        <f>IF(MONTH(Ventes[[#This Row],[VenteDate]])&lt;10,"0"&amp;MONTH(Ventes[[#This Row],[VenteDate]]),TEXT(MONTH(Ventes[[#This Row],[VenteDate]]),"##"))</f>
        <v>06</v>
      </c>
      <c r="AF784" t="str">
        <f>CHOOSE(Ventes[[#This Row],[DateMoisNumero]],"janvier","février","mars","avril","mai","juin","juillet.","août","septembre","octobre","novembre","décembre")</f>
        <v>juin</v>
      </c>
      <c r="AG784" t="str">
        <f>Ventes[[#This Row],[DateAnnee]]&amp;IF(WEEKNUM(Ventes[[#This Row],[VenteDate]])&lt;10,"-0","-")&amp;WEEKNUM(Ventes[[#This Row],[VenteDate]])</f>
        <v>2025-23</v>
      </c>
      <c r="AH784" s="10">
        <f>YEAR(Ventes[[#This Row],[VenteDate]])</f>
        <v>2025</v>
      </c>
      <c r="AI784" s="1"/>
      <c r="AK784" s="2"/>
      <c r="AR784"/>
      <c r="AS784"/>
      <c r="AT784"/>
      <c r="AU784"/>
      <c r="AV784"/>
      <c r="AW784"/>
      <c r="BA784"/>
      <c r="BC784"/>
    </row>
    <row r="785" spans="1:55">
      <c r="A785" t="s">
        <v>1689</v>
      </c>
      <c r="B785" t="s">
        <v>1690</v>
      </c>
      <c r="D785" s="8">
        <v>45815</v>
      </c>
      <c r="E785" s="8">
        <v>45815</v>
      </c>
      <c r="F785" s="8" t="s">
        <v>108</v>
      </c>
      <c r="G785" t="s">
        <v>109</v>
      </c>
      <c r="H785" t="s">
        <v>155</v>
      </c>
      <c r="I785" t="s">
        <v>156</v>
      </c>
      <c r="J785" t="s">
        <v>157</v>
      </c>
      <c r="K785" t="s">
        <v>1180</v>
      </c>
      <c r="L785" s="9" t="s">
        <v>1181</v>
      </c>
      <c r="M785" s="9" t="s">
        <v>63</v>
      </c>
      <c r="N785" t="s">
        <v>64</v>
      </c>
      <c r="O785" t="s">
        <v>77</v>
      </c>
      <c r="P785" s="9" t="s">
        <v>78</v>
      </c>
      <c r="Q785" s="5" t="s">
        <v>79</v>
      </c>
      <c r="R785" t="s">
        <v>80</v>
      </c>
      <c r="S785" t="s">
        <v>675</v>
      </c>
      <c r="T785" t="s">
        <v>676</v>
      </c>
      <c r="U785" s="9">
        <v>32</v>
      </c>
      <c r="V785">
        <v>27</v>
      </c>
      <c r="W785" s="9">
        <v>45</v>
      </c>
      <c r="X785">
        <f>Ventes[[#This Row],[VenteNombre]]*Ventes[[#This Row],[PUHT]]</f>
        <v>1215</v>
      </c>
      <c r="Y785">
        <f>IF(Ventes[[#This Row],[RemiseType]]="Aucun",0,IF(Ventes[[#This Row],[RemiseType]]="Bas",3%,IF(Ventes[[#This Row],[RemiseType]]="Moyen",5%,IF(Ventes[[#This Row],[RemiseType]]="Elevé",10%,0))))*Ventes[[#This Row],[VenteBrut]]</f>
        <v>121.5</v>
      </c>
      <c r="Z785">
        <f>Ventes[[#This Row],[VenteBrut]]-Ventes[[#This Row],[Remise]]</f>
        <v>1093.5</v>
      </c>
      <c r="AA785">
        <f>Ventes[[#This Row],[VenteNombre]]*Ventes[[#This Row],[CUHT]]</f>
        <v>864</v>
      </c>
      <c r="AB785">
        <f>ROUND(Ventes[[#This Row],[VenteNet]]-Ventes[[#This Row],[Cout]],2)</f>
        <v>229.5</v>
      </c>
      <c r="AC785">
        <f>WEEKDAY(Ventes[[#This Row],[VenteDate]], 2)</f>
        <v>6</v>
      </c>
      <c r="AD785" t="str">
        <f>CHOOSE(WEEKDAY(Ventes[[#This Row],[VenteDate]], 2),"lun.","mar.","mer.","jeu.","ven.","sam.","dim.")</f>
        <v>sam.</v>
      </c>
      <c r="AE785" s="10" t="str">
        <f>IF(MONTH(Ventes[[#This Row],[VenteDate]])&lt;10,"0"&amp;MONTH(Ventes[[#This Row],[VenteDate]]),TEXT(MONTH(Ventes[[#This Row],[VenteDate]]),"##"))</f>
        <v>06</v>
      </c>
      <c r="AF785" t="str">
        <f>CHOOSE(Ventes[[#This Row],[DateMoisNumero]],"janvier","février","mars","avril","mai","juin","juillet.","août","septembre","octobre","novembre","décembre")</f>
        <v>juin</v>
      </c>
      <c r="AG785" t="str">
        <f>Ventes[[#This Row],[DateAnnee]]&amp;IF(WEEKNUM(Ventes[[#This Row],[VenteDate]])&lt;10,"-0","-")&amp;WEEKNUM(Ventes[[#This Row],[VenteDate]])</f>
        <v>2025-23</v>
      </c>
      <c r="AH785" s="10">
        <f>YEAR(Ventes[[#This Row],[VenteDate]])</f>
        <v>2025</v>
      </c>
      <c r="AI785" s="1"/>
      <c r="AK785" s="2"/>
      <c r="AR785"/>
      <c r="AS785"/>
      <c r="AT785"/>
      <c r="AU785"/>
      <c r="AV785"/>
      <c r="AW785"/>
      <c r="BA785"/>
      <c r="BC785"/>
    </row>
    <row r="786" spans="1:55">
      <c r="A786" t="s">
        <v>1689</v>
      </c>
      <c r="B786" t="s">
        <v>1690</v>
      </c>
      <c r="D786" s="8">
        <v>45815</v>
      </c>
      <c r="E786" s="8">
        <v>45901</v>
      </c>
      <c r="F786" s="8" t="s">
        <v>108</v>
      </c>
      <c r="G786" t="s">
        <v>109</v>
      </c>
      <c r="H786" t="s">
        <v>155</v>
      </c>
      <c r="I786" t="s">
        <v>156</v>
      </c>
      <c r="J786" t="s">
        <v>157</v>
      </c>
      <c r="K786" t="s">
        <v>1691</v>
      </c>
      <c r="L786" s="9" t="s">
        <v>1692</v>
      </c>
      <c r="M786" s="9" t="s">
        <v>63</v>
      </c>
      <c r="N786" t="s">
        <v>64</v>
      </c>
      <c r="O786" t="s">
        <v>77</v>
      </c>
      <c r="P786" t="s">
        <v>78</v>
      </c>
      <c r="Q786" s="5" t="s">
        <v>57</v>
      </c>
      <c r="R786" t="s">
        <v>58</v>
      </c>
      <c r="S786" t="s">
        <v>183</v>
      </c>
      <c r="T786" t="s">
        <v>184</v>
      </c>
      <c r="U786">
        <v>30</v>
      </c>
      <c r="V786">
        <v>17</v>
      </c>
      <c r="W786">
        <v>39.58</v>
      </c>
      <c r="X786">
        <f>Ventes[[#This Row],[VenteNombre]]*Ventes[[#This Row],[PUHT]]</f>
        <v>672.86</v>
      </c>
      <c r="Y786">
        <f>IF(Ventes[[#This Row],[RemiseType]]="Aucun",0,IF(Ventes[[#This Row],[RemiseType]]="Bas",3%,IF(Ventes[[#This Row],[RemiseType]]="Moyen",5%,IF(Ventes[[#This Row],[RemiseType]]="Elevé",10%,0))))*Ventes[[#This Row],[VenteBrut]]</f>
        <v>67.286000000000001</v>
      </c>
      <c r="Z786">
        <f>Ventes[[#This Row],[VenteBrut]]-Ventes[[#This Row],[Remise]]</f>
        <v>605.57400000000007</v>
      </c>
      <c r="AA786">
        <f>Ventes[[#This Row],[VenteNombre]]*Ventes[[#This Row],[CUHT]]</f>
        <v>510</v>
      </c>
      <c r="AB786">
        <f>ROUND(Ventes[[#This Row],[VenteNet]]-Ventes[[#This Row],[Cout]],2)</f>
        <v>95.57</v>
      </c>
      <c r="AC786">
        <f>WEEKDAY(Ventes[[#This Row],[VenteDate]], 2)</f>
        <v>1</v>
      </c>
      <c r="AD786" t="str">
        <f>CHOOSE(WEEKDAY(Ventes[[#This Row],[VenteDate]], 2),"lun.","mar.","mer.","jeu.","ven.","sam.","dim.")</f>
        <v>lun.</v>
      </c>
      <c r="AE786" s="10" t="str">
        <f>IF(MONTH(Ventes[[#This Row],[VenteDate]])&lt;10,"0"&amp;MONTH(Ventes[[#This Row],[VenteDate]]),TEXT(MONTH(Ventes[[#This Row],[VenteDate]]),"##"))</f>
        <v>09</v>
      </c>
      <c r="AF786" t="str">
        <f>CHOOSE(Ventes[[#This Row],[DateMoisNumero]],"janvier","février","mars","avril","mai","juin","juillet.","août","septembre","octobre","novembre","décembre")</f>
        <v>septembre</v>
      </c>
      <c r="AG786" t="str">
        <f>Ventes[[#This Row],[DateAnnee]]&amp;IF(WEEKNUM(Ventes[[#This Row],[VenteDate]])&lt;10,"-0","-")&amp;WEEKNUM(Ventes[[#This Row],[VenteDate]])</f>
        <v>2025-36</v>
      </c>
      <c r="AH786" s="10">
        <f>YEAR(Ventes[[#This Row],[VenteDate]])</f>
        <v>2025</v>
      </c>
      <c r="AI786" s="1"/>
      <c r="AK786" s="2"/>
      <c r="AR786"/>
      <c r="AS786"/>
      <c r="AT786"/>
      <c r="AU786"/>
      <c r="AV786"/>
      <c r="AW786"/>
      <c r="BA786"/>
      <c r="BC786"/>
    </row>
    <row r="787" spans="1:55">
      <c r="A787" t="s">
        <v>1689</v>
      </c>
      <c r="B787" t="s">
        <v>1690</v>
      </c>
      <c r="D787" s="8">
        <v>45815</v>
      </c>
      <c r="E787" s="8">
        <v>46128</v>
      </c>
      <c r="F787" s="8" t="s">
        <v>108</v>
      </c>
      <c r="G787" t="s">
        <v>109</v>
      </c>
      <c r="H787" t="s">
        <v>155</v>
      </c>
      <c r="I787" t="s">
        <v>156</v>
      </c>
      <c r="J787" t="s">
        <v>157</v>
      </c>
      <c r="K787" t="s">
        <v>1693</v>
      </c>
      <c r="L787" s="9" t="s">
        <v>1694</v>
      </c>
      <c r="M787" s="9" t="s">
        <v>63</v>
      </c>
      <c r="N787" t="s">
        <v>64</v>
      </c>
      <c r="O787" t="s">
        <v>77</v>
      </c>
      <c r="P787" t="s">
        <v>78</v>
      </c>
      <c r="Q787" s="5" t="s">
        <v>79</v>
      </c>
      <c r="R787" t="s">
        <v>80</v>
      </c>
      <c r="S787" t="s">
        <v>143</v>
      </c>
      <c r="T787" t="s">
        <v>144</v>
      </c>
      <c r="U787">
        <v>30.96</v>
      </c>
      <c r="V787">
        <v>25</v>
      </c>
      <c r="W787">
        <v>132.4</v>
      </c>
      <c r="X787">
        <f>Ventes[[#This Row],[VenteNombre]]*Ventes[[#This Row],[PUHT]]</f>
        <v>3310</v>
      </c>
      <c r="Y787">
        <f>IF(Ventes[[#This Row],[RemiseType]]="Aucun",0,IF(Ventes[[#This Row],[RemiseType]]="Bas",3%,IF(Ventes[[#This Row],[RemiseType]]="Moyen",5%,IF(Ventes[[#This Row],[RemiseType]]="Elevé",10%,0))))*Ventes[[#This Row],[VenteBrut]]</f>
        <v>331</v>
      </c>
      <c r="Z787">
        <f>Ventes[[#This Row],[VenteBrut]]-Ventes[[#This Row],[Remise]]</f>
        <v>2979</v>
      </c>
      <c r="AA787">
        <f>Ventes[[#This Row],[VenteNombre]]*Ventes[[#This Row],[CUHT]]</f>
        <v>774</v>
      </c>
      <c r="AB787">
        <f>ROUND(Ventes[[#This Row],[VenteNet]]-Ventes[[#This Row],[Cout]],2)</f>
        <v>2205</v>
      </c>
      <c r="AC787">
        <f>WEEKDAY(Ventes[[#This Row],[VenteDate]], 2)</f>
        <v>4</v>
      </c>
      <c r="AD787" t="str">
        <f>CHOOSE(WEEKDAY(Ventes[[#This Row],[VenteDate]], 2),"lun.","mar.","mer.","jeu.","ven.","sam.","dim.")</f>
        <v>jeu.</v>
      </c>
      <c r="AE787" s="10" t="str">
        <f>IF(MONTH(Ventes[[#This Row],[VenteDate]])&lt;10,"0"&amp;MONTH(Ventes[[#This Row],[VenteDate]]),TEXT(MONTH(Ventes[[#This Row],[VenteDate]]),"##"))</f>
        <v>04</v>
      </c>
      <c r="AF787" t="str">
        <f>CHOOSE(Ventes[[#This Row],[DateMoisNumero]],"janvier","février","mars","avril","mai","juin","juillet.","août","septembre","octobre","novembre","décembre")</f>
        <v>avril</v>
      </c>
      <c r="AG787" t="str">
        <f>Ventes[[#This Row],[DateAnnee]]&amp;IF(WEEKNUM(Ventes[[#This Row],[VenteDate]])&lt;10,"-0","-")&amp;WEEKNUM(Ventes[[#This Row],[VenteDate]])</f>
        <v>2026-16</v>
      </c>
      <c r="AH787" s="10">
        <f>YEAR(Ventes[[#This Row],[VenteDate]])</f>
        <v>2026</v>
      </c>
      <c r="AI787" s="1"/>
      <c r="AK787" s="2"/>
      <c r="AR787"/>
      <c r="AS787"/>
      <c r="AT787"/>
      <c r="AU787"/>
      <c r="AV787"/>
      <c r="AW787"/>
      <c r="BA787"/>
      <c r="BC787"/>
    </row>
    <row r="788" spans="1:55">
      <c r="A788" t="s">
        <v>1689</v>
      </c>
      <c r="B788" t="s">
        <v>1690</v>
      </c>
      <c r="D788" s="8">
        <v>45815</v>
      </c>
      <c r="E788" s="8">
        <v>46231</v>
      </c>
      <c r="F788" s="8" t="s">
        <v>108</v>
      </c>
      <c r="G788" t="s">
        <v>109</v>
      </c>
      <c r="H788" t="s">
        <v>155</v>
      </c>
      <c r="I788" t="s">
        <v>156</v>
      </c>
      <c r="J788" t="s">
        <v>157</v>
      </c>
      <c r="K788" t="s">
        <v>1535</v>
      </c>
      <c r="L788" s="9" t="s">
        <v>1536</v>
      </c>
      <c r="M788" s="9" t="s">
        <v>63</v>
      </c>
      <c r="N788" t="s">
        <v>64</v>
      </c>
      <c r="O788" t="s">
        <v>77</v>
      </c>
      <c r="P788" t="s">
        <v>78</v>
      </c>
      <c r="Q788" s="5" t="s">
        <v>79</v>
      </c>
      <c r="R788" t="s">
        <v>80</v>
      </c>
      <c r="S788" t="s">
        <v>675</v>
      </c>
      <c r="T788" t="s">
        <v>676</v>
      </c>
      <c r="U788">
        <v>86.4</v>
      </c>
      <c r="V788">
        <v>27</v>
      </c>
      <c r="W788">
        <v>121.5</v>
      </c>
      <c r="X788">
        <f>Ventes[[#This Row],[VenteNombre]]*Ventes[[#This Row],[PUHT]]</f>
        <v>3280.5</v>
      </c>
      <c r="Y788">
        <f>IF(Ventes[[#This Row],[RemiseType]]="Aucun",0,IF(Ventes[[#This Row],[RemiseType]]="Bas",3%,IF(Ventes[[#This Row],[RemiseType]]="Moyen",5%,IF(Ventes[[#This Row],[RemiseType]]="Elevé",10%,0))))*Ventes[[#This Row],[VenteBrut]]</f>
        <v>328.05</v>
      </c>
      <c r="Z788">
        <f>Ventes[[#This Row],[VenteBrut]]-Ventes[[#This Row],[Remise]]</f>
        <v>2952.45</v>
      </c>
      <c r="AA788">
        <f>Ventes[[#This Row],[VenteNombre]]*Ventes[[#This Row],[CUHT]]</f>
        <v>2332.8000000000002</v>
      </c>
      <c r="AB788">
        <f>ROUND(Ventes[[#This Row],[VenteNet]]-Ventes[[#This Row],[Cout]],2)</f>
        <v>619.65</v>
      </c>
      <c r="AC788">
        <f>WEEKDAY(Ventes[[#This Row],[VenteDate]], 2)</f>
        <v>2</v>
      </c>
      <c r="AD788" t="str">
        <f>CHOOSE(WEEKDAY(Ventes[[#This Row],[VenteDate]], 2),"lun.","mar.","mer.","jeu.","ven.","sam.","dim.")</f>
        <v>mar.</v>
      </c>
      <c r="AE788" s="10" t="str">
        <f>IF(MONTH(Ventes[[#This Row],[VenteDate]])&lt;10,"0"&amp;MONTH(Ventes[[#This Row],[VenteDate]]),TEXT(MONTH(Ventes[[#This Row],[VenteDate]]),"##"))</f>
        <v>07</v>
      </c>
      <c r="AF788" t="str">
        <f>CHOOSE(Ventes[[#This Row],[DateMoisNumero]],"janvier","février","mars","avril","mai","juin","juillet.","août","septembre","octobre","novembre","décembre")</f>
        <v>juillet.</v>
      </c>
      <c r="AG788" t="str">
        <f>Ventes[[#This Row],[DateAnnee]]&amp;IF(WEEKNUM(Ventes[[#This Row],[VenteDate]])&lt;10,"-0","-")&amp;WEEKNUM(Ventes[[#This Row],[VenteDate]])</f>
        <v>2026-31</v>
      </c>
      <c r="AH788" s="10">
        <f>YEAR(Ventes[[#This Row],[VenteDate]])</f>
        <v>2026</v>
      </c>
      <c r="AI788" s="1"/>
      <c r="AK788" s="2"/>
      <c r="AR788"/>
      <c r="AS788"/>
      <c r="AT788"/>
      <c r="AU788"/>
      <c r="AV788"/>
      <c r="AW788"/>
      <c r="BA788"/>
      <c r="BC788"/>
    </row>
    <row r="789" spans="1:55">
      <c r="A789" t="s">
        <v>1689</v>
      </c>
      <c r="B789" t="s">
        <v>1690</v>
      </c>
      <c r="D789" s="8">
        <v>45815</v>
      </c>
      <c r="E789" s="8">
        <v>46545</v>
      </c>
      <c r="F789" s="8" t="s">
        <v>108</v>
      </c>
      <c r="G789" t="s">
        <v>109</v>
      </c>
      <c r="H789" t="s">
        <v>155</v>
      </c>
      <c r="I789" t="s">
        <v>156</v>
      </c>
      <c r="J789" t="s">
        <v>157</v>
      </c>
      <c r="K789" t="s">
        <v>1529</v>
      </c>
      <c r="L789" s="9" t="s">
        <v>1530</v>
      </c>
      <c r="M789" s="9" t="s">
        <v>63</v>
      </c>
      <c r="N789" t="s">
        <v>64</v>
      </c>
      <c r="O789" t="s">
        <v>77</v>
      </c>
      <c r="P789" s="9" t="s">
        <v>78</v>
      </c>
      <c r="Q789" s="5" t="s">
        <v>65</v>
      </c>
      <c r="R789" t="s">
        <v>66</v>
      </c>
      <c r="S789" t="s">
        <v>199</v>
      </c>
      <c r="T789" t="s">
        <v>200</v>
      </c>
      <c r="U789" s="9">
        <v>115.2</v>
      </c>
      <c r="V789">
        <v>20</v>
      </c>
      <c r="W789" s="9">
        <v>162</v>
      </c>
      <c r="X789">
        <f>Ventes[[#This Row],[VenteNombre]]*Ventes[[#This Row],[PUHT]]</f>
        <v>3240</v>
      </c>
      <c r="Y789">
        <f>IF(Ventes[[#This Row],[RemiseType]]="Aucun",0,IF(Ventes[[#This Row],[RemiseType]]="Bas",3%,IF(Ventes[[#This Row],[RemiseType]]="Moyen",5%,IF(Ventes[[#This Row],[RemiseType]]="Elevé",10%,0))))*Ventes[[#This Row],[VenteBrut]]</f>
        <v>324</v>
      </c>
      <c r="Z789">
        <f>Ventes[[#This Row],[VenteBrut]]-Ventes[[#This Row],[Remise]]</f>
        <v>2916</v>
      </c>
      <c r="AA789">
        <f>Ventes[[#This Row],[VenteNombre]]*Ventes[[#This Row],[CUHT]]</f>
        <v>2304</v>
      </c>
      <c r="AB789">
        <f>ROUND(Ventes[[#This Row],[VenteNet]]-Ventes[[#This Row],[Cout]],2)</f>
        <v>612</v>
      </c>
      <c r="AC789">
        <f>WEEKDAY(Ventes[[#This Row],[VenteDate]], 2)</f>
        <v>1</v>
      </c>
      <c r="AD789" t="str">
        <f>CHOOSE(WEEKDAY(Ventes[[#This Row],[VenteDate]], 2),"lun.","mar.","mer.","jeu.","ven.","sam.","dim.")</f>
        <v>lun.</v>
      </c>
      <c r="AE789" s="10" t="str">
        <f>IF(MONTH(Ventes[[#This Row],[VenteDate]])&lt;10,"0"&amp;MONTH(Ventes[[#This Row],[VenteDate]]),TEXT(MONTH(Ventes[[#This Row],[VenteDate]]),"##"))</f>
        <v>06</v>
      </c>
      <c r="AF789" t="str">
        <f>CHOOSE(Ventes[[#This Row],[DateMoisNumero]],"janvier","février","mars","avril","mai","juin","juillet.","août","septembre","octobre","novembre","décembre")</f>
        <v>juin</v>
      </c>
      <c r="AG789" t="str">
        <f>Ventes[[#This Row],[DateAnnee]]&amp;IF(WEEKNUM(Ventes[[#This Row],[VenteDate]])&lt;10,"-0","-")&amp;WEEKNUM(Ventes[[#This Row],[VenteDate]])</f>
        <v>2027-24</v>
      </c>
      <c r="AH789" s="10">
        <f>YEAR(Ventes[[#This Row],[VenteDate]])</f>
        <v>2027</v>
      </c>
      <c r="AI789" s="1"/>
      <c r="AK789" s="2"/>
      <c r="AR789"/>
      <c r="AS789"/>
      <c r="AT789"/>
      <c r="AU789"/>
      <c r="AV789"/>
      <c r="AW789"/>
      <c r="BA789"/>
      <c r="BC789"/>
    </row>
    <row r="790" spans="1:55">
      <c r="A790" t="s">
        <v>1689</v>
      </c>
      <c r="B790" t="s">
        <v>1690</v>
      </c>
      <c r="D790" s="8">
        <v>45815</v>
      </c>
      <c r="E790" s="8">
        <v>46631</v>
      </c>
      <c r="F790" s="8" t="s">
        <v>108</v>
      </c>
      <c r="G790" t="s">
        <v>109</v>
      </c>
      <c r="H790" t="s">
        <v>155</v>
      </c>
      <c r="I790" t="s">
        <v>156</v>
      </c>
      <c r="J790" t="s">
        <v>157</v>
      </c>
      <c r="K790" t="s">
        <v>1419</v>
      </c>
      <c r="L790" s="9" t="s">
        <v>1420</v>
      </c>
      <c r="M790" s="9" t="s">
        <v>63</v>
      </c>
      <c r="N790" t="s">
        <v>64</v>
      </c>
      <c r="O790" t="s">
        <v>77</v>
      </c>
      <c r="P790" s="9" t="s">
        <v>78</v>
      </c>
      <c r="Q790" s="5" t="s">
        <v>57</v>
      </c>
      <c r="R790" t="s">
        <v>58</v>
      </c>
      <c r="S790" t="s">
        <v>183</v>
      </c>
      <c r="T790" t="s">
        <v>184</v>
      </c>
      <c r="U790" s="9">
        <v>97.2</v>
      </c>
      <c r="V790">
        <v>17</v>
      </c>
      <c r="W790" s="9">
        <v>128.25</v>
      </c>
      <c r="X790">
        <f>Ventes[[#This Row],[VenteNombre]]*Ventes[[#This Row],[PUHT]]</f>
        <v>2180.25</v>
      </c>
      <c r="Y790">
        <f>IF(Ventes[[#This Row],[RemiseType]]="Aucun",0,IF(Ventes[[#This Row],[RemiseType]]="Bas",3%,IF(Ventes[[#This Row],[RemiseType]]="Moyen",5%,IF(Ventes[[#This Row],[RemiseType]]="Elevé",10%,0))))*Ventes[[#This Row],[VenteBrut]]</f>
        <v>218.02500000000001</v>
      </c>
      <c r="Z790">
        <f>Ventes[[#This Row],[VenteBrut]]-Ventes[[#This Row],[Remise]]</f>
        <v>1962.2249999999999</v>
      </c>
      <c r="AA790">
        <f>Ventes[[#This Row],[VenteNombre]]*Ventes[[#This Row],[CUHT]]</f>
        <v>1652.4</v>
      </c>
      <c r="AB790">
        <f>ROUND(Ventes[[#This Row],[VenteNet]]-Ventes[[#This Row],[Cout]],2)</f>
        <v>309.83</v>
      </c>
      <c r="AC790">
        <f>WEEKDAY(Ventes[[#This Row],[VenteDate]], 2)</f>
        <v>3</v>
      </c>
      <c r="AD790" t="str">
        <f>CHOOSE(WEEKDAY(Ventes[[#This Row],[VenteDate]], 2),"lun.","mar.","mer.","jeu.","ven.","sam.","dim.")</f>
        <v>mer.</v>
      </c>
      <c r="AE790" s="10" t="str">
        <f>IF(MONTH(Ventes[[#This Row],[VenteDate]])&lt;10,"0"&amp;MONTH(Ventes[[#This Row],[VenteDate]]),TEXT(MONTH(Ventes[[#This Row],[VenteDate]]),"##"))</f>
        <v>09</v>
      </c>
      <c r="AF790" t="str">
        <f>CHOOSE(Ventes[[#This Row],[DateMoisNumero]],"janvier","février","mars","avril","mai","juin","juillet.","août","septembre","octobre","novembre","décembre")</f>
        <v>septembre</v>
      </c>
      <c r="AG790" t="str">
        <f>Ventes[[#This Row],[DateAnnee]]&amp;IF(WEEKNUM(Ventes[[#This Row],[VenteDate]])&lt;10,"-0","-")&amp;WEEKNUM(Ventes[[#This Row],[VenteDate]])</f>
        <v>2027-36</v>
      </c>
      <c r="AH790" s="10">
        <f>YEAR(Ventes[[#This Row],[VenteDate]])</f>
        <v>2027</v>
      </c>
      <c r="AI790" s="1"/>
      <c r="AK790" s="2"/>
      <c r="AR790"/>
      <c r="AS790"/>
      <c r="AT790"/>
      <c r="AU790"/>
      <c r="AV790"/>
      <c r="AW790"/>
      <c r="BA790"/>
      <c r="BC790"/>
    </row>
    <row r="791" spans="1:55">
      <c r="A791" t="s">
        <v>1689</v>
      </c>
      <c r="B791" t="s">
        <v>1690</v>
      </c>
      <c r="D791" s="8">
        <v>45815</v>
      </c>
      <c r="E791" s="8">
        <v>46859</v>
      </c>
      <c r="F791" s="8" t="s">
        <v>108</v>
      </c>
      <c r="G791" t="s">
        <v>109</v>
      </c>
      <c r="H791" t="s">
        <v>155</v>
      </c>
      <c r="I791" t="s">
        <v>156</v>
      </c>
      <c r="J791" t="s">
        <v>157</v>
      </c>
      <c r="K791" t="s">
        <v>1487</v>
      </c>
      <c r="L791" s="9" t="s">
        <v>1488</v>
      </c>
      <c r="M791" s="9" t="s">
        <v>63</v>
      </c>
      <c r="N791" t="s">
        <v>64</v>
      </c>
      <c r="O791" t="s">
        <v>77</v>
      </c>
      <c r="P791" s="9" t="s">
        <v>78</v>
      </c>
      <c r="Q791" s="5" t="s">
        <v>79</v>
      </c>
      <c r="R791" t="s">
        <v>80</v>
      </c>
      <c r="S791" t="s">
        <v>143</v>
      </c>
      <c r="T791" t="s">
        <v>144</v>
      </c>
      <c r="U791" s="9">
        <v>25.8</v>
      </c>
      <c r="V791">
        <v>25</v>
      </c>
      <c r="W791" s="9">
        <v>27</v>
      </c>
      <c r="X791">
        <f>Ventes[[#This Row],[VenteNombre]]*Ventes[[#This Row],[PUHT]]</f>
        <v>675</v>
      </c>
      <c r="Y791">
        <f>IF(Ventes[[#This Row],[RemiseType]]="Aucun",0,IF(Ventes[[#This Row],[RemiseType]]="Bas",3%,IF(Ventes[[#This Row],[RemiseType]]="Moyen",5%,IF(Ventes[[#This Row],[RemiseType]]="Elevé",10%,0))))*Ventes[[#This Row],[VenteBrut]]</f>
        <v>67.5</v>
      </c>
      <c r="Z791">
        <f>Ventes[[#This Row],[VenteBrut]]-Ventes[[#This Row],[Remise]]</f>
        <v>607.5</v>
      </c>
      <c r="AA791">
        <f>Ventes[[#This Row],[VenteNombre]]*Ventes[[#This Row],[CUHT]]</f>
        <v>645</v>
      </c>
      <c r="AB791">
        <f>ROUND(Ventes[[#This Row],[VenteNet]]-Ventes[[#This Row],[Cout]],2)</f>
        <v>-37.5</v>
      </c>
      <c r="AC791">
        <f>WEEKDAY(Ventes[[#This Row],[VenteDate]], 2)</f>
        <v>7</v>
      </c>
      <c r="AD791" t="str">
        <f>CHOOSE(WEEKDAY(Ventes[[#This Row],[VenteDate]], 2),"lun.","mar.","mer.","jeu.","ven.","sam.","dim.")</f>
        <v>dim.</v>
      </c>
      <c r="AE791" s="10" t="str">
        <f>IF(MONTH(Ventes[[#This Row],[VenteDate]])&lt;10,"0"&amp;MONTH(Ventes[[#This Row],[VenteDate]]),TEXT(MONTH(Ventes[[#This Row],[VenteDate]]),"##"))</f>
        <v>04</v>
      </c>
      <c r="AF791" t="str">
        <f>CHOOSE(Ventes[[#This Row],[DateMoisNumero]],"janvier","février","mars","avril","mai","juin","juillet.","août","septembre","octobre","novembre","décembre")</f>
        <v>avril</v>
      </c>
      <c r="AG791" t="str">
        <f>Ventes[[#This Row],[DateAnnee]]&amp;IF(WEEKNUM(Ventes[[#This Row],[VenteDate]])&lt;10,"-0","-")&amp;WEEKNUM(Ventes[[#This Row],[VenteDate]])</f>
        <v>2028-17</v>
      </c>
      <c r="AH791" s="10">
        <f>YEAR(Ventes[[#This Row],[VenteDate]])</f>
        <v>2028</v>
      </c>
      <c r="AI791" s="1"/>
      <c r="AK791" s="2"/>
      <c r="AR791"/>
      <c r="AS791"/>
      <c r="AT791"/>
      <c r="AU791"/>
      <c r="AV791"/>
      <c r="AW791"/>
      <c r="BA791"/>
      <c r="BC791"/>
    </row>
    <row r="792" spans="1:55">
      <c r="A792" t="s">
        <v>1695</v>
      </c>
      <c r="B792" t="s">
        <v>1696</v>
      </c>
      <c r="D792" s="7">
        <v>45605</v>
      </c>
      <c r="E792" s="8">
        <v>45956</v>
      </c>
      <c r="F792" s="8" t="s">
        <v>95</v>
      </c>
      <c r="G792" t="s">
        <v>96</v>
      </c>
      <c r="H792" t="s">
        <v>138</v>
      </c>
      <c r="I792" t="s">
        <v>139</v>
      </c>
      <c r="J792" t="s">
        <v>140</v>
      </c>
      <c r="K792" t="s">
        <v>1154</v>
      </c>
      <c r="L792" s="9" t="s">
        <v>1155</v>
      </c>
      <c r="M792" s="9" t="s">
        <v>53</v>
      </c>
      <c r="N792" t="s">
        <v>54</v>
      </c>
      <c r="O792" t="s">
        <v>288</v>
      </c>
      <c r="P792" t="s">
        <v>289</v>
      </c>
      <c r="Q792" s="5" t="s">
        <v>47</v>
      </c>
      <c r="R792" t="s">
        <v>48</v>
      </c>
      <c r="S792" t="s">
        <v>251</v>
      </c>
      <c r="T792" t="s">
        <v>252</v>
      </c>
      <c r="U792">
        <v>73.73</v>
      </c>
      <c r="V792">
        <v>17</v>
      </c>
      <c r="W792">
        <v>101.5</v>
      </c>
      <c r="X792">
        <f>Ventes[[#This Row],[VenteNombre]]*Ventes[[#This Row],[PUHT]]</f>
        <v>1725.5</v>
      </c>
      <c r="Y79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2">
        <f>Ventes[[#This Row],[VenteBrut]]-Ventes[[#This Row],[Remise]]</f>
        <v>1725.5</v>
      </c>
      <c r="AA792">
        <f>Ventes[[#This Row],[VenteNombre]]*Ventes[[#This Row],[CUHT]]</f>
        <v>1253.4100000000001</v>
      </c>
      <c r="AB792">
        <f>ROUND(Ventes[[#This Row],[VenteNet]]-Ventes[[#This Row],[Cout]],2)</f>
        <v>472.09</v>
      </c>
      <c r="AC792">
        <f>WEEKDAY(Ventes[[#This Row],[VenteDate]], 2)</f>
        <v>7</v>
      </c>
      <c r="AD792" t="str">
        <f>CHOOSE(WEEKDAY(Ventes[[#This Row],[VenteDate]], 2),"lun.","mar.","mer.","jeu.","ven.","sam.","dim.")</f>
        <v>dim.</v>
      </c>
      <c r="AE792" s="10" t="str">
        <f>IF(MONTH(Ventes[[#This Row],[VenteDate]])&lt;10,"0"&amp;MONTH(Ventes[[#This Row],[VenteDate]]),TEXT(MONTH(Ventes[[#This Row],[VenteDate]]),"##"))</f>
        <v>10</v>
      </c>
      <c r="AF792" t="str">
        <f>CHOOSE(Ventes[[#This Row],[DateMoisNumero]],"janvier","février","mars","avril","mai","juin","juillet.","août","septembre","octobre","novembre","décembre")</f>
        <v>octobre</v>
      </c>
      <c r="AG792" t="str">
        <f>Ventes[[#This Row],[DateAnnee]]&amp;IF(WEEKNUM(Ventes[[#This Row],[VenteDate]])&lt;10,"-0","-")&amp;WEEKNUM(Ventes[[#This Row],[VenteDate]])</f>
        <v>2025-44</v>
      </c>
      <c r="AH792" s="10">
        <f>YEAR(Ventes[[#This Row],[VenteDate]])</f>
        <v>2025</v>
      </c>
      <c r="AI792" s="1"/>
      <c r="AK792" s="2"/>
      <c r="AR792"/>
      <c r="AS792"/>
      <c r="AT792"/>
      <c r="AU792"/>
      <c r="AV792"/>
      <c r="AW792"/>
      <c r="BA792"/>
      <c r="BC792"/>
    </row>
    <row r="793" spans="1:55">
      <c r="A793" t="s">
        <v>1695</v>
      </c>
      <c r="B793" t="s">
        <v>1696</v>
      </c>
      <c r="D793" s="7">
        <v>45605</v>
      </c>
      <c r="E793" s="8">
        <v>46140</v>
      </c>
      <c r="F793" s="8" t="s">
        <v>95</v>
      </c>
      <c r="G793" t="s">
        <v>96</v>
      </c>
      <c r="H793" t="s">
        <v>138</v>
      </c>
      <c r="I793" t="s">
        <v>139</v>
      </c>
      <c r="J793" t="s">
        <v>140</v>
      </c>
      <c r="K793" t="s">
        <v>1378</v>
      </c>
      <c r="L793" s="9" t="s">
        <v>1379</v>
      </c>
      <c r="M793" s="9" t="s">
        <v>130</v>
      </c>
      <c r="N793" t="s">
        <v>131</v>
      </c>
      <c r="O793" t="s">
        <v>288</v>
      </c>
      <c r="P793" t="s">
        <v>289</v>
      </c>
      <c r="Q793" s="5" t="s">
        <v>79</v>
      </c>
      <c r="R793" t="s">
        <v>80</v>
      </c>
      <c r="S793" t="s">
        <v>119</v>
      </c>
      <c r="T793" t="s">
        <v>120</v>
      </c>
      <c r="U793">
        <v>8.1300000000000008</v>
      </c>
      <c r="V793">
        <v>15</v>
      </c>
      <c r="W793">
        <v>11.8</v>
      </c>
      <c r="X793">
        <f>Ventes[[#This Row],[VenteNombre]]*Ventes[[#This Row],[PUHT]]</f>
        <v>177</v>
      </c>
      <c r="Y79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3">
        <f>Ventes[[#This Row],[VenteBrut]]-Ventes[[#This Row],[Remise]]</f>
        <v>177</v>
      </c>
      <c r="AA793">
        <f>Ventes[[#This Row],[VenteNombre]]*Ventes[[#This Row],[CUHT]]</f>
        <v>121.95000000000002</v>
      </c>
      <c r="AB793">
        <f>ROUND(Ventes[[#This Row],[VenteNet]]-Ventes[[#This Row],[Cout]],2)</f>
        <v>55.05</v>
      </c>
      <c r="AC793">
        <f>WEEKDAY(Ventes[[#This Row],[VenteDate]], 2)</f>
        <v>2</v>
      </c>
      <c r="AD793" t="str">
        <f>CHOOSE(WEEKDAY(Ventes[[#This Row],[VenteDate]], 2),"lun.","mar.","mer.","jeu.","ven.","sam.","dim.")</f>
        <v>mar.</v>
      </c>
      <c r="AE793" s="10" t="str">
        <f>IF(MONTH(Ventes[[#This Row],[VenteDate]])&lt;10,"0"&amp;MONTH(Ventes[[#This Row],[VenteDate]]),TEXT(MONTH(Ventes[[#This Row],[VenteDate]]),"##"))</f>
        <v>04</v>
      </c>
      <c r="AF793" t="str">
        <f>CHOOSE(Ventes[[#This Row],[DateMoisNumero]],"janvier","février","mars","avril","mai","juin","juillet.","août","septembre","octobre","novembre","décembre")</f>
        <v>avril</v>
      </c>
      <c r="AG793" t="str">
        <f>Ventes[[#This Row],[DateAnnee]]&amp;IF(WEEKNUM(Ventes[[#This Row],[VenteDate]])&lt;10,"-0","-")&amp;WEEKNUM(Ventes[[#This Row],[VenteDate]])</f>
        <v>2026-18</v>
      </c>
      <c r="AH793" s="10">
        <f>YEAR(Ventes[[#This Row],[VenteDate]])</f>
        <v>2026</v>
      </c>
      <c r="AI793" s="1"/>
      <c r="AK793" s="2"/>
      <c r="AR793"/>
      <c r="AS793"/>
      <c r="AT793"/>
      <c r="AU793"/>
      <c r="AV793"/>
      <c r="AW793"/>
      <c r="BA793"/>
      <c r="BC793"/>
    </row>
    <row r="794" spans="1:55">
      <c r="A794" t="s">
        <v>1695</v>
      </c>
      <c r="B794" t="s">
        <v>1696</v>
      </c>
      <c r="D794" s="7">
        <v>45605</v>
      </c>
      <c r="E794" s="8">
        <v>46686</v>
      </c>
      <c r="F794" s="8" t="s">
        <v>95</v>
      </c>
      <c r="G794" t="s">
        <v>96</v>
      </c>
      <c r="H794" t="s">
        <v>138</v>
      </c>
      <c r="I794" t="s">
        <v>139</v>
      </c>
      <c r="J794" t="s">
        <v>140</v>
      </c>
      <c r="K794" t="s">
        <v>1164</v>
      </c>
      <c r="L794" s="9" t="s">
        <v>1165</v>
      </c>
      <c r="M794" s="9" t="s">
        <v>53</v>
      </c>
      <c r="N794" t="s">
        <v>54</v>
      </c>
      <c r="O794" t="s">
        <v>288</v>
      </c>
      <c r="P794" s="9" t="s">
        <v>289</v>
      </c>
      <c r="Q794" s="5" t="s">
        <v>47</v>
      </c>
      <c r="R794" t="s">
        <v>48</v>
      </c>
      <c r="S794" t="s">
        <v>251</v>
      </c>
      <c r="T794" t="s">
        <v>252</v>
      </c>
      <c r="U794" s="9">
        <v>94.8</v>
      </c>
      <c r="V794">
        <v>17</v>
      </c>
      <c r="W794" s="9">
        <v>130.5</v>
      </c>
      <c r="X794">
        <f>Ventes[[#This Row],[VenteNombre]]*Ventes[[#This Row],[PUHT]]</f>
        <v>2218.5</v>
      </c>
      <c r="Y79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4">
        <f>Ventes[[#This Row],[VenteBrut]]-Ventes[[#This Row],[Remise]]</f>
        <v>2218.5</v>
      </c>
      <c r="AA794">
        <f>Ventes[[#This Row],[VenteNombre]]*Ventes[[#This Row],[CUHT]]</f>
        <v>1611.6</v>
      </c>
      <c r="AB794">
        <f>ROUND(Ventes[[#This Row],[VenteNet]]-Ventes[[#This Row],[Cout]],2)</f>
        <v>606.9</v>
      </c>
      <c r="AC794">
        <f>WEEKDAY(Ventes[[#This Row],[VenteDate]], 2)</f>
        <v>2</v>
      </c>
      <c r="AD794" t="str">
        <f>CHOOSE(WEEKDAY(Ventes[[#This Row],[VenteDate]], 2),"lun.","mar.","mer.","jeu.","ven.","sam.","dim.")</f>
        <v>mar.</v>
      </c>
      <c r="AE794" s="10" t="str">
        <f>IF(MONTH(Ventes[[#This Row],[VenteDate]])&lt;10,"0"&amp;MONTH(Ventes[[#This Row],[VenteDate]]),TEXT(MONTH(Ventes[[#This Row],[VenteDate]]),"##"))</f>
        <v>10</v>
      </c>
      <c r="AF794" t="str">
        <f>CHOOSE(Ventes[[#This Row],[DateMoisNumero]],"janvier","février","mars","avril","mai","juin","juillet.","août","septembre","octobre","novembre","décembre")</f>
        <v>octobre</v>
      </c>
      <c r="AG794" t="str">
        <f>Ventes[[#This Row],[DateAnnee]]&amp;IF(WEEKNUM(Ventes[[#This Row],[VenteDate]])&lt;10,"-0","-")&amp;WEEKNUM(Ventes[[#This Row],[VenteDate]])</f>
        <v>2027-44</v>
      </c>
      <c r="AH794" s="10">
        <f>YEAR(Ventes[[#This Row],[VenteDate]])</f>
        <v>2027</v>
      </c>
      <c r="AI794" s="1"/>
      <c r="AK794" s="2"/>
      <c r="AR794"/>
      <c r="AS794"/>
      <c r="AT794"/>
      <c r="AU794"/>
      <c r="AV794"/>
      <c r="AW794"/>
      <c r="BA794"/>
      <c r="BC794"/>
    </row>
    <row r="795" spans="1:55">
      <c r="A795" t="s">
        <v>1695</v>
      </c>
      <c r="B795" t="s">
        <v>1696</v>
      </c>
      <c r="D795" s="7">
        <v>45605</v>
      </c>
      <c r="E795" s="8">
        <v>46871</v>
      </c>
      <c r="F795" s="8" t="s">
        <v>95</v>
      </c>
      <c r="G795" t="s">
        <v>96</v>
      </c>
      <c r="H795" t="s">
        <v>138</v>
      </c>
      <c r="I795" t="s">
        <v>139</v>
      </c>
      <c r="J795" t="s">
        <v>140</v>
      </c>
      <c r="K795" t="s">
        <v>1697</v>
      </c>
      <c r="L795" s="9" t="s">
        <v>1698</v>
      </c>
      <c r="M795" s="9" t="s">
        <v>130</v>
      </c>
      <c r="N795" t="s">
        <v>131</v>
      </c>
      <c r="O795" t="s">
        <v>288</v>
      </c>
      <c r="P795" s="9" t="s">
        <v>289</v>
      </c>
      <c r="Q795" s="5" t="s">
        <v>79</v>
      </c>
      <c r="R795" t="s">
        <v>80</v>
      </c>
      <c r="S795" t="s">
        <v>119</v>
      </c>
      <c r="T795" t="s">
        <v>120</v>
      </c>
      <c r="U795" s="9">
        <v>197.64</v>
      </c>
      <c r="V795">
        <v>15</v>
      </c>
      <c r="W795" s="9">
        <v>286.74</v>
      </c>
      <c r="X795">
        <f>Ventes[[#This Row],[VenteNombre]]*Ventes[[#This Row],[PUHT]]</f>
        <v>4301.1000000000004</v>
      </c>
      <c r="Y79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5">
        <f>Ventes[[#This Row],[VenteBrut]]-Ventes[[#This Row],[Remise]]</f>
        <v>4301.1000000000004</v>
      </c>
      <c r="AA795">
        <f>Ventes[[#This Row],[VenteNombre]]*Ventes[[#This Row],[CUHT]]</f>
        <v>2964.6</v>
      </c>
      <c r="AB795">
        <f>ROUND(Ventes[[#This Row],[VenteNet]]-Ventes[[#This Row],[Cout]],2)</f>
        <v>1336.5</v>
      </c>
      <c r="AC795">
        <f>WEEKDAY(Ventes[[#This Row],[VenteDate]], 2)</f>
        <v>5</v>
      </c>
      <c r="AD795" t="str">
        <f>CHOOSE(WEEKDAY(Ventes[[#This Row],[VenteDate]], 2),"lun.","mar.","mer.","jeu.","ven.","sam.","dim.")</f>
        <v>ven.</v>
      </c>
      <c r="AE795" s="10" t="str">
        <f>IF(MONTH(Ventes[[#This Row],[VenteDate]])&lt;10,"0"&amp;MONTH(Ventes[[#This Row],[VenteDate]]),TEXT(MONTH(Ventes[[#This Row],[VenteDate]]),"##"))</f>
        <v>04</v>
      </c>
      <c r="AF795" t="str">
        <f>CHOOSE(Ventes[[#This Row],[DateMoisNumero]],"janvier","février","mars","avril","mai","juin","juillet.","août","septembre","octobre","novembre","décembre")</f>
        <v>avril</v>
      </c>
      <c r="AG795" t="str">
        <f>Ventes[[#This Row],[DateAnnee]]&amp;IF(WEEKNUM(Ventes[[#This Row],[VenteDate]])&lt;10,"-0","-")&amp;WEEKNUM(Ventes[[#This Row],[VenteDate]])</f>
        <v>2028-18</v>
      </c>
      <c r="AH795" s="10">
        <f>YEAR(Ventes[[#This Row],[VenteDate]])</f>
        <v>2028</v>
      </c>
      <c r="AI795" s="1"/>
      <c r="AK795" s="2"/>
      <c r="AR795"/>
      <c r="AS795"/>
      <c r="AT795"/>
      <c r="AU795"/>
      <c r="AV795"/>
      <c r="AW795"/>
      <c r="BA795"/>
      <c r="BC795"/>
    </row>
    <row r="796" spans="1:55">
      <c r="A796" t="s">
        <v>1699</v>
      </c>
      <c r="B796" t="s">
        <v>1700</v>
      </c>
      <c r="D796" s="7">
        <v>46008</v>
      </c>
      <c r="E796" s="8">
        <v>46008</v>
      </c>
      <c r="F796" s="8" t="s">
        <v>219</v>
      </c>
      <c r="G796" t="s">
        <v>220</v>
      </c>
      <c r="H796" t="s">
        <v>155</v>
      </c>
      <c r="I796" t="s">
        <v>156</v>
      </c>
      <c r="J796" t="s">
        <v>157</v>
      </c>
      <c r="K796" t="s">
        <v>912</v>
      </c>
      <c r="L796" s="9" t="s">
        <v>913</v>
      </c>
      <c r="M796" s="9" t="s">
        <v>63</v>
      </c>
      <c r="N796" t="s">
        <v>64</v>
      </c>
      <c r="O796" t="s">
        <v>288</v>
      </c>
      <c r="P796" t="s">
        <v>289</v>
      </c>
      <c r="Q796" s="5" t="s">
        <v>79</v>
      </c>
      <c r="R796" t="s">
        <v>80</v>
      </c>
      <c r="S796" t="s">
        <v>199</v>
      </c>
      <c r="T796" t="s">
        <v>200</v>
      </c>
      <c r="U796">
        <v>84</v>
      </c>
      <c r="V796">
        <v>70</v>
      </c>
      <c r="W796">
        <v>118.13</v>
      </c>
      <c r="X796">
        <f>Ventes[[#This Row],[VenteNombre]]*Ventes[[#This Row],[PUHT]]</f>
        <v>8269.1</v>
      </c>
      <c r="Y79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6">
        <f>Ventes[[#This Row],[VenteBrut]]-Ventes[[#This Row],[Remise]]</f>
        <v>8269.1</v>
      </c>
      <c r="AA796">
        <f>Ventes[[#This Row],[VenteNombre]]*Ventes[[#This Row],[CUHT]]</f>
        <v>5880</v>
      </c>
      <c r="AB796">
        <f>ROUND(Ventes[[#This Row],[VenteNet]]-Ventes[[#This Row],[Cout]],2)</f>
        <v>2389.1</v>
      </c>
      <c r="AC796">
        <f>WEEKDAY(Ventes[[#This Row],[VenteDate]], 2)</f>
        <v>3</v>
      </c>
      <c r="AD796" t="str">
        <f>CHOOSE(WEEKDAY(Ventes[[#This Row],[VenteDate]], 2),"lun.","mar.","mer.","jeu.","ven.","sam.","dim.")</f>
        <v>mer.</v>
      </c>
      <c r="AE796" s="10" t="str">
        <f>IF(MONTH(Ventes[[#This Row],[VenteDate]])&lt;10,"0"&amp;MONTH(Ventes[[#This Row],[VenteDate]]),TEXT(MONTH(Ventes[[#This Row],[VenteDate]]),"##"))</f>
        <v>12</v>
      </c>
      <c r="AF796" t="str">
        <f>CHOOSE(Ventes[[#This Row],[DateMoisNumero]],"janvier","février","mars","avril","mai","juin","juillet.","août","septembre","octobre","novembre","décembre")</f>
        <v>décembre</v>
      </c>
      <c r="AG796" t="str">
        <f>Ventes[[#This Row],[DateAnnee]]&amp;IF(WEEKNUM(Ventes[[#This Row],[VenteDate]])&lt;10,"-0","-")&amp;WEEKNUM(Ventes[[#This Row],[VenteDate]])</f>
        <v>2025-51</v>
      </c>
      <c r="AH796" s="10">
        <f>YEAR(Ventes[[#This Row],[VenteDate]])</f>
        <v>2025</v>
      </c>
      <c r="AI796" s="1"/>
      <c r="AK796" s="2"/>
      <c r="AR796"/>
      <c r="AS796"/>
      <c r="AT796"/>
      <c r="AU796"/>
      <c r="AV796"/>
      <c r="AW796"/>
      <c r="BA796"/>
      <c r="BC796"/>
    </row>
    <row r="797" spans="1:55">
      <c r="A797" t="s">
        <v>1699</v>
      </c>
      <c r="B797" t="s">
        <v>1700</v>
      </c>
      <c r="D797" s="7">
        <v>46008</v>
      </c>
      <c r="E797" s="8">
        <v>46008</v>
      </c>
      <c r="F797" s="8" t="s">
        <v>219</v>
      </c>
      <c r="G797" t="s">
        <v>220</v>
      </c>
      <c r="H797" t="s">
        <v>155</v>
      </c>
      <c r="I797" t="s">
        <v>156</v>
      </c>
      <c r="J797" t="s">
        <v>157</v>
      </c>
      <c r="K797" t="s">
        <v>877</v>
      </c>
      <c r="L797" s="9" t="s">
        <v>878</v>
      </c>
      <c r="M797" s="9" t="s">
        <v>63</v>
      </c>
      <c r="N797" t="s">
        <v>64</v>
      </c>
      <c r="O797" t="s">
        <v>288</v>
      </c>
      <c r="P797" s="9" t="s">
        <v>289</v>
      </c>
      <c r="Q797" s="5" t="s">
        <v>79</v>
      </c>
      <c r="R797" t="s">
        <v>80</v>
      </c>
      <c r="S797" t="s">
        <v>199</v>
      </c>
      <c r="T797" t="s">
        <v>200</v>
      </c>
      <c r="U797" s="9">
        <v>10.67</v>
      </c>
      <c r="V797">
        <v>70</v>
      </c>
      <c r="W797" s="9">
        <v>15</v>
      </c>
      <c r="X797">
        <f>Ventes[[#This Row],[VenteNombre]]*Ventes[[#This Row],[PUHT]]</f>
        <v>1050</v>
      </c>
      <c r="Y79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797">
        <f>Ventes[[#This Row],[VenteBrut]]-Ventes[[#This Row],[Remise]]</f>
        <v>1050</v>
      </c>
      <c r="AA797">
        <f>Ventes[[#This Row],[VenteNombre]]*Ventes[[#This Row],[CUHT]]</f>
        <v>746.9</v>
      </c>
      <c r="AB797">
        <f>ROUND(Ventes[[#This Row],[VenteNet]]-Ventes[[#This Row],[Cout]],2)</f>
        <v>303.10000000000002</v>
      </c>
      <c r="AC797">
        <f>WEEKDAY(Ventes[[#This Row],[VenteDate]], 2)</f>
        <v>3</v>
      </c>
      <c r="AD797" t="str">
        <f>CHOOSE(WEEKDAY(Ventes[[#This Row],[VenteDate]], 2),"lun.","mar.","mer.","jeu.","ven.","sam.","dim.")</f>
        <v>mer.</v>
      </c>
      <c r="AE797" s="10" t="str">
        <f>IF(MONTH(Ventes[[#This Row],[VenteDate]])&lt;10,"0"&amp;MONTH(Ventes[[#This Row],[VenteDate]]),TEXT(MONTH(Ventes[[#This Row],[VenteDate]]),"##"))</f>
        <v>12</v>
      </c>
      <c r="AF797" t="str">
        <f>CHOOSE(Ventes[[#This Row],[DateMoisNumero]],"janvier","février","mars","avril","mai","juin","juillet.","août","septembre","octobre","novembre","décembre")</f>
        <v>décembre</v>
      </c>
      <c r="AG797" t="str">
        <f>Ventes[[#This Row],[DateAnnee]]&amp;IF(WEEKNUM(Ventes[[#This Row],[VenteDate]])&lt;10,"-0","-")&amp;WEEKNUM(Ventes[[#This Row],[VenteDate]])</f>
        <v>2025-51</v>
      </c>
      <c r="AH797" s="10">
        <f>YEAR(Ventes[[#This Row],[VenteDate]])</f>
        <v>2025</v>
      </c>
      <c r="AI797" s="1"/>
      <c r="AK797" s="2"/>
      <c r="AR797"/>
      <c r="AS797"/>
      <c r="AT797"/>
      <c r="AU797"/>
      <c r="AV797"/>
      <c r="AW797"/>
      <c r="BA797"/>
      <c r="BC797"/>
    </row>
    <row r="798" spans="1:55">
      <c r="A798" t="s">
        <v>1701</v>
      </c>
      <c r="B798" t="s">
        <v>1702</v>
      </c>
      <c r="D798" s="7">
        <v>45812</v>
      </c>
      <c r="E798" s="8">
        <v>45825</v>
      </c>
      <c r="F798" s="8" t="s">
        <v>36</v>
      </c>
      <c r="G798" t="s">
        <v>37</v>
      </c>
      <c r="H798" t="s">
        <v>283</v>
      </c>
      <c r="I798" t="s">
        <v>284</v>
      </c>
      <c r="J798" t="s">
        <v>285</v>
      </c>
      <c r="K798" t="s">
        <v>292</v>
      </c>
      <c r="L798" s="9" t="s">
        <v>293</v>
      </c>
      <c r="M798" s="9" t="s">
        <v>63</v>
      </c>
      <c r="N798" t="s">
        <v>64</v>
      </c>
      <c r="O798" t="s">
        <v>55</v>
      </c>
      <c r="P798" t="s">
        <v>56</v>
      </c>
      <c r="Q798" s="5" t="s">
        <v>79</v>
      </c>
      <c r="R798" t="s">
        <v>80</v>
      </c>
      <c r="S798" t="s">
        <v>143</v>
      </c>
      <c r="T798" t="s">
        <v>144</v>
      </c>
      <c r="U798">
        <v>9.33</v>
      </c>
      <c r="V798">
        <v>11</v>
      </c>
      <c r="W798">
        <v>107.6</v>
      </c>
      <c r="X798">
        <f>Ventes[[#This Row],[VenteNombre]]*Ventes[[#This Row],[PUHT]]</f>
        <v>1183.5999999999999</v>
      </c>
      <c r="Y798">
        <f>IF(Ventes[[#This Row],[RemiseType]]="Aucun",0,IF(Ventes[[#This Row],[RemiseType]]="Bas",3%,IF(Ventes[[#This Row],[RemiseType]]="Moyen",5%,IF(Ventes[[#This Row],[RemiseType]]="Elevé",10%,0))))*Ventes[[#This Row],[VenteBrut]]</f>
        <v>35.507999999999996</v>
      </c>
      <c r="Z798">
        <f>Ventes[[#This Row],[VenteBrut]]-Ventes[[#This Row],[Remise]]</f>
        <v>1148.0919999999999</v>
      </c>
      <c r="AA798">
        <f>Ventes[[#This Row],[VenteNombre]]*Ventes[[#This Row],[CUHT]]</f>
        <v>102.63</v>
      </c>
      <c r="AB798">
        <f>ROUND(Ventes[[#This Row],[VenteNet]]-Ventes[[#This Row],[Cout]],2)</f>
        <v>1045.46</v>
      </c>
      <c r="AC798">
        <f>WEEKDAY(Ventes[[#This Row],[VenteDate]], 2)</f>
        <v>2</v>
      </c>
      <c r="AD798" t="str">
        <f>CHOOSE(WEEKDAY(Ventes[[#This Row],[VenteDate]], 2),"lun.","mar.","mer.","jeu.","ven.","sam.","dim.")</f>
        <v>mar.</v>
      </c>
      <c r="AE798" s="10" t="str">
        <f>IF(MONTH(Ventes[[#This Row],[VenteDate]])&lt;10,"0"&amp;MONTH(Ventes[[#This Row],[VenteDate]]),TEXT(MONTH(Ventes[[#This Row],[VenteDate]]),"##"))</f>
        <v>06</v>
      </c>
      <c r="AF798" t="str">
        <f>CHOOSE(Ventes[[#This Row],[DateMoisNumero]],"janvier","février","mars","avril","mai","juin","juillet.","août","septembre","octobre","novembre","décembre")</f>
        <v>juin</v>
      </c>
      <c r="AG798" t="str">
        <f>Ventes[[#This Row],[DateAnnee]]&amp;IF(WEEKNUM(Ventes[[#This Row],[VenteDate]])&lt;10,"-0","-")&amp;WEEKNUM(Ventes[[#This Row],[VenteDate]])</f>
        <v>2025-25</v>
      </c>
      <c r="AH798" s="10">
        <f>YEAR(Ventes[[#This Row],[VenteDate]])</f>
        <v>2025</v>
      </c>
      <c r="AI798" s="1"/>
      <c r="AK798" s="2"/>
      <c r="AR798"/>
      <c r="AS798"/>
      <c r="AT798"/>
      <c r="AU798"/>
      <c r="AV798"/>
      <c r="AW798"/>
      <c r="BA798"/>
      <c r="BC798"/>
    </row>
    <row r="799" spans="1:55">
      <c r="A799" t="s">
        <v>1701</v>
      </c>
      <c r="B799" t="s">
        <v>1702</v>
      </c>
      <c r="D799" s="7">
        <v>45812</v>
      </c>
      <c r="E799" s="8">
        <v>46555</v>
      </c>
      <c r="F799" s="8" t="s">
        <v>36</v>
      </c>
      <c r="G799" t="s">
        <v>37</v>
      </c>
      <c r="H799" t="s">
        <v>283</v>
      </c>
      <c r="I799" t="s">
        <v>284</v>
      </c>
      <c r="J799" t="s">
        <v>285</v>
      </c>
      <c r="K799" t="s">
        <v>113</v>
      </c>
      <c r="L799" s="9" t="s">
        <v>114</v>
      </c>
      <c r="M799" s="9" t="s">
        <v>63</v>
      </c>
      <c r="N799" t="s">
        <v>64</v>
      </c>
      <c r="O799" t="s">
        <v>55</v>
      </c>
      <c r="P799" s="9" t="s">
        <v>56</v>
      </c>
      <c r="Q799" s="5" t="s">
        <v>79</v>
      </c>
      <c r="R799" t="s">
        <v>80</v>
      </c>
      <c r="S799" t="s">
        <v>143</v>
      </c>
      <c r="T799" t="s">
        <v>144</v>
      </c>
      <c r="U799" s="9">
        <v>29.4</v>
      </c>
      <c r="V799">
        <v>11</v>
      </c>
      <c r="W799" s="9">
        <v>123.94</v>
      </c>
      <c r="X799">
        <f>Ventes[[#This Row],[VenteNombre]]*Ventes[[#This Row],[PUHT]]</f>
        <v>1363.34</v>
      </c>
      <c r="Y799">
        <f>IF(Ventes[[#This Row],[RemiseType]]="Aucun",0,IF(Ventes[[#This Row],[RemiseType]]="Bas",3%,IF(Ventes[[#This Row],[RemiseType]]="Moyen",5%,IF(Ventes[[#This Row],[RemiseType]]="Elevé",10%,0))))*Ventes[[#This Row],[VenteBrut]]</f>
        <v>40.900199999999998</v>
      </c>
      <c r="Z799">
        <f>Ventes[[#This Row],[VenteBrut]]-Ventes[[#This Row],[Remise]]</f>
        <v>1322.4397999999999</v>
      </c>
      <c r="AA799">
        <f>Ventes[[#This Row],[VenteNombre]]*Ventes[[#This Row],[CUHT]]</f>
        <v>323.39999999999998</v>
      </c>
      <c r="AB799">
        <f>ROUND(Ventes[[#This Row],[VenteNet]]-Ventes[[#This Row],[Cout]],2)</f>
        <v>999.04</v>
      </c>
      <c r="AC799">
        <f>WEEKDAY(Ventes[[#This Row],[VenteDate]], 2)</f>
        <v>4</v>
      </c>
      <c r="AD799" t="str">
        <f>CHOOSE(WEEKDAY(Ventes[[#This Row],[VenteDate]], 2),"lun.","mar.","mer.","jeu.","ven.","sam.","dim.")</f>
        <v>jeu.</v>
      </c>
      <c r="AE799" s="10" t="str">
        <f>IF(MONTH(Ventes[[#This Row],[VenteDate]])&lt;10,"0"&amp;MONTH(Ventes[[#This Row],[VenteDate]]),TEXT(MONTH(Ventes[[#This Row],[VenteDate]]),"##"))</f>
        <v>06</v>
      </c>
      <c r="AF799" t="str">
        <f>CHOOSE(Ventes[[#This Row],[DateMoisNumero]],"janvier","février","mars","avril","mai","juin","juillet.","août","septembre","octobre","novembre","décembre")</f>
        <v>juin</v>
      </c>
      <c r="AG799" t="str">
        <f>Ventes[[#This Row],[DateAnnee]]&amp;IF(WEEKNUM(Ventes[[#This Row],[VenteDate]])&lt;10,"-0","-")&amp;WEEKNUM(Ventes[[#This Row],[VenteDate]])</f>
        <v>2027-25</v>
      </c>
      <c r="AH799" s="10">
        <f>YEAR(Ventes[[#This Row],[VenteDate]])</f>
        <v>2027</v>
      </c>
      <c r="AI799" s="1"/>
      <c r="AK799" s="2"/>
      <c r="AR799"/>
      <c r="AS799"/>
      <c r="AT799"/>
      <c r="AU799"/>
      <c r="AV799"/>
      <c r="AW799"/>
      <c r="BA799"/>
      <c r="BC799"/>
    </row>
    <row r="800" spans="1:55">
      <c r="A800" t="s">
        <v>1703</v>
      </c>
      <c r="B800" t="s">
        <v>1704</v>
      </c>
      <c r="D800" s="7">
        <v>45158</v>
      </c>
      <c r="E800" s="8">
        <v>45158</v>
      </c>
      <c r="F800" s="8" t="s">
        <v>170</v>
      </c>
      <c r="G800" t="s">
        <v>171</v>
      </c>
      <c r="H800" t="s">
        <v>302</v>
      </c>
      <c r="I800" t="s">
        <v>303</v>
      </c>
      <c r="J800" t="s">
        <v>304</v>
      </c>
      <c r="K800" t="s">
        <v>1705</v>
      </c>
      <c r="L800" s="9" t="s">
        <v>1706</v>
      </c>
      <c r="M800" s="9" t="s">
        <v>53</v>
      </c>
      <c r="N800" t="s">
        <v>54</v>
      </c>
      <c r="O800" t="s">
        <v>45</v>
      </c>
      <c r="P800" s="9" t="s">
        <v>46</v>
      </c>
      <c r="Q800" s="5" t="s">
        <v>79</v>
      </c>
      <c r="R800" t="s">
        <v>80</v>
      </c>
      <c r="S800" t="s">
        <v>365</v>
      </c>
      <c r="T800" t="s">
        <v>366</v>
      </c>
      <c r="U800" s="9">
        <v>20.399999999999999</v>
      </c>
      <c r="V800">
        <v>32</v>
      </c>
      <c r="W800" s="9">
        <v>22.5</v>
      </c>
      <c r="X800">
        <f>Ventes[[#This Row],[VenteNombre]]*Ventes[[#This Row],[PUHT]]</f>
        <v>720</v>
      </c>
      <c r="Y800">
        <f>IF(Ventes[[#This Row],[RemiseType]]="Aucun",0,IF(Ventes[[#This Row],[RemiseType]]="Bas",3%,IF(Ventes[[#This Row],[RemiseType]]="Moyen",5%,IF(Ventes[[#This Row],[RemiseType]]="Elevé",10%,0))))*Ventes[[#This Row],[VenteBrut]]</f>
        <v>36</v>
      </c>
      <c r="Z800">
        <f>Ventes[[#This Row],[VenteBrut]]-Ventes[[#This Row],[Remise]]</f>
        <v>684</v>
      </c>
      <c r="AA800">
        <f>Ventes[[#This Row],[VenteNombre]]*Ventes[[#This Row],[CUHT]]</f>
        <v>652.79999999999995</v>
      </c>
      <c r="AB800">
        <f>ROUND(Ventes[[#This Row],[VenteNet]]-Ventes[[#This Row],[Cout]],2)</f>
        <v>31.2</v>
      </c>
      <c r="AC800">
        <f>WEEKDAY(Ventes[[#This Row],[VenteDate]], 2)</f>
        <v>7</v>
      </c>
      <c r="AD800" t="str">
        <f>CHOOSE(WEEKDAY(Ventes[[#This Row],[VenteDate]], 2),"lun.","mar.","mer.","jeu.","ven.","sam.","dim.")</f>
        <v>dim.</v>
      </c>
      <c r="AE800" s="10" t="str">
        <f>IF(MONTH(Ventes[[#This Row],[VenteDate]])&lt;10,"0"&amp;MONTH(Ventes[[#This Row],[VenteDate]]),TEXT(MONTH(Ventes[[#This Row],[VenteDate]]),"##"))</f>
        <v>08</v>
      </c>
      <c r="AF800" t="str">
        <f>CHOOSE(Ventes[[#This Row],[DateMoisNumero]],"janvier","février","mars","avril","mai","juin","juillet.","août","septembre","octobre","novembre","décembre")</f>
        <v>août</v>
      </c>
      <c r="AG800" t="str">
        <f>Ventes[[#This Row],[DateAnnee]]&amp;IF(WEEKNUM(Ventes[[#This Row],[VenteDate]])&lt;10,"-0","-")&amp;WEEKNUM(Ventes[[#This Row],[VenteDate]])</f>
        <v>2023-34</v>
      </c>
      <c r="AH800" s="10">
        <f>YEAR(Ventes[[#This Row],[VenteDate]])</f>
        <v>2023</v>
      </c>
      <c r="AI800" s="1"/>
      <c r="AK800" s="2"/>
      <c r="AR800"/>
      <c r="AS800"/>
      <c r="AT800"/>
      <c r="AU800"/>
      <c r="AV800"/>
      <c r="AW800"/>
      <c r="BA800"/>
      <c r="BC800"/>
    </row>
    <row r="801" spans="1:55">
      <c r="A801" t="s">
        <v>1703</v>
      </c>
      <c r="B801" t="s">
        <v>1704</v>
      </c>
      <c r="D801" s="7">
        <v>45158</v>
      </c>
      <c r="E801" s="8">
        <v>45727</v>
      </c>
      <c r="F801" s="8" t="s">
        <v>170</v>
      </c>
      <c r="G801" t="s">
        <v>171</v>
      </c>
      <c r="H801" t="s">
        <v>302</v>
      </c>
      <c r="I801" t="s">
        <v>303</v>
      </c>
      <c r="J801" t="s">
        <v>304</v>
      </c>
      <c r="K801" t="s">
        <v>298</v>
      </c>
      <c r="L801" s="9" t="s">
        <v>299</v>
      </c>
      <c r="M801" s="9" t="s">
        <v>63</v>
      </c>
      <c r="N801" t="s">
        <v>64</v>
      </c>
      <c r="O801" t="s">
        <v>55</v>
      </c>
      <c r="P801" t="s">
        <v>56</v>
      </c>
      <c r="Q801" s="5" t="s">
        <v>65</v>
      </c>
      <c r="R801" t="s">
        <v>66</v>
      </c>
      <c r="S801" t="s">
        <v>143</v>
      </c>
      <c r="T801" t="s">
        <v>144</v>
      </c>
      <c r="U801">
        <v>4.2</v>
      </c>
      <c r="V801">
        <v>18</v>
      </c>
      <c r="W801">
        <v>103.42</v>
      </c>
      <c r="X801">
        <f>Ventes[[#This Row],[VenteNombre]]*Ventes[[#This Row],[PUHT]]</f>
        <v>1861.56</v>
      </c>
      <c r="Y801">
        <f>IF(Ventes[[#This Row],[RemiseType]]="Aucun",0,IF(Ventes[[#This Row],[RemiseType]]="Bas",3%,IF(Ventes[[#This Row],[RemiseType]]="Moyen",5%,IF(Ventes[[#This Row],[RemiseType]]="Elevé",10%,0))))*Ventes[[#This Row],[VenteBrut]]</f>
        <v>55.846799999999995</v>
      </c>
      <c r="Z801">
        <f>Ventes[[#This Row],[VenteBrut]]-Ventes[[#This Row],[Remise]]</f>
        <v>1805.7131999999999</v>
      </c>
      <c r="AA801">
        <f>Ventes[[#This Row],[VenteNombre]]*Ventes[[#This Row],[CUHT]]</f>
        <v>75.600000000000009</v>
      </c>
      <c r="AB801">
        <f>ROUND(Ventes[[#This Row],[VenteNet]]-Ventes[[#This Row],[Cout]],2)</f>
        <v>1730.11</v>
      </c>
      <c r="AC801">
        <f>WEEKDAY(Ventes[[#This Row],[VenteDate]], 2)</f>
        <v>2</v>
      </c>
      <c r="AD801" t="str">
        <f>CHOOSE(WEEKDAY(Ventes[[#This Row],[VenteDate]], 2),"lun.","mar.","mer.","jeu.","ven.","sam.","dim.")</f>
        <v>mar.</v>
      </c>
      <c r="AE801" s="10" t="str">
        <f>IF(MONTH(Ventes[[#This Row],[VenteDate]])&lt;10,"0"&amp;MONTH(Ventes[[#This Row],[VenteDate]]),TEXT(MONTH(Ventes[[#This Row],[VenteDate]]),"##"))</f>
        <v>03</v>
      </c>
      <c r="AF801" t="str">
        <f>CHOOSE(Ventes[[#This Row],[DateMoisNumero]],"janvier","février","mars","avril","mai","juin","juillet.","août","septembre","octobre","novembre","décembre")</f>
        <v>mars</v>
      </c>
      <c r="AG801" t="str">
        <f>Ventes[[#This Row],[DateAnnee]]&amp;IF(WEEKNUM(Ventes[[#This Row],[VenteDate]])&lt;10,"-0","-")&amp;WEEKNUM(Ventes[[#This Row],[VenteDate]])</f>
        <v>2025-11</v>
      </c>
      <c r="AH801" s="10">
        <f>YEAR(Ventes[[#This Row],[VenteDate]])</f>
        <v>2025</v>
      </c>
      <c r="AI801" s="1"/>
      <c r="AK801" s="2"/>
      <c r="AR801"/>
      <c r="AS801"/>
      <c r="AT801"/>
      <c r="AU801"/>
      <c r="AV801"/>
      <c r="AW801"/>
      <c r="BA801"/>
      <c r="BC801"/>
    </row>
    <row r="802" spans="1:55">
      <c r="A802" t="s">
        <v>1703</v>
      </c>
      <c r="B802" t="s">
        <v>1704</v>
      </c>
      <c r="D802" s="7">
        <v>45158</v>
      </c>
      <c r="E802" s="8">
        <v>46053</v>
      </c>
      <c r="F802" s="8" t="s">
        <v>170</v>
      </c>
      <c r="G802" t="s">
        <v>171</v>
      </c>
      <c r="H802" t="s">
        <v>302</v>
      </c>
      <c r="I802" t="s">
        <v>303</v>
      </c>
      <c r="J802" t="s">
        <v>304</v>
      </c>
      <c r="K802" t="s">
        <v>1707</v>
      </c>
      <c r="L802" s="9" t="s">
        <v>1708</v>
      </c>
      <c r="M802" s="9" t="s">
        <v>63</v>
      </c>
      <c r="N802" t="s">
        <v>64</v>
      </c>
      <c r="O802" t="s">
        <v>45</v>
      </c>
      <c r="P802" t="s">
        <v>46</v>
      </c>
      <c r="Q802" s="5" t="s">
        <v>79</v>
      </c>
      <c r="R802" t="s">
        <v>80</v>
      </c>
      <c r="S802" t="s">
        <v>119</v>
      </c>
      <c r="T802" t="s">
        <v>120</v>
      </c>
      <c r="U802">
        <v>25.6</v>
      </c>
      <c r="V802">
        <v>26</v>
      </c>
      <c r="W802">
        <v>38.700000000000003</v>
      </c>
      <c r="X802">
        <f>Ventes[[#This Row],[VenteNombre]]*Ventes[[#This Row],[PUHT]]</f>
        <v>1006.2</v>
      </c>
      <c r="Y802">
        <f>IF(Ventes[[#This Row],[RemiseType]]="Aucun",0,IF(Ventes[[#This Row],[RemiseType]]="Bas",3%,IF(Ventes[[#This Row],[RemiseType]]="Moyen",5%,IF(Ventes[[#This Row],[RemiseType]]="Elevé",10%,0))))*Ventes[[#This Row],[VenteBrut]]</f>
        <v>50.31</v>
      </c>
      <c r="Z802">
        <f>Ventes[[#This Row],[VenteBrut]]-Ventes[[#This Row],[Remise]]</f>
        <v>955.8900000000001</v>
      </c>
      <c r="AA802">
        <f>Ventes[[#This Row],[VenteNombre]]*Ventes[[#This Row],[CUHT]]</f>
        <v>665.6</v>
      </c>
      <c r="AB802">
        <f>ROUND(Ventes[[#This Row],[VenteNet]]-Ventes[[#This Row],[Cout]],2)</f>
        <v>290.29000000000002</v>
      </c>
      <c r="AC802">
        <f>WEEKDAY(Ventes[[#This Row],[VenteDate]], 2)</f>
        <v>6</v>
      </c>
      <c r="AD802" t="str">
        <f>CHOOSE(WEEKDAY(Ventes[[#This Row],[VenteDate]], 2),"lun.","mar.","mer.","jeu.","ven.","sam.","dim.")</f>
        <v>sam.</v>
      </c>
      <c r="AE802" s="10" t="str">
        <f>IF(MONTH(Ventes[[#This Row],[VenteDate]])&lt;10,"0"&amp;MONTH(Ventes[[#This Row],[VenteDate]]),TEXT(MONTH(Ventes[[#This Row],[VenteDate]]),"##"))</f>
        <v>01</v>
      </c>
      <c r="AF802" t="str">
        <f>CHOOSE(Ventes[[#This Row],[DateMoisNumero]],"janvier","février","mars","avril","mai","juin","juillet.","août","septembre","octobre","novembre","décembre")</f>
        <v>janvier</v>
      </c>
      <c r="AG802" t="str">
        <f>Ventes[[#This Row],[DateAnnee]]&amp;IF(WEEKNUM(Ventes[[#This Row],[VenteDate]])&lt;10,"-0","-")&amp;WEEKNUM(Ventes[[#This Row],[VenteDate]])</f>
        <v>2026-05</v>
      </c>
      <c r="AH802" s="10">
        <f>YEAR(Ventes[[#This Row],[VenteDate]])</f>
        <v>2026</v>
      </c>
      <c r="AI802" s="1"/>
      <c r="AK802" s="2"/>
      <c r="AR802"/>
      <c r="AS802"/>
      <c r="AT802"/>
      <c r="AU802"/>
      <c r="AV802"/>
      <c r="AW802"/>
      <c r="BA802"/>
      <c r="BC802"/>
    </row>
    <row r="803" spans="1:55">
      <c r="A803" t="s">
        <v>1703</v>
      </c>
      <c r="B803" t="s">
        <v>1704</v>
      </c>
      <c r="D803" s="7">
        <v>45158</v>
      </c>
      <c r="E803" s="8">
        <v>46203</v>
      </c>
      <c r="F803" s="8" t="s">
        <v>170</v>
      </c>
      <c r="G803" t="s">
        <v>171</v>
      </c>
      <c r="H803" t="s">
        <v>302</v>
      </c>
      <c r="I803" t="s">
        <v>303</v>
      </c>
      <c r="J803" t="s">
        <v>304</v>
      </c>
      <c r="K803" t="s">
        <v>1709</v>
      </c>
      <c r="L803" s="9" t="s">
        <v>1710</v>
      </c>
      <c r="M803" s="9" t="s">
        <v>53</v>
      </c>
      <c r="N803" t="s">
        <v>54</v>
      </c>
      <c r="O803" t="s">
        <v>45</v>
      </c>
      <c r="P803" t="s">
        <v>46</v>
      </c>
      <c r="Q803" s="5" t="s">
        <v>79</v>
      </c>
      <c r="R803" t="s">
        <v>80</v>
      </c>
      <c r="S803" t="s">
        <v>365</v>
      </c>
      <c r="T803" t="s">
        <v>366</v>
      </c>
      <c r="U803">
        <v>16.32</v>
      </c>
      <c r="V803">
        <v>32</v>
      </c>
      <c r="W803">
        <v>18</v>
      </c>
      <c r="X803">
        <f>Ventes[[#This Row],[VenteNombre]]*Ventes[[#This Row],[PUHT]]</f>
        <v>576</v>
      </c>
      <c r="Y803">
        <f>IF(Ventes[[#This Row],[RemiseType]]="Aucun",0,IF(Ventes[[#This Row],[RemiseType]]="Bas",3%,IF(Ventes[[#This Row],[RemiseType]]="Moyen",5%,IF(Ventes[[#This Row],[RemiseType]]="Elevé",10%,0))))*Ventes[[#This Row],[VenteBrut]]</f>
        <v>28.8</v>
      </c>
      <c r="Z803">
        <f>Ventes[[#This Row],[VenteBrut]]-Ventes[[#This Row],[Remise]]</f>
        <v>547.20000000000005</v>
      </c>
      <c r="AA803">
        <f>Ventes[[#This Row],[VenteNombre]]*Ventes[[#This Row],[CUHT]]</f>
        <v>522.24</v>
      </c>
      <c r="AB803">
        <f>ROUND(Ventes[[#This Row],[VenteNet]]-Ventes[[#This Row],[Cout]],2)</f>
        <v>24.96</v>
      </c>
      <c r="AC803">
        <f>WEEKDAY(Ventes[[#This Row],[VenteDate]], 2)</f>
        <v>2</v>
      </c>
      <c r="AD803" t="str">
        <f>CHOOSE(WEEKDAY(Ventes[[#This Row],[VenteDate]], 2),"lun.","mar.","mer.","jeu.","ven.","sam.","dim.")</f>
        <v>mar.</v>
      </c>
      <c r="AE803" s="10" t="str">
        <f>IF(MONTH(Ventes[[#This Row],[VenteDate]])&lt;10,"0"&amp;MONTH(Ventes[[#This Row],[VenteDate]]),TEXT(MONTH(Ventes[[#This Row],[VenteDate]]),"##"))</f>
        <v>06</v>
      </c>
      <c r="AF803" t="str">
        <f>CHOOSE(Ventes[[#This Row],[DateMoisNumero]],"janvier","février","mars","avril","mai","juin","juillet.","août","septembre","octobre","novembre","décembre")</f>
        <v>juin</v>
      </c>
      <c r="AG803" t="str">
        <f>Ventes[[#This Row],[DateAnnee]]&amp;IF(WEEKNUM(Ventes[[#This Row],[VenteDate]])&lt;10,"-0","-")&amp;WEEKNUM(Ventes[[#This Row],[VenteDate]])</f>
        <v>2026-27</v>
      </c>
      <c r="AH803" s="10">
        <f>YEAR(Ventes[[#This Row],[VenteDate]])</f>
        <v>2026</v>
      </c>
      <c r="AI803" s="1"/>
      <c r="AK803" s="2"/>
      <c r="AR803"/>
      <c r="AS803"/>
      <c r="AT803"/>
      <c r="AU803"/>
      <c r="AV803"/>
      <c r="AW803"/>
      <c r="BA803"/>
      <c r="BC803"/>
    </row>
    <row r="804" spans="1:55">
      <c r="A804" t="s">
        <v>1703</v>
      </c>
      <c r="B804" t="s">
        <v>1704</v>
      </c>
      <c r="D804" s="7">
        <v>45158</v>
      </c>
      <c r="E804" s="8">
        <v>46457</v>
      </c>
      <c r="F804" s="8" t="s">
        <v>170</v>
      </c>
      <c r="G804" t="s">
        <v>171</v>
      </c>
      <c r="H804" t="s">
        <v>302</v>
      </c>
      <c r="I804" t="s">
        <v>303</v>
      </c>
      <c r="J804" t="s">
        <v>304</v>
      </c>
      <c r="K804" t="s">
        <v>1421</v>
      </c>
      <c r="L804" s="9" t="s">
        <v>1422</v>
      </c>
      <c r="M804" s="9" t="s">
        <v>63</v>
      </c>
      <c r="N804" t="s">
        <v>64</v>
      </c>
      <c r="O804" t="s">
        <v>55</v>
      </c>
      <c r="P804" s="9" t="s">
        <v>56</v>
      </c>
      <c r="Q804" s="5" t="s">
        <v>65</v>
      </c>
      <c r="R804" t="s">
        <v>66</v>
      </c>
      <c r="S804" t="s">
        <v>143</v>
      </c>
      <c r="T804" t="s">
        <v>144</v>
      </c>
      <c r="U804" s="9">
        <v>50.4</v>
      </c>
      <c r="V804">
        <v>18</v>
      </c>
      <c r="W804" s="9">
        <v>141.04</v>
      </c>
      <c r="X804">
        <f>Ventes[[#This Row],[VenteNombre]]*Ventes[[#This Row],[PUHT]]</f>
        <v>2538.7199999999998</v>
      </c>
      <c r="Y804">
        <f>IF(Ventes[[#This Row],[RemiseType]]="Aucun",0,IF(Ventes[[#This Row],[RemiseType]]="Bas",3%,IF(Ventes[[#This Row],[RemiseType]]="Moyen",5%,IF(Ventes[[#This Row],[RemiseType]]="Elevé",10%,0))))*Ventes[[#This Row],[VenteBrut]]</f>
        <v>76.161599999999993</v>
      </c>
      <c r="Z804">
        <f>Ventes[[#This Row],[VenteBrut]]-Ventes[[#This Row],[Remise]]</f>
        <v>2462.5583999999999</v>
      </c>
      <c r="AA804">
        <f>Ventes[[#This Row],[VenteNombre]]*Ventes[[#This Row],[CUHT]]</f>
        <v>907.19999999999993</v>
      </c>
      <c r="AB804">
        <f>ROUND(Ventes[[#This Row],[VenteNet]]-Ventes[[#This Row],[Cout]],2)</f>
        <v>1555.36</v>
      </c>
      <c r="AC804">
        <f>WEEKDAY(Ventes[[#This Row],[VenteDate]], 2)</f>
        <v>4</v>
      </c>
      <c r="AD804" t="str">
        <f>CHOOSE(WEEKDAY(Ventes[[#This Row],[VenteDate]], 2),"lun.","mar.","mer.","jeu.","ven.","sam.","dim.")</f>
        <v>jeu.</v>
      </c>
      <c r="AE804" s="10" t="str">
        <f>IF(MONTH(Ventes[[#This Row],[VenteDate]])&lt;10,"0"&amp;MONTH(Ventes[[#This Row],[VenteDate]]),TEXT(MONTH(Ventes[[#This Row],[VenteDate]]),"##"))</f>
        <v>03</v>
      </c>
      <c r="AF804" t="str">
        <f>CHOOSE(Ventes[[#This Row],[DateMoisNumero]],"janvier","février","mars","avril","mai","juin","juillet.","août","septembre","octobre","novembre","décembre")</f>
        <v>mars</v>
      </c>
      <c r="AG804" t="str">
        <f>Ventes[[#This Row],[DateAnnee]]&amp;IF(WEEKNUM(Ventes[[#This Row],[VenteDate]])&lt;10,"-0","-")&amp;WEEKNUM(Ventes[[#This Row],[VenteDate]])</f>
        <v>2027-11</v>
      </c>
      <c r="AH804" s="10">
        <f>YEAR(Ventes[[#This Row],[VenteDate]])</f>
        <v>2027</v>
      </c>
      <c r="AI804" s="1"/>
      <c r="AK804" s="2"/>
      <c r="AR804"/>
      <c r="AS804"/>
      <c r="AT804"/>
      <c r="AU804"/>
      <c r="AV804"/>
      <c r="AW804"/>
      <c r="BA804"/>
      <c r="BC804"/>
    </row>
    <row r="805" spans="1:55">
      <c r="A805" t="s">
        <v>1703</v>
      </c>
      <c r="B805" t="s">
        <v>1704</v>
      </c>
      <c r="D805" s="7">
        <v>45158</v>
      </c>
      <c r="E805" s="8">
        <v>46783</v>
      </c>
      <c r="F805" s="8" t="s">
        <v>170</v>
      </c>
      <c r="G805" t="s">
        <v>171</v>
      </c>
      <c r="H805" t="s">
        <v>302</v>
      </c>
      <c r="I805" t="s">
        <v>303</v>
      </c>
      <c r="J805" t="s">
        <v>304</v>
      </c>
      <c r="K805" t="s">
        <v>1711</v>
      </c>
      <c r="L805" s="9" t="s">
        <v>1712</v>
      </c>
      <c r="M805" s="9" t="s">
        <v>63</v>
      </c>
      <c r="N805" t="s">
        <v>64</v>
      </c>
      <c r="O805" t="s">
        <v>45</v>
      </c>
      <c r="P805" s="9" t="s">
        <v>46</v>
      </c>
      <c r="Q805" s="5" t="s">
        <v>79</v>
      </c>
      <c r="R805" t="s">
        <v>80</v>
      </c>
      <c r="S805" t="s">
        <v>119</v>
      </c>
      <c r="T805" t="s">
        <v>120</v>
      </c>
      <c r="U805" s="9">
        <v>21.33</v>
      </c>
      <c r="V805">
        <v>26</v>
      </c>
      <c r="W805" s="9">
        <v>32.25</v>
      </c>
      <c r="X805">
        <f>Ventes[[#This Row],[VenteNombre]]*Ventes[[#This Row],[PUHT]]</f>
        <v>838.5</v>
      </c>
      <c r="Y805">
        <f>IF(Ventes[[#This Row],[RemiseType]]="Aucun",0,IF(Ventes[[#This Row],[RemiseType]]="Bas",3%,IF(Ventes[[#This Row],[RemiseType]]="Moyen",5%,IF(Ventes[[#This Row],[RemiseType]]="Elevé",10%,0))))*Ventes[[#This Row],[VenteBrut]]</f>
        <v>41.925000000000004</v>
      </c>
      <c r="Z805">
        <f>Ventes[[#This Row],[VenteBrut]]-Ventes[[#This Row],[Remise]]</f>
        <v>796.57500000000005</v>
      </c>
      <c r="AA805">
        <f>Ventes[[#This Row],[VenteNombre]]*Ventes[[#This Row],[CUHT]]</f>
        <v>554.57999999999993</v>
      </c>
      <c r="AB805">
        <f>ROUND(Ventes[[#This Row],[VenteNet]]-Ventes[[#This Row],[Cout]],2)</f>
        <v>242</v>
      </c>
      <c r="AC805">
        <f>WEEKDAY(Ventes[[#This Row],[VenteDate]], 2)</f>
        <v>1</v>
      </c>
      <c r="AD805" t="str">
        <f>CHOOSE(WEEKDAY(Ventes[[#This Row],[VenteDate]], 2),"lun.","mar.","mer.","jeu.","ven.","sam.","dim.")</f>
        <v>lun.</v>
      </c>
      <c r="AE805" s="10" t="str">
        <f>IF(MONTH(Ventes[[#This Row],[VenteDate]])&lt;10,"0"&amp;MONTH(Ventes[[#This Row],[VenteDate]]),TEXT(MONTH(Ventes[[#This Row],[VenteDate]]),"##"))</f>
        <v>01</v>
      </c>
      <c r="AF805" t="str">
        <f>CHOOSE(Ventes[[#This Row],[DateMoisNumero]],"janvier","février","mars","avril","mai","juin","juillet.","août","septembre","octobre","novembre","décembre")</f>
        <v>janvier</v>
      </c>
      <c r="AG805" t="str">
        <f>Ventes[[#This Row],[DateAnnee]]&amp;IF(WEEKNUM(Ventes[[#This Row],[VenteDate]])&lt;10,"-0","-")&amp;WEEKNUM(Ventes[[#This Row],[VenteDate]])</f>
        <v>2028-06</v>
      </c>
      <c r="AH805" s="10">
        <f>YEAR(Ventes[[#This Row],[VenteDate]])</f>
        <v>2028</v>
      </c>
      <c r="AI805" s="1"/>
      <c r="AK805" s="2"/>
      <c r="AR805"/>
      <c r="AS805"/>
      <c r="AT805"/>
      <c r="AU805"/>
      <c r="AV805"/>
      <c r="AW805"/>
      <c r="BA805"/>
      <c r="BC805"/>
    </row>
    <row r="806" spans="1:55">
      <c r="A806" t="s">
        <v>1713</v>
      </c>
      <c r="B806" t="s">
        <v>1714</v>
      </c>
      <c r="D806" s="7">
        <v>45853</v>
      </c>
      <c r="E806" s="8">
        <v>46003</v>
      </c>
      <c r="F806" s="8" t="s">
        <v>108</v>
      </c>
      <c r="G806" t="s">
        <v>109</v>
      </c>
      <c r="H806" t="s">
        <v>335</v>
      </c>
      <c r="I806" t="s">
        <v>336</v>
      </c>
      <c r="J806" t="s">
        <v>337</v>
      </c>
      <c r="K806" t="s">
        <v>1394</v>
      </c>
      <c r="L806" s="9" t="s">
        <v>1395</v>
      </c>
      <c r="M806" s="9" t="s">
        <v>53</v>
      </c>
      <c r="N806" t="s">
        <v>54</v>
      </c>
      <c r="O806" t="s">
        <v>45</v>
      </c>
      <c r="P806" t="s">
        <v>46</v>
      </c>
      <c r="Q806" s="5" t="s">
        <v>57</v>
      </c>
      <c r="R806" t="s">
        <v>58</v>
      </c>
      <c r="S806" t="s">
        <v>59</v>
      </c>
      <c r="T806" t="s">
        <v>60</v>
      </c>
      <c r="U806">
        <v>12.39</v>
      </c>
      <c r="V806">
        <v>64</v>
      </c>
      <c r="W806">
        <v>18.59</v>
      </c>
      <c r="X806">
        <f>Ventes[[#This Row],[VenteNombre]]*Ventes[[#This Row],[PUHT]]</f>
        <v>1189.76</v>
      </c>
      <c r="Y806">
        <f>IF(Ventes[[#This Row],[RemiseType]]="Aucun",0,IF(Ventes[[#This Row],[RemiseType]]="Bas",3%,IF(Ventes[[#This Row],[RemiseType]]="Moyen",5%,IF(Ventes[[#This Row],[RemiseType]]="Elevé",10%,0))))*Ventes[[#This Row],[VenteBrut]]</f>
        <v>59.488</v>
      </c>
      <c r="Z806">
        <f>Ventes[[#This Row],[VenteBrut]]-Ventes[[#This Row],[Remise]]</f>
        <v>1130.2719999999999</v>
      </c>
      <c r="AA806">
        <f>Ventes[[#This Row],[VenteNombre]]*Ventes[[#This Row],[CUHT]]</f>
        <v>792.96</v>
      </c>
      <c r="AB806">
        <f>ROUND(Ventes[[#This Row],[VenteNet]]-Ventes[[#This Row],[Cout]],2)</f>
        <v>337.31</v>
      </c>
      <c r="AC806">
        <f>WEEKDAY(Ventes[[#This Row],[VenteDate]], 2)</f>
        <v>5</v>
      </c>
      <c r="AD806" t="str">
        <f>CHOOSE(WEEKDAY(Ventes[[#This Row],[VenteDate]], 2),"lun.","mar.","mer.","jeu.","ven.","sam.","dim.")</f>
        <v>ven.</v>
      </c>
      <c r="AE806" s="10" t="str">
        <f>IF(MONTH(Ventes[[#This Row],[VenteDate]])&lt;10,"0"&amp;MONTH(Ventes[[#This Row],[VenteDate]]),TEXT(MONTH(Ventes[[#This Row],[VenteDate]]),"##"))</f>
        <v>12</v>
      </c>
      <c r="AF806" t="str">
        <f>CHOOSE(Ventes[[#This Row],[DateMoisNumero]],"janvier","février","mars","avril","mai","juin","juillet.","août","septembre","octobre","novembre","décembre")</f>
        <v>décembre</v>
      </c>
      <c r="AG806" t="str">
        <f>Ventes[[#This Row],[DateAnnee]]&amp;IF(WEEKNUM(Ventes[[#This Row],[VenteDate]])&lt;10,"-0","-")&amp;WEEKNUM(Ventes[[#This Row],[VenteDate]])</f>
        <v>2025-50</v>
      </c>
      <c r="AH806" s="10">
        <f>YEAR(Ventes[[#This Row],[VenteDate]])</f>
        <v>2025</v>
      </c>
      <c r="AI806" s="1"/>
      <c r="AK806" s="2"/>
      <c r="AR806"/>
      <c r="AS806"/>
      <c r="AT806"/>
      <c r="AU806"/>
      <c r="AV806"/>
      <c r="AW806"/>
      <c r="BA806"/>
      <c r="BC806"/>
    </row>
    <row r="807" spans="1:55">
      <c r="A807" t="s">
        <v>1713</v>
      </c>
      <c r="B807" t="s">
        <v>1714</v>
      </c>
      <c r="D807" s="7">
        <v>45853</v>
      </c>
      <c r="E807" s="8">
        <v>46733</v>
      </c>
      <c r="F807" s="8" t="s">
        <v>108</v>
      </c>
      <c r="G807" t="s">
        <v>109</v>
      </c>
      <c r="H807" t="s">
        <v>335</v>
      </c>
      <c r="I807" t="s">
        <v>336</v>
      </c>
      <c r="J807" t="s">
        <v>337</v>
      </c>
      <c r="K807" t="s">
        <v>1715</v>
      </c>
      <c r="L807" s="9" t="s">
        <v>1716</v>
      </c>
      <c r="M807" s="9" t="s">
        <v>53</v>
      </c>
      <c r="N807" t="s">
        <v>54</v>
      </c>
      <c r="O807" t="s">
        <v>45</v>
      </c>
      <c r="P807" s="9" t="s">
        <v>46</v>
      </c>
      <c r="Q807" s="5" t="s">
        <v>57</v>
      </c>
      <c r="R807" t="s">
        <v>58</v>
      </c>
      <c r="S807" t="s">
        <v>59</v>
      </c>
      <c r="T807" t="s">
        <v>60</v>
      </c>
      <c r="U807" s="9">
        <v>10.62</v>
      </c>
      <c r="V807">
        <v>64</v>
      </c>
      <c r="W807" s="9">
        <v>15.93</v>
      </c>
      <c r="X807">
        <f>Ventes[[#This Row],[VenteNombre]]*Ventes[[#This Row],[PUHT]]</f>
        <v>1019.52</v>
      </c>
      <c r="Y807">
        <f>IF(Ventes[[#This Row],[RemiseType]]="Aucun",0,IF(Ventes[[#This Row],[RemiseType]]="Bas",3%,IF(Ventes[[#This Row],[RemiseType]]="Moyen",5%,IF(Ventes[[#This Row],[RemiseType]]="Elevé",10%,0))))*Ventes[[#This Row],[VenteBrut]]</f>
        <v>50.975999999999999</v>
      </c>
      <c r="Z807">
        <f>Ventes[[#This Row],[VenteBrut]]-Ventes[[#This Row],[Remise]]</f>
        <v>968.54399999999998</v>
      </c>
      <c r="AA807">
        <f>Ventes[[#This Row],[VenteNombre]]*Ventes[[#This Row],[CUHT]]</f>
        <v>679.68</v>
      </c>
      <c r="AB807">
        <f>ROUND(Ventes[[#This Row],[VenteNet]]-Ventes[[#This Row],[Cout]],2)</f>
        <v>288.86</v>
      </c>
      <c r="AC807">
        <f>WEEKDAY(Ventes[[#This Row],[VenteDate]], 2)</f>
        <v>7</v>
      </c>
      <c r="AD807" t="str">
        <f>CHOOSE(WEEKDAY(Ventes[[#This Row],[VenteDate]], 2),"lun.","mar.","mer.","jeu.","ven.","sam.","dim.")</f>
        <v>dim.</v>
      </c>
      <c r="AE807" s="10" t="str">
        <f>IF(MONTH(Ventes[[#This Row],[VenteDate]])&lt;10,"0"&amp;MONTH(Ventes[[#This Row],[VenteDate]]),TEXT(MONTH(Ventes[[#This Row],[VenteDate]]),"##"))</f>
        <v>12</v>
      </c>
      <c r="AF807" t="str">
        <f>CHOOSE(Ventes[[#This Row],[DateMoisNumero]],"janvier","février","mars","avril","mai","juin","juillet.","août","septembre","octobre","novembre","décembre")</f>
        <v>décembre</v>
      </c>
      <c r="AG807" t="str">
        <f>Ventes[[#This Row],[DateAnnee]]&amp;IF(WEEKNUM(Ventes[[#This Row],[VenteDate]])&lt;10,"-0","-")&amp;WEEKNUM(Ventes[[#This Row],[VenteDate]])</f>
        <v>2027-51</v>
      </c>
      <c r="AH807" s="10">
        <f>YEAR(Ventes[[#This Row],[VenteDate]])</f>
        <v>2027</v>
      </c>
      <c r="AI807" s="1"/>
      <c r="AK807" s="2"/>
      <c r="AR807"/>
      <c r="AS807"/>
      <c r="AT807"/>
      <c r="AU807"/>
      <c r="AV807"/>
      <c r="AW807"/>
      <c r="BA807"/>
      <c r="BC807"/>
    </row>
    <row r="808" spans="1:55">
      <c r="A808" t="s">
        <v>1717</v>
      </c>
      <c r="B808" t="s">
        <v>1718</v>
      </c>
      <c r="D808" s="7">
        <v>45366</v>
      </c>
      <c r="E808" s="8">
        <v>45918</v>
      </c>
      <c r="F808" s="8" t="s">
        <v>36</v>
      </c>
      <c r="G808" t="s">
        <v>37</v>
      </c>
      <c r="H808" t="s">
        <v>432</v>
      </c>
      <c r="I808" t="s">
        <v>433</v>
      </c>
      <c r="J808" t="s">
        <v>434</v>
      </c>
      <c r="K808" t="s">
        <v>1314</v>
      </c>
      <c r="L808" s="9" t="s">
        <v>1315</v>
      </c>
      <c r="M808" s="9" t="s">
        <v>63</v>
      </c>
      <c r="N808" t="s">
        <v>64</v>
      </c>
      <c r="O808" t="s">
        <v>77</v>
      </c>
      <c r="P808" t="s">
        <v>78</v>
      </c>
      <c r="Q808" s="5" t="s">
        <v>47</v>
      </c>
      <c r="R808" t="s">
        <v>48</v>
      </c>
      <c r="S808" t="s">
        <v>59</v>
      </c>
      <c r="T808" t="s">
        <v>60</v>
      </c>
      <c r="U808">
        <v>61.56</v>
      </c>
      <c r="V808">
        <v>29</v>
      </c>
      <c r="W808">
        <v>148.6</v>
      </c>
      <c r="X808">
        <f>Ventes[[#This Row],[VenteNombre]]*Ventes[[#This Row],[PUHT]]</f>
        <v>4309.3999999999996</v>
      </c>
      <c r="Y808">
        <f>IF(Ventes[[#This Row],[RemiseType]]="Aucun",0,IF(Ventes[[#This Row],[RemiseType]]="Bas",3%,IF(Ventes[[#This Row],[RemiseType]]="Moyen",5%,IF(Ventes[[#This Row],[RemiseType]]="Elevé",10%,0))))*Ventes[[#This Row],[VenteBrut]]</f>
        <v>430.94</v>
      </c>
      <c r="Z808">
        <f>Ventes[[#This Row],[VenteBrut]]-Ventes[[#This Row],[Remise]]</f>
        <v>3878.4599999999996</v>
      </c>
      <c r="AA808">
        <f>Ventes[[#This Row],[VenteNombre]]*Ventes[[#This Row],[CUHT]]</f>
        <v>1785.24</v>
      </c>
      <c r="AB808">
        <f>ROUND(Ventes[[#This Row],[VenteNet]]-Ventes[[#This Row],[Cout]],2)</f>
        <v>2093.2199999999998</v>
      </c>
      <c r="AC808">
        <f>WEEKDAY(Ventes[[#This Row],[VenteDate]], 2)</f>
        <v>4</v>
      </c>
      <c r="AD808" t="str">
        <f>CHOOSE(WEEKDAY(Ventes[[#This Row],[VenteDate]], 2),"lun.","mar.","mer.","jeu.","ven.","sam.","dim.")</f>
        <v>jeu.</v>
      </c>
      <c r="AE808" s="10" t="str">
        <f>IF(MONTH(Ventes[[#This Row],[VenteDate]])&lt;10,"0"&amp;MONTH(Ventes[[#This Row],[VenteDate]]),TEXT(MONTH(Ventes[[#This Row],[VenteDate]]),"##"))</f>
        <v>09</v>
      </c>
      <c r="AF808" t="str">
        <f>CHOOSE(Ventes[[#This Row],[DateMoisNumero]],"janvier","février","mars","avril","mai","juin","juillet.","août","septembre","octobre","novembre","décembre")</f>
        <v>septembre</v>
      </c>
      <c r="AG808" t="str">
        <f>Ventes[[#This Row],[DateAnnee]]&amp;IF(WEEKNUM(Ventes[[#This Row],[VenteDate]])&lt;10,"-0","-")&amp;WEEKNUM(Ventes[[#This Row],[VenteDate]])</f>
        <v>2025-38</v>
      </c>
      <c r="AH808" s="10">
        <f>YEAR(Ventes[[#This Row],[VenteDate]])</f>
        <v>2025</v>
      </c>
      <c r="AI808" s="1"/>
      <c r="AK808" s="2"/>
      <c r="AR808"/>
      <c r="AS808"/>
      <c r="AT808"/>
      <c r="AU808"/>
      <c r="AV808"/>
      <c r="AW808"/>
      <c r="BA808"/>
      <c r="BC808"/>
    </row>
    <row r="809" spans="1:55">
      <c r="A809" t="s">
        <v>1717</v>
      </c>
      <c r="B809" t="s">
        <v>1718</v>
      </c>
      <c r="D809" s="7">
        <v>45366</v>
      </c>
      <c r="E809" s="8">
        <v>46060</v>
      </c>
      <c r="F809" s="8" t="s">
        <v>36</v>
      </c>
      <c r="G809" t="s">
        <v>37</v>
      </c>
      <c r="H809" t="s">
        <v>432</v>
      </c>
      <c r="I809" t="s">
        <v>433</v>
      </c>
      <c r="J809" t="s">
        <v>434</v>
      </c>
      <c r="K809" t="s">
        <v>325</v>
      </c>
      <c r="L809" s="9" t="s">
        <v>326</v>
      </c>
      <c r="M809" s="9" t="s">
        <v>53</v>
      </c>
      <c r="N809" t="s">
        <v>54</v>
      </c>
      <c r="O809" t="s">
        <v>77</v>
      </c>
      <c r="P809" t="s">
        <v>78</v>
      </c>
      <c r="Q809" s="5" t="s">
        <v>79</v>
      </c>
      <c r="R809" t="s">
        <v>80</v>
      </c>
      <c r="S809" t="s">
        <v>160</v>
      </c>
      <c r="T809" t="s">
        <v>161</v>
      </c>
      <c r="U809">
        <v>10</v>
      </c>
      <c r="V809">
        <v>10</v>
      </c>
      <c r="W809">
        <v>15</v>
      </c>
      <c r="X809">
        <f>Ventes[[#This Row],[VenteNombre]]*Ventes[[#This Row],[PUHT]]</f>
        <v>150</v>
      </c>
      <c r="Y809">
        <f>IF(Ventes[[#This Row],[RemiseType]]="Aucun",0,IF(Ventes[[#This Row],[RemiseType]]="Bas",3%,IF(Ventes[[#This Row],[RemiseType]]="Moyen",5%,IF(Ventes[[#This Row],[RemiseType]]="Elevé",10%,0))))*Ventes[[#This Row],[VenteBrut]]</f>
        <v>15</v>
      </c>
      <c r="Z809">
        <f>Ventes[[#This Row],[VenteBrut]]-Ventes[[#This Row],[Remise]]</f>
        <v>135</v>
      </c>
      <c r="AA809">
        <f>Ventes[[#This Row],[VenteNombre]]*Ventes[[#This Row],[CUHT]]</f>
        <v>100</v>
      </c>
      <c r="AB809">
        <f>ROUND(Ventes[[#This Row],[VenteNet]]-Ventes[[#This Row],[Cout]],2)</f>
        <v>35</v>
      </c>
      <c r="AC809">
        <f>WEEKDAY(Ventes[[#This Row],[VenteDate]], 2)</f>
        <v>6</v>
      </c>
      <c r="AD809" t="str">
        <f>CHOOSE(WEEKDAY(Ventes[[#This Row],[VenteDate]], 2),"lun.","mar.","mer.","jeu.","ven.","sam.","dim.")</f>
        <v>sam.</v>
      </c>
      <c r="AE809" s="10" t="str">
        <f>IF(MONTH(Ventes[[#This Row],[VenteDate]])&lt;10,"0"&amp;MONTH(Ventes[[#This Row],[VenteDate]]),TEXT(MONTH(Ventes[[#This Row],[VenteDate]]),"##"))</f>
        <v>02</v>
      </c>
      <c r="AF809" t="str">
        <f>CHOOSE(Ventes[[#This Row],[DateMoisNumero]],"janvier","février","mars","avril","mai","juin","juillet.","août","septembre","octobre","novembre","décembre")</f>
        <v>février</v>
      </c>
      <c r="AG809" t="str">
        <f>Ventes[[#This Row],[DateAnnee]]&amp;IF(WEEKNUM(Ventes[[#This Row],[VenteDate]])&lt;10,"-0","-")&amp;WEEKNUM(Ventes[[#This Row],[VenteDate]])</f>
        <v>2026-06</v>
      </c>
      <c r="AH809" s="10">
        <f>YEAR(Ventes[[#This Row],[VenteDate]])</f>
        <v>2026</v>
      </c>
      <c r="AI809" s="1"/>
      <c r="AK809" s="2"/>
      <c r="AR809"/>
      <c r="AS809"/>
      <c r="AT809"/>
      <c r="AU809"/>
      <c r="AV809"/>
      <c r="AW809"/>
      <c r="BA809"/>
      <c r="BC809"/>
    </row>
    <row r="810" spans="1:55">
      <c r="A810" t="s">
        <v>1717</v>
      </c>
      <c r="B810" t="s">
        <v>1718</v>
      </c>
      <c r="D810" s="7">
        <v>45366</v>
      </c>
      <c r="E810" s="8">
        <v>46648</v>
      </c>
      <c r="F810" s="8" t="s">
        <v>36</v>
      </c>
      <c r="G810" t="s">
        <v>37</v>
      </c>
      <c r="H810" t="s">
        <v>432</v>
      </c>
      <c r="I810" t="s">
        <v>433</v>
      </c>
      <c r="J810" t="s">
        <v>434</v>
      </c>
      <c r="K810" t="s">
        <v>1719</v>
      </c>
      <c r="L810" s="9" t="s">
        <v>1720</v>
      </c>
      <c r="M810" s="9" t="s">
        <v>63</v>
      </c>
      <c r="N810" t="s">
        <v>64</v>
      </c>
      <c r="O810" t="s">
        <v>77</v>
      </c>
      <c r="P810" s="9" t="s">
        <v>78</v>
      </c>
      <c r="Q810" s="5" t="s">
        <v>47</v>
      </c>
      <c r="R810" t="s">
        <v>48</v>
      </c>
      <c r="S810" t="s">
        <v>59</v>
      </c>
      <c r="T810" t="s">
        <v>60</v>
      </c>
      <c r="U810" s="9">
        <v>9.5</v>
      </c>
      <c r="V810">
        <v>29</v>
      </c>
      <c r="W810" s="9">
        <v>107.5</v>
      </c>
      <c r="X810">
        <f>Ventes[[#This Row],[VenteNombre]]*Ventes[[#This Row],[PUHT]]</f>
        <v>3117.5</v>
      </c>
      <c r="Y810">
        <f>IF(Ventes[[#This Row],[RemiseType]]="Aucun",0,IF(Ventes[[#This Row],[RemiseType]]="Bas",3%,IF(Ventes[[#This Row],[RemiseType]]="Moyen",5%,IF(Ventes[[#This Row],[RemiseType]]="Elevé",10%,0))))*Ventes[[#This Row],[VenteBrut]]</f>
        <v>311.75</v>
      </c>
      <c r="Z810">
        <f>Ventes[[#This Row],[VenteBrut]]-Ventes[[#This Row],[Remise]]</f>
        <v>2805.75</v>
      </c>
      <c r="AA810">
        <f>Ventes[[#This Row],[VenteNombre]]*Ventes[[#This Row],[CUHT]]</f>
        <v>275.5</v>
      </c>
      <c r="AB810">
        <f>ROUND(Ventes[[#This Row],[VenteNet]]-Ventes[[#This Row],[Cout]],2)</f>
        <v>2530.25</v>
      </c>
      <c r="AC810">
        <f>WEEKDAY(Ventes[[#This Row],[VenteDate]], 2)</f>
        <v>6</v>
      </c>
      <c r="AD810" t="str">
        <f>CHOOSE(WEEKDAY(Ventes[[#This Row],[VenteDate]], 2),"lun.","mar.","mer.","jeu.","ven.","sam.","dim.")</f>
        <v>sam.</v>
      </c>
      <c r="AE810" s="10" t="str">
        <f>IF(MONTH(Ventes[[#This Row],[VenteDate]])&lt;10,"0"&amp;MONTH(Ventes[[#This Row],[VenteDate]]),TEXT(MONTH(Ventes[[#This Row],[VenteDate]]),"##"))</f>
        <v>09</v>
      </c>
      <c r="AF810" t="str">
        <f>CHOOSE(Ventes[[#This Row],[DateMoisNumero]],"janvier","février","mars","avril","mai","juin","juillet.","août","septembre","octobre","novembre","décembre")</f>
        <v>septembre</v>
      </c>
      <c r="AG810" t="str">
        <f>Ventes[[#This Row],[DateAnnee]]&amp;IF(WEEKNUM(Ventes[[#This Row],[VenteDate]])&lt;10,"-0","-")&amp;WEEKNUM(Ventes[[#This Row],[VenteDate]])</f>
        <v>2027-38</v>
      </c>
      <c r="AH810" s="10">
        <f>YEAR(Ventes[[#This Row],[VenteDate]])</f>
        <v>2027</v>
      </c>
      <c r="AI810" s="1"/>
      <c r="AK810" s="2"/>
      <c r="AR810"/>
      <c r="AS810"/>
      <c r="AT810"/>
      <c r="AU810"/>
      <c r="AV810"/>
      <c r="AW810"/>
      <c r="BA810"/>
      <c r="BC810"/>
    </row>
    <row r="811" spans="1:55">
      <c r="A811" t="s">
        <v>1717</v>
      </c>
      <c r="B811" t="s">
        <v>1718</v>
      </c>
      <c r="D811" s="7">
        <v>45366</v>
      </c>
      <c r="E811" s="8">
        <v>46790</v>
      </c>
      <c r="F811" s="8" t="s">
        <v>36</v>
      </c>
      <c r="G811" t="s">
        <v>37</v>
      </c>
      <c r="H811" t="s">
        <v>432</v>
      </c>
      <c r="I811" t="s">
        <v>433</v>
      </c>
      <c r="J811" t="s">
        <v>434</v>
      </c>
      <c r="K811" t="s">
        <v>1721</v>
      </c>
      <c r="L811" s="9" t="s">
        <v>1722</v>
      </c>
      <c r="M811" s="9" t="s">
        <v>53</v>
      </c>
      <c r="N811" t="s">
        <v>54</v>
      </c>
      <c r="O811" t="s">
        <v>77</v>
      </c>
      <c r="P811" s="9" t="s">
        <v>78</v>
      </c>
      <c r="Q811" s="5" t="s">
        <v>79</v>
      </c>
      <c r="R811" t="s">
        <v>80</v>
      </c>
      <c r="S811" t="s">
        <v>160</v>
      </c>
      <c r="T811" t="s">
        <v>161</v>
      </c>
      <c r="U811" s="9">
        <v>77.760000000000005</v>
      </c>
      <c r="V811">
        <v>10</v>
      </c>
      <c r="W811" s="9">
        <v>116.64</v>
      </c>
      <c r="X811">
        <f>Ventes[[#This Row],[VenteNombre]]*Ventes[[#This Row],[PUHT]]</f>
        <v>1166.4000000000001</v>
      </c>
      <c r="Y811">
        <f>IF(Ventes[[#This Row],[RemiseType]]="Aucun",0,IF(Ventes[[#This Row],[RemiseType]]="Bas",3%,IF(Ventes[[#This Row],[RemiseType]]="Moyen",5%,IF(Ventes[[#This Row],[RemiseType]]="Elevé",10%,0))))*Ventes[[#This Row],[VenteBrut]]</f>
        <v>116.64000000000001</v>
      </c>
      <c r="Z811">
        <f>Ventes[[#This Row],[VenteBrut]]-Ventes[[#This Row],[Remise]]</f>
        <v>1049.76</v>
      </c>
      <c r="AA811">
        <f>Ventes[[#This Row],[VenteNombre]]*Ventes[[#This Row],[CUHT]]</f>
        <v>777.6</v>
      </c>
      <c r="AB811">
        <f>ROUND(Ventes[[#This Row],[VenteNet]]-Ventes[[#This Row],[Cout]],2)</f>
        <v>272.16000000000003</v>
      </c>
      <c r="AC811">
        <f>WEEKDAY(Ventes[[#This Row],[VenteDate]], 2)</f>
        <v>1</v>
      </c>
      <c r="AD811" t="str">
        <f>CHOOSE(WEEKDAY(Ventes[[#This Row],[VenteDate]], 2),"lun.","mar.","mer.","jeu.","ven.","sam.","dim.")</f>
        <v>lun.</v>
      </c>
      <c r="AE811" s="10" t="str">
        <f>IF(MONTH(Ventes[[#This Row],[VenteDate]])&lt;10,"0"&amp;MONTH(Ventes[[#This Row],[VenteDate]]),TEXT(MONTH(Ventes[[#This Row],[VenteDate]]),"##"))</f>
        <v>02</v>
      </c>
      <c r="AF811" t="str">
        <f>CHOOSE(Ventes[[#This Row],[DateMoisNumero]],"janvier","février","mars","avril","mai","juin","juillet.","août","septembre","octobre","novembre","décembre")</f>
        <v>février</v>
      </c>
      <c r="AG811" t="str">
        <f>Ventes[[#This Row],[DateAnnee]]&amp;IF(WEEKNUM(Ventes[[#This Row],[VenteDate]])&lt;10,"-0","-")&amp;WEEKNUM(Ventes[[#This Row],[VenteDate]])</f>
        <v>2028-07</v>
      </c>
      <c r="AH811" s="10">
        <f>YEAR(Ventes[[#This Row],[VenteDate]])</f>
        <v>2028</v>
      </c>
      <c r="AI811" s="1"/>
      <c r="AK811" s="2"/>
      <c r="AR811"/>
      <c r="AS811"/>
      <c r="AT811"/>
      <c r="AU811"/>
      <c r="AV811"/>
      <c r="AW811"/>
      <c r="BA811"/>
      <c r="BC811"/>
    </row>
    <row r="812" spans="1:55">
      <c r="A812" t="s">
        <v>1723</v>
      </c>
      <c r="B812" t="s">
        <v>1724</v>
      </c>
      <c r="D812" s="8">
        <v>45742</v>
      </c>
      <c r="E812" s="8">
        <v>45742</v>
      </c>
      <c r="F812" s="8" t="s">
        <v>170</v>
      </c>
      <c r="G812" t="s">
        <v>171</v>
      </c>
      <c r="H812" t="s">
        <v>455</v>
      </c>
      <c r="I812" t="s">
        <v>456</v>
      </c>
      <c r="J812" t="s">
        <v>457</v>
      </c>
      <c r="K812" t="s">
        <v>1235</v>
      </c>
      <c r="L812" s="9" t="s">
        <v>1236</v>
      </c>
      <c r="M812" s="9" t="s">
        <v>130</v>
      </c>
      <c r="N812" t="s">
        <v>131</v>
      </c>
      <c r="O812" t="s">
        <v>45</v>
      </c>
      <c r="P812" t="s">
        <v>46</v>
      </c>
      <c r="Q812" s="5" t="s">
        <v>79</v>
      </c>
      <c r="R812" t="s">
        <v>80</v>
      </c>
      <c r="S812" t="s">
        <v>119</v>
      </c>
      <c r="T812" t="s">
        <v>120</v>
      </c>
      <c r="U812">
        <v>20.329999999999998</v>
      </c>
      <c r="V812">
        <v>13</v>
      </c>
      <c r="W812">
        <v>29.5</v>
      </c>
      <c r="X812">
        <f>Ventes[[#This Row],[VenteNombre]]*Ventes[[#This Row],[PUHT]]</f>
        <v>383.5</v>
      </c>
      <c r="Y812">
        <f>IF(Ventes[[#This Row],[RemiseType]]="Aucun",0,IF(Ventes[[#This Row],[RemiseType]]="Bas",3%,IF(Ventes[[#This Row],[RemiseType]]="Moyen",5%,IF(Ventes[[#This Row],[RemiseType]]="Elevé",10%,0))))*Ventes[[#This Row],[VenteBrut]]</f>
        <v>19.175000000000001</v>
      </c>
      <c r="Z812">
        <f>Ventes[[#This Row],[VenteBrut]]-Ventes[[#This Row],[Remise]]</f>
        <v>364.32499999999999</v>
      </c>
      <c r="AA812">
        <f>Ventes[[#This Row],[VenteNombre]]*Ventes[[#This Row],[CUHT]]</f>
        <v>264.28999999999996</v>
      </c>
      <c r="AB812">
        <f>ROUND(Ventes[[#This Row],[VenteNet]]-Ventes[[#This Row],[Cout]],2)</f>
        <v>100.04</v>
      </c>
      <c r="AC812">
        <f>WEEKDAY(Ventes[[#This Row],[VenteDate]], 2)</f>
        <v>3</v>
      </c>
      <c r="AD812" t="str">
        <f>CHOOSE(WEEKDAY(Ventes[[#This Row],[VenteDate]], 2),"lun.","mar.","mer.","jeu.","ven.","sam.","dim.")</f>
        <v>mer.</v>
      </c>
      <c r="AE812" s="10" t="str">
        <f>IF(MONTH(Ventes[[#This Row],[VenteDate]])&lt;10,"0"&amp;MONTH(Ventes[[#This Row],[VenteDate]]),TEXT(MONTH(Ventes[[#This Row],[VenteDate]]),"##"))</f>
        <v>03</v>
      </c>
      <c r="AF812" t="str">
        <f>CHOOSE(Ventes[[#This Row],[DateMoisNumero]],"janvier","février","mars","avril","mai","juin","juillet.","août","septembre","octobre","novembre","décembre")</f>
        <v>mars</v>
      </c>
      <c r="AG812" t="str">
        <f>Ventes[[#This Row],[DateAnnee]]&amp;IF(WEEKNUM(Ventes[[#This Row],[VenteDate]])&lt;10,"-0","-")&amp;WEEKNUM(Ventes[[#This Row],[VenteDate]])</f>
        <v>2025-13</v>
      </c>
      <c r="AH812" s="10">
        <f>YEAR(Ventes[[#This Row],[VenteDate]])</f>
        <v>2025</v>
      </c>
      <c r="AI812" s="1"/>
      <c r="AK812" s="2"/>
      <c r="AR812"/>
      <c r="AS812"/>
      <c r="AT812"/>
      <c r="AU812"/>
      <c r="AV812"/>
      <c r="AW812"/>
      <c r="BA812"/>
      <c r="BC812"/>
    </row>
    <row r="813" spans="1:55">
      <c r="A813" t="s">
        <v>1723</v>
      </c>
      <c r="B813" t="s">
        <v>1724</v>
      </c>
      <c r="D813" s="8">
        <v>45742</v>
      </c>
      <c r="E813" s="8">
        <v>46095</v>
      </c>
      <c r="F813" s="8" t="s">
        <v>170</v>
      </c>
      <c r="G813" t="s">
        <v>171</v>
      </c>
      <c r="H813" t="s">
        <v>455</v>
      </c>
      <c r="I813" t="s">
        <v>456</v>
      </c>
      <c r="J813" t="s">
        <v>457</v>
      </c>
      <c r="K813" t="s">
        <v>1725</v>
      </c>
      <c r="L813" s="9" t="s">
        <v>1726</v>
      </c>
      <c r="M813" s="9" t="s">
        <v>75</v>
      </c>
      <c r="N813" t="s">
        <v>76</v>
      </c>
      <c r="O813" t="s">
        <v>77</v>
      </c>
      <c r="P813" t="s">
        <v>78</v>
      </c>
      <c r="Q813" s="5" t="s">
        <v>79</v>
      </c>
      <c r="R813" t="s">
        <v>80</v>
      </c>
      <c r="S813" t="s">
        <v>81</v>
      </c>
      <c r="T813" t="s">
        <v>82</v>
      </c>
      <c r="U813">
        <v>25.2</v>
      </c>
      <c r="V813">
        <v>21</v>
      </c>
      <c r="W813">
        <v>126.25</v>
      </c>
      <c r="X813">
        <f>Ventes[[#This Row],[VenteNombre]]*Ventes[[#This Row],[PUHT]]</f>
        <v>2651.25</v>
      </c>
      <c r="Y813">
        <f>IF(Ventes[[#This Row],[RemiseType]]="Aucun",0,IF(Ventes[[#This Row],[RemiseType]]="Bas",3%,IF(Ventes[[#This Row],[RemiseType]]="Moyen",5%,IF(Ventes[[#This Row],[RemiseType]]="Elevé",10%,0))))*Ventes[[#This Row],[VenteBrut]]</f>
        <v>265.125</v>
      </c>
      <c r="Z813">
        <f>Ventes[[#This Row],[VenteBrut]]-Ventes[[#This Row],[Remise]]</f>
        <v>2386.125</v>
      </c>
      <c r="AA813">
        <f>Ventes[[#This Row],[VenteNombre]]*Ventes[[#This Row],[CUHT]]</f>
        <v>529.19999999999993</v>
      </c>
      <c r="AB813">
        <f>ROUND(Ventes[[#This Row],[VenteNet]]-Ventes[[#This Row],[Cout]],2)</f>
        <v>1856.93</v>
      </c>
      <c r="AC813">
        <f>WEEKDAY(Ventes[[#This Row],[VenteDate]], 2)</f>
        <v>6</v>
      </c>
      <c r="AD813" t="str">
        <f>CHOOSE(WEEKDAY(Ventes[[#This Row],[VenteDate]], 2),"lun.","mar.","mer.","jeu.","ven.","sam.","dim.")</f>
        <v>sam.</v>
      </c>
      <c r="AE813" s="10" t="str">
        <f>IF(MONTH(Ventes[[#This Row],[VenteDate]])&lt;10,"0"&amp;MONTH(Ventes[[#This Row],[VenteDate]]),TEXT(MONTH(Ventes[[#This Row],[VenteDate]]),"##"))</f>
        <v>03</v>
      </c>
      <c r="AF813" t="str">
        <f>CHOOSE(Ventes[[#This Row],[DateMoisNumero]],"janvier","février","mars","avril","mai","juin","juillet.","août","septembre","octobre","novembre","décembre")</f>
        <v>mars</v>
      </c>
      <c r="AG813" t="str">
        <f>Ventes[[#This Row],[DateAnnee]]&amp;IF(WEEKNUM(Ventes[[#This Row],[VenteDate]])&lt;10,"-0","-")&amp;WEEKNUM(Ventes[[#This Row],[VenteDate]])</f>
        <v>2026-11</v>
      </c>
      <c r="AH813" s="10">
        <f>YEAR(Ventes[[#This Row],[VenteDate]])</f>
        <v>2026</v>
      </c>
      <c r="AI813" s="1"/>
      <c r="AK813" s="2"/>
      <c r="AR813"/>
      <c r="AS813"/>
      <c r="AT813"/>
      <c r="AU813"/>
      <c r="AV813"/>
      <c r="AW813"/>
      <c r="BA813"/>
      <c r="BC813"/>
    </row>
    <row r="814" spans="1:55">
      <c r="A814" t="s">
        <v>1723</v>
      </c>
      <c r="B814" t="s">
        <v>1724</v>
      </c>
      <c r="D814" s="8">
        <v>45742</v>
      </c>
      <c r="E814" s="8">
        <v>46826</v>
      </c>
      <c r="F814" s="8" t="s">
        <v>170</v>
      </c>
      <c r="G814" t="s">
        <v>171</v>
      </c>
      <c r="H814" t="s">
        <v>455</v>
      </c>
      <c r="I814" t="s">
        <v>456</v>
      </c>
      <c r="J814" t="s">
        <v>457</v>
      </c>
      <c r="K814" t="s">
        <v>1727</v>
      </c>
      <c r="L814" s="9" t="s">
        <v>1728</v>
      </c>
      <c r="M814" s="9" t="s">
        <v>75</v>
      </c>
      <c r="N814" t="s">
        <v>76</v>
      </c>
      <c r="O814" t="s">
        <v>77</v>
      </c>
      <c r="P814" s="9" t="s">
        <v>78</v>
      </c>
      <c r="Q814" s="5" t="s">
        <v>79</v>
      </c>
      <c r="R814" t="s">
        <v>80</v>
      </c>
      <c r="S814" t="s">
        <v>81</v>
      </c>
      <c r="T814" t="s">
        <v>82</v>
      </c>
      <c r="U814" s="9">
        <v>50.4</v>
      </c>
      <c r="V814">
        <v>21</v>
      </c>
      <c r="W814" s="9">
        <v>152.5</v>
      </c>
      <c r="X814">
        <f>Ventes[[#This Row],[VenteNombre]]*Ventes[[#This Row],[PUHT]]</f>
        <v>3202.5</v>
      </c>
      <c r="Y814">
        <f>IF(Ventes[[#This Row],[RemiseType]]="Aucun",0,IF(Ventes[[#This Row],[RemiseType]]="Bas",3%,IF(Ventes[[#This Row],[RemiseType]]="Moyen",5%,IF(Ventes[[#This Row],[RemiseType]]="Elevé",10%,0))))*Ventes[[#This Row],[VenteBrut]]</f>
        <v>320.25</v>
      </c>
      <c r="Z814">
        <f>Ventes[[#This Row],[VenteBrut]]-Ventes[[#This Row],[Remise]]</f>
        <v>2882.25</v>
      </c>
      <c r="AA814">
        <f>Ventes[[#This Row],[VenteNombre]]*Ventes[[#This Row],[CUHT]]</f>
        <v>1058.3999999999999</v>
      </c>
      <c r="AB814">
        <f>ROUND(Ventes[[#This Row],[VenteNet]]-Ventes[[#This Row],[Cout]],2)</f>
        <v>1823.85</v>
      </c>
      <c r="AC814">
        <f>WEEKDAY(Ventes[[#This Row],[VenteDate]], 2)</f>
        <v>2</v>
      </c>
      <c r="AD814" t="str">
        <f>CHOOSE(WEEKDAY(Ventes[[#This Row],[VenteDate]], 2),"lun.","mar.","mer.","jeu.","ven.","sam.","dim.")</f>
        <v>mar.</v>
      </c>
      <c r="AE814" s="10" t="str">
        <f>IF(MONTH(Ventes[[#This Row],[VenteDate]])&lt;10,"0"&amp;MONTH(Ventes[[#This Row],[VenteDate]]),TEXT(MONTH(Ventes[[#This Row],[VenteDate]]),"##"))</f>
        <v>03</v>
      </c>
      <c r="AF814" t="str">
        <f>CHOOSE(Ventes[[#This Row],[DateMoisNumero]],"janvier","février","mars","avril","mai","juin","juillet.","août","septembre","octobre","novembre","décembre")</f>
        <v>mars</v>
      </c>
      <c r="AG814" t="str">
        <f>Ventes[[#This Row],[DateAnnee]]&amp;IF(WEEKNUM(Ventes[[#This Row],[VenteDate]])&lt;10,"-0","-")&amp;WEEKNUM(Ventes[[#This Row],[VenteDate]])</f>
        <v>2028-12</v>
      </c>
      <c r="AH814" s="10">
        <f>YEAR(Ventes[[#This Row],[VenteDate]])</f>
        <v>2028</v>
      </c>
      <c r="AI814" s="1"/>
      <c r="AK814" s="2"/>
      <c r="AR814"/>
      <c r="AS814"/>
      <c r="AT814"/>
      <c r="AU814"/>
      <c r="AV814"/>
      <c r="AW814"/>
      <c r="BA814"/>
      <c r="BC814"/>
    </row>
    <row r="815" spans="1:55">
      <c r="A815" t="s">
        <v>1723</v>
      </c>
      <c r="B815" t="s">
        <v>1724</v>
      </c>
      <c r="D815" s="8">
        <v>45742</v>
      </c>
      <c r="E815" s="8">
        <v>46838</v>
      </c>
      <c r="F815" s="8" t="s">
        <v>170</v>
      </c>
      <c r="G815" t="s">
        <v>171</v>
      </c>
      <c r="H815" t="s">
        <v>455</v>
      </c>
      <c r="I815" t="s">
        <v>456</v>
      </c>
      <c r="J815" t="s">
        <v>457</v>
      </c>
      <c r="K815" t="s">
        <v>1729</v>
      </c>
      <c r="L815" s="9" t="s">
        <v>1730</v>
      </c>
      <c r="M815" s="9" t="s">
        <v>130</v>
      </c>
      <c r="N815" t="s">
        <v>131</v>
      </c>
      <c r="O815" t="s">
        <v>45</v>
      </c>
      <c r="P815" s="9" t="s">
        <v>46</v>
      </c>
      <c r="Q815" s="5" t="s">
        <v>79</v>
      </c>
      <c r="R815" t="s">
        <v>80</v>
      </c>
      <c r="S815" t="s">
        <v>119</v>
      </c>
      <c r="T815" t="s">
        <v>120</v>
      </c>
      <c r="U815" s="9">
        <v>21.96</v>
      </c>
      <c r="V815">
        <v>13</v>
      </c>
      <c r="W815" s="9">
        <v>31.86</v>
      </c>
      <c r="X815">
        <f>Ventes[[#This Row],[VenteNombre]]*Ventes[[#This Row],[PUHT]]</f>
        <v>414.18</v>
      </c>
      <c r="Y815">
        <f>IF(Ventes[[#This Row],[RemiseType]]="Aucun",0,IF(Ventes[[#This Row],[RemiseType]]="Bas",3%,IF(Ventes[[#This Row],[RemiseType]]="Moyen",5%,IF(Ventes[[#This Row],[RemiseType]]="Elevé",10%,0))))*Ventes[[#This Row],[VenteBrut]]</f>
        <v>20.709000000000003</v>
      </c>
      <c r="Z815">
        <f>Ventes[[#This Row],[VenteBrut]]-Ventes[[#This Row],[Remise]]</f>
        <v>393.471</v>
      </c>
      <c r="AA815">
        <f>Ventes[[#This Row],[VenteNombre]]*Ventes[[#This Row],[CUHT]]</f>
        <v>285.48</v>
      </c>
      <c r="AB815">
        <f>ROUND(Ventes[[#This Row],[VenteNet]]-Ventes[[#This Row],[Cout]],2)</f>
        <v>107.99</v>
      </c>
      <c r="AC815">
        <f>WEEKDAY(Ventes[[#This Row],[VenteDate]], 2)</f>
        <v>7</v>
      </c>
      <c r="AD815" t="str">
        <f>CHOOSE(WEEKDAY(Ventes[[#This Row],[VenteDate]], 2),"lun.","mar.","mer.","jeu.","ven.","sam.","dim.")</f>
        <v>dim.</v>
      </c>
      <c r="AE815" s="10" t="str">
        <f>IF(MONTH(Ventes[[#This Row],[VenteDate]])&lt;10,"0"&amp;MONTH(Ventes[[#This Row],[VenteDate]]),TEXT(MONTH(Ventes[[#This Row],[VenteDate]]),"##"))</f>
        <v>03</v>
      </c>
      <c r="AF815" t="str">
        <f>CHOOSE(Ventes[[#This Row],[DateMoisNumero]],"janvier","février","mars","avril","mai","juin","juillet.","août","septembre","octobre","novembre","décembre")</f>
        <v>mars</v>
      </c>
      <c r="AG815" t="str">
        <f>Ventes[[#This Row],[DateAnnee]]&amp;IF(WEEKNUM(Ventes[[#This Row],[VenteDate]])&lt;10,"-0","-")&amp;WEEKNUM(Ventes[[#This Row],[VenteDate]])</f>
        <v>2028-14</v>
      </c>
      <c r="AH815" s="10">
        <f>YEAR(Ventes[[#This Row],[VenteDate]])</f>
        <v>2028</v>
      </c>
      <c r="AI815" s="1"/>
      <c r="AK815" s="2"/>
      <c r="AR815"/>
      <c r="AS815"/>
      <c r="AT815"/>
      <c r="AU815"/>
      <c r="AV815"/>
      <c r="AW815"/>
      <c r="BA815"/>
      <c r="BC815"/>
    </row>
    <row r="816" spans="1:55">
      <c r="A816" t="s">
        <v>1731</v>
      </c>
      <c r="B816" t="s">
        <v>1732</v>
      </c>
      <c r="D816" s="7">
        <v>45545</v>
      </c>
      <c r="E816" s="8">
        <v>45545</v>
      </c>
      <c r="F816" s="8" t="s">
        <v>170</v>
      </c>
      <c r="G816" t="s">
        <v>171</v>
      </c>
      <c r="H816" t="s">
        <v>670</v>
      </c>
      <c r="I816" t="s">
        <v>671</v>
      </c>
      <c r="J816" t="s">
        <v>672</v>
      </c>
      <c r="K816" t="s">
        <v>1330</v>
      </c>
      <c r="L816" s="9" t="s">
        <v>1331</v>
      </c>
      <c r="M816" s="9" t="s">
        <v>75</v>
      </c>
      <c r="N816" t="s">
        <v>76</v>
      </c>
      <c r="O816" t="s">
        <v>45</v>
      </c>
      <c r="P816" s="9" t="s">
        <v>46</v>
      </c>
      <c r="Q816" s="5" t="s">
        <v>79</v>
      </c>
      <c r="R816" t="s">
        <v>80</v>
      </c>
      <c r="S816" t="s">
        <v>342</v>
      </c>
      <c r="T816" t="s">
        <v>343</v>
      </c>
      <c r="U816" s="9">
        <v>58.8</v>
      </c>
      <c r="V816">
        <v>12</v>
      </c>
      <c r="W816" s="9">
        <v>125.2</v>
      </c>
      <c r="X816">
        <f>Ventes[[#This Row],[VenteNombre]]*Ventes[[#This Row],[PUHT]]</f>
        <v>1502.4</v>
      </c>
      <c r="Y816">
        <f>IF(Ventes[[#This Row],[RemiseType]]="Aucun",0,IF(Ventes[[#This Row],[RemiseType]]="Bas",3%,IF(Ventes[[#This Row],[RemiseType]]="Moyen",5%,IF(Ventes[[#This Row],[RemiseType]]="Elevé",10%,0))))*Ventes[[#This Row],[VenteBrut]]</f>
        <v>75.12</v>
      </c>
      <c r="Z816">
        <f>Ventes[[#This Row],[VenteBrut]]-Ventes[[#This Row],[Remise]]</f>
        <v>1427.2800000000002</v>
      </c>
      <c r="AA816">
        <f>Ventes[[#This Row],[VenteNombre]]*Ventes[[#This Row],[CUHT]]</f>
        <v>705.59999999999991</v>
      </c>
      <c r="AB816">
        <f>ROUND(Ventes[[#This Row],[VenteNet]]-Ventes[[#This Row],[Cout]],2)</f>
        <v>721.68</v>
      </c>
      <c r="AC816">
        <f>WEEKDAY(Ventes[[#This Row],[VenteDate]], 2)</f>
        <v>2</v>
      </c>
      <c r="AD816" t="str">
        <f>CHOOSE(WEEKDAY(Ventes[[#This Row],[VenteDate]], 2),"lun.","mar.","mer.","jeu.","ven.","sam.","dim.")</f>
        <v>mar.</v>
      </c>
      <c r="AE816" s="10" t="str">
        <f>IF(MONTH(Ventes[[#This Row],[VenteDate]])&lt;10,"0"&amp;MONTH(Ventes[[#This Row],[VenteDate]]),TEXT(MONTH(Ventes[[#This Row],[VenteDate]]),"##"))</f>
        <v>09</v>
      </c>
      <c r="AF816" t="str">
        <f>CHOOSE(Ventes[[#This Row],[DateMoisNumero]],"janvier","février","mars","avril","mai","juin","juillet.","août","septembre","octobre","novembre","décembre")</f>
        <v>septembre</v>
      </c>
      <c r="AG816" t="str">
        <f>Ventes[[#This Row],[DateAnnee]]&amp;IF(WEEKNUM(Ventes[[#This Row],[VenteDate]])&lt;10,"-0","-")&amp;WEEKNUM(Ventes[[#This Row],[VenteDate]])</f>
        <v>2024-37</v>
      </c>
      <c r="AH816" s="10">
        <f>YEAR(Ventes[[#This Row],[VenteDate]])</f>
        <v>2024</v>
      </c>
      <c r="AI816" s="1"/>
      <c r="AK816" s="2"/>
      <c r="AR816"/>
      <c r="AS816"/>
      <c r="AT816"/>
      <c r="AU816"/>
      <c r="AV816"/>
      <c r="AW816"/>
      <c r="BA816"/>
      <c r="BC816"/>
    </row>
    <row r="817" spans="1:55">
      <c r="A817" t="s">
        <v>1731</v>
      </c>
      <c r="B817" t="s">
        <v>1732</v>
      </c>
      <c r="D817" s="7">
        <v>45545</v>
      </c>
      <c r="E817" s="8">
        <v>45806</v>
      </c>
      <c r="F817" s="8" t="s">
        <v>170</v>
      </c>
      <c r="G817" t="s">
        <v>171</v>
      </c>
      <c r="H817" t="s">
        <v>670</v>
      </c>
      <c r="I817" t="s">
        <v>671</v>
      </c>
      <c r="J817" t="s">
        <v>672</v>
      </c>
      <c r="K817" t="s">
        <v>1733</v>
      </c>
      <c r="L817" s="9" t="s">
        <v>1734</v>
      </c>
      <c r="M817" s="9" t="s">
        <v>43</v>
      </c>
      <c r="N817" t="s">
        <v>44</v>
      </c>
      <c r="O817" t="s">
        <v>77</v>
      </c>
      <c r="P817" t="s">
        <v>78</v>
      </c>
      <c r="Q817" s="5" t="s">
        <v>65</v>
      </c>
      <c r="R817" t="s">
        <v>66</v>
      </c>
      <c r="S817" t="s">
        <v>271</v>
      </c>
      <c r="T817" t="s">
        <v>272</v>
      </c>
      <c r="U817">
        <v>90</v>
      </c>
      <c r="V817">
        <v>13</v>
      </c>
      <c r="W817">
        <v>142.75</v>
      </c>
      <c r="X817">
        <f>Ventes[[#This Row],[VenteNombre]]*Ventes[[#This Row],[PUHT]]</f>
        <v>1855.75</v>
      </c>
      <c r="Y817">
        <f>IF(Ventes[[#This Row],[RemiseType]]="Aucun",0,IF(Ventes[[#This Row],[RemiseType]]="Bas",3%,IF(Ventes[[#This Row],[RemiseType]]="Moyen",5%,IF(Ventes[[#This Row],[RemiseType]]="Elevé",10%,0))))*Ventes[[#This Row],[VenteBrut]]</f>
        <v>185.57500000000002</v>
      </c>
      <c r="Z817">
        <f>Ventes[[#This Row],[VenteBrut]]-Ventes[[#This Row],[Remise]]</f>
        <v>1670.175</v>
      </c>
      <c r="AA817">
        <f>Ventes[[#This Row],[VenteNombre]]*Ventes[[#This Row],[CUHT]]</f>
        <v>1170</v>
      </c>
      <c r="AB817">
        <f>ROUND(Ventes[[#This Row],[VenteNet]]-Ventes[[#This Row],[Cout]],2)</f>
        <v>500.18</v>
      </c>
      <c r="AC817">
        <f>WEEKDAY(Ventes[[#This Row],[VenteDate]], 2)</f>
        <v>4</v>
      </c>
      <c r="AD817" t="str">
        <f>CHOOSE(WEEKDAY(Ventes[[#This Row],[VenteDate]], 2),"lun.","mar.","mer.","jeu.","ven.","sam.","dim.")</f>
        <v>jeu.</v>
      </c>
      <c r="AE817" s="10" t="str">
        <f>IF(MONTH(Ventes[[#This Row],[VenteDate]])&lt;10,"0"&amp;MONTH(Ventes[[#This Row],[VenteDate]]),TEXT(MONTH(Ventes[[#This Row],[VenteDate]]),"##"))</f>
        <v>05</v>
      </c>
      <c r="AF817" t="str">
        <f>CHOOSE(Ventes[[#This Row],[DateMoisNumero]],"janvier","février","mars","avril","mai","juin","juillet.","août","septembre","octobre","novembre","décembre")</f>
        <v>mai</v>
      </c>
      <c r="AG817" t="str">
        <f>Ventes[[#This Row],[DateAnnee]]&amp;IF(WEEKNUM(Ventes[[#This Row],[VenteDate]])&lt;10,"-0","-")&amp;WEEKNUM(Ventes[[#This Row],[VenteDate]])</f>
        <v>2025-22</v>
      </c>
      <c r="AH817" s="10">
        <f>YEAR(Ventes[[#This Row],[VenteDate]])</f>
        <v>2025</v>
      </c>
      <c r="AI817" s="1"/>
      <c r="AK817" s="2"/>
      <c r="AR817"/>
      <c r="AS817"/>
      <c r="AT817"/>
      <c r="AU817"/>
      <c r="AV817"/>
      <c r="AW817"/>
      <c r="BA817"/>
      <c r="BC817"/>
    </row>
    <row r="818" spans="1:55">
      <c r="A818" t="s">
        <v>1731</v>
      </c>
      <c r="B818" t="s">
        <v>1732</v>
      </c>
      <c r="D818" s="7">
        <v>45545</v>
      </c>
      <c r="E818" s="8">
        <v>45883</v>
      </c>
      <c r="F818" s="8" t="s">
        <v>170</v>
      </c>
      <c r="G818" t="s">
        <v>171</v>
      </c>
      <c r="H818" t="s">
        <v>670</v>
      </c>
      <c r="I818" t="s">
        <v>671</v>
      </c>
      <c r="J818" t="s">
        <v>672</v>
      </c>
      <c r="K818" t="s">
        <v>1735</v>
      </c>
      <c r="L818" s="9" t="s">
        <v>1736</v>
      </c>
      <c r="M818" s="9" t="s">
        <v>63</v>
      </c>
      <c r="N818" t="s">
        <v>64</v>
      </c>
      <c r="O818" t="s">
        <v>77</v>
      </c>
      <c r="P818" t="s">
        <v>78</v>
      </c>
      <c r="Q818" s="5" t="s">
        <v>57</v>
      </c>
      <c r="R818" t="s">
        <v>58</v>
      </c>
      <c r="S818" t="s">
        <v>307</v>
      </c>
      <c r="T818" t="s">
        <v>308</v>
      </c>
      <c r="U818">
        <v>82.08</v>
      </c>
      <c r="V818">
        <v>76</v>
      </c>
      <c r="W818">
        <v>164.8</v>
      </c>
      <c r="X818">
        <f>Ventes[[#This Row],[VenteNombre]]*Ventes[[#This Row],[PUHT]]</f>
        <v>12524.800000000001</v>
      </c>
      <c r="Y818">
        <f>IF(Ventes[[#This Row],[RemiseType]]="Aucun",0,IF(Ventes[[#This Row],[RemiseType]]="Bas",3%,IF(Ventes[[#This Row],[RemiseType]]="Moyen",5%,IF(Ventes[[#This Row],[RemiseType]]="Elevé",10%,0))))*Ventes[[#This Row],[VenteBrut]]</f>
        <v>1252.4800000000002</v>
      </c>
      <c r="Z818">
        <f>Ventes[[#This Row],[VenteBrut]]-Ventes[[#This Row],[Remise]]</f>
        <v>11272.320000000002</v>
      </c>
      <c r="AA818">
        <f>Ventes[[#This Row],[VenteNombre]]*Ventes[[#This Row],[CUHT]]</f>
        <v>6238.08</v>
      </c>
      <c r="AB818">
        <f>ROUND(Ventes[[#This Row],[VenteNet]]-Ventes[[#This Row],[Cout]],2)</f>
        <v>5034.24</v>
      </c>
      <c r="AC818">
        <f>WEEKDAY(Ventes[[#This Row],[VenteDate]], 2)</f>
        <v>4</v>
      </c>
      <c r="AD818" t="str">
        <f>CHOOSE(WEEKDAY(Ventes[[#This Row],[VenteDate]], 2),"lun.","mar.","mer.","jeu.","ven.","sam.","dim.")</f>
        <v>jeu.</v>
      </c>
      <c r="AE818" s="10" t="str">
        <f>IF(MONTH(Ventes[[#This Row],[VenteDate]])&lt;10,"0"&amp;MONTH(Ventes[[#This Row],[VenteDate]]),TEXT(MONTH(Ventes[[#This Row],[VenteDate]]),"##"))</f>
        <v>08</v>
      </c>
      <c r="AF818" t="str">
        <f>CHOOSE(Ventes[[#This Row],[DateMoisNumero]],"janvier","février","mars","avril","mai","juin","juillet.","août","septembre","octobre","novembre","décembre")</f>
        <v>août</v>
      </c>
      <c r="AG818" t="str">
        <f>Ventes[[#This Row],[DateAnnee]]&amp;IF(WEEKNUM(Ventes[[#This Row],[VenteDate]])&lt;10,"-0","-")&amp;WEEKNUM(Ventes[[#This Row],[VenteDate]])</f>
        <v>2025-33</v>
      </c>
      <c r="AH818" s="10">
        <f>YEAR(Ventes[[#This Row],[VenteDate]])</f>
        <v>2025</v>
      </c>
      <c r="AI818" s="1"/>
      <c r="AK818" s="2"/>
      <c r="AR818"/>
      <c r="AS818"/>
      <c r="AT818"/>
      <c r="AU818"/>
      <c r="AV818"/>
      <c r="AW818"/>
      <c r="BA818"/>
      <c r="BC818"/>
    </row>
    <row r="819" spans="1:55">
      <c r="A819" t="s">
        <v>1731</v>
      </c>
      <c r="B819" t="s">
        <v>1732</v>
      </c>
      <c r="D819" s="7">
        <v>45545</v>
      </c>
      <c r="E819" s="8">
        <v>46032</v>
      </c>
      <c r="F819" s="8" t="s">
        <v>170</v>
      </c>
      <c r="G819" t="s">
        <v>171</v>
      </c>
      <c r="H819" t="s">
        <v>670</v>
      </c>
      <c r="I819" t="s">
        <v>671</v>
      </c>
      <c r="J819" t="s">
        <v>672</v>
      </c>
      <c r="K819" t="s">
        <v>1737</v>
      </c>
      <c r="L819" s="9" t="s">
        <v>1738</v>
      </c>
      <c r="M819" s="9" t="s">
        <v>130</v>
      </c>
      <c r="N819" t="s">
        <v>131</v>
      </c>
      <c r="O819" t="s">
        <v>77</v>
      </c>
      <c r="P819" t="s">
        <v>78</v>
      </c>
      <c r="Q819" s="5" t="s">
        <v>79</v>
      </c>
      <c r="R819" t="s">
        <v>80</v>
      </c>
      <c r="S819" t="s">
        <v>132</v>
      </c>
      <c r="T819" t="s">
        <v>133</v>
      </c>
      <c r="U819">
        <v>40.18</v>
      </c>
      <c r="V819">
        <v>18</v>
      </c>
      <c r="W819">
        <v>118.47</v>
      </c>
      <c r="X819">
        <f>Ventes[[#This Row],[VenteNombre]]*Ventes[[#This Row],[PUHT]]</f>
        <v>2132.46</v>
      </c>
      <c r="Y819">
        <f>IF(Ventes[[#This Row],[RemiseType]]="Aucun",0,IF(Ventes[[#This Row],[RemiseType]]="Bas",3%,IF(Ventes[[#This Row],[RemiseType]]="Moyen",5%,IF(Ventes[[#This Row],[RemiseType]]="Elevé",10%,0))))*Ventes[[#This Row],[VenteBrut]]</f>
        <v>213.24600000000001</v>
      </c>
      <c r="Z819">
        <f>Ventes[[#This Row],[VenteBrut]]-Ventes[[#This Row],[Remise]]</f>
        <v>1919.2139999999999</v>
      </c>
      <c r="AA819">
        <f>Ventes[[#This Row],[VenteNombre]]*Ventes[[#This Row],[CUHT]]</f>
        <v>723.24</v>
      </c>
      <c r="AB819">
        <f>ROUND(Ventes[[#This Row],[VenteNet]]-Ventes[[#This Row],[Cout]],2)</f>
        <v>1195.97</v>
      </c>
      <c r="AC819">
        <f>WEEKDAY(Ventes[[#This Row],[VenteDate]], 2)</f>
        <v>6</v>
      </c>
      <c r="AD819" t="str">
        <f>CHOOSE(WEEKDAY(Ventes[[#This Row],[VenteDate]], 2),"lun.","mar.","mer.","jeu.","ven.","sam.","dim.")</f>
        <v>sam.</v>
      </c>
      <c r="AE819" s="10" t="str">
        <f>IF(MONTH(Ventes[[#This Row],[VenteDate]])&lt;10,"0"&amp;MONTH(Ventes[[#This Row],[VenteDate]]),TEXT(MONTH(Ventes[[#This Row],[VenteDate]]),"##"))</f>
        <v>01</v>
      </c>
      <c r="AF819" t="str">
        <f>CHOOSE(Ventes[[#This Row],[DateMoisNumero]],"janvier","février","mars","avril","mai","juin","juillet.","août","septembre","octobre","novembre","décembre")</f>
        <v>janvier</v>
      </c>
      <c r="AG819" t="str">
        <f>Ventes[[#This Row],[DateAnnee]]&amp;IF(WEEKNUM(Ventes[[#This Row],[VenteDate]])&lt;10,"-0","-")&amp;WEEKNUM(Ventes[[#This Row],[VenteDate]])</f>
        <v>2026-02</v>
      </c>
      <c r="AH819" s="10">
        <f>YEAR(Ventes[[#This Row],[VenteDate]])</f>
        <v>2026</v>
      </c>
      <c r="AI819" s="1"/>
      <c r="AK819" s="2"/>
      <c r="AR819"/>
      <c r="AS819"/>
      <c r="AT819"/>
      <c r="AU819"/>
      <c r="AV819"/>
      <c r="AW819"/>
      <c r="BA819"/>
      <c r="BC819"/>
    </row>
    <row r="820" spans="1:55">
      <c r="A820" t="s">
        <v>1731</v>
      </c>
      <c r="B820" t="s">
        <v>1732</v>
      </c>
      <c r="D820" s="7">
        <v>45545</v>
      </c>
      <c r="E820" s="8">
        <v>46217</v>
      </c>
      <c r="F820" s="8" t="s">
        <v>170</v>
      </c>
      <c r="G820" t="s">
        <v>171</v>
      </c>
      <c r="H820" t="s">
        <v>670</v>
      </c>
      <c r="I820" t="s">
        <v>671</v>
      </c>
      <c r="J820" t="s">
        <v>672</v>
      </c>
      <c r="K820" t="s">
        <v>275</v>
      </c>
      <c r="L820" s="9" t="s">
        <v>276</v>
      </c>
      <c r="M820" s="9" t="s">
        <v>75</v>
      </c>
      <c r="N820" t="s">
        <v>76</v>
      </c>
      <c r="O820" t="s">
        <v>45</v>
      </c>
      <c r="P820" t="s">
        <v>46</v>
      </c>
      <c r="Q820" s="5" t="s">
        <v>79</v>
      </c>
      <c r="R820" t="s">
        <v>80</v>
      </c>
      <c r="S820" t="s">
        <v>342</v>
      </c>
      <c r="T820" t="s">
        <v>343</v>
      </c>
      <c r="U820">
        <v>46.67</v>
      </c>
      <c r="V820">
        <v>12</v>
      </c>
      <c r="W820">
        <v>120</v>
      </c>
      <c r="X820">
        <f>Ventes[[#This Row],[VenteNombre]]*Ventes[[#This Row],[PUHT]]</f>
        <v>1440</v>
      </c>
      <c r="Y820">
        <f>IF(Ventes[[#This Row],[RemiseType]]="Aucun",0,IF(Ventes[[#This Row],[RemiseType]]="Bas",3%,IF(Ventes[[#This Row],[RemiseType]]="Moyen",5%,IF(Ventes[[#This Row],[RemiseType]]="Elevé",10%,0))))*Ventes[[#This Row],[VenteBrut]]</f>
        <v>72</v>
      </c>
      <c r="Z820">
        <f>Ventes[[#This Row],[VenteBrut]]-Ventes[[#This Row],[Remise]]</f>
        <v>1368</v>
      </c>
      <c r="AA820">
        <f>Ventes[[#This Row],[VenteNombre]]*Ventes[[#This Row],[CUHT]]</f>
        <v>560.04</v>
      </c>
      <c r="AB820">
        <f>ROUND(Ventes[[#This Row],[VenteNet]]-Ventes[[#This Row],[Cout]],2)</f>
        <v>807.96</v>
      </c>
      <c r="AC820">
        <f>WEEKDAY(Ventes[[#This Row],[VenteDate]], 2)</f>
        <v>2</v>
      </c>
      <c r="AD820" t="str">
        <f>CHOOSE(WEEKDAY(Ventes[[#This Row],[VenteDate]], 2),"lun.","mar.","mer.","jeu.","ven.","sam.","dim.")</f>
        <v>mar.</v>
      </c>
      <c r="AE820" s="10" t="str">
        <f>IF(MONTH(Ventes[[#This Row],[VenteDate]])&lt;10,"0"&amp;MONTH(Ventes[[#This Row],[VenteDate]]),TEXT(MONTH(Ventes[[#This Row],[VenteDate]]),"##"))</f>
        <v>07</v>
      </c>
      <c r="AF820" t="str">
        <f>CHOOSE(Ventes[[#This Row],[DateMoisNumero]],"janvier","février","mars","avril","mai","juin","juillet.","août","septembre","octobre","novembre","décembre")</f>
        <v>juillet.</v>
      </c>
      <c r="AG820" t="str">
        <f>Ventes[[#This Row],[DateAnnee]]&amp;IF(WEEKNUM(Ventes[[#This Row],[VenteDate]])&lt;10,"-0","-")&amp;WEEKNUM(Ventes[[#This Row],[VenteDate]])</f>
        <v>2026-29</v>
      </c>
      <c r="AH820" s="10">
        <f>YEAR(Ventes[[#This Row],[VenteDate]])</f>
        <v>2026</v>
      </c>
      <c r="AI820" s="1"/>
      <c r="AK820" s="2"/>
      <c r="AR820"/>
      <c r="AS820"/>
      <c r="AT820"/>
      <c r="AU820"/>
      <c r="AV820"/>
      <c r="AW820"/>
      <c r="BA820"/>
      <c r="BC820"/>
    </row>
    <row r="821" spans="1:55">
      <c r="A821" t="s">
        <v>1731</v>
      </c>
      <c r="B821" t="s">
        <v>1732</v>
      </c>
      <c r="D821" s="7">
        <v>45545</v>
      </c>
      <c r="E821" s="8">
        <v>46536</v>
      </c>
      <c r="F821" s="8" t="s">
        <v>170</v>
      </c>
      <c r="G821" t="s">
        <v>171</v>
      </c>
      <c r="H821" t="s">
        <v>670</v>
      </c>
      <c r="I821" t="s">
        <v>671</v>
      </c>
      <c r="J821" t="s">
        <v>672</v>
      </c>
      <c r="K821" t="s">
        <v>1739</v>
      </c>
      <c r="L821" s="9" t="s">
        <v>1740</v>
      </c>
      <c r="M821" s="9" t="s">
        <v>43</v>
      </c>
      <c r="N821" t="s">
        <v>44</v>
      </c>
      <c r="O821" t="s">
        <v>77</v>
      </c>
      <c r="P821" s="9" t="s">
        <v>78</v>
      </c>
      <c r="Q821" s="5" t="s">
        <v>65</v>
      </c>
      <c r="R821" t="s">
        <v>66</v>
      </c>
      <c r="S821" t="s">
        <v>271</v>
      </c>
      <c r="T821" t="s">
        <v>272</v>
      </c>
      <c r="U821" s="9">
        <v>19.440000000000001</v>
      </c>
      <c r="V821">
        <v>13</v>
      </c>
      <c r="W821" s="9">
        <v>109.24</v>
      </c>
      <c r="X821">
        <f>Ventes[[#This Row],[VenteNombre]]*Ventes[[#This Row],[PUHT]]</f>
        <v>1420.12</v>
      </c>
      <c r="Y821">
        <f>IF(Ventes[[#This Row],[RemiseType]]="Aucun",0,IF(Ventes[[#This Row],[RemiseType]]="Bas",3%,IF(Ventes[[#This Row],[RemiseType]]="Moyen",5%,IF(Ventes[[#This Row],[RemiseType]]="Elevé",10%,0))))*Ventes[[#This Row],[VenteBrut]]</f>
        <v>142.012</v>
      </c>
      <c r="Z821">
        <f>Ventes[[#This Row],[VenteBrut]]-Ventes[[#This Row],[Remise]]</f>
        <v>1278.1079999999999</v>
      </c>
      <c r="AA821">
        <f>Ventes[[#This Row],[VenteNombre]]*Ventes[[#This Row],[CUHT]]</f>
        <v>252.72000000000003</v>
      </c>
      <c r="AB821">
        <f>ROUND(Ventes[[#This Row],[VenteNet]]-Ventes[[#This Row],[Cout]],2)</f>
        <v>1025.3900000000001</v>
      </c>
      <c r="AC821">
        <f>WEEKDAY(Ventes[[#This Row],[VenteDate]], 2)</f>
        <v>6</v>
      </c>
      <c r="AD821" t="str">
        <f>CHOOSE(WEEKDAY(Ventes[[#This Row],[VenteDate]], 2),"lun.","mar.","mer.","jeu.","ven.","sam.","dim.")</f>
        <v>sam.</v>
      </c>
      <c r="AE821" s="10" t="str">
        <f>IF(MONTH(Ventes[[#This Row],[VenteDate]])&lt;10,"0"&amp;MONTH(Ventes[[#This Row],[VenteDate]]),TEXT(MONTH(Ventes[[#This Row],[VenteDate]]),"##"))</f>
        <v>05</v>
      </c>
      <c r="AF821" t="str">
        <f>CHOOSE(Ventes[[#This Row],[DateMoisNumero]],"janvier","février","mars","avril","mai","juin","juillet.","août","septembre","octobre","novembre","décembre")</f>
        <v>mai</v>
      </c>
      <c r="AG821" t="str">
        <f>Ventes[[#This Row],[DateAnnee]]&amp;IF(WEEKNUM(Ventes[[#This Row],[VenteDate]])&lt;10,"-0","-")&amp;WEEKNUM(Ventes[[#This Row],[VenteDate]])</f>
        <v>2027-22</v>
      </c>
      <c r="AH821" s="10">
        <f>YEAR(Ventes[[#This Row],[VenteDate]])</f>
        <v>2027</v>
      </c>
      <c r="AI821" s="1"/>
      <c r="AK821" s="2"/>
      <c r="AR821"/>
      <c r="AS821"/>
      <c r="AT821"/>
      <c r="AU821"/>
      <c r="AV821"/>
      <c r="AW821"/>
      <c r="BA821"/>
      <c r="BC821"/>
    </row>
    <row r="822" spans="1:55">
      <c r="A822" t="s">
        <v>1731</v>
      </c>
      <c r="B822" t="s">
        <v>1732</v>
      </c>
      <c r="D822" s="7">
        <v>45545</v>
      </c>
      <c r="E822" s="8">
        <v>46613</v>
      </c>
      <c r="F822" s="8" t="s">
        <v>170</v>
      </c>
      <c r="G822" t="s">
        <v>171</v>
      </c>
      <c r="H822" t="s">
        <v>670</v>
      </c>
      <c r="I822" t="s">
        <v>671</v>
      </c>
      <c r="J822" t="s">
        <v>672</v>
      </c>
      <c r="K822" t="s">
        <v>416</v>
      </c>
      <c r="L822" s="9" t="s">
        <v>417</v>
      </c>
      <c r="M822" s="9" t="s">
        <v>63</v>
      </c>
      <c r="N822" t="s">
        <v>64</v>
      </c>
      <c r="O822" t="s">
        <v>77</v>
      </c>
      <c r="P822" s="9" t="s">
        <v>78</v>
      </c>
      <c r="Q822" s="5" t="s">
        <v>57</v>
      </c>
      <c r="R822" t="s">
        <v>58</v>
      </c>
      <c r="S822" t="s">
        <v>307</v>
      </c>
      <c r="T822" t="s">
        <v>308</v>
      </c>
      <c r="U822" s="9">
        <v>20.52</v>
      </c>
      <c r="V822">
        <v>76</v>
      </c>
      <c r="W822" s="9">
        <v>116.2</v>
      </c>
      <c r="X822">
        <f>Ventes[[#This Row],[VenteNombre]]*Ventes[[#This Row],[PUHT]]</f>
        <v>8831.2000000000007</v>
      </c>
      <c r="Y822">
        <f>IF(Ventes[[#This Row],[RemiseType]]="Aucun",0,IF(Ventes[[#This Row],[RemiseType]]="Bas",3%,IF(Ventes[[#This Row],[RemiseType]]="Moyen",5%,IF(Ventes[[#This Row],[RemiseType]]="Elevé",10%,0))))*Ventes[[#This Row],[VenteBrut]]</f>
        <v>883.12000000000012</v>
      </c>
      <c r="Z822">
        <f>Ventes[[#This Row],[VenteBrut]]-Ventes[[#This Row],[Remise]]</f>
        <v>7948.0800000000008</v>
      </c>
      <c r="AA822">
        <f>Ventes[[#This Row],[VenteNombre]]*Ventes[[#This Row],[CUHT]]</f>
        <v>1559.52</v>
      </c>
      <c r="AB822">
        <f>ROUND(Ventes[[#This Row],[VenteNet]]-Ventes[[#This Row],[Cout]],2)</f>
        <v>6388.56</v>
      </c>
      <c r="AC822">
        <f>WEEKDAY(Ventes[[#This Row],[VenteDate]], 2)</f>
        <v>6</v>
      </c>
      <c r="AD822" t="str">
        <f>CHOOSE(WEEKDAY(Ventes[[#This Row],[VenteDate]], 2),"lun.","mar.","mer.","jeu.","ven.","sam.","dim.")</f>
        <v>sam.</v>
      </c>
      <c r="AE822" s="10" t="str">
        <f>IF(MONTH(Ventes[[#This Row],[VenteDate]])&lt;10,"0"&amp;MONTH(Ventes[[#This Row],[VenteDate]]),TEXT(MONTH(Ventes[[#This Row],[VenteDate]]),"##"))</f>
        <v>08</v>
      </c>
      <c r="AF822" t="str">
        <f>CHOOSE(Ventes[[#This Row],[DateMoisNumero]],"janvier","février","mars","avril","mai","juin","juillet.","août","septembre","octobre","novembre","décembre")</f>
        <v>août</v>
      </c>
      <c r="AG822" t="str">
        <f>Ventes[[#This Row],[DateAnnee]]&amp;IF(WEEKNUM(Ventes[[#This Row],[VenteDate]])&lt;10,"-0","-")&amp;WEEKNUM(Ventes[[#This Row],[VenteDate]])</f>
        <v>2027-33</v>
      </c>
      <c r="AH822" s="10">
        <f>YEAR(Ventes[[#This Row],[VenteDate]])</f>
        <v>2027</v>
      </c>
      <c r="AI822" s="1"/>
      <c r="AK822" s="2"/>
      <c r="AR822"/>
      <c r="AS822"/>
      <c r="AT822"/>
      <c r="AU822"/>
      <c r="AV822"/>
      <c r="AW822"/>
      <c r="BA822"/>
      <c r="BC822"/>
    </row>
    <row r="823" spans="1:55">
      <c r="A823" t="s">
        <v>1731</v>
      </c>
      <c r="B823" t="s">
        <v>1732</v>
      </c>
      <c r="D823" s="7">
        <v>45545</v>
      </c>
      <c r="E823" s="8">
        <v>46762</v>
      </c>
      <c r="F823" s="8" t="s">
        <v>170</v>
      </c>
      <c r="G823" t="s">
        <v>171</v>
      </c>
      <c r="H823" t="s">
        <v>670</v>
      </c>
      <c r="I823" t="s">
        <v>671</v>
      </c>
      <c r="J823" t="s">
        <v>672</v>
      </c>
      <c r="K823" t="s">
        <v>1741</v>
      </c>
      <c r="L823" s="9" t="s">
        <v>1742</v>
      </c>
      <c r="M823" s="9" t="s">
        <v>130</v>
      </c>
      <c r="N823" t="s">
        <v>131</v>
      </c>
      <c r="O823" t="s">
        <v>77</v>
      </c>
      <c r="P823" s="9" t="s">
        <v>78</v>
      </c>
      <c r="Q823" s="5" t="s">
        <v>79</v>
      </c>
      <c r="R823" t="s">
        <v>80</v>
      </c>
      <c r="S823" t="s">
        <v>132</v>
      </c>
      <c r="T823" t="s">
        <v>133</v>
      </c>
      <c r="U823" s="9">
        <v>18.600000000000001</v>
      </c>
      <c r="V823">
        <v>18</v>
      </c>
      <c r="W823" s="9">
        <v>108.55</v>
      </c>
      <c r="X823">
        <f>Ventes[[#This Row],[VenteNombre]]*Ventes[[#This Row],[PUHT]]</f>
        <v>1953.8999999999999</v>
      </c>
      <c r="Y823">
        <f>IF(Ventes[[#This Row],[RemiseType]]="Aucun",0,IF(Ventes[[#This Row],[RemiseType]]="Bas",3%,IF(Ventes[[#This Row],[RemiseType]]="Moyen",5%,IF(Ventes[[#This Row],[RemiseType]]="Elevé",10%,0))))*Ventes[[#This Row],[VenteBrut]]</f>
        <v>195.39</v>
      </c>
      <c r="Z823">
        <f>Ventes[[#This Row],[VenteBrut]]-Ventes[[#This Row],[Remise]]</f>
        <v>1758.5099999999998</v>
      </c>
      <c r="AA823">
        <f>Ventes[[#This Row],[VenteNombre]]*Ventes[[#This Row],[CUHT]]</f>
        <v>334.8</v>
      </c>
      <c r="AB823">
        <f>ROUND(Ventes[[#This Row],[VenteNet]]-Ventes[[#This Row],[Cout]],2)</f>
        <v>1423.71</v>
      </c>
      <c r="AC823">
        <f>WEEKDAY(Ventes[[#This Row],[VenteDate]], 2)</f>
        <v>1</v>
      </c>
      <c r="AD823" t="str">
        <f>CHOOSE(WEEKDAY(Ventes[[#This Row],[VenteDate]], 2),"lun.","mar.","mer.","jeu.","ven.","sam.","dim.")</f>
        <v>lun.</v>
      </c>
      <c r="AE823" s="10" t="str">
        <f>IF(MONTH(Ventes[[#This Row],[VenteDate]])&lt;10,"0"&amp;MONTH(Ventes[[#This Row],[VenteDate]]),TEXT(MONTH(Ventes[[#This Row],[VenteDate]]),"##"))</f>
        <v>01</v>
      </c>
      <c r="AF823" t="str">
        <f>CHOOSE(Ventes[[#This Row],[DateMoisNumero]],"janvier","février","mars","avril","mai","juin","juillet.","août","septembre","octobre","novembre","décembre")</f>
        <v>janvier</v>
      </c>
      <c r="AG823" t="str">
        <f>Ventes[[#This Row],[DateAnnee]]&amp;IF(WEEKNUM(Ventes[[#This Row],[VenteDate]])&lt;10,"-0","-")&amp;WEEKNUM(Ventes[[#This Row],[VenteDate]])</f>
        <v>2028-03</v>
      </c>
      <c r="AH823" s="10">
        <f>YEAR(Ventes[[#This Row],[VenteDate]])</f>
        <v>2028</v>
      </c>
      <c r="AI823" s="1"/>
      <c r="AK823" s="2"/>
      <c r="AR823"/>
      <c r="AS823"/>
      <c r="AT823"/>
      <c r="AU823"/>
      <c r="AV823"/>
      <c r="AW823"/>
      <c r="BA823"/>
      <c r="BC823"/>
    </row>
    <row r="824" spans="1:55">
      <c r="A824" t="s">
        <v>1743</v>
      </c>
      <c r="B824" t="s">
        <v>1744</v>
      </c>
      <c r="D824" s="7">
        <v>45772</v>
      </c>
      <c r="E824" s="8">
        <v>45999</v>
      </c>
      <c r="F824" s="8" t="s">
        <v>219</v>
      </c>
      <c r="G824" t="s">
        <v>220</v>
      </c>
      <c r="H824" t="s">
        <v>763</v>
      </c>
      <c r="I824" t="s">
        <v>764</v>
      </c>
      <c r="J824" t="s">
        <v>765</v>
      </c>
      <c r="K824" t="s">
        <v>1745</v>
      </c>
      <c r="L824" s="9" t="s">
        <v>1746</v>
      </c>
      <c r="M824" s="9" t="s">
        <v>53</v>
      </c>
      <c r="N824" t="s">
        <v>54</v>
      </c>
      <c r="O824" t="s">
        <v>77</v>
      </c>
      <c r="P824" t="s">
        <v>78</v>
      </c>
      <c r="Q824" s="5" t="s">
        <v>47</v>
      </c>
      <c r="R824" t="s">
        <v>48</v>
      </c>
      <c r="S824" t="s">
        <v>59</v>
      </c>
      <c r="T824" t="s">
        <v>60</v>
      </c>
      <c r="U824">
        <v>23.6</v>
      </c>
      <c r="V824">
        <v>27</v>
      </c>
      <c r="W824">
        <v>35.4</v>
      </c>
      <c r="X824">
        <f>Ventes[[#This Row],[VenteNombre]]*Ventes[[#This Row],[PUHT]]</f>
        <v>955.8</v>
      </c>
      <c r="Y824">
        <f>IF(Ventes[[#This Row],[RemiseType]]="Aucun",0,IF(Ventes[[#This Row],[RemiseType]]="Bas",3%,IF(Ventes[[#This Row],[RemiseType]]="Moyen",5%,IF(Ventes[[#This Row],[RemiseType]]="Elevé",10%,0))))*Ventes[[#This Row],[VenteBrut]]</f>
        <v>95.58</v>
      </c>
      <c r="Z824">
        <f>Ventes[[#This Row],[VenteBrut]]-Ventes[[#This Row],[Remise]]</f>
        <v>860.21999999999991</v>
      </c>
      <c r="AA824">
        <f>Ventes[[#This Row],[VenteNombre]]*Ventes[[#This Row],[CUHT]]</f>
        <v>637.20000000000005</v>
      </c>
      <c r="AB824">
        <f>ROUND(Ventes[[#This Row],[VenteNet]]-Ventes[[#This Row],[Cout]],2)</f>
        <v>223.02</v>
      </c>
      <c r="AC824">
        <f>WEEKDAY(Ventes[[#This Row],[VenteDate]], 2)</f>
        <v>1</v>
      </c>
      <c r="AD824" t="str">
        <f>CHOOSE(WEEKDAY(Ventes[[#This Row],[VenteDate]], 2),"lun.","mar.","mer.","jeu.","ven.","sam.","dim.")</f>
        <v>lun.</v>
      </c>
      <c r="AE824" s="10" t="str">
        <f>IF(MONTH(Ventes[[#This Row],[VenteDate]])&lt;10,"0"&amp;MONTH(Ventes[[#This Row],[VenteDate]]),TEXT(MONTH(Ventes[[#This Row],[VenteDate]]),"##"))</f>
        <v>12</v>
      </c>
      <c r="AF824" t="str">
        <f>CHOOSE(Ventes[[#This Row],[DateMoisNumero]],"janvier","février","mars","avril","mai","juin","juillet.","août","septembre","octobre","novembre","décembre")</f>
        <v>décembre</v>
      </c>
      <c r="AG824" t="str">
        <f>Ventes[[#This Row],[DateAnnee]]&amp;IF(WEEKNUM(Ventes[[#This Row],[VenteDate]])&lt;10,"-0","-")&amp;WEEKNUM(Ventes[[#This Row],[VenteDate]])</f>
        <v>2025-50</v>
      </c>
      <c r="AH824" s="10">
        <f>YEAR(Ventes[[#This Row],[VenteDate]])</f>
        <v>2025</v>
      </c>
      <c r="AI824" s="1"/>
      <c r="AK824" s="2"/>
      <c r="AR824"/>
      <c r="AS824"/>
      <c r="AT824"/>
      <c r="AU824"/>
      <c r="AV824"/>
      <c r="AW824"/>
      <c r="BA824"/>
      <c r="BC824"/>
    </row>
    <row r="825" spans="1:55">
      <c r="A825" t="s">
        <v>1743</v>
      </c>
      <c r="B825" t="s">
        <v>1744</v>
      </c>
      <c r="D825" s="7">
        <v>45772</v>
      </c>
      <c r="E825" s="8">
        <v>46052</v>
      </c>
      <c r="F825" s="8" t="s">
        <v>219</v>
      </c>
      <c r="G825" t="s">
        <v>220</v>
      </c>
      <c r="H825" t="s">
        <v>763</v>
      </c>
      <c r="I825" t="s">
        <v>764</v>
      </c>
      <c r="J825" t="s">
        <v>765</v>
      </c>
      <c r="K825" t="s">
        <v>705</v>
      </c>
      <c r="L825" s="9" t="s">
        <v>706</v>
      </c>
      <c r="M825" s="9" t="s">
        <v>63</v>
      </c>
      <c r="N825" t="s">
        <v>64</v>
      </c>
      <c r="O825" t="s">
        <v>77</v>
      </c>
      <c r="P825" t="s">
        <v>78</v>
      </c>
      <c r="Q825" s="5" t="s">
        <v>79</v>
      </c>
      <c r="R825" t="s">
        <v>80</v>
      </c>
      <c r="S825" t="s">
        <v>143</v>
      </c>
      <c r="T825" t="s">
        <v>144</v>
      </c>
      <c r="U825">
        <v>44.1</v>
      </c>
      <c r="V825">
        <v>25</v>
      </c>
      <c r="W825">
        <v>135.91</v>
      </c>
      <c r="X825">
        <f>Ventes[[#This Row],[VenteNombre]]*Ventes[[#This Row],[PUHT]]</f>
        <v>3397.75</v>
      </c>
      <c r="Y825">
        <f>IF(Ventes[[#This Row],[RemiseType]]="Aucun",0,IF(Ventes[[#This Row],[RemiseType]]="Bas",3%,IF(Ventes[[#This Row],[RemiseType]]="Moyen",5%,IF(Ventes[[#This Row],[RemiseType]]="Elevé",10%,0))))*Ventes[[#This Row],[VenteBrut]]</f>
        <v>339.77500000000003</v>
      </c>
      <c r="Z825">
        <f>Ventes[[#This Row],[VenteBrut]]-Ventes[[#This Row],[Remise]]</f>
        <v>3057.9749999999999</v>
      </c>
      <c r="AA825">
        <f>Ventes[[#This Row],[VenteNombre]]*Ventes[[#This Row],[CUHT]]</f>
        <v>1102.5</v>
      </c>
      <c r="AB825">
        <f>ROUND(Ventes[[#This Row],[VenteNet]]-Ventes[[#This Row],[Cout]],2)</f>
        <v>1955.48</v>
      </c>
      <c r="AC825">
        <f>WEEKDAY(Ventes[[#This Row],[VenteDate]], 2)</f>
        <v>5</v>
      </c>
      <c r="AD825" t="str">
        <f>CHOOSE(WEEKDAY(Ventes[[#This Row],[VenteDate]], 2),"lun.","mar.","mer.","jeu.","ven.","sam.","dim.")</f>
        <v>ven.</v>
      </c>
      <c r="AE825" s="10" t="str">
        <f>IF(MONTH(Ventes[[#This Row],[VenteDate]])&lt;10,"0"&amp;MONTH(Ventes[[#This Row],[VenteDate]]),TEXT(MONTH(Ventes[[#This Row],[VenteDate]]),"##"))</f>
        <v>01</v>
      </c>
      <c r="AF825" t="str">
        <f>CHOOSE(Ventes[[#This Row],[DateMoisNumero]],"janvier","février","mars","avril","mai","juin","juillet.","août","septembre","octobre","novembre","décembre")</f>
        <v>janvier</v>
      </c>
      <c r="AG825" t="str">
        <f>Ventes[[#This Row],[DateAnnee]]&amp;IF(WEEKNUM(Ventes[[#This Row],[VenteDate]])&lt;10,"-0","-")&amp;WEEKNUM(Ventes[[#This Row],[VenteDate]])</f>
        <v>2026-05</v>
      </c>
      <c r="AH825" s="10">
        <f>YEAR(Ventes[[#This Row],[VenteDate]])</f>
        <v>2026</v>
      </c>
      <c r="AI825" s="1"/>
      <c r="AK825" s="2"/>
      <c r="AR825"/>
      <c r="AS825"/>
      <c r="AT825"/>
      <c r="AU825"/>
      <c r="AV825"/>
      <c r="AW825"/>
      <c r="BA825"/>
      <c r="BC825"/>
    </row>
    <row r="826" spans="1:55">
      <c r="A826" t="s">
        <v>1743</v>
      </c>
      <c r="B826" t="s">
        <v>1744</v>
      </c>
      <c r="D826" s="7">
        <v>45772</v>
      </c>
      <c r="E826" s="8">
        <v>46729</v>
      </c>
      <c r="F826" s="8" t="s">
        <v>219</v>
      </c>
      <c r="G826" t="s">
        <v>220</v>
      </c>
      <c r="H826" t="s">
        <v>763</v>
      </c>
      <c r="I826" t="s">
        <v>764</v>
      </c>
      <c r="J826" t="s">
        <v>765</v>
      </c>
      <c r="K826" t="s">
        <v>1747</v>
      </c>
      <c r="L826" s="9" t="s">
        <v>1748</v>
      </c>
      <c r="M826" s="9" t="s">
        <v>53</v>
      </c>
      <c r="N826" t="s">
        <v>54</v>
      </c>
      <c r="O826" t="s">
        <v>77</v>
      </c>
      <c r="P826" s="9" t="s">
        <v>78</v>
      </c>
      <c r="Q826" s="5" t="s">
        <v>47</v>
      </c>
      <c r="R826" t="s">
        <v>48</v>
      </c>
      <c r="S826" t="s">
        <v>59</v>
      </c>
      <c r="T826" t="s">
        <v>60</v>
      </c>
      <c r="U826" s="9">
        <v>19.670000000000002</v>
      </c>
      <c r="V826">
        <v>27</v>
      </c>
      <c r="W826" s="9">
        <v>29.5</v>
      </c>
      <c r="X826">
        <f>Ventes[[#This Row],[VenteNombre]]*Ventes[[#This Row],[PUHT]]</f>
        <v>796.5</v>
      </c>
      <c r="Y826">
        <f>IF(Ventes[[#This Row],[RemiseType]]="Aucun",0,IF(Ventes[[#This Row],[RemiseType]]="Bas",3%,IF(Ventes[[#This Row],[RemiseType]]="Moyen",5%,IF(Ventes[[#This Row],[RemiseType]]="Elevé",10%,0))))*Ventes[[#This Row],[VenteBrut]]</f>
        <v>79.650000000000006</v>
      </c>
      <c r="Z826">
        <f>Ventes[[#This Row],[VenteBrut]]-Ventes[[#This Row],[Remise]]</f>
        <v>716.85</v>
      </c>
      <c r="AA826">
        <f>Ventes[[#This Row],[VenteNombre]]*Ventes[[#This Row],[CUHT]]</f>
        <v>531.09</v>
      </c>
      <c r="AB826">
        <f>ROUND(Ventes[[#This Row],[VenteNet]]-Ventes[[#This Row],[Cout]],2)</f>
        <v>185.76</v>
      </c>
      <c r="AC826">
        <f>WEEKDAY(Ventes[[#This Row],[VenteDate]], 2)</f>
        <v>3</v>
      </c>
      <c r="AD826" t="str">
        <f>CHOOSE(WEEKDAY(Ventes[[#This Row],[VenteDate]], 2),"lun.","mar.","mer.","jeu.","ven.","sam.","dim.")</f>
        <v>mer.</v>
      </c>
      <c r="AE826" s="10" t="str">
        <f>IF(MONTH(Ventes[[#This Row],[VenteDate]])&lt;10,"0"&amp;MONTH(Ventes[[#This Row],[VenteDate]]),TEXT(MONTH(Ventes[[#This Row],[VenteDate]]),"##"))</f>
        <v>12</v>
      </c>
      <c r="AF826" t="str">
        <f>CHOOSE(Ventes[[#This Row],[DateMoisNumero]],"janvier","février","mars","avril","mai","juin","juillet.","août","septembre","octobre","novembre","décembre")</f>
        <v>décembre</v>
      </c>
      <c r="AG826" t="str">
        <f>Ventes[[#This Row],[DateAnnee]]&amp;IF(WEEKNUM(Ventes[[#This Row],[VenteDate]])&lt;10,"-0","-")&amp;WEEKNUM(Ventes[[#This Row],[VenteDate]])</f>
        <v>2027-50</v>
      </c>
      <c r="AH826" s="10">
        <f>YEAR(Ventes[[#This Row],[VenteDate]])</f>
        <v>2027</v>
      </c>
      <c r="AI826" s="1"/>
      <c r="AK826" s="2"/>
      <c r="AR826"/>
      <c r="AS826"/>
      <c r="AT826"/>
      <c r="AU826"/>
      <c r="AV826"/>
      <c r="AW826"/>
      <c r="BA826"/>
      <c r="BC826"/>
    </row>
    <row r="827" spans="1:55">
      <c r="A827" t="s">
        <v>1743</v>
      </c>
      <c r="B827" t="s">
        <v>1744</v>
      </c>
      <c r="D827" s="7">
        <v>45772</v>
      </c>
      <c r="E827" s="8">
        <v>46782</v>
      </c>
      <c r="F827" s="8" t="s">
        <v>219</v>
      </c>
      <c r="G827" t="s">
        <v>220</v>
      </c>
      <c r="H827" t="s">
        <v>763</v>
      </c>
      <c r="I827" t="s">
        <v>764</v>
      </c>
      <c r="J827" t="s">
        <v>765</v>
      </c>
      <c r="K827" t="s">
        <v>689</v>
      </c>
      <c r="L827" s="9" t="s">
        <v>690</v>
      </c>
      <c r="M827" s="9" t="s">
        <v>63</v>
      </c>
      <c r="N827" t="s">
        <v>64</v>
      </c>
      <c r="O827" t="s">
        <v>77</v>
      </c>
      <c r="P827" s="9" t="s">
        <v>78</v>
      </c>
      <c r="Q827" s="5" t="s">
        <v>79</v>
      </c>
      <c r="R827" t="s">
        <v>80</v>
      </c>
      <c r="S827" t="s">
        <v>143</v>
      </c>
      <c r="T827" t="s">
        <v>144</v>
      </c>
      <c r="U827" s="9">
        <v>75.599999999999994</v>
      </c>
      <c r="V827">
        <v>25</v>
      </c>
      <c r="W827" s="9">
        <v>161.56</v>
      </c>
      <c r="X827">
        <f>Ventes[[#This Row],[VenteNombre]]*Ventes[[#This Row],[PUHT]]</f>
        <v>4039</v>
      </c>
      <c r="Y827">
        <f>IF(Ventes[[#This Row],[RemiseType]]="Aucun",0,IF(Ventes[[#This Row],[RemiseType]]="Bas",3%,IF(Ventes[[#This Row],[RemiseType]]="Moyen",5%,IF(Ventes[[#This Row],[RemiseType]]="Elevé",10%,0))))*Ventes[[#This Row],[VenteBrut]]</f>
        <v>403.90000000000003</v>
      </c>
      <c r="Z827">
        <f>Ventes[[#This Row],[VenteBrut]]-Ventes[[#This Row],[Remise]]</f>
        <v>3635.1</v>
      </c>
      <c r="AA827">
        <f>Ventes[[#This Row],[VenteNombre]]*Ventes[[#This Row],[CUHT]]</f>
        <v>1889.9999999999998</v>
      </c>
      <c r="AB827">
        <f>ROUND(Ventes[[#This Row],[VenteNet]]-Ventes[[#This Row],[Cout]],2)</f>
        <v>1745.1</v>
      </c>
      <c r="AC827">
        <f>WEEKDAY(Ventes[[#This Row],[VenteDate]], 2)</f>
        <v>7</v>
      </c>
      <c r="AD827" t="str">
        <f>CHOOSE(WEEKDAY(Ventes[[#This Row],[VenteDate]], 2),"lun.","mar.","mer.","jeu.","ven.","sam.","dim.")</f>
        <v>dim.</v>
      </c>
      <c r="AE827" s="10" t="str">
        <f>IF(MONTH(Ventes[[#This Row],[VenteDate]])&lt;10,"0"&amp;MONTH(Ventes[[#This Row],[VenteDate]]),TEXT(MONTH(Ventes[[#This Row],[VenteDate]]),"##"))</f>
        <v>01</v>
      </c>
      <c r="AF827" t="str">
        <f>CHOOSE(Ventes[[#This Row],[DateMoisNumero]],"janvier","février","mars","avril","mai","juin","juillet.","août","septembre","octobre","novembre","décembre")</f>
        <v>janvier</v>
      </c>
      <c r="AG827" t="str">
        <f>Ventes[[#This Row],[DateAnnee]]&amp;IF(WEEKNUM(Ventes[[#This Row],[VenteDate]])&lt;10,"-0","-")&amp;WEEKNUM(Ventes[[#This Row],[VenteDate]])</f>
        <v>2028-06</v>
      </c>
      <c r="AH827" s="10">
        <f>YEAR(Ventes[[#This Row],[VenteDate]])</f>
        <v>2028</v>
      </c>
      <c r="AI827" s="1"/>
      <c r="AK827" s="2"/>
      <c r="AR827"/>
      <c r="AS827"/>
      <c r="AT827"/>
      <c r="AU827"/>
      <c r="AV827"/>
      <c r="AW827"/>
      <c r="BA827"/>
      <c r="BC827"/>
    </row>
    <row r="828" spans="1:55">
      <c r="A828" t="s">
        <v>1749</v>
      </c>
      <c r="B828" t="s">
        <v>1750</v>
      </c>
      <c r="D828" s="7">
        <v>45573</v>
      </c>
      <c r="E828" s="8">
        <v>46104</v>
      </c>
      <c r="F828" s="8" t="s">
        <v>95</v>
      </c>
      <c r="G828" t="s">
        <v>96</v>
      </c>
      <c r="H828" t="s">
        <v>790</v>
      </c>
      <c r="I828" t="s">
        <v>791</v>
      </c>
      <c r="J828" t="s">
        <v>792</v>
      </c>
      <c r="K828" t="s">
        <v>1751</v>
      </c>
      <c r="L828" s="9" t="s">
        <v>1752</v>
      </c>
      <c r="M828" s="9" t="s">
        <v>130</v>
      </c>
      <c r="N828" t="s">
        <v>131</v>
      </c>
      <c r="O828" t="s">
        <v>45</v>
      </c>
      <c r="P828" t="s">
        <v>46</v>
      </c>
      <c r="Q828" s="5" t="s">
        <v>79</v>
      </c>
      <c r="R828" t="s">
        <v>80</v>
      </c>
      <c r="S828" t="s">
        <v>132</v>
      </c>
      <c r="T828" t="s">
        <v>133</v>
      </c>
      <c r="U828">
        <v>6.7</v>
      </c>
      <c r="V828">
        <v>10</v>
      </c>
      <c r="W828">
        <v>103.08</v>
      </c>
      <c r="X828">
        <f>Ventes[[#This Row],[VenteNombre]]*Ventes[[#This Row],[PUHT]]</f>
        <v>1030.8</v>
      </c>
      <c r="Y828">
        <f>IF(Ventes[[#This Row],[RemiseType]]="Aucun",0,IF(Ventes[[#This Row],[RemiseType]]="Bas",3%,IF(Ventes[[#This Row],[RemiseType]]="Moyen",5%,IF(Ventes[[#This Row],[RemiseType]]="Elevé",10%,0))))*Ventes[[#This Row],[VenteBrut]]</f>
        <v>51.54</v>
      </c>
      <c r="Z828">
        <f>Ventes[[#This Row],[VenteBrut]]-Ventes[[#This Row],[Remise]]</f>
        <v>979.26</v>
      </c>
      <c r="AA828">
        <f>Ventes[[#This Row],[VenteNombre]]*Ventes[[#This Row],[CUHT]]</f>
        <v>67</v>
      </c>
      <c r="AB828">
        <f>ROUND(Ventes[[#This Row],[VenteNet]]-Ventes[[#This Row],[Cout]],2)</f>
        <v>912.26</v>
      </c>
      <c r="AC828">
        <f>WEEKDAY(Ventes[[#This Row],[VenteDate]], 2)</f>
        <v>1</v>
      </c>
      <c r="AD828" t="str">
        <f>CHOOSE(WEEKDAY(Ventes[[#This Row],[VenteDate]], 2),"lun.","mar.","mer.","jeu.","ven.","sam.","dim.")</f>
        <v>lun.</v>
      </c>
      <c r="AE828" s="10" t="str">
        <f>IF(MONTH(Ventes[[#This Row],[VenteDate]])&lt;10,"0"&amp;MONTH(Ventes[[#This Row],[VenteDate]]),TEXT(MONTH(Ventes[[#This Row],[VenteDate]]),"##"))</f>
        <v>03</v>
      </c>
      <c r="AF828" t="str">
        <f>CHOOSE(Ventes[[#This Row],[DateMoisNumero]],"janvier","février","mars","avril","mai","juin","juillet.","août","septembre","octobre","novembre","décembre")</f>
        <v>mars</v>
      </c>
      <c r="AG828" t="str">
        <f>Ventes[[#This Row],[DateAnnee]]&amp;IF(WEEKNUM(Ventes[[#This Row],[VenteDate]])&lt;10,"-0","-")&amp;WEEKNUM(Ventes[[#This Row],[VenteDate]])</f>
        <v>2026-13</v>
      </c>
      <c r="AH828" s="10">
        <f>YEAR(Ventes[[#This Row],[VenteDate]])</f>
        <v>2026</v>
      </c>
      <c r="AI828" s="1"/>
      <c r="AK828" s="2"/>
      <c r="AR828"/>
      <c r="AS828"/>
      <c r="AT828"/>
      <c r="AU828"/>
      <c r="AV828"/>
      <c r="AW828"/>
      <c r="BA828"/>
      <c r="BC828"/>
    </row>
    <row r="829" spans="1:55">
      <c r="A829" t="s">
        <v>1749</v>
      </c>
      <c r="B829" t="s">
        <v>1750</v>
      </c>
      <c r="D829" s="7">
        <v>45573</v>
      </c>
      <c r="E829" s="8">
        <v>46835</v>
      </c>
      <c r="F829" s="8" t="s">
        <v>95</v>
      </c>
      <c r="G829" t="s">
        <v>96</v>
      </c>
      <c r="H829" t="s">
        <v>790</v>
      </c>
      <c r="I829" t="s">
        <v>791</v>
      </c>
      <c r="J829" t="s">
        <v>792</v>
      </c>
      <c r="K829" t="s">
        <v>1753</v>
      </c>
      <c r="L829" s="9" t="s">
        <v>1754</v>
      </c>
      <c r="M829" s="9" t="s">
        <v>130</v>
      </c>
      <c r="N829" t="s">
        <v>131</v>
      </c>
      <c r="O829" t="s">
        <v>45</v>
      </c>
      <c r="P829" s="9" t="s">
        <v>46</v>
      </c>
      <c r="Q829" s="5" t="s">
        <v>79</v>
      </c>
      <c r="R829" t="s">
        <v>80</v>
      </c>
      <c r="S829" t="s">
        <v>132</v>
      </c>
      <c r="T829" t="s">
        <v>133</v>
      </c>
      <c r="U829" s="9">
        <v>24.8</v>
      </c>
      <c r="V829">
        <v>10</v>
      </c>
      <c r="W829" s="9">
        <v>111.4</v>
      </c>
      <c r="X829">
        <f>Ventes[[#This Row],[VenteNombre]]*Ventes[[#This Row],[PUHT]]</f>
        <v>1114</v>
      </c>
      <c r="Y829">
        <f>IF(Ventes[[#This Row],[RemiseType]]="Aucun",0,IF(Ventes[[#This Row],[RemiseType]]="Bas",3%,IF(Ventes[[#This Row],[RemiseType]]="Moyen",5%,IF(Ventes[[#This Row],[RemiseType]]="Elevé",10%,0))))*Ventes[[#This Row],[VenteBrut]]</f>
        <v>55.7</v>
      </c>
      <c r="Z829">
        <f>Ventes[[#This Row],[VenteBrut]]-Ventes[[#This Row],[Remise]]</f>
        <v>1058.3</v>
      </c>
      <c r="AA829">
        <f>Ventes[[#This Row],[VenteNombre]]*Ventes[[#This Row],[CUHT]]</f>
        <v>248</v>
      </c>
      <c r="AB829">
        <f>ROUND(Ventes[[#This Row],[VenteNet]]-Ventes[[#This Row],[Cout]],2)</f>
        <v>810.3</v>
      </c>
      <c r="AC829">
        <f>WEEKDAY(Ventes[[#This Row],[VenteDate]], 2)</f>
        <v>4</v>
      </c>
      <c r="AD829" t="str">
        <f>CHOOSE(WEEKDAY(Ventes[[#This Row],[VenteDate]], 2),"lun.","mar.","mer.","jeu.","ven.","sam.","dim.")</f>
        <v>jeu.</v>
      </c>
      <c r="AE829" s="10" t="str">
        <f>IF(MONTH(Ventes[[#This Row],[VenteDate]])&lt;10,"0"&amp;MONTH(Ventes[[#This Row],[VenteDate]]),TEXT(MONTH(Ventes[[#This Row],[VenteDate]]),"##"))</f>
        <v>03</v>
      </c>
      <c r="AF829" t="str">
        <f>CHOOSE(Ventes[[#This Row],[DateMoisNumero]],"janvier","février","mars","avril","mai","juin","juillet.","août","septembre","octobre","novembre","décembre")</f>
        <v>mars</v>
      </c>
      <c r="AG829" t="str">
        <f>Ventes[[#This Row],[DateAnnee]]&amp;IF(WEEKNUM(Ventes[[#This Row],[VenteDate]])&lt;10,"-0","-")&amp;WEEKNUM(Ventes[[#This Row],[VenteDate]])</f>
        <v>2028-13</v>
      </c>
      <c r="AH829" s="10">
        <f>YEAR(Ventes[[#This Row],[VenteDate]])</f>
        <v>2028</v>
      </c>
      <c r="AI829" s="1"/>
      <c r="AK829" s="2"/>
      <c r="AR829"/>
      <c r="AS829"/>
      <c r="AT829"/>
      <c r="AU829"/>
      <c r="AV829"/>
      <c r="AW829"/>
      <c r="BA829"/>
      <c r="BC829"/>
    </row>
    <row r="830" spans="1:55">
      <c r="A830" t="s">
        <v>1755</v>
      </c>
      <c r="B830" t="s">
        <v>1756</v>
      </c>
      <c r="D830" s="7">
        <v>45809</v>
      </c>
      <c r="E830" s="8">
        <v>45809</v>
      </c>
      <c r="F830" s="8" t="s">
        <v>219</v>
      </c>
      <c r="G830" t="s">
        <v>220</v>
      </c>
      <c r="H830" t="s">
        <v>420</v>
      </c>
      <c r="I830" t="s">
        <v>421</v>
      </c>
      <c r="J830" t="s">
        <v>421</v>
      </c>
      <c r="K830" t="s">
        <v>721</v>
      </c>
      <c r="L830" s="9" t="s">
        <v>722</v>
      </c>
      <c r="M830" s="9" t="s">
        <v>53</v>
      </c>
      <c r="N830" t="s">
        <v>54</v>
      </c>
      <c r="O830" t="s">
        <v>45</v>
      </c>
      <c r="P830" s="9" t="s">
        <v>46</v>
      </c>
      <c r="Q830" s="5" t="s">
        <v>79</v>
      </c>
      <c r="R830" t="s">
        <v>80</v>
      </c>
      <c r="S830" t="s">
        <v>365</v>
      </c>
      <c r="T830" t="s">
        <v>366</v>
      </c>
      <c r="U830" s="9">
        <v>132.19</v>
      </c>
      <c r="V830">
        <v>80</v>
      </c>
      <c r="W830" s="9">
        <v>145.80000000000001</v>
      </c>
      <c r="X830">
        <f>Ventes[[#This Row],[VenteNombre]]*Ventes[[#This Row],[PUHT]]</f>
        <v>11664</v>
      </c>
      <c r="Y830">
        <f>IF(Ventes[[#This Row],[RemiseType]]="Aucun",0,IF(Ventes[[#This Row],[RemiseType]]="Bas",3%,IF(Ventes[[#This Row],[RemiseType]]="Moyen",5%,IF(Ventes[[#This Row],[RemiseType]]="Elevé",10%,0))))*Ventes[[#This Row],[VenteBrut]]</f>
        <v>583.20000000000005</v>
      </c>
      <c r="Z830">
        <f>Ventes[[#This Row],[VenteBrut]]-Ventes[[#This Row],[Remise]]</f>
        <v>11080.8</v>
      </c>
      <c r="AA830">
        <f>Ventes[[#This Row],[VenteNombre]]*Ventes[[#This Row],[CUHT]]</f>
        <v>10575.2</v>
      </c>
      <c r="AB830">
        <f>ROUND(Ventes[[#This Row],[VenteNet]]-Ventes[[#This Row],[Cout]],2)</f>
        <v>505.6</v>
      </c>
      <c r="AC830">
        <f>WEEKDAY(Ventes[[#This Row],[VenteDate]], 2)</f>
        <v>7</v>
      </c>
      <c r="AD830" t="str">
        <f>CHOOSE(WEEKDAY(Ventes[[#This Row],[VenteDate]], 2),"lun.","mar.","mer.","jeu.","ven.","sam.","dim.")</f>
        <v>dim.</v>
      </c>
      <c r="AE830" s="10" t="str">
        <f>IF(MONTH(Ventes[[#This Row],[VenteDate]])&lt;10,"0"&amp;MONTH(Ventes[[#This Row],[VenteDate]]),TEXT(MONTH(Ventes[[#This Row],[VenteDate]]),"##"))</f>
        <v>06</v>
      </c>
      <c r="AF830" t="str">
        <f>CHOOSE(Ventes[[#This Row],[DateMoisNumero]],"janvier","février","mars","avril","mai","juin","juillet.","août","septembre","octobre","novembre","décembre")</f>
        <v>juin</v>
      </c>
      <c r="AG830" t="str">
        <f>Ventes[[#This Row],[DateAnnee]]&amp;IF(WEEKNUM(Ventes[[#This Row],[VenteDate]])&lt;10,"-0","-")&amp;WEEKNUM(Ventes[[#This Row],[VenteDate]])</f>
        <v>2025-23</v>
      </c>
      <c r="AH830" s="10">
        <f>YEAR(Ventes[[#This Row],[VenteDate]])</f>
        <v>2025</v>
      </c>
      <c r="AI830" s="1"/>
      <c r="AK830" s="2"/>
      <c r="AR830"/>
      <c r="AS830"/>
      <c r="AT830"/>
      <c r="AU830"/>
      <c r="AV830"/>
      <c r="AW830"/>
      <c r="BA830"/>
      <c r="BC830"/>
    </row>
    <row r="831" spans="1:55">
      <c r="A831" t="s">
        <v>1755</v>
      </c>
      <c r="B831" t="s">
        <v>1756</v>
      </c>
      <c r="D831" s="7">
        <v>45809</v>
      </c>
      <c r="E831" s="8">
        <v>45833</v>
      </c>
      <c r="F831" s="8" t="s">
        <v>219</v>
      </c>
      <c r="G831" t="s">
        <v>220</v>
      </c>
      <c r="H831" t="s">
        <v>420</v>
      </c>
      <c r="I831" t="s">
        <v>421</v>
      </c>
      <c r="J831" t="s">
        <v>421</v>
      </c>
      <c r="K831" t="s">
        <v>1757</v>
      </c>
      <c r="L831" s="9" t="s">
        <v>1758</v>
      </c>
      <c r="M831" s="9" t="s">
        <v>53</v>
      </c>
      <c r="N831" t="s">
        <v>54</v>
      </c>
      <c r="O831" t="s">
        <v>45</v>
      </c>
      <c r="P831" t="s">
        <v>46</v>
      </c>
      <c r="Q831" s="5" t="s">
        <v>79</v>
      </c>
      <c r="R831" t="s">
        <v>80</v>
      </c>
      <c r="S831" t="s">
        <v>160</v>
      </c>
      <c r="T831" t="s">
        <v>161</v>
      </c>
      <c r="U831">
        <v>43.2</v>
      </c>
      <c r="V831">
        <v>57</v>
      </c>
      <c r="W831">
        <v>64.8</v>
      </c>
      <c r="X831">
        <f>Ventes[[#This Row],[VenteNombre]]*Ventes[[#This Row],[PUHT]]</f>
        <v>3693.6</v>
      </c>
      <c r="Y831">
        <f>IF(Ventes[[#This Row],[RemiseType]]="Aucun",0,IF(Ventes[[#This Row],[RemiseType]]="Bas",3%,IF(Ventes[[#This Row],[RemiseType]]="Moyen",5%,IF(Ventes[[#This Row],[RemiseType]]="Elevé",10%,0))))*Ventes[[#This Row],[VenteBrut]]</f>
        <v>184.68</v>
      </c>
      <c r="Z831">
        <f>Ventes[[#This Row],[VenteBrut]]-Ventes[[#This Row],[Remise]]</f>
        <v>3508.92</v>
      </c>
      <c r="AA831">
        <f>Ventes[[#This Row],[VenteNombre]]*Ventes[[#This Row],[CUHT]]</f>
        <v>2462.4</v>
      </c>
      <c r="AB831">
        <f>ROUND(Ventes[[#This Row],[VenteNet]]-Ventes[[#This Row],[Cout]],2)</f>
        <v>1046.52</v>
      </c>
      <c r="AC831">
        <f>WEEKDAY(Ventes[[#This Row],[VenteDate]], 2)</f>
        <v>3</v>
      </c>
      <c r="AD831" t="str">
        <f>CHOOSE(WEEKDAY(Ventes[[#This Row],[VenteDate]], 2),"lun.","mar.","mer.","jeu.","ven.","sam.","dim.")</f>
        <v>mer.</v>
      </c>
      <c r="AE831" s="10" t="str">
        <f>IF(MONTH(Ventes[[#This Row],[VenteDate]])&lt;10,"0"&amp;MONTH(Ventes[[#This Row],[VenteDate]]),TEXT(MONTH(Ventes[[#This Row],[VenteDate]]),"##"))</f>
        <v>06</v>
      </c>
      <c r="AF831" t="str">
        <f>CHOOSE(Ventes[[#This Row],[DateMoisNumero]],"janvier","février","mars","avril","mai","juin","juillet.","août","septembre","octobre","novembre","décembre")</f>
        <v>juin</v>
      </c>
      <c r="AG831" t="str">
        <f>Ventes[[#This Row],[DateAnnee]]&amp;IF(WEEKNUM(Ventes[[#This Row],[VenteDate]])&lt;10,"-0","-")&amp;WEEKNUM(Ventes[[#This Row],[VenteDate]])</f>
        <v>2025-26</v>
      </c>
      <c r="AH831" s="10">
        <f>YEAR(Ventes[[#This Row],[VenteDate]])</f>
        <v>2025</v>
      </c>
      <c r="AI831" s="1"/>
      <c r="AK831" s="2"/>
      <c r="AR831"/>
      <c r="AS831"/>
      <c r="AT831"/>
      <c r="AU831"/>
      <c r="AV831"/>
      <c r="AW831"/>
      <c r="BA831"/>
      <c r="BC831"/>
    </row>
    <row r="832" spans="1:55">
      <c r="A832" t="s">
        <v>1755</v>
      </c>
      <c r="B832" t="s">
        <v>1756</v>
      </c>
      <c r="D832" s="7">
        <v>45809</v>
      </c>
      <c r="E832" s="8">
        <v>46328</v>
      </c>
      <c r="F832" s="8" t="s">
        <v>219</v>
      </c>
      <c r="G832" t="s">
        <v>220</v>
      </c>
      <c r="H832" t="s">
        <v>420</v>
      </c>
      <c r="I832" t="s">
        <v>421</v>
      </c>
      <c r="J832" t="s">
        <v>421</v>
      </c>
      <c r="K832" t="s">
        <v>717</v>
      </c>
      <c r="L832" s="9" t="s">
        <v>718</v>
      </c>
      <c r="M832" s="9" t="s">
        <v>53</v>
      </c>
      <c r="N832" t="s">
        <v>54</v>
      </c>
      <c r="O832" t="s">
        <v>45</v>
      </c>
      <c r="P832" t="s">
        <v>46</v>
      </c>
      <c r="Q832" s="5" t="s">
        <v>79</v>
      </c>
      <c r="R832" t="s">
        <v>80</v>
      </c>
      <c r="S832" t="s">
        <v>365</v>
      </c>
      <c r="T832" t="s">
        <v>366</v>
      </c>
      <c r="U832">
        <v>73.44</v>
      </c>
      <c r="V832">
        <v>80</v>
      </c>
      <c r="W832">
        <v>181</v>
      </c>
      <c r="X832">
        <f>Ventes[[#This Row],[VenteNombre]]*Ventes[[#This Row],[PUHT]]</f>
        <v>14480</v>
      </c>
      <c r="Y832">
        <f>IF(Ventes[[#This Row],[RemiseType]]="Aucun",0,IF(Ventes[[#This Row],[RemiseType]]="Bas",3%,IF(Ventes[[#This Row],[RemiseType]]="Moyen",5%,IF(Ventes[[#This Row],[RemiseType]]="Elevé",10%,0))))*Ventes[[#This Row],[VenteBrut]]</f>
        <v>724</v>
      </c>
      <c r="Z832">
        <f>Ventes[[#This Row],[VenteBrut]]-Ventes[[#This Row],[Remise]]</f>
        <v>13756</v>
      </c>
      <c r="AA832">
        <f>Ventes[[#This Row],[VenteNombre]]*Ventes[[#This Row],[CUHT]]</f>
        <v>5875.2</v>
      </c>
      <c r="AB832">
        <f>ROUND(Ventes[[#This Row],[VenteNet]]-Ventes[[#This Row],[Cout]],2)</f>
        <v>7880.8</v>
      </c>
      <c r="AC832">
        <f>WEEKDAY(Ventes[[#This Row],[VenteDate]], 2)</f>
        <v>1</v>
      </c>
      <c r="AD832" t="str">
        <f>CHOOSE(WEEKDAY(Ventes[[#This Row],[VenteDate]], 2),"lun.","mar.","mer.","jeu.","ven.","sam.","dim.")</f>
        <v>lun.</v>
      </c>
      <c r="AE832" s="10" t="str">
        <f>IF(MONTH(Ventes[[#This Row],[VenteDate]])&lt;10,"0"&amp;MONTH(Ventes[[#This Row],[VenteDate]]),TEXT(MONTH(Ventes[[#This Row],[VenteDate]]),"##"))</f>
        <v>11</v>
      </c>
      <c r="AF832" t="str">
        <f>CHOOSE(Ventes[[#This Row],[DateMoisNumero]],"janvier","février","mars","avril","mai","juin","juillet.","août","septembre","octobre","novembre","décembre")</f>
        <v>novembre</v>
      </c>
      <c r="AG832" t="str">
        <f>Ventes[[#This Row],[DateAnnee]]&amp;IF(WEEKNUM(Ventes[[#This Row],[VenteDate]])&lt;10,"-0","-")&amp;WEEKNUM(Ventes[[#This Row],[VenteDate]])</f>
        <v>2026-45</v>
      </c>
      <c r="AH832" s="10">
        <f>YEAR(Ventes[[#This Row],[VenteDate]])</f>
        <v>2026</v>
      </c>
      <c r="AI832" s="1"/>
      <c r="AK832" s="2"/>
      <c r="AR832"/>
      <c r="AS832"/>
      <c r="AT832"/>
      <c r="AU832"/>
      <c r="AV832"/>
      <c r="AW832"/>
      <c r="BA832"/>
      <c r="BC832"/>
    </row>
    <row r="833" spans="1:55">
      <c r="A833" t="s">
        <v>1755</v>
      </c>
      <c r="B833" t="s">
        <v>1756</v>
      </c>
      <c r="D833" s="7">
        <v>45809</v>
      </c>
      <c r="E833" s="8">
        <v>46563</v>
      </c>
      <c r="F833" s="8" t="s">
        <v>219</v>
      </c>
      <c r="G833" t="s">
        <v>220</v>
      </c>
      <c r="H833" t="s">
        <v>420</v>
      </c>
      <c r="I833" t="s">
        <v>421</v>
      </c>
      <c r="J833" t="s">
        <v>421</v>
      </c>
      <c r="K833" t="s">
        <v>1759</v>
      </c>
      <c r="L833" s="9" t="s">
        <v>1760</v>
      </c>
      <c r="M833" s="9" t="s">
        <v>53</v>
      </c>
      <c r="N833" t="s">
        <v>54</v>
      </c>
      <c r="O833" t="s">
        <v>45</v>
      </c>
      <c r="P833" s="9" t="s">
        <v>46</v>
      </c>
      <c r="Q833" s="5" t="s">
        <v>79</v>
      </c>
      <c r="R833" t="s">
        <v>80</v>
      </c>
      <c r="S833" t="s">
        <v>160</v>
      </c>
      <c r="T833" t="s">
        <v>161</v>
      </c>
      <c r="U833" s="9">
        <v>36</v>
      </c>
      <c r="V833">
        <v>57</v>
      </c>
      <c r="W833" s="9">
        <v>54</v>
      </c>
      <c r="X833">
        <f>Ventes[[#This Row],[VenteNombre]]*Ventes[[#This Row],[PUHT]]</f>
        <v>3078</v>
      </c>
      <c r="Y833">
        <f>IF(Ventes[[#This Row],[RemiseType]]="Aucun",0,IF(Ventes[[#This Row],[RemiseType]]="Bas",3%,IF(Ventes[[#This Row],[RemiseType]]="Moyen",5%,IF(Ventes[[#This Row],[RemiseType]]="Elevé",10%,0))))*Ventes[[#This Row],[VenteBrut]]</f>
        <v>153.9</v>
      </c>
      <c r="Z833">
        <f>Ventes[[#This Row],[VenteBrut]]-Ventes[[#This Row],[Remise]]</f>
        <v>2924.1</v>
      </c>
      <c r="AA833">
        <f>Ventes[[#This Row],[VenteNombre]]*Ventes[[#This Row],[CUHT]]</f>
        <v>2052</v>
      </c>
      <c r="AB833">
        <f>ROUND(Ventes[[#This Row],[VenteNet]]-Ventes[[#This Row],[Cout]],2)</f>
        <v>872.1</v>
      </c>
      <c r="AC833">
        <f>WEEKDAY(Ventes[[#This Row],[VenteDate]], 2)</f>
        <v>5</v>
      </c>
      <c r="AD833" t="str">
        <f>CHOOSE(WEEKDAY(Ventes[[#This Row],[VenteDate]], 2),"lun.","mar.","mer.","jeu.","ven.","sam.","dim.")</f>
        <v>ven.</v>
      </c>
      <c r="AE833" s="10" t="str">
        <f>IF(MONTH(Ventes[[#This Row],[VenteDate]])&lt;10,"0"&amp;MONTH(Ventes[[#This Row],[VenteDate]]),TEXT(MONTH(Ventes[[#This Row],[VenteDate]]),"##"))</f>
        <v>06</v>
      </c>
      <c r="AF833" t="str">
        <f>CHOOSE(Ventes[[#This Row],[DateMoisNumero]],"janvier","février","mars","avril","mai","juin","juillet.","août","septembre","octobre","novembre","décembre")</f>
        <v>juin</v>
      </c>
      <c r="AG833" t="str">
        <f>Ventes[[#This Row],[DateAnnee]]&amp;IF(WEEKNUM(Ventes[[#This Row],[VenteDate]])&lt;10,"-0","-")&amp;WEEKNUM(Ventes[[#This Row],[VenteDate]])</f>
        <v>2027-26</v>
      </c>
      <c r="AH833" s="10">
        <f>YEAR(Ventes[[#This Row],[VenteDate]])</f>
        <v>2027</v>
      </c>
      <c r="AI833" s="1"/>
      <c r="AK833" s="2"/>
      <c r="AR833"/>
      <c r="AS833"/>
      <c r="AT833"/>
      <c r="AU833"/>
      <c r="AV833"/>
      <c r="AW833"/>
      <c r="BA833"/>
      <c r="BC833"/>
    </row>
    <row r="834" spans="1:55">
      <c r="A834" t="s">
        <v>1761</v>
      </c>
      <c r="B834" t="s">
        <v>1762</v>
      </c>
      <c r="C834" t="s">
        <v>313</v>
      </c>
      <c r="D834" s="7">
        <v>45812</v>
      </c>
      <c r="E834" s="8">
        <v>45812</v>
      </c>
      <c r="F834" s="8" t="s">
        <v>95</v>
      </c>
      <c r="G834" t="s">
        <v>96</v>
      </c>
      <c r="H834" t="s">
        <v>802</v>
      </c>
      <c r="I834" t="s">
        <v>803</v>
      </c>
      <c r="J834" t="s">
        <v>804</v>
      </c>
      <c r="K834" t="s">
        <v>1763</v>
      </c>
      <c r="L834" s="9" t="s">
        <v>1764</v>
      </c>
      <c r="M834" s="9" t="s">
        <v>130</v>
      </c>
      <c r="N834" t="s">
        <v>131</v>
      </c>
      <c r="O834" t="s">
        <v>45</v>
      </c>
      <c r="P834" s="9" t="s">
        <v>46</v>
      </c>
      <c r="Q834" s="5" t="s">
        <v>79</v>
      </c>
      <c r="R834" t="s">
        <v>80</v>
      </c>
      <c r="S834" t="s">
        <v>49</v>
      </c>
      <c r="T834" t="s">
        <v>50</v>
      </c>
      <c r="U834" s="9">
        <v>92.23</v>
      </c>
      <c r="V834">
        <v>12</v>
      </c>
      <c r="W834" s="9">
        <v>133.81</v>
      </c>
      <c r="X834">
        <f>Ventes[[#This Row],[VenteNombre]]*Ventes[[#This Row],[PUHT]]</f>
        <v>1605.72</v>
      </c>
      <c r="Y834">
        <f>IF(Ventes[[#This Row],[RemiseType]]="Aucun",0,IF(Ventes[[#This Row],[RemiseType]]="Bas",3%,IF(Ventes[[#This Row],[RemiseType]]="Moyen",5%,IF(Ventes[[#This Row],[RemiseType]]="Elevé",10%,0))))*Ventes[[#This Row],[VenteBrut]]</f>
        <v>80.286000000000001</v>
      </c>
      <c r="Z834">
        <f>Ventes[[#This Row],[VenteBrut]]-Ventes[[#This Row],[Remise]]</f>
        <v>1525.434</v>
      </c>
      <c r="AA834">
        <f>Ventes[[#This Row],[VenteNombre]]*Ventes[[#This Row],[CUHT]]</f>
        <v>1106.76</v>
      </c>
      <c r="AB834">
        <f>ROUND(Ventes[[#This Row],[VenteNet]]-Ventes[[#This Row],[Cout]],2)</f>
        <v>418.67</v>
      </c>
      <c r="AC834">
        <f>WEEKDAY(Ventes[[#This Row],[VenteDate]], 2)</f>
        <v>3</v>
      </c>
      <c r="AD834" t="str">
        <f>CHOOSE(WEEKDAY(Ventes[[#This Row],[VenteDate]], 2),"lun.","mar.","mer.","jeu.","ven.","sam.","dim.")</f>
        <v>mer.</v>
      </c>
      <c r="AE834" s="10" t="str">
        <f>IF(MONTH(Ventes[[#This Row],[VenteDate]])&lt;10,"0"&amp;MONTH(Ventes[[#This Row],[VenteDate]]),TEXT(MONTH(Ventes[[#This Row],[VenteDate]]),"##"))</f>
        <v>06</v>
      </c>
      <c r="AF834" t="str">
        <f>CHOOSE(Ventes[[#This Row],[DateMoisNumero]],"janvier","février","mars","avril","mai","juin","juillet.","août","septembre","octobre","novembre","décembre")</f>
        <v>juin</v>
      </c>
      <c r="AG834" t="str">
        <f>Ventes[[#This Row],[DateAnnee]]&amp;IF(WEEKNUM(Ventes[[#This Row],[VenteDate]])&lt;10,"-0","-")&amp;WEEKNUM(Ventes[[#This Row],[VenteDate]])</f>
        <v>2025-23</v>
      </c>
      <c r="AH834" s="10">
        <f>YEAR(Ventes[[#This Row],[VenteDate]])</f>
        <v>2025</v>
      </c>
      <c r="AI834" s="1"/>
      <c r="AK834" s="2"/>
      <c r="AR834"/>
      <c r="AS834"/>
      <c r="AT834"/>
      <c r="AU834"/>
      <c r="AV834"/>
      <c r="AW834"/>
      <c r="BA834"/>
      <c r="BC834"/>
    </row>
    <row r="835" spans="1:55">
      <c r="A835" t="s">
        <v>1761</v>
      </c>
      <c r="B835" t="s">
        <v>1762</v>
      </c>
      <c r="C835" t="s">
        <v>313</v>
      </c>
      <c r="D835" s="7">
        <v>45812</v>
      </c>
      <c r="E835" s="8">
        <v>46004</v>
      </c>
      <c r="F835" s="8" t="s">
        <v>95</v>
      </c>
      <c r="G835" t="s">
        <v>96</v>
      </c>
      <c r="H835" t="s">
        <v>802</v>
      </c>
      <c r="I835" t="s">
        <v>803</v>
      </c>
      <c r="J835" t="s">
        <v>804</v>
      </c>
      <c r="K835" t="s">
        <v>1350</v>
      </c>
      <c r="L835" s="9" t="s">
        <v>1351</v>
      </c>
      <c r="M835" s="9" t="s">
        <v>75</v>
      </c>
      <c r="N835" t="s">
        <v>76</v>
      </c>
      <c r="O835" t="s">
        <v>55</v>
      </c>
      <c r="P835" t="s">
        <v>56</v>
      </c>
      <c r="Q835" s="5" t="s">
        <v>65</v>
      </c>
      <c r="R835" t="s">
        <v>66</v>
      </c>
      <c r="S835" t="s">
        <v>342</v>
      </c>
      <c r="T835" t="s">
        <v>343</v>
      </c>
      <c r="U835">
        <v>42</v>
      </c>
      <c r="V835">
        <v>23</v>
      </c>
      <c r="W835">
        <v>48</v>
      </c>
      <c r="X835">
        <f>Ventes[[#This Row],[VenteNombre]]*Ventes[[#This Row],[PUHT]]</f>
        <v>1104</v>
      </c>
      <c r="Y835">
        <f>IF(Ventes[[#This Row],[RemiseType]]="Aucun",0,IF(Ventes[[#This Row],[RemiseType]]="Bas",3%,IF(Ventes[[#This Row],[RemiseType]]="Moyen",5%,IF(Ventes[[#This Row],[RemiseType]]="Elevé",10%,0))))*Ventes[[#This Row],[VenteBrut]]</f>
        <v>33.119999999999997</v>
      </c>
      <c r="Z835">
        <f>Ventes[[#This Row],[VenteBrut]]-Ventes[[#This Row],[Remise]]</f>
        <v>1070.8800000000001</v>
      </c>
      <c r="AA835">
        <f>Ventes[[#This Row],[VenteNombre]]*Ventes[[#This Row],[CUHT]]</f>
        <v>966</v>
      </c>
      <c r="AB835">
        <f>ROUND(Ventes[[#This Row],[VenteNet]]-Ventes[[#This Row],[Cout]],2)</f>
        <v>104.88</v>
      </c>
      <c r="AC835">
        <f>WEEKDAY(Ventes[[#This Row],[VenteDate]], 2)</f>
        <v>6</v>
      </c>
      <c r="AD835" t="str">
        <f>CHOOSE(WEEKDAY(Ventes[[#This Row],[VenteDate]], 2),"lun.","mar.","mer.","jeu.","ven.","sam.","dim.")</f>
        <v>sam.</v>
      </c>
      <c r="AE835" s="10" t="str">
        <f>IF(MONTH(Ventes[[#This Row],[VenteDate]])&lt;10,"0"&amp;MONTH(Ventes[[#This Row],[VenteDate]]),TEXT(MONTH(Ventes[[#This Row],[VenteDate]]),"##"))</f>
        <v>12</v>
      </c>
      <c r="AF835" t="str">
        <f>CHOOSE(Ventes[[#This Row],[DateMoisNumero]],"janvier","février","mars","avril","mai","juin","juillet.","août","septembre","octobre","novembre","décembre")</f>
        <v>décembre</v>
      </c>
      <c r="AG835" t="str">
        <f>Ventes[[#This Row],[DateAnnee]]&amp;IF(WEEKNUM(Ventes[[#This Row],[VenteDate]])&lt;10,"-0","-")&amp;WEEKNUM(Ventes[[#This Row],[VenteDate]])</f>
        <v>2025-50</v>
      </c>
      <c r="AH835" s="10">
        <f>YEAR(Ventes[[#This Row],[VenteDate]])</f>
        <v>2025</v>
      </c>
      <c r="AI835" s="1"/>
      <c r="AK835" s="2"/>
      <c r="AR835"/>
      <c r="AS835"/>
      <c r="AT835"/>
      <c r="AU835"/>
      <c r="AV835"/>
      <c r="AW835"/>
      <c r="BA835"/>
      <c r="BC835"/>
    </row>
    <row r="836" spans="1:55">
      <c r="A836" t="s">
        <v>1761</v>
      </c>
      <c r="B836" t="s">
        <v>1762</v>
      </c>
      <c r="C836" t="s">
        <v>313</v>
      </c>
      <c r="D836" s="7">
        <v>45812</v>
      </c>
      <c r="E836" s="8">
        <v>46353</v>
      </c>
      <c r="F836" s="8" t="s">
        <v>95</v>
      </c>
      <c r="G836" t="s">
        <v>96</v>
      </c>
      <c r="H836" t="s">
        <v>802</v>
      </c>
      <c r="I836" t="s">
        <v>803</v>
      </c>
      <c r="J836" t="s">
        <v>804</v>
      </c>
      <c r="K836" t="s">
        <v>1765</v>
      </c>
      <c r="L836" s="9" t="s">
        <v>1766</v>
      </c>
      <c r="M836" s="9" t="s">
        <v>130</v>
      </c>
      <c r="N836" t="s">
        <v>131</v>
      </c>
      <c r="O836" t="s">
        <v>45</v>
      </c>
      <c r="P836" t="s">
        <v>46</v>
      </c>
      <c r="Q836" s="5" t="s">
        <v>79</v>
      </c>
      <c r="R836" t="s">
        <v>80</v>
      </c>
      <c r="S836" t="s">
        <v>49</v>
      </c>
      <c r="T836" t="s">
        <v>50</v>
      </c>
      <c r="U836">
        <v>40.67</v>
      </c>
      <c r="V836">
        <v>12</v>
      </c>
      <c r="W836">
        <v>59</v>
      </c>
      <c r="X836">
        <f>Ventes[[#This Row],[VenteNombre]]*Ventes[[#This Row],[PUHT]]</f>
        <v>708</v>
      </c>
      <c r="Y836">
        <f>IF(Ventes[[#This Row],[RemiseType]]="Aucun",0,IF(Ventes[[#This Row],[RemiseType]]="Bas",3%,IF(Ventes[[#This Row],[RemiseType]]="Moyen",5%,IF(Ventes[[#This Row],[RemiseType]]="Elevé",10%,0))))*Ventes[[#This Row],[VenteBrut]]</f>
        <v>35.4</v>
      </c>
      <c r="Z836">
        <f>Ventes[[#This Row],[VenteBrut]]-Ventes[[#This Row],[Remise]]</f>
        <v>672.6</v>
      </c>
      <c r="AA836">
        <f>Ventes[[#This Row],[VenteNombre]]*Ventes[[#This Row],[CUHT]]</f>
        <v>488.04</v>
      </c>
      <c r="AB836">
        <f>ROUND(Ventes[[#This Row],[VenteNet]]-Ventes[[#This Row],[Cout]],2)</f>
        <v>184.56</v>
      </c>
      <c r="AC836">
        <f>WEEKDAY(Ventes[[#This Row],[VenteDate]], 2)</f>
        <v>5</v>
      </c>
      <c r="AD836" t="str">
        <f>CHOOSE(WEEKDAY(Ventes[[#This Row],[VenteDate]], 2),"lun.","mar.","mer.","jeu.","ven.","sam.","dim.")</f>
        <v>ven.</v>
      </c>
      <c r="AE836" s="10" t="str">
        <f>IF(MONTH(Ventes[[#This Row],[VenteDate]])&lt;10,"0"&amp;MONTH(Ventes[[#This Row],[VenteDate]]),TEXT(MONTH(Ventes[[#This Row],[VenteDate]]),"##"))</f>
        <v>11</v>
      </c>
      <c r="AF836" t="str">
        <f>CHOOSE(Ventes[[#This Row],[DateMoisNumero]],"janvier","février","mars","avril","mai","juin","juillet.","août","septembre","octobre","novembre","décembre")</f>
        <v>novembre</v>
      </c>
      <c r="AG836" t="str">
        <f>Ventes[[#This Row],[DateAnnee]]&amp;IF(WEEKNUM(Ventes[[#This Row],[VenteDate]])&lt;10,"-0","-")&amp;WEEKNUM(Ventes[[#This Row],[VenteDate]])</f>
        <v>2026-48</v>
      </c>
      <c r="AH836" s="10">
        <f>YEAR(Ventes[[#This Row],[VenteDate]])</f>
        <v>2026</v>
      </c>
      <c r="AI836" s="1"/>
      <c r="AK836" s="2"/>
      <c r="AR836"/>
      <c r="AS836"/>
      <c r="AT836"/>
      <c r="AU836"/>
      <c r="AV836"/>
      <c r="AW836"/>
      <c r="BA836"/>
      <c r="BC836"/>
    </row>
    <row r="837" spans="1:55">
      <c r="A837" t="s">
        <v>1761</v>
      </c>
      <c r="B837" t="s">
        <v>1762</v>
      </c>
      <c r="C837" t="s">
        <v>313</v>
      </c>
      <c r="D837" s="7">
        <v>45812</v>
      </c>
      <c r="E837" s="8">
        <v>46734</v>
      </c>
      <c r="F837" s="8" t="s">
        <v>95</v>
      </c>
      <c r="G837" t="s">
        <v>96</v>
      </c>
      <c r="H837" t="s">
        <v>802</v>
      </c>
      <c r="I837" t="s">
        <v>803</v>
      </c>
      <c r="J837" t="s">
        <v>804</v>
      </c>
      <c r="K837" t="s">
        <v>1593</v>
      </c>
      <c r="L837" s="9" t="s">
        <v>1594</v>
      </c>
      <c r="M837" s="9" t="s">
        <v>75</v>
      </c>
      <c r="N837" t="s">
        <v>76</v>
      </c>
      <c r="O837" t="s">
        <v>55</v>
      </c>
      <c r="P837" s="9" t="s">
        <v>56</v>
      </c>
      <c r="Q837" s="5" t="s">
        <v>65</v>
      </c>
      <c r="R837" t="s">
        <v>66</v>
      </c>
      <c r="S837" t="s">
        <v>342</v>
      </c>
      <c r="T837" t="s">
        <v>343</v>
      </c>
      <c r="U837" s="9">
        <v>46.67</v>
      </c>
      <c r="V837">
        <v>23</v>
      </c>
      <c r="W837" s="9">
        <v>53.33</v>
      </c>
      <c r="X837">
        <f>Ventes[[#This Row],[VenteNombre]]*Ventes[[#This Row],[PUHT]]</f>
        <v>1226.5899999999999</v>
      </c>
      <c r="Y837">
        <f>IF(Ventes[[#This Row],[RemiseType]]="Aucun",0,IF(Ventes[[#This Row],[RemiseType]]="Bas",3%,IF(Ventes[[#This Row],[RemiseType]]="Moyen",5%,IF(Ventes[[#This Row],[RemiseType]]="Elevé",10%,0))))*Ventes[[#This Row],[VenteBrut]]</f>
        <v>36.797699999999999</v>
      </c>
      <c r="Z837">
        <f>Ventes[[#This Row],[VenteBrut]]-Ventes[[#This Row],[Remise]]</f>
        <v>1189.7922999999998</v>
      </c>
      <c r="AA837">
        <f>Ventes[[#This Row],[VenteNombre]]*Ventes[[#This Row],[CUHT]]</f>
        <v>1073.4100000000001</v>
      </c>
      <c r="AB837">
        <f>ROUND(Ventes[[#This Row],[VenteNet]]-Ventes[[#This Row],[Cout]],2)</f>
        <v>116.38</v>
      </c>
      <c r="AC837">
        <f>WEEKDAY(Ventes[[#This Row],[VenteDate]], 2)</f>
        <v>1</v>
      </c>
      <c r="AD837" t="str">
        <f>CHOOSE(WEEKDAY(Ventes[[#This Row],[VenteDate]], 2),"lun.","mar.","mer.","jeu.","ven.","sam.","dim.")</f>
        <v>lun.</v>
      </c>
      <c r="AE837" s="10" t="str">
        <f>IF(MONTH(Ventes[[#This Row],[VenteDate]])&lt;10,"0"&amp;MONTH(Ventes[[#This Row],[VenteDate]]),TEXT(MONTH(Ventes[[#This Row],[VenteDate]]),"##"))</f>
        <v>12</v>
      </c>
      <c r="AF837" t="str">
        <f>CHOOSE(Ventes[[#This Row],[DateMoisNumero]],"janvier","février","mars","avril","mai","juin","juillet.","août","septembre","octobre","novembre","décembre")</f>
        <v>décembre</v>
      </c>
      <c r="AG837" t="str">
        <f>Ventes[[#This Row],[DateAnnee]]&amp;IF(WEEKNUM(Ventes[[#This Row],[VenteDate]])&lt;10,"-0","-")&amp;WEEKNUM(Ventes[[#This Row],[VenteDate]])</f>
        <v>2027-51</v>
      </c>
      <c r="AH837" s="10">
        <f>YEAR(Ventes[[#This Row],[VenteDate]])</f>
        <v>2027</v>
      </c>
      <c r="AI837" s="1"/>
      <c r="AK837" s="2"/>
      <c r="AR837"/>
      <c r="AS837"/>
      <c r="AT837"/>
      <c r="AU837"/>
      <c r="AV837"/>
      <c r="AW837"/>
      <c r="BA837"/>
      <c r="BC837"/>
    </row>
    <row r="838" spans="1:55">
      <c r="A838" t="s">
        <v>1767</v>
      </c>
      <c r="B838" t="s">
        <v>1768</v>
      </c>
      <c r="C838" t="s">
        <v>801</v>
      </c>
      <c r="D838" s="7">
        <v>45317</v>
      </c>
      <c r="E838" s="8">
        <v>45862</v>
      </c>
      <c r="F838" s="8" t="s">
        <v>95</v>
      </c>
      <c r="G838" t="s">
        <v>96</v>
      </c>
      <c r="H838" t="s">
        <v>155</v>
      </c>
      <c r="I838" t="s">
        <v>156</v>
      </c>
      <c r="J838" t="s">
        <v>157</v>
      </c>
      <c r="K838" t="s">
        <v>1270</v>
      </c>
      <c r="L838" s="9" t="s">
        <v>1271</v>
      </c>
      <c r="M838" s="9" t="s">
        <v>43</v>
      </c>
      <c r="N838" t="s">
        <v>44</v>
      </c>
      <c r="O838" t="s">
        <v>45</v>
      </c>
      <c r="P838" t="s">
        <v>46</v>
      </c>
      <c r="Q838" s="5" t="s">
        <v>57</v>
      </c>
      <c r="R838" t="s">
        <v>58</v>
      </c>
      <c r="S838" t="s">
        <v>271</v>
      </c>
      <c r="T838" t="s">
        <v>272</v>
      </c>
      <c r="U838">
        <v>64.8</v>
      </c>
      <c r="V838">
        <v>72</v>
      </c>
      <c r="W838">
        <v>130.78</v>
      </c>
      <c r="X838">
        <f>Ventes[[#This Row],[VenteNombre]]*Ventes[[#This Row],[PUHT]]</f>
        <v>9416.16</v>
      </c>
      <c r="Y838">
        <f>IF(Ventes[[#This Row],[RemiseType]]="Aucun",0,IF(Ventes[[#This Row],[RemiseType]]="Bas",3%,IF(Ventes[[#This Row],[RemiseType]]="Moyen",5%,IF(Ventes[[#This Row],[RemiseType]]="Elevé",10%,0))))*Ventes[[#This Row],[VenteBrut]]</f>
        <v>470.80799999999999</v>
      </c>
      <c r="Z838">
        <f>Ventes[[#This Row],[VenteBrut]]-Ventes[[#This Row],[Remise]]</f>
        <v>8945.351999999999</v>
      </c>
      <c r="AA838">
        <f>Ventes[[#This Row],[VenteNombre]]*Ventes[[#This Row],[CUHT]]</f>
        <v>4665.5999999999995</v>
      </c>
      <c r="AB838">
        <f>ROUND(Ventes[[#This Row],[VenteNet]]-Ventes[[#This Row],[Cout]],2)</f>
        <v>4279.75</v>
      </c>
      <c r="AC838">
        <f>WEEKDAY(Ventes[[#This Row],[VenteDate]], 2)</f>
        <v>4</v>
      </c>
      <c r="AD838" t="str">
        <f>CHOOSE(WEEKDAY(Ventes[[#This Row],[VenteDate]], 2),"lun.","mar.","mer.","jeu.","ven.","sam.","dim.")</f>
        <v>jeu.</v>
      </c>
      <c r="AE838" s="10" t="str">
        <f>IF(MONTH(Ventes[[#This Row],[VenteDate]])&lt;10,"0"&amp;MONTH(Ventes[[#This Row],[VenteDate]]),TEXT(MONTH(Ventes[[#This Row],[VenteDate]]),"##"))</f>
        <v>07</v>
      </c>
      <c r="AF838" t="str">
        <f>CHOOSE(Ventes[[#This Row],[DateMoisNumero]],"janvier","février","mars","avril","mai","juin","juillet.","août","septembre","octobre","novembre","décembre")</f>
        <v>juillet.</v>
      </c>
      <c r="AG838" t="str">
        <f>Ventes[[#This Row],[DateAnnee]]&amp;IF(WEEKNUM(Ventes[[#This Row],[VenteDate]])&lt;10,"-0","-")&amp;WEEKNUM(Ventes[[#This Row],[VenteDate]])</f>
        <v>2025-30</v>
      </c>
      <c r="AH838" s="10">
        <f>YEAR(Ventes[[#This Row],[VenteDate]])</f>
        <v>2025</v>
      </c>
      <c r="AI838" s="1"/>
      <c r="AK838" s="2"/>
      <c r="AR838"/>
      <c r="AS838"/>
      <c r="AT838"/>
      <c r="AU838"/>
      <c r="AV838"/>
      <c r="AW838"/>
      <c r="BA838"/>
      <c r="BC838"/>
    </row>
    <row r="839" spans="1:55">
      <c r="A839" t="s">
        <v>1767</v>
      </c>
      <c r="B839" t="s">
        <v>1768</v>
      </c>
      <c r="C839" t="s">
        <v>801</v>
      </c>
      <c r="D839" s="7">
        <v>45317</v>
      </c>
      <c r="E839" s="8">
        <v>46592</v>
      </c>
      <c r="F839" s="8" t="s">
        <v>95</v>
      </c>
      <c r="G839" t="s">
        <v>96</v>
      </c>
      <c r="H839" t="s">
        <v>155</v>
      </c>
      <c r="I839" t="s">
        <v>156</v>
      </c>
      <c r="J839" t="s">
        <v>157</v>
      </c>
      <c r="K839" t="s">
        <v>566</v>
      </c>
      <c r="L839" s="9" t="s">
        <v>567</v>
      </c>
      <c r="M839" s="9" t="s">
        <v>43</v>
      </c>
      <c r="N839" t="s">
        <v>44</v>
      </c>
      <c r="O839" t="s">
        <v>45</v>
      </c>
      <c r="P839" s="9" t="s">
        <v>46</v>
      </c>
      <c r="Q839" s="5" t="s">
        <v>57</v>
      </c>
      <c r="R839" t="s">
        <v>58</v>
      </c>
      <c r="S839" t="s">
        <v>271</v>
      </c>
      <c r="T839" t="s">
        <v>272</v>
      </c>
      <c r="U839" s="9">
        <v>50.4</v>
      </c>
      <c r="V839">
        <v>72</v>
      </c>
      <c r="W839" s="9">
        <v>123.94</v>
      </c>
      <c r="X839">
        <f>Ventes[[#This Row],[VenteNombre]]*Ventes[[#This Row],[PUHT]]</f>
        <v>8923.68</v>
      </c>
      <c r="Y839">
        <f>IF(Ventes[[#This Row],[RemiseType]]="Aucun",0,IF(Ventes[[#This Row],[RemiseType]]="Bas",3%,IF(Ventes[[#This Row],[RemiseType]]="Moyen",5%,IF(Ventes[[#This Row],[RemiseType]]="Elevé",10%,0))))*Ventes[[#This Row],[VenteBrut]]</f>
        <v>446.18400000000003</v>
      </c>
      <c r="Z839">
        <f>Ventes[[#This Row],[VenteBrut]]-Ventes[[#This Row],[Remise]]</f>
        <v>8477.496000000001</v>
      </c>
      <c r="AA839">
        <f>Ventes[[#This Row],[VenteNombre]]*Ventes[[#This Row],[CUHT]]</f>
        <v>3628.7999999999997</v>
      </c>
      <c r="AB839">
        <f>ROUND(Ventes[[#This Row],[VenteNet]]-Ventes[[#This Row],[Cout]],2)</f>
        <v>4848.7</v>
      </c>
      <c r="AC839">
        <f>WEEKDAY(Ventes[[#This Row],[VenteDate]], 2)</f>
        <v>6</v>
      </c>
      <c r="AD839" t="str">
        <f>CHOOSE(WEEKDAY(Ventes[[#This Row],[VenteDate]], 2),"lun.","mar.","mer.","jeu.","ven.","sam.","dim.")</f>
        <v>sam.</v>
      </c>
      <c r="AE839" s="10" t="str">
        <f>IF(MONTH(Ventes[[#This Row],[VenteDate]])&lt;10,"0"&amp;MONTH(Ventes[[#This Row],[VenteDate]]),TEXT(MONTH(Ventes[[#This Row],[VenteDate]]),"##"))</f>
        <v>07</v>
      </c>
      <c r="AF839" t="str">
        <f>CHOOSE(Ventes[[#This Row],[DateMoisNumero]],"janvier","février","mars","avril","mai","juin","juillet.","août","septembre","octobre","novembre","décembre")</f>
        <v>juillet.</v>
      </c>
      <c r="AG839" t="str">
        <f>Ventes[[#This Row],[DateAnnee]]&amp;IF(WEEKNUM(Ventes[[#This Row],[VenteDate]])&lt;10,"-0","-")&amp;WEEKNUM(Ventes[[#This Row],[VenteDate]])</f>
        <v>2027-30</v>
      </c>
      <c r="AH839" s="10">
        <f>YEAR(Ventes[[#This Row],[VenteDate]])</f>
        <v>2027</v>
      </c>
      <c r="AI839" s="1"/>
      <c r="AK839" s="2"/>
      <c r="AR839"/>
      <c r="AS839"/>
      <c r="AT839"/>
      <c r="AU839"/>
      <c r="AV839"/>
      <c r="AW839"/>
      <c r="BA839"/>
      <c r="BC839"/>
    </row>
    <row r="840" spans="1:55">
      <c r="A840" t="s">
        <v>1769</v>
      </c>
      <c r="B840" t="s">
        <v>1770</v>
      </c>
      <c r="C840" t="s">
        <v>901</v>
      </c>
      <c r="D840" s="7">
        <v>46036</v>
      </c>
      <c r="E840" s="8">
        <v>46036</v>
      </c>
      <c r="F840" s="8" t="s">
        <v>219</v>
      </c>
      <c r="G840" t="s">
        <v>220</v>
      </c>
      <c r="H840" t="s">
        <v>455</v>
      </c>
      <c r="I840" t="s">
        <v>456</v>
      </c>
      <c r="J840" t="s">
        <v>457</v>
      </c>
      <c r="K840" t="s">
        <v>749</v>
      </c>
      <c r="L840" s="9" t="s">
        <v>750</v>
      </c>
      <c r="M840" s="9" t="s">
        <v>63</v>
      </c>
      <c r="N840" t="s">
        <v>64</v>
      </c>
      <c r="O840" t="s">
        <v>77</v>
      </c>
      <c r="P840" s="9" t="s">
        <v>78</v>
      </c>
      <c r="Q840" s="5" t="s">
        <v>79</v>
      </c>
      <c r="R840" t="s">
        <v>80</v>
      </c>
      <c r="S840" t="s">
        <v>675</v>
      </c>
      <c r="T840" t="s">
        <v>676</v>
      </c>
      <c r="U840" s="9">
        <v>86.4</v>
      </c>
      <c r="V840">
        <v>28</v>
      </c>
      <c r="W840" s="9">
        <v>121.5</v>
      </c>
      <c r="X840">
        <f>Ventes[[#This Row],[VenteNombre]]*Ventes[[#This Row],[PUHT]]</f>
        <v>3402</v>
      </c>
      <c r="Y840">
        <f>IF(Ventes[[#This Row],[RemiseType]]="Aucun",0,IF(Ventes[[#This Row],[RemiseType]]="Bas",3%,IF(Ventes[[#This Row],[RemiseType]]="Moyen",5%,IF(Ventes[[#This Row],[RemiseType]]="Elevé",10%,0))))*Ventes[[#This Row],[VenteBrut]]</f>
        <v>340.20000000000005</v>
      </c>
      <c r="Z840">
        <f>Ventes[[#This Row],[VenteBrut]]-Ventes[[#This Row],[Remise]]</f>
        <v>3061.8</v>
      </c>
      <c r="AA840">
        <f>Ventes[[#This Row],[VenteNombre]]*Ventes[[#This Row],[CUHT]]</f>
        <v>2419.2000000000003</v>
      </c>
      <c r="AB840">
        <f>ROUND(Ventes[[#This Row],[VenteNet]]-Ventes[[#This Row],[Cout]],2)</f>
        <v>642.6</v>
      </c>
      <c r="AC840">
        <f>WEEKDAY(Ventes[[#This Row],[VenteDate]], 2)</f>
        <v>3</v>
      </c>
      <c r="AD840" t="str">
        <f>CHOOSE(WEEKDAY(Ventes[[#This Row],[VenteDate]], 2),"lun.","mar.","mer.","jeu.","ven.","sam.","dim.")</f>
        <v>mer.</v>
      </c>
      <c r="AE840" s="10" t="str">
        <f>IF(MONTH(Ventes[[#This Row],[VenteDate]])&lt;10,"0"&amp;MONTH(Ventes[[#This Row],[VenteDate]]),TEXT(MONTH(Ventes[[#This Row],[VenteDate]]),"##"))</f>
        <v>01</v>
      </c>
      <c r="AF840" t="str">
        <f>CHOOSE(Ventes[[#This Row],[DateMoisNumero]],"janvier","février","mars","avril","mai","juin","juillet.","août","septembre","octobre","novembre","décembre")</f>
        <v>janvier</v>
      </c>
      <c r="AG840" t="str">
        <f>Ventes[[#This Row],[DateAnnee]]&amp;IF(WEEKNUM(Ventes[[#This Row],[VenteDate]])&lt;10,"-0","-")&amp;WEEKNUM(Ventes[[#This Row],[VenteDate]])</f>
        <v>2026-03</v>
      </c>
      <c r="AH840" s="10">
        <f>YEAR(Ventes[[#This Row],[VenteDate]])</f>
        <v>2026</v>
      </c>
      <c r="AI840" s="1"/>
      <c r="AK840" s="2"/>
      <c r="AR840"/>
      <c r="AS840"/>
      <c r="AT840"/>
      <c r="AU840"/>
      <c r="AV840"/>
      <c r="AW840"/>
      <c r="BA840"/>
      <c r="BC840"/>
    </row>
    <row r="841" spans="1:55">
      <c r="A841" t="s">
        <v>1769</v>
      </c>
      <c r="B841" t="s">
        <v>1770</v>
      </c>
      <c r="C841" t="s">
        <v>901</v>
      </c>
      <c r="D841" s="7">
        <v>46036</v>
      </c>
      <c r="E841" s="8">
        <v>46362</v>
      </c>
      <c r="F841" s="8" t="s">
        <v>219</v>
      </c>
      <c r="G841" t="s">
        <v>220</v>
      </c>
      <c r="H841" t="s">
        <v>455</v>
      </c>
      <c r="I841" t="s">
        <v>456</v>
      </c>
      <c r="J841" t="s">
        <v>457</v>
      </c>
      <c r="K841" t="s">
        <v>1771</v>
      </c>
      <c r="L841" s="9" t="s">
        <v>1772</v>
      </c>
      <c r="M841" s="9" t="s">
        <v>63</v>
      </c>
      <c r="N841" t="s">
        <v>64</v>
      </c>
      <c r="O841" t="s">
        <v>77</v>
      </c>
      <c r="P841" t="s">
        <v>78</v>
      </c>
      <c r="Q841" s="5" t="s">
        <v>79</v>
      </c>
      <c r="R841" t="s">
        <v>80</v>
      </c>
      <c r="S841" t="s">
        <v>675</v>
      </c>
      <c r="T841" t="s">
        <v>676</v>
      </c>
      <c r="U841">
        <v>43.2</v>
      </c>
      <c r="V841">
        <v>28</v>
      </c>
      <c r="W841">
        <v>60.75</v>
      </c>
      <c r="X841">
        <f>Ventes[[#This Row],[VenteNombre]]*Ventes[[#This Row],[PUHT]]</f>
        <v>1701</v>
      </c>
      <c r="Y841">
        <f>IF(Ventes[[#This Row],[RemiseType]]="Aucun",0,IF(Ventes[[#This Row],[RemiseType]]="Bas",3%,IF(Ventes[[#This Row],[RemiseType]]="Moyen",5%,IF(Ventes[[#This Row],[RemiseType]]="Elevé",10%,0))))*Ventes[[#This Row],[VenteBrut]]</f>
        <v>170.10000000000002</v>
      </c>
      <c r="Z841">
        <f>Ventes[[#This Row],[VenteBrut]]-Ventes[[#This Row],[Remise]]</f>
        <v>1530.9</v>
      </c>
      <c r="AA841">
        <f>Ventes[[#This Row],[VenteNombre]]*Ventes[[#This Row],[CUHT]]</f>
        <v>1209.6000000000001</v>
      </c>
      <c r="AB841">
        <f>ROUND(Ventes[[#This Row],[VenteNet]]-Ventes[[#This Row],[Cout]],2)</f>
        <v>321.3</v>
      </c>
      <c r="AC841">
        <f>WEEKDAY(Ventes[[#This Row],[VenteDate]], 2)</f>
        <v>7</v>
      </c>
      <c r="AD841" t="str">
        <f>CHOOSE(WEEKDAY(Ventes[[#This Row],[VenteDate]], 2),"lun.","mar.","mer.","jeu.","ven.","sam.","dim.")</f>
        <v>dim.</v>
      </c>
      <c r="AE841" s="10" t="str">
        <f>IF(MONTH(Ventes[[#This Row],[VenteDate]])&lt;10,"0"&amp;MONTH(Ventes[[#This Row],[VenteDate]]),TEXT(MONTH(Ventes[[#This Row],[VenteDate]]),"##"))</f>
        <v>12</v>
      </c>
      <c r="AF841" t="str">
        <f>CHOOSE(Ventes[[#This Row],[DateMoisNumero]],"janvier","février","mars","avril","mai","juin","juillet.","août","septembre","octobre","novembre","décembre")</f>
        <v>décembre</v>
      </c>
      <c r="AG841" t="str">
        <f>Ventes[[#This Row],[DateAnnee]]&amp;IF(WEEKNUM(Ventes[[#This Row],[VenteDate]])&lt;10,"-0","-")&amp;WEEKNUM(Ventes[[#This Row],[VenteDate]])</f>
        <v>2026-50</v>
      </c>
      <c r="AH841" s="10">
        <f>YEAR(Ventes[[#This Row],[VenteDate]])</f>
        <v>2026</v>
      </c>
      <c r="AI841" s="1"/>
      <c r="AK841" s="2"/>
      <c r="AR841"/>
      <c r="AS841"/>
      <c r="AT841"/>
      <c r="AU841"/>
      <c r="AV841"/>
      <c r="AW841"/>
      <c r="BA841"/>
      <c r="BC841"/>
    </row>
    <row r="842" spans="1:55">
      <c r="A842" t="s">
        <v>1773</v>
      </c>
      <c r="B842" t="s">
        <v>1774</v>
      </c>
      <c r="D842" s="7">
        <v>45302</v>
      </c>
      <c r="E842" s="8">
        <v>45302</v>
      </c>
      <c r="F842" s="8" t="s">
        <v>36</v>
      </c>
      <c r="G842" t="s">
        <v>37</v>
      </c>
      <c r="H842" t="s">
        <v>155</v>
      </c>
      <c r="I842" t="s">
        <v>156</v>
      </c>
      <c r="J842" t="s">
        <v>157</v>
      </c>
      <c r="K842" t="s">
        <v>711</v>
      </c>
      <c r="L842" s="9" t="s">
        <v>712</v>
      </c>
      <c r="M842" s="9" t="s">
        <v>63</v>
      </c>
      <c r="N842" t="s">
        <v>64</v>
      </c>
      <c r="O842" t="s">
        <v>55</v>
      </c>
      <c r="P842" s="9" t="s">
        <v>56</v>
      </c>
      <c r="Q842" s="5" t="s">
        <v>79</v>
      </c>
      <c r="R842" t="s">
        <v>80</v>
      </c>
      <c r="S842" t="s">
        <v>115</v>
      </c>
      <c r="T842" t="s">
        <v>116</v>
      </c>
      <c r="U842" s="9">
        <v>46.67</v>
      </c>
      <c r="V842">
        <v>72</v>
      </c>
      <c r="W842" s="9">
        <v>138</v>
      </c>
      <c r="X842">
        <f>Ventes[[#This Row],[VenteNombre]]*Ventes[[#This Row],[PUHT]]</f>
        <v>9936</v>
      </c>
      <c r="Y842">
        <f>IF(Ventes[[#This Row],[RemiseType]]="Aucun",0,IF(Ventes[[#This Row],[RemiseType]]="Bas",3%,IF(Ventes[[#This Row],[RemiseType]]="Moyen",5%,IF(Ventes[[#This Row],[RemiseType]]="Elevé",10%,0))))*Ventes[[#This Row],[VenteBrut]]</f>
        <v>298.08</v>
      </c>
      <c r="Z842">
        <f>Ventes[[#This Row],[VenteBrut]]-Ventes[[#This Row],[Remise]]</f>
        <v>9637.92</v>
      </c>
      <c r="AA842">
        <f>Ventes[[#This Row],[VenteNombre]]*Ventes[[#This Row],[CUHT]]</f>
        <v>3360.2400000000002</v>
      </c>
      <c r="AB842">
        <f>ROUND(Ventes[[#This Row],[VenteNet]]-Ventes[[#This Row],[Cout]],2)</f>
        <v>6277.68</v>
      </c>
      <c r="AC842">
        <f>WEEKDAY(Ventes[[#This Row],[VenteDate]], 2)</f>
        <v>4</v>
      </c>
      <c r="AD842" t="str">
        <f>CHOOSE(WEEKDAY(Ventes[[#This Row],[VenteDate]], 2),"lun.","mar.","mer.","jeu.","ven.","sam.","dim.")</f>
        <v>jeu.</v>
      </c>
      <c r="AE842" s="10" t="str">
        <f>IF(MONTH(Ventes[[#This Row],[VenteDate]])&lt;10,"0"&amp;MONTH(Ventes[[#This Row],[VenteDate]]),TEXT(MONTH(Ventes[[#This Row],[VenteDate]]),"##"))</f>
        <v>01</v>
      </c>
      <c r="AF842" t="str">
        <f>CHOOSE(Ventes[[#This Row],[DateMoisNumero]],"janvier","février","mars","avril","mai","juin","juillet.","août","septembre","octobre","novembre","décembre")</f>
        <v>janvier</v>
      </c>
      <c r="AG842" t="str">
        <f>Ventes[[#This Row],[DateAnnee]]&amp;IF(WEEKNUM(Ventes[[#This Row],[VenteDate]])&lt;10,"-0","-")&amp;WEEKNUM(Ventes[[#This Row],[VenteDate]])</f>
        <v>2024-02</v>
      </c>
      <c r="AH842" s="10">
        <f>YEAR(Ventes[[#This Row],[VenteDate]])</f>
        <v>2024</v>
      </c>
      <c r="AI842" s="1"/>
      <c r="AK842" s="2"/>
      <c r="AR842"/>
      <c r="AS842"/>
      <c r="AT842"/>
      <c r="AU842"/>
      <c r="AV842"/>
      <c r="AW842"/>
      <c r="BA842"/>
      <c r="BC842"/>
    </row>
    <row r="843" spans="1:55">
      <c r="A843" t="s">
        <v>1773</v>
      </c>
      <c r="B843" t="s">
        <v>1774</v>
      </c>
      <c r="D843" s="7">
        <v>45302</v>
      </c>
      <c r="E843" s="8">
        <v>45302</v>
      </c>
      <c r="F843" s="8" t="s">
        <v>36</v>
      </c>
      <c r="G843" t="s">
        <v>37</v>
      </c>
      <c r="H843" t="s">
        <v>155</v>
      </c>
      <c r="I843" t="s">
        <v>156</v>
      </c>
      <c r="J843" t="s">
        <v>157</v>
      </c>
      <c r="K843" t="s">
        <v>369</v>
      </c>
      <c r="L843" s="9" t="s">
        <v>370</v>
      </c>
      <c r="M843" s="9" t="s">
        <v>53</v>
      </c>
      <c r="N843" t="s">
        <v>54</v>
      </c>
      <c r="O843" t="s">
        <v>45</v>
      </c>
      <c r="P843" s="9" t="s">
        <v>46</v>
      </c>
      <c r="Q843" s="5" t="s">
        <v>79</v>
      </c>
      <c r="R843" t="s">
        <v>80</v>
      </c>
      <c r="S843" t="s">
        <v>119</v>
      </c>
      <c r="T843" t="s">
        <v>120</v>
      </c>
      <c r="U843" s="9">
        <v>81.599999999999994</v>
      </c>
      <c r="V843">
        <v>74</v>
      </c>
      <c r="W843" s="9">
        <v>90</v>
      </c>
      <c r="X843">
        <f>Ventes[[#This Row],[VenteNombre]]*Ventes[[#This Row],[PUHT]]</f>
        <v>6660</v>
      </c>
      <c r="Y843">
        <f>IF(Ventes[[#This Row],[RemiseType]]="Aucun",0,IF(Ventes[[#This Row],[RemiseType]]="Bas",3%,IF(Ventes[[#This Row],[RemiseType]]="Moyen",5%,IF(Ventes[[#This Row],[RemiseType]]="Elevé",10%,0))))*Ventes[[#This Row],[VenteBrut]]</f>
        <v>333</v>
      </c>
      <c r="Z843">
        <f>Ventes[[#This Row],[VenteBrut]]-Ventes[[#This Row],[Remise]]</f>
        <v>6327</v>
      </c>
      <c r="AA843">
        <f>Ventes[[#This Row],[VenteNombre]]*Ventes[[#This Row],[CUHT]]</f>
        <v>6038.4</v>
      </c>
      <c r="AB843">
        <f>ROUND(Ventes[[#This Row],[VenteNet]]-Ventes[[#This Row],[Cout]],2)</f>
        <v>288.60000000000002</v>
      </c>
      <c r="AC843">
        <f>WEEKDAY(Ventes[[#This Row],[VenteDate]], 2)</f>
        <v>4</v>
      </c>
      <c r="AD843" t="str">
        <f>CHOOSE(WEEKDAY(Ventes[[#This Row],[VenteDate]], 2),"lun.","mar.","mer.","jeu.","ven.","sam.","dim.")</f>
        <v>jeu.</v>
      </c>
      <c r="AE843" s="10" t="str">
        <f>IF(MONTH(Ventes[[#This Row],[VenteDate]])&lt;10,"0"&amp;MONTH(Ventes[[#This Row],[VenteDate]]),TEXT(MONTH(Ventes[[#This Row],[VenteDate]]),"##"))</f>
        <v>01</v>
      </c>
      <c r="AF843" t="str">
        <f>CHOOSE(Ventes[[#This Row],[DateMoisNumero]],"janvier","février","mars","avril","mai","juin","juillet.","août","septembre","octobre","novembre","décembre")</f>
        <v>janvier</v>
      </c>
      <c r="AG843" t="str">
        <f>Ventes[[#This Row],[DateAnnee]]&amp;IF(WEEKNUM(Ventes[[#This Row],[VenteDate]])&lt;10,"-0","-")&amp;WEEKNUM(Ventes[[#This Row],[VenteDate]])</f>
        <v>2024-02</v>
      </c>
      <c r="AH843" s="10">
        <f>YEAR(Ventes[[#This Row],[VenteDate]])</f>
        <v>2024</v>
      </c>
      <c r="AI843" s="1"/>
      <c r="AK843" s="2"/>
      <c r="AR843"/>
      <c r="AS843"/>
      <c r="AT843"/>
      <c r="AU843"/>
      <c r="AV843"/>
      <c r="AW843"/>
      <c r="BA843"/>
      <c r="BC843"/>
    </row>
    <row r="844" spans="1:55">
      <c r="A844" t="s">
        <v>1773</v>
      </c>
      <c r="B844" t="s">
        <v>1774</v>
      </c>
      <c r="D844" s="7">
        <v>45302</v>
      </c>
      <c r="E844" s="8">
        <v>45741</v>
      </c>
      <c r="F844" s="8" t="s">
        <v>36</v>
      </c>
      <c r="G844" t="s">
        <v>37</v>
      </c>
      <c r="H844" t="s">
        <v>155</v>
      </c>
      <c r="I844" t="s">
        <v>156</v>
      </c>
      <c r="J844" t="s">
        <v>157</v>
      </c>
      <c r="K844" t="s">
        <v>1775</v>
      </c>
      <c r="L844" s="9" t="s">
        <v>1776</v>
      </c>
      <c r="M844" s="9" t="s">
        <v>43</v>
      </c>
      <c r="N844" t="s">
        <v>44</v>
      </c>
      <c r="O844" t="s">
        <v>55</v>
      </c>
      <c r="P844" t="s">
        <v>56</v>
      </c>
      <c r="Q844" s="5" t="s">
        <v>47</v>
      </c>
      <c r="R844" t="s">
        <v>48</v>
      </c>
      <c r="S844" t="s">
        <v>49</v>
      </c>
      <c r="T844" t="s">
        <v>50</v>
      </c>
      <c r="U844">
        <v>58.8</v>
      </c>
      <c r="V844">
        <v>25</v>
      </c>
      <c r="W844">
        <v>81.27</v>
      </c>
      <c r="X844">
        <f>Ventes[[#This Row],[VenteNombre]]*Ventes[[#This Row],[PUHT]]</f>
        <v>2031.75</v>
      </c>
      <c r="Y844">
        <f>IF(Ventes[[#This Row],[RemiseType]]="Aucun",0,IF(Ventes[[#This Row],[RemiseType]]="Bas",3%,IF(Ventes[[#This Row],[RemiseType]]="Moyen",5%,IF(Ventes[[#This Row],[RemiseType]]="Elevé",10%,0))))*Ventes[[#This Row],[VenteBrut]]</f>
        <v>60.952500000000001</v>
      </c>
      <c r="Z844">
        <f>Ventes[[#This Row],[VenteBrut]]-Ventes[[#This Row],[Remise]]</f>
        <v>1970.7974999999999</v>
      </c>
      <c r="AA844">
        <f>Ventes[[#This Row],[VenteNombre]]*Ventes[[#This Row],[CUHT]]</f>
        <v>1470</v>
      </c>
      <c r="AB844">
        <f>ROUND(Ventes[[#This Row],[VenteNet]]-Ventes[[#This Row],[Cout]],2)</f>
        <v>500.8</v>
      </c>
      <c r="AC844">
        <f>WEEKDAY(Ventes[[#This Row],[VenteDate]], 2)</f>
        <v>2</v>
      </c>
      <c r="AD844" t="str">
        <f>CHOOSE(WEEKDAY(Ventes[[#This Row],[VenteDate]], 2),"lun.","mar.","mer.","jeu.","ven.","sam.","dim.")</f>
        <v>mar.</v>
      </c>
      <c r="AE844" s="10" t="str">
        <f>IF(MONTH(Ventes[[#This Row],[VenteDate]])&lt;10,"0"&amp;MONTH(Ventes[[#This Row],[VenteDate]]),TEXT(MONTH(Ventes[[#This Row],[VenteDate]]),"##"))</f>
        <v>03</v>
      </c>
      <c r="AF844" t="str">
        <f>CHOOSE(Ventes[[#This Row],[DateMoisNumero]],"janvier","février","mars","avril","mai","juin","juillet.","août","septembre","octobre","novembre","décembre")</f>
        <v>mars</v>
      </c>
      <c r="AG844" t="str">
        <f>Ventes[[#This Row],[DateAnnee]]&amp;IF(WEEKNUM(Ventes[[#This Row],[VenteDate]])&lt;10,"-0","-")&amp;WEEKNUM(Ventes[[#This Row],[VenteDate]])</f>
        <v>2025-13</v>
      </c>
      <c r="AH844" s="10">
        <f>YEAR(Ventes[[#This Row],[VenteDate]])</f>
        <v>2025</v>
      </c>
      <c r="AI844" s="1"/>
      <c r="AK844" s="2"/>
      <c r="AR844"/>
      <c r="AS844"/>
      <c r="AT844"/>
      <c r="AU844"/>
      <c r="AV844"/>
      <c r="AW844"/>
      <c r="BA844"/>
      <c r="BC844"/>
    </row>
    <row r="845" spans="1:55">
      <c r="A845" t="s">
        <v>1773</v>
      </c>
      <c r="B845" t="s">
        <v>1774</v>
      </c>
      <c r="D845" s="7">
        <v>45302</v>
      </c>
      <c r="E845" s="8">
        <v>45885</v>
      </c>
      <c r="F845" s="8" t="s">
        <v>36</v>
      </c>
      <c r="G845" t="s">
        <v>37</v>
      </c>
      <c r="H845" t="s">
        <v>155</v>
      </c>
      <c r="I845" t="s">
        <v>156</v>
      </c>
      <c r="J845" t="s">
        <v>157</v>
      </c>
      <c r="K845" t="s">
        <v>1019</v>
      </c>
      <c r="L845" s="9" t="s">
        <v>1020</v>
      </c>
      <c r="M845" s="9" t="s">
        <v>130</v>
      </c>
      <c r="N845" t="s">
        <v>131</v>
      </c>
      <c r="O845" t="s">
        <v>45</v>
      </c>
      <c r="P845" t="s">
        <v>46</v>
      </c>
      <c r="Q845" s="5" t="s">
        <v>79</v>
      </c>
      <c r="R845" t="s">
        <v>80</v>
      </c>
      <c r="S845" t="s">
        <v>175</v>
      </c>
      <c r="T845" t="s">
        <v>176</v>
      </c>
      <c r="U845">
        <v>60.26</v>
      </c>
      <c r="V845">
        <v>57</v>
      </c>
      <c r="W845">
        <v>127.7</v>
      </c>
      <c r="X845">
        <f>Ventes[[#This Row],[VenteNombre]]*Ventes[[#This Row],[PUHT]]</f>
        <v>7278.9000000000005</v>
      </c>
      <c r="Y845">
        <f>IF(Ventes[[#This Row],[RemiseType]]="Aucun",0,IF(Ventes[[#This Row],[RemiseType]]="Bas",3%,IF(Ventes[[#This Row],[RemiseType]]="Moyen",5%,IF(Ventes[[#This Row],[RemiseType]]="Elevé",10%,0))))*Ventes[[#This Row],[VenteBrut]]</f>
        <v>363.94500000000005</v>
      </c>
      <c r="Z845">
        <f>Ventes[[#This Row],[VenteBrut]]-Ventes[[#This Row],[Remise]]</f>
        <v>6914.9550000000008</v>
      </c>
      <c r="AA845">
        <f>Ventes[[#This Row],[VenteNombre]]*Ventes[[#This Row],[CUHT]]</f>
        <v>3434.8199999999997</v>
      </c>
      <c r="AB845">
        <f>ROUND(Ventes[[#This Row],[VenteNet]]-Ventes[[#This Row],[Cout]],2)</f>
        <v>3480.14</v>
      </c>
      <c r="AC845">
        <f>WEEKDAY(Ventes[[#This Row],[VenteDate]], 2)</f>
        <v>6</v>
      </c>
      <c r="AD845" t="str">
        <f>CHOOSE(WEEKDAY(Ventes[[#This Row],[VenteDate]], 2),"lun.","mar.","mer.","jeu.","ven.","sam.","dim.")</f>
        <v>sam.</v>
      </c>
      <c r="AE845" s="10" t="str">
        <f>IF(MONTH(Ventes[[#This Row],[VenteDate]])&lt;10,"0"&amp;MONTH(Ventes[[#This Row],[VenteDate]]),TEXT(MONTH(Ventes[[#This Row],[VenteDate]]),"##"))</f>
        <v>08</v>
      </c>
      <c r="AF845" t="str">
        <f>CHOOSE(Ventes[[#This Row],[DateMoisNumero]],"janvier","février","mars","avril","mai","juin","juillet.","août","septembre","octobre","novembre","décembre")</f>
        <v>août</v>
      </c>
      <c r="AG845" t="str">
        <f>Ventes[[#This Row],[DateAnnee]]&amp;IF(WEEKNUM(Ventes[[#This Row],[VenteDate]])&lt;10,"-0","-")&amp;WEEKNUM(Ventes[[#This Row],[VenteDate]])</f>
        <v>2025-33</v>
      </c>
      <c r="AH845" s="10">
        <f>YEAR(Ventes[[#This Row],[VenteDate]])</f>
        <v>2025</v>
      </c>
      <c r="AI845" s="1"/>
      <c r="AK845" s="2"/>
      <c r="AR845"/>
      <c r="AS845"/>
      <c r="AT845"/>
      <c r="AU845"/>
      <c r="AV845"/>
      <c r="AW845"/>
      <c r="BA845"/>
      <c r="BC845"/>
    </row>
    <row r="846" spans="1:55">
      <c r="A846" t="s">
        <v>1773</v>
      </c>
      <c r="B846" t="s">
        <v>1774</v>
      </c>
      <c r="D846" s="7">
        <v>45302</v>
      </c>
      <c r="E846" s="8">
        <v>45950</v>
      </c>
      <c r="F846" s="8" t="s">
        <v>36</v>
      </c>
      <c r="G846" t="s">
        <v>37</v>
      </c>
      <c r="H846" t="s">
        <v>155</v>
      </c>
      <c r="I846" t="s">
        <v>156</v>
      </c>
      <c r="J846" t="s">
        <v>157</v>
      </c>
      <c r="K846" t="s">
        <v>472</v>
      </c>
      <c r="L846" s="9" t="s">
        <v>473</v>
      </c>
      <c r="M846" s="9" t="s">
        <v>53</v>
      </c>
      <c r="N846" t="s">
        <v>54</v>
      </c>
      <c r="O846" t="s">
        <v>55</v>
      </c>
      <c r="P846" t="s">
        <v>56</v>
      </c>
      <c r="Q846" s="5" t="s">
        <v>79</v>
      </c>
      <c r="R846" t="s">
        <v>80</v>
      </c>
      <c r="S846" t="s">
        <v>365</v>
      </c>
      <c r="T846" t="s">
        <v>366</v>
      </c>
      <c r="U846">
        <v>81.599999999999994</v>
      </c>
      <c r="V846">
        <v>13</v>
      </c>
      <c r="W846">
        <v>190</v>
      </c>
      <c r="X846">
        <f>Ventes[[#This Row],[VenteNombre]]*Ventes[[#This Row],[PUHT]]</f>
        <v>2470</v>
      </c>
      <c r="Y846">
        <f>IF(Ventes[[#This Row],[RemiseType]]="Aucun",0,IF(Ventes[[#This Row],[RemiseType]]="Bas",3%,IF(Ventes[[#This Row],[RemiseType]]="Moyen",5%,IF(Ventes[[#This Row],[RemiseType]]="Elevé",10%,0))))*Ventes[[#This Row],[VenteBrut]]</f>
        <v>74.099999999999994</v>
      </c>
      <c r="Z846">
        <f>Ventes[[#This Row],[VenteBrut]]-Ventes[[#This Row],[Remise]]</f>
        <v>2395.9</v>
      </c>
      <c r="AA846">
        <f>Ventes[[#This Row],[VenteNombre]]*Ventes[[#This Row],[CUHT]]</f>
        <v>1060.8</v>
      </c>
      <c r="AB846">
        <f>ROUND(Ventes[[#This Row],[VenteNet]]-Ventes[[#This Row],[Cout]],2)</f>
        <v>1335.1</v>
      </c>
      <c r="AC846">
        <f>WEEKDAY(Ventes[[#This Row],[VenteDate]], 2)</f>
        <v>1</v>
      </c>
      <c r="AD846" t="str">
        <f>CHOOSE(WEEKDAY(Ventes[[#This Row],[VenteDate]], 2),"lun.","mar.","mer.","jeu.","ven.","sam.","dim.")</f>
        <v>lun.</v>
      </c>
      <c r="AE846" s="10" t="str">
        <f>IF(MONTH(Ventes[[#This Row],[VenteDate]])&lt;10,"0"&amp;MONTH(Ventes[[#This Row],[VenteDate]]),TEXT(MONTH(Ventes[[#This Row],[VenteDate]]),"##"))</f>
        <v>10</v>
      </c>
      <c r="AF846" t="str">
        <f>CHOOSE(Ventes[[#This Row],[DateMoisNumero]],"janvier","février","mars","avril","mai","juin","juillet.","août","septembre","octobre","novembre","décembre")</f>
        <v>octobre</v>
      </c>
      <c r="AG846" t="str">
        <f>Ventes[[#This Row],[DateAnnee]]&amp;IF(WEEKNUM(Ventes[[#This Row],[VenteDate]])&lt;10,"-0","-")&amp;WEEKNUM(Ventes[[#This Row],[VenteDate]])</f>
        <v>2025-43</v>
      </c>
      <c r="AH846" s="10">
        <f>YEAR(Ventes[[#This Row],[VenteDate]])</f>
        <v>2025</v>
      </c>
      <c r="AI846" s="1"/>
      <c r="AK846" s="2"/>
      <c r="AR846"/>
      <c r="AS846"/>
      <c r="AT846"/>
      <c r="AU846"/>
      <c r="AV846"/>
      <c r="AW846"/>
      <c r="BA846"/>
      <c r="BC846"/>
    </row>
    <row r="847" spans="1:55">
      <c r="A847" t="s">
        <v>1773</v>
      </c>
      <c r="B847" t="s">
        <v>1774</v>
      </c>
      <c r="D847" s="7">
        <v>45302</v>
      </c>
      <c r="E847" s="8">
        <v>45950</v>
      </c>
      <c r="F847" s="8" t="s">
        <v>36</v>
      </c>
      <c r="G847" t="s">
        <v>37</v>
      </c>
      <c r="H847" t="s">
        <v>155</v>
      </c>
      <c r="I847" t="s">
        <v>156</v>
      </c>
      <c r="J847" t="s">
        <v>157</v>
      </c>
      <c r="K847" t="s">
        <v>437</v>
      </c>
      <c r="L847" s="9" t="s">
        <v>438</v>
      </c>
      <c r="M847" s="9" t="s">
        <v>53</v>
      </c>
      <c r="N847" t="s">
        <v>54</v>
      </c>
      <c r="O847" t="s">
        <v>45</v>
      </c>
      <c r="P847" t="s">
        <v>46</v>
      </c>
      <c r="Q847" s="5" t="s">
        <v>79</v>
      </c>
      <c r="R847" t="s">
        <v>80</v>
      </c>
      <c r="S847" t="s">
        <v>59</v>
      </c>
      <c r="T847" t="s">
        <v>60</v>
      </c>
      <c r="U847">
        <v>17.7</v>
      </c>
      <c r="V847">
        <v>36</v>
      </c>
      <c r="W847">
        <v>26.55</v>
      </c>
      <c r="X847">
        <f>Ventes[[#This Row],[VenteNombre]]*Ventes[[#This Row],[PUHT]]</f>
        <v>955.80000000000007</v>
      </c>
      <c r="Y847">
        <f>IF(Ventes[[#This Row],[RemiseType]]="Aucun",0,IF(Ventes[[#This Row],[RemiseType]]="Bas",3%,IF(Ventes[[#This Row],[RemiseType]]="Moyen",5%,IF(Ventes[[#This Row],[RemiseType]]="Elevé",10%,0))))*Ventes[[#This Row],[VenteBrut]]</f>
        <v>47.790000000000006</v>
      </c>
      <c r="Z847">
        <f>Ventes[[#This Row],[VenteBrut]]-Ventes[[#This Row],[Remise]]</f>
        <v>908.0100000000001</v>
      </c>
      <c r="AA847">
        <f>Ventes[[#This Row],[VenteNombre]]*Ventes[[#This Row],[CUHT]]</f>
        <v>637.19999999999993</v>
      </c>
      <c r="AB847">
        <f>ROUND(Ventes[[#This Row],[VenteNet]]-Ventes[[#This Row],[Cout]],2)</f>
        <v>270.81</v>
      </c>
      <c r="AC847">
        <f>WEEKDAY(Ventes[[#This Row],[VenteDate]], 2)</f>
        <v>1</v>
      </c>
      <c r="AD847" t="str">
        <f>CHOOSE(WEEKDAY(Ventes[[#This Row],[VenteDate]], 2),"lun.","mar.","mer.","jeu.","ven.","sam.","dim.")</f>
        <v>lun.</v>
      </c>
      <c r="AE847" s="10" t="str">
        <f>IF(MONTH(Ventes[[#This Row],[VenteDate]])&lt;10,"0"&amp;MONTH(Ventes[[#This Row],[VenteDate]]),TEXT(MONTH(Ventes[[#This Row],[VenteDate]]),"##"))</f>
        <v>10</v>
      </c>
      <c r="AF847" t="str">
        <f>CHOOSE(Ventes[[#This Row],[DateMoisNumero]],"janvier","février","mars","avril","mai","juin","juillet.","août","septembre","octobre","novembre","décembre")</f>
        <v>octobre</v>
      </c>
      <c r="AG847" t="str">
        <f>Ventes[[#This Row],[DateAnnee]]&amp;IF(WEEKNUM(Ventes[[#This Row],[VenteDate]])&lt;10,"-0","-")&amp;WEEKNUM(Ventes[[#This Row],[VenteDate]])</f>
        <v>2025-43</v>
      </c>
      <c r="AH847" s="10">
        <f>YEAR(Ventes[[#This Row],[VenteDate]])</f>
        <v>2025</v>
      </c>
      <c r="AI847" s="1"/>
      <c r="AK847" s="2"/>
      <c r="AR847"/>
      <c r="AS847"/>
      <c r="AT847"/>
      <c r="AU847"/>
      <c r="AV847"/>
      <c r="AW847"/>
      <c r="BA847"/>
      <c r="BC847"/>
    </row>
    <row r="848" spans="1:55">
      <c r="A848" t="s">
        <v>1773</v>
      </c>
      <c r="B848" t="s">
        <v>1774</v>
      </c>
      <c r="D848" s="7">
        <v>45302</v>
      </c>
      <c r="E848" s="8">
        <v>46080</v>
      </c>
      <c r="F848" s="8" t="s">
        <v>36</v>
      </c>
      <c r="G848" t="s">
        <v>37</v>
      </c>
      <c r="H848" t="s">
        <v>155</v>
      </c>
      <c r="I848" t="s">
        <v>156</v>
      </c>
      <c r="J848" t="s">
        <v>157</v>
      </c>
      <c r="K848" t="s">
        <v>1777</v>
      </c>
      <c r="L848" s="9" t="s">
        <v>1778</v>
      </c>
      <c r="M848" s="9" t="s">
        <v>130</v>
      </c>
      <c r="N848" t="s">
        <v>131</v>
      </c>
      <c r="O848" t="s">
        <v>55</v>
      </c>
      <c r="P848" t="s">
        <v>56</v>
      </c>
      <c r="Q848" s="5" t="s">
        <v>79</v>
      </c>
      <c r="R848" t="s">
        <v>80</v>
      </c>
      <c r="S848" t="s">
        <v>119</v>
      </c>
      <c r="T848" t="s">
        <v>120</v>
      </c>
      <c r="U848">
        <v>40.67</v>
      </c>
      <c r="V848">
        <v>13</v>
      </c>
      <c r="W848">
        <v>59</v>
      </c>
      <c r="X848">
        <f>Ventes[[#This Row],[VenteNombre]]*Ventes[[#This Row],[PUHT]]</f>
        <v>767</v>
      </c>
      <c r="Y848">
        <f>IF(Ventes[[#This Row],[RemiseType]]="Aucun",0,IF(Ventes[[#This Row],[RemiseType]]="Bas",3%,IF(Ventes[[#This Row],[RemiseType]]="Moyen",5%,IF(Ventes[[#This Row],[RemiseType]]="Elevé",10%,0))))*Ventes[[#This Row],[VenteBrut]]</f>
        <v>23.009999999999998</v>
      </c>
      <c r="Z848">
        <f>Ventes[[#This Row],[VenteBrut]]-Ventes[[#This Row],[Remise]]</f>
        <v>743.99</v>
      </c>
      <c r="AA848">
        <f>Ventes[[#This Row],[VenteNombre]]*Ventes[[#This Row],[CUHT]]</f>
        <v>528.71</v>
      </c>
      <c r="AB848">
        <f>ROUND(Ventes[[#This Row],[VenteNet]]-Ventes[[#This Row],[Cout]],2)</f>
        <v>215.28</v>
      </c>
      <c r="AC848">
        <f>WEEKDAY(Ventes[[#This Row],[VenteDate]], 2)</f>
        <v>5</v>
      </c>
      <c r="AD848" t="str">
        <f>CHOOSE(WEEKDAY(Ventes[[#This Row],[VenteDate]], 2),"lun.","mar.","mer.","jeu.","ven.","sam.","dim.")</f>
        <v>ven.</v>
      </c>
      <c r="AE848" s="10" t="str">
        <f>IF(MONTH(Ventes[[#This Row],[VenteDate]])&lt;10,"0"&amp;MONTH(Ventes[[#This Row],[VenteDate]]),TEXT(MONTH(Ventes[[#This Row],[VenteDate]]),"##"))</f>
        <v>02</v>
      </c>
      <c r="AF848" t="str">
        <f>CHOOSE(Ventes[[#This Row],[DateMoisNumero]],"janvier","février","mars","avril","mai","juin","juillet.","août","septembre","octobre","novembre","décembre")</f>
        <v>février</v>
      </c>
      <c r="AG848" t="str">
        <f>Ventes[[#This Row],[DateAnnee]]&amp;IF(WEEKNUM(Ventes[[#This Row],[VenteDate]])&lt;10,"-0","-")&amp;WEEKNUM(Ventes[[#This Row],[VenteDate]])</f>
        <v>2026-09</v>
      </c>
      <c r="AH848" s="10">
        <f>YEAR(Ventes[[#This Row],[VenteDate]])</f>
        <v>2026</v>
      </c>
      <c r="AI848" s="1"/>
      <c r="AK848" s="2"/>
      <c r="AR848"/>
      <c r="AS848"/>
      <c r="AT848"/>
      <c r="AU848"/>
      <c r="AV848"/>
      <c r="AW848"/>
      <c r="BA848"/>
      <c r="BC848"/>
    </row>
    <row r="849" spans="1:55">
      <c r="A849" t="s">
        <v>1773</v>
      </c>
      <c r="B849" t="s">
        <v>1774</v>
      </c>
      <c r="D849" s="7">
        <v>45302</v>
      </c>
      <c r="E849" s="8">
        <v>46231</v>
      </c>
      <c r="F849" s="8" t="s">
        <v>36</v>
      </c>
      <c r="G849" t="s">
        <v>37</v>
      </c>
      <c r="H849" t="s">
        <v>155</v>
      </c>
      <c r="I849" t="s">
        <v>156</v>
      </c>
      <c r="J849" t="s">
        <v>157</v>
      </c>
      <c r="K849" t="s">
        <v>1779</v>
      </c>
      <c r="L849" s="9" t="s">
        <v>1780</v>
      </c>
      <c r="M849" s="9" t="s">
        <v>63</v>
      </c>
      <c r="N849" t="s">
        <v>64</v>
      </c>
      <c r="O849" t="s">
        <v>55</v>
      </c>
      <c r="P849" t="s">
        <v>56</v>
      </c>
      <c r="Q849" s="5" t="s">
        <v>79</v>
      </c>
      <c r="R849" t="s">
        <v>80</v>
      </c>
      <c r="S849" t="s">
        <v>115</v>
      </c>
      <c r="T849" t="s">
        <v>116</v>
      </c>
      <c r="U849">
        <v>100.8</v>
      </c>
      <c r="V849">
        <v>72</v>
      </c>
      <c r="W849">
        <v>182.08</v>
      </c>
      <c r="X849">
        <f>Ventes[[#This Row],[VenteNombre]]*Ventes[[#This Row],[PUHT]]</f>
        <v>13109.76</v>
      </c>
      <c r="Y849">
        <f>IF(Ventes[[#This Row],[RemiseType]]="Aucun",0,IF(Ventes[[#This Row],[RemiseType]]="Bas",3%,IF(Ventes[[#This Row],[RemiseType]]="Moyen",5%,IF(Ventes[[#This Row],[RemiseType]]="Elevé",10%,0))))*Ventes[[#This Row],[VenteBrut]]</f>
        <v>393.2928</v>
      </c>
      <c r="Z849">
        <f>Ventes[[#This Row],[VenteBrut]]-Ventes[[#This Row],[Remise]]</f>
        <v>12716.467200000001</v>
      </c>
      <c r="AA849">
        <f>Ventes[[#This Row],[VenteNombre]]*Ventes[[#This Row],[CUHT]]</f>
        <v>7257.5999999999995</v>
      </c>
      <c r="AB849">
        <f>ROUND(Ventes[[#This Row],[VenteNet]]-Ventes[[#This Row],[Cout]],2)</f>
        <v>5458.87</v>
      </c>
      <c r="AC849">
        <f>WEEKDAY(Ventes[[#This Row],[VenteDate]], 2)</f>
        <v>2</v>
      </c>
      <c r="AD849" t="str">
        <f>CHOOSE(WEEKDAY(Ventes[[#This Row],[VenteDate]], 2),"lun.","mar.","mer.","jeu.","ven.","sam.","dim.")</f>
        <v>mar.</v>
      </c>
      <c r="AE849" s="10" t="str">
        <f>IF(MONTH(Ventes[[#This Row],[VenteDate]])&lt;10,"0"&amp;MONTH(Ventes[[#This Row],[VenteDate]]),TEXT(MONTH(Ventes[[#This Row],[VenteDate]]),"##"))</f>
        <v>07</v>
      </c>
      <c r="AF849" t="str">
        <f>CHOOSE(Ventes[[#This Row],[DateMoisNumero]],"janvier","février","mars","avril","mai","juin","juillet.","août","septembre","octobre","novembre","décembre")</f>
        <v>juillet.</v>
      </c>
      <c r="AG849" t="str">
        <f>Ventes[[#This Row],[DateAnnee]]&amp;IF(WEEKNUM(Ventes[[#This Row],[VenteDate]])&lt;10,"-0","-")&amp;WEEKNUM(Ventes[[#This Row],[VenteDate]])</f>
        <v>2026-31</v>
      </c>
      <c r="AH849" s="10">
        <f>YEAR(Ventes[[#This Row],[VenteDate]])</f>
        <v>2026</v>
      </c>
      <c r="AI849" s="1"/>
      <c r="AK849" s="2"/>
      <c r="AR849"/>
      <c r="AS849"/>
      <c r="AT849"/>
      <c r="AU849"/>
      <c r="AV849"/>
      <c r="AW849"/>
      <c r="BA849"/>
      <c r="BC849"/>
    </row>
    <row r="850" spans="1:55">
      <c r="A850" t="s">
        <v>1773</v>
      </c>
      <c r="B850" t="s">
        <v>1774</v>
      </c>
      <c r="D850" s="7">
        <v>45302</v>
      </c>
      <c r="E850" s="8">
        <v>46379</v>
      </c>
      <c r="F850" s="8" t="s">
        <v>36</v>
      </c>
      <c r="G850" t="s">
        <v>37</v>
      </c>
      <c r="H850" t="s">
        <v>155</v>
      </c>
      <c r="I850" t="s">
        <v>156</v>
      </c>
      <c r="J850" t="s">
        <v>157</v>
      </c>
      <c r="K850" t="s">
        <v>1781</v>
      </c>
      <c r="L850" s="9" t="s">
        <v>1782</v>
      </c>
      <c r="M850" s="9" t="s">
        <v>53</v>
      </c>
      <c r="N850" t="s">
        <v>54</v>
      </c>
      <c r="O850" t="s">
        <v>45</v>
      </c>
      <c r="P850" t="s">
        <v>46</v>
      </c>
      <c r="Q850" s="5" t="s">
        <v>79</v>
      </c>
      <c r="R850" t="s">
        <v>80</v>
      </c>
      <c r="S850" t="s">
        <v>119</v>
      </c>
      <c r="T850" t="s">
        <v>120</v>
      </c>
      <c r="U850">
        <v>114.24</v>
      </c>
      <c r="V850">
        <v>74</v>
      </c>
      <c r="W850">
        <v>226</v>
      </c>
      <c r="X850">
        <f>Ventes[[#This Row],[VenteNombre]]*Ventes[[#This Row],[PUHT]]</f>
        <v>16724</v>
      </c>
      <c r="Y850">
        <f>IF(Ventes[[#This Row],[RemiseType]]="Aucun",0,IF(Ventes[[#This Row],[RemiseType]]="Bas",3%,IF(Ventes[[#This Row],[RemiseType]]="Moyen",5%,IF(Ventes[[#This Row],[RemiseType]]="Elevé",10%,0))))*Ventes[[#This Row],[VenteBrut]]</f>
        <v>836.2</v>
      </c>
      <c r="Z850">
        <f>Ventes[[#This Row],[VenteBrut]]-Ventes[[#This Row],[Remise]]</f>
        <v>15887.8</v>
      </c>
      <c r="AA850">
        <f>Ventes[[#This Row],[VenteNombre]]*Ventes[[#This Row],[CUHT]]</f>
        <v>8453.76</v>
      </c>
      <c r="AB850">
        <f>ROUND(Ventes[[#This Row],[VenteNet]]-Ventes[[#This Row],[Cout]],2)</f>
        <v>7434.04</v>
      </c>
      <c r="AC850">
        <f>WEEKDAY(Ventes[[#This Row],[VenteDate]], 2)</f>
        <v>3</v>
      </c>
      <c r="AD850" t="str">
        <f>CHOOSE(WEEKDAY(Ventes[[#This Row],[VenteDate]], 2),"lun.","mar.","mer.","jeu.","ven.","sam.","dim.")</f>
        <v>mer.</v>
      </c>
      <c r="AE850" s="10" t="str">
        <f>IF(MONTH(Ventes[[#This Row],[VenteDate]])&lt;10,"0"&amp;MONTH(Ventes[[#This Row],[VenteDate]]),TEXT(MONTH(Ventes[[#This Row],[VenteDate]]),"##"))</f>
        <v>12</v>
      </c>
      <c r="AF850" t="str">
        <f>CHOOSE(Ventes[[#This Row],[DateMoisNumero]],"janvier","février","mars","avril","mai","juin","juillet.","août","septembre","octobre","novembre","décembre")</f>
        <v>décembre</v>
      </c>
      <c r="AG850" t="str">
        <f>Ventes[[#This Row],[DateAnnee]]&amp;IF(WEEKNUM(Ventes[[#This Row],[VenteDate]])&lt;10,"-0","-")&amp;WEEKNUM(Ventes[[#This Row],[VenteDate]])</f>
        <v>2026-52</v>
      </c>
      <c r="AH850" s="10">
        <f>YEAR(Ventes[[#This Row],[VenteDate]])</f>
        <v>2026</v>
      </c>
      <c r="AI850" s="1"/>
      <c r="AK850" s="2"/>
      <c r="AR850"/>
      <c r="AS850"/>
      <c r="AT850"/>
      <c r="AU850"/>
      <c r="AV850"/>
      <c r="AW850"/>
      <c r="BA850"/>
      <c r="BC850"/>
    </row>
    <row r="851" spans="1:55">
      <c r="A851" t="s">
        <v>1773</v>
      </c>
      <c r="B851" t="s">
        <v>1774</v>
      </c>
      <c r="D851" s="7">
        <v>45302</v>
      </c>
      <c r="E851" s="8">
        <v>46471</v>
      </c>
      <c r="F851" s="8" t="s">
        <v>36</v>
      </c>
      <c r="G851" t="s">
        <v>37</v>
      </c>
      <c r="H851" t="s">
        <v>155</v>
      </c>
      <c r="I851" t="s">
        <v>156</v>
      </c>
      <c r="J851" t="s">
        <v>157</v>
      </c>
      <c r="K851" t="s">
        <v>1783</v>
      </c>
      <c r="L851" s="9" t="s">
        <v>1784</v>
      </c>
      <c r="M851" s="9" t="s">
        <v>43</v>
      </c>
      <c r="N851" t="s">
        <v>44</v>
      </c>
      <c r="O851" t="s">
        <v>55</v>
      </c>
      <c r="P851" s="9" t="s">
        <v>56</v>
      </c>
      <c r="Q851" s="5" t="s">
        <v>47</v>
      </c>
      <c r="R851" t="s">
        <v>48</v>
      </c>
      <c r="S851" t="s">
        <v>49</v>
      </c>
      <c r="T851" t="s">
        <v>50</v>
      </c>
      <c r="U851" s="9">
        <v>181.44</v>
      </c>
      <c r="V851">
        <v>25</v>
      </c>
      <c r="W851" s="9">
        <v>250.78</v>
      </c>
      <c r="X851">
        <f>Ventes[[#This Row],[VenteNombre]]*Ventes[[#This Row],[PUHT]]</f>
        <v>6269.5</v>
      </c>
      <c r="Y851">
        <f>IF(Ventes[[#This Row],[RemiseType]]="Aucun",0,IF(Ventes[[#This Row],[RemiseType]]="Bas",3%,IF(Ventes[[#This Row],[RemiseType]]="Moyen",5%,IF(Ventes[[#This Row],[RemiseType]]="Elevé",10%,0))))*Ventes[[#This Row],[VenteBrut]]</f>
        <v>188.08499999999998</v>
      </c>
      <c r="Z851">
        <f>Ventes[[#This Row],[VenteBrut]]-Ventes[[#This Row],[Remise]]</f>
        <v>6081.415</v>
      </c>
      <c r="AA851">
        <f>Ventes[[#This Row],[VenteNombre]]*Ventes[[#This Row],[CUHT]]</f>
        <v>4536</v>
      </c>
      <c r="AB851">
        <f>ROUND(Ventes[[#This Row],[VenteNet]]-Ventes[[#This Row],[Cout]],2)</f>
        <v>1545.42</v>
      </c>
      <c r="AC851">
        <f>WEEKDAY(Ventes[[#This Row],[VenteDate]], 2)</f>
        <v>4</v>
      </c>
      <c r="AD851" t="str">
        <f>CHOOSE(WEEKDAY(Ventes[[#This Row],[VenteDate]], 2),"lun.","mar.","mer.","jeu.","ven.","sam.","dim.")</f>
        <v>jeu.</v>
      </c>
      <c r="AE851" s="10" t="str">
        <f>IF(MONTH(Ventes[[#This Row],[VenteDate]])&lt;10,"0"&amp;MONTH(Ventes[[#This Row],[VenteDate]]),TEXT(MONTH(Ventes[[#This Row],[VenteDate]]),"##"))</f>
        <v>03</v>
      </c>
      <c r="AF851" t="str">
        <f>CHOOSE(Ventes[[#This Row],[DateMoisNumero]],"janvier","février","mars","avril","mai","juin","juillet.","août","septembre","octobre","novembre","décembre")</f>
        <v>mars</v>
      </c>
      <c r="AG851" t="str">
        <f>Ventes[[#This Row],[DateAnnee]]&amp;IF(WEEKNUM(Ventes[[#This Row],[VenteDate]])&lt;10,"-0","-")&amp;WEEKNUM(Ventes[[#This Row],[VenteDate]])</f>
        <v>2027-13</v>
      </c>
      <c r="AH851" s="10">
        <f>YEAR(Ventes[[#This Row],[VenteDate]])</f>
        <v>2027</v>
      </c>
      <c r="AI851" s="1"/>
      <c r="AK851" s="2"/>
      <c r="AR851"/>
      <c r="AS851"/>
      <c r="AT851"/>
      <c r="AU851"/>
      <c r="AV851"/>
      <c r="AW851"/>
      <c r="BA851"/>
      <c r="BC851"/>
    </row>
    <row r="852" spans="1:55">
      <c r="A852" t="s">
        <v>1773</v>
      </c>
      <c r="B852" t="s">
        <v>1774</v>
      </c>
      <c r="D852" s="7">
        <v>45302</v>
      </c>
      <c r="E852" s="8">
        <v>46615</v>
      </c>
      <c r="F852" s="8" t="s">
        <v>36</v>
      </c>
      <c r="G852" t="s">
        <v>37</v>
      </c>
      <c r="H852" t="s">
        <v>155</v>
      </c>
      <c r="I852" t="s">
        <v>156</v>
      </c>
      <c r="J852" t="s">
        <v>157</v>
      </c>
      <c r="K852" t="s">
        <v>1785</v>
      </c>
      <c r="L852" s="9" t="s">
        <v>1786</v>
      </c>
      <c r="M852" s="9" t="s">
        <v>130</v>
      </c>
      <c r="N852" t="s">
        <v>131</v>
      </c>
      <c r="O852" t="s">
        <v>45</v>
      </c>
      <c r="P852" s="9" t="s">
        <v>46</v>
      </c>
      <c r="Q852" s="5" t="s">
        <v>79</v>
      </c>
      <c r="R852" t="s">
        <v>80</v>
      </c>
      <c r="S852" t="s">
        <v>175</v>
      </c>
      <c r="T852" t="s">
        <v>176</v>
      </c>
      <c r="U852" s="9">
        <v>8.27</v>
      </c>
      <c r="V852">
        <v>57</v>
      </c>
      <c r="W852" s="9">
        <v>103.8</v>
      </c>
      <c r="X852">
        <f>Ventes[[#This Row],[VenteNombre]]*Ventes[[#This Row],[PUHT]]</f>
        <v>5916.5999999999995</v>
      </c>
      <c r="Y852">
        <f>IF(Ventes[[#This Row],[RemiseType]]="Aucun",0,IF(Ventes[[#This Row],[RemiseType]]="Bas",3%,IF(Ventes[[#This Row],[RemiseType]]="Moyen",5%,IF(Ventes[[#This Row],[RemiseType]]="Elevé",10%,0))))*Ventes[[#This Row],[VenteBrut]]</f>
        <v>295.83</v>
      </c>
      <c r="Z852">
        <f>Ventes[[#This Row],[VenteBrut]]-Ventes[[#This Row],[Remise]]</f>
        <v>5620.7699999999995</v>
      </c>
      <c r="AA852">
        <f>Ventes[[#This Row],[VenteNombre]]*Ventes[[#This Row],[CUHT]]</f>
        <v>471.39</v>
      </c>
      <c r="AB852">
        <f>ROUND(Ventes[[#This Row],[VenteNet]]-Ventes[[#This Row],[Cout]],2)</f>
        <v>5149.38</v>
      </c>
      <c r="AC852">
        <f>WEEKDAY(Ventes[[#This Row],[VenteDate]], 2)</f>
        <v>1</v>
      </c>
      <c r="AD852" t="str">
        <f>CHOOSE(WEEKDAY(Ventes[[#This Row],[VenteDate]], 2),"lun.","mar.","mer.","jeu.","ven.","sam.","dim.")</f>
        <v>lun.</v>
      </c>
      <c r="AE852" s="10" t="str">
        <f>IF(MONTH(Ventes[[#This Row],[VenteDate]])&lt;10,"0"&amp;MONTH(Ventes[[#This Row],[VenteDate]]),TEXT(MONTH(Ventes[[#This Row],[VenteDate]]),"##"))</f>
        <v>08</v>
      </c>
      <c r="AF852" t="str">
        <f>CHOOSE(Ventes[[#This Row],[DateMoisNumero]],"janvier","février","mars","avril","mai","juin","juillet.","août","septembre","octobre","novembre","décembre")</f>
        <v>août</v>
      </c>
      <c r="AG852" t="str">
        <f>Ventes[[#This Row],[DateAnnee]]&amp;IF(WEEKNUM(Ventes[[#This Row],[VenteDate]])&lt;10,"-0","-")&amp;WEEKNUM(Ventes[[#This Row],[VenteDate]])</f>
        <v>2027-34</v>
      </c>
      <c r="AH852" s="10">
        <f>YEAR(Ventes[[#This Row],[VenteDate]])</f>
        <v>2027</v>
      </c>
      <c r="AI852" s="1"/>
      <c r="AK852" s="2"/>
      <c r="AR852"/>
      <c r="AS852"/>
      <c r="AT852"/>
      <c r="AU852"/>
      <c r="AV852"/>
      <c r="AW852"/>
      <c r="BA852"/>
      <c r="BC852"/>
    </row>
    <row r="853" spans="1:55">
      <c r="A853" t="s">
        <v>1773</v>
      </c>
      <c r="B853" t="s">
        <v>1774</v>
      </c>
      <c r="D853" s="7">
        <v>45302</v>
      </c>
      <c r="E853" s="8">
        <v>46680</v>
      </c>
      <c r="F853" s="8" t="s">
        <v>36</v>
      </c>
      <c r="G853" t="s">
        <v>37</v>
      </c>
      <c r="H853" t="s">
        <v>155</v>
      </c>
      <c r="I853" t="s">
        <v>156</v>
      </c>
      <c r="J853" t="s">
        <v>157</v>
      </c>
      <c r="K853" t="s">
        <v>1787</v>
      </c>
      <c r="L853" s="9" t="s">
        <v>1788</v>
      </c>
      <c r="M853" s="9" t="s">
        <v>53</v>
      </c>
      <c r="N853" t="s">
        <v>54</v>
      </c>
      <c r="O853" t="s">
        <v>55</v>
      </c>
      <c r="P853" s="9" t="s">
        <v>56</v>
      </c>
      <c r="Q853" s="5" t="s">
        <v>79</v>
      </c>
      <c r="R853" t="s">
        <v>80</v>
      </c>
      <c r="S853" t="s">
        <v>365</v>
      </c>
      <c r="T853" t="s">
        <v>366</v>
      </c>
      <c r="U853" s="9">
        <v>61.2</v>
      </c>
      <c r="V853">
        <v>13</v>
      </c>
      <c r="W853" s="9">
        <v>167.5</v>
      </c>
      <c r="X853">
        <f>Ventes[[#This Row],[VenteNombre]]*Ventes[[#This Row],[PUHT]]</f>
        <v>2177.5</v>
      </c>
      <c r="Y853">
        <f>IF(Ventes[[#This Row],[RemiseType]]="Aucun",0,IF(Ventes[[#This Row],[RemiseType]]="Bas",3%,IF(Ventes[[#This Row],[RemiseType]]="Moyen",5%,IF(Ventes[[#This Row],[RemiseType]]="Elevé",10%,0))))*Ventes[[#This Row],[VenteBrut]]</f>
        <v>65.325000000000003</v>
      </c>
      <c r="Z853">
        <f>Ventes[[#This Row],[VenteBrut]]-Ventes[[#This Row],[Remise]]</f>
        <v>2112.1750000000002</v>
      </c>
      <c r="AA853">
        <f>Ventes[[#This Row],[VenteNombre]]*Ventes[[#This Row],[CUHT]]</f>
        <v>795.6</v>
      </c>
      <c r="AB853">
        <f>ROUND(Ventes[[#This Row],[VenteNet]]-Ventes[[#This Row],[Cout]],2)</f>
        <v>1316.58</v>
      </c>
      <c r="AC853">
        <f>WEEKDAY(Ventes[[#This Row],[VenteDate]], 2)</f>
        <v>3</v>
      </c>
      <c r="AD853" t="str">
        <f>CHOOSE(WEEKDAY(Ventes[[#This Row],[VenteDate]], 2),"lun.","mar.","mer.","jeu.","ven.","sam.","dim.")</f>
        <v>mer.</v>
      </c>
      <c r="AE853" s="10" t="str">
        <f>IF(MONTH(Ventes[[#This Row],[VenteDate]])&lt;10,"0"&amp;MONTH(Ventes[[#This Row],[VenteDate]]),TEXT(MONTH(Ventes[[#This Row],[VenteDate]]),"##"))</f>
        <v>10</v>
      </c>
      <c r="AF853" t="str">
        <f>CHOOSE(Ventes[[#This Row],[DateMoisNumero]],"janvier","février","mars","avril","mai","juin","juillet.","août","septembre","octobre","novembre","décembre")</f>
        <v>octobre</v>
      </c>
      <c r="AG853" t="str">
        <f>Ventes[[#This Row],[DateAnnee]]&amp;IF(WEEKNUM(Ventes[[#This Row],[VenteDate]])&lt;10,"-0","-")&amp;WEEKNUM(Ventes[[#This Row],[VenteDate]])</f>
        <v>2027-43</v>
      </c>
      <c r="AH853" s="10">
        <f>YEAR(Ventes[[#This Row],[VenteDate]])</f>
        <v>2027</v>
      </c>
      <c r="AI853" s="1"/>
      <c r="AK853" s="2"/>
      <c r="AR853"/>
      <c r="AS853"/>
      <c r="AT853"/>
      <c r="AU853"/>
      <c r="AV853"/>
      <c r="AW853"/>
      <c r="BA853"/>
      <c r="BC853"/>
    </row>
    <row r="854" spans="1:55">
      <c r="A854" t="s">
        <v>1773</v>
      </c>
      <c r="B854" t="s">
        <v>1774</v>
      </c>
      <c r="D854" s="7">
        <v>45302</v>
      </c>
      <c r="E854" s="8">
        <v>46680</v>
      </c>
      <c r="F854" s="8" t="s">
        <v>36</v>
      </c>
      <c r="G854" t="s">
        <v>37</v>
      </c>
      <c r="H854" t="s">
        <v>155</v>
      </c>
      <c r="I854" t="s">
        <v>156</v>
      </c>
      <c r="J854" t="s">
        <v>157</v>
      </c>
      <c r="K854" t="s">
        <v>1789</v>
      </c>
      <c r="L854" s="9" t="s">
        <v>1790</v>
      </c>
      <c r="M854" s="9" t="s">
        <v>53</v>
      </c>
      <c r="N854" t="s">
        <v>54</v>
      </c>
      <c r="O854" t="s">
        <v>45</v>
      </c>
      <c r="P854" s="9" t="s">
        <v>46</v>
      </c>
      <c r="Q854" s="5" t="s">
        <v>79</v>
      </c>
      <c r="R854" t="s">
        <v>80</v>
      </c>
      <c r="S854" t="s">
        <v>59</v>
      </c>
      <c r="T854" t="s">
        <v>60</v>
      </c>
      <c r="U854" s="9">
        <v>37.17</v>
      </c>
      <c r="V854">
        <v>36</v>
      </c>
      <c r="W854" s="9">
        <v>55.76</v>
      </c>
      <c r="X854">
        <f>Ventes[[#This Row],[VenteNombre]]*Ventes[[#This Row],[PUHT]]</f>
        <v>2007.36</v>
      </c>
      <c r="Y854">
        <f>IF(Ventes[[#This Row],[RemiseType]]="Aucun",0,IF(Ventes[[#This Row],[RemiseType]]="Bas",3%,IF(Ventes[[#This Row],[RemiseType]]="Moyen",5%,IF(Ventes[[#This Row],[RemiseType]]="Elevé",10%,0))))*Ventes[[#This Row],[VenteBrut]]</f>
        <v>100.36799999999999</v>
      </c>
      <c r="Z854">
        <f>Ventes[[#This Row],[VenteBrut]]-Ventes[[#This Row],[Remise]]</f>
        <v>1906.992</v>
      </c>
      <c r="AA854">
        <f>Ventes[[#This Row],[VenteNombre]]*Ventes[[#This Row],[CUHT]]</f>
        <v>1338.1200000000001</v>
      </c>
      <c r="AB854">
        <f>ROUND(Ventes[[#This Row],[VenteNet]]-Ventes[[#This Row],[Cout]],2)</f>
        <v>568.87</v>
      </c>
      <c r="AC854">
        <f>WEEKDAY(Ventes[[#This Row],[VenteDate]], 2)</f>
        <v>3</v>
      </c>
      <c r="AD854" t="str">
        <f>CHOOSE(WEEKDAY(Ventes[[#This Row],[VenteDate]], 2),"lun.","mar.","mer.","jeu.","ven.","sam.","dim.")</f>
        <v>mer.</v>
      </c>
      <c r="AE854" s="10" t="str">
        <f>IF(MONTH(Ventes[[#This Row],[VenteDate]])&lt;10,"0"&amp;MONTH(Ventes[[#This Row],[VenteDate]]),TEXT(MONTH(Ventes[[#This Row],[VenteDate]]),"##"))</f>
        <v>10</v>
      </c>
      <c r="AF854" t="str">
        <f>CHOOSE(Ventes[[#This Row],[DateMoisNumero]],"janvier","février","mars","avril","mai","juin","juillet.","août","septembre","octobre","novembre","décembre")</f>
        <v>octobre</v>
      </c>
      <c r="AG854" t="str">
        <f>Ventes[[#This Row],[DateAnnee]]&amp;IF(WEEKNUM(Ventes[[#This Row],[VenteDate]])&lt;10,"-0","-")&amp;WEEKNUM(Ventes[[#This Row],[VenteDate]])</f>
        <v>2027-43</v>
      </c>
      <c r="AH854" s="10">
        <f>YEAR(Ventes[[#This Row],[VenteDate]])</f>
        <v>2027</v>
      </c>
      <c r="AI854" s="1"/>
      <c r="AK854" s="2"/>
      <c r="AR854"/>
      <c r="AS854"/>
      <c r="AT854"/>
      <c r="AU854"/>
      <c r="AV854"/>
      <c r="AW854"/>
      <c r="BA854"/>
      <c r="BC854"/>
    </row>
    <row r="855" spans="1:55">
      <c r="A855" t="s">
        <v>1773</v>
      </c>
      <c r="B855" t="s">
        <v>1774</v>
      </c>
      <c r="D855" s="7">
        <v>45302</v>
      </c>
      <c r="E855" s="8">
        <v>46810</v>
      </c>
      <c r="F855" s="8" t="s">
        <v>36</v>
      </c>
      <c r="G855" t="s">
        <v>37</v>
      </c>
      <c r="H855" t="s">
        <v>155</v>
      </c>
      <c r="I855" t="s">
        <v>156</v>
      </c>
      <c r="J855" t="s">
        <v>157</v>
      </c>
      <c r="K855" t="s">
        <v>1791</v>
      </c>
      <c r="L855" s="9" t="s">
        <v>1792</v>
      </c>
      <c r="M855" s="9" t="s">
        <v>130</v>
      </c>
      <c r="N855" t="s">
        <v>131</v>
      </c>
      <c r="O855" t="s">
        <v>55</v>
      </c>
      <c r="P855" s="9" t="s">
        <v>56</v>
      </c>
      <c r="Q855" s="5" t="s">
        <v>79</v>
      </c>
      <c r="R855" t="s">
        <v>80</v>
      </c>
      <c r="S855" t="s">
        <v>119</v>
      </c>
      <c r="T855" t="s">
        <v>120</v>
      </c>
      <c r="U855" s="9">
        <v>79.06</v>
      </c>
      <c r="V855">
        <v>13</v>
      </c>
      <c r="W855" s="9">
        <v>114.7</v>
      </c>
      <c r="X855">
        <f>Ventes[[#This Row],[VenteNombre]]*Ventes[[#This Row],[PUHT]]</f>
        <v>1491.1000000000001</v>
      </c>
      <c r="Y855">
        <f>IF(Ventes[[#This Row],[RemiseType]]="Aucun",0,IF(Ventes[[#This Row],[RemiseType]]="Bas",3%,IF(Ventes[[#This Row],[RemiseType]]="Moyen",5%,IF(Ventes[[#This Row],[RemiseType]]="Elevé",10%,0))))*Ventes[[#This Row],[VenteBrut]]</f>
        <v>44.733000000000004</v>
      </c>
      <c r="Z855">
        <f>Ventes[[#This Row],[VenteBrut]]-Ventes[[#This Row],[Remise]]</f>
        <v>1446.3670000000002</v>
      </c>
      <c r="AA855">
        <f>Ventes[[#This Row],[VenteNombre]]*Ventes[[#This Row],[CUHT]]</f>
        <v>1027.78</v>
      </c>
      <c r="AB855">
        <f>ROUND(Ventes[[#This Row],[VenteNet]]-Ventes[[#This Row],[Cout]],2)</f>
        <v>418.59</v>
      </c>
      <c r="AC855">
        <f>WEEKDAY(Ventes[[#This Row],[VenteDate]], 2)</f>
        <v>7</v>
      </c>
      <c r="AD855" t="str">
        <f>CHOOSE(WEEKDAY(Ventes[[#This Row],[VenteDate]], 2),"lun.","mar.","mer.","jeu.","ven.","sam.","dim.")</f>
        <v>dim.</v>
      </c>
      <c r="AE855" s="10" t="str">
        <f>IF(MONTH(Ventes[[#This Row],[VenteDate]])&lt;10,"0"&amp;MONTH(Ventes[[#This Row],[VenteDate]]),TEXT(MONTH(Ventes[[#This Row],[VenteDate]]),"##"))</f>
        <v>02</v>
      </c>
      <c r="AF855" t="str">
        <f>CHOOSE(Ventes[[#This Row],[DateMoisNumero]],"janvier","février","mars","avril","mai","juin","juillet.","août","septembre","octobre","novembre","décembre")</f>
        <v>février</v>
      </c>
      <c r="AG855" t="str">
        <f>Ventes[[#This Row],[DateAnnee]]&amp;IF(WEEKNUM(Ventes[[#This Row],[VenteDate]])&lt;10,"-0","-")&amp;WEEKNUM(Ventes[[#This Row],[VenteDate]])</f>
        <v>2028-10</v>
      </c>
      <c r="AH855" s="10">
        <f>YEAR(Ventes[[#This Row],[VenteDate]])</f>
        <v>2028</v>
      </c>
      <c r="AI855" s="1"/>
      <c r="AK855" s="2"/>
      <c r="AR855"/>
      <c r="AS855"/>
      <c r="AT855"/>
      <c r="AU855"/>
      <c r="AV855"/>
      <c r="AW855"/>
      <c r="BA855"/>
      <c r="BC855"/>
    </row>
    <row r="856" spans="1:55">
      <c r="A856" t="s">
        <v>1793</v>
      </c>
      <c r="B856" t="s">
        <v>1794</v>
      </c>
      <c r="D856" s="7">
        <v>45648</v>
      </c>
      <c r="E856" s="8">
        <v>45845</v>
      </c>
      <c r="F856" s="8" t="s">
        <v>219</v>
      </c>
      <c r="G856" t="s">
        <v>220</v>
      </c>
      <c r="H856" t="s">
        <v>670</v>
      </c>
      <c r="I856" t="s">
        <v>671</v>
      </c>
      <c r="J856" t="s">
        <v>672</v>
      </c>
      <c r="K856" t="s">
        <v>162</v>
      </c>
      <c r="L856" s="9" t="s">
        <v>163</v>
      </c>
      <c r="M856" s="9" t="s">
        <v>53</v>
      </c>
      <c r="N856" t="s">
        <v>54</v>
      </c>
      <c r="O856" t="s">
        <v>45</v>
      </c>
      <c r="P856" t="s">
        <v>46</v>
      </c>
      <c r="Q856" s="5" t="s">
        <v>79</v>
      </c>
      <c r="R856" t="s">
        <v>80</v>
      </c>
      <c r="S856" t="s">
        <v>183</v>
      </c>
      <c r="T856" t="s">
        <v>184</v>
      </c>
      <c r="U856">
        <v>3.54</v>
      </c>
      <c r="V856">
        <v>52</v>
      </c>
      <c r="W856">
        <v>5.31</v>
      </c>
      <c r="X856">
        <f>Ventes[[#This Row],[VenteNombre]]*Ventes[[#This Row],[PUHT]]</f>
        <v>276.12</v>
      </c>
      <c r="Y856">
        <f>IF(Ventes[[#This Row],[RemiseType]]="Aucun",0,IF(Ventes[[#This Row],[RemiseType]]="Bas",3%,IF(Ventes[[#This Row],[RemiseType]]="Moyen",5%,IF(Ventes[[#This Row],[RemiseType]]="Elevé",10%,0))))*Ventes[[#This Row],[VenteBrut]]</f>
        <v>13.806000000000001</v>
      </c>
      <c r="Z856">
        <f>Ventes[[#This Row],[VenteBrut]]-Ventes[[#This Row],[Remise]]</f>
        <v>262.31400000000002</v>
      </c>
      <c r="AA856">
        <f>Ventes[[#This Row],[VenteNombre]]*Ventes[[#This Row],[CUHT]]</f>
        <v>184.08</v>
      </c>
      <c r="AB856">
        <f>ROUND(Ventes[[#This Row],[VenteNet]]-Ventes[[#This Row],[Cout]],2)</f>
        <v>78.23</v>
      </c>
      <c r="AC856">
        <f>WEEKDAY(Ventes[[#This Row],[VenteDate]], 2)</f>
        <v>1</v>
      </c>
      <c r="AD856" t="str">
        <f>CHOOSE(WEEKDAY(Ventes[[#This Row],[VenteDate]], 2),"lun.","mar.","mer.","jeu.","ven.","sam.","dim.")</f>
        <v>lun.</v>
      </c>
      <c r="AE856" s="10" t="str">
        <f>IF(MONTH(Ventes[[#This Row],[VenteDate]])&lt;10,"0"&amp;MONTH(Ventes[[#This Row],[VenteDate]]),TEXT(MONTH(Ventes[[#This Row],[VenteDate]]),"##"))</f>
        <v>07</v>
      </c>
      <c r="AF856" t="str">
        <f>CHOOSE(Ventes[[#This Row],[DateMoisNumero]],"janvier","février","mars","avril","mai","juin","juillet.","août","septembre","octobre","novembre","décembre")</f>
        <v>juillet.</v>
      </c>
      <c r="AG856" t="str">
        <f>Ventes[[#This Row],[DateAnnee]]&amp;IF(WEEKNUM(Ventes[[#This Row],[VenteDate]])&lt;10,"-0","-")&amp;WEEKNUM(Ventes[[#This Row],[VenteDate]])</f>
        <v>2025-28</v>
      </c>
      <c r="AH856" s="10">
        <f>YEAR(Ventes[[#This Row],[VenteDate]])</f>
        <v>2025</v>
      </c>
      <c r="AI856" s="1"/>
      <c r="AK856" s="2"/>
      <c r="AR856"/>
      <c r="AS856"/>
      <c r="AT856"/>
      <c r="AU856"/>
      <c r="AV856"/>
      <c r="AW856"/>
      <c r="BA856"/>
      <c r="BC856"/>
    </row>
    <row r="857" spans="1:55">
      <c r="A857" t="s">
        <v>1793</v>
      </c>
      <c r="B857" t="s">
        <v>1794</v>
      </c>
      <c r="D857" s="7">
        <v>45648</v>
      </c>
      <c r="E857" s="8">
        <v>46025</v>
      </c>
      <c r="F857" s="8" t="s">
        <v>219</v>
      </c>
      <c r="G857" t="s">
        <v>220</v>
      </c>
      <c r="H857" t="s">
        <v>670</v>
      </c>
      <c r="I857" t="s">
        <v>671</v>
      </c>
      <c r="J857" t="s">
        <v>672</v>
      </c>
      <c r="K857" t="s">
        <v>1795</v>
      </c>
      <c r="L857" s="9" t="s">
        <v>1796</v>
      </c>
      <c r="M857" s="9" t="s">
        <v>130</v>
      </c>
      <c r="N857" t="s">
        <v>131</v>
      </c>
      <c r="O857" t="s">
        <v>45</v>
      </c>
      <c r="P857" t="s">
        <v>46</v>
      </c>
      <c r="Q857" s="5" t="s">
        <v>79</v>
      </c>
      <c r="R857" t="s">
        <v>80</v>
      </c>
      <c r="S857" t="s">
        <v>49</v>
      </c>
      <c r="T857" t="s">
        <v>50</v>
      </c>
      <c r="U857">
        <v>64.05</v>
      </c>
      <c r="V857">
        <v>12</v>
      </c>
      <c r="W857">
        <v>92.93</v>
      </c>
      <c r="X857">
        <f>Ventes[[#This Row],[VenteNombre]]*Ventes[[#This Row],[PUHT]]</f>
        <v>1115.1600000000001</v>
      </c>
      <c r="Y857">
        <f>IF(Ventes[[#This Row],[RemiseType]]="Aucun",0,IF(Ventes[[#This Row],[RemiseType]]="Bas",3%,IF(Ventes[[#This Row],[RemiseType]]="Moyen",5%,IF(Ventes[[#This Row],[RemiseType]]="Elevé",10%,0))))*Ventes[[#This Row],[VenteBrut]]</f>
        <v>55.75800000000001</v>
      </c>
      <c r="Z857">
        <f>Ventes[[#This Row],[VenteBrut]]-Ventes[[#This Row],[Remise]]</f>
        <v>1059.402</v>
      </c>
      <c r="AA857">
        <f>Ventes[[#This Row],[VenteNombre]]*Ventes[[#This Row],[CUHT]]</f>
        <v>768.59999999999991</v>
      </c>
      <c r="AB857">
        <f>ROUND(Ventes[[#This Row],[VenteNet]]-Ventes[[#This Row],[Cout]],2)</f>
        <v>290.8</v>
      </c>
      <c r="AC857">
        <f>WEEKDAY(Ventes[[#This Row],[VenteDate]], 2)</f>
        <v>6</v>
      </c>
      <c r="AD857" t="str">
        <f>CHOOSE(WEEKDAY(Ventes[[#This Row],[VenteDate]], 2),"lun.","mar.","mer.","jeu.","ven.","sam.","dim.")</f>
        <v>sam.</v>
      </c>
      <c r="AE857" s="10" t="str">
        <f>IF(MONTH(Ventes[[#This Row],[VenteDate]])&lt;10,"0"&amp;MONTH(Ventes[[#This Row],[VenteDate]]),TEXT(MONTH(Ventes[[#This Row],[VenteDate]]),"##"))</f>
        <v>01</v>
      </c>
      <c r="AF857" t="str">
        <f>CHOOSE(Ventes[[#This Row],[DateMoisNumero]],"janvier","février","mars","avril","mai","juin","juillet.","août","septembre","octobre","novembre","décembre")</f>
        <v>janvier</v>
      </c>
      <c r="AG857" t="str">
        <f>Ventes[[#This Row],[DateAnnee]]&amp;IF(WEEKNUM(Ventes[[#This Row],[VenteDate]])&lt;10,"-0","-")&amp;WEEKNUM(Ventes[[#This Row],[VenteDate]])</f>
        <v>2026-01</v>
      </c>
      <c r="AH857" s="10">
        <f>YEAR(Ventes[[#This Row],[VenteDate]])</f>
        <v>2026</v>
      </c>
      <c r="AI857" s="1"/>
      <c r="AK857" s="2"/>
      <c r="AR857"/>
      <c r="AS857"/>
      <c r="AT857"/>
      <c r="AU857"/>
      <c r="AV857"/>
      <c r="AW857"/>
      <c r="BA857"/>
      <c r="BC857"/>
    </row>
    <row r="858" spans="1:55">
      <c r="A858" t="s">
        <v>1793</v>
      </c>
      <c r="B858" t="s">
        <v>1794</v>
      </c>
      <c r="D858" s="7">
        <v>45648</v>
      </c>
      <c r="E858" s="8">
        <v>46575</v>
      </c>
      <c r="F858" s="8" t="s">
        <v>219</v>
      </c>
      <c r="G858" t="s">
        <v>220</v>
      </c>
      <c r="H858" t="s">
        <v>670</v>
      </c>
      <c r="I858" t="s">
        <v>671</v>
      </c>
      <c r="J858" t="s">
        <v>672</v>
      </c>
      <c r="K858" t="s">
        <v>1745</v>
      </c>
      <c r="L858" s="9" t="s">
        <v>1746</v>
      </c>
      <c r="M858" s="9" t="s">
        <v>53</v>
      </c>
      <c r="N858" t="s">
        <v>54</v>
      </c>
      <c r="O858" t="s">
        <v>45</v>
      </c>
      <c r="P858" s="9" t="s">
        <v>46</v>
      </c>
      <c r="Q858" s="5" t="s">
        <v>79</v>
      </c>
      <c r="R858" t="s">
        <v>80</v>
      </c>
      <c r="S858" t="s">
        <v>183</v>
      </c>
      <c r="T858" t="s">
        <v>184</v>
      </c>
      <c r="U858" s="9">
        <v>23.6</v>
      </c>
      <c r="V858">
        <v>52</v>
      </c>
      <c r="W858" s="9">
        <v>35.4</v>
      </c>
      <c r="X858">
        <f>Ventes[[#This Row],[VenteNombre]]*Ventes[[#This Row],[PUHT]]</f>
        <v>1840.8</v>
      </c>
      <c r="Y858">
        <f>IF(Ventes[[#This Row],[RemiseType]]="Aucun",0,IF(Ventes[[#This Row],[RemiseType]]="Bas",3%,IF(Ventes[[#This Row],[RemiseType]]="Moyen",5%,IF(Ventes[[#This Row],[RemiseType]]="Elevé",10%,0))))*Ventes[[#This Row],[VenteBrut]]</f>
        <v>92.04</v>
      </c>
      <c r="Z858">
        <f>Ventes[[#This Row],[VenteBrut]]-Ventes[[#This Row],[Remise]]</f>
        <v>1748.76</v>
      </c>
      <c r="AA858">
        <f>Ventes[[#This Row],[VenteNombre]]*Ventes[[#This Row],[CUHT]]</f>
        <v>1227.2</v>
      </c>
      <c r="AB858">
        <f>ROUND(Ventes[[#This Row],[VenteNet]]-Ventes[[#This Row],[Cout]],2)</f>
        <v>521.55999999999995</v>
      </c>
      <c r="AC858">
        <f>WEEKDAY(Ventes[[#This Row],[VenteDate]], 2)</f>
        <v>3</v>
      </c>
      <c r="AD858" t="str">
        <f>CHOOSE(WEEKDAY(Ventes[[#This Row],[VenteDate]], 2),"lun.","mar.","mer.","jeu.","ven.","sam.","dim.")</f>
        <v>mer.</v>
      </c>
      <c r="AE858" s="10" t="str">
        <f>IF(MONTH(Ventes[[#This Row],[VenteDate]])&lt;10,"0"&amp;MONTH(Ventes[[#This Row],[VenteDate]]),TEXT(MONTH(Ventes[[#This Row],[VenteDate]]),"##"))</f>
        <v>07</v>
      </c>
      <c r="AF858" t="str">
        <f>CHOOSE(Ventes[[#This Row],[DateMoisNumero]],"janvier","février","mars","avril","mai","juin","juillet.","août","septembre","octobre","novembre","décembre")</f>
        <v>juillet.</v>
      </c>
      <c r="AG858" t="str">
        <f>Ventes[[#This Row],[DateAnnee]]&amp;IF(WEEKNUM(Ventes[[#This Row],[VenteDate]])&lt;10,"-0","-")&amp;WEEKNUM(Ventes[[#This Row],[VenteDate]])</f>
        <v>2027-28</v>
      </c>
      <c r="AH858" s="10">
        <f>YEAR(Ventes[[#This Row],[VenteDate]])</f>
        <v>2027</v>
      </c>
      <c r="AI858" s="1"/>
      <c r="AK858" s="2"/>
      <c r="AR858"/>
      <c r="AS858"/>
      <c r="AT858"/>
      <c r="AU858"/>
      <c r="AV858"/>
      <c r="AW858"/>
      <c r="BA858"/>
      <c r="BC858"/>
    </row>
    <row r="859" spans="1:55">
      <c r="A859" t="s">
        <v>1793</v>
      </c>
      <c r="B859" t="s">
        <v>1794</v>
      </c>
      <c r="D859" s="7">
        <v>45648</v>
      </c>
      <c r="E859" s="8">
        <v>46755</v>
      </c>
      <c r="F859" s="8" t="s">
        <v>219</v>
      </c>
      <c r="G859" t="s">
        <v>220</v>
      </c>
      <c r="H859" t="s">
        <v>670</v>
      </c>
      <c r="I859" t="s">
        <v>671</v>
      </c>
      <c r="J859" t="s">
        <v>672</v>
      </c>
      <c r="K859" t="s">
        <v>1797</v>
      </c>
      <c r="L859" s="9" t="s">
        <v>1798</v>
      </c>
      <c r="M859" s="9" t="s">
        <v>130</v>
      </c>
      <c r="N859" t="s">
        <v>131</v>
      </c>
      <c r="O859" t="s">
        <v>45</v>
      </c>
      <c r="P859" s="9" t="s">
        <v>46</v>
      </c>
      <c r="Q859" s="5" t="s">
        <v>79</v>
      </c>
      <c r="R859" t="s">
        <v>80</v>
      </c>
      <c r="S859" t="s">
        <v>49</v>
      </c>
      <c r="T859" t="s">
        <v>50</v>
      </c>
      <c r="U859" s="9">
        <v>131.76</v>
      </c>
      <c r="V859">
        <v>12</v>
      </c>
      <c r="W859" s="9">
        <v>191.16</v>
      </c>
      <c r="X859">
        <f>Ventes[[#This Row],[VenteNombre]]*Ventes[[#This Row],[PUHT]]</f>
        <v>2293.92</v>
      </c>
      <c r="Y859">
        <f>IF(Ventes[[#This Row],[RemiseType]]="Aucun",0,IF(Ventes[[#This Row],[RemiseType]]="Bas",3%,IF(Ventes[[#This Row],[RemiseType]]="Moyen",5%,IF(Ventes[[#This Row],[RemiseType]]="Elevé",10%,0))))*Ventes[[#This Row],[VenteBrut]]</f>
        <v>114.69600000000001</v>
      </c>
      <c r="Z859">
        <f>Ventes[[#This Row],[VenteBrut]]-Ventes[[#This Row],[Remise]]</f>
        <v>2179.2240000000002</v>
      </c>
      <c r="AA859">
        <f>Ventes[[#This Row],[VenteNombre]]*Ventes[[#This Row],[CUHT]]</f>
        <v>1581.12</v>
      </c>
      <c r="AB859">
        <f>ROUND(Ventes[[#This Row],[VenteNet]]-Ventes[[#This Row],[Cout]],2)</f>
        <v>598.1</v>
      </c>
      <c r="AC859">
        <f>WEEKDAY(Ventes[[#This Row],[VenteDate]], 2)</f>
        <v>1</v>
      </c>
      <c r="AD859" t="str">
        <f>CHOOSE(WEEKDAY(Ventes[[#This Row],[VenteDate]], 2),"lun.","mar.","mer.","jeu.","ven.","sam.","dim.")</f>
        <v>lun.</v>
      </c>
      <c r="AE859" s="10" t="str">
        <f>IF(MONTH(Ventes[[#This Row],[VenteDate]])&lt;10,"0"&amp;MONTH(Ventes[[#This Row],[VenteDate]]),TEXT(MONTH(Ventes[[#This Row],[VenteDate]]),"##"))</f>
        <v>01</v>
      </c>
      <c r="AF859" t="str">
        <f>CHOOSE(Ventes[[#This Row],[DateMoisNumero]],"janvier","février","mars","avril","mai","juin","juillet.","août","septembre","octobre","novembre","décembre")</f>
        <v>janvier</v>
      </c>
      <c r="AG859" t="str">
        <f>Ventes[[#This Row],[DateAnnee]]&amp;IF(WEEKNUM(Ventes[[#This Row],[VenteDate]])&lt;10,"-0","-")&amp;WEEKNUM(Ventes[[#This Row],[VenteDate]])</f>
        <v>2028-02</v>
      </c>
      <c r="AH859" s="10">
        <f>YEAR(Ventes[[#This Row],[VenteDate]])</f>
        <v>2028</v>
      </c>
      <c r="AI859" s="1"/>
      <c r="AK859" s="2"/>
      <c r="AR859"/>
      <c r="AS859"/>
      <c r="AT859"/>
      <c r="AU859"/>
      <c r="AV859"/>
      <c r="AW859"/>
      <c r="BA859"/>
      <c r="BC859"/>
    </row>
    <row r="860" spans="1:55">
      <c r="A860" t="s">
        <v>1799</v>
      </c>
      <c r="B860" t="s">
        <v>1800</v>
      </c>
      <c r="D860" s="7">
        <v>45221</v>
      </c>
      <c r="E860" s="8">
        <v>45221</v>
      </c>
      <c r="F860" s="8" t="s">
        <v>108</v>
      </c>
      <c r="G860" t="s">
        <v>109</v>
      </c>
      <c r="H860" t="s">
        <v>155</v>
      </c>
      <c r="I860" t="s">
        <v>156</v>
      </c>
      <c r="J860" t="s">
        <v>157</v>
      </c>
      <c r="K860" t="s">
        <v>560</v>
      </c>
      <c r="L860" s="9" t="s">
        <v>561</v>
      </c>
      <c r="M860" s="9" t="s">
        <v>130</v>
      </c>
      <c r="N860" t="s">
        <v>131</v>
      </c>
      <c r="O860" t="s">
        <v>45</v>
      </c>
      <c r="P860" s="9" t="s">
        <v>46</v>
      </c>
      <c r="Q860" s="5" t="s">
        <v>79</v>
      </c>
      <c r="R860" t="s">
        <v>80</v>
      </c>
      <c r="S860" t="s">
        <v>132</v>
      </c>
      <c r="T860" t="s">
        <v>133</v>
      </c>
      <c r="U860" s="9">
        <v>93</v>
      </c>
      <c r="V860">
        <v>15</v>
      </c>
      <c r="W860" s="9">
        <v>142.75</v>
      </c>
      <c r="X860">
        <f>Ventes[[#This Row],[VenteNombre]]*Ventes[[#This Row],[PUHT]]</f>
        <v>2141.25</v>
      </c>
      <c r="Y860">
        <f>IF(Ventes[[#This Row],[RemiseType]]="Aucun",0,IF(Ventes[[#This Row],[RemiseType]]="Bas",3%,IF(Ventes[[#This Row],[RemiseType]]="Moyen",5%,IF(Ventes[[#This Row],[RemiseType]]="Elevé",10%,0))))*Ventes[[#This Row],[VenteBrut]]</f>
        <v>107.0625</v>
      </c>
      <c r="Z860">
        <f>Ventes[[#This Row],[VenteBrut]]-Ventes[[#This Row],[Remise]]</f>
        <v>2034.1875</v>
      </c>
      <c r="AA860">
        <f>Ventes[[#This Row],[VenteNombre]]*Ventes[[#This Row],[CUHT]]</f>
        <v>1395</v>
      </c>
      <c r="AB860">
        <f>ROUND(Ventes[[#This Row],[VenteNet]]-Ventes[[#This Row],[Cout]],2)</f>
        <v>639.19000000000005</v>
      </c>
      <c r="AC860">
        <f>WEEKDAY(Ventes[[#This Row],[VenteDate]], 2)</f>
        <v>7</v>
      </c>
      <c r="AD860" t="str">
        <f>CHOOSE(WEEKDAY(Ventes[[#This Row],[VenteDate]], 2),"lun.","mar.","mer.","jeu.","ven.","sam.","dim.")</f>
        <v>dim.</v>
      </c>
      <c r="AE860" s="10" t="str">
        <f>IF(MONTH(Ventes[[#This Row],[VenteDate]])&lt;10,"0"&amp;MONTH(Ventes[[#This Row],[VenteDate]]),TEXT(MONTH(Ventes[[#This Row],[VenteDate]]),"##"))</f>
        <v>10</v>
      </c>
      <c r="AF860" t="str">
        <f>CHOOSE(Ventes[[#This Row],[DateMoisNumero]],"janvier","février","mars","avril","mai","juin","juillet.","août","septembre","octobre","novembre","décembre")</f>
        <v>octobre</v>
      </c>
      <c r="AG860" t="str">
        <f>Ventes[[#This Row],[DateAnnee]]&amp;IF(WEEKNUM(Ventes[[#This Row],[VenteDate]])&lt;10,"-0","-")&amp;WEEKNUM(Ventes[[#This Row],[VenteDate]])</f>
        <v>2023-43</v>
      </c>
      <c r="AH860" s="10">
        <f>YEAR(Ventes[[#This Row],[VenteDate]])</f>
        <v>2023</v>
      </c>
      <c r="AI860" s="1"/>
      <c r="AK860" s="2"/>
      <c r="AR860"/>
      <c r="AS860"/>
      <c r="AT860"/>
      <c r="AU860"/>
      <c r="AV860"/>
      <c r="AW860"/>
      <c r="BA860"/>
      <c r="BC860"/>
    </row>
    <row r="861" spans="1:55">
      <c r="A861" t="s">
        <v>1799</v>
      </c>
      <c r="B861" t="s">
        <v>1800</v>
      </c>
      <c r="D861" s="7">
        <v>45221</v>
      </c>
      <c r="E861" s="8">
        <v>45674</v>
      </c>
      <c r="F861" s="8" t="s">
        <v>108</v>
      </c>
      <c r="G861" t="s">
        <v>109</v>
      </c>
      <c r="H861" t="s">
        <v>155</v>
      </c>
      <c r="I861" t="s">
        <v>156</v>
      </c>
      <c r="J861" t="s">
        <v>157</v>
      </c>
      <c r="K861" t="s">
        <v>963</v>
      </c>
      <c r="L861" s="9" t="s">
        <v>964</v>
      </c>
      <c r="M861" s="9" t="s">
        <v>43</v>
      </c>
      <c r="N861" t="s">
        <v>44</v>
      </c>
      <c r="O861" t="s">
        <v>55</v>
      </c>
      <c r="P861" t="s">
        <v>56</v>
      </c>
      <c r="Q861" s="5" t="s">
        <v>79</v>
      </c>
      <c r="R861" t="s">
        <v>80</v>
      </c>
      <c r="S861" t="s">
        <v>271</v>
      </c>
      <c r="T861" t="s">
        <v>272</v>
      </c>
      <c r="U861">
        <v>68.040000000000006</v>
      </c>
      <c r="V861">
        <v>13</v>
      </c>
      <c r="W861">
        <v>132.32</v>
      </c>
      <c r="X861">
        <f>Ventes[[#This Row],[VenteNombre]]*Ventes[[#This Row],[PUHT]]</f>
        <v>1720.1599999999999</v>
      </c>
      <c r="Y861">
        <f>IF(Ventes[[#This Row],[RemiseType]]="Aucun",0,IF(Ventes[[#This Row],[RemiseType]]="Bas",3%,IF(Ventes[[#This Row],[RemiseType]]="Moyen",5%,IF(Ventes[[#This Row],[RemiseType]]="Elevé",10%,0))))*Ventes[[#This Row],[VenteBrut]]</f>
        <v>51.60479999999999</v>
      </c>
      <c r="Z861">
        <f>Ventes[[#This Row],[VenteBrut]]-Ventes[[#This Row],[Remise]]</f>
        <v>1668.5551999999998</v>
      </c>
      <c r="AA861">
        <f>Ventes[[#This Row],[VenteNombre]]*Ventes[[#This Row],[CUHT]]</f>
        <v>884.5200000000001</v>
      </c>
      <c r="AB861">
        <f>ROUND(Ventes[[#This Row],[VenteNet]]-Ventes[[#This Row],[Cout]],2)</f>
        <v>784.04</v>
      </c>
      <c r="AC861">
        <f>WEEKDAY(Ventes[[#This Row],[VenteDate]], 2)</f>
        <v>5</v>
      </c>
      <c r="AD861" t="str">
        <f>CHOOSE(WEEKDAY(Ventes[[#This Row],[VenteDate]], 2),"lun.","mar.","mer.","jeu.","ven.","sam.","dim.")</f>
        <v>ven.</v>
      </c>
      <c r="AE861" s="10" t="str">
        <f>IF(MONTH(Ventes[[#This Row],[VenteDate]])&lt;10,"0"&amp;MONTH(Ventes[[#This Row],[VenteDate]]),TEXT(MONTH(Ventes[[#This Row],[VenteDate]]),"##"))</f>
        <v>01</v>
      </c>
      <c r="AF861" t="str">
        <f>CHOOSE(Ventes[[#This Row],[DateMoisNumero]],"janvier","février","mars","avril","mai","juin","juillet.","août","septembre","octobre","novembre","décembre")</f>
        <v>janvier</v>
      </c>
      <c r="AG861" t="str">
        <f>Ventes[[#This Row],[DateAnnee]]&amp;IF(WEEKNUM(Ventes[[#This Row],[VenteDate]])&lt;10,"-0","-")&amp;WEEKNUM(Ventes[[#This Row],[VenteDate]])</f>
        <v>2025-03</v>
      </c>
      <c r="AH861" s="10">
        <f>YEAR(Ventes[[#This Row],[VenteDate]])</f>
        <v>2025</v>
      </c>
      <c r="AI861" s="1"/>
      <c r="AK861" s="2"/>
      <c r="AR861"/>
      <c r="AS861"/>
      <c r="AT861"/>
      <c r="AU861"/>
      <c r="AV861"/>
      <c r="AW861"/>
      <c r="BA861"/>
      <c r="BC861"/>
    </row>
    <row r="862" spans="1:55">
      <c r="A862" t="s">
        <v>1799</v>
      </c>
      <c r="B862" t="s">
        <v>1800</v>
      </c>
      <c r="D862" s="7">
        <v>45221</v>
      </c>
      <c r="E862" s="8">
        <v>46038</v>
      </c>
      <c r="F862" s="8" t="s">
        <v>108</v>
      </c>
      <c r="G862" t="s">
        <v>109</v>
      </c>
      <c r="H862" t="s">
        <v>155</v>
      </c>
      <c r="I862" t="s">
        <v>156</v>
      </c>
      <c r="J862" t="s">
        <v>157</v>
      </c>
      <c r="K862" t="s">
        <v>1198</v>
      </c>
      <c r="L862" s="9" t="s">
        <v>1199</v>
      </c>
      <c r="M862" s="9" t="s">
        <v>75</v>
      </c>
      <c r="N862" t="s">
        <v>76</v>
      </c>
      <c r="O862" t="s">
        <v>45</v>
      </c>
      <c r="P862" t="s">
        <v>46</v>
      </c>
      <c r="Q862" s="5" t="s">
        <v>79</v>
      </c>
      <c r="R862" t="s">
        <v>80</v>
      </c>
      <c r="S862" t="s">
        <v>81</v>
      </c>
      <c r="T862" t="s">
        <v>82</v>
      </c>
      <c r="U862">
        <v>86.4</v>
      </c>
      <c r="V862">
        <v>10</v>
      </c>
      <c r="W862">
        <v>190</v>
      </c>
      <c r="X862">
        <f>Ventes[[#This Row],[VenteNombre]]*Ventes[[#This Row],[PUHT]]</f>
        <v>1900</v>
      </c>
      <c r="Y862">
        <f>IF(Ventes[[#This Row],[RemiseType]]="Aucun",0,IF(Ventes[[#This Row],[RemiseType]]="Bas",3%,IF(Ventes[[#This Row],[RemiseType]]="Moyen",5%,IF(Ventes[[#This Row],[RemiseType]]="Elevé",10%,0))))*Ventes[[#This Row],[VenteBrut]]</f>
        <v>95</v>
      </c>
      <c r="Z862">
        <f>Ventes[[#This Row],[VenteBrut]]-Ventes[[#This Row],[Remise]]</f>
        <v>1805</v>
      </c>
      <c r="AA862">
        <f>Ventes[[#This Row],[VenteNombre]]*Ventes[[#This Row],[CUHT]]</f>
        <v>864</v>
      </c>
      <c r="AB862">
        <f>ROUND(Ventes[[#This Row],[VenteNet]]-Ventes[[#This Row],[Cout]],2)</f>
        <v>941</v>
      </c>
      <c r="AC862">
        <f>WEEKDAY(Ventes[[#This Row],[VenteDate]], 2)</f>
        <v>5</v>
      </c>
      <c r="AD862" t="str">
        <f>CHOOSE(WEEKDAY(Ventes[[#This Row],[VenteDate]], 2),"lun.","mar.","mer.","jeu.","ven.","sam.","dim.")</f>
        <v>ven.</v>
      </c>
      <c r="AE862" s="10" t="str">
        <f>IF(MONTH(Ventes[[#This Row],[VenteDate]])&lt;10,"0"&amp;MONTH(Ventes[[#This Row],[VenteDate]]),TEXT(MONTH(Ventes[[#This Row],[VenteDate]]),"##"))</f>
        <v>01</v>
      </c>
      <c r="AF862" t="str">
        <f>CHOOSE(Ventes[[#This Row],[DateMoisNumero]],"janvier","février","mars","avril","mai","juin","juillet.","août","septembre","octobre","novembre","décembre")</f>
        <v>janvier</v>
      </c>
      <c r="AG862" t="str">
        <f>Ventes[[#This Row],[DateAnnee]]&amp;IF(WEEKNUM(Ventes[[#This Row],[VenteDate]])&lt;10,"-0","-")&amp;WEEKNUM(Ventes[[#This Row],[VenteDate]])</f>
        <v>2026-03</v>
      </c>
      <c r="AH862" s="10">
        <f>YEAR(Ventes[[#This Row],[VenteDate]])</f>
        <v>2026</v>
      </c>
      <c r="AI862" s="1"/>
      <c r="AK862" s="2"/>
      <c r="AR862"/>
      <c r="AS862"/>
      <c r="AT862"/>
      <c r="AU862"/>
      <c r="AV862"/>
      <c r="AW862"/>
      <c r="BA862"/>
      <c r="BC862"/>
    </row>
    <row r="863" spans="1:55">
      <c r="A863" t="s">
        <v>1799</v>
      </c>
      <c r="B863" t="s">
        <v>1800</v>
      </c>
      <c r="D863" s="7">
        <v>45221</v>
      </c>
      <c r="E863" s="8">
        <v>46365</v>
      </c>
      <c r="F863" s="8" t="s">
        <v>108</v>
      </c>
      <c r="G863" t="s">
        <v>109</v>
      </c>
      <c r="H863" t="s">
        <v>155</v>
      </c>
      <c r="I863" t="s">
        <v>156</v>
      </c>
      <c r="J863" t="s">
        <v>157</v>
      </c>
      <c r="K863" t="s">
        <v>1801</v>
      </c>
      <c r="L863" s="9" t="s">
        <v>1802</v>
      </c>
      <c r="M863" s="9" t="s">
        <v>130</v>
      </c>
      <c r="N863" t="s">
        <v>131</v>
      </c>
      <c r="O863" t="s">
        <v>45</v>
      </c>
      <c r="P863" t="s">
        <v>46</v>
      </c>
      <c r="Q863" s="5" t="s">
        <v>79</v>
      </c>
      <c r="R863" t="s">
        <v>80</v>
      </c>
      <c r="S863" t="s">
        <v>132</v>
      </c>
      <c r="T863" t="s">
        <v>133</v>
      </c>
      <c r="U863">
        <v>93.74</v>
      </c>
      <c r="V863">
        <v>15</v>
      </c>
      <c r="W863">
        <v>143.09</v>
      </c>
      <c r="X863">
        <f>Ventes[[#This Row],[VenteNombre]]*Ventes[[#This Row],[PUHT]]</f>
        <v>2146.35</v>
      </c>
      <c r="Y863">
        <f>IF(Ventes[[#This Row],[RemiseType]]="Aucun",0,IF(Ventes[[#This Row],[RemiseType]]="Bas",3%,IF(Ventes[[#This Row],[RemiseType]]="Moyen",5%,IF(Ventes[[#This Row],[RemiseType]]="Elevé",10%,0))))*Ventes[[#This Row],[VenteBrut]]</f>
        <v>107.3175</v>
      </c>
      <c r="Z863">
        <f>Ventes[[#This Row],[VenteBrut]]-Ventes[[#This Row],[Remise]]</f>
        <v>2039.0324999999998</v>
      </c>
      <c r="AA863">
        <f>Ventes[[#This Row],[VenteNombre]]*Ventes[[#This Row],[CUHT]]</f>
        <v>1406.1</v>
      </c>
      <c r="AB863">
        <f>ROUND(Ventes[[#This Row],[VenteNet]]-Ventes[[#This Row],[Cout]],2)</f>
        <v>632.92999999999995</v>
      </c>
      <c r="AC863">
        <f>WEEKDAY(Ventes[[#This Row],[VenteDate]], 2)</f>
        <v>3</v>
      </c>
      <c r="AD863" t="str">
        <f>CHOOSE(WEEKDAY(Ventes[[#This Row],[VenteDate]], 2),"lun.","mar.","mer.","jeu.","ven.","sam.","dim.")</f>
        <v>mer.</v>
      </c>
      <c r="AE863" s="10" t="str">
        <f>IF(MONTH(Ventes[[#This Row],[VenteDate]])&lt;10,"0"&amp;MONTH(Ventes[[#This Row],[VenteDate]]),TEXT(MONTH(Ventes[[#This Row],[VenteDate]]),"##"))</f>
        <v>12</v>
      </c>
      <c r="AF863" t="str">
        <f>CHOOSE(Ventes[[#This Row],[DateMoisNumero]],"janvier","février","mars","avril","mai","juin","juillet.","août","septembre","octobre","novembre","décembre")</f>
        <v>décembre</v>
      </c>
      <c r="AG863" t="str">
        <f>Ventes[[#This Row],[DateAnnee]]&amp;IF(WEEKNUM(Ventes[[#This Row],[VenteDate]])&lt;10,"-0","-")&amp;WEEKNUM(Ventes[[#This Row],[VenteDate]])</f>
        <v>2026-50</v>
      </c>
      <c r="AH863" s="10">
        <f>YEAR(Ventes[[#This Row],[VenteDate]])</f>
        <v>2026</v>
      </c>
      <c r="AI863" s="1"/>
      <c r="AK863" s="2"/>
      <c r="AR863"/>
      <c r="AS863"/>
      <c r="AT863"/>
      <c r="AU863"/>
      <c r="AV863"/>
      <c r="AW863"/>
      <c r="BA863"/>
      <c r="BC863"/>
    </row>
    <row r="864" spans="1:55">
      <c r="A864" t="s">
        <v>1799</v>
      </c>
      <c r="B864" t="s">
        <v>1800</v>
      </c>
      <c r="D864" s="7">
        <v>45221</v>
      </c>
      <c r="E864" s="8">
        <v>46404</v>
      </c>
      <c r="F864" s="8" t="s">
        <v>108</v>
      </c>
      <c r="G864" t="s">
        <v>109</v>
      </c>
      <c r="H864" t="s">
        <v>155</v>
      </c>
      <c r="I864" t="s">
        <v>156</v>
      </c>
      <c r="J864" t="s">
        <v>157</v>
      </c>
      <c r="K864" t="s">
        <v>949</v>
      </c>
      <c r="L864" s="9" t="s">
        <v>950</v>
      </c>
      <c r="M864" s="9" t="s">
        <v>43</v>
      </c>
      <c r="N864" t="s">
        <v>44</v>
      </c>
      <c r="O864" t="s">
        <v>55</v>
      </c>
      <c r="P864" s="9" t="s">
        <v>56</v>
      </c>
      <c r="Q864" s="5" t="s">
        <v>79</v>
      </c>
      <c r="R864" t="s">
        <v>80</v>
      </c>
      <c r="S864" t="s">
        <v>271</v>
      </c>
      <c r="T864" t="s">
        <v>272</v>
      </c>
      <c r="U864" s="9">
        <v>45.36</v>
      </c>
      <c r="V864">
        <v>13</v>
      </c>
      <c r="W864" s="9">
        <v>121.55</v>
      </c>
      <c r="X864">
        <f>Ventes[[#This Row],[VenteNombre]]*Ventes[[#This Row],[PUHT]]</f>
        <v>1580.1499999999999</v>
      </c>
      <c r="Y864">
        <f>IF(Ventes[[#This Row],[RemiseType]]="Aucun",0,IF(Ventes[[#This Row],[RemiseType]]="Bas",3%,IF(Ventes[[#This Row],[RemiseType]]="Moyen",5%,IF(Ventes[[#This Row],[RemiseType]]="Elevé",10%,0))))*Ventes[[#This Row],[VenteBrut]]</f>
        <v>47.404499999999992</v>
      </c>
      <c r="Z864">
        <f>Ventes[[#This Row],[VenteBrut]]-Ventes[[#This Row],[Remise]]</f>
        <v>1532.7454999999998</v>
      </c>
      <c r="AA864">
        <f>Ventes[[#This Row],[VenteNombre]]*Ventes[[#This Row],[CUHT]]</f>
        <v>589.67999999999995</v>
      </c>
      <c r="AB864">
        <f>ROUND(Ventes[[#This Row],[VenteNet]]-Ventes[[#This Row],[Cout]],2)</f>
        <v>943.07</v>
      </c>
      <c r="AC864">
        <f>WEEKDAY(Ventes[[#This Row],[VenteDate]], 2)</f>
        <v>7</v>
      </c>
      <c r="AD864" t="str">
        <f>CHOOSE(WEEKDAY(Ventes[[#This Row],[VenteDate]], 2),"lun.","mar.","mer.","jeu.","ven.","sam.","dim.")</f>
        <v>dim.</v>
      </c>
      <c r="AE864" s="10" t="str">
        <f>IF(MONTH(Ventes[[#This Row],[VenteDate]])&lt;10,"0"&amp;MONTH(Ventes[[#This Row],[VenteDate]]),TEXT(MONTH(Ventes[[#This Row],[VenteDate]]),"##"))</f>
        <v>01</v>
      </c>
      <c r="AF864" t="str">
        <f>CHOOSE(Ventes[[#This Row],[DateMoisNumero]],"janvier","février","mars","avril","mai","juin","juillet.","août","septembre","octobre","novembre","décembre")</f>
        <v>janvier</v>
      </c>
      <c r="AG864" t="str">
        <f>Ventes[[#This Row],[DateAnnee]]&amp;IF(WEEKNUM(Ventes[[#This Row],[VenteDate]])&lt;10,"-0","-")&amp;WEEKNUM(Ventes[[#This Row],[VenteDate]])</f>
        <v>2027-04</v>
      </c>
      <c r="AH864" s="10">
        <f>YEAR(Ventes[[#This Row],[VenteDate]])</f>
        <v>2027</v>
      </c>
      <c r="AI864" s="1"/>
      <c r="AK864" s="2"/>
      <c r="AR864"/>
      <c r="AS864"/>
      <c r="AT864"/>
      <c r="AU864"/>
      <c r="AV864"/>
      <c r="AW864"/>
      <c r="BA864"/>
      <c r="BC864"/>
    </row>
    <row r="865" spans="1:55">
      <c r="A865" t="s">
        <v>1799</v>
      </c>
      <c r="B865" t="s">
        <v>1800</v>
      </c>
      <c r="D865" s="7">
        <v>45221</v>
      </c>
      <c r="E865" s="8">
        <v>46768</v>
      </c>
      <c r="F865" s="8" t="s">
        <v>108</v>
      </c>
      <c r="G865" t="s">
        <v>109</v>
      </c>
      <c r="H865" t="s">
        <v>155</v>
      </c>
      <c r="I865" t="s">
        <v>156</v>
      </c>
      <c r="J865" t="s">
        <v>157</v>
      </c>
      <c r="K865" t="s">
        <v>1803</v>
      </c>
      <c r="L865" s="9" t="s">
        <v>1804</v>
      </c>
      <c r="M865" s="9" t="s">
        <v>75</v>
      </c>
      <c r="N865" t="s">
        <v>76</v>
      </c>
      <c r="O865" t="s">
        <v>45</v>
      </c>
      <c r="P865" s="9" t="s">
        <v>46</v>
      </c>
      <c r="Q865" s="5" t="s">
        <v>79</v>
      </c>
      <c r="R865" t="s">
        <v>80</v>
      </c>
      <c r="S865" t="s">
        <v>81</v>
      </c>
      <c r="T865" t="s">
        <v>82</v>
      </c>
      <c r="U865" s="9">
        <v>64.8</v>
      </c>
      <c r="V865">
        <v>10</v>
      </c>
      <c r="W865" s="9">
        <v>167.5</v>
      </c>
      <c r="X865">
        <f>Ventes[[#This Row],[VenteNombre]]*Ventes[[#This Row],[PUHT]]</f>
        <v>1675</v>
      </c>
      <c r="Y865">
        <f>IF(Ventes[[#This Row],[RemiseType]]="Aucun",0,IF(Ventes[[#This Row],[RemiseType]]="Bas",3%,IF(Ventes[[#This Row],[RemiseType]]="Moyen",5%,IF(Ventes[[#This Row],[RemiseType]]="Elevé",10%,0))))*Ventes[[#This Row],[VenteBrut]]</f>
        <v>83.75</v>
      </c>
      <c r="Z865">
        <f>Ventes[[#This Row],[VenteBrut]]-Ventes[[#This Row],[Remise]]</f>
        <v>1591.25</v>
      </c>
      <c r="AA865">
        <f>Ventes[[#This Row],[VenteNombre]]*Ventes[[#This Row],[CUHT]]</f>
        <v>648</v>
      </c>
      <c r="AB865">
        <f>ROUND(Ventes[[#This Row],[VenteNet]]-Ventes[[#This Row],[Cout]],2)</f>
        <v>943.25</v>
      </c>
      <c r="AC865">
        <f>WEEKDAY(Ventes[[#This Row],[VenteDate]], 2)</f>
        <v>7</v>
      </c>
      <c r="AD865" t="str">
        <f>CHOOSE(WEEKDAY(Ventes[[#This Row],[VenteDate]], 2),"lun.","mar.","mer.","jeu.","ven.","sam.","dim.")</f>
        <v>dim.</v>
      </c>
      <c r="AE865" s="10" t="str">
        <f>IF(MONTH(Ventes[[#This Row],[VenteDate]])&lt;10,"0"&amp;MONTH(Ventes[[#This Row],[VenteDate]]),TEXT(MONTH(Ventes[[#This Row],[VenteDate]]),"##"))</f>
        <v>01</v>
      </c>
      <c r="AF865" t="str">
        <f>CHOOSE(Ventes[[#This Row],[DateMoisNumero]],"janvier","février","mars","avril","mai","juin","juillet.","août","septembre","octobre","novembre","décembre")</f>
        <v>janvier</v>
      </c>
      <c r="AG865" t="str">
        <f>Ventes[[#This Row],[DateAnnee]]&amp;IF(WEEKNUM(Ventes[[#This Row],[VenteDate]])&lt;10,"-0","-")&amp;WEEKNUM(Ventes[[#This Row],[VenteDate]])</f>
        <v>2028-04</v>
      </c>
      <c r="AH865" s="10">
        <f>YEAR(Ventes[[#This Row],[VenteDate]])</f>
        <v>2028</v>
      </c>
      <c r="AI865" s="1"/>
      <c r="AK865" s="2"/>
      <c r="AR865"/>
      <c r="AS865"/>
      <c r="AT865"/>
      <c r="AU865"/>
      <c r="AV865"/>
      <c r="AW865"/>
      <c r="BA865"/>
      <c r="BC865"/>
    </row>
    <row r="866" spans="1:55">
      <c r="A866" t="s">
        <v>1805</v>
      </c>
      <c r="B866" t="s">
        <v>1806</v>
      </c>
      <c r="C866" t="s">
        <v>574</v>
      </c>
      <c r="D866" s="7">
        <v>45010</v>
      </c>
      <c r="E866" s="8">
        <v>45010</v>
      </c>
      <c r="F866" s="8" t="s">
        <v>219</v>
      </c>
      <c r="G866" t="s">
        <v>220</v>
      </c>
      <c r="H866" t="s">
        <v>763</v>
      </c>
      <c r="I866" t="s">
        <v>764</v>
      </c>
      <c r="J866" t="s">
        <v>765</v>
      </c>
      <c r="K866" t="s">
        <v>1807</v>
      </c>
      <c r="L866" s="9" t="s">
        <v>1808</v>
      </c>
      <c r="M866" s="9" t="s">
        <v>43</v>
      </c>
      <c r="N866" t="s">
        <v>44</v>
      </c>
      <c r="O866" t="s">
        <v>45</v>
      </c>
      <c r="P866" s="9" t="s">
        <v>46</v>
      </c>
      <c r="Q866" s="5" t="s">
        <v>79</v>
      </c>
      <c r="R866" t="s">
        <v>80</v>
      </c>
      <c r="S866" t="s">
        <v>179</v>
      </c>
      <c r="T866" t="s">
        <v>180</v>
      </c>
      <c r="U866" s="9">
        <v>84</v>
      </c>
      <c r="V866">
        <v>19</v>
      </c>
      <c r="W866" s="9">
        <v>116.1</v>
      </c>
      <c r="X866">
        <f>Ventes[[#This Row],[VenteNombre]]*Ventes[[#This Row],[PUHT]]</f>
        <v>2205.9</v>
      </c>
      <c r="Y866">
        <f>IF(Ventes[[#This Row],[RemiseType]]="Aucun",0,IF(Ventes[[#This Row],[RemiseType]]="Bas",3%,IF(Ventes[[#This Row],[RemiseType]]="Moyen",5%,IF(Ventes[[#This Row],[RemiseType]]="Elevé",10%,0))))*Ventes[[#This Row],[VenteBrut]]</f>
        <v>110.29500000000002</v>
      </c>
      <c r="Z866">
        <f>Ventes[[#This Row],[VenteBrut]]-Ventes[[#This Row],[Remise]]</f>
        <v>2095.605</v>
      </c>
      <c r="AA866">
        <f>Ventes[[#This Row],[VenteNombre]]*Ventes[[#This Row],[CUHT]]</f>
        <v>1596</v>
      </c>
      <c r="AB866">
        <f>ROUND(Ventes[[#This Row],[VenteNet]]-Ventes[[#This Row],[Cout]],2)</f>
        <v>499.61</v>
      </c>
      <c r="AC866">
        <f>WEEKDAY(Ventes[[#This Row],[VenteDate]], 2)</f>
        <v>6</v>
      </c>
      <c r="AD866" t="str">
        <f>CHOOSE(WEEKDAY(Ventes[[#This Row],[VenteDate]], 2),"lun.","mar.","mer.","jeu.","ven.","sam.","dim.")</f>
        <v>sam.</v>
      </c>
      <c r="AE866" s="10" t="str">
        <f>IF(MONTH(Ventes[[#This Row],[VenteDate]])&lt;10,"0"&amp;MONTH(Ventes[[#This Row],[VenteDate]]),TEXT(MONTH(Ventes[[#This Row],[VenteDate]]),"##"))</f>
        <v>03</v>
      </c>
      <c r="AF866" t="str">
        <f>CHOOSE(Ventes[[#This Row],[DateMoisNumero]],"janvier","février","mars","avril","mai","juin","juillet.","août","septembre","octobre","novembre","décembre")</f>
        <v>mars</v>
      </c>
      <c r="AG866" t="str">
        <f>Ventes[[#This Row],[DateAnnee]]&amp;IF(WEEKNUM(Ventes[[#This Row],[VenteDate]])&lt;10,"-0","-")&amp;WEEKNUM(Ventes[[#This Row],[VenteDate]])</f>
        <v>2023-12</v>
      </c>
      <c r="AH866" s="10">
        <f>YEAR(Ventes[[#This Row],[VenteDate]])</f>
        <v>2023</v>
      </c>
      <c r="AI866" s="1"/>
      <c r="AK866" s="2"/>
      <c r="AR866"/>
      <c r="AS866"/>
      <c r="AT866"/>
      <c r="AU866"/>
      <c r="AV866"/>
      <c r="AW866"/>
      <c r="BA866"/>
      <c r="BC866"/>
    </row>
    <row r="867" spans="1:55">
      <c r="A867" t="s">
        <v>1805</v>
      </c>
      <c r="B867" t="s">
        <v>1806</v>
      </c>
      <c r="C867" t="s">
        <v>574</v>
      </c>
      <c r="D867" s="7">
        <v>45010</v>
      </c>
      <c r="E867" s="8">
        <v>45695</v>
      </c>
      <c r="F867" s="8" t="s">
        <v>219</v>
      </c>
      <c r="G867" t="s">
        <v>220</v>
      </c>
      <c r="H867" t="s">
        <v>763</v>
      </c>
      <c r="I867" t="s">
        <v>764</v>
      </c>
      <c r="J867" t="s">
        <v>765</v>
      </c>
      <c r="K867" t="s">
        <v>1647</v>
      </c>
      <c r="L867" s="9" t="s">
        <v>1648</v>
      </c>
      <c r="M867" s="9" t="s">
        <v>43</v>
      </c>
      <c r="N867" t="s">
        <v>44</v>
      </c>
      <c r="O867" t="s">
        <v>45</v>
      </c>
      <c r="P867" t="s">
        <v>46</v>
      </c>
      <c r="Q867" s="5" t="s">
        <v>79</v>
      </c>
      <c r="R867" t="s">
        <v>80</v>
      </c>
      <c r="S867" t="s">
        <v>179</v>
      </c>
      <c r="T867" t="s">
        <v>180</v>
      </c>
      <c r="U867">
        <v>25.2</v>
      </c>
      <c r="V867">
        <v>29</v>
      </c>
      <c r="W867">
        <v>34.83</v>
      </c>
      <c r="X867">
        <f>Ventes[[#This Row],[VenteNombre]]*Ventes[[#This Row],[PUHT]]</f>
        <v>1010.0699999999999</v>
      </c>
      <c r="Y867">
        <f>IF(Ventes[[#This Row],[RemiseType]]="Aucun",0,IF(Ventes[[#This Row],[RemiseType]]="Bas",3%,IF(Ventes[[#This Row],[RemiseType]]="Moyen",5%,IF(Ventes[[#This Row],[RemiseType]]="Elevé",10%,0))))*Ventes[[#This Row],[VenteBrut]]</f>
        <v>50.503500000000003</v>
      </c>
      <c r="Z867">
        <f>Ventes[[#This Row],[VenteBrut]]-Ventes[[#This Row],[Remise]]</f>
        <v>959.56649999999991</v>
      </c>
      <c r="AA867">
        <f>Ventes[[#This Row],[VenteNombre]]*Ventes[[#This Row],[CUHT]]</f>
        <v>730.8</v>
      </c>
      <c r="AB867">
        <f>ROUND(Ventes[[#This Row],[VenteNet]]-Ventes[[#This Row],[Cout]],2)</f>
        <v>228.77</v>
      </c>
      <c r="AC867">
        <f>WEEKDAY(Ventes[[#This Row],[VenteDate]], 2)</f>
        <v>5</v>
      </c>
      <c r="AD867" t="str">
        <f>CHOOSE(WEEKDAY(Ventes[[#This Row],[VenteDate]], 2),"lun.","mar.","mer.","jeu.","ven.","sam.","dim.")</f>
        <v>ven.</v>
      </c>
      <c r="AE867" s="10" t="str">
        <f>IF(MONTH(Ventes[[#This Row],[VenteDate]])&lt;10,"0"&amp;MONTH(Ventes[[#This Row],[VenteDate]]),TEXT(MONTH(Ventes[[#This Row],[VenteDate]]),"##"))</f>
        <v>02</v>
      </c>
      <c r="AF867" t="str">
        <f>CHOOSE(Ventes[[#This Row],[DateMoisNumero]],"janvier","février","mars","avril","mai","juin","juillet.","août","septembre","octobre","novembre","décembre")</f>
        <v>février</v>
      </c>
      <c r="AG867" t="str">
        <f>Ventes[[#This Row],[DateAnnee]]&amp;IF(WEEKNUM(Ventes[[#This Row],[VenteDate]])&lt;10,"-0","-")&amp;WEEKNUM(Ventes[[#This Row],[VenteDate]])</f>
        <v>2025-06</v>
      </c>
      <c r="AH867" s="10">
        <f>YEAR(Ventes[[#This Row],[VenteDate]])</f>
        <v>2025</v>
      </c>
      <c r="AI867" s="1"/>
      <c r="AK867" s="2"/>
      <c r="AR867"/>
      <c r="AS867"/>
      <c r="AT867"/>
      <c r="AU867"/>
      <c r="AV867"/>
      <c r="AW867"/>
      <c r="BA867"/>
      <c r="BC867"/>
    </row>
    <row r="868" spans="1:55">
      <c r="A868" t="s">
        <v>1805</v>
      </c>
      <c r="B868" t="s">
        <v>1806</v>
      </c>
      <c r="C868" t="s">
        <v>574</v>
      </c>
      <c r="D868" s="7">
        <v>45010</v>
      </c>
      <c r="E868" s="8">
        <v>45738</v>
      </c>
      <c r="F868" s="8" t="s">
        <v>219</v>
      </c>
      <c r="G868" t="s">
        <v>220</v>
      </c>
      <c r="H868" t="s">
        <v>763</v>
      </c>
      <c r="I868" t="s">
        <v>764</v>
      </c>
      <c r="J868" t="s">
        <v>765</v>
      </c>
      <c r="K868" t="s">
        <v>209</v>
      </c>
      <c r="L868" s="9" t="s">
        <v>210</v>
      </c>
      <c r="M868" s="9" t="s">
        <v>75</v>
      </c>
      <c r="N868" t="s">
        <v>76</v>
      </c>
      <c r="O868" t="s">
        <v>45</v>
      </c>
      <c r="P868" t="s">
        <v>46</v>
      </c>
      <c r="Q868" s="5" t="s">
        <v>79</v>
      </c>
      <c r="R868" t="s">
        <v>80</v>
      </c>
      <c r="S868" t="s">
        <v>160</v>
      </c>
      <c r="T868" t="s">
        <v>161</v>
      </c>
      <c r="U868">
        <v>58.8</v>
      </c>
      <c r="V868">
        <v>11</v>
      </c>
      <c r="W868">
        <v>125.2</v>
      </c>
      <c r="X868">
        <f>Ventes[[#This Row],[VenteNombre]]*Ventes[[#This Row],[PUHT]]</f>
        <v>1377.2</v>
      </c>
      <c r="Y868">
        <f>IF(Ventes[[#This Row],[RemiseType]]="Aucun",0,IF(Ventes[[#This Row],[RemiseType]]="Bas",3%,IF(Ventes[[#This Row],[RemiseType]]="Moyen",5%,IF(Ventes[[#This Row],[RemiseType]]="Elevé",10%,0))))*Ventes[[#This Row],[VenteBrut]]</f>
        <v>68.86</v>
      </c>
      <c r="Z868">
        <f>Ventes[[#This Row],[VenteBrut]]-Ventes[[#This Row],[Remise]]</f>
        <v>1308.3400000000001</v>
      </c>
      <c r="AA868">
        <f>Ventes[[#This Row],[VenteNombre]]*Ventes[[#This Row],[CUHT]]</f>
        <v>646.79999999999995</v>
      </c>
      <c r="AB868">
        <f>ROUND(Ventes[[#This Row],[VenteNet]]-Ventes[[#This Row],[Cout]],2)</f>
        <v>661.54</v>
      </c>
      <c r="AC868">
        <f>WEEKDAY(Ventes[[#This Row],[VenteDate]], 2)</f>
        <v>6</v>
      </c>
      <c r="AD868" t="str">
        <f>CHOOSE(WEEKDAY(Ventes[[#This Row],[VenteDate]], 2),"lun.","mar.","mer.","jeu.","ven.","sam.","dim.")</f>
        <v>sam.</v>
      </c>
      <c r="AE868" s="10" t="str">
        <f>IF(MONTH(Ventes[[#This Row],[VenteDate]])&lt;10,"0"&amp;MONTH(Ventes[[#This Row],[VenteDate]]),TEXT(MONTH(Ventes[[#This Row],[VenteDate]]),"##"))</f>
        <v>03</v>
      </c>
      <c r="AF868" t="str">
        <f>CHOOSE(Ventes[[#This Row],[DateMoisNumero]],"janvier","février","mars","avril","mai","juin","juillet.","août","septembre","octobre","novembre","décembre")</f>
        <v>mars</v>
      </c>
      <c r="AG868" t="str">
        <f>Ventes[[#This Row],[DateAnnee]]&amp;IF(WEEKNUM(Ventes[[#This Row],[VenteDate]])&lt;10,"-0","-")&amp;WEEKNUM(Ventes[[#This Row],[VenteDate]])</f>
        <v>2025-12</v>
      </c>
      <c r="AH868" s="10">
        <f>YEAR(Ventes[[#This Row],[VenteDate]])</f>
        <v>2025</v>
      </c>
      <c r="AI868" s="1"/>
      <c r="AK868" s="2"/>
      <c r="AR868"/>
      <c r="AS868"/>
      <c r="AT868"/>
      <c r="AU868"/>
      <c r="AV868"/>
      <c r="AW868"/>
      <c r="BA868"/>
      <c r="BC868"/>
    </row>
    <row r="869" spans="1:55">
      <c r="A869" t="s">
        <v>1805</v>
      </c>
      <c r="B869" t="s">
        <v>1806</v>
      </c>
      <c r="C869" t="s">
        <v>574</v>
      </c>
      <c r="D869" s="7">
        <v>45010</v>
      </c>
      <c r="E869" s="8">
        <v>46070</v>
      </c>
      <c r="F869" s="8" t="s">
        <v>219</v>
      </c>
      <c r="G869" t="s">
        <v>220</v>
      </c>
      <c r="H869" t="s">
        <v>763</v>
      </c>
      <c r="I869" t="s">
        <v>764</v>
      </c>
      <c r="J869" t="s">
        <v>765</v>
      </c>
      <c r="K869" t="s">
        <v>187</v>
      </c>
      <c r="L869" s="9" t="s">
        <v>188</v>
      </c>
      <c r="M869" s="9" t="s">
        <v>43</v>
      </c>
      <c r="N869" t="s">
        <v>44</v>
      </c>
      <c r="O869" t="s">
        <v>288</v>
      </c>
      <c r="P869" t="s">
        <v>289</v>
      </c>
      <c r="Q869" s="5" t="s">
        <v>79</v>
      </c>
      <c r="R869" t="s">
        <v>80</v>
      </c>
      <c r="S869" t="s">
        <v>179</v>
      </c>
      <c r="T869" t="s">
        <v>180</v>
      </c>
      <c r="U869">
        <v>3.6</v>
      </c>
      <c r="V869">
        <v>21</v>
      </c>
      <c r="W869">
        <v>101.71</v>
      </c>
      <c r="X869">
        <f>Ventes[[#This Row],[VenteNombre]]*Ventes[[#This Row],[PUHT]]</f>
        <v>2135.91</v>
      </c>
      <c r="Y8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69">
        <f>Ventes[[#This Row],[VenteBrut]]-Ventes[[#This Row],[Remise]]</f>
        <v>2135.91</v>
      </c>
      <c r="AA869">
        <f>Ventes[[#This Row],[VenteNombre]]*Ventes[[#This Row],[CUHT]]</f>
        <v>75.600000000000009</v>
      </c>
      <c r="AB869">
        <f>ROUND(Ventes[[#This Row],[VenteNet]]-Ventes[[#This Row],[Cout]],2)</f>
        <v>2060.31</v>
      </c>
      <c r="AC869">
        <f>WEEKDAY(Ventes[[#This Row],[VenteDate]], 2)</f>
        <v>2</v>
      </c>
      <c r="AD869" t="str">
        <f>CHOOSE(WEEKDAY(Ventes[[#This Row],[VenteDate]], 2),"lun.","mar.","mer.","jeu.","ven.","sam.","dim.")</f>
        <v>mar.</v>
      </c>
      <c r="AE869" s="10" t="str">
        <f>IF(MONTH(Ventes[[#This Row],[VenteDate]])&lt;10,"0"&amp;MONTH(Ventes[[#This Row],[VenteDate]]),TEXT(MONTH(Ventes[[#This Row],[VenteDate]]),"##"))</f>
        <v>02</v>
      </c>
      <c r="AF869" t="str">
        <f>CHOOSE(Ventes[[#This Row],[DateMoisNumero]],"janvier","février","mars","avril","mai","juin","juillet.","août","septembre","octobre","novembre","décembre")</f>
        <v>février</v>
      </c>
      <c r="AG869" t="str">
        <f>Ventes[[#This Row],[DateAnnee]]&amp;IF(WEEKNUM(Ventes[[#This Row],[VenteDate]])&lt;10,"-0","-")&amp;WEEKNUM(Ventes[[#This Row],[VenteDate]])</f>
        <v>2026-08</v>
      </c>
      <c r="AH869" s="10">
        <f>YEAR(Ventes[[#This Row],[VenteDate]])</f>
        <v>2026</v>
      </c>
      <c r="AI869" s="1"/>
      <c r="AK869" s="2"/>
      <c r="AR869"/>
      <c r="AS869"/>
      <c r="AT869"/>
      <c r="AU869"/>
      <c r="AV869"/>
      <c r="AW869"/>
      <c r="BA869"/>
      <c r="BC869"/>
    </row>
    <row r="870" spans="1:55">
      <c r="A870" t="s">
        <v>1805</v>
      </c>
      <c r="B870" t="s">
        <v>1806</v>
      </c>
      <c r="C870" t="s">
        <v>574</v>
      </c>
      <c r="D870" s="7">
        <v>45010</v>
      </c>
      <c r="E870" s="8">
        <v>46316</v>
      </c>
      <c r="F870" s="8" t="s">
        <v>219</v>
      </c>
      <c r="G870" t="s">
        <v>220</v>
      </c>
      <c r="H870" t="s">
        <v>763</v>
      </c>
      <c r="I870" t="s">
        <v>764</v>
      </c>
      <c r="J870" t="s">
        <v>765</v>
      </c>
      <c r="K870" t="s">
        <v>1809</v>
      </c>
      <c r="L870" s="9" t="s">
        <v>1810</v>
      </c>
      <c r="M870" s="9" t="s">
        <v>43</v>
      </c>
      <c r="N870" t="s">
        <v>44</v>
      </c>
      <c r="O870" t="s">
        <v>45</v>
      </c>
      <c r="P870" t="s">
        <v>46</v>
      </c>
      <c r="Q870" s="5" t="s">
        <v>79</v>
      </c>
      <c r="R870" t="s">
        <v>80</v>
      </c>
      <c r="S870" t="s">
        <v>179</v>
      </c>
      <c r="T870" t="s">
        <v>180</v>
      </c>
      <c r="U870">
        <v>65.33</v>
      </c>
      <c r="V870">
        <v>19</v>
      </c>
      <c r="W870">
        <v>90.3</v>
      </c>
      <c r="X870">
        <f>Ventes[[#This Row],[VenteNombre]]*Ventes[[#This Row],[PUHT]]</f>
        <v>1715.7</v>
      </c>
      <c r="Y870">
        <f>IF(Ventes[[#This Row],[RemiseType]]="Aucun",0,IF(Ventes[[#This Row],[RemiseType]]="Bas",3%,IF(Ventes[[#This Row],[RemiseType]]="Moyen",5%,IF(Ventes[[#This Row],[RemiseType]]="Elevé",10%,0))))*Ventes[[#This Row],[VenteBrut]]</f>
        <v>85.785000000000011</v>
      </c>
      <c r="Z870">
        <f>Ventes[[#This Row],[VenteBrut]]-Ventes[[#This Row],[Remise]]</f>
        <v>1629.915</v>
      </c>
      <c r="AA870">
        <f>Ventes[[#This Row],[VenteNombre]]*Ventes[[#This Row],[CUHT]]</f>
        <v>1241.27</v>
      </c>
      <c r="AB870">
        <f>ROUND(Ventes[[#This Row],[VenteNet]]-Ventes[[#This Row],[Cout]],2)</f>
        <v>388.65</v>
      </c>
      <c r="AC870">
        <f>WEEKDAY(Ventes[[#This Row],[VenteDate]], 2)</f>
        <v>3</v>
      </c>
      <c r="AD870" t="str">
        <f>CHOOSE(WEEKDAY(Ventes[[#This Row],[VenteDate]], 2),"lun.","mar.","mer.","jeu.","ven.","sam.","dim.")</f>
        <v>mer.</v>
      </c>
      <c r="AE870" s="10" t="str">
        <f>IF(MONTH(Ventes[[#This Row],[VenteDate]])&lt;10,"0"&amp;MONTH(Ventes[[#This Row],[VenteDate]]),TEXT(MONTH(Ventes[[#This Row],[VenteDate]]),"##"))</f>
        <v>10</v>
      </c>
      <c r="AF870" t="str">
        <f>CHOOSE(Ventes[[#This Row],[DateMoisNumero]],"janvier","février","mars","avril","mai","juin","juillet.","août","septembre","octobre","novembre","décembre")</f>
        <v>octobre</v>
      </c>
      <c r="AG870" t="str">
        <f>Ventes[[#This Row],[DateAnnee]]&amp;IF(WEEKNUM(Ventes[[#This Row],[VenteDate]])&lt;10,"-0","-")&amp;WEEKNUM(Ventes[[#This Row],[VenteDate]])</f>
        <v>2026-43</v>
      </c>
      <c r="AH870" s="10">
        <f>YEAR(Ventes[[#This Row],[VenteDate]])</f>
        <v>2026</v>
      </c>
      <c r="AI870" s="1"/>
      <c r="AK870" s="2"/>
      <c r="AR870"/>
      <c r="AS870"/>
      <c r="AT870"/>
      <c r="AU870"/>
      <c r="AV870"/>
      <c r="AW870"/>
      <c r="BA870"/>
      <c r="BC870"/>
    </row>
    <row r="871" spans="1:55">
      <c r="A871" t="s">
        <v>1805</v>
      </c>
      <c r="B871" t="s">
        <v>1806</v>
      </c>
      <c r="C871" t="s">
        <v>574</v>
      </c>
      <c r="D871" s="7">
        <v>45010</v>
      </c>
      <c r="E871" s="8">
        <v>46425</v>
      </c>
      <c r="F871" s="8" t="s">
        <v>219</v>
      </c>
      <c r="G871" t="s">
        <v>220</v>
      </c>
      <c r="H871" t="s">
        <v>763</v>
      </c>
      <c r="I871" t="s">
        <v>764</v>
      </c>
      <c r="J871" t="s">
        <v>765</v>
      </c>
      <c r="K871" t="s">
        <v>1811</v>
      </c>
      <c r="L871" s="9" t="s">
        <v>1812</v>
      </c>
      <c r="M871" s="9" t="s">
        <v>43</v>
      </c>
      <c r="N871" t="s">
        <v>44</v>
      </c>
      <c r="O871" t="s">
        <v>45</v>
      </c>
      <c r="P871" s="9" t="s">
        <v>46</v>
      </c>
      <c r="Q871" s="5" t="s">
        <v>79</v>
      </c>
      <c r="R871" t="s">
        <v>80</v>
      </c>
      <c r="S871" t="s">
        <v>179</v>
      </c>
      <c r="T871" t="s">
        <v>180</v>
      </c>
      <c r="U871" s="9">
        <v>50.4</v>
      </c>
      <c r="V871">
        <v>29</v>
      </c>
      <c r="W871" s="9">
        <v>69.66</v>
      </c>
      <c r="X871">
        <f>Ventes[[#This Row],[VenteNombre]]*Ventes[[#This Row],[PUHT]]</f>
        <v>2020.1399999999999</v>
      </c>
      <c r="Y871">
        <f>IF(Ventes[[#This Row],[RemiseType]]="Aucun",0,IF(Ventes[[#This Row],[RemiseType]]="Bas",3%,IF(Ventes[[#This Row],[RemiseType]]="Moyen",5%,IF(Ventes[[#This Row],[RemiseType]]="Elevé",10%,0))))*Ventes[[#This Row],[VenteBrut]]</f>
        <v>101.00700000000001</v>
      </c>
      <c r="Z871">
        <f>Ventes[[#This Row],[VenteBrut]]-Ventes[[#This Row],[Remise]]</f>
        <v>1919.1329999999998</v>
      </c>
      <c r="AA871">
        <f>Ventes[[#This Row],[VenteNombre]]*Ventes[[#This Row],[CUHT]]</f>
        <v>1461.6</v>
      </c>
      <c r="AB871">
        <f>ROUND(Ventes[[#This Row],[VenteNet]]-Ventes[[#This Row],[Cout]],2)</f>
        <v>457.53</v>
      </c>
      <c r="AC871">
        <f>WEEKDAY(Ventes[[#This Row],[VenteDate]], 2)</f>
        <v>7</v>
      </c>
      <c r="AD871" t="str">
        <f>CHOOSE(WEEKDAY(Ventes[[#This Row],[VenteDate]], 2),"lun.","mar.","mer.","jeu.","ven.","sam.","dim.")</f>
        <v>dim.</v>
      </c>
      <c r="AE871" s="10" t="str">
        <f>IF(MONTH(Ventes[[#This Row],[VenteDate]])&lt;10,"0"&amp;MONTH(Ventes[[#This Row],[VenteDate]]),TEXT(MONTH(Ventes[[#This Row],[VenteDate]]),"##"))</f>
        <v>02</v>
      </c>
      <c r="AF871" t="str">
        <f>CHOOSE(Ventes[[#This Row],[DateMoisNumero]],"janvier","février","mars","avril","mai","juin","juillet.","août","septembre","octobre","novembre","décembre")</f>
        <v>février</v>
      </c>
      <c r="AG871" t="str">
        <f>Ventes[[#This Row],[DateAnnee]]&amp;IF(WEEKNUM(Ventes[[#This Row],[VenteDate]])&lt;10,"-0","-")&amp;WEEKNUM(Ventes[[#This Row],[VenteDate]])</f>
        <v>2027-07</v>
      </c>
      <c r="AH871" s="10">
        <f>YEAR(Ventes[[#This Row],[VenteDate]])</f>
        <v>2027</v>
      </c>
      <c r="AI871" s="1"/>
      <c r="AK871" s="2"/>
      <c r="AR871"/>
      <c r="AS871"/>
      <c r="AT871"/>
      <c r="AU871"/>
      <c r="AV871"/>
      <c r="AW871"/>
      <c r="BA871"/>
      <c r="BC871"/>
    </row>
    <row r="872" spans="1:55">
      <c r="A872" t="s">
        <v>1805</v>
      </c>
      <c r="B872" t="s">
        <v>1806</v>
      </c>
      <c r="C872" t="s">
        <v>574</v>
      </c>
      <c r="D872" s="7">
        <v>45010</v>
      </c>
      <c r="E872" s="8">
        <v>46468</v>
      </c>
      <c r="F872" s="8" t="s">
        <v>219</v>
      </c>
      <c r="G872" t="s">
        <v>220</v>
      </c>
      <c r="H872" t="s">
        <v>763</v>
      </c>
      <c r="I872" t="s">
        <v>764</v>
      </c>
      <c r="J872" t="s">
        <v>765</v>
      </c>
      <c r="K872" t="s">
        <v>1813</v>
      </c>
      <c r="L872" s="9" t="s">
        <v>1814</v>
      </c>
      <c r="M872" s="9" t="s">
        <v>75</v>
      </c>
      <c r="N872" t="s">
        <v>76</v>
      </c>
      <c r="O872" t="s">
        <v>45</v>
      </c>
      <c r="P872" s="9" t="s">
        <v>46</v>
      </c>
      <c r="Q872" s="5" t="s">
        <v>79</v>
      </c>
      <c r="R872" t="s">
        <v>80</v>
      </c>
      <c r="S872" t="s">
        <v>160</v>
      </c>
      <c r="T872" t="s">
        <v>161</v>
      </c>
      <c r="U872" s="9">
        <v>37.799999999999997</v>
      </c>
      <c r="V872">
        <v>11</v>
      </c>
      <c r="W872" s="9">
        <v>116.2</v>
      </c>
      <c r="X872">
        <f>Ventes[[#This Row],[VenteNombre]]*Ventes[[#This Row],[PUHT]]</f>
        <v>1278.2</v>
      </c>
      <c r="Y872">
        <f>IF(Ventes[[#This Row],[RemiseType]]="Aucun",0,IF(Ventes[[#This Row],[RemiseType]]="Bas",3%,IF(Ventes[[#This Row],[RemiseType]]="Moyen",5%,IF(Ventes[[#This Row],[RemiseType]]="Elevé",10%,0))))*Ventes[[#This Row],[VenteBrut]]</f>
        <v>63.910000000000004</v>
      </c>
      <c r="Z872">
        <f>Ventes[[#This Row],[VenteBrut]]-Ventes[[#This Row],[Remise]]</f>
        <v>1214.29</v>
      </c>
      <c r="AA872">
        <f>Ventes[[#This Row],[VenteNombre]]*Ventes[[#This Row],[CUHT]]</f>
        <v>415.79999999999995</v>
      </c>
      <c r="AB872">
        <f>ROUND(Ventes[[#This Row],[VenteNet]]-Ventes[[#This Row],[Cout]],2)</f>
        <v>798.49</v>
      </c>
      <c r="AC872">
        <f>WEEKDAY(Ventes[[#This Row],[VenteDate]], 2)</f>
        <v>1</v>
      </c>
      <c r="AD872" t="str">
        <f>CHOOSE(WEEKDAY(Ventes[[#This Row],[VenteDate]], 2),"lun.","mar.","mer.","jeu.","ven.","sam.","dim.")</f>
        <v>lun.</v>
      </c>
      <c r="AE872" s="10" t="str">
        <f>IF(MONTH(Ventes[[#This Row],[VenteDate]])&lt;10,"0"&amp;MONTH(Ventes[[#This Row],[VenteDate]]),TEXT(MONTH(Ventes[[#This Row],[VenteDate]]),"##"))</f>
        <v>03</v>
      </c>
      <c r="AF872" t="str">
        <f>CHOOSE(Ventes[[#This Row],[DateMoisNumero]],"janvier","février","mars","avril","mai","juin","juillet.","août","septembre","octobre","novembre","décembre")</f>
        <v>mars</v>
      </c>
      <c r="AG872" t="str">
        <f>Ventes[[#This Row],[DateAnnee]]&amp;IF(WEEKNUM(Ventes[[#This Row],[VenteDate]])&lt;10,"-0","-")&amp;WEEKNUM(Ventes[[#This Row],[VenteDate]])</f>
        <v>2027-13</v>
      </c>
      <c r="AH872" s="10">
        <f>YEAR(Ventes[[#This Row],[VenteDate]])</f>
        <v>2027</v>
      </c>
      <c r="AI872" s="1"/>
      <c r="AK872" s="2"/>
      <c r="AR872"/>
      <c r="AS872"/>
      <c r="AT872"/>
      <c r="AU872"/>
      <c r="AV872"/>
      <c r="AW872"/>
      <c r="BA872"/>
      <c r="BC872"/>
    </row>
    <row r="873" spans="1:55">
      <c r="A873" t="s">
        <v>1805</v>
      </c>
      <c r="B873" t="s">
        <v>1806</v>
      </c>
      <c r="C873" t="s">
        <v>574</v>
      </c>
      <c r="D873" s="7">
        <v>45010</v>
      </c>
      <c r="E873" s="8">
        <v>46800</v>
      </c>
      <c r="F873" s="8" t="s">
        <v>219</v>
      </c>
      <c r="G873" t="s">
        <v>220</v>
      </c>
      <c r="H873" t="s">
        <v>763</v>
      </c>
      <c r="I873" t="s">
        <v>764</v>
      </c>
      <c r="J873" t="s">
        <v>765</v>
      </c>
      <c r="K873" t="s">
        <v>747</v>
      </c>
      <c r="L873" s="9" t="s">
        <v>748</v>
      </c>
      <c r="M873" s="9" t="s">
        <v>43</v>
      </c>
      <c r="N873" t="s">
        <v>44</v>
      </c>
      <c r="O873" t="s">
        <v>288</v>
      </c>
      <c r="P873" s="9" t="s">
        <v>289</v>
      </c>
      <c r="Q873" s="5" t="s">
        <v>79</v>
      </c>
      <c r="R873" t="s">
        <v>80</v>
      </c>
      <c r="S873" t="s">
        <v>179</v>
      </c>
      <c r="T873" t="s">
        <v>180</v>
      </c>
      <c r="U873" s="9">
        <v>50</v>
      </c>
      <c r="V873">
        <v>21</v>
      </c>
      <c r="W873" s="9">
        <v>123.75</v>
      </c>
      <c r="X873">
        <f>Ventes[[#This Row],[VenteNombre]]*Ventes[[#This Row],[PUHT]]</f>
        <v>2598.75</v>
      </c>
      <c r="Y8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873">
        <f>Ventes[[#This Row],[VenteBrut]]-Ventes[[#This Row],[Remise]]</f>
        <v>2598.75</v>
      </c>
      <c r="AA873">
        <f>Ventes[[#This Row],[VenteNombre]]*Ventes[[#This Row],[CUHT]]</f>
        <v>1050</v>
      </c>
      <c r="AB873">
        <f>ROUND(Ventes[[#This Row],[VenteNet]]-Ventes[[#This Row],[Cout]],2)</f>
        <v>1548.75</v>
      </c>
      <c r="AC873">
        <f>WEEKDAY(Ventes[[#This Row],[VenteDate]], 2)</f>
        <v>4</v>
      </c>
      <c r="AD873" t="str">
        <f>CHOOSE(WEEKDAY(Ventes[[#This Row],[VenteDate]], 2),"lun.","mar.","mer.","jeu.","ven.","sam.","dim.")</f>
        <v>jeu.</v>
      </c>
      <c r="AE873" s="10" t="str">
        <f>IF(MONTH(Ventes[[#This Row],[VenteDate]])&lt;10,"0"&amp;MONTH(Ventes[[#This Row],[VenteDate]]),TEXT(MONTH(Ventes[[#This Row],[VenteDate]]),"##"))</f>
        <v>02</v>
      </c>
      <c r="AF873" t="str">
        <f>CHOOSE(Ventes[[#This Row],[DateMoisNumero]],"janvier","février","mars","avril","mai","juin","juillet.","août","septembre","octobre","novembre","décembre")</f>
        <v>février</v>
      </c>
      <c r="AG873" t="str">
        <f>Ventes[[#This Row],[DateAnnee]]&amp;IF(WEEKNUM(Ventes[[#This Row],[VenteDate]])&lt;10,"-0","-")&amp;WEEKNUM(Ventes[[#This Row],[VenteDate]])</f>
        <v>2028-08</v>
      </c>
      <c r="AH873" s="10">
        <f>YEAR(Ventes[[#This Row],[VenteDate]])</f>
        <v>2028</v>
      </c>
      <c r="AI873" s="1"/>
      <c r="AK873" s="2"/>
      <c r="AR873"/>
      <c r="AS873"/>
      <c r="AT873"/>
      <c r="AU873"/>
      <c r="AV873"/>
      <c r="AW873"/>
      <c r="BA873"/>
      <c r="BC873"/>
    </row>
    <row r="874" spans="1:55">
      <c r="A874" t="s">
        <v>1815</v>
      </c>
      <c r="B874" t="s">
        <v>1816</v>
      </c>
      <c r="D874" s="7">
        <v>45548</v>
      </c>
      <c r="E874" s="8">
        <v>45981</v>
      </c>
      <c r="F874" s="8" t="s">
        <v>219</v>
      </c>
      <c r="G874" t="s">
        <v>220</v>
      </c>
      <c r="H874" t="s">
        <v>97</v>
      </c>
      <c r="I874" t="s">
        <v>98</v>
      </c>
      <c r="J874" t="s">
        <v>99</v>
      </c>
      <c r="K874" t="s">
        <v>1817</v>
      </c>
      <c r="L874" s="9" t="s">
        <v>1818</v>
      </c>
      <c r="M874" s="9" t="s">
        <v>43</v>
      </c>
      <c r="N874" t="s">
        <v>44</v>
      </c>
      <c r="O874" t="s">
        <v>77</v>
      </c>
      <c r="P874" t="s">
        <v>78</v>
      </c>
      <c r="Q874" s="5" t="s">
        <v>79</v>
      </c>
      <c r="R874" t="s">
        <v>80</v>
      </c>
      <c r="S874" t="s">
        <v>478</v>
      </c>
      <c r="T874" t="s">
        <v>479</v>
      </c>
      <c r="U874">
        <v>28</v>
      </c>
      <c r="V874">
        <v>10</v>
      </c>
      <c r="W874">
        <v>38.700000000000003</v>
      </c>
      <c r="X874">
        <f>Ventes[[#This Row],[VenteNombre]]*Ventes[[#This Row],[PUHT]]</f>
        <v>387</v>
      </c>
      <c r="Y874">
        <f>IF(Ventes[[#This Row],[RemiseType]]="Aucun",0,IF(Ventes[[#This Row],[RemiseType]]="Bas",3%,IF(Ventes[[#This Row],[RemiseType]]="Moyen",5%,IF(Ventes[[#This Row],[RemiseType]]="Elevé",10%,0))))*Ventes[[#This Row],[VenteBrut]]</f>
        <v>38.700000000000003</v>
      </c>
      <c r="Z874">
        <f>Ventes[[#This Row],[VenteBrut]]-Ventes[[#This Row],[Remise]]</f>
        <v>348.3</v>
      </c>
      <c r="AA874">
        <f>Ventes[[#This Row],[VenteNombre]]*Ventes[[#This Row],[CUHT]]</f>
        <v>280</v>
      </c>
      <c r="AB874">
        <f>ROUND(Ventes[[#This Row],[VenteNet]]-Ventes[[#This Row],[Cout]],2)</f>
        <v>68.3</v>
      </c>
      <c r="AC874">
        <f>WEEKDAY(Ventes[[#This Row],[VenteDate]], 2)</f>
        <v>4</v>
      </c>
      <c r="AD874" t="str">
        <f>CHOOSE(WEEKDAY(Ventes[[#This Row],[VenteDate]], 2),"lun.","mar.","mer.","jeu.","ven.","sam.","dim.")</f>
        <v>jeu.</v>
      </c>
      <c r="AE874" s="10" t="str">
        <f>IF(MONTH(Ventes[[#This Row],[VenteDate]])&lt;10,"0"&amp;MONTH(Ventes[[#This Row],[VenteDate]]),TEXT(MONTH(Ventes[[#This Row],[VenteDate]]),"##"))</f>
        <v>11</v>
      </c>
      <c r="AF874" t="str">
        <f>CHOOSE(Ventes[[#This Row],[DateMoisNumero]],"janvier","février","mars","avril","mai","juin","juillet.","août","septembre","octobre","novembre","décembre")</f>
        <v>novembre</v>
      </c>
      <c r="AG874" t="str">
        <f>Ventes[[#This Row],[DateAnnee]]&amp;IF(WEEKNUM(Ventes[[#This Row],[VenteDate]])&lt;10,"-0","-")&amp;WEEKNUM(Ventes[[#This Row],[VenteDate]])</f>
        <v>2025-47</v>
      </c>
      <c r="AH874" s="10">
        <f>YEAR(Ventes[[#This Row],[VenteDate]])</f>
        <v>2025</v>
      </c>
      <c r="AI874" s="1"/>
      <c r="AK874" s="2"/>
      <c r="AR874"/>
      <c r="AS874"/>
      <c r="AT874"/>
      <c r="AU874"/>
      <c r="AV874"/>
      <c r="AW874"/>
      <c r="BA874"/>
      <c r="BC874"/>
    </row>
    <row r="875" spans="1:55">
      <c r="A875" t="s">
        <v>1815</v>
      </c>
      <c r="B875" t="s">
        <v>1816</v>
      </c>
      <c r="D875" s="7">
        <v>45548</v>
      </c>
      <c r="E875" s="8">
        <v>46711</v>
      </c>
      <c r="F875" s="8" t="s">
        <v>219</v>
      </c>
      <c r="G875" t="s">
        <v>220</v>
      </c>
      <c r="H875" t="s">
        <v>97</v>
      </c>
      <c r="I875" t="s">
        <v>98</v>
      </c>
      <c r="J875" t="s">
        <v>99</v>
      </c>
      <c r="K875" t="s">
        <v>1819</v>
      </c>
      <c r="L875" s="9" t="s">
        <v>1820</v>
      </c>
      <c r="M875" s="9" t="s">
        <v>43</v>
      </c>
      <c r="N875" t="s">
        <v>44</v>
      </c>
      <c r="O875" t="s">
        <v>77</v>
      </c>
      <c r="P875" s="9" t="s">
        <v>78</v>
      </c>
      <c r="Q875" s="5" t="s">
        <v>79</v>
      </c>
      <c r="R875" t="s">
        <v>80</v>
      </c>
      <c r="S875" t="s">
        <v>478</v>
      </c>
      <c r="T875" t="s">
        <v>479</v>
      </c>
      <c r="U875" s="9">
        <v>42</v>
      </c>
      <c r="V875">
        <v>10</v>
      </c>
      <c r="W875" s="9">
        <v>58.05</v>
      </c>
      <c r="X875">
        <f>Ventes[[#This Row],[VenteNombre]]*Ventes[[#This Row],[PUHT]]</f>
        <v>580.5</v>
      </c>
      <c r="Y875">
        <f>IF(Ventes[[#This Row],[RemiseType]]="Aucun",0,IF(Ventes[[#This Row],[RemiseType]]="Bas",3%,IF(Ventes[[#This Row],[RemiseType]]="Moyen",5%,IF(Ventes[[#This Row],[RemiseType]]="Elevé",10%,0))))*Ventes[[#This Row],[VenteBrut]]</f>
        <v>58.050000000000004</v>
      </c>
      <c r="Z875">
        <f>Ventes[[#This Row],[VenteBrut]]-Ventes[[#This Row],[Remise]]</f>
        <v>522.45000000000005</v>
      </c>
      <c r="AA875">
        <f>Ventes[[#This Row],[VenteNombre]]*Ventes[[#This Row],[CUHT]]</f>
        <v>420</v>
      </c>
      <c r="AB875">
        <f>ROUND(Ventes[[#This Row],[VenteNet]]-Ventes[[#This Row],[Cout]],2)</f>
        <v>102.45</v>
      </c>
      <c r="AC875">
        <f>WEEKDAY(Ventes[[#This Row],[VenteDate]], 2)</f>
        <v>6</v>
      </c>
      <c r="AD875" t="str">
        <f>CHOOSE(WEEKDAY(Ventes[[#This Row],[VenteDate]], 2),"lun.","mar.","mer.","jeu.","ven.","sam.","dim.")</f>
        <v>sam.</v>
      </c>
      <c r="AE875" s="10" t="str">
        <f>IF(MONTH(Ventes[[#This Row],[VenteDate]])&lt;10,"0"&amp;MONTH(Ventes[[#This Row],[VenteDate]]),TEXT(MONTH(Ventes[[#This Row],[VenteDate]]),"##"))</f>
        <v>11</v>
      </c>
      <c r="AF875" t="str">
        <f>CHOOSE(Ventes[[#This Row],[DateMoisNumero]],"janvier","février","mars","avril","mai","juin","juillet.","août","septembre","octobre","novembre","décembre")</f>
        <v>novembre</v>
      </c>
      <c r="AG875" t="str">
        <f>Ventes[[#This Row],[DateAnnee]]&amp;IF(WEEKNUM(Ventes[[#This Row],[VenteDate]])&lt;10,"-0","-")&amp;WEEKNUM(Ventes[[#This Row],[VenteDate]])</f>
        <v>2027-47</v>
      </c>
      <c r="AH875" s="10">
        <f>YEAR(Ventes[[#This Row],[VenteDate]])</f>
        <v>2027</v>
      </c>
      <c r="AI875" s="1"/>
      <c r="AK875" s="2"/>
      <c r="AR875"/>
      <c r="AS875"/>
      <c r="AT875"/>
      <c r="AU875"/>
      <c r="AV875"/>
      <c r="AW875"/>
      <c r="BA875"/>
      <c r="BC875"/>
    </row>
    <row r="876" spans="1:55">
      <c r="A876" t="s">
        <v>1821</v>
      </c>
      <c r="B876" t="s">
        <v>1822</v>
      </c>
      <c r="D876" s="7">
        <v>45783</v>
      </c>
      <c r="E876" s="8">
        <v>45864</v>
      </c>
      <c r="F876" s="8" t="s">
        <v>95</v>
      </c>
      <c r="G876" t="s">
        <v>96</v>
      </c>
      <c r="H876" t="s">
        <v>155</v>
      </c>
      <c r="I876" t="s">
        <v>156</v>
      </c>
      <c r="J876" t="s">
        <v>157</v>
      </c>
      <c r="K876" t="s">
        <v>622</v>
      </c>
      <c r="L876" s="9" t="s">
        <v>623</v>
      </c>
      <c r="M876" s="9" t="s">
        <v>75</v>
      </c>
      <c r="N876" t="s">
        <v>76</v>
      </c>
      <c r="O876" t="s">
        <v>45</v>
      </c>
      <c r="P876" t="s">
        <v>46</v>
      </c>
      <c r="Q876" s="5" t="s">
        <v>79</v>
      </c>
      <c r="R876" t="s">
        <v>80</v>
      </c>
      <c r="S876" t="s">
        <v>243</v>
      </c>
      <c r="T876" t="s">
        <v>244</v>
      </c>
      <c r="U876">
        <v>75.599999999999994</v>
      </c>
      <c r="V876">
        <v>14</v>
      </c>
      <c r="W876">
        <v>86.4</v>
      </c>
      <c r="X876">
        <f>Ventes[[#This Row],[VenteNombre]]*Ventes[[#This Row],[PUHT]]</f>
        <v>1209.6000000000001</v>
      </c>
      <c r="Y876">
        <f>IF(Ventes[[#This Row],[RemiseType]]="Aucun",0,IF(Ventes[[#This Row],[RemiseType]]="Bas",3%,IF(Ventes[[#This Row],[RemiseType]]="Moyen",5%,IF(Ventes[[#This Row],[RemiseType]]="Elevé",10%,0))))*Ventes[[#This Row],[VenteBrut]]</f>
        <v>60.480000000000011</v>
      </c>
      <c r="Z876">
        <f>Ventes[[#This Row],[VenteBrut]]-Ventes[[#This Row],[Remise]]</f>
        <v>1149.1200000000001</v>
      </c>
      <c r="AA876">
        <f>Ventes[[#This Row],[VenteNombre]]*Ventes[[#This Row],[CUHT]]</f>
        <v>1058.3999999999999</v>
      </c>
      <c r="AB876">
        <f>ROUND(Ventes[[#This Row],[VenteNet]]-Ventes[[#This Row],[Cout]],2)</f>
        <v>90.72</v>
      </c>
      <c r="AC876">
        <f>WEEKDAY(Ventes[[#This Row],[VenteDate]], 2)</f>
        <v>6</v>
      </c>
      <c r="AD876" t="str">
        <f>CHOOSE(WEEKDAY(Ventes[[#This Row],[VenteDate]], 2),"lun.","mar.","mer.","jeu.","ven.","sam.","dim.")</f>
        <v>sam.</v>
      </c>
      <c r="AE876" s="10" t="str">
        <f>IF(MONTH(Ventes[[#This Row],[VenteDate]])&lt;10,"0"&amp;MONTH(Ventes[[#This Row],[VenteDate]]),TEXT(MONTH(Ventes[[#This Row],[VenteDate]]),"##"))</f>
        <v>07</v>
      </c>
      <c r="AF876" t="str">
        <f>CHOOSE(Ventes[[#This Row],[DateMoisNumero]],"janvier","février","mars","avril","mai","juin","juillet.","août","septembre","octobre","novembre","décembre")</f>
        <v>juillet.</v>
      </c>
      <c r="AG876" t="str">
        <f>Ventes[[#This Row],[DateAnnee]]&amp;IF(WEEKNUM(Ventes[[#This Row],[VenteDate]])&lt;10,"-0","-")&amp;WEEKNUM(Ventes[[#This Row],[VenteDate]])</f>
        <v>2025-30</v>
      </c>
      <c r="AH876" s="10">
        <f>YEAR(Ventes[[#This Row],[VenteDate]])</f>
        <v>2025</v>
      </c>
      <c r="AI876" s="1"/>
      <c r="AK876" s="2"/>
      <c r="AR876"/>
      <c r="AS876"/>
      <c r="AT876"/>
      <c r="AU876"/>
      <c r="AV876"/>
      <c r="AW876"/>
      <c r="BA876"/>
      <c r="BC876"/>
    </row>
    <row r="877" spans="1:55">
      <c r="A877" t="s">
        <v>1821</v>
      </c>
      <c r="B877" t="s">
        <v>1822</v>
      </c>
      <c r="D877" s="7">
        <v>45783</v>
      </c>
      <c r="E877" s="8">
        <v>46117</v>
      </c>
      <c r="F877" s="8" t="s">
        <v>95</v>
      </c>
      <c r="G877" t="s">
        <v>96</v>
      </c>
      <c r="H877" t="s">
        <v>155</v>
      </c>
      <c r="I877" t="s">
        <v>156</v>
      </c>
      <c r="J877" t="s">
        <v>157</v>
      </c>
      <c r="K877" t="s">
        <v>1823</v>
      </c>
      <c r="L877" s="9" t="s">
        <v>1824</v>
      </c>
      <c r="M877" s="9" t="s">
        <v>43</v>
      </c>
      <c r="N877" t="s">
        <v>44</v>
      </c>
      <c r="O877" t="s">
        <v>45</v>
      </c>
      <c r="P877" t="s">
        <v>46</v>
      </c>
      <c r="Q877" s="5" t="s">
        <v>79</v>
      </c>
      <c r="R877" t="s">
        <v>80</v>
      </c>
      <c r="S877" t="s">
        <v>102</v>
      </c>
      <c r="T877" t="s">
        <v>103</v>
      </c>
      <c r="U877">
        <v>50.4</v>
      </c>
      <c r="V877">
        <v>10</v>
      </c>
      <c r="W877">
        <v>99.75</v>
      </c>
      <c r="X877">
        <f>Ventes[[#This Row],[VenteNombre]]*Ventes[[#This Row],[PUHT]]</f>
        <v>997.5</v>
      </c>
      <c r="Y877">
        <f>IF(Ventes[[#This Row],[RemiseType]]="Aucun",0,IF(Ventes[[#This Row],[RemiseType]]="Bas",3%,IF(Ventes[[#This Row],[RemiseType]]="Moyen",5%,IF(Ventes[[#This Row],[RemiseType]]="Elevé",10%,0))))*Ventes[[#This Row],[VenteBrut]]</f>
        <v>49.875</v>
      </c>
      <c r="Z877">
        <f>Ventes[[#This Row],[VenteBrut]]-Ventes[[#This Row],[Remise]]</f>
        <v>947.625</v>
      </c>
      <c r="AA877">
        <f>Ventes[[#This Row],[VenteNombre]]*Ventes[[#This Row],[CUHT]]</f>
        <v>504</v>
      </c>
      <c r="AB877">
        <f>ROUND(Ventes[[#This Row],[VenteNet]]-Ventes[[#This Row],[Cout]],2)</f>
        <v>443.63</v>
      </c>
      <c r="AC877">
        <f>WEEKDAY(Ventes[[#This Row],[VenteDate]], 2)</f>
        <v>7</v>
      </c>
      <c r="AD877" t="str">
        <f>CHOOSE(WEEKDAY(Ventes[[#This Row],[VenteDate]], 2),"lun.","mar.","mer.","jeu.","ven.","sam.","dim.")</f>
        <v>dim.</v>
      </c>
      <c r="AE877" s="10" t="str">
        <f>IF(MONTH(Ventes[[#This Row],[VenteDate]])&lt;10,"0"&amp;MONTH(Ventes[[#This Row],[VenteDate]]),TEXT(MONTH(Ventes[[#This Row],[VenteDate]]),"##"))</f>
        <v>04</v>
      </c>
      <c r="AF877" t="str">
        <f>CHOOSE(Ventes[[#This Row],[DateMoisNumero]],"janvier","février","mars","avril","mai","juin","juillet.","août","septembre","octobre","novembre","décembre")</f>
        <v>avril</v>
      </c>
      <c r="AG877" t="str">
        <f>Ventes[[#This Row],[DateAnnee]]&amp;IF(WEEKNUM(Ventes[[#This Row],[VenteDate]])&lt;10,"-0","-")&amp;WEEKNUM(Ventes[[#This Row],[VenteDate]])</f>
        <v>2026-15</v>
      </c>
      <c r="AH877" s="10">
        <f>YEAR(Ventes[[#This Row],[VenteDate]])</f>
        <v>2026</v>
      </c>
      <c r="AI877" s="1"/>
      <c r="AK877" s="2"/>
      <c r="AR877"/>
      <c r="AS877"/>
      <c r="AT877"/>
      <c r="AU877"/>
      <c r="AV877"/>
      <c r="AW877"/>
      <c r="BA877"/>
      <c r="BC877"/>
    </row>
    <row r="878" spans="1:55">
      <c r="A878" t="s">
        <v>1821</v>
      </c>
      <c r="B878" t="s">
        <v>1822</v>
      </c>
      <c r="D878" s="7">
        <v>45783</v>
      </c>
      <c r="E878" s="8">
        <v>46594</v>
      </c>
      <c r="F878" s="8" t="s">
        <v>95</v>
      </c>
      <c r="G878" t="s">
        <v>96</v>
      </c>
      <c r="H878" t="s">
        <v>155</v>
      </c>
      <c r="I878" t="s">
        <v>156</v>
      </c>
      <c r="J878" t="s">
        <v>157</v>
      </c>
      <c r="K878" t="s">
        <v>1340</v>
      </c>
      <c r="L878" s="9" t="s">
        <v>1341</v>
      </c>
      <c r="M878" s="9" t="s">
        <v>75</v>
      </c>
      <c r="N878" t="s">
        <v>76</v>
      </c>
      <c r="O878" t="s">
        <v>45</v>
      </c>
      <c r="P878" s="9" t="s">
        <v>46</v>
      </c>
      <c r="Q878" s="5" t="s">
        <v>79</v>
      </c>
      <c r="R878" t="s">
        <v>80</v>
      </c>
      <c r="S878" t="s">
        <v>243</v>
      </c>
      <c r="T878" t="s">
        <v>244</v>
      </c>
      <c r="U878" s="9">
        <v>58.8</v>
      </c>
      <c r="V878">
        <v>14</v>
      </c>
      <c r="W878" s="9">
        <v>67.2</v>
      </c>
      <c r="X878">
        <f>Ventes[[#This Row],[VenteNombre]]*Ventes[[#This Row],[PUHT]]</f>
        <v>940.80000000000007</v>
      </c>
      <c r="Y878">
        <f>IF(Ventes[[#This Row],[RemiseType]]="Aucun",0,IF(Ventes[[#This Row],[RemiseType]]="Bas",3%,IF(Ventes[[#This Row],[RemiseType]]="Moyen",5%,IF(Ventes[[#This Row],[RemiseType]]="Elevé",10%,0))))*Ventes[[#This Row],[VenteBrut]]</f>
        <v>47.040000000000006</v>
      </c>
      <c r="Z878">
        <f>Ventes[[#This Row],[VenteBrut]]-Ventes[[#This Row],[Remise]]</f>
        <v>893.7600000000001</v>
      </c>
      <c r="AA878">
        <f>Ventes[[#This Row],[VenteNombre]]*Ventes[[#This Row],[CUHT]]</f>
        <v>823.19999999999993</v>
      </c>
      <c r="AB878">
        <f>ROUND(Ventes[[#This Row],[VenteNet]]-Ventes[[#This Row],[Cout]],2)</f>
        <v>70.56</v>
      </c>
      <c r="AC878">
        <f>WEEKDAY(Ventes[[#This Row],[VenteDate]], 2)</f>
        <v>1</v>
      </c>
      <c r="AD878" t="str">
        <f>CHOOSE(WEEKDAY(Ventes[[#This Row],[VenteDate]], 2),"lun.","mar.","mer.","jeu.","ven.","sam.","dim.")</f>
        <v>lun.</v>
      </c>
      <c r="AE878" s="10" t="str">
        <f>IF(MONTH(Ventes[[#This Row],[VenteDate]])&lt;10,"0"&amp;MONTH(Ventes[[#This Row],[VenteDate]]),TEXT(MONTH(Ventes[[#This Row],[VenteDate]]),"##"))</f>
        <v>07</v>
      </c>
      <c r="AF878" t="str">
        <f>CHOOSE(Ventes[[#This Row],[DateMoisNumero]],"janvier","février","mars","avril","mai","juin","juillet.","août","septembre","octobre","novembre","décembre")</f>
        <v>juillet.</v>
      </c>
      <c r="AG878" t="str">
        <f>Ventes[[#This Row],[DateAnnee]]&amp;IF(WEEKNUM(Ventes[[#This Row],[VenteDate]])&lt;10,"-0","-")&amp;WEEKNUM(Ventes[[#This Row],[VenteDate]])</f>
        <v>2027-31</v>
      </c>
      <c r="AH878" s="10">
        <f>YEAR(Ventes[[#This Row],[VenteDate]])</f>
        <v>2027</v>
      </c>
      <c r="AI878" s="1"/>
      <c r="AK878" s="2"/>
      <c r="AR878"/>
      <c r="AS878"/>
      <c r="AT878"/>
      <c r="AU878"/>
      <c r="AV878"/>
      <c r="AW878"/>
      <c r="BA878"/>
      <c r="BC878"/>
    </row>
    <row r="879" spans="1:55">
      <c r="A879" t="s">
        <v>1821</v>
      </c>
      <c r="B879" t="s">
        <v>1822</v>
      </c>
      <c r="D879" s="7">
        <v>45783</v>
      </c>
      <c r="E879" s="8">
        <v>46848</v>
      </c>
      <c r="F879" s="8" t="s">
        <v>95</v>
      </c>
      <c r="G879" t="s">
        <v>96</v>
      </c>
      <c r="H879" t="s">
        <v>155</v>
      </c>
      <c r="I879" t="s">
        <v>156</v>
      </c>
      <c r="J879" t="s">
        <v>157</v>
      </c>
      <c r="K879" t="s">
        <v>1015</v>
      </c>
      <c r="L879" s="9" t="s">
        <v>1016</v>
      </c>
      <c r="M879" s="9" t="s">
        <v>43</v>
      </c>
      <c r="N879" t="s">
        <v>44</v>
      </c>
      <c r="O879" t="s">
        <v>45</v>
      </c>
      <c r="P879" s="9" t="s">
        <v>46</v>
      </c>
      <c r="Q879" s="5" t="s">
        <v>79</v>
      </c>
      <c r="R879" t="s">
        <v>80</v>
      </c>
      <c r="S879" t="s">
        <v>102</v>
      </c>
      <c r="T879" t="s">
        <v>103</v>
      </c>
      <c r="U879" s="9">
        <v>56</v>
      </c>
      <c r="V879">
        <v>10</v>
      </c>
      <c r="W879" s="9">
        <v>110.83</v>
      </c>
      <c r="X879">
        <f>Ventes[[#This Row],[VenteNombre]]*Ventes[[#This Row],[PUHT]]</f>
        <v>1108.3</v>
      </c>
      <c r="Y879">
        <f>IF(Ventes[[#This Row],[RemiseType]]="Aucun",0,IF(Ventes[[#This Row],[RemiseType]]="Bas",3%,IF(Ventes[[#This Row],[RemiseType]]="Moyen",5%,IF(Ventes[[#This Row],[RemiseType]]="Elevé",10%,0))))*Ventes[[#This Row],[VenteBrut]]</f>
        <v>55.414999999999999</v>
      </c>
      <c r="Z879">
        <f>Ventes[[#This Row],[VenteBrut]]-Ventes[[#This Row],[Remise]]</f>
        <v>1052.885</v>
      </c>
      <c r="AA879">
        <f>Ventes[[#This Row],[VenteNombre]]*Ventes[[#This Row],[CUHT]]</f>
        <v>560</v>
      </c>
      <c r="AB879">
        <f>ROUND(Ventes[[#This Row],[VenteNet]]-Ventes[[#This Row],[Cout]],2)</f>
        <v>492.89</v>
      </c>
      <c r="AC879">
        <f>WEEKDAY(Ventes[[#This Row],[VenteDate]], 2)</f>
        <v>3</v>
      </c>
      <c r="AD879" t="str">
        <f>CHOOSE(WEEKDAY(Ventes[[#This Row],[VenteDate]], 2),"lun.","mar.","mer.","jeu.","ven.","sam.","dim.")</f>
        <v>mer.</v>
      </c>
      <c r="AE879" s="10" t="str">
        <f>IF(MONTH(Ventes[[#This Row],[VenteDate]])&lt;10,"0"&amp;MONTH(Ventes[[#This Row],[VenteDate]]),TEXT(MONTH(Ventes[[#This Row],[VenteDate]]),"##"))</f>
        <v>04</v>
      </c>
      <c r="AF879" t="str">
        <f>CHOOSE(Ventes[[#This Row],[DateMoisNumero]],"janvier","février","mars","avril","mai","juin","juillet.","août","septembre","octobre","novembre","décembre")</f>
        <v>avril</v>
      </c>
      <c r="AG879" t="str">
        <f>Ventes[[#This Row],[DateAnnee]]&amp;IF(WEEKNUM(Ventes[[#This Row],[VenteDate]])&lt;10,"-0","-")&amp;WEEKNUM(Ventes[[#This Row],[VenteDate]])</f>
        <v>2028-15</v>
      </c>
      <c r="AH879" s="10">
        <f>YEAR(Ventes[[#This Row],[VenteDate]])</f>
        <v>2028</v>
      </c>
      <c r="AI879" s="1"/>
      <c r="AK879" s="2"/>
      <c r="AR879"/>
      <c r="AS879"/>
      <c r="AT879"/>
      <c r="AU879"/>
      <c r="AV879"/>
      <c r="AW879"/>
      <c r="BA879"/>
      <c r="BC879"/>
    </row>
    <row r="880" spans="1:55">
      <c r="A880" t="s">
        <v>1825</v>
      </c>
      <c r="B880" t="s">
        <v>1826</v>
      </c>
      <c r="D880" s="8">
        <v>45714</v>
      </c>
      <c r="E880" s="8">
        <v>45714</v>
      </c>
      <c r="F880" s="8" t="s">
        <v>219</v>
      </c>
      <c r="G880" t="s">
        <v>220</v>
      </c>
      <c r="H880" t="s">
        <v>155</v>
      </c>
      <c r="I880" t="s">
        <v>156</v>
      </c>
      <c r="J880" t="s">
        <v>157</v>
      </c>
      <c r="K880" t="s">
        <v>1346</v>
      </c>
      <c r="L880" s="9" t="s">
        <v>1347</v>
      </c>
      <c r="M880" s="9" t="s">
        <v>63</v>
      </c>
      <c r="N880" t="s">
        <v>64</v>
      </c>
      <c r="O880" t="s">
        <v>55</v>
      </c>
      <c r="P880" t="s">
        <v>56</v>
      </c>
      <c r="Q880" s="5" t="s">
        <v>79</v>
      </c>
      <c r="R880" t="s">
        <v>80</v>
      </c>
      <c r="S880" t="s">
        <v>67</v>
      </c>
      <c r="T880" t="s">
        <v>68</v>
      </c>
      <c r="U880">
        <v>24</v>
      </c>
      <c r="V880">
        <v>24</v>
      </c>
      <c r="W880">
        <v>33.75</v>
      </c>
      <c r="X880">
        <f>Ventes[[#This Row],[VenteNombre]]*Ventes[[#This Row],[PUHT]]</f>
        <v>810</v>
      </c>
      <c r="Y880">
        <f>IF(Ventes[[#This Row],[RemiseType]]="Aucun",0,IF(Ventes[[#This Row],[RemiseType]]="Bas",3%,IF(Ventes[[#This Row],[RemiseType]]="Moyen",5%,IF(Ventes[[#This Row],[RemiseType]]="Elevé",10%,0))))*Ventes[[#This Row],[VenteBrut]]</f>
        <v>24.3</v>
      </c>
      <c r="Z880">
        <f>Ventes[[#This Row],[VenteBrut]]-Ventes[[#This Row],[Remise]]</f>
        <v>785.7</v>
      </c>
      <c r="AA880">
        <f>Ventes[[#This Row],[VenteNombre]]*Ventes[[#This Row],[CUHT]]</f>
        <v>576</v>
      </c>
      <c r="AB880">
        <f>ROUND(Ventes[[#This Row],[VenteNet]]-Ventes[[#This Row],[Cout]],2)</f>
        <v>209.7</v>
      </c>
      <c r="AC880">
        <f>WEEKDAY(Ventes[[#This Row],[VenteDate]], 2)</f>
        <v>3</v>
      </c>
      <c r="AD880" t="str">
        <f>CHOOSE(WEEKDAY(Ventes[[#This Row],[VenteDate]], 2),"lun.","mar.","mer.","jeu.","ven.","sam.","dim.")</f>
        <v>mer.</v>
      </c>
      <c r="AE880" s="10" t="str">
        <f>IF(MONTH(Ventes[[#This Row],[VenteDate]])&lt;10,"0"&amp;MONTH(Ventes[[#This Row],[VenteDate]]),TEXT(MONTH(Ventes[[#This Row],[VenteDate]]),"##"))</f>
        <v>02</v>
      </c>
      <c r="AF880" t="str">
        <f>CHOOSE(Ventes[[#This Row],[DateMoisNumero]],"janvier","février","mars","avril","mai","juin","juillet.","août","septembre","octobre","novembre","décembre")</f>
        <v>février</v>
      </c>
      <c r="AG880" t="str">
        <f>Ventes[[#This Row],[DateAnnee]]&amp;IF(WEEKNUM(Ventes[[#This Row],[VenteDate]])&lt;10,"-0","-")&amp;WEEKNUM(Ventes[[#This Row],[VenteDate]])</f>
        <v>2025-09</v>
      </c>
      <c r="AH880" s="10">
        <f>YEAR(Ventes[[#This Row],[VenteDate]])</f>
        <v>2025</v>
      </c>
      <c r="AI880" s="1"/>
      <c r="AK880" s="2"/>
      <c r="AR880"/>
      <c r="AS880"/>
      <c r="AT880"/>
      <c r="AU880"/>
      <c r="AV880"/>
      <c r="AW880"/>
      <c r="BA880"/>
      <c r="BC880"/>
    </row>
    <row r="881" spans="1:55">
      <c r="A881" t="s">
        <v>1825</v>
      </c>
      <c r="B881" t="s">
        <v>1826</v>
      </c>
      <c r="D881" s="8">
        <v>45714</v>
      </c>
      <c r="E881" s="8">
        <v>45714</v>
      </c>
      <c r="F881" s="8" t="s">
        <v>219</v>
      </c>
      <c r="G881" t="s">
        <v>220</v>
      </c>
      <c r="H881" t="s">
        <v>155</v>
      </c>
      <c r="I881" t="s">
        <v>156</v>
      </c>
      <c r="J881" t="s">
        <v>157</v>
      </c>
      <c r="K881" t="s">
        <v>1827</v>
      </c>
      <c r="L881" s="9" t="s">
        <v>1828</v>
      </c>
      <c r="M881" s="9" t="s">
        <v>53</v>
      </c>
      <c r="N881" t="s">
        <v>54</v>
      </c>
      <c r="O881" t="s">
        <v>45</v>
      </c>
      <c r="P881" s="9" t="s">
        <v>46</v>
      </c>
      <c r="Q881" s="5" t="s">
        <v>65</v>
      </c>
      <c r="R881" t="s">
        <v>66</v>
      </c>
      <c r="S881" t="s">
        <v>115</v>
      </c>
      <c r="T881" t="s">
        <v>116</v>
      </c>
      <c r="U881" s="9">
        <v>59.72</v>
      </c>
      <c r="V881">
        <v>17</v>
      </c>
      <c r="W881" s="9">
        <v>82.22</v>
      </c>
      <c r="X881">
        <f>Ventes[[#This Row],[VenteNombre]]*Ventes[[#This Row],[PUHT]]</f>
        <v>1397.74</v>
      </c>
      <c r="Y881">
        <f>IF(Ventes[[#This Row],[RemiseType]]="Aucun",0,IF(Ventes[[#This Row],[RemiseType]]="Bas",3%,IF(Ventes[[#This Row],[RemiseType]]="Moyen",5%,IF(Ventes[[#This Row],[RemiseType]]="Elevé",10%,0))))*Ventes[[#This Row],[VenteBrut]]</f>
        <v>69.887</v>
      </c>
      <c r="Z881">
        <f>Ventes[[#This Row],[VenteBrut]]-Ventes[[#This Row],[Remise]]</f>
        <v>1327.8530000000001</v>
      </c>
      <c r="AA881">
        <f>Ventes[[#This Row],[VenteNombre]]*Ventes[[#This Row],[CUHT]]</f>
        <v>1015.24</v>
      </c>
      <c r="AB881">
        <f>ROUND(Ventes[[#This Row],[VenteNet]]-Ventes[[#This Row],[Cout]],2)</f>
        <v>312.61</v>
      </c>
      <c r="AC881">
        <f>WEEKDAY(Ventes[[#This Row],[VenteDate]], 2)</f>
        <v>3</v>
      </c>
      <c r="AD881" t="str">
        <f>CHOOSE(WEEKDAY(Ventes[[#This Row],[VenteDate]], 2),"lun.","mar.","mer.","jeu.","ven.","sam.","dim.")</f>
        <v>mer.</v>
      </c>
      <c r="AE881" s="10" t="str">
        <f>IF(MONTH(Ventes[[#This Row],[VenteDate]])&lt;10,"0"&amp;MONTH(Ventes[[#This Row],[VenteDate]]),TEXT(MONTH(Ventes[[#This Row],[VenteDate]]),"##"))</f>
        <v>02</v>
      </c>
      <c r="AF881" t="str">
        <f>CHOOSE(Ventes[[#This Row],[DateMoisNumero]],"janvier","février","mars","avril","mai","juin","juillet.","août","septembre","octobre","novembre","décembre")</f>
        <v>février</v>
      </c>
      <c r="AG881" t="str">
        <f>Ventes[[#This Row],[DateAnnee]]&amp;IF(WEEKNUM(Ventes[[#This Row],[VenteDate]])&lt;10,"-0","-")&amp;WEEKNUM(Ventes[[#This Row],[VenteDate]])</f>
        <v>2025-09</v>
      </c>
      <c r="AH881" s="10">
        <f>YEAR(Ventes[[#This Row],[VenteDate]])</f>
        <v>2025</v>
      </c>
      <c r="AI881" s="1"/>
      <c r="AK881" s="2"/>
      <c r="AR881"/>
      <c r="AS881"/>
      <c r="AT881"/>
      <c r="AU881"/>
      <c r="AV881"/>
      <c r="AW881"/>
      <c r="BA881"/>
      <c r="BC881"/>
    </row>
    <row r="882" spans="1:55">
      <c r="A882" t="s">
        <v>1825</v>
      </c>
      <c r="B882" t="s">
        <v>1826</v>
      </c>
      <c r="D882" s="8">
        <v>45714</v>
      </c>
      <c r="E882" s="8">
        <v>45842</v>
      </c>
      <c r="F882" s="8" t="s">
        <v>219</v>
      </c>
      <c r="G882" t="s">
        <v>220</v>
      </c>
      <c r="H882" t="s">
        <v>155</v>
      </c>
      <c r="I882" t="s">
        <v>156</v>
      </c>
      <c r="J882" t="s">
        <v>157</v>
      </c>
      <c r="K882" t="s">
        <v>1511</v>
      </c>
      <c r="L882" s="9" t="s">
        <v>1512</v>
      </c>
      <c r="M882" s="9" t="s">
        <v>43</v>
      </c>
      <c r="N882" t="s">
        <v>44</v>
      </c>
      <c r="O882" t="s">
        <v>45</v>
      </c>
      <c r="P882" t="s">
        <v>46</v>
      </c>
      <c r="Q882" s="5" t="s">
        <v>79</v>
      </c>
      <c r="R882" t="s">
        <v>80</v>
      </c>
      <c r="S882" t="s">
        <v>102</v>
      </c>
      <c r="T882" t="s">
        <v>103</v>
      </c>
      <c r="U882">
        <v>21.6</v>
      </c>
      <c r="V882">
        <v>94</v>
      </c>
      <c r="W882">
        <v>42.75</v>
      </c>
      <c r="X882">
        <f>Ventes[[#This Row],[VenteNombre]]*Ventes[[#This Row],[PUHT]]</f>
        <v>4018.5</v>
      </c>
      <c r="Y882">
        <f>IF(Ventes[[#This Row],[RemiseType]]="Aucun",0,IF(Ventes[[#This Row],[RemiseType]]="Bas",3%,IF(Ventes[[#This Row],[RemiseType]]="Moyen",5%,IF(Ventes[[#This Row],[RemiseType]]="Elevé",10%,0))))*Ventes[[#This Row],[VenteBrut]]</f>
        <v>200.92500000000001</v>
      </c>
      <c r="Z882">
        <f>Ventes[[#This Row],[VenteBrut]]-Ventes[[#This Row],[Remise]]</f>
        <v>3817.5749999999998</v>
      </c>
      <c r="AA882">
        <f>Ventes[[#This Row],[VenteNombre]]*Ventes[[#This Row],[CUHT]]</f>
        <v>2030.4</v>
      </c>
      <c r="AB882">
        <f>ROUND(Ventes[[#This Row],[VenteNet]]-Ventes[[#This Row],[Cout]],2)</f>
        <v>1787.18</v>
      </c>
      <c r="AC882">
        <f>WEEKDAY(Ventes[[#This Row],[VenteDate]], 2)</f>
        <v>5</v>
      </c>
      <c r="AD882" t="str">
        <f>CHOOSE(WEEKDAY(Ventes[[#This Row],[VenteDate]], 2),"lun.","mar.","mer.","jeu.","ven.","sam.","dim.")</f>
        <v>ven.</v>
      </c>
      <c r="AE882" s="10" t="str">
        <f>IF(MONTH(Ventes[[#This Row],[VenteDate]])&lt;10,"0"&amp;MONTH(Ventes[[#This Row],[VenteDate]]),TEXT(MONTH(Ventes[[#This Row],[VenteDate]]),"##"))</f>
        <v>07</v>
      </c>
      <c r="AF882" t="str">
        <f>CHOOSE(Ventes[[#This Row],[DateMoisNumero]],"janvier","février","mars","avril","mai","juin","juillet.","août","septembre","octobre","novembre","décembre")</f>
        <v>juillet.</v>
      </c>
      <c r="AG882" t="str">
        <f>Ventes[[#This Row],[DateAnnee]]&amp;IF(WEEKNUM(Ventes[[#This Row],[VenteDate]])&lt;10,"-0","-")&amp;WEEKNUM(Ventes[[#This Row],[VenteDate]])</f>
        <v>2025-27</v>
      </c>
      <c r="AH882" s="10">
        <f>YEAR(Ventes[[#This Row],[VenteDate]])</f>
        <v>2025</v>
      </c>
      <c r="AI882" s="1"/>
      <c r="AK882" s="2"/>
      <c r="AR882"/>
      <c r="AS882"/>
      <c r="AT882"/>
      <c r="AU882"/>
      <c r="AV882"/>
      <c r="AW882"/>
      <c r="BA882"/>
      <c r="BC882"/>
    </row>
    <row r="883" spans="1:55">
      <c r="A883" t="s">
        <v>1825</v>
      </c>
      <c r="B883" t="s">
        <v>1826</v>
      </c>
      <c r="D883" s="8">
        <v>45714</v>
      </c>
      <c r="E883" s="8">
        <v>45946</v>
      </c>
      <c r="F883" s="8" t="s">
        <v>219</v>
      </c>
      <c r="G883" t="s">
        <v>220</v>
      </c>
      <c r="H883" t="s">
        <v>155</v>
      </c>
      <c r="I883" t="s">
        <v>156</v>
      </c>
      <c r="J883" t="s">
        <v>157</v>
      </c>
      <c r="K883" t="s">
        <v>1829</v>
      </c>
      <c r="L883" s="9" t="s">
        <v>1830</v>
      </c>
      <c r="M883" s="9" t="s">
        <v>43</v>
      </c>
      <c r="N883" t="s">
        <v>44</v>
      </c>
      <c r="O883" t="s">
        <v>45</v>
      </c>
      <c r="P883" t="s">
        <v>46</v>
      </c>
      <c r="Q883" s="5" t="s">
        <v>79</v>
      </c>
      <c r="R883" t="s">
        <v>80</v>
      </c>
      <c r="S883" t="s">
        <v>496</v>
      </c>
      <c r="T883" t="s">
        <v>497</v>
      </c>
      <c r="U883">
        <v>10.8</v>
      </c>
      <c r="V883">
        <v>95</v>
      </c>
      <c r="W883">
        <v>21.38</v>
      </c>
      <c r="X883">
        <f>Ventes[[#This Row],[VenteNombre]]*Ventes[[#This Row],[PUHT]]</f>
        <v>2031.1</v>
      </c>
      <c r="Y883">
        <f>IF(Ventes[[#This Row],[RemiseType]]="Aucun",0,IF(Ventes[[#This Row],[RemiseType]]="Bas",3%,IF(Ventes[[#This Row],[RemiseType]]="Moyen",5%,IF(Ventes[[#This Row],[RemiseType]]="Elevé",10%,0))))*Ventes[[#This Row],[VenteBrut]]</f>
        <v>101.55500000000001</v>
      </c>
      <c r="Z883">
        <f>Ventes[[#This Row],[VenteBrut]]-Ventes[[#This Row],[Remise]]</f>
        <v>1929.5449999999998</v>
      </c>
      <c r="AA883">
        <f>Ventes[[#This Row],[VenteNombre]]*Ventes[[#This Row],[CUHT]]</f>
        <v>1026</v>
      </c>
      <c r="AB883">
        <f>ROUND(Ventes[[#This Row],[VenteNet]]-Ventes[[#This Row],[Cout]],2)</f>
        <v>903.55</v>
      </c>
      <c r="AC883">
        <f>WEEKDAY(Ventes[[#This Row],[VenteDate]], 2)</f>
        <v>4</v>
      </c>
      <c r="AD883" t="str">
        <f>CHOOSE(WEEKDAY(Ventes[[#This Row],[VenteDate]], 2),"lun.","mar.","mer.","jeu.","ven.","sam.","dim.")</f>
        <v>jeu.</v>
      </c>
      <c r="AE883" s="10" t="str">
        <f>IF(MONTH(Ventes[[#This Row],[VenteDate]])&lt;10,"0"&amp;MONTH(Ventes[[#This Row],[VenteDate]]),TEXT(MONTH(Ventes[[#This Row],[VenteDate]]),"##"))</f>
        <v>10</v>
      </c>
      <c r="AF883" t="str">
        <f>CHOOSE(Ventes[[#This Row],[DateMoisNumero]],"janvier","février","mars","avril","mai","juin","juillet.","août","septembre","octobre","novembre","décembre")</f>
        <v>octobre</v>
      </c>
      <c r="AG883" t="str">
        <f>Ventes[[#This Row],[DateAnnee]]&amp;IF(WEEKNUM(Ventes[[#This Row],[VenteDate]])&lt;10,"-0","-")&amp;WEEKNUM(Ventes[[#This Row],[VenteDate]])</f>
        <v>2025-42</v>
      </c>
      <c r="AH883" s="10">
        <f>YEAR(Ventes[[#This Row],[VenteDate]])</f>
        <v>2025</v>
      </c>
      <c r="AI883" s="1"/>
      <c r="AK883" s="2"/>
      <c r="AR883"/>
      <c r="AS883"/>
      <c r="AT883"/>
      <c r="AU883"/>
      <c r="AV883"/>
      <c r="AW883"/>
      <c r="BA883"/>
      <c r="BC883"/>
    </row>
    <row r="884" spans="1:55">
      <c r="A884" t="s">
        <v>1825</v>
      </c>
      <c r="B884" t="s">
        <v>1826</v>
      </c>
      <c r="D884" s="8">
        <v>45714</v>
      </c>
      <c r="E884" s="8">
        <v>46043</v>
      </c>
      <c r="F884" s="8" t="s">
        <v>219</v>
      </c>
      <c r="G884" t="s">
        <v>220</v>
      </c>
      <c r="H884" t="s">
        <v>155</v>
      </c>
      <c r="I884" t="s">
        <v>156</v>
      </c>
      <c r="J884" t="s">
        <v>157</v>
      </c>
      <c r="K884" t="s">
        <v>1831</v>
      </c>
      <c r="L884" s="9" t="s">
        <v>1832</v>
      </c>
      <c r="M884" s="9" t="s">
        <v>63</v>
      </c>
      <c r="N884" t="s">
        <v>64</v>
      </c>
      <c r="O884" t="s">
        <v>45</v>
      </c>
      <c r="P884" t="s">
        <v>46</v>
      </c>
      <c r="Q884" s="5" t="s">
        <v>79</v>
      </c>
      <c r="R884" t="s">
        <v>80</v>
      </c>
      <c r="S884" t="s">
        <v>143</v>
      </c>
      <c r="T884" t="s">
        <v>144</v>
      </c>
      <c r="U884">
        <v>14.33</v>
      </c>
      <c r="V884">
        <v>24</v>
      </c>
      <c r="W884">
        <v>115</v>
      </c>
      <c r="X884">
        <f>Ventes[[#This Row],[VenteNombre]]*Ventes[[#This Row],[PUHT]]</f>
        <v>2760</v>
      </c>
      <c r="Y884">
        <f>IF(Ventes[[#This Row],[RemiseType]]="Aucun",0,IF(Ventes[[#This Row],[RemiseType]]="Bas",3%,IF(Ventes[[#This Row],[RemiseType]]="Moyen",5%,IF(Ventes[[#This Row],[RemiseType]]="Elevé",10%,0))))*Ventes[[#This Row],[VenteBrut]]</f>
        <v>138</v>
      </c>
      <c r="Z884">
        <f>Ventes[[#This Row],[VenteBrut]]-Ventes[[#This Row],[Remise]]</f>
        <v>2622</v>
      </c>
      <c r="AA884">
        <f>Ventes[[#This Row],[VenteNombre]]*Ventes[[#This Row],[CUHT]]</f>
        <v>343.92</v>
      </c>
      <c r="AB884">
        <f>ROUND(Ventes[[#This Row],[VenteNet]]-Ventes[[#This Row],[Cout]],2)</f>
        <v>2278.08</v>
      </c>
      <c r="AC884">
        <f>WEEKDAY(Ventes[[#This Row],[VenteDate]], 2)</f>
        <v>3</v>
      </c>
      <c r="AD884" t="str">
        <f>CHOOSE(WEEKDAY(Ventes[[#This Row],[VenteDate]], 2),"lun.","mar.","mer.","jeu.","ven.","sam.","dim.")</f>
        <v>mer.</v>
      </c>
      <c r="AE884" s="10" t="str">
        <f>IF(MONTH(Ventes[[#This Row],[VenteDate]])&lt;10,"0"&amp;MONTH(Ventes[[#This Row],[VenteDate]]),TEXT(MONTH(Ventes[[#This Row],[VenteDate]]),"##"))</f>
        <v>01</v>
      </c>
      <c r="AF884" t="str">
        <f>CHOOSE(Ventes[[#This Row],[DateMoisNumero]],"janvier","février","mars","avril","mai","juin","juillet.","août","septembre","octobre","novembre","décembre")</f>
        <v>janvier</v>
      </c>
      <c r="AG884" t="str">
        <f>Ventes[[#This Row],[DateAnnee]]&amp;IF(WEEKNUM(Ventes[[#This Row],[VenteDate]])&lt;10,"-0","-")&amp;WEEKNUM(Ventes[[#This Row],[VenteDate]])</f>
        <v>2026-04</v>
      </c>
      <c r="AH884" s="10">
        <f>YEAR(Ventes[[#This Row],[VenteDate]])</f>
        <v>2026</v>
      </c>
      <c r="AI884" s="1"/>
      <c r="AK884" s="2"/>
      <c r="AR884"/>
      <c r="AS884"/>
      <c r="AT884"/>
      <c r="AU884"/>
      <c r="AV884"/>
      <c r="AW884"/>
      <c r="BA884"/>
      <c r="BC884"/>
    </row>
    <row r="885" spans="1:55">
      <c r="A885" t="s">
        <v>1825</v>
      </c>
      <c r="B885" t="s">
        <v>1826</v>
      </c>
      <c r="D885" s="8">
        <v>45714</v>
      </c>
      <c r="E885" s="8">
        <v>46146</v>
      </c>
      <c r="F885" s="8" t="s">
        <v>219</v>
      </c>
      <c r="G885" t="s">
        <v>220</v>
      </c>
      <c r="H885" t="s">
        <v>155</v>
      </c>
      <c r="I885" t="s">
        <v>156</v>
      </c>
      <c r="J885" t="s">
        <v>157</v>
      </c>
      <c r="K885" t="s">
        <v>642</v>
      </c>
      <c r="L885" s="9" t="s">
        <v>643</v>
      </c>
      <c r="M885" s="9" t="s">
        <v>63</v>
      </c>
      <c r="N885" t="s">
        <v>64</v>
      </c>
      <c r="O885" t="s">
        <v>45</v>
      </c>
      <c r="P885" t="s">
        <v>46</v>
      </c>
      <c r="Q885" s="5" t="s">
        <v>79</v>
      </c>
      <c r="R885" t="s">
        <v>80</v>
      </c>
      <c r="S885" t="s">
        <v>183</v>
      </c>
      <c r="T885" t="s">
        <v>184</v>
      </c>
      <c r="U885">
        <v>108</v>
      </c>
      <c r="V885">
        <v>80</v>
      </c>
      <c r="W885">
        <v>142.5</v>
      </c>
      <c r="X885">
        <f>Ventes[[#This Row],[VenteNombre]]*Ventes[[#This Row],[PUHT]]</f>
        <v>11400</v>
      </c>
      <c r="Y885">
        <f>IF(Ventes[[#This Row],[RemiseType]]="Aucun",0,IF(Ventes[[#This Row],[RemiseType]]="Bas",3%,IF(Ventes[[#This Row],[RemiseType]]="Moyen",5%,IF(Ventes[[#This Row],[RemiseType]]="Elevé",10%,0))))*Ventes[[#This Row],[VenteBrut]]</f>
        <v>570</v>
      </c>
      <c r="Z885">
        <f>Ventes[[#This Row],[VenteBrut]]-Ventes[[#This Row],[Remise]]</f>
        <v>10830</v>
      </c>
      <c r="AA885">
        <f>Ventes[[#This Row],[VenteNombre]]*Ventes[[#This Row],[CUHT]]</f>
        <v>8640</v>
      </c>
      <c r="AB885">
        <f>ROUND(Ventes[[#This Row],[VenteNet]]-Ventes[[#This Row],[Cout]],2)</f>
        <v>2190</v>
      </c>
      <c r="AC885">
        <f>WEEKDAY(Ventes[[#This Row],[VenteDate]], 2)</f>
        <v>1</v>
      </c>
      <c r="AD885" t="str">
        <f>CHOOSE(WEEKDAY(Ventes[[#This Row],[VenteDate]], 2),"lun.","mar.","mer.","jeu.","ven.","sam.","dim.")</f>
        <v>lun.</v>
      </c>
      <c r="AE885" s="10" t="str">
        <f>IF(MONTH(Ventes[[#This Row],[VenteDate]])&lt;10,"0"&amp;MONTH(Ventes[[#This Row],[VenteDate]]),TEXT(MONTH(Ventes[[#This Row],[VenteDate]]),"##"))</f>
        <v>05</v>
      </c>
      <c r="AF885" t="str">
        <f>CHOOSE(Ventes[[#This Row],[DateMoisNumero]],"janvier","février","mars","avril","mai","juin","juillet.","août","septembre","octobre","novembre","décembre")</f>
        <v>mai</v>
      </c>
      <c r="AG885" t="str">
        <f>Ventes[[#This Row],[DateAnnee]]&amp;IF(WEEKNUM(Ventes[[#This Row],[VenteDate]])&lt;10,"-0","-")&amp;WEEKNUM(Ventes[[#This Row],[VenteDate]])</f>
        <v>2026-19</v>
      </c>
      <c r="AH885" s="10">
        <f>YEAR(Ventes[[#This Row],[VenteDate]])</f>
        <v>2026</v>
      </c>
      <c r="AI885" s="1"/>
      <c r="AK885" s="2"/>
      <c r="AR885"/>
      <c r="AS885"/>
      <c r="AT885"/>
      <c r="AU885"/>
      <c r="AV885"/>
      <c r="AW885"/>
      <c r="BA885"/>
      <c r="BC885"/>
    </row>
    <row r="886" spans="1:55">
      <c r="A886" t="s">
        <v>1825</v>
      </c>
      <c r="B886" t="s">
        <v>1826</v>
      </c>
      <c r="D886" s="8">
        <v>45714</v>
      </c>
      <c r="E886" s="8">
        <v>46250</v>
      </c>
      <c r="F886" s="8" t="s">
        <v>219</v>
      </c>
      <c r="G886" t="s">
        <v>220</v>
      </c>
      <c r="H886" t="s">
        <v>155</v>
      </c>
      <c r="I886" t="s">
        <v>156</v>
      </c>
      <c r="J886" t="s">
        <v>157</v>
      </c>
      <c r="K886" t="s">
        <v>1833</v>
      </c>
      <c r="L886" s="9" t="s">
        <v>1834</v>
      </c>
      <c r="M886" s="9" t="s">
        <v>53</v>
      </c>
      <c r="N886" t="s">
        <v>54</v>
      </c>
      <c r="O886" t="s">
        <v>45</v>
      </c>
      <c r="P886" t="s">
        <v>46</v>
      </c>
      <c r="Q886" s="5" t="s">
        <v>65</v>
      </c>
      <c r="R886" t="s">
        <v>66</v>
      </c>
      <c r="S886" t="s">
        <v>115</v>
      </c>
      <c r="T886" t="s">
        <v>116</v>
      </c>
      <c r="U886">
        <v>14.22</v>
      </c>
      <c r="V886">
        <v>17</v>
      </c>
      <c r="W886">
        <v>19.579999999999998</v>
      </c>
      <c r="X886">
        <f>Ventes[[#This Row],[VenteNombre]]*Ventes[[#This Row],[PUHT]]</f>
        <v>332.85999999999996</v>
      </c>
      <c r="Y886">
        <f>IF(Ventes[[#This Row],[RemiseType]]="Aucun",0,IF(Ventes[[#This Row],[RemiseType]]="Bas",3%,IF(Ventes[[#This Row],[RemiseType]]="Moyen",5%,IF(Ventes[[#This Row],[RemiseType]]="Elevé",10%,0))))*Ventes[[#This Row],[VenteBrut]]</f>
        <v>16.642999999999997</v>
      </c>
      <c r="Z886">
        <f>Ventes[[#This Row],[VenteBrut]]-Ventes[[#This Row],[Remise]]</f>
        <v>316.21699999999998</v>
      </c>
      <c r="AA886">
        <f>Ventes[[#This Row],[VenteNombre]]*Ventes[[#This Row],[CUHT]]</f>
        <v>241.74</v>
      </c>
      <c r="AB886">
        <f>ROUND(Ventes[[#This Row],[VenteNet]]-Ventes[[#This Row],[Cout]],2)</f>
        <v>74.48</v>
      </c>
      <c r="AC886">
        <f>WEEKDAY(Ventes[[#This Row],[VenteDate]], 2)</f>
        <v>7</v>
      </c>
      <c r="AD886" t="str">
        <f>CHOOSE(WEEKDAY(Ventes[[#This Row],[VenteDate]], 2),"lun.","mar.","mer.","jeu.","ven.","sam.","dim.")</f>
        <v>dim.</v>
      </c>
      <c r="AE886" s="10" t="str">
        <f>IF(MONTH(Ventes[[#This Row],[VenteDate]])&lt;10,"0"&amp;MONTH(Ventes[[#This Row],[VenteDate]]),TEXT(MONTH(Ventes[[#This Row],[VenteDate]]),"##"))</f>
        <v>08</v>
      </c>
      <c r="AF886" t="str">
        <f>CHOOSE(Ventes[[#This Row],[DateMoisNumero]],"janvier","février","mars","avril","mai","juin","juillet.","août","septembre","octobre","novembre","décembre")</f>
        <v>août</v>
      </c>
      <c r="AG886" t="str">
        <f>Ventes[[#This Row],[DateAnnee]]&amp;IF(WEEKNUM(Ventes[[#This Row],[VenteDate]])&lt;10,"-0","-")&amp;WEEKNUM(Ventes[[#This Row],[VenteDate]])</f>
        <v>2026-34</v>
      </c>
      <c r="AH886" s="10">
        <f>YEAR(Ventes[[#This Row],[VenteDate]])</f>
        <v>2026</v>
      </c>
      <c r="AI886" s="1"/>
      <c r="AK886" s="2"/>
      <c r="AR886"/>
      <c r="AS886"/>
      <c r="AT886"/>
      <c r="AU886"/>
      <c r="AV886"/>
      <c r="AW886"/>
      <c r="BA886"/>
      <c r="BC886"/>
    </row>
    <row r="887" spans="1:55">
      <c r="A887" t="s">
        <v>1825</v>
      </c>
      <c r="B887" t="s">
        <v>1826</v>
      </c>
      <c r="D887" s="8">
        <v>45714</v>
      </c>
      <c r="E887" s="8">
        <v>46444</v>
      </c>
      <c r="F887" s="8" t="s">
        <v>219</v>
      </c>
      <c r="G887" t="s">
        <v>220</v>
      </c>
      <c r="H887" t="s">
        <v>155</v>
      </c>
      <c r="I887" t="s">
        <v>156</v>
      </c>
      <c r="J887" t="s">
        <v>157</v>
      </c>
      <c r="K887" t="s">
        <v>1835</v>
      </c>
      <c r="L887" s="9" t="s">
        <v>1836</v>
      </c>
      <c r="M887" s="9" t="s">
        <v>63</v>
      </c>
      <c r="N887" t="s">
        <v>64</v>
      </c>
      <c r="O887" t="s">
        <v>55</v>
      </c>
      <c r="P887" s="9" t="s">
        <v>56</v>
      </c>
      <c r="Q887" s="5" t="s">
        <v>79</v>
      </c>
      <c r="R887" t="s">
        <v>80</v>
      </c>
      <c r="S887" t="s">
        <v>67</v>
      </c>
      <c r="T887" t="s">
        <v>68</v>
      </c>
      <c r="U887" s="9">
        <v>74.67</v>
      </c>
      <c r="V887">
        <v>24</v>
      </c>
      <c r="W887" s="9">
        <v>105</v>
      </c>
      <c r="X887">
        <f>Ventes[[#This Row],[VenteNombre]]*Ventes[[#This Row],[PUHT]]</f>
        <v>2520</v>
      </c>
      <c r="Y887">
        <f>IF(Ventes[[#This Row],[RemiseType]]="Aucun",0,IF(Ventes[[#This Row],[RemiseType]]="Bas",3%,IF(Ventes[[#This Row],[RemiseType]]="Moyen",5%,IF(Ventes[[#This Row],[RemiseType]]="Elevé",10%,0))))*Ventes[[#This Row],[VenteBrut]]</f>
        <v>75.599999999999994</v>
      </c>
      <c r="Z887">
        <f>Ventes[[#This Row],[VenteBrut]]-Ventes[[#This Row],[Remise]]</f>
        <v>2444.4</v>
      </c>
      <c r="AA887">
        <f>Ventes[[#This Row],[VenteNombre]]*Ventes[[#This Row],[CUHT]]</f>
        <v>1792.08</v>
      </c>
      <c r="AB887">
        <f>ROUND(Ventes[[#This Row],[VenteNet]]-Ventes[[#This Row],[Cout]],2)</f>
        <v>652.32000000000005</v>
      </c>
      <c r="AC887">
        <f>WEEKDAY(Ventes[[#This Row],[VenteDate]], 2)</f>
        <v>5</v>
      </c>
      <c r="AD887" t="str">
        <f>CHOOSE(WEEKDAY(Ventes[[#This Row],[VenteDate]], 2),"lun.","mar.","mer.","jeu.","ven.","sam.","dim.")</f>
        <v>ven.</v>
      </c>
      <c r="AE887" s="10" t="str">
        <f>IF(MONTH(Ventes[[#This Row],[VenteDate]])&lt;10,"0"&amp;MONTH(Ventes[[#This Row],[VenteDate]]),TEXT(MONTH(Ventes[[#This Row],[VenteDate]]),"##"))</f>
        <v>02</v>
      </c>
      <c r="AF887" t="str">
        <f>CHOOSE(Ventes[[#This Row],[DateMoisNumero]],"janvier","février","mars","avril","mai","juin","juillet.","août","septembre","octobre","novembre","décembre")</f>
        <v>février</v>
      </c>
      <c r="AG887" t="str">
        <f>Ventes[[#This Row],[DateAnnee]]&amp;IF(WEEKNUM(Ventes[[#This Row],[VenteDate]])&lt;10,"-0","-")&amp;WEEKNUM(Ventes[[#This Row],[VenteDate]])</f>
        <v>2027-09</v>
      </c>
      <c r="AH887" s="10">
        <f>YEAR(Ventes[[#This Row],[VenteDate]])</f>
        <v>2027</v>
      </c>
      <c r="AI887" s="1"/>
      <c r="AK887" s="2"/>
      <c r="AR887"/>
      <c r="AS887"/>
      <c r="AT887"/>
      <c r="AU887"/>
      <c r="AV887"/>
      <c r="AW887"/>
      <c r="BA887"/>
      <c r="BC887"/>
    </row>
    <row r="888" spans="1:55">
      <c r="A888" t="s">
        <v>1825</v>
      </c>
      <c r="B888" t="s">
        <v>1826</v>
      </c>
      <c r="D888" s="8">
        <v>45714</v>
      </c>
      <c r="E888" s="8">
        <v>46572</v>
      </c>
      <c r="F888" s="8" t="s">
        <v>219</v>
      </c>
      <c r="G888" t="s">
        <v>220</v>
      </c>
      <c r="H888" t="s">
        <v>155</v>
      </c>
      <c r="I888" t="s">
        <v>156</v>
      </c>
      <c r="J888" t="s">
        <v>157</v>
      </c>
      <c r="K888" t="s">
        <v>1837</v>
      </c>
      <c r="L888" s="9" t="s">
        <v>1838</v>
      </c>
      <c r="M888" s="9" t="s">
        <v>43</v>
      </c>
      <c r="N888" t="s">
        <v>44</v>
      </c>
      <c r="O888" t="s">
        <v>45</v>
      </c>
      <c r="P888" s="9" t="s">
        <v>46</v>
      </c>
      <c r="Q888" s="5" t="s">
        <v>79</v>
      </c>
      <c r="R888" t="s">
        <v>80</v>
      </c>
      <c r="S888" t="s">
        <v>102</v>
      </c>
      <c r="T888" t="s">
        <v>103</v>
      </c>
      <c r="U888" s="9">
        <v>3.6</v>
      </c>
      <c r="V888">
        <v>94</v>
      </c>
      <c r="W888" s="9">
        <v>7.13</v>
      </c>
      <c r="X888">
        <f>Ventes[[#This Row],[VenteNombre]]*Ventes[[#This Row],[PUHT]]</f>
        <v>670.22</v>
      </c>
      <c r="Y888">
        <f>IF(Ventes[[#This Row],[RemiseType]]="Aucun",0,IF(Ventes[[#This Row],[RemiseType]]="Bas",3%,IF(Ventes[[#This Row],[RemiseType]]="Moyen",5%,IF(Ventes[[#This Row],[RemiseType]]="Elevé",10%,0))))*Ventes[[#This Row],[VenteBrut]]</f>
        <v>33.511000000000003</v>
      </c>
      <c r="Z888">
        <f>Ventes[[#This Row],[VenteBrut]]-Ventes[[#This Row],[Remise]]</f>
        <v>636.70900000000006</v>
      </c>
      <c r="AA888">
        <f>Ventes[[#This Row],[VenteNombre]]*Ventes[[#This Row],[CUHT]]</f>
        <v>338.40000000000003</v>
      </c>
      <c r="AB888">
        <f>ROUND(Ventes[[#This Row],[VenteNet]]-Ventes[[#This Row],[Cout]],2)</f>
        <v>298.31</v>
      </c>
      <c r="AC888">
        <f>WEEKDAY(Ventes[[#This Row],[VenteDate]], 2)</f>
        <v>7</v>
      </c>
      <c r="AD888" t="str">
        <f>CHOOSE(WEEKDAY(Ventes[[#This Row],[VenteDate]], 2),"lun.","mar.","mer.","jeu.","ven.","sam.","dim.")</f>
        <v>dim.</v>
      </c>
      <c r="AE888" s="10" t="str">
        <f>IF(MONTH(Ventes[[#This Row],[VenteDate]])&lt;10,"0"&amp;MONTH(Ventes[[#This Row],[VenteDate]]),TEXT(MONTH(Ventes[[#This Row],[VenteDate]]),"##"))</f>
        <v>07</v>
      </c>
      <c r="AF888" t="str">
        <f>CHOOSE(Ventes[[#This Row],[DateMoisNumero]],"janvier","février","mars","avril","mai","juin","juillet.","août","septembre","octobre","novembre","décembre")</f>
        <v>juillet.</v>
      </c>
      <c r="AG888" t="str">
        <f>Ventes[[#This Row],[DateAnnee]]&amp;IF(WEEKNUM(Ventes[[#This Row],[VenteDate]])&lt;10,"-0","-")&amp;WEEKNUM(Ventes[[#This Row],[VenteDate]])</f>
        <v>2027-28</v>
      </c>
      <c r="AH888" s="10">
        <f>YEAR(Ventes[[#This Row],[VenteDate]])</f>
        <v>2027</v>
      </c>
      <c r="AI888" s="1"/>
      <c r="AK888" s="2"/>
      <c r="AR888"/>
      <c r="AS888"/>
      <c r="AT888"/>
      <c r="AU888"/>
      <c r="AV888"/>
      <c r="AW888"/>
      <c r="BA888"/>
      <c r="BC888"/>
    </row>
    <row r="889" spans="1:55">
      <c r="A889" t="s">
        <v>1825</v>
      </c>
      <c r="B889" t="s">
        <v>1826</v>
      </c>
      <c r="D889" s="8">
        <v>45714</v>
      </c>
      <c r="E889" s="8">
        <v>46676</v>
      </c>
      <c r="F889" s="8" t="s">
        <v>219</v>
      </c>
      <c r="G889" t="s">
        <v>220</v>
      </c>
      <c r="H889" t="s">
        <v>155</v>
      </c>
      <c r="I889" t="s">
        <v>156</v>
      </c>
      <c r="J889" t="s">
        <v>157</v>
      </c>
      <c r="K889" t="s">
        <v>1839</v>
      </c>
      <c r="L889" s="9" t="s">
        <v>1840</v>
      </c>
      <c r="M889" s="9" t="s">
        <v>43</v>
      </c>
      <c r="N889" t="s">
        <v>44</v>
      </c>
      <c r="O889" t="s">
        <v>45</v>
      </c>
      <c r="P889" s="9" t="s">
        <v>46</v>
      </c>
      <c r="Q889" s="5" t="s">
        <v>79</v>
      </c>
      <c r="R889" t="s">
        <v>80</v>
      </c>
      <c r="S889" t="s">
        <v>496</v>
      </c>
      <c r="T889" t="s">
        <v>497</v>
      </c>
      <c r="U889" s="9">
        <v>10</v>
      </c>
      <c r="V889">
        <v>95</v>
      </c>
      <c r="W889" s="9">
        <v>19.79</v>
      </c>
      <c r="X889">
        <f>Ventes[[#This Row],[VenteNombre]]*Ventes[[#This Row],[PUHT]]</f>
        <v>1880.05</v>
      </c>
      <c r="Y889">
        <f>IF(Ventes[[#This Row],[RemiseType]]="Aucun",0,IF(Ventes[[#This Row],[RemiseType]]="Bas",3%,IF(Ventes[[#This Row],[RemiseType]]="Moyen",5%,IF(Ventes[[#This Row],[RemiseType]]="Elevé",10%,0))))*Ventes[[#This Row],[VenteBrut]]</f>
        <v>94.002499999999998</v>
      </c>
      <c r="Z889">
        <f>Ventes[[#This Row],[VenteBrut]]-Ventes[[#This Row],[Remise]]</f>
        <v>1786.0474999999999</v>
      </c>
      <c r="AA889">
        <f>Ventes[[#This Row],[VenteNombre]]*Ventes[[#This Row],[CUHT]]</f>
        <v>950</v>
      </c>
      <c r="AB889">
        <f>ROUND(Ventes[[#This Row],[VenteNet]]-Ventes[[#This Row],[Cout]],2)</f>
        <v>836.05</v>
      </c>
      <c r="AC889">
        <f>WEEKDAY(Ventes[[#This Row],[VenteDate]], 2)</f>
        <v>6</v>
      </c>
      <c r="AD889" t="str">
        <f>CHOOSE(WEEKDAY(Ventes[[#This Row],[VenteDate]], 2),"lun.","mar.","mer.","jeu.","ven.","sam.","dim.")</f>
        <v>sam.</v>
      </c>
      <c r="AE889" s="10" t="str">
        <f>IF(MONTH(Ventes[[#This Row],[VenteDate]])&lt;10,"0"&amp;MONTH(Ventes[[#This Row],[VenteDate]]),TEXT(MONTH(Ventes[[#This Row],[VenteDate]]),"##"))</f>
        <v>10</v>
      </c>
      <c r="AF889" t="str">
        <f>CHOOSE(Ventes[[#This Row],[DateMoisNumero]],"janvier","février","mars","avril","mai","juin","juillet.","août","septembre","octobre","novembre","décembre")</f>
        <v>octobre</v>
      </c>
      <c r="AG889" t="str">
        <f>Ventes[[#This Row],[DateAnnee]]&amp;IF(WEEKNUM(Ventes[[#This Row],[VenteDate]])&lt;10,"-0","-")&amp;WEEKNUM(Ventes[[#This Row],[VenteDate]])</f>
        <v>2027-42</v>
      </c>
      <c r="AH889" s="10">
        <f>YEAR(Ventes[[#This Row],[VenteDate]])</f>
        <v>2027</v>
      </c>
      <c r="AI889" s="1"/>
      <c r="AK889" s="2"/>
      <c r="AR889"/>
      <c r="AS889"/>
      <c r="AT889"/>
      <c r="AU889"/>
      <c r="AV889"/>
      <c r="AW889"/>
      <c r="BA889"/>
      <c r="BC889"/>
    </row>
    <row r="890" spans="1:55">
      <c r="A890" t="s">
        <v>1825</v>
      </c>
      <c r="B890" t="s">
        <v>1826</v>
      </c>
      <c r="D890" s="8">
        <v>45714</v>
      </c>
      <c r="E890" s="8">
        <v>46773</v>
      </c>
      <c r="F890" s="8" t="s">
        <v>219</v>
      </c>
      <c r="G890" t="s">
        <v>220</v>
      </c>
      <c r="H890" t="s">
        <v>155</v>
      </c>
      <c r="I890" t="s">
        <v>156</v>
      </c>
      <c r="J890" t="s">
        <v>157</v>
      </c>
      <c r="K890" t="s">
        <v>1841</v>
      </c>
      <c r="L890" s="9" t="s">
        <v>1842</v>
      </c>
      <c r="M890" s="9" t="s">
        <v>63</v>
      </c>
      <c r="N890" t="s">
        <v>64</v>
      </c>
      <c r="O890" t="s">
        <v>45</v>
      </c>
      <c r="P890" s="9" t="s">
        <v>46</v>
      </c>
      <c r="Q890" s="5" t="s">
        <v>79</v>
      </c>
      <c r="R890" t="s">
        <v>80</v>
      </c>
      <c r="S890" t="s">
        <v>143</v>
      </c>
      <c r="T890" t="s">
        <v>144</v>
      </c>
      <c r="U890" s="9">
        <v>61.92</v>
      </c>
      <c r="V890">
        <v>24</v>
      </c>
      <c r="W890" s="9">
        <v>164.8</v>
      </c>
      <c r="X890">
        <f>Ventes[[#This Row],[VenteNombre]]*Ventes[[#This Row],[PUHT]]</f>
        <v>3955.2000000000003</v>
      </c>
      <c r="Y890">
        <f>IF(Ventes[[#This Row],[RemiseType]]="Aucun",0,IF(Ventes[[#This Row],[RemiseType]]="Bas",3%,IF(Ventes[[#This Row],[RemiseType]]="Moyen",5%,IF(Ventes[[#This Row],[RemiseType]]="Elevé",10%,0))))*Ventes[[#This Row],[VenteBrut]]</f>
        <v>197.76000000000002</v>
      </c>
      <c r="Z890">
        <f>Ventes[[#This Row],[VenteBrut]]-Ventes[[#This Row],[Remise]]</f>
        <v>3757.44</v>
      </c>
      <c r="AA890">
        <f>Ventes[[#This Row],[VenteNombre]]*Ventes[[#This Row],[CUHT]]</f>
        <v>1486.08</v>
      </c>
      <c r="AB890">
        <f>ROUND(Ventes[[#This Row],[VenteNet]]-Ventes[[#This Row],[Cout]],2)</f>
        <v>2271.36</v>
      </c>
      <c r="AC890">
        <f>WEEKDAY(Ventes[[#This Row],[VenteDate]], 2)</f>
        <v>5</v>
      </c>
      <c r="AD890" t="str">
        <f>CHOOSE(WEEKDAY(Ventes[[#This Row],[VenteDate]], 2),"lun.","mar.","mer.","jeu.","ven.","sam.","dim.")</f>
        <v>ven.</v>
      </c>
      <c r="AE890" s="10" t="str">
        <f>IF(MONTH(Ventes[[#This Row],[VenteDate]])&lt;10,"0"&amp;MONTH(Ventes[[#This Row],[VenteDate]]),TEXT(MONTH(Ventes[[#This Row],[VenteDate]]),"##"))</f>
        <v>01</v>
      </c>
      <c r="AF890" t="str">
        <f>CHOOSE(Ventes[[#This Row],[DateMoisNumero]],"janvier","février","mars","avril","mai","juin","juillet.","août","septembre","octobre","novembre","décembre")</f>
        <v>janvier</v>
      </c>
      <c r="AG890" t="str">
        <f>Ventes[[#This Row],[DateAnnee]]&amp;IF(WEEKNUM(Ventes[[#This Row],[VenteDate]])&lt;10,"-0","-")&amp;WEEKNUM(Ventes[[#This Row],[VenteDate]])</f>
        <v>2028-04</v>
      </c>
      <c r="AH890" s="10">
        <f>YEAR(Ventes[[#This Row],[VenteDate]])</f>
        <v>2028</v>
      </c>
      <c r="AI890" s="1"/>
      <c r="AK890" s="2"/>
      <c r="AR890"/>
      <c r="AS890"/>
      <c r="AT890"/>
      <c r="AU890"/>
      <c r="AV890"/>
      <c r="AW890"/>
      <c r="BA890"/>
      <c r="BC890"/>
    </row>
    <row r="891" spans="1:55">
      <c r="A891" t="s">
        <v>1825</v>
      </c>
      <c r="B891" t="s">
        <v>1826</v>
      </c>
      <c r="D891" s="8">
        <v>45714</v>
      </c>
      <c r="E891" s="8">
        <v>46877</v>
      </c>
      <c r="F891" s="8" t="s">
        <v>219</v>
      </c>
      <c r="G891" t="s">
        <v>220</v>
      </c>
      <c r="H891" t="s">
        <v>155</v>
      </c>
      <c r="I891" t="s">
        <v>156</v>
      </c>
      <c r="J891" t="s">
        <v>157</v>
      </c>
      <c r="K891" t="s">
        <v>1843</v>
      </c>
      <c r="L891" s="9" t="s">
        <v>1844</v>
      </c>
      <c r="M891" s="9" t="s">
        <v>63</v>
      </c>
      <c r="N891" t="s">
        <v>64</v>
      </c>
      <c r="O891" t="s">
        <v>45</v>
      </c>
      <c r="P891" s="9" t="s">
        <v>46</v>
      </c>
      <c r="Q891" s="5" t="s">
        <v>79</v>
      </c>
      <c r="R891" t="s">
        <v>80</v>
      </c>
      <c r="S891" t="s">
        <v>183</v>
      </c>
      <c r="T891" t="s">
        <v>184</v>
      </c>
      <c r="U891" s="9">
        <v>48.6</v>
      </c>
      <c r="V891">
        <v>80</v>
      </c>
      <c r="W891" s="9">
        <v>64.13</v>
      </c>
      <c r="X891">
        <f>Ventes[[#This Row],[VenteNombre]]*Ventes[[#This Row],[PUHT]]</f>
        <v>5130.3999999999996</v>
      </c>
      <c r="Y891">
        <f>IF(Ventes[[#This Row],[RemiseType]]="Aucun",0,IF(Ventes[[#This Row],[RemiseType]]="Bas",3%,IF(Ventes[[#This Row],[RemiseType]]="Moyen",5%,IF(Ventes[[#This Row],[RemiseType]]="Elevé",10%,0))))*Ventes[[#This Row],[VenteBrut]]</f>
        <v>256.52</v>
      </c>
      <c r="Z891">
        <f>Ventes[[#This Row],[VenteBrut]]-Ventes[[#This Row],[Remise]]</f>
        <v>4873.8799999999992</v>
      </c>
      <c r="AA891">
        <f>Ventes[[#This Row],[VenteNombre]]*Ventes[[#This Row],[CUHT]]</f>
        <v>3888</v>
      </c>
      <c r="AB891">
        <f>ROUND(Ventes[[#This Row],[VenteNet]]-Ventes[[#This Row],[Cout]],2)</f>
        <v>985.88</v>
      </c>
      <c r="AC891">
        <f>WEEKDAY(Ventes[[#This Row],[VenteDate]], 2)</f>
        <v>4</v>
      </c>
      <c r="AD891" t="str">
        <f>CHOOSE(WEEKDAY(Ventes[[#This Row],[VenteDate]], 2),"lun.","mar.","mer.","jeu.","ven.","sam.","dim.")</f>
        <v>jeu.</v>
      </c>
      <c r="AE891" s="10" t="str">
        <f>IF(MONTH(Ventes[[#This Row],[VenteDate]])&lt;10,"0"&amp;MONTH(Ventes[[#This Row],[VenteDate]]),TEXT(MONTH(Ventes[[#This Row],[VenteDate]]),"##"))</f>
        <v>05</v>
      </c>
      <c r="AF891" t="str">
        <f>CHOOSE(Ventes[[#This Row],[DateMoisNumero]],"janvier","février","mars","avril","mai","juin","juillet.","août","septembre","octobre","novembre","décembre")</f>
        <v>mai</v>
      </c>
      <c r="AG891" t="str">
        <f>Ventes[[#This Row],[DateAnnee]]&amp;IF(WEEKNUM(Ventes[[#This Row],[VenteDate]])&lt;10,"-0","-")&amp;WEEKNUM(Ventes[[#This Row],[VenteDate]])</f>
        <v>2028-19</v>
      </c>
      <c r="AH891" s="10">
        <f>YEAR(Ventes[[#This Row],[VenteDate]])</f>
        <v>2028</v>
      </c>
      <c r="AI891" s="1"/>
      <c r="AK891" s="2"/>
      <c r="AR891"/>
      <c r="AS891"/>
      <c r="AT891"/>
      <c r="AU891"/>
      <c r="AV891"/>
      <c r="AW891"/>
      <c r="BA891"/>
      <c r="BC891"/>
    </row>
    <row r="892" spans="1:55">
      <c r="A892" t="s">
        <v>1845</v>
      </c>
      <c r="B892" t="s">
        <v>1846</v>
      </c>
      <c r="D892" s="7">
        <v>45277</v>
      </c>
      <c r="E892" s="8">
        <v>45776</v>
      </c>
      <c r="F892" s="8" t="s">
        <v>36</v>
      </c>
      <c r="G892" t="s">
        <v>37</v>
      </c>
      <c r="H892" t="s">
        <v>155</v>
      </c>
      <c r="I892" t="s">
        <v>156</v>
      </c>
      <c r="J892" t="s">
        <v>157</v>
      </c>
      <c r="K892" t="s">
        <v>661</v>
      </c>
      <c r="L892" s="9" t="s">
        <v>662</v>
      </c>
      <c r="M892" s="9" t="s">
        <v>63</v>
      </c>
      <c r="N892" t="s">
        <v>64</v>
      </c>
      <c r="O892" t="s">
        <v>45</v>
      </c>
      <c r="P892" t="s">
        <v>46</v>
      </c>
      <c r="Q892" s="5" t="s">
        <v>79</v>
      </c>
      <c r="R892" t="s">
        <v>80</v>
      </c>
      <c r="S892" t="s">
        <v>143</v>
      </c>
      <c r="T892" t="s">
        <v>144</v>
      </c>
      <c r="U892">
        <v>64.8</v>
      </c>
      <c r="V892">
        <v>38</v>
      </c>
      <c r="W892">
        <v>85.5</v>
      </c>
      <c r="X892">
        <f>Ventes[[#This Row],[VenteNombre]]*Ventes[[#This Row],[PUHT]]</f>
        <v>3249</v>
      </c>
      <c r="Y892">
        <f>IF(Ventes[[#This Row],[RemiseType]]="Aucun",0,IF(Ventes[[#This Row],[RemiseType]]="Bas",3%,IF(Ventes[[#This Row],[RemiseType]]="Moyen",5%,IF(Ventes[[#This Row],[RemiseType]]="Elevé",10%,0))))*Ventes[[#This Row],[VenteBrut]]</f>
        <v>162.45000000000002</v>
      </c>
      <c r="Z892">
        <f>Ventes[[#This Row],[VenteBrut]]-Ventes[[#This Row],[Remise]]</f>
        <v>3086.55</v>
      </c>
      <c r="AA892">
        <f>Ventes[[#This Row],[VenteNombre]]*Ventes[[#This Row],[CUHT]]</f>
        <v>2462.4</v>
      </c>
      <c r="AB892">
        <f>ROUND(Ventes[[#This Row],[VenteNet]]-Ventes[[#This Row],[Cout]],2)</f>
        <v>624.15</v>
      </c>
      <c r="AC892">
        <f>WEEKDAY(Ventes[[#This Row],[VenteDate]], 2)</f>
        <v>2</v>
      </c>
      <c r="AD892" t="str">
        <f>CHOOSE(WEEKDAY(Ventes[[#This Row],[VenteDate]], 2),"lun.","mar.","mer.","jeu.","ven.","sam.","dim.")</f>
        <v>mar.</v>
      </c>
      <c r="AE892" s="10" t="str">
        <f>IF(MONTH(Ventes[[#This Row],[VenteDate]])&lt;10,"0"&amp;MONTH(Ventes[[#This Row],[VenteDate]]),TEXT(MONTH(Ventes[[#This Row],[VenteDate]]),"##"))</f>
        <v>04</v>
      </c>
      <c r="AF892" t="str">
        <f>CHOOSE(Ventes[[#This Row],[DateMoisNumero]],"janvier","février","mars","avril","mai","juin","juillet.","août","septembre","octobre","novembre","décembre")</f>
        <v>avril</v>
      </c>
      <c r="AG892" t="str">
        <f>Ventes[[#This Row],[DateAnnee]]&amp;IF(WEEKNUM(Ventes[[#This Row],[VenteDate]])&lt;10,"-0","-")&amp;WEEKNUM(Ventes[[#This Row],[VenteDate]])</f>
        <v>2025-18</v>
      </c>
      <c r="AH892" s="10">
        <f>YEAR(Ventes[[#This Row],[VenteDate]])</f>
        <v>2025</v>
      </c>
      <c r="AI892" s="1"/>
      <c r="AK892" s="2"/>
      <c r="AR892"/>
      <c r="AS892"/>
      <c r="AT892"/>
      <c r="AU892"/>
      <c r="AV892"/>
      <c r="AW892"/>
      <c r="BA892"/>
      <c r="BC892"/>
    </row>
    <row r="893" spans="1:55">
      <c r="A893" t="s">
        <v>1845</v>
      </c>
      <c r="B893" t="s">
        <v>1846</v>
      </c>
      <c r="D893" s="7">
        <v>45277</v>
      </c>
      <c r="E893" s="8">
        <v>46051</v>
      </c>
      <c r="F893" s="8" t="s">
        <v>36</v>
      </c>
      <c r="G893" t="s">
        <v>37</v>
      </c>
      <c r="H893" t="s">
        <v>155</v>
      </c>
      <c r="I893" t="s">
        <v>156</v>
      </c>
      <c r="J893" t="s">
        <v>157</v>
      </c>
      <c r="K893" t="s">
        <v>1847</v>
      </c>
      <c r="L893" s="9" t="s">
        <v>1848</v>
      </c>
      <c r="M893" s="9" t="s">
        <v>53</v>
      </c>
      <c r="N893" t="s">
        <v>54</v>
      </c>
      <c r="O893" t="s">
        <v>45</v>
      </c>
      <c r="P893" t="s">
        <v>46</v>
      </c>
      <c r="Q893" s="5" t="s">
        <v>57</v>
      </c>
      <c r="R893" t="s">
        <v>58</v>
      </c>
      <c r="S893" t="s">
        <v>183</v>
      </c>
      <c r="T893" t="s">
        <v>184</v>
      </c>
      <c r="U893">
        <v>39.33</v>
      </c>
      <c r="V893">
        <v>34</v>
      </c>
      <c r="W893">
        <v>59</v>
      </c>
      <c r="X893">
        <f>Ventes[[#This Row],[VenteNombre]]*Ventes[[#This Row],[PUHT]]</f>
        <v>2006</v>
      </c>
      <c r="Y893">
        <f>IF(Ventes[[#This Row],[RemiseType]]="Aucun",0,IF(Ventes[[#This Row],[RemiseType]]="Bas",3%,IF(Ventes[[#This Row],[RemiseType]]="Moyen",5%,IF(Ventes[[#This Row],[RemiseType]]="Elevé",10%,0))))*Ventes[[#This Row],[VenteBrut]]</f>
        <v>100.30000000000001</v>
      </c>
      <c r="Z893">
        <f>Ventes[[#This Row],[VenteBrut]]-Ventes[[#This Row],[Remise]]</f>
        <v>1905.7</v>
      </c>
      <c r="AA893">
        <f>Ventes[[#This Row],[VenteNombre]]*Ventes[[#This Row],[CUHT]]</f>
        <v>1337.22</v>
      </c>
      <c r="AB893">
        <f>ROUND(Ventes[[#This Row],[VenteNet]]-Ventes[[#This Row],[Cout]],2)</f>
        <v>568.48</v>
      </c>
      <c r="AC893">
        <f>WEEKDAY(Ventes[[#This Row],[VenteDate]], 2)</f>
        <v>4</v>
      </c>
      <c r="AD893" t="str">
        <f>CHOOSE(WEEKDAY(Ventes[[#This Row],[VenteDate]], 2),"lun.","mar.","mer.","jeu.","ven.","sam.","dim.")</f>
        <v>jeu.</v>
      </c>
      <c r="AE893" s="10" t="str">
        <f>IF(MONTH(Ventes[[#This Row],[VenteDate]])&lt;10,"0"&amp;MONTH(Ventes[[#This Row],[VenteDate]]),TEXT(MONTH(Ventes[[#This Row],[VenteDate]]),"##"))</f>
        <v>01</v>
      </c>
      <c r="AF893" t="str">
        <f>CHOOSE(Ventes[[#This Row],[DateMoisNumero]],"janvier","février","mars","avril","mai","juin","juillet.","août","septembre","octobre","novembre","décembre")</f>
        <v>janvier</v>
      </c>
      <c r="AG893" t="str">
        <f>Ventes[[#This Row],[DateAnnee]]&amp;IF(WEEKNUM(Ventes[[#This Row],[VenteDate]])&lt;10,"-0","-")&amp;WEEKNUM(Ventes[[#This Row],[VenteDate]])</f>
        <v>2026-05</v>
      </c>
      <c r="AH893" s="10">
        <f>YEAR(Ventes[[#This Row],[VenteDate]])</f>
        <v>2026</v>
      </c>
      <c r="AI893" s="1"/>
      <c r="AK893" s="2"/>
      <c r="AR893"/>
      <c r="AS893"/>
      <c r="AT893"/>
      <c r="AU893"/>
      <c r="AV893"/>
      <c r="AW893"/>
      <c r="BA893"/>
      <c r="BC893"/>
    </row>
    <row r="894" spans="1:55">
      <c r="A894" t="s">
        <v>1845</v>
      </c>
      <c r="B894" t="s">
        <v>1846</v>
      </c>
      <c r="D894" s="7">
        <v>45277</v>
      </c>
      <c r="E894" s="8">
        <v>46506</v>
      </c>
      <c r="F894" s="8" t="s">
        <v>36</v>
      </c>
      <c r="G894" t="s">
        <v>37</v>
      </c>
      <c r="H894" t="s">
        <v>155</v>
      </c>
      <c r="I894" t="s">
        <v>156</v>
      </c>
      <c r="J894" t="s">
        <v>157</v>
      </c>
      <c r="K894" t="s">
        <v>1849</v>
      </c>
      <c r="L894" s="9" t="s">
        <v>1850</v>
      </c>
      <c r="M894" s="9" t="s">
        <v>63</v>
      </c>
      <c r="N894" t="s">
        <v>64</v>
      </c>
      <c r="O894" t="s">
        <v>45</v>
      </c>
      <c r="P894" s="9" t="s">
        <v>46</v>
      </c>
      <c r="Q894" s="5" t="s">
        <v>79</v>
      </c>
      <c r="R894" t="s">
        <v>80</v>
      </c>
      <c r="S894" t="s">
        <v>143</v>
      </c>
      <c r="T894" t="s">
        <v>144</v>
      </c>
      <c r="U894" s="9">
        <v>56.7</v>
      </c>
      <c r="V894">
        <v>38</v>
      </c>
      <c r="W894" s="9">
        <v>74.81</v>
      </c>
      <c r="X894">
        <f>Ventes[[#This Row],[VenteNombre]]*Ventes[[#This Row],[PUHT]]</f>
        <v>2842.78</v>
      </c>
      <c r="Y894">
        <f>IF(Ventes[[#This Row],[RemiseType]]="Aucun",0,IF(Ventes[[#This Row],[RemiseType]]="Bas",3%,IF(Ventes[[#This Row],[RemiseType]]="Moyen",5%,IF(Ventes[[#This Row],[RemiseType]]="Elevé",10%,0))))*Ventes[[#This Row],[VenteBrut]]</f>
        <v>142.13900000000001</v>
      </c>
      <c r="Z894">
        <f>Ventes[[#This Row],[VenteBrut]]-Ventes[[#This Row],[Remise]]</f>
        <v>2700.6410000000001</v>
      </c>
      <c r="AA894">
        <f>Ventes[[#This Row],[VenteNombre]]*Ventes[[#This Row],[CUHT]]</f>
        <v>2154.6</v>
      </c>
      <c r="AB894">
        <f>ROUND(Ventes[[#This Row],[VenteNet]]-Ventes[[#This Row],[Cout]],2)</f>
        <v>546.04</v>
      </c>
      <c r="AC894">
        <f>WEEKDAY(Ventes[[#This Row],[VenteDate]], 2)</f>
        <v>4</v>
      </c>
      <c r="AD894" t="str">
        <f>CHOOSE(WEEKDAY(Ventes[[#This Row],[VenteDate]], 2),"lun.","mar.","mer.","jeu.","ven.","sam.","dim.")</f>
        <v>jeu.</v>
      </c>
      <c r="AE894" s="10" t="str">
        <f>IF(MONTH(Ventes[[#This Row],[VenteDate]])&lt;10,"0"&amp;MONTH(Ventes[[#This Row],[VenteDate]]),TEXT(MONTH(Ventes[[#This Row],[VenteDate]]),"##"))</f>
        <v>04</v>
      </c>
      <c r="AF894" t="str">
        <f>CHOOSE(Ventes[[#This Row],[DateMoisNumero]],"janvier","février","mars","avril","mai","juin","juillet.","août","septembre","octobre","novembre","décembre")</f>
        <v>avril</v>
      </c>
      <c r="AG894" t="str">
        <f>Ventes[[#This Row],[DateAnnee]]&amp;IF(WEEKNUM(Ventes[[#This Row],[VenteDate]])&lt;10,"-0","-")&amp;WEEKNUM(Ventes[[#This Row],[VenteDate]])</f>
        <v>2027-18</v>
      </c>
      <c r="AH894" s="10">
        <f>YEAR(Ventes[[#This Row],[VenteDate]])</f>
        <v>2027</v>
      </c>
      <c r="AI894" s="1"/>
      <c r="AK894" s="2"/>
      <c r="AR894"/>
      <c r="AS894"/>
      <c r="AT894"/>
      <c r="AU894"/>
      <c r="AV894"/>
      <c r="AW894"/>
      <c r="BA894"/>
      <c r="BC894"/>
    </row>
    <row r="895" spans="1:55">
      <c r="A895" t="s">
        <v>1845</v>
      </c>
      <c r="B895" t="s">
        <v>1846</v>
      </c>
      <c r="D895" s="7">
        <v>45277</v>
      </c>
      <c r="E895" s="8">
        <v>46781</v>
      </c>
      <c r="F895" s="8" t="s">
        <v>36</v>
      </c>
      <c r="G895" t="s">
        <v>37</v>
      </c>
      <c r="H895" t="s">
        <v>155</v>
      </c>
      <c r="I895" t="s">
        <v>156</v>
      </c>
      <c r="J895" t="s">
        <v>157</v>
      </c>
      <c r="K895" t="s">
        <v>1851</v>
      </c>
      <c r="L895" s="9" t="s">
        <v>1852</v>
      </c>
      <c r="M895" s="9" t="s">
        <v>53</v>
      </c>
      <c r="N895" t="s">
        <v>54</v>
      </c>
      <c r="O895" t="s">
        <v>45</v>
      </c>
      <c r="P895" s="9" t="s">
        <v>46</v>
      </c>
      <c r="Q895" s="5" t="s">
        <v>57</v>
      </c>
      <c r="R895" t="s">
        <v>58</v>
      </c>
      <c r="S895" t="s">
        <v>183</v>
      </c>
      <c r="T895" t="s">
        <v>184</v>
      </c>
      <c r="U895" s="9">
        <v>106.2</v>
      </c>
      <c r="V895">
        <v>34</v>
      </c>
      <c r="W895" s="9">
        <v>159.30000000000001</v>
      </c>
      <c r="X895">
        <f>Ventes[[#This Row],[VenteNombre]]*Ventes[[#This Row],[PUHT]]</f>
        <v>5416.2000000000007</v>
      </c>
      <c r="Y895">
        <f>IF(Ventes[[#This Row],[RemiseType]]="Aucun",0,IF(Ventes[[#This Row],[RemiseType]]="Bas",3%,IF(Ventes[[#This Row],[RemiseType]]="Moyen",5%,IF(Ventes[[#This Row],[RemiseType]]="Elevé",10%,0))))*Ventes[[#This Row],[VenteBrut]]</f>
        <v>270.81000000000006</v>
      </c>
      <c r="Z895">
        <f>Ventes[[#This Row],[VenteBrut]]-Ventes[[#This Row],[Remise]]</f>
        <v>5145.3900000000003</v>
      </c>
      <c r="AA895">
        <f>Ventes[[#This Row],[VenteNombre]]*Ventes[[#This Row],[CUHT]]</f>
        <v>3610.8</v>
      </c>
      <c r="AB895">
        <f>ROUND(Ventes[[#This Row],[VenteNet]]-Ventes[[#This Row],[Cout]],2)</f>
        <v>1534.59</v>
      </c>
      <c r="AC895">
        <f>WEEKDAY(Ventes[[#This Row],[VenteDate]], 2)</f>
        <v>6</v>
      </c>
      <c r="AD895" t="str">
        <f>CHOOSE(WEEKDAY(Ventes[[#This Row],[VenteDate]], 2),"lun.","mar.","mer.","jeu.","ven.","sam.","dim.")</f>
        <v>sam.</v>
      </c>
      <c r="AE895" s="10" t="str">
        <f>IF(MONTH(Ventes[[#This Row],[VenteDate]])&lt;10,"0"&amp;MONTH(Ventes[[#This Row],[VenteDate]]),TEXT(MONTH(Ventes[[#This Row],[VenteDate]]),"##"))</f>
        <v>01</v>
      </c>
      <c r="AF895" t="str">
        <f>CHOOSE(Ventes[[#This Row],[DateMoisNumero]],"janvier","février","mars","avril","mai","juin","juillet.","août","septembre","octobre","novembre","décembre")</f>
        <v>janvier</v>
      </c>
      <c r="AG895" t="str">
        <f>Ventes[[#This Row],[DateAnnee]]&amp;IF(WEEKNUM(Ventes[[#This Row],[VenteDate]])&lt;10,"-0","-")&amp;WEEKNUM(Ventes[[#This Row],[VenteDate]])</f>
        <v>2028-05</v>
      </c>
      <c r="AH895" s="10">
        <f>YEAR(Ventes[[#This Row],[VenteDate]])</f>
        <v>2028</v>
      </c>
      <c r="AI895" s="1"/>
      <c r="AK895" s="2"/>
      <c r="AR895"/>
      <c r="AS895"/>
      <c r="AT895"/>
      <c r="AU895"/>
      <c r="AV895"/>
      <c r="AW895"/>
      <c r="BA895"/>
      <c r="BC895"/>
    </row>
    <row r="896" spans="1:55">
      <c r="A896" t="s">
        <v>1853</v>
      </c>
      <c r="B896" t="s">
        <v>1854</v>
      </c>
      <c r="C896" t="s">
        <v>946</v>
      </c>
      <c r="D896" s="7">
        <v>45525</v>
      </c>
      <c r="E896" s="8">
        <v>45525</v>
      </c>
      <c r="F896" s="8" t="s">
        <v>219</v>
      </c>
      <c r="G896" t="s">
        <v>220</v>
      </c>
      <c r="H896" t="s">
        <v>314</v>
      </c>
      <c r="I896" t="s">
        <v>39</v>
      </c>
      <c r="J896" t="s">
        <v>40</v>
      </c>
      <c r="K896" t="s">
        <v>384</v>
      </c>
      <c r="L896" s="9" t="s">
        <v>385</v>
      </c>
      <c r="M896" s="9" t="s">
        <v>63</v>
      </c>
      <c r="N896" t="s">
        <v>64</v>
      </c>
      <c r="O896" t="s">
        <v>45</v>
      </c>
      <c r="P896" s="9" t="s">
        <v>46</v>
      </c>
      <c r="Q896" s="5" t="s">
        <v>79</v>
      </c>
      <c r="R896" t="s">
        <v>80</v>
      </c>
      <c r="S896" t="s">
        <v>115</v>
      </c>
      <c r="T896" t="s">
        <v>116</v>
      </c>
      <c r="U896" s="9">
        <v>23.33</v>
      </c>
      <c r="V896">
        <v>23</v>
      </c>
      <c r="W896" s="9">
        <v>119</v>
      </c>
      <c r="X896">
        <f>Ventes[[#This Row],[VenteNombre]]*Ventes[[#This Row],[PUHT]]</f>
        <v>2737</v>
      </c>
      <c r="Y896">
        <f>IF(Ventes[[#This Row],[RemiseType]]="Aucun",0,IF(Ventes[[#This Row],[RemiseType]]="Bas",3%,IF(Ventes[[#This Row],[RemiseType]]="Moyen",5%,IF(Ventes[[#This Row],[RemiseType]]="Elevé",10%,0))))*Ventes[[#This Row],[VenteBrut]]</f>
        <v>136.85</v>
      </c>
      <c r="Z896">
        <f>Ventes[[#This Row],[VenteBrut]]-Ventes[[#This Row],[Remise]]</f>
        <v>2600.15</v>
      </c>
      <c r="AA896">
        <f>Ventes[[#This Row],[VenteNombre]]*Ventes[[#This Row],[CUHT]]</f>
        <v>536.58999999999992</v>
      </c>
      <c r="AB896">
        <f>ROUND(Ventes[[#This Row],[VenteNet]]-Ventes[[#This Row],[Cout]],2)</f>
        <v>2063.56</v>
      </c>
      <c r="AC896">
        <f>WEEKDAY(Ventes[[#This Row],[VenteDate]], 2)</f>
        <v>3</v>
      </c>
      <c r="AD896" t="str">
        <f>CHOOSE(WEEKDAY(Ventes[[#This Row],[VenteDate]], 2),"lun.","mar.","mer.","jeu.","ven.","sam.","dim.")</f>
        <v>mer.</v>
      </c>
      <c r="AE896" s="10" t="str">
        <f>IF(MONTH(Ventes[[#This Row],[VenteDate]])&lt;10,"0"&amp;MONTH(Ventes[[#This Row],[VenteDate]]),TEXT(MONTH(Ventes[[#This Row],[VenteDate]]),"##"))</f>
        <v>08</v>
      </c>
      <c r="AF896" t="str">
        <f>CHOOSE(Ventes[[#This Row],[DateMoisNumero]],"janvier","février","mars","avril","mai","juin","juillet.","août","septembre","octobre","novembre","décembre")</f>
        <v>août</v>
      </c>
      <c r="AG896" t="str">
        <f>Ventes[[#This Row],[DateAnnee]]&amp;IF(WEEKNUM(Ventes[[#This Row],[VenteDate]])&lt;10,"-0","-")&amp;WEEKNUM(Ventes[[#This Row],[VenteDate]])</f>
        <v>2024-34</v>
      </c>
      <c r="AH896" s="10">
        <f>YEAR(Ventes[[#This Row],[VenteDate]])</f>
        <v>2024</v>
      </c>
      <c r="AI896" s="1"/>
      <c r="AK896" s="2"/>
      <c r="AR896"/>
      <c r="AS896"/>
      <c r="AT896"/>
      <c r="AU896"/>
      <c r="AV896"/>
      <c r="AW896"/>
      <c r="BA896"/>
      <c r="BC896"/>
    </row>
    <row r="897" spans="1:55">
      <c r="A897" t="s">
        <v>1853</v>
      </c>
      <c r="B897" t="s">
        <v>1854</v>
      </c>
      <c r="C897" t="s">
        <v>946</v>
      </c>
      <c r="D897" s="7">
        <v>45525</v>
      </c>
      <c r="E897" s="8">
        <v>45711</v>
      </c>
      <c r="F897" s="8" t="s">
        <v>219</v>
      </c>
      <c r="G897" t="s">
        <v>220</v>
      </c>
      <c r="H897" t="s">
        <v>314</v>
      </c>
      <c r="I897" t="s">
        <v>39</v>
      </c>
      <c r="J897" t="s">
        <v>40</v>
      </c>
      <c r="K897" t="s">
        <v>1855</v>
      </c>
      <c r="L897" s="9" t="s">
        <v>1856</v>
      </c>
      <c r="M897" s="9" t="s">
        <v>63</v>
      </c>
      <c r="N897" t="s">
        <v>64</v>
      </c>
      <c r="O897" t="s">
        <v>55</v>
      </c>
      <c r="P897" t="s">
        <v>56</v>
      </c>
      <c r="Q897" s="5" t="s">
        <v>79</v>
      </c>
      <c r="R897" t="s">
        <v>80</v>
      </c>
      <c r="S897" t="s">
        <v>119</v>
      </c>
      <c r="T897" t="s">
        <v>120</v>
      </c>
      <c r="U897">
        <v>53.76</v>
      </c>
      <c r="V897">
        <v>26</v>
      </c>
      <c r="W897">
        <v>81.27</v>
      </c>
      <c r="X897">
        <f>Ventes[[#This Row],[VenteNombre]]*Ventes[[#This Row],[PUHT]]</f>
        <v>2113.02</v>
      </c>
      <c r="Y897">
        <f>IF(Ventes[[#This Row],[RemiseType]]="Aucun",0,IF(Ventes[[#This Row],[RemiseType]]="Bas",3%,IF(Ventes[[#This Row],[RemiseType]]="Moyen",5%,IF(Ventes[[#This Row],[RemiseType]]="Elevé",10%,0))))*Ventes[[#This Row],[VenteBrut]]</f>
        <v>63.390599999999999</v>
      </c>
      <c r="Z897">
        <f>Ventes[[#This Row],[VenteBrut]]-Ventes[[#This Row],[Remise]]</f>
        <v>2049.6293999999998</v>
      </c>
      <c r="AA897">
        <f>Ventes[[#This Row],[VenteNombre]]*Ventes[[#This Row],[CUHT]]</f>
        <v>1397.76</v>
      </c>
      <c r="AB897">
        <f>ROUND(Ventes[[#This Row],[VenteNet]]-Ventes[[#This Row],[Cout]],2)</f>
        <v>651.87</v>
      </c>
      <c r="AC897">
        <f>WEEKDAY(Ventes[[#This Row],[VenteDate]], 2)</f>
        <v>7</v>
      </c>
      <c r="AD897" t="str">
        <f>CHOOSE(WEEKDAY(Ventes[[#This Row],[VenteDate]], 2),"lun.","mar.","mer.","jeu.","ven.","sam.","dim.")</f>
        <v>dim.</v>
      </c>
      <c r="AE897" s="10" t="str">
        <f>IF(MONTH(Ventes[[#This Row],[VenteDate]])&lt;10,"0"&amp;MONTH(Ventes[[#This Row],[VenteDate]]),TEXT(MONTH(Ventes[[#This Row],[VenteDate]]),"##"))</f>
        <v>02</v>
      </c>
      <c r="AF897" t="str">
        <f>CHOOSE(Ventes[[#This Row],[DateMoisNumero]],"janvier","février","mars","avril","mai","juin","juillet.","août","septembre","octobre","novembre","décembre")</f>
        <v>février</v>
      </c>
      <c r="AG897" t="str">
        <f>Ventes[[#This Row],[DateAnnee]]&amp;IF(WEEKNUM(Ventes[[#This Row],[VenteDate]])&lt;10,"-0","-")&amp;WEEKNUM(Ventes[[#This Row],[VenteDate]])</f>
        <v>2025-09</v>
      </c>
      <c r="AH897" s="10">
        <f>YEAR(Ventes[[#This Row],[VenteDate]])</f>
        <v>2025</v>
      </c>
      <c r="AI897" s="1"/>
      <c r="AK897" s="2"/>
      <c r="AR897"/>
      <c r="AS897"/>
      <c r="AT897"/>
      <c r="AU897"/>
      <c r="AV897"/>
      <c r="AW897"/>
      <c r="BA897"/>
      <c r="BC897"/>
    </row>
    <row r="898" spans="1:55">
      <c r="A898" t="s">
        <v>1853</v>
      </c>
      <c r="B898" t="s">
        <v>1854</v>
      </c>
      <c r="C898" t="s">
        <v>946</v>
      </c>
      <c r="D898" s="7">
        <v>45525</v>
      </c>
      <c r="E898" s="8">
        <v>46053</v>
      </c>
      <c r="F898" s="8" t="s">
        <v>219</v>
      </c>
      <c r="G898" t="s">
        <v>220</v>
      </c>
      <c r="H898" t="s">
        <v>314</v>
      </c>
      <c r="I898" t="s">
        <v>39</v>
      </c>
      <c r="J898" t="s">
        <v>40</v>
      </c>
      <c r="K898" t="s">
        <v>1857</v>
      </c>
      <c r="L898" s="9" t="s">
        <v>1858</v>
      </c>
      <c r="M898" s="9" t="s">
        <v>63</v>
      </c>
      <c r="N898" t="s">
        <v>64</v>
      </c>
      <c r="O898" t="s">
        <v>55</v>
      </c>
      <c r="P898" t="s">
        <v>56</v>
      </c>
      <c r="Q898" s="5" t="s">
        <v>47</v>
      </c>
      <c r="R898" t="s">
        <v>48</v>
      </c>
      <c r="S898" t="s">
        <v>49</v>
      </c>
      <c r="T898" t="s">
        <v>50</v>
      </c>
      <c r="U898">
        <v>123.84</v>
      </c>
      <c r="V898">
        <v>19</v>
      </c>
      <c r="W898">
        <v>129.6</v>
      </c>
      <c r="X898">
        <f>Ventes[[#This Row],[VenteNombre]]*Ventes[[#This Row],[PUHT]]</f>
        <v>2462.4</v>
      </c>
      <c r="Y898">
        <f>IF(Ventes[[#This Row],[RemiseType]]="Aucun",0,IF(Ventes[[#This Row],[RemiseType]]="Bas",3%,IF(Ventes[[#This Row],[RemiseType]]="Moyen",5%,IF(Ventes[[#This Row],[RemiseType]]="Elevé",10%,0))))*Ventes[[#This Row],[VenteBrut]]</f>
        <v>73.872</v>
      </c>
      <c r="Z898">
        <f>Ventes[[#This Row],[VenteBrut]]-Ventes[[#This Row],[Remise]]</f>
        <v>2388.5280000000002</v>
      </c>
      <c r="AA898">
        <f>Ventes[[#This Row],[VenteNombre]]*Ventes[[#This Row],[CUHT]]</f>
        <v>2352.96</v>
      </c>
      <c r="AB898">
        <f>ROUND(Ventes[[#This Row],[VenteNet]]-Ventes[[#This Row],[Cout]],2)</f>
        <v>35.57</v>
      </c>
      <c r="AC898">
        <f>WEEKDAY(Ventes[[#This Row],[VenteDate]], 2)</f>
        <v>6</v>
      </c>
      <c r="AD898" t="str">
        <f>CHOOSE(WEEKDAY(Ventes[[#This Row],[VenteDate]], 2),"lun.","mar.","mer.","jeu.","ven.","sam.","dim.")</f>
        <v>sam.</v>
      </c>
      <c r="AE898" s="10" t="str">
        <f>IF(MONTH(Ventes[[#This Row],[VenteDate]])&lt;10,"0"&amp;MONTH(Ventes[[#This Row],[VenteDate]]),TEXT(MONTH(Ventes[[#This Row],[VenteDate]]),"##"))</f>
        <v>01</v>
      </c>
      <c r="AF898" t="str">
        <f>CHOOSE(Ventes[[#This Row],[DateMoisNumero]],"janvier","février","mars","avril","mai","juin","juillet.","août","septembre","octobre","novembre","décembre")</f>
        <v>janvier</v>
      </c>
      <c r="AG898" t="str">
        <f>Ventes[[#This Row],[DateAnnee]]&amp;IF(WEEKNUM(Ventes[[#This Row],[VenteDate]])&lt;10,"-0","-")&amp;WEEKNUM(Ventes[[#This Row],[VenteDate]])</f>
        <v>2026-05</v>
      </c>
      <c r="AH898" s="10">
        <f>YEAR(Ventes[[#This Row],[VenteDate]])</f>
        <v>2026</v>
      </c>
      <c r="AI898" s="1"/>
      <c r="AK898" s="2"/>
      <c r="AR898"/>
      <c r="AS898"/>
      <c r="AT898"/>
      <c r="AU898"/>
      <c r="AV898"/>
      <c r="AW898"/>
      <c r="BA898"/>
      <c r="BC898"/>
    </row>
    <row r="899" spans="1:55">
      <c r="A899" t="s">
        <v>1853</v>
      </c>
      <c r="B899" t="s">
        <v>1854</v>
      </c>
      <c r="C899" t="s">
        <v>946</v>
      </c>
      <c r="D899" s="7">
        <v>45525</v>
      </c>
      <c r="E899" s="8">
        <v>46289</v>
      </c>
      <c r="F899" s="8" t="s">
        <v>219</v>
      </c>
      <c r="G899" t="s">
        <v>220</v>
      </c>
      <c r="H899" t="s">
        <v>314</v>
      </c>
      <c r="I899" t="s">
        <v>39</v>
      </c>
      <c r="J899" t="s">
        <v>40</v>
      </c>
      <c r="K899" t="s">
        <v>1308</v>
      </c>
      <c r="L899" s="9" t="s">
        <v>1309</v>
      </c>
      <c r="M899" s="9" t="s">
        <v>63</v>
      </c>
      <c r="N899" t="s">
        <v>64</v>
      </c>
      <c r="O899" t="s">
        <v>45</v>
      </c>
      <c r="P899" t="s">
        <v>46</v>
      </c>
      <c r="Q899" s="5" t="s">
        <v>79</v>
      </c>
      <c r="R899" t="s">
        <v>80</v>
      </c>
      <c r="S899" t="s">
        <v>115</v>
      </c>
      <c r="T899" t="s">
        <v>116</v>
      </c>
      <c r="U899">
        <v>14.7</v>
      </c>
      <c r="V899">
        <v>23</v>
      </c>
      <c r="W899">
        <v>111.97</v>
      </c>
      <c r="X899">
        <f>Ventes[[#This Row],[VenteNombre]]*Ventes[[#This Row],[PUHT]]</f>
        <v>2575.31</v>
      </c>
      <c r="Y899">
        <f>IF(Ventes[[#This Row],[RemiseType]]="Aucun",0,IF(Ventes[[#This Row],[RemiseType]]="Bas",3%,IF(Ventes[[#This Row],[RemiseType]]="Moyen",5%,IF(Ventes[[#This Row],[RemiseType]]="Elevé",10%,0))))*Ventes[[#This Row],[VenteBrut]]</f>
        <v>128.7655</v>
      </c>
      <c r="Z899">
        <f>Ventes[[#This Row],[VenteBrut]]-Ventes[[#This Row],[Remise]]</f>
        <v>2446.5445</v>
      </c>
      <c r="AA899">
        <f>Ventes[[#This Row],[VenteNombre]]*Ventes[[#This Row],[CUHT]]</f>
        <v>338.09999999999997</v>
      </c>
      <c r="AB899">
        <f>ROUND(Ventes[[#This Row],[VenteNet]]-Ventes[[#This Row],[Cout]],2)</f>
        <v>2108.44</v>
      </c>
      <c r="AC899">
        <f>WEEKDAY(Ventes[[#This Row],[VenteDate]], 2)</f>
        <v>4</v>
      </c>
      <c r="AD899" t="str">
        <f>CHOOSE(WEEKDAY(Ventes[[#This Row],[VenteDate]], 2),"lun.","mar.","mer.","jeu.","ven.","sam.","dim.")</f>
        <v>jeu.</v>
      </c>
      <c r="AE899" s="10" t="str">
        <f>IF(MONTH(Ventes[[#This Row],[VenteDate]])&lt;10,"0"&amp;MONTH(Ventes[[#This Row],[VenteDate]]),TEXT(MONTH(Ventes[[#This Row],[VenteDate]]),"##"))</f>
        <v>09</v>
      </c>
      <c r="AF899" t="str">
        <f>CHOOSE(Ventes[[#This Row],[DateMoisNumero]],"janvier","février","mars","avril","mai","juin","juillet.","août","septembre","octobre","novembre","décembre")</f>
        <v>septembre</v>
      </c>
      <c r="AG899" t="str">
        <f>Ventes[[#This Row],[DateAnnee]]&amp;IF(WEEKNUM(Ventes[[#This Row],[VenteDate]])&lt;10,"-0","-")&amp;WEEKNUM(Ventes[[#This Row],[VenteDate]])</f>
        <v>2026-39</v>
      </c>
      <c r="AH899" s="10">
        <f>YEAR(Ventes[[#This Row],[VenteDate]])</f>
        <v>2026</v>
      </c>
      <c r="AI899" s="1"/>
      <c r="AK899" s="2"/>
      <c r="AR899"/>
      <c r="AS899"/>
      <c r="AT899"/>
      <c r="AU899"/>
      <c r="AV899"/>
      <c r="AW899"/>
      <c r="BA899"/>
      <c r="BC899"/>
    </row>
    <row r="900" spans="1:55">
      <c r="A900" t="s">
        <v>1853</v>
      </c>
      <c r="B900" t="s">
        <v>1854</v>
      </c>
      <c r="C900" t="s">
        <v>946</v>
      </c>
      <c r="D900" s="7">
        <v>45525</v>
      </c>
      <c r="E900" s="8">
        <v>46441</v>
      </c>
      <c r="F900" s="8" t="s">
        <v>219</v>
      </c>
      <c r="G900" t="s">
        <v>220</v>
      </c>
      <c r="H900" t="s">
        <v>314</v>
      </c>
      <c r="I900" t="s">
        <v>39</v>
      </c>
      <c r="J900" t="s">
        <v>40</v>
      </c>
      <c r="K900" t="s">
        <v>1859</v>
      </c>
      <c r="L900" s="9" t="s">
        <v>1860</v>
      </c>
      <c r="M900" s="9" t="s">
        <v>63</v>
      </c>
      <c r="N900" t="s">
        <v>64</v>
      </c>
      <c r="O900" t="s">
        <v>55</v>
      </c>
      <c r="P900" s="9" t="s">
        <v>56</v>
      </c>
      <c r="Q900" s="5" t="s">
        <v>79</v>
      </c>
      <c r="R900" t="s">
        <v>80</v>
      </c>
      <c r="S900" t="s">
        <v>119</v>
      </c>
      <c r="T900" t="s">
        <v>120</v>
      </c>
      <c r="U900" s="9">
        <v>92.16</v>
      </c>
      <c r="V900">
        <v>26</v>
      </c>
      <c r="W900" s="9">
        <v>139.32</v>
      </c>
      <c r="X900">
        <f>Ventes[[#This Row],[VenteNombre]]*Ventes[[#This Row],[PUHT]]</f>
        <v>3622.3199999999997</v>
      </c>
      <c r="Y900">
        <f>IF(Ventes[[#This Row],[RemiseType]]="Aucun",0,IF(Ventes[[#This Row],[RemiseType]]="Bas",3%,IF(Ventes[[#This Row],[RemiseType]]="Moyen",5%,IF(Ventes[[#This Row],[RemiseType]]="Elevé",10%,0))))*Ventes[[#This Row],[VenteBrut]]</f>
        <v>108.66959999999999</v>
      </c>
      <c r="Z900">
        <f>Ventes[[#This Row],[VenteBrut]]-Ventes[[#This Row],[Remise]]</f>
        <v>3513.6503999999995</v>
      </c>
      <c r="AA900">
        <f>Ventes[[#This Row],[VenteNombre]]*Ventes[[#This Row],[CUHT]]</f>
        <v>2396.16</v>
      </c>
      <c r="AB900">
        <f>ROUND(Ventes[[#This Row],[VenteNet]]-Ventes[[#This Row],[Cout]],2)</f>
        <v>1117.49</v>
      </c>
      <c r="AC900">
        <f>WEEKDAY(Ventes[[#This Row],[VenteDate]], 2)</f>
        <v>2</v>
      </c>
      <c r="AD900" t="str">
        <f>CHOOSE(WEEKDAY(Ventes[[#This Row],[VenteDate]], 2),"lun.","mar.","mer.","jeu.","ven.","sam.","dim.")</f>
        <v>mar.</v>
      </c>
      <c r="AE900" s="10" t="str">
        <f>IF(MONTH(Ventes[[#This Row],[VenteDate]])&lt;10,"0"&amp;MONTH(Ventes[[#This Row],[VenteDate]]),TEXT(MONTH(Ventes[[#This Row],[VenteDate]]),"##"))</f>
        <v>02</v>
      </c>
      <c r="AF900" t="str">
        <f>CHOOSE(Ventes[[#This Row],[DateMoisNumero]],"janvier","février","mars","avril","mai","juin","juillet.","août","septembre","octobre","novembre","décembre")</f>
        <v>février</v>
      </c>
      <c r="AG900" t="str">
        <f>Ventes[[#This Row],[DateAnnee]]&amp;IF(WEEKNUM(Ventes[[#This Row],[VenteDate]])&lt;10,"-0","-")&amp;WEEKNUM(Ventes[[#This Row],[VenteDate]])</f>
        <v>2027-09</v>
      </c>
      <c r="AH900" s="10">
        <f>YEAR(Ventes[[#This Row],[VenteDate]])</f>
        <v>2027</v>
      </c>
      <c r="AI900" s="1"/>
      <c r="AK900" s="2"/>
      <c r="AR900"/>
      <c r="AS900"/>
      <c r="AT900"/>
      <c r="AU900"/>
      <c r="AV900"/>
      <c r="AW900"/>
      <c r="BA900"/>
      <c r="BC900"/>
    </row>
    <row r="901" spans="1:55">
      <c r="A901" t="s">
        <v>1853</v>
      </c>
      <c r="B901" t="s">
        <v>1854</v>
      </c>
      <c r="C901" t="s">
        <v>946</v>
      </c>
      <c r="D901" s="7">
        <v>45525</v>
      </c>
      <c r="E901" s="8">
        <v>46783</v>
      </c>
      <c r="F901" s="8" t="s">
        <v>219</v>
      </c>
      <c r="G901" t="s">
        <v>220</v>
      </c>
      <c r="H901" t="s">
        <v>314</v>
      </c>
      <c r="I901" t="s">
        <v>39</v>
      </c>
      <c r="J901" t="s">
        <v>40</v>
      </c>
      <c r="K901" t="s">
        <v>1665</v>
      </c>
      <c r="L901" s="9" t="s">
        <v>1666</v>
      </c>
      <c r="M901" s="9" t="s">
        <v>63</v>
      </c>
      <c r="N901" t="s">
        <v>64</v>
      </c>
      <c r="O901" t="s">
        <v>55</v>
      </c>
      <c r="P901" s="9" t="s">
        <v>56</v>
      </c>
      <c r="Q901" s="5" t="s">
        <v>47</v>
      </c>
      <c r="R901" t="s">
        <v>48</v>
      </c>
      <c r="S901" t="s">
        <v>49</v>
      </c>
      <c r="T901" t="s">
        <v>50</v>
      </c>
      <c r="U901" s="9">
        <v>57.33</v>
      </c>
      <c r="V901">
        <v>19</v>
      </c>
      <c r="W901" s="9">
        <v>60</v>
      </c>
      <c r="X901">
        <f>Ventes[[#This Row],[VenteNombre]]*Ventes[[#This Row],[PUHT]]</f>
        <v>1140</v>
      </c>
      <c r="Y901">
        <f>IF(Ventes[[#This Row],[RemiseType]]="Aucun",0,IF(Ventes[[#This Row],[RemiseType]]="Bas",3%,IF(Ventes[[#This Row],[RemiseType]]="Moyen",5%,IF(Ventes[[#This Row],[RemiseType]]="Elevé",10%,0))))*Ventes[[#This Row],[VenteBrut]]</f>
        <v>34.199999999999996</v>
      </c>
      <c r="Z901">
        <f>Ventes[[#This Row],[VenteBrut]]-Ventes[[#This Row],[Remise]]</f>
        <v>1105.8</v>
      </c>
      <c r="AA901">
        <f>Ventes[[#This Row],[VenteNombre]]*Ventes[[#This Row],[CUHT]]</f>
        <v>1089.27</v>
      </c>
      <c r="AB901">
        <f>ROUND(Ventes[[#This Row],[VenteNet]]-Ventes[[#This Row],[Cout]],2)</f>
        <v>16.53</v>
      </c>
      <c r="AC901">
        <f>WEEKDAY(Ventes[[#This Row],[VenteDate]], 2)</f>
        <v>1</v>
      </c>
      <c r="AD901" t="str">
        <f>CHOOSE(WEEKDAY(Ventes[[#This Row],[VenteDate]], 2),"lun.","mar.","mer.","jeu.","ven.","sam.","dim.")</f>
        <v>lun.</v>
      </c>
      <c r="AE901" s="10" t="str">
        <f>IF(MONTH(Ventes[[#This Row],[VenteDate]])&lt;10,"0"&amp;MONTH(Ventes[[#This Row],[VenteDate]]),TEXT(MONTH(Ventes[[#This Row],[VenteDate]]),"##"))</f>
        <v>01</v>
      </c>
      <c r="AF901" t="str">
        <f>CHOOSE(Ventes[[#This Row],[DateMoisNumero]],"janvier","février","mars","avril","mai","juin","juillet.","août","septembre","octobre","novembre","décembre")</f>
        <v>janvier</v>
      </c>
      <c r="AG901" t="str">
        <f>Ventes[[#This Row],[DateAnnee]]&amp;IF(WEEKNUM(Ventes[[#This Row],[VenteDate]])&lt;10,"-0","-")&amp;WEEKNUM(Ventes[[#This Row],[VenteDate]])</f>
        <v>2028-06</v>
      </c>
      <c r="AH901" s="10">
        <f>YEAR(Ventes[[#This Row],[VenteDate]])</f>
        <v>2028</v>
      </c>
      <c r="AI901" s="1"/>
      <c r="AK901" s="2"/>
      <c r="AR901"/>
      <c r="AS901"/>
      <c r="AT901"/>
      <c r="AU901"/>
      <c r="AV901"/>
      <c r="AW901"/>
      <c r="BA901"/>
      <c r="BC901"/>
    </row>
    <row r="902" spans="1:55">
      <c r="A902" t="s">
        <v>1861</v>
      </c>
      <c r="B902" t="s">
        <v>1862</v>
      </c>
      <c r="C902" t="s">
        <v>901</v>
      </c>
      <c r="D902" s="7">
        <v>45602</v>
      </c>
      <c r="E902" s="8">
        <v>45602</v>
      </c>
      <c r="F902" s="8" t="s">
        <v>170</v>
      </c>
      <c r="G902" t="s">
        <v>171</v>
      </c>
      <c r="H902" t="s">
        <v>155</v>
      </c>
      <c r="I902" t="s">
        <v>156</v>
      </c>
      <c r="J902" t="s">
        <v>157</v>
      </c>
      <c r="K902" t="s">
        <v>1863</v>
      </c>
      <c r="L902" s="9" t="s">
        <v>1864</v>
      </c>
      <c r="M902" s="9" t="s">
        <v>130</v>
      </c>
      <c r="N902" t="s">
        <v>131</v>
      </c>
      <c r="O902" t="s">
        <v>45</v>
      </c>
      <c r="P902" s="9" t="s">
        <v>46</v>
      </c>
      <c r="Q902" s="5" t="s">
        <v>57</v>
      </c>
      <c r="R902" t="s">
        <v>58</v>
      </c>
      <c r="S902" t="s">
        <v>175</v>
      </c>
      <c r="T902" t="s">
        <v>176</v>
      </c>
      <c r="U902" s="9">
        <v>44.64</v>
      </c>
      <c r="V902">
        <v>85</v>
      </c>
      <c r="W902" s="9">
        <v>120.52</v>
      </c>
      <c r="X902">
        <f>Ventes[[#This Row],[VenteNombre]]*Ventes[[#This Row],[PUHT]]</f>
        <v>10244.199999999999</v>
      </c>
      <c r="Y902">
        <f>IF(Ventes[[#This Row],[RemiseType]]="Aucun",0,IF(Ventes[[#This Row],[RemiseType]]="Bas",3%,IF(Ventes[[#This Row],[RemiseType]]="Moyen",5%,IF(Ventes[[#This Row],[RemiseType]]="Elevé",10%,0))))*Ventes[[#This Row],[VenteBrut]]</f>
        <v>512.20999999999992</v>
      </c>
      <c r="Z902">
        <f>Ventes[[#This Row],[VenteBrut]]-Ventes[[#This Row],[Remise]]</f>
        <v>9731.99</v>
      </c>
      <c r="AA902">
        <f>Ventes[[#This Row],[VenteNombre]]*Ventes[[#This Row],[CUHT]]</f>
        <v>3794.4</v>
      </c>
      <c r="AB902">
        <f>ROUND(Ventes[[#This Row],[VenteNet]]-Ventes[[#This Row],[Cout]],2)</f>
        <v>5937.59</v>
      </c>
      <c r="AC902">
        <f>WEEKDAY(Ventes[[#This Row],[VenteDate]], 2)</f>
        <v>3</v>
      </c>
      <c r="AD902" t="str">
        <f>CHOOSE(WEEKDAY(Ventes[[#This Row],[VenteDate]], 2),"lun.","mar.","mer.","jeu.","ven.","sam.","dim.")</f>
        <v>mer.</v>
      </c>
      <c r="AE902" s="10" t="str">
        <f>IF(MONTH(Ventes[[#This Row],[VenteDate]])&lt;10,"0"&amp;MONTH(Ventes[[#This Row],[VenteDate]]),TEXT(MONTH(Ventes[[#This Row],[VenteDate]]),"##"))</f>
        <v>11</v>
      </c>
      <c r="AF902" t="str">
        <f>CHOOSE(Ventes[[#This Row],[DateMoisNumero]],"janvier","février","mars","avril","mai","juin","juillet.","août","septembre","octobre","novembre","décembre")</f>
        <v>novembre</v>
      </c>
      <c r="AG902" t="str">
        <f>Ventes[[#This Row],[DateAnnee]]&amp;IF(WEEKNUM(Ventes[[#This Row],[VenteDate]])&lt;10,"-0","-")&amp;WEEKNUM(Ventes[[#This Row],[VenteDate]])</f>
        <v>2024-45</v>
      </c>
      <c r="AH902" s="10">
        <f>YEAR(Ventes[[#This Row],[VenteDate]])</f>
        <v>2024</v>
      </c>
      <c r="AI902" s="1"/>
      <c r="AK902" s="2"/>
      <c r="AR902"/>
      <c r="AS902"/>
      <c r="AT902"/>
      <c r="AU902"/>
      <c r="AV902"/>
      <c r="AW902"/>
      <c r="BA902"/>
      <c r="BC902"/>
    </row>
    <row r="903" spans="1:55">
      <c r="A903" t="s">
        <v>1861</v>
      </c>
      <c r="B903" t="s">
        <v>1862</v>
      </c>
      <c r="C903" t="s">
        <v>901</v>
      </c>
      <c r="D903" s="7">
        <v>45602</v>
      </c>
      <c r="E903" s="8">
        <v>45602</v>
      </c>
      <c r="F903" s="8" t="s">
        <v>170</v>
      </c>
      <c r="G903" t="s">
        <v>171</v>
      </c>
      <c r="H903" t="s">
        <v>155</v>
      </c>
      <c r="I903" t="s">
        <v>156</v>
      </c>
      <c r="J903" t="s">
        <v>157</v>
      </c>
      <c r="K903" t="s">
        <v>1865</v>
      </c>
      <c r="L903" s="9" t="s">
        <v>1866</v>
      </c>
      <c r="M903" s="9" t="s">
        <v>63</v>
      </c>
      <c r="N903" t="s">
        <v>64</v>
      </c>
      <c r="O903" t="s">
        <v>55</v>
      </c>
      <c r="P903" s="9" t="s">
        <v>56</v>
      </c>
      <c r="Q903" s="5" t="s">
        <v>47</v>
      </c>
      <c r="R903" t="s">
        <v>48</v>
      </c>
      <c r="S903" t="s">
        <v>59</v>
      </c>
      <c r="T903" t="s">
        <v>60</v>
      </c>
      <c r="U903" s="9">
        <v>30.78</v>
      </c>
      <c r="V903">
        <v>21</v>
      </c>
      <c r="W903" s="9">
        <v>124.3</v>
      </c>
      <c r="X903">
        <f>Ventes[[#This Row],[VenteNombre]]*Ventes[[#This Row],[PUHT]]</f>
        <v>2610.2999999999997</v>
      </c>
      <c r="Y903">
        <f>IF(Ventes[[#This Row],[RemiseType]]="Aucun",0,IF(Ventes[[#This Row],[RemiseType]]="Bas",3%,IF(Ventes[[#This Row],[RemiseType]]="Moyen",5%,IF(Ventes[[#This Row],[RemiseType]]="Elevé",10%,0))))*Ventes[[#This Row],[VenteBrut]]</f>
        <v>78.308999999999983</v>
      </c>
      <c r="Z903">
        <f>Ventes[[#This Row],[VenteBrut]]-Ventes[[#This Row],[Remise]]</f>
        <v>2531.9909999999995</v>
      </c>
      <c r="AA903">
        <f>Ventes[[#This Row],[VenteNombre]]*Ventes[[#This Row],[CUHT]]</f>
        <v>646.38</v>
      </c>
      <c r="AB903">
        <f>ROUND(Ventes[[#This Row],[VenteNet]]-Ventes[[#This Row],[Cout]],2)</f>
        <v>1885.61</v>
      </c>
      <c r="AC903">
        <f>WEEKDAY(Ventes[[#This Row],[VenteDate]], 2)</f>
        <v>3</v>
      </c>
      <c r="AD903" t="str">
        <f>CHOOSE(WEEKDAY(Ventes[[#This Row],[VenteDate]], 2),"lun.","mar.","mer.","jeu.","ven.","sam.","dim.")</f>
        <v>mer.</v>
      </c>
      <c r="AE903" s="10" t="str">
        <f>IF(MONTH(Ventes[[#This Row],[VenteDate]])&lt;10,"0"&amp;MONTH(Ventes[[#This Row],[VenteDate]]),TEXT(MONTH(Ventes[[#This Row],[VenteDate]]),"##"))</f>
        <v>11</v>
      </c>
      <c r="AF903" t="str">
        <f>CHOOSE(Ventes[[#This Row],[DateMoisNumero]],"janvier","février","mars","avril","mai","juin","juillet.","août","septembre","octobre","novembre","décembre")</f>
        <v>novembre</v>
      </c>
      <c r="AG903" t="str">
        <f>Ventes[[#This Row],[DateAnnee]]&amp;IF(WEEKNUM(Ventes[[#This Row],[VenteDate]])&lt;10,"-0","-")&amp;WEEKNUM(Ventes[[#This Row],[VenteDate]])</f>
        <v>2024-45</v>
      </c>
      <c r="AH903" s="10">
        <f>YEAR(Ventes[[#This Row],[VenteDate]])</f>
        <v>2024</v>
      </c>
      <c r="AI903" s="1"/>
      <c r="AK903" s="2"/>
      <c r="AR903"/>
      <c r="AS903"/>
      <c r="AT903"/>
      <c r="AU903"/>
      <c r="AV903"/>
      <c r="AW903"/>
      <c r="BA903"/>
      <c r="BC903"/>
    </row>
    <row r="904" spans="1:55">
      <c r="A904" t="s">
        <v>1861</v>
      </c>
      <c r="B904" t="s">
        <v>1862</v>
      </c>
      <c r="C904" t="s">
        <v>901</v>
      </c>
      <c r="D904" s="7">
        <v>45602</v>
      </c>
      <c r="E904" s="8">
        <v>45714</v>
      </c>
      <c r="F904" s="8" t="s">
        <v>170</v>
      </c>
      <c r="G904" t="s">
        <v>171</v>
      </c>
      <c r="H904" t="s">
        <v>155</v>
      </c>
      <c r="I904" t="s">
        <v>156</v>
      </c>
      <c r="J904" t="s">
        <v>157</v>
      </c>
      <c r="K904" t="s">
        <v>1262</v>
      </c>
      <c r="L904" s="9" t="s">
        <v>1263</v>
      </c>
      <c r="M904" s="9" t="s">
        <v>43</v>
      </c>
      <c r="N904" t="s">
        <v>44</v>
      </c>
      <c r="O904" t="s">
        <v>45</v>
      </c>
      <c r="P904" t="s">
        <v>46</v>
      </c>
      <c r="Q904" s="5" t="s">
        <v>79</v>
      </c>
      <c r="R904" t="s">
        <v>80</v>
      </c>
      <c r="S904" t="s">
        <v>102</v>
      </c>
      <c r="T904" t="s">
        <v>103</v>
      </c>
      <c r="U904">
        <v>24</v>
      </c>
      <c r="V904">
        <v>23</v>
      </c>
      <c r="W904">
        <v>47.5</v>
      </c>
      <c r="X904">
        <f>Ventes[[#This Row],[VenteNombre]]*Ventes[[#This Row],[PUHT]]</f>
        <v>1092.5</v>
      </c>
      <c r="Y904">
        <f>IF(Ventes[[#This Row],[RemiseType]]="Aucun",0,IF(Ventes[[#This Row],[RemiseType]]="Bas",3%,IF(Ventes[[#This Row],[RemiseType]]="Moyen",5%,IF(Ventes[[#This Row],[RemiseType]]="Elevé",10%,0))))*Ventes[[#This Row],[VenteBrut]]</f>
        <v>54.625</v>
      </c>
      <c r="Z904">
        <f>Ventes[[#This Row],[VenteBrut]]-Ventes[[#This Row],[Remise]]</f>
        <v>1037.875</v>
      </c>
      <c r="AA904">
        <f>Ventes[[#This Row],[VenteNombre]]*Ventes[[#This Row],[CUHT]]</f>
        <v>552</v>
      </c>
      <c r="AB904">
        <f>ROUND(Ventes[[#This Row],[VenteNet]]-Ventes[[#This Row],[Cout]],2)</f>
        <v>485.88</v>
      </c>
      <c r="AC904">
        <f>WEEKDAY(Ventes[[#This Row],[VenteDate]], 2)</f>
        <v>3</v>
      </c>
      <c r="AD904" t="str">
        <f>CHOOSE(WEEKDAY(Ventes[[#This Row],[VenteDate]], 2),"lun.","mar.","mer.","jeu.","ven.","sam.","dim.")</f>
        <v>mer.</v>
      </c>
      <c r="AE904" s="10" t="str">
        <f>IF(MONTH(Ventes[[#This Row],[VenteDate]])&lt;10,"0"&amp;MONTH(Ventes[[#This Row],[VenteDate]]),TEXT(MONTH(Ventes[[#This Row],[VenteDate]]),"##"))</f>
        <v>02</v>
      </c>
      <c r="AF904" t="str">
        <f>CHOOSE(Ventes[[#This Row],[DateMoisNumero]],"janvier","février","mars","avril","mai","juin","juillet.","août","septembre","octobre","novembre","décembre")</f>
        <v>février</v>
      </c>
      <c r="AG904" t="str">
        <f>Ventes[[#This Row],[DateAnnee]]&amp;IF(WEEKNUM(Ventes[[#This Row],[VenteDate]])&lt;10,"-0","-")&amp;WEEKNUM(Ventes[[#This Row],[VenteDate]])</f>
        <v>2025-09</v>
      </c>
      <c r="AH904" s="10">
        <f>YEAR(Ventes[[#This Row],[VenteDate]])</f>
        <v>2025</v>
      </c>
      <c r="AI904" s="1"/>
      <c r="AK904" s="2"/>
      <c r="AR904"/>
      <c r="AS904"/>
      <c r="AT904"/>
      <c r="AU904"/>
      <c r="AV904"/>
      <c r="AW904"/>
      <c r="BA904"/>
      <c r="BC904"/>
    </row>
    <row r="905" spans="1:55">
      <c r="A905" t="s">
        <v>1861</v>
      </c>
      <c r="B905" t="s">
        <v>1862</v>
      </c>
      <c r="C905" t="s">
        <v>901</v>
      </c>
      <c r="D905" s="7">
        <v>45602</v>
      </c>
      <c r="E905" s="8">
        <v>45763</v>
      </c>
      <c r="F905" s="8" t="s">
        <v>170</v>
      </c>
      <c r="G905" t="s">
        <v>171</v>
      </c>
      <c r="H905" t="s">
        <v>155</v>
      </c>
      <c r="I905" t="s">
        <v>156</v>
      </c>
      <c r="J905" t="s">
        <v>157</v>
      </c>
      <c r="K905" t="s">
        <v>458</v>
      </c>
      <c r="L905" s="9" t="s">
        <v>459</v>
      </c>
      <c r="M905" s="9" t="s">
        <v>63</v>
      </c>
      <c r="N905" t="s">
        <v>64</v>
      </c>
      <c r="O905" t="s">
        <v>45</v>
      </c>
      <c r="P905" t="s">
        <v>46</v>
      </c>
      <c r="Q905" s="5" t="s">
        <v>79</v>
      </c>
      <c r="R905" t="s">
        <v>80</v>
      </c>
      <c r="S905" t="s">
        <v>143</v>
      </c>
      <c r="T905" t="s">
        <v>144</v>
      </c>
      <c r="U905">
        <v>75.599999999999994</v>
      </c>
      <c r="V905">
        <v>17</v>
      </c>
      <c r="W905">
        <v>99.75</v>
      </c>
      <c r="X905">
        <f>Ventes[[#This Row],[VenteNombre]]*Ventes[[#This Row],[PUHT]]</f>
        <v>1695.75</v>
      </c>
      <c r="Y905">
        <f>IF(Ventes[[#This Row],[RemiseType]]="Aucun",0,IF(Ventes[[#This Row],[RemiseType]]="Bas",3%,IF(Ventes[[#This Row],[RemiseType]]="Moyen",5%,IF(Ventes[[#This Row],[RemiseType]]="Elevé",10%,0))))*Ventes[[#This Row],[VenteBrut]]</f>
        <v>84.787500000000009</v>
      </c>
      <c r="Z905">
        <f>Ventes[[#This Row],[VenteBrut]]-Ventes[[#This Row],[Remise]]</f>
        <v>1610.9625000000001</v>
      </c>
      <c r="AA905">
        <f>Ventes[[#This Row],[VenteNombre]]*Ventes[[#This Row],[CUHT]]</f>
        <v>1285.1999999999998</v>
      </c>
      <c r="AB905">
        <f>ROUND(Ventes[[#This Row],[VenteNet]]-Ventes[[#This Row],[Cout]],2)</f>
        <v>325.76</v>
      </c>
      <c r="AC905">
        <f>WEEKDAY(Ventes[[#This Row],[VenteDate]], 2)</f>
        <v>3</v>
      </c>
      <c r="AD905" t="str">
        <f>CHOOSE(WEEKDAY(Ventes[[#This Row],[VenteDate]], 2),"lun.","mar.","mer.","jeu.","ven.","sam.","dim.")</f>
        <v>mer.</v>
      </c>
      <c r="AE905" s="10" t="str">
        <f>IF(MONTH(Ventes[[#This Row],[VenteDate]])&lt;10,"0"&amp;MONTH(Ventes[[#This Row],[VenteDate]]),TEXT(MONTH(Ventes[[#This Row],[VenteDate]]),"##"))</f>
        <v>04</v>
      </c>
      <c r="AF905" t="str">
        <f>CHOOSE(Ventes[[#This Row],[DateMoisNumero]],"janvier","février","mars","avril","mai","juin","juillet.","août","septembre","octobre","novembre","décembre")</f>
        <v>avril</v>
      </c>
      <c r="AG905" t="str">
        <f>Ventes[[#This Row],[DateAnnee]]&amp;IF(WEEKNUM(Ventes[[#This Row],[VenteDate]])&lt;10,"-0","-")&amp;WEEKNUM(Ventes[[#This Row],[VenteDate]])</f>
        <v>2025-16</v>
      </c>
      <c r="AH905" s="10">
        <f>YEAR(Ventes[[#This Row],[VenteDate]])</f>
        <v>2025</v>
      </c>
      <c r="AI905" s="1"/>
      <c r="AK905" s="2"/>
      <c r="AR905"/>
      <c r="AS905"/>
      <c r="AT905"/>
      <c r="AU905"/>
      <c r="AV905"/>
      <c r="AW905"/>
      <c r="BA905"/>
      <c r="BC905"/>
    </row>
    <row r="906" spans="1:55">
      <c r="A906" t="s">
        <v>1861</v>
      </c>
      <c r="B906" t="s">
        <v>1862</v>
      </c>
      <c r="C906" t="s">
        <v>901</v>
      </c>
      <c r="D906" s="7">
        <v>45602</v>
      </c>
      <c r="E906" s="8">
        <v>45900</v>
      </c>
      <c r="F906" s="8" t="s">
        <v>170</v>
      </c>
      <c r="G906" t="s">
        <v>171</v>
      </c>
      <c r="H906" t="s">
        <v>155</v>
      </c>
      <c r="I906" t="s">
        <v>156</v>
      </c>
      <c r="J906" t="s">
        <v>157</v>
      </c>
      <c r="K906" t="s">
        <v>1523</v>
      </c>
      <c r="L906" s="9" t="s">
        <v>1524</v>
      </c>
      <c r="M906" s="9" t="s">
        <v>63</v>
      </c>
      <c r="N906" t="s">
        <v>64</v>
      </c>
      <c r="O906" t="s">
        <v>45</v>
      </c>
      <c r="P906" t="s">
        <v>46</v>
      </c>
      <c r="Q906" s="5" t="s">
        <v>79</v>
      </c>
      <c r="R906" t="s">
        <v>80</v>
      </c>
      <c r="S906" t="s">
        <v>49</v>
      </c>
      <c r="T906" t="s">
        <v>50</v>
      </c>
      <c r="U906">
        <v>92.88</v>
      </c>
      <c r="V906">
        <v>29</v>
      </c>
      <c r="W906">
        <v>197.2</v>
      </c>
      <c r="X906">
        <f>Ventes[[#This Row],[VenteNombre]]*Ventes[[#This Row],[PUHT]]</f>
        <v>5718.7999999999993</v>
      </c>
      <c r="Y906">
        <f>IF(Ventes[[#This Row],[RemiseType]]="Aucun",0,IF(Ventes[[#This Row],[RemiseType]]="Bas",3%,IF(Ventes[[#This Row],[RemiseType]]="Moyen",5%,IF(Ventes[[#This Row],[RemiseType]]="Elevé",10%,0))))*Ventes[[#This Row],[VenteBrut]]</f>
        <v>285.94</v>
      </c>
      <c r="Z906">
        <f>Ventes[[#This Row],[VenteBrut]]-Ventes[[#This Row],[Remise]]</f>
        <v>5432.86</v>
      </c>
      <c r="AA906">
        <f>Ventes[[#This Row],[VenteNombre]]*Ventes[[#This Row],[CUHT]]</f>
        <v>2693.52</v>
      </c>
      <c r="AB906">
        <f>ROUND(Ventes[[#This Row],[VenteNet]]-Ventes[[#This Row],[Cout]],2)</f>
        <v>2739.34</v>
      </c>
      <c r="AC906">
        <f>WEEKDAY(Ventes[[#This Row],[VenteDate]], 2)</f>
        <v>7</v>
      </c>
      <c r="AD906" t="str">
        <f>CHOOSE(WEEKDAY(Ventes[[#This Row],[VenteDate]], 2),"lun.","mar.","mer.","jeu.","ven.","sam.","dim.")</f>
        <v>dim.</v>
      </c>
      <c r="AE906" s="10" t="str">
        <f>IF(MONTH(Ventes[[#This Row],[VenteDate]])&lt;10,"0"&amp;MONTH(Ventes[[#This Row],[VenteDate]]),TEXT(MONTH(Ventes[[#This Row],[VenteDate]]),"##"))</f>
        <v>08</v>
      </c>
      <c r="AF906" t="str">
        <f>CHOOSE(Ventes[[#This Row],[DateMoisNumero]],"janvier","février","mars","avril","mai","juin","juillet.","août","septembre","octobre","novembre","décembre")</f>
        <v>août</v>
      </c>
      <c r="AG906" t="str">
        <f>Ventes[[#This Row],[DateAnnee]]&amp;IF(WEEKNUM(Ventes[[#This Row],[VenteDate]])&lt;10,"-0","-")&amp;WEEKNUM(Ventes[[#This Row],[VenteDate]])</f>
        <v>2025-36</v>
      </c>
      <c r="AH906" s="10">
        <f>YEAR(Ventes[[#This Row],[VenteDate]])</f>
        <v>2025</v>
      </c>
      <c r="AI906" s="1"/>
      <c r="AK906" s="2"/>
      <c r="AR906"/>
      <c r="AS906"/>
      <c r="AT906"/>
      <c r="AU906"/>
      <c r="AV906"/>
      <c r="AW906"/>
      <c r="BA906"/>
      <c r="BC906"/>
    </row>
    <row r="907" spans="1:55">
      <c r="A907" t="s">
        <v>1861</v>
      </c>
      <c r="B907" t="s">
        <v>1862</v>
      </c>
      <c r="C907" t="s">
        <v>901</v>
      </c>
      <c r="D907" s="7">
        <v>45602</v>
      </c>
      <c r="E907" s="8">
        <v>46099</v>
      </c>
      <c r="F907" s="8" t="s">
        <v>170</v>
      </c>
      <c r="G907" t="s">
        <v>171</v>
      </c>
      <c r="H907" t="s">
        <v>155</v>
      </c>
      <c r="I907" t="s">
        <v>156</v>
      </c>
      <c r="J907" t="s">
        <v>157</v>
      </c>
      <c r="K907" t="s">
        <v>1867</v>
      </c>
      <c r="L907" s="9" t="s">
        <v>1868</v>
      </c>
      <c r="M907" s="9" t="s">
        <v>53</v>
      </c>
      <c r="N907" t="s">
        <v>54</v>
      </c>
      <c r="O907" t="s">
        <v>45</v>
      </c>
      <c r="P907" t="s">
        <v>46</v>
      </c>
      <c r="Q907" s="5" t="s">
        <v>65</v>
      </c>
      <c r="R907" t="s">
        <v>66</v>
      </c>
      <c r="S907" t="s">
        <v>115</v>
      </c>
      <c r="T907" t="s">
        <v>116</v>
      </c>
      <c r="U907">
        <v>142.19999999999999</v>
      </c>
      <c r="V907">
        <v>11</v>
      </c>
      <c r="W907">
        <v>195.75</v>
      </c>
      <c r="X907">
        <f>Ventes[[#This Row],[VenteNombre]]*Ventes[[#This Row],[PUHT]]</f>
        <v>2153.25</v>
      </c>
      <c r="Y907">
        <f>IF(Ventes[[#This Row],[RemiseType]]="Aucun",0,IF(Ventes[[#This Row],[RemiseType]]="Bas",3%,IF(Ventes[[#This Row],[RemiseType]]="Moyen",5%,IF(Ventes[[#This Row],[RemiseType]]="Elevé",10%,0))))*Ventes[[#This Row],[VenteBrut]]</f>
        <v>107.66250000000001</v>
      </c>
      <c r="Z907">
        <f>Ventes[[#This Row],[VenteBrut]]-Ventes[[#This Row],[Remise]]</f>
        <v>2045.5875000000001</v>
      </c>
      <c r="AA907">
        <f>Ventes[[#This Row],[VenteNombre]]*Ventes[[#This Row],[CUHT]]</f>
        <v>1564.1999999999998</v>
      </c>
      <c r="AB907">
        <f>ROUND(Ventes[[#This Row],[VenteNet]]-Ventes[[#This Row],[Cout]],2)</f>
        <v>481.39</v>
      </c>
      <c r="AC907">
        <f>WEEKDAY(Ventes[[#This Row],[VenteDate]], 2)</f>
        <v>3</v>
      </c>
      <c r="AD907" t="str">
        <f>CHOOSE(WEEKDAY(Ventes[[#This Row],[VenteDate]], 2),"lun.","mar.","mer.","jeu.","ven.","sam.","dim.")</f>
        <v>mer.</v>
      </c>
      <c r="AE907" s="10" t="str">
        <f>IF(MONTH(Ventes[[#This Row],[VenteDate]])&lt;10,"0"&amp;MONTH(Ventes[[#This Row],[VenteDate]]),TEXT(MONTH(Ventes[[#This Row],[VenteDate]]),"##"))</f>
        <v>03</v>
      </c>
      <c r="AF907" t="str">
        <f>CHOOSE(Ventes[[#This Row],[DateMoisNumero]],"janvier","février","mars","avril","mai","juin","juillet.","août","septembre","octobre","novembre","décembre")</f>
        <v>mars</v>
      </c>
      <c r="AG907" t="str">
        <f>Ventes[[#This Row],[DateAnnee]]&amp;IF(WEEKNUM(Ventes[[#This Row],[VenteDate]])&lt;10,"-0","-")&amp;WEEKNUM(Ventes[[#This Row],[VenteDate]])</f>
        <v>2026-12</v>
      </c>
      <c r="AH907" s="10">
        <f>YEAR(Ventes[[#This Row],[VenteDate]])</f>
        <v>2026</v>
      </c>
      <c r="AI907" s="1"/>
      <c r="AK907" s="2"/>
      <c r="AR907"/>
      <c r="AS907"/>
      <c r="AT907"/>
      <c r="AU907"/>
      <c r="AV907"/>
      <c r="AW907"/>
      <c r="BA907"/>
      <c r="BC907"/>
    </row>
    <row r="908" spans="1:55">
      <c r="A908" t="s">
        <v>1861</v>
      </c>
      <c r="B908" t="s">
        <v>1862</v>
      </c>
      <c r="C908" t="s">
        <v>901</v>
      </c>
      <c r="D908" s="7">
        <v>45602</v>
      </c>
      <c r="E908" s="8">
        <v>46232</v>
      </c>
      <c r="F908" s="8" t="s">
        <v>170</v>
      </c>
      <c r="G908" t="s">
        <v>171</v>
      </c>
      <c r="H908" t="s">
        <v>155</v>
      </c>
      <c r="I908" t="s">
        <v>156</v>
      </c>
      <c r="J908" t="s">
        <v>157</v>
      </c>
      <c r="K908" t="s">
        <v>1869</v>
      </c>
      <c r="L908" s="9" t="s">
        <v>1870</v>
      </c>
      <c r="M908" s="9" t="s">
        <v>130</v>
      </c>
      <c r="N908" t="s">
        <v>131</v>
      </c>
      <c r="O908" t="s">
        <v>45</v>
      </c>
      <c r="P908" t="s">
        <v>46</v>
      </c>
      <c r="Q908" s="5" t="s">
        <v>57</v>
      </c>
      <c r="R908" t="s">
        <v>58</v>
      </c>
      <c r="S908" t="s">
        <v>175</v>
      </c>
      <c r="T908" t="s">
        <v>176</v>
      </c>
      <c r="U908">
        <v>18.600000000000001</v>
      </c>
      <c r="V908">
        <v>85</v>
      </c>
      <c r="W908">
        <v>108.55</v>
      </c>
      <c r="X908">
        <f>Ventes[[#This Row],[VenteNombre]]*Ventes[[#This Row],[PUHT]]</f>
        <v>9226.75</v>
      </c>
      <c r="Y908">
        <f>IF(Ventes[[#This Row],[RemiseType]]="Aucun",0,IF(Ventes[[#This Row],[RemiseType]]="Bas",3%,IF(Ventes[[#This Row],[RemiseType]]="Moyen",5%,IF(Ventes[[#This Row],[RemiseType]]="Elevé",10%,0))))*Ventes[[#This Row],[VenteBrut]]</f>
        <v>461.33750000000003</v>
      </c>
      <c r="Z908">
        <f>Ventes[[#This Row],[VenteBrut]]-Ventes[[#This Row],[Remise]]</f>
        <v>8765.4125000000004</v>
      </c>
      <c r="AA908">
        <f>Ventes[[#This Row],[VenteNombre]]*Ventes[[#This Row],[CUHT]]</f>
        <v>1581.0000000000002</v>
      </c>
      <c r="AB908">
        <f>ROUND(Ventes[[#This Row],[VenteNet]]-Ventes[[#This Row],[Cout]],2)</f>
        <v>7184.41</v>
      </c>
      <c r="AC908">
        <f>WEEKDAY(Ventes[[#This Row],[VenteDate]], 2)</f>
        <v>3</v>
      </c>
      <c r="AD908" t="str">
        <f>CHOOSE(WEEKDAY(Ventes[[#This Row],[VenteDate]], 2),"lun.","mar.","mer.","jeu.","ven.","sam.","dim.")</f>
        <v>mer.</v>
      </c>
      <c r="AE908" s="10" t="str">
        <f>IF(MONTH(Ventes[[#This Row],[VenteDate]])&lt;10,"0"&amp;MONTH(Ventes[[#This Row],[VenteDate]]),TEXT(MONTH(Ventes[[#This Row],[VenteDate]]),"##"))</f>
        <v>07</v>
      </c>
      <c r="AF908" t="str">
        <f>CHOOSE(Ventes[[#This Row],[DateMoisNumero]],"janvier","février","mars","avril","mai","juin","juillet.","août","septembre","octobre","novembre","décembre")</f>
        <v>juillet.</v>
      </c>
      <c r="AG908" t="str">
        <f>Ventes[[#This Row],[DateAnnee]]&amp;IF(WEEKNUM(Ventes[[#This Row],[VenteDate]])&lt;10,"-0","-")&amp;WEEKNUM(Ventes[[#This Row],[VenteDate]])</f>
        <v>2026-31</v>
      </c>
      <c r="AH908" s="10">
        <f>YEAR(Ventes[[#This Row],[VenteDate]])</f>
        <v>2026</v>
      </c>
      <c r="AI908" s="1"/>
      <c r="AK908" s="2"/>
      <c r="AR908"/>
      <c r="AS908"/>
      <c r="AT908"/>
      <c r="AU908"/>
      <c r="AV908"/>
      <c r="AW908"/>
      <c r="BA908"/>
      <c r="BC908"/>
    </row>
    <row r="909" spans="1:55">
      <c r="A909" t="s">
        <v>1861</v>
      </c>
      <c r="B909" t="s">
        <v>1862</v>
      </c>
      <c r="C909" t="s">
        <v>901</v>
      </c>
      <c r="D909" s="7">
        <v>45602</v>
      </c>
      <c r="E909" s="8">
        <v>46377</v>
      </c>
      <c r="F909" s="8" t="s">
        <v>170</v>
      </c>
      <c r="G909" t="s">
        <v>171</v>
      </c>
      <c r="H909" t="s">
        <v>155</v>
      </c>
      <c r="I909" t="s">
        <v>156</v>
      </c>
      <c r="J909" t="s">
        <v>157</v>
      </c>
      <c r="K909" t="s">
        <v>1871</v>
      </c>
      <c r="L909" s="9" t="s">
        <v>1872</v>
      </c>
      <c r="M909" s="9" t="s">
        <v>63</v>
      </c>
      <c r="N909" t="s">
        <v>64</v>
      </c>
      <c r="O909" t="s">
        <v>55</v>
      </c>
      <c r="P909" t="s">
        <v>56</v>
      </c>
      <c r="Q909" s="5" t="s">
        <v>47</v>
      </c>
      <c r="R909" t="s">
        <v>48</v>
      </c>
      <c r="S909" t="s">
        <v>59</v>
      </c>
      <c r="T909" t="s">
        <v>60</v>
      </c>
      <c r="U909">
        <v>86.18</v>
      </c>
      <c r="V909">
        <v>21</v>
      </c>
      <c r="W909">
        <v>168.04</v>
      </c>
      <c r="X909">
        <f>Ventes[[#This Row],[VenteNombre]]*Ventes[[#This Row],[PUHT]]</f>
        <v>3528.8399999999997</v>
      </c>
      <c r="Y909">
        <f>IF(Ventes[[#This Row],[RemiseType]]="Aucun",0,IF(Ventes[[#This Row],[RemiseType]]="Bas",3%,IF(Ventes[[#This Row],[RemiseType]]="Moyen",5%,IF(Ventes[[#This Row],[RemiseType]]="Elevé",10%,0))))*Ventes[[#This Row],[VenteBrut]]</f>
        <v>105.86519999999999</v>
      </c>
      <c r="Z909">
        <f>Ventes[[#This Row],[VenteBrut]]-Ventes[[#This Row],[Remise]]</f>
        <v>3422.9747999999995</v>
      </c>
      <c r="AA909">
        <f>Ventes[[#This Row],[VenteNombre]]*Ventes[[#This Row],[CUHT]]</f>
        <v>1809.7800000000002</v>
      </c>
      <c r="AB909">
        <f>ROUND(Ventes[[#This Row],[VenteNet]]-Ventes[[#This Row],[Cout]],2)</f>
        <v>1613.19</v>
      </c>
      <c r="AC909">
        <f>WEEKDAY(Ventes[[#This Row],[VenteDate]], 2)</f>
        <v>1</v>
      </c>
      <c r="AD909" t="str">
        <f>CHOOSE(WEEKDAY(Ventes[[#This Row],[VenteDate]], 2),"lun.","mar.","mer.","jeu.","ven.","sam.","dim.")</f>
        <v>lun.</v>
      </c>
      <c r="AE909" s="10" t="str">
        <f>IF(MONTH(Ventes[[#This Row],[VenteDate]])&lt;10,"0"&amp;MONTH(Ventes[[#This Row],[VenteDate]]),TEXT(MONTH(Ventes[[#This Row],[VenteDate]]),"##"))</f>
        <v>12</v>
      </c>
      <c r="AF909" t="str">
        <f>CHOOSE(Ventes[[#This Row],[DateMoisNumero]],"janvier","février","mars","avril","mai","juin","juillet.","août","septembre","octobre","novembre","décembre")</f>
        <v>décembre</v>
      </c>
      <c r="AG909" t="str">
        <f>Ventes[[#This Row],[DateAnnee]]&amp;IF(WEEKNUM(Ventes[[#This Row],[VenteDate]])&lt;10,"-0","-")&amp;WEEKNUM(Ventes[[#This Row],[VenteDate]])</f>
        <v>2026-52</v>
      </c>
      <c r="AH909" s="10">
        <f>YEAR(Ventes[[#This Row],[VenteDate]])</f>
        <v>2026</v>
      </c>
      <c r="AI909" s="1"/>
      <c r="AK909" s="2"/>
      <c r="AR909"/>
      <c r="AS909"/>
      <c r="AT909"/>
      <c r="AU909"/>
      <c r="AV909"/>
      <c r="AW909"/>
      <c r="BA909"/>
      <c r="BC909"/>
    </row>
    <row r="910" spans="1:55">
      <c r="A910" t="s">
        <v>1861</v>
      </c>
      <c r="B910" t="s">
        <v>1862</v>
      </c>
      <c r="C910" t="s">
        <v>901</v>
      </c>
      <c r="D910" s="7">
        <v>45602</v>
      </c>
      <c r="E910" s="8">
        <v>46444</v>
      </c>
      <c r="F910" s="8" t="s">
        <v>170</v>
      </c>
      <c r="G910" t="s">
        <v>171</v>
      </c>
      <c r="H910" t="s">
        <v>155</v>
      </c>
      <c r="I910" t="s">
        <v>156</v>
      </c>
      <c r="J910" t="s">
        <v>157</v>
      </c>
      <c r="K910" t="s">
        <v>1873</v>
      </c>
      <c r="L910" s="9" t="s">
        <v>1874</v>
      </c>
      <c r="M910" s="9" t="s">
        <v>43</v>
      </c>
      <c r="N910" t="s">
        <v>44</v>
      </c>
      <c r="O910" t="s">
        <v>45</v>
      </c>
      <c r="P910" s="9" t="s">
        <v>46</v>
      </c>
      <c r="Q910" s="5" t="s">
        <v>79</v>
      </c>
      <c r="R910" t="s">
        <v>80</v>
      </c>
      <c r="S910" t="s">
        <v>102</v>
      </c>
      <c r="T910" t="s">
        <v>103</v>
      </c>
      <c r="U910" s="9">
        <v>36</v>
      </c>
      <c r="V910">
        <v>23</v>
      </c>
      <c r="W910" s="9">
        <v>71.25</v>
      </c>
      <c r="X910">
        <f>Ventes[[#This Row],[VenteNombre]]*Ventes[[#This Row],[PUHT]]</f>
        <v>1638.75</v>
      </c>
      <c r="Y910">
        <f>IF(Ventes[[#This Row],[RemiseType]]="Aucun",0,IF(Ventes[[#This Row],[RemiseType]]="Bas",3%,IF(Ventes[[#This Row],[RemiseType]]="Moyen",5%,IF(Ventes[[#This Row],[RemiseType]]="Elevé",10%,0))))*Ventes[[#This Row],[VenteBrut]]</f>
        <v>81.9375</v>
      </c>
      <c r="Z910">
        <f>Ventes[[#This Row],[VenteBrut]]-Ventes[[#This Row],[Remise]]</f>
        <v>1556.8125</v>
      </c>
      <c r="AA910">
        <f>Ventes[[#This Row],[VenteNombre]]*Ventes[[#This Row],[CUHT]]</f>
        <v>828</v>
      </c>
      <c r="AB910">
        <f>ROUND(Ventes[[#This Row],[VenteNet]]-Ventes[[#This Row],[Cout]],2)</f>
        <v>728.81</v>
      </c>
      <c r="AC910">
        <f>WEEKDAY(Ventes[[#This Row],[VenteDate]], 2)</f>
        <v>5</v>
      </c>
      <c r="AD910" t="str">
        <f>CHOOSE(WEEKDAY(Ventes[[#This Row],[VenteDate]], 2),"lun.","mar.","mer.","jeu.","ven.","sam.","dim.")</f>
        <v>ven.</v>
      </c>
      <c r="AE910" s="10" t="str">
        <f>IF(MONTH(Ventes[[#This Row],[VenteDate]])&lt;10,"0"&amp;MONTH(Ventes[[#This Row],[VenteDate]]),TEXT(MONTH(Ventes[[#This Row],[VenteDate]]),"##"))</f>
        <v>02</v>
      </c>
      <c r="AF910" t="str">
        <f>CHOOSE(Ventes[[#This Row],[DateMoisNumero]],"janvier","février","mars","avril","mai","juin","juillet.","août","septembre","octobre","novembre","décembre")</f>
        <v>février</v>
      </c>
      <c r="AG910" t="str">
        <f>Ventes[[#This Row],[DateAnnee]]&amp;IF(WEEKNUM(Ventes[[#This Row],[VenteDate]])&lt;10,"-0","-")&amp;WEEKNUM(Ventes[[#This Row],[VenteDate]])</f>
        <v>2027-09</v>
      </c>
      <c r="AH910" s="10">
        <f>YEAR(Ventes[[#This Row],[VenteDate]])</f>
        <v>2027</v>
      </c>
      <c r="AI910" s="1"/>
      <c r="AK910" s="2"/>
      <c r="AR910"/>
      <c r="AS910"/>
      <c r="AT910"/>
      <c r="AU910"/>
      <c r="AV910"/>
      <c r="AW910"/>
      <c r="BA910"/>
      <c r="BC910"/>
    </row>
    <row r="911" spans="1:55">
      <c r="A911" t="s">
        <v>1861</v>
      </c>
      <c r="B911" t="s">
        <v>1862</v>
      </c>
      <c r="C911" t="s">
        <v>901</v>
      </c>
      <c r="D911" s="7">
        <v>45602</v>
      </c>
      <c r="E911" s="8">
        <v>46493</v>
      </c>
      <c r="F911" s="8" t="s">
        <v>170</v>
      </c>
      <c r="G911" t="s">
        <v>171</v>
      </c>
      <c r="H911" t="s">
        <v>155</v>
      </c>
      <c r="I911" t="s">
        <v>156</v>
      </c>
      <c r="J911" t="s">
        <v>157</v>
      </c>
      <c r="K911" t="s">
        <v>1843</v>
      </c>
      <c r="L911" s="9" t="s">
        <v>1844</v>
      </c>
      <c r="M911" s="9" t="s">
        <v>63</v>
      </c>
      <c r="N911" t="s">
        <v>64</v>
      </c>
      <c r="O911" t="s">
        <v>45</v>
      </c>
      <c r="P911" s="9" t="s">
        <v>46</v>
      </c>
      <c r="Q911" s="5" t="s">
        <v>79</v>
      </c>
      <c r="R911" t="s">
        <v>80</v>
      </c>
      <c r="S911" t="s">
        <v>143</v>
      </c>
      <c r="T911" t="s">
        <v>144</v>
      </c>
      <c r="U911" s="9">
        <v>48.6</v>
      </c>
      <c r="V911">
        <v>17</v>
      </c>
      <c r="W911" s="9">
        <v>64.13</v>
      </c>
      <c r="X911">
        <f>Ventes[[#This Row],[VenteNombre]]*Ventes[[#This Row],[PUHT]]</f>
        <v>1090.21</v>
      </c>
      <c r="Y911">
        <f>IF(Ventes[[#This Row],[RemiseType]]="Aucun",0,IF(Ventes[[#This Row],[RemiseType]]="Bas",3%,IF(Ventes[[#This Row],[RemiseType]]="Moyen",5%,IF(Ventes[[#This Row],[RemiseType]]="Elevé",10%,0))))*Ventes[[#This Row],[VenteBrut]]</f>
        <v>54.510500000000008</v>
      </c>
      <c r="Z911">
        <f>Ventes[[#This Row],[VenteBrut]]-Ventes[[#This Row],[Remise]]</f>
        <v>1035.6994999999999</v>
      </c>
      <c r="AA911">
        <f>Ventes[[#This Row],[VenteNombre]]*Ventes[[#This Row],[CUHT]]</f>
        <v>826.2</v>
      </c>
      <c r="AB911">
        <f>ROUND(Ventes[[#This Row],[VenteNet]]-Ventes[[#This Row],[Cout]],2)</f>
        <v>209.5</v>
      </c>
      <c r="AC911">
        <f>WEEKDAY(Ventes[[#This Row],[VenteDate]], 2)</f>
        <v>5</v>
      </c>
      <c r="AD911" t="str">
        <f>CHOOSE(WEEKDAY(Ventes[[#This Row],[VenteDate]], 2),"lun.","mar.","mer.","jeu.","ven.","sam.","dim.")</f>
        <v>ven.</v>
      </c>
      <c r="AE911" s="10" t="str">
        <f>IF(MONTH(Ventes[[#This Row],[VenteDate]])&lt;10,"0"&amp;MONTH(Ventes[[#This Row],[VenteDate]]),TEXT(MONTH(Ventes[[#This Row],[VenteDate]]),"##"))</f>
        <v>04</v>
      </c>
      <c r="AF911" t="str">
        <f>CHOOSE(Ventes[[#This Row],[DateMoisNumero]],"janvier","février","mars","avril","mai","juin","juillet.","août","septembre","octobre","novembre","décembre")</f>
        <v>avril</v>
      </c>
      <c r="AG911" t="str">
        <f>Ventes[[#This Row],[DateAnnee]]&amp;IF(WEEKNUM(Ventes[[#This Row],[VenteDate]])&lt;10,"-0","-")&amp;WEEKNUM(Ventes[[#This Row],[VenteDate]])</f>
        <v>2027-16</v>
      </c>
      <c r="AH911" s="10">
        <f>YEAR(Ventes[[#This Row],[VenteDate]])</f>
        <v>2027</v>
      </c>
      <c r="AI911" s="1"/>
      <c r="AK911" s="2"/>
      <c r="AR911"/>
      <c r="AS911"/>
      <c r="AT911"/>
      <c r="AU911"/>
      <c r="AV911"/>
      <c r="AW911"/>
      <c r="BA911"/>
      <c r="BC911"/>
    </row>
    <row r="912" spans="1:55">
      <c r="A912" t="s">
        <v>1861</v>
      </c>
      <c r="B912" t="s">
        <v>1862</v>
      </c>
      <c r="C912" t="s">
        <v>901</v>
      </c>
      <c r="D912" s="7">
        <v>45602</v>
      </c>
      <c r="E912" s="8">
        <v>46630</v>
      </c>
      <c r="F912" s="8" t="s">
        <v>170</v>
      </c>
      <c r="G912" t="s">
        <v>171</v>
      </c>
      <c r="H912" t="s">
        <v>155</v>
      </c>
      <c r="I912" t="s">
        <v>156</v>
      </c>
      <c r="J912" t="s">
        <v>157</v>
      </c>
      <c r="K912" t="s">
        <v>1875</v>
      </c>
      <c r="L912" s="9" t="s">
        <v>1876</v>
      </c>
      <c r="M912" s="9" t="s">
        <v>63</v>
      </c>
      <c r="N912" t="s">
        <v>64</v>
      </c>
      <c r="O912" t="s">
        <v>45</v>
      </c>
      <c r="P912" s="9" t="s">
        <v>46</v>
      </c>
      <c r="Q912" s="5" t="s">
        <v>79</v>
      </c>
      <c r="R912" t="s">
        <v>80</v>
      </c>
      <c r="S912" t="s">
        <v>49</v>
      </c>
      <c r="T912" t="s">
        <v>50</v>
      </c>
      <c r="U912" s="9">
        <v>72.239999999999995</v>
      </c>
      <c r="V912">
        <v>29</v>
      </c>
      <c r="W912" s="9">
        <v>175.6</v>
      </c>
      <c r="X912">
        <f>Ventes[[#This Row],[VenteNombre]]*Ventes[[#This Row],[PUHT]]</f>
        <v>5092.3999999999996</v>
      </c>
      <c r="Y912">
        <f>IF(Ventes[[#This Row],[RemiseType]]="Aucun",0,IF(Ventes[[#This Row],[RemiseType]]="Bas",3%,IF(Ventes[[#This Row],[RemiseType]]="Moyen",5%,IF(Ventes[[#This Row],[RemiseType]]="Elevé",10%,0))))*Ventes[[#This Row],[VenteBrut]]</f>
        <v>254.62</v>
      </c>
      <c r="Z912">
        <f>Ventes[[#This Row],[VenteBrut]]-Ventes[[#This Row],[Remise]]</f>
        <v>4837.78</v>
      </c>
      <c r="AA912">
        <f>Ventes[[#This Row],[VenteNombre]]*Ventes[[#This Row],[CUHT]]</f>
        <v>2094.96</v>
      </c>
      <c r="AB912">
        <f>ROUND(Ventes[[#This Row],[VenteNet]]-Ventes[[#This Row],[Cout]],2)</f>
        <v>2742.82</v>
      </c>
      <c r="AC912">
        <f>WEEKDAY(Ventes[[#This Row],[VenteDate]], 2)</f>
        <v>2</v>
      </c>
      <c r="AD912" t="str">
        <f>CHOOSE(WEEKDAY(Ventes[[#This Row],[VenteDate]], 2),"lun.","mar.","mer.","jeu.","ven.","sam.","dim.")</f>
        <v>mar.</v>
      </c>
      <c r="AE912" s="10" t="str">
        <f>IF(MONTH(Ventes[[#This Row],[VenteDate]])&lt;10,"0"&amp;MONTH(Ventes[[#This Row],[VenteDate]]),TEXT(MONTH(Ventes[[#This Row],[VenteDate]]),"##"))</f>
        <v>08</v>
      </c>
      <c r="AF912" t="str">
        <f>CHOOSE(Ventes[[#This Row],[DateMoisNumero]],"janvier","février","mars","avril","mai","juin","juillet.","août","septembre","octobre","novembre","décembre")</f>
        <v>août</v>
      </c>
      <c r="AG912" t="str">
        <f>Ventes[[#This Row],[DateAnnee]]&amp;IF(WEEKNUM(Ventes[[#This Row],[VenteDate]])&lt;10,"-0","-")&amp;WEEKNUM(Ventes[[#This Row],[VenteDate]])</f>
        <v>2027-36</v>
      </c>
      <c r="AH912" s="10">
        <f>YEAR(Ventes[[#This Row],[VenteDate]])</f>
        <v>2027</v>
      </c>
      <c r="AI912" s="1"/>
      <c r="AK912" s="2"/>
      <c r="AR912"/>
      <c r="AS912"/>
      <c r="AT912"/>
      <c r="AU912"/>
      <c r="AV912"/>
      <c r="AW912"/>
      <c r="BA912"/>
      <c r="BC912"/>
    </row>
    <row r="913" spans="1:55">
      <c r="A913" t="s">
        <v>1861</v>
      </c>
      <c r="B913" t="s">
        <v>1862</v>
      </c>
      <c r="C913" t="s">
        <v>901</v>
      </c>
      <c r="D913" s="7">
        <v>45602</v>
      </c>
      <c r="E913" s="8">
        <v>46830</v>
      </c>
      <c r="F913" s="8" t="s">
        <v>170</v>
      </c>
      <c r="G913" t="s">
        <v>171</v>
      </c>
      <c r="H913" t="s">
        <v>155</v>
      </c>
      <c r="I913" t="s">
        <v>156</v>
      </c>
      <c r="J913" t="s">
        <v>157</v>
      </c>
      <c r="K913" t="s">
        <v>1877</v>
      </c>
      <c r="L913" s="9" t="s">
        <v>1878</v>
      </c>
      <c r="M913" s="9" t="s">
        <v>53</v>
      </c>
      <c r="N913" t="s">
        <v>54</v>
      </c>
      <c r="O913" t="s">
        <v>45</v>
      </c>
      <c r="P913" s="9" t="s">
        <v>46</v>
      </c>
      <c r="Q913" s="5" t="s">
        <v>65</v>
      </c>
      <c r="R913" t="s">
        <v>66</v>
      </c>
      <c r="S913" t="s">
        <v>115</v>
      </c>
      <c r="T913" t="s">
        <v>116</v>
      </c>
      <c r="U913" s="9">
        <v>17.059999999999999</v>
      </c>
      <c r="V913">
        <v>11</v>
      </c>
      <c r="W913" s="9">
        <v>23.49</v>
      </c>
      <c r="X913">
        <f>Ventes[[#This Row],[VenteNombre]]*Ventes[[#This Row],[PUHT]]</f>
        <v>258.39</v>
      </c>
      <c r="Y913">
        <f>IF(Ventes[[#This Row],[RemiseType]]="Aucun",0,IF(Ventes[[#This Row],[RemiseType]]="Bas",3%,IF(Ventes[[#This Row],[RemiseType]]="Moyen",5%,IF(Ventes[[#This Row],[RemiseType]]="Elevé",10%,0))))*Ventes[[#This Row],[VenteBrut]]</f>
        <v>12.919499999999999</v>
      </c>
      <c r="Z913">
        <f>Ventes[[#This Row],[VenteBrut]]-Ventes[[#This Row],[Remise]]</f>
        <v>245.47049999999999</v>
      </c>
      <c r="AA913">
        <f>Ventes[[#This Row],[VenteNombre]]*Ventes[[#This Row],[CUHT]]</f>
        <v>187.66</v>
      </c>
      <c r="AB913">
        <f>ROUND(Ventes[[#This Row],[VenteNet]]-Ventes[[#This Row],[Cout]],2)</f>
        <v>57.81</v>
      </c>
      <c r="AC913">
        <f>WEEKDAY(Ventes[[#This Row],[VenteDate]], 2)</f>
        <v>6</v>
      </c>
      <c r="AD913" t="str">
        <f>CHOOSE(WEEKDAY(Ventes[[#This Row],[VenteDate]], 2),"lun.","mar.","mer.","jeu.","ven.","sam.","dim.")</f>
        <v>sam.</v>
      </c>
      <c r="AE913" s="10" t="str">
        <f>IF(MONTH(Ventes[[#This Row],[VenteDate]])&lt;10,"0"&amp;MONTH(Ventes[[#This Row],[VenteDate]]),TEXT(MONTH(Ventes[[#This Row],[VenteDate]]),"##"))</f>
        <v>03</v>
      </c>
      <c r="AF913" t="str">
        <f>CHOOSE(Ventes[[#This Row],[DateMoisNumero]],"janvier","février","mars","avril","mai","juin","juillet.","août","septembre","octobre","novembre","décembre")</f>
        <v>mars</v>
      </c>
      <c r="AG913" t="str">
        <f>Ventes[[#This Row],[DateAnnee]]&amp;IF(WEEKNUM(Ventes[[#This Row],[VenteDate]])&lt;10,"-0","-")&amp;WEEKNUM(Ventes[[#This Row],[VenteDate]])</f>
        <v>2028-12</v>
      </c>
      <c r="AH913" s="10">
        <f>YEAR(Ventes[[#This Row],[VenteDate]])</f>
        <v>2028</v>
      </c>
      <c r="AI913" s="1"/>
      <c r="AK913" s="2"/>
      <c r="AR913"/>
      <c r="AS913"/>
      <c r="AT913"/>
      <c r="AU913"/>
      <c r="AV913"/>
      <c r="AW913"/>
      <c r="BA913"/>
      <c r="BC913"/>
    </row>
    <row r="914" spans="1:55">
      <c r="A914" t="s">
        <v>1879</v>
      </c>
      <c r="B914" t="s">
        <v>1880</v>
      </c>
      <c r="D914" s="7">
        <v>45584</v>
      </c>
      <c r="E914" s="8">
        <v>45584</v>
      </c>
      <c r="F914" s="8" t="s">
        <v>219</v>
      </c>
      <c r="G914" t="s">
        <v>220</v>
      </c>
      <c r="H914" t="s">
        <v>155</v>
      </c>
      <c r="I914" t="s">
        <v>156</v>
      </c>
      <c r="J914" t="s">
        <v>157</v>
      </c>
      <c r="K914" t="s">
        <v>205</v>
      </c>
      <c r="L914" s="9" t="s">
        <v>206</v>
      </c>
      <c r="M914" s="9" t="s">
        <v>63</v>
      </c>
      <c r="N914" t="s">
        <v>64</v>
      </c>
      <c r="O914" t="s">
        <v>77</v>
      </c>
      <c r="P914" s="9" t="s">
        <v>78</v>
      </c>
      <c r="Q914" s="5" t="s">
        <v>79</v>
      </c>
      <c r="R914" t="s">
        <v>80</v>
      </c>
      <c r="S914" t="s">
        <v>183</v>
      </c>
      <c r="T914" t="s">
        <v>184</v>
      </c>
      <c r="U914" s="9">
        <v>27</v>
      </c>
      <c r="V914">
        <v>98</v>
      </c>
      <c r="W914" s="9">
        <v>35.630000000000003</v>
      </c>
      <c r="X914">
        <f>Ventes[[#This Row],[VenteNombre]]*Ventes[[#This Row],[PUHT]]</f>
        <v>3491.7400000000002</v>
      </c>
      <c r="Y914">
        <f>IF(Ventes[[#This Row],[RemiseType]]="Aucun",0,IF(Ventes[[#This Row],[RemiseType]]="Bas",3%,IF(Ventes[[#This Row],[RemiseType]]="Moyen",5%,IF(Ventes[[#This Row],[RemiseType]]="Elevé",10%,0))))*Ventes[[#This Row],[VenteBrut]]</f>
        <v>349.17400000000004</v>
      </c>
      <c r="Z914">
        <f>Ventes[[#This Row],[VenteBrut]]-Ventes[[#This Row],[Remise]]</f>
        <v>3142.5660000000003</v>
      </c>
      <c r="AA914">
        <f>Ventes[[#This Row],[VenteNombre]]*Ventes[[#This Row],[CUHT]]</f>
        <v>2646</v>
      </c>
      <c r="AB914">
        <f>ROUND(Ventes[[#This Row],[VenteNet]]-Ventes[[#This Row],[Cout]],2)</f>
        <v>496.57</v>
      </c>
      <c r="AC914">
        <f>WEEKDAY(Ventes[[#This Row],[VenteDate]], 2)</f>
        <v>6</v>
      </c>
      <c r="AD914" t="str">
        <f>CHOOSE(WEEKDAY(Ventes[[#This Row],[VenteDate]], 2),"lun.","mar.","mer.","jeu.","ven.","sam.","dim.")</f>
        <v>sam.</v>
      </c>
      <c r="AE914" s="10" t="str">
        <f>IF(MONTH(Ventes[[#This Row],[VenteDate]])&lt;10,"0"&amp;MONTH(Ventes[[#This Row],[VenteDate]]),TEXT(MONTH(Ventes[[#This Row],[VenteDate]]),"##"))</f>
        <v>10</v>
      </c>
      <c r="AF914" t="str">
        <f>CHOOSE(Ventes[[#This Row],[DateMoisNumero]],"janvier","février","mars","avril","mai","juin","juillet.","août","septembre","octobre","novembre","décembre")</f>
        <v>octobre</v>
      </c>
      <c r="AG914" t="str">
        <f>Ventes[[#This Row],[DateAnnee]]&amp;IF(WEEKNUM(Ventes[[#This Row],[VenteDate]])&lt;10,"-0","-")&amp;WEEKNUM(Ventes[[#This Row],[VenteDate]])</f>
        <v>2024-42</v>
      </c>
      <c r="AH914" s="10">
        <f>YEAR(Ventes[[#This Row],[VenteDate]])</f>
        <v>2024</v>
      </c>
      <c r="AI914" s="1"/>
      <c r="AK914" s="2"/>
      <c r="AR914"/>
      <c r="AS914"/>
      <c r="AT914"/>
      <c r="AU914"/>
      <c r="AV914"/>
      <c r="AW914"/>
      <c r="BA914"/>
      <c r="BC914"/>
    </row>
    <row r="915" spans="1:55">
      <c r="A915" t="s">
        <v>1879</v>
      </c>
      <c r="B915" t="s">
        <v>1880</v>
      </c>
      <c r="D915" s="7">
        <v>45584</v>
      </c>
      <c r="E915" s="8">
        <v>45681</v>
      </c>
      <c r="F915" s="8" t="s">
        <v>219</v>
      </c>
      <c r="G915" t="s">
        <v>220</v>
      </c>
      <c r="H915" t="s">
        <v>155</v>
      </c>
      <c r="I915" t="s">
        <v>156</v>
      </c>
      <c r="J915" t="s">
        <v>157</v>
      </c>
      <c r="K915" t="s">
        <v>1705</v>
      </c>
      <c r="L915" s="9" t="s">
        <v>1706</v>
      </c>
      <c r="M915" s="9" t="s">
        <v>53</v>
      </c>
      <c r="N915" t="s">
        <v>54</v>
      </c>
      <c r="O915" t="s">
        <v>77</v>
      </c>
      <c r="P915" t="s">
        <v>78</v>
      </c>
      <c r="Q915" s="5" t="s">
        <v>79</v>
      </c>
      <c r="R915" t="s">
        <v>80</v>
      </c>
      <c r="S915" t="s">
        <v>119</v>
      </c>
      <c r="T915" t="s">
        <v>120</v>
      </c>
      <c r="U915">
        <v>20.399999999999999</v>
      </c>
      <c r="V915">
        <v>28</v>
      </c>
      <c r="W915">
        <v>22.5</v>
      </c>
      <c r="X915">
        <f>Ventes[[#This Row],[VenteNombre]]*Ventes[[#This Row],[PUHT]]</f>
        <v>630</v>
      </c>
      <c r="Y915">
        <f>IF(Ventes[[#This Row],[RemiseType]]="Aucun",0,IF(Ventes[[#This Row],[RemiseType]]="Bas",3%,IF(Ventes[[#This Row],[RemiseType]]="Moyen",5%,IF(Ventes[[#This Row],[RemiseType]]="Elevé",10%,0))))*Ventes[[#This Row],[VenteBrut]]</f>
        <v>63</v>
      </c>
      <c r="Z915">
        <f>Ventes[[#This Row],[VenteBrut]]-Ventes[[#This Row],[Remise]]</f>
        <v>567</v>
      </c>
      <c r="AA915">
        <f>Ventes[[#This Row],[VenteNombre]]*Ventes[[#This Row],[CUHT]]</f>
        <v>571.19999999999993</v>
      </c>
      <c r="AB915">
        <f>ROUND(Ventes[[#This Row],[VenteNet]]-Ventes[[#This Row],[Cout]],2)</f>
        <v>-4.2</v>
      </c>
      <c r="AC915">
        <f>WEEKDAY(Ventes[[#This Row],[VenteDate]], 2)</f>
        <v>5</v>
      </c>
      <c r="AD915" t="str">
        <f>CHOOSE(WEEKDAY(Ventes[[#This Row],[VenteDate]], 2),"lun.","mar.","mer.","jeu.","ven.","sam.","dim.")</f>
        <v>ven.</v>
      </c>
      <c r="AE915" s="10" t="str">
        <f>IF(MONTH(Ventes[[#This Row],[VenteDate]])&lt;10,"0"&amp;MONTH(Ventes[[#This Row],[VenteDate]]),TEXT(MONTH(Ventes[[#This Row],[VenteDate]]),"##"))</f>
        <v>01</v>
      </c>
      <c r="AF915" t="str">
        <f>CHOOSE(Ventes[[#This Row],[DateMoisNumero]],"janvier","février","mars","avril","mai","juin","juillet.","août","septembre","octobre","novembre","décembre")</f>
        <v>janvier</v>
      </c>
      <c r="AG915" t="str">
        <f>Ventes[[#This Row],[DateAnnee]]&amp;IF(WEEKNUM(Ventes[[#This Row],[VenteDate]])&lt;10,"-0","-")&amp;WEEKNUM(Ventes[[#This Row],[VenteDate]])</f>
        <v>2025-04</v>
      </c>
      <c r="AH915" s="10">
        <f>YEAR(Ventes[[#This Row],[VenteDate]])</f>
        <v>2025</v>
      </c>
      <c r="AI915" s="1"/>
      <c r="AK915" s="2"/>
      <c r="AR915"/>
      <c r="AS915"/>
      <c r="AT915"/>
      <c r="AU915"/>
      <c r="AV915"/>
      <c r="AW915"/>
      <c r="BA915"/>
      <c r="BC915"/>
    </row>
    <row r="916" spans="1:55">
      <c r="A916" t="s">
        <v>1879</v>
      </c>
      <c r="B916" t="s">
        <v>1880</v>
      </c>
      <c r="D916" s="7">
        <v>45584</v>
      </c>
      <c r="E916" s="8">
        <v>46229</v>
      </c>
      <c r="F916" s="8" t="s">
        <v>219</v>
      </c>
      <c r="G916" t="s">
        <v>220</v>
      </c>
      <c r="H916" t="s">
        <v>155</v>
      </c>
      <c r="I916" t="s">
        <v>156</v>
      </c>
      <c r="J916" t="s">
        <v>157</v>
      </c>
      <c r="K916" t="s">
        <v>145</v>
      </c>
      <c r="L916" s="9" t="s">
        <v>146</v>
      </c>
      <c r="M916" s="9" t="s">
        <v>63</v>
      </c>
      <c r="N916" t="s">
        <v>64</v>
      </c>
      <c r="O916" t="s">
        <v>77</v>
      </c>
      <c r="P916" t="s">
        <v>78</v>
      </c>
      <c r="Q916" s="5" t="s">
        <v>79</v>
      </c>
      <c r="R916" t="s">
        <v>80</v>
      </c>
      <c r="S916" t="s">
        <v>183</v>
      </c>
      <c r="T916" t="s">
        <v>184</v>
      </c>
      <c r="U916">
        <v>60</v>
      </c>
      <c r="V916">
        <v>98</v>
      </c>
      <c r="W916">
        <v>79.17</v>
      </c>
      <c r="X916">
        <f>Ventes[[#This Row],[VenteNombre]]*Ventes[[#This Row],[PUHT]]</f>
        <v>7758.66</v>
      </c>
      <c r="Y916">
        <f>IF(Ventes[[#This Row],[RemiseType]]="Aucun",0,IF(Ventes[[#This Row],[RemiseType]]="Bas",3%,IF(Ventes[[#This Row],[RemiseType]]="Moyen",5%,IF(Ventes[[#This Row],[RemiseType]]="Elevé",10%,0))))*Ventes[[#This Row],[VenteBrut]]</f>
        <v>775.86599999999999</v>
      </c>
      <c r="Z916">
        <f>Ventes[[#This Row],[VenteBrut]]-Ventes[[#This Row],[Remise]]</f>
        <v>6982.7939999999999</v>
      </c>
      <c r="AA916">
        <f>Ventes[[#This Row],[VenteNombre]]*Ventes[[#This Row],[CUHT]]</f>
        <v>5880</v>
      </c>
      <c r="AB916">
        <f>ROUND(Ventes[[#This Row],[VenteNet]]-Ventes[[#This Row],[Cout]],2)</f>
        <v>1102.79</v>
      </c>
      <c r="AC916">
        <f>WEEKDAY(Ventes[[#This Row],[VenteDate]], 2)</f>
        <v>7</v>
      </c>
      <c r="AD916" t="str">
        <f>CHOOSE(WEEKDAY(Ventes[[#This Row],[VenteDate]], 2),"lun.","mar.","mer.","jeu.","ven.","sam.","dim.")</f>
        <v>dim.</v>
      </c>
      <c r="AE916" s="10" t="str">
        <f>IF(MONTH(Ventes[[#This Row],[VenteDate]])&lt;10,"0"&amp;MONTH(Ventes[[#This Row],[VenteDate]]),TEXT(MONTH(Ventes[[#This Row],[VenteDate]]),"##"))</f>
        <v>07</v>
      </c>
      <c r="AF916" t="str">
        <f>CHOOSE(Ventes[[#This Row],[DateMoisNumero]],"janvier","février","mars","avril","mai","juin","juillet.","août","septembre","octobre","novembre","décembre")</f>
        <v>juillet.</v>
      </c>
      <c r="AG916" t="str">
        <f>Ventes[[#This Row],[DateAnnee]]&amp;IF(WEEKNUM(Ventes[[#This Row],[VenteDate]])&lt;10,"-0","-")&amp;WEEKNUM(Ventes[[#This Row],[VenteDate]])</f>
        <v>2026-31</v>
      </c>
      <c r="AH916" s="10">
        <f>YEAR(Ventes[[#This Row],[VenteDate]])</f>
        <v>2026</v>
      </c>
      <c r="AI916" s="1"/>
      <c r="AK916" s="2"/>
      <c r="AR916"/>
      <c r="AS916"/>
      <c r="AT916"/>
      <c r="AU916"/>
      <c r="AV916"/>
      <c r="AW916"/>
      <c r="BA916"/>
      <c r="BC916"/>
    </row>
    <row r="917" spans="1:55">
      <c r="A917" t="s">
        <v>1879</v>
      </c>
      <c r="B917" t="s">
        <v>1880</v>
      </c>
      <c r="D917" s="7">
        <v>45584</v>
      </c>
      <c r="E917" s="8">
        <v>46411</v>
      </c>
      <c r="F917" s="8" t="s">
        <v>219</v>
      </c>
      <c r="G917" t="s">
        <v>220</v>
      </c>
      <c r="H917" t="s">
        <v>155</v>
      </c>
      <c r="I917" t="s">
        <v>156</v>
      </c>
      <c r="J917" t="s">
        <v>157</v>
      </c>
      <c r="K917" t="s">
        <v>1881</v>
      </c>
      <c r="L917" s="9" t="s">
        <v>1882</v>
      </c>
      <c r="M917" s="9" t="s">
        <v>53</v>
      </c>
      <c r="N917" t="s">
        <v>54</v>
      </c>
      <c r="O917" t="s">
        <v>77</v>
      </c>
      <c r="P917" s="9" t="s">
        <v>78</v>
      </c>
      <c r="Q917" s="5" t="s">
        <v>79</v>
      </c>
      <c r="R917" t="s">
        <v>80</v>
      </c>
      <c r="S917" t="s">
        <v>119</v>
      </c>
      <c r="T917" t="s">
        <v>120</v>
      </c>
      <c r="U917" s="9">
        <v>48.96</v>
      </c>
      <c r="V917">
        <v>28</v>
      </c>
      <c r="W917" s="9">
        <v>154</v>
      </c>
      <c r="X917">
        <f>Ventes[[#This Row],[VenteNombre]]*Ventes[[#This Row],[PUHT]]</f>
        <v>4312</v>
      </c>
      <c r="Y917">
        <f>IF(Ventes[[#This Row],[RemiseType]]="Aucun",0,IF(Ventes[[#This Row],[RemiseType]]="Bas",3%,IF(Ventes[[#This Row],[RemiseType]]="Moyen",5%,IF(Ventes[[#This Row],[RemiseType]]="Elevé",10%,0))))*Ventes[[#This Row],[VenteBrut]]</f>
        <v>431.20000000000005</v>
      </c>
      <c r="Z917">
        <f>Ventes[[#This Row],[VenteBrut]]-Ventes[[#This Row],[Remise]]</f>
        <v>3880.8</v>
      </c>
      <c r="AA917">
        <f>Ventes[[#This Row],[VenteNombre]]*Ventes[[#This Row],[CUHT]]</f>
        <v>1370.88</v>
      </c>
      <c r="AB917">
        <f>ROUND(Ventes[[#This Row],[VenteNet]]-Ventes[[#This Row],[Cout]],2)</f>
        <v>2509.92</v>
      </c>
      <c r="AC917">
        <f>WEEKDAY(Ventes[[#This Row],[VenteDate]], 2)</f>
        <v>7</v>
      </c>
      <c r="AD917" t="str">
        <f>CHOOSE(WEEKDAY(Ventes[[#This Row],[VenteDate]], 2),"lun.","mar.","mer.","jeu.","ven.","sam.","dim.")</f>
        <v>dim.</v>
      </c>
      <c r="AE917" s="10" t="str">
        <f>IF(MONTH(Ventes[[#This Row],[VenteDate]])&lt;10,"0"&amp;MONTH(Ventes[[#This Row],[VenteDate]]),TEXT(MONTH(Ventes[[#This Row],[VenteDate]]),"##"))</f>
        <v>01</v>
      </c>
      <c r="AF917" t="str">
        <f>CHOOSE(Ventes[[#This Row],[DateMoisNumero]],"janvier","février","mars","avril","mai","juin","juillet.","août","septembre","octobre","novembre","décembre")</f>
        <v>janvier</v>
      </c>
      <c r="AG917" t="str">
        <f>Ventes[[#This Row],[DateAnnee]]&amp;IF(WEEKNUM(Ventes[[#This Row],[VenteDate]])&lt;10,"-0","-")&amp;WEEKNUM(Ventes[[#This Row],[VenteDate]])</f>
        <v>2027-05</v>
      </c>
      <c r="AH917" s="10">
        <f>YEAR(Ventes[[#This Row],[VenteDate]])</f>
        <v>2027</v>
      </c>
      <c r="AI917" s="1"/>
      <c r="AK917" s="2"/>
      <c r="AR917"/>
      <c r="AS917"/>
      <c r="AT917"/>
      <c r="AU917"/>
      <c r="AV917"/>
      <c r="AW917"/>
      <c r="BA917"/>
      <c r="BC917"/>
    </row>
    <row r="918" spans="1:55">
      <c r="A918" t="s">
        <v>1883</v>
      </c>
      <c r="B918" t="s">
        <v>1884</v>
      </c>
      <c r="C918" t="s">
        <v>574</v>
      </c>
      <c r="D918" s="7">
        <v>45592</v>
      </c>
      <c r="E918" s="8">
        <v>45592</v>
      </c>
      <c r="F918" s="8" t="s">
        <v>95</v>
      </c>
      <c r="G918" t="s">
        <v>96</v>
      </c>
      <c r="H918" t="s">
        <v>155</v>
      </c>
      <c r="I918" t="s">
        <v>156</v>
      </c>
      <c r="J918" t="s">
        <v>157</v>
      </c>
      <c r="K918" t="s">
        <v>1885</v>
      </c>
      <c r="L918" s="9" t="s">
        <v>1886</v>
      </c>
      <c r="M918" s="9" t="s">
        <v>53</v>
      </c>
      <c r="N918" t="s">
        <v>54</v>
      </c>
      <c r="O918" t="s">
        <v>55</v>
      </c>
      <c r="P918" s="9" t="s">
        <v>56</v>
      </c>
      <c r="Q918" s="5" t="s">
        <v>65</v>
      </c>
      <c r="R918" t="s">
        <v>66</v>
      </c>
      <c r="S918" t="s">
        <v>115</v>
      </c>
      <c r="T918" t="s">
        <v>116</v>
      </c>
      <c r="U918" s="9">
        <v>56.88</v>
      </c>
      <c r="V918">
        <v>23</v>
      </c>
      <c r="W918" s="9">
        <v>78.3</v>
      </c>
      <c r="X918">
        <f>Ventes[[#This Row],[VenteNombre]]*Ventes[[#This Row],[PUHT]]</f>
        <v>1800.8999999999999</v>
      </c>
      <c r="Y918">
        <f>IF(Ventes[[#This Row],[RemiseType]]="Aucun",0,IF(Ventes[[#This Row],[RemiseType]]="Bas",3%,IF(Ventes[[#This Row],[RemiseType]]="Moyen",5%,IF(Ventes[[#This Row],[RemiseType]]="Elevé",10%,0))))*Ventes[[#This Row],[VenteBrut]]</f>
        <v>54.026999999999994</v>
      </c>
      <c r="Z918">
        <f>Ventes[[#This Row],[VenteBrut]]-Ventes[[#This Row],[Remise]]</f>
        <v>1746.8729999999998</v>
      </c>
      <c r="AA918">
        <f>Ventes[[#This Row],[VenteNombre]]*Ventes[[#This Row],[CUHT]]</f>
        <v>1308.24</v>
      </c>
      <c r="AB918">
        <f>ROUND(Ventes[[#This Row],[VenteNet]]-Ventes[[#This Row],[Cout]],2)</f>
        <v>438.63</v>
      </c>
      <c r="AC918">
        <f>WEEKDAY(Ventes[[#This Row],[VenteDate]], 2)</f>
        <v>7</v>
      </c>
      <c r="AD918" t="str">
        <f>CHOOSE(WEEKDAY(Ventes[[#This Row],[VenteDate]], 2),"lun.","mar.","mer.","jeu.","ven.","sam.","dim.")</f>
        <v>dim.</v>
      </c>
      <c r="AE918" s="10" t="str">
        <f>IF(MONTH(Ventes[[#This Row],[VenteDate]])&lt;10,"0"&amp;MONTH(Ventes[[#This Row],[VenteDate]]),TEXT(MONTH(Ventes[[#This Row],[VenteDate]]),"##"))</f>
        <v>10</v>
      </c>
      <c r="AF918" t="str">
        <f>CHOOSE(Ventes[[#This Row],[DateMoisNumero]],"janvier","février","mars","avril","mai","juin","juillet.","août","septembre","octobre","novembre","décembre")</f>
        <v>octobre</v>
      </c>
      <c r="AG918" t="str">
        <f>Ventes[[#This Row],[DateAnnee]]&amp;IF(WEEKNUM(Ventes[[#This Row],[VenteDate]])&lt;10,"-0","-")&amp;WEEKNUM(Ventes[[#This Row],[VenteDate]])</f>
        <v>2024-44</v>
      </c>
      <c r="AH918" s="10">
        <f>YEAR(Ventes[[#This Row],[VenteDate]])</f>
        <v>2024</v>
      </c>
      <c r="AI918" s="1"/>
      <c r="AK918" s="2"/>
      <c r="AR918"/>
      <c r="AS918"/>
      <c r="AT918"/>
      <c r="AU918"/>
      <c r="AV918"/>
      <c r="AW918"/>
      <c r="BA918"/>
      <c r="BC918"/>
    </row>
    <row r="919" spans="1:55">
      <c r="A919" t="s">
        <v>1883</v>
      </c>
      <c r="B919" t="s">
        <v>1884</v>
      </c>
      <c r="C919" t="s">
        <v>574</v>
      </c>
      <c r="D919" s="7">
        <v>45592</v>
      </c>
      <c r="E919" s="8">
        <v>45933</v>
      </c>
      <c r="F919" s="8" t="s">
        <v>95</v>
      </c>
      <c r="G919" t="s">
        <v>96</v>
      </c>
      <c r="H919" t="s">
        <v>155</v>
      </c>
      <c r="I919" t="s">
        <v>156</v>
      </c>
      <c r="J919" t="s">
        <v>157</v>
      </c>
      <c r="K919" t="s">
        <v>1280</v>
      </c>
      <c r="L919" s="9" t="s">
        <v>1281</v>
      </c>
      <c r="M919" s="9" t="s">
        <v>63</v>
      </c>
      <c r="N919" t="s">
        <v>64</v>
      </c>
      <c r="O919" t="s">
        <v>55</v>
      </c>
      <c r="P919" t="s">
        <v>56</v>
      </c>
      <c r="Q919" s="5" t="s">
        <v>79</v>
      </c>
      <c r="R919" t="s">
        <v>80</v>
      </c>
      <c r="S919" t="s">
        <v>49</v>
      </c>
      <c r="T919" t="s">
        <v>50</v>
      </c>
      <c r="U919">
        <v>36.119999999999997</v>
      </c>
      <c r="V919">
        <v>18</v>
      </c>
      <c r="W919">
        <v>37.799999999999997</v>
      </c>
      <c r="X919">
        <f>Ventes[[#This Row],[VenteNombre]]*Ventes[[#This Row],[PUHT]]</f>
        <v>680.4</v>
      </c>
      <c r="Y919">
        <f>IF(Ventes[[#This Row],[RemiseType]]="Aucun",0,IF(Ventes[[#This Row],[RemiseType]]="Bas",3%,IF(Ventes[[#This Row],[RemiseType]]="Moyen",5%,IF(Ventes[[#This Row],[RemiseType]]="Elevé",10%,0))))*Ventes[[#This Row],[VenteBrut]]</f>
        <v>20.411999999999999</v>
      </c>
      <c r="Z919">
        <f>Ventes[[#This Row],[VenteBrut]]-Ventes[[#This Row],[Remise]]</f>
        <v>659.98799999999994</v>
      </c>
      <c r="AA919">
        <f>Ventes[[#This Row],[VenteNombre]]*Ventes[[#This Row],[CUHT]]</f>
        <v>650.16</v>
      </c>
      <c r="AB919">
        <f>ROUND(Ventes[[#This Row],[VenteNet]]-Ventes[[#This Row],[Cout]],2)</f>
        <v>9.83</v>
      </c>
      <c r="AC919">
        <f>WEEKDAY(Ventes[[#This Row],[VenteDate]], 2)</f>
        <v>5</v>
      </c>
      <c r="AD919" t="str">
        <f>CHOOSE(WEEKDAY(Ventes[[#This Row],[VenteDate]], 2),"lun.","mar.","mer.","jeu.","ven.","sam.","dim.")</f>
        <v>ven.</v>
      </c>
      <c r="AE919" s="10" t="str">
        <f>IF(MONTH(Ventes[[#This Row],[VenteDate]])&lt;10,"0"&amp;MONTH(Ventes[[#This Row],[VenteDate]]),TEXT(MONTH(Ventes[[#This Row],[VenteDate]]),"##"))</f>
        <v>10</v>
      </c>
      <c r="AF919" t="str">
        <f>CHOOSE(Ventes[[#This Row],[DateMoisNumero]],"janvier","février","mars","avril","mai","juin","juillet.","août","septembre","octobre","novembre","décembre")</f>
        <v>octobre</v>
      </c>
      <c r="AG919" t="str">
        <f>Ventes[[#This Row],[DateAnnee]]&amp;IF(WEEKNUM(Ventes[[#This Row],[VenteDate]])&lt;10,"-0","-")&amp;WEEKNUM(Ventes[[#This Row],[VenteDate]])</f>
        <v>2025-40</v>
      </c>
      <c r="AH919" s="10">
        <f>YEAR(Ventes[[#This Row],[VenteDate]])</f>
        <v>2025</v>
      </c>
      <c r="AI919" s="1"/>
      <c r="AK919" s="2"/>
      <c r="AR919"/>
      <c r="AS919"/>
      <c r="AT919"/>
      <c r="AU919"/>
      <c r="AV919"/>
      <c r="AW919"/>
      <c r="BA919"/>
      <c r="BC919"/>
    </row>
    <row r="920" spans="1:55">
      <c r="A920" t="s">
        <v>1883</v>
      </c>
      <c r="B920" t="s">
        <v>1884</v>
      </c>
      <c r="C920" t="s">
        <v>574</v>
      </c>
      <c r="D920" s="7">
        <v>45592</v>
      </c>
      <c r="E920" s="8">
        <v>46305</v>
      </c>
      <c r="F920" s="8" t="s">
        <v>95</v>
      </c>
      <c r="G920" t="s">
        <v>96</v>
      </c>
      <c r="H920" t="s">
        <v>155</v>
      </c>
      <c r="I920" t="s">
        <v>156</v>
      </c>
      <c r="J920" t="s">
        <v>157</v>
      </c>
      <c r="K920" t="s">
        <v>1887</v>
      </c>
      <c r="L920" s="9" t="s">
        <v>1888</v>
      </c>
      <c r="M920" s="9" t="s">
        <v>53</v>
      </c>
      <c r="N920" t="s">
        <v>54</v>
      </c>
      <c r="O920" t="s">
        <v>55</v>
      </c>
      <c r="P920" t="s">
        <v>56</v>
      </c>
      <c r="Q920" s="5" t="s">
        <v>65</v>
      </c>
      <c r="R920" t="s">
        <v>66</v>
      </c>
      <c r="S920" t="s">
        <v>115</v>
      </c>
      <c r="T920" t="s">
        <v>116</v>
      </c>
      <c r="U920">
        <v>13.17</v>
      </c>
      <c r="V920">
        <v>23</v>
      </c>
      <c r="W920">
        <v>18.13</v>
      </c>
      <c r="X920">
        <f>Ventes[[#This Row],[VenteNombre]]*Ventes[[#This Row],[PUHT]]</f>
        <v>416.98999999999995</v>
      </c>
      <c r="Y920">
        <f>IF(Ventes[[#This Row],[RemiseType]]="Aucun",0,IF(Ventes[[#This Row],[RemiseType]]="Bas",3%,IF(Ventes[[#This Row],[RemiseType]]="Moyen",5%,IF(Ventes[[#This Row],[RemiseType]]="Elevé",10%,0))))*Ventes[[#This Row],[VenteBrut]]</f>
        <v>12.509699999999999</v>
      </c>
      <c r="Z920">
        <f>Ventes[[#This Row],[VenteBrut]]-Ventes[[#This Row],[Remise]]</f>
        <v>404.48029999999994</v>
      </c>
      <c r="AA920">
        <f>Ventes[[#This Row],[VenteNombre]]*Ventes[[#This Row],[CUHT]]</f>
        <v>302.91000000000003</v>
      </c>
      <c r="AB920">
        <f>ROUND(Ventes[[#This Row],[VenteNet]]-Ventes[[#This Row],[Cout]],2)</f>
        <v>101.57</v>
      </c>
      <c r="AC920">
        <f>WEEKDAY(Ventes[[#This Row],[VenteDate]], 2)</f>
        <v>6</v>
      </c>
      <c r="AD920" t="str">
        <f>CHOOSE(WEEKDAY(Ventes[[#This Row],[VenteDate]], 2),"lun.","mar.","mer.","jeu.","ven.","sam.","dim.")</f>
        <v>sam.</v>
      </c>
      <c r="AE920" s="10" t="str">
        <f>IF(MONTH(Ventes[[#This Row],[VenteDate]])&lt;10,"0"&amp;MONTH(Ventes[[#This Row],[VenteDate]]),TEXT(MONTH(Ventes[[#This Row],[VenteDate]]),"##"))</f>
        <v>10</v>
      </c>
      <c r="AF920" t="str">
        <f>CHOOSE(Ventes[[#This Row],[DateMoisNumero]],"janvier","février","mars","avril","mai","juin","juillet.","août","septembre","octobre","novembre","décembre")</f>
        <v>octobre</v>
      </c>
      <c r="AG920" t="str">
        <f>Ventes[[#This Row],[DateAnnee]]&amp;IF(WEEKNUM(Ventes[[#This Row],[VenteDate]])&lt;10,"-0","-")&amp;WEEKNUM(Ventes[[#This Row],[VenteDate]])</f>
        <v>2026-41</v>
      </c>
      <c r="AH920" s="10">
        <f>YEAR(Ventes[[#This Row],[VenteDate]])</f>
        <v>2026</v>
      </c>
      <c r="AI920" s="1"/>
      <c r="AK920" s="2"/>
      <c r="AR920"/>
      <c r="AS920"/>
      <c r="AT920"/>
      <c r="AU920"/>
      <c r="AV920"/>
      <c r="AW920"/>
      <c r="BA920"/>
      <c r="BC920"/>
    </row>
    <row r="921" spans="1:55">
      <c r="A921" t="s">
        <v>1883</v>
      </c>
      <c r="B921" t="s">
        <v>1884</v>
      </c>
      <c r="C921" t="s">
        <v>574</v>
      </c>
      <c r="D921" s="7">
        <v>45592</v>
      </c>
      <c r="E921" s="8">
        <v>46663</v>
      </c>
      <c r="F921" s="8" t="s">
        <v>95</v>
      </c>
      <c r="G921" t="s">
        <v>96</v>
      </c>
      <c r="H921" t="s">
        <v>155</v>
      </c>
      <c r="I921" t="s">
        <v>156</v>
      </c>
      <c r="J921" t="s">
        <v>157</v>
      </c>
      <c r="K921" t="s">
        <v>1889</v>
      </c>
      <c r="L921" s="9" t="s">
        <v>1890</v>
      </c>
      <c r="M921" s="9" t="s">
        <v>63</v>
      </c>
      <c r="N921" t="s">
        <v>64</v>
      </c>
      <c r="O921" t="s">
        <v>55</v>
      </c>
      <c r="P921" s="9" t="s">
        <v>56</v>
      </c>
      <c r="Q921" s="5" t="s">
        <v>79</v>
      </c>
      <c r="R921" t="s">
        <v>80</v>
      </c>
      <c r="S921" t="s">
        <v>49</v>
      </c>
      <c r="T921" t="s">
        <v>50</v>
      </c>
      <c r="U921" s="9">
        <v>72.239999999999995</v>
      </c>
      <c r="V921">
        <v>18</v>
      </c>
      <c r="W921" s="9">
        <v>75.599999999999994</v>
      </c>
      <c r="X921">
        <f>Ventes[[#This Row],[VenteNombre]]*Ventes[[#This Row],[PUHT]]</f>
        <v>1360.8</v>
      </c>
      <c r="Y921">
        <f>IF(Ventes[[#This Row],[RemiseType]]="Aucun",0,IF(Ventes[[#This Row],[RemiseType]]="Bas",3%,IF(Ventes[[#This Row],[RemiseType]]="Moyen",5%,IF(Ventes[[#This Row],[RemiseType]]="Elevé",10%,0))))*Ventes[[#This Row],[VenteBrut]]</f>
        <v>40.823999999999998</v>
      </c>
      <c r="Z921">
        <f>Ventes[[#This Row],[VenteBrut]]-Ventes[[#This Row],[Remise]]</f>
        <v>1319.9759999999999</v>
      </c>
      <c r="AA921">
        <f>Ventes[[#This Row],[VenteNombre]]*Ventes[[#This Row],[CUHT]]</f>
        <v>1300.32</v>
      </c>
      <c r="AB921">
        <f>ROUND(Ventes[[#This Row],[VenteNet]]-Ventes[[#This Row],[Cout]],2)</f>
        <v>19.66</v>
      </c>
      <c r="AC921">
        <f>WEEKDAY(Ventes[[#This Row],[VenteDate]], 2)</f>
        <v>7</v>
      </c>
      <c r="AD921" t="str">
        <f>CHOOSE(WEEKDAY(Ventes[[#This Row],[VenteDate]], 2),"lun.","mar.","mer.","jeu.","ven.","sam.","dim.")</f>
        <v>dim.</v>
      </c>
      <c r="AE921" s="10" t="str">
        <f>IF(MONTH(Ventes[[#This Row],[VenteDate]])&lt;10,"0"&amp;MONTH(Ventes[[#This Row],[VenteDate]]),TEXT(MONTH(Ventes[[#This Row],[VenteDate]]),"##"))</f>
        <v>10</v>
      </c>
      <c r="AF921" t="str">
        <f>CHOOSE(Ventes[[#This Row],[DateMoisNumero]],"janvier","février","mars","avril","mai","juin","juillet.","août","septembre","octobre","novembre","décembre")</f>
        <v>octobre</v>
      </c>
      <c r="AG921" t="str">
        <f>Ventes[[#This Row],[DateAnnee]]&amp;IF(WEEKNUM(Ventes[[#This Row],[VenteDate]])&lt;10,"-0","-")&amp;WEEKNUM(Ventes[[#This Row],[VenteDate]])</f>
        <v>2027-41</v>
      </c>
      <c r="AH921" s="10">
        <f>YEAR(Ventes[[#This Row],[VenteDate]])</f>
        <v>2027</v>
      </c>
      <c r="AI921" s="1"/>
      <c r="AK921" s="2"/>
      <c r="AR921"/>
      <c r="AS921"/>
      <c r="AT921"/>
      <c r="AU921"/>
      <c r="AV921"/>
      <c r="AW921"/>
      <c r="BA921"/>
      <c r="BC921"/>
    </row>
    <row r="922" spans="1:55">
      <c r="A922" t="s">
        <v>1891</v>
      </c>
      <c r="B922" t="s">
        <v>1892</v>
      </c>
      <c r="D922" s="7">
        <v>45489</v>
      </c>
      <c r="E922" s="8">
        <v>45489</v>
      </c>
      <c r="F922" s="8" t="s">
        <v>36</v>
      </c>
      <c r="G922" t="s">
        <v>37</v>
      </c>
      <c r="H922" t="s">
        <v>155</v>
      </c>
      <c r="I922" t="s">
        <v>156</v>
      </c>
      <c r="J922" t="s">
        <v>157</v>
      </c>
      <c r="K922" t="s">
        <v>1893</v>
      </c>
      <c r="L922" s="9" t="s">
        <v>1894</v>
      </c>
      <c r="M922" s="9" t="s">
        <v>63</v>
      </c>
      <c r="N922" t="s">
        <v>64</v>
      </c>
      <c r="O922" t="s">
        <v>45</v>
      </c>
      <c r="P922" s="9" t="s">
        <v>46</v>
      </c>
      <c r="Q922" s="5" t="s">
        <v>57</v>
      </c>
      <c r="R922" t="s">
        <v>58</v>
      </c>
      <c r="S922" t="s">
        <v>307</v>
      </c>
      <c r="T922" t="s">
        <v>308</v>
      </c>
      <c r="U922" s="9">
        <v>115.2</v>
      </c>
      <c r="V922">
        <v>42</v>
      </c>
      <c r="W922" s="9">
        <v>174.15</v>
      </c>
      <c r="X922">
        <f>Ventes[[#This Row],[VenteNombre]]*Ventes[[#This Row],[PUHT]]</f>
        <v>7314.3</v>
      </c>
      <c r="Y922">
        <f>IF(Ventes[[#This Row],[RemiseType]]="Aucun",0,IF(Ventes[[#This Row],[RemiseType]]="Bas",3%,IF(Ventes[[#This Row],[RemiseType]]="Moyen",5%,IF(Ventes[[#This Row],[RemiseType]]="Elevé",10%,0))))*Ventes[[#This Row],[VenteBrut]]</f>
        <v>365.71500000000003</v>
      </c>
      <c r="Z922">
        <f>Ventes[[#This Row],[VenteBrut]]-Ventes[[#This Row],[Remise]]</f>
        <v>6948.585</v>
      </c>
      <c r="AA922">
        <f>Ventes[[#This Row],[VenteNombre]]*Ventes[[#This Row],[CUHT]]</f>
        <v>4838.4000000000005</v>
      </c>
      <c r="AB922">
        <f>ROUND(Ventes[[#This Row],[VenteNet]]-Ventes[[#This Row],[Cout]],2)</f>
        <v>2110.19</v>
      </c>
      <c r="AC922">
        <f>WEEKDAY(Ventes[[#This Row],[VenteDate]], 2)</f>
        <v>2</v>
      </c>
      <c r="AD922" t="str">
        <f>CHOOSE(WEEKDAY(Ventes[[#This Row],[VenteDate]], 2),"lun.","mar.","mer.","jeu.","ven.","sam.","dim.")</f>
        <v>mar.</v>
      </c>
      <c r="AE922" s="10" t="str">
        <f>IF(MONTH(Ventes[[#This Row],[VenteDate]])&lt;10,"0"&amp;MONTH(Ventes[[#This Row],[VenteDate]]),TEXT(MONTH(Ventes[[#This Row],[VenteDate]]),"##"))</f>
        <v>07</v>
      </c>
      <c r="AF922" t="str">
        <f>CHOOSE(Ventes[[#This Row],[DateMoisNumero]],"janvier","février","mars","avril","mai","juin","juillet.","août","septembre","octobre","novembre","décembre")</f>
        <v>juillet.</v>
      </c>
      <c r="AG922" t="str">
        <f>Ventes[[#This Row],[DateAnnee]]&amp;IF(WEEKNUM(Ventes[[#This Row],[VenteDate]])&lt;10,"-0","-")&amp;WEEKNUM(Ventes[[#This Row],[VenteDate]])</f>
        <v>2024-29</v>
      </c>
      <c r="AH922" s="10">
        <f>YEAR(Ventes[[#This Row],[VenteDate]])</f>
        <v>2024</v>
      </c>
      <c r="AI922" s="1"/>
      <c r="AK922" s="2"/>
      <c r="AR922"/>
      <c r="AS922"/>
      <c r="AT922"/>
      <c r="AU922"/>
      <c r="AV922"/>
      <c r="AW922"/>
      <c r="BA922"/>
      <c r="BC922"/>
    </row>
    <row r="923" spans="1:55">
      <c r="A923" t="s">
        <v>1891</v>
      </c>
      <c r="B923" t="s">
        <v>1892</v>
      </c>
      <c r="D923" s="7">
        <v>45489</v>
      </c>
      <c r="E923" s="8">
        <v>46001</v>
      </c>
      <c r="F923" s="8" t="s">
        <v>36</v>
      </c>
      <c r="G923" t="s">
        <v>37</v>
      </c>
      <c r="H923" t="s">
        <v>155</v>
      </c>
      <c r="I923" t="s">
        <v>156</v>
      </c>
      <c r="J923" t="s">
        <v>157</v>
      </c>
      <c r="K923" t="s">
        <v>1895</v>
      </c>
      <c r="L923" s="9" t="s">
        <v>1896</v>
      </c>
      <c r="M923" s="9" t="s">
        <v>53</v>
      </c>
      <c r="N923" t="s">
        <v>54</v>
      </c>
      <c r="O923" t="s">
        <v>45</v>
      </c>
      <c r="P923" t="s">
        <v>46</v>
      </c>
      <c r="Q923" s="5" t="s">
        <v>79</v>
      </c>
      <c r="R923" t="s">
        <v>80</v>
      </c>
      <c r="S923" t="s">
        <v>160</v>
      </c>
      <c r="T923" t="s">
        <v>161</v>
      </c>
      <c r="U923">
        <v>108</v>
      </c>
      <c r="V923">
        <v>34</v>
      </c>
      <c r="W923">
        <v>162</v>
      </c>
      <c r="X923">
        <f>Ventes[[#This Row],[VenteNombre]]*Ventes[[#This Row],[PUHT]]</f>
        <v>5508</v>
      </c>
      <c r="Y923">
        <f>IF(Ventes[[#This Row],[RemiseType]]="Aucun",0,IF(Ventes[[#This Row],[RemiseType]]="Bas",3%,IF(Ventes[[#This Row],[RemiseType]]="Moyen",5%,IF(Ventes[[#This Row],[RemiseType]]="Elevé",10%,0))))*Ventes[[#This Row],[VenteBrut]]</f>
        <v>275.40000000000003</v>
      </c>
      <c r="Z923">
        <f>Ventes[[#This Row],[VenteBrut]]-Ventes[[#This Row],[Remise]]</f>
        <v>5232.6000000000004</v>
      </c>
      <c r="AA923">
        <f>Ventes[[#This Row],[VenteNombre]]*Ventes[[#This Row],[CUHT]]</f>
        <v>3672</v>
      </c>
      <c r="AB923">
        <f>ROUND(Ventes[[#This Row],[VenteNet]]-Ventes[[#This Row],[Cout]],2)</f>
        <v>1560.6</v>
      </c>
      <c r="AC923">
        <f>WEEKDAY(Ventes[[#This Row],[VenteDate]], 2)</f>
        <v>3</v>
      </c>
      <c r="AD923" t="str">
        <f>CHOOSE(WEEKDAY(Ventes[[#This Row],[VenteDate]], 2),"lun.","mar.","mer.","jeu.","ven.","sam.","dim.")</f>
        <v>mer.</v>
      </c>
      <c r="AE923" s="10" t="str">
        <f>IF(MONTH(Ventes[[#This Row],[VenteDate]])&lt;10,"0"&amp;MONTH(Ventes[[#This Row],[VenteDate]]),TEXT(MONTH(Ventes[[#This Row],[VenteDate]]),"##"))</f>
        <v>12</v>
      </c>
      <c r="AF923" t="str">
        <f>CHOOSE(Ventes[[#This Row],[DateMoisNumero]],"janvier","février","mars","avril","mai","juin","juillet.","août","septembre","octobre","novembre","décembre")</f>
        <v>décembre</v>
      </c>
      <c r="AG923" t="str">
        <f>Ventes[[#This Row],[DateAnnee]]&amp;IF(WEEKNUM(Ventes[[#This Row],[VenteDate]])&lt;10,"-0","-")&amp;WEEKNUM(Ventes[[#This Row],[VenteDate]])</f>
        <v>2025-50</v>
      </c>
      <c r="AH923" s="10">
        <f>YEAR(Ventes[[#This Row],[VenteDate]])</f>
        <v>2025</v>
      </c>
      <c r="AI923" s="1"/>
      <c r="AK923" s="2"/>
      <c r="AR923"/>
      <c r="AS923"/>
      <c r="AT923"/>
      <c r="AU923"/>
      <c r="AV923"/>
      <c r="AW923"/>
      <c r="BA923"/>
      <c r="BC923"/>
    </row>
    <row r="924" spans="1:55">
      <c r="A924" t="s">
        <v>1891</v>
      </c>
      <c r="B924" t="s">
        <v>1892</v>
      </c>
      <c r="D924" s="7">
        <v>45489</v>
      </c>
      <c r="E924" s="8">
        <v>46219</v>
      </c>
      <c r="F924" s="8" t="s">
        <v>36</v>
      </c>
      <c r="G924" t="s">
        <v>37</v>
      </c>
      <c r="H924" t="s">
        <v>155</v>
      </c>
      <c r="I924" t="s">
        <v>156</v>
      </c>
      <c r="J924" t="s">
        <v>157</v>
      </c>
      <c r="K924" t="s">
        <v>1897</v>
      </c>
      <c r="L924" s="9" t="s">
        <v>1898</v>
      </c>
      <c r="M924" s="9" t="s">
        <v>63</v>
      </c>
      <c r="N924" t="s">
        <v>64</v>
      </c>
      <c r="O924" t="s">
        <v>45</v>
      </c>
      <c r="P924" t="s">
        <v>46</v>
      </c>
      <c r="Q924" s="5" t="s">
        <v>57</v>
      </c>
      <c r="R924" t="s">
        <v>58</v>
      </c>
      <c r="S924" t="s">
        <v>307</v>
      </c>
      <c r="T924" t="s">
        <v>308</v>
      </c>
      <c r="U924">
        <v>120.96</v>
      </c>
      <c r="V924">
        <v>42</v>
      </c>
      <c r="W924">
        <v>182.86</v>
      </c>
      <c r="X924">
        <f>Ventes[[#This Row],[VenteNombre]]*Ventes[[#This Row],[PUHT]]</f>
        <v>7680.1200000000008</v>
      </c>
      <c r="Y924">
        <f>IF(Ventes[[#This Row],[RemiseType]]="Aucun",0,IF(Ventes[[#This Row],[RemiseType]]="Bas",3%,IF(Ventes[[#This Row],[RemiseType]]="Moyen",5%,IF(Ventes[[#This Row],[RemiseType]]="Elevé",10%,0))))*Ventes[[#This Row],[VenteBrut]]</f>
        <v>384.00600000000009</v>
      </c>
      <c r="Z924">
        <f>Ventes[[#This Row],[VenteBrut]]-Ventes[[#This Row],[Remise]]</f>
        <v>7296.1140000000005</v>
      </c>
      <c r="AA924">
        <f>Ventes[[#This Row],[VenteNombre]]*Ventes[[#This Row],[CUHT]]</f>
        <v>5080.32</v>
      </c>
      <c r="AB924">
        <f>ROUND(Ventes[[#This Row],[VenteNet]]-Ventes[[#This Row],[Cout]],2)</f>
        <v>2215.79</v>
      </c>
      <c r="AC924">
        <f>WEEKDAY(Ventes[[#This Row],[VenteDate]], 2)</f>
        <v>4</v>
      </c>
      <c r="AD924" t="str">
        <f>CHOOSE(WEEKDAY(Ventes[[#This Row],[VenteDate]], 2),"lun.","mar.","mer.","jeu.","ven.","sam.","dim.")</f>
        <v>jeu.</v>
      </c>
      <c r="AE924" s="10" t="str">
        <f>IF(MONTH(Ventes[[#This Row],[VenteDate]])&lt;10,"0"&amp;MONTH(Ventes[[#This Row],[VenteDate]]),TEXT(MONTH(Ventes[[#This Row],[VenteDate]]),"##"))</f>
        <v>07</v>
      </c>
      <c r="AF924" t="str">
        <f>CHOOSE(Ventes[[#This Row],[DateMoisNumero]],"janvier","février","mars","avril","mai","juin","juillet.","août","septembre","octobre","novembre","décembre")</f>
        <v>juillet.</v>
      </c>
      <c r="AG924" t="str">
        <f>Ventes[[#This Row],[DateAnnee]]&amp;IF(WEEKNUM(Ventes[[#This Row],[VenteDate]])&lt;10,"-0","-")&amp;WEEKNUM(Ventes[[#This Row],[VenteDate]])</f>
        <v>2026-29</v>
      </c>
      <c r="AH924" s="10">
        <f>YEAR(Ventes[[#This Row],[VenteDate]])</f>
        <v>2026</v>
      </c>
      <c r="AI924" s="1"/>
      <c r="AK924" s="2"/>
      <c r="AR924"/>
      <c r="AS924"/>
      <c r="AT924"/>
      <c r="AU924"/>
      <c r="AV924"/>
      <c r="AW924"/>
      <c r="BA924"/>
      <c r="BC924"/>
    </row>
    <row r="925" spans="1:55">
      <c r="A925" t="s">
        <v>1891</v>
      </c>
      <c r="B925" t="s">
        <v>1892</v>
      </c>
      <c r="D925" s="7">
        <v>45489</v>
      </c>
      <c r="E925" s="8">
        <v>46731</v>
      </c>
      <c r="F925" s="8" t="s">
        <v>36</v>
      </c>
      <c r="G925" t="s">
        <v>37</v>
      </c>
      <c r="H925" t="s">
        <v>155</v>
      </c>
      <c r="I925" t="s">
        <v>156</v>
      </c>
      <c r="J925" t="s">
        <v>157</v>
      </c>
      <c r="K925" t="s">
        <v>1899</v>
      </c>
      <c r="L925" s="9" t="s">
        <v>1900</v>
      </c>
      <c r="M925" s="9" t="s">
        <v>53</v>
      </c>
      <c r="N925" t="s">
        <v>54</v>
      </c>
      <c r="O925" t="s">
        <v>45</v>
      </c>
      <c r="P925" s="9" t="s">
        <v>46</v>
      </c>
      <c r="Q925" s="5" t="s">
        <v>79</v>
      </c>
      <c r="R925" t="s">
        <v>80</v>
      </c>
      <c r="S925" t="s">
        <v>160</v>
      </c>
      <c r="T925" t="s">
        <v>161</v>
      </c>
      <c r="U925" s="9">
        <v>12.6</v>
      </c>
      <c r="V925">
        <v>34</v>
      </c>
      <c r="W925" s="9">
        <v>18.899999999999999</v>
      </c>
      <c r="X925">
        <f>Ventes[[#This Row],[VenteNombre]]*Ventes[[#This Row],[PUHT]]</f>
        <v>642.59999999999991</v>
      </c>
      <c r="Y925">
        <f>IF(Ventes[[#This Row],[RemiseType]]="Aucun",0,IF(Ventes[[#This Row],[RemiseType]]="Bas",3%,IF(Ventes[[#This Row],[RemiseType]]="Moyen",5%,IF(Ventes[[#This Row],[RemiseType]]="Elevé",10%,0))))*Ventes[[#This Row],[VenteBrut]]</f>
        <v>32.129999999999995</v>
      </c>
      <c r="Z925">
        <f>Ventes[[#This Row],[VenteBrut]]-Ventes[[#This Row],[Remise]]</f>
        <v>610.46999999999991</v>
      </c>
      <c r="AA925">
        <f>Ventes[[#This Row],[VenteNombre]]*Ventes[[#This Row],[CUHT]]</f>
        <v>428.4</v>
      </c>
      <c r="AB925">
        <f>ROUND(Ventes[[#This Row],[VenteNet]]-Ventes[[#This Row],[Cout]],2)</f>
        <v>182.07</v>
      </c>
      <c r="AC925">
        <f>WEEKDAY(Ventes[[#This Row],[VenteDate]], 2)</f>
        <v>5</v>
      </c>
      <c r="AD925" t="str">
        <f>CHOOSE(WEEKDAY(Ventes[[#This Row],[VenteDate]], 2),"lun.","mar.","mer.","jeu.","ven.","sam.","dim.")</f>
        <v>ven.</v>
      </c>
      <c r="AE925" s="10" t="str">
        <f>IF(MONTH(Ventes[[#This Row],[VenteDate]])&lt;10,"0"&amp;MONTH(Ventes[[#This Row],[VenteDate]]),TEXT(MONTH(Ventes[[#This Row],[VenteDate]]),"##"))</f>
        <v>12</v>
      </c>
      <c r="AF925" t="str">
        <f>CHOOSE(Ventes[[#This Row],[DateMoisNumero]],"janvier","février","mars","avril","mai","juin","juillet.","août","septembre","octobre","novembre","décembre")</f>
        <v>décembre</v>
      </c>
      <c r="AG925" t="str">
        <f>Ventes[[#This Row],[DateAnnee]]&amp;IF(WEEKNUM(Ventes[[#This Row],[VenteDate]])&lt;10,"-0","-")&amp;WEEKNUM(Ventes[[#This Row],[VenteDate]])</f>
        <v>2027-50</v>
      </c>
      <c r="AH925" s="10">
        <f>YEAR(Ventes[[#This Row],[VenteDate]])</f>
        <v>2027</v>
      </c>
      <c r="AI925" s="1"/>
      <c r="AK925" s="2"/>
      <c r="AR925"/>
      <c r="AS925"/>
      <c r="AT925"/>
      <c r="AU925"/>
      <c r="AV925"/>
      <c r="AW925"/>
      <c r="BA925"/>
      <c r="BC925"/>
    </row>
    <row r="926" spans="1:55">
      <c r="A926" t="s">
        <v>1901</v>
      </c>
      <c r="B926" t="s">
        <v>1902</v>
      </c>
      <c r="D926" s="8">
        <v>45710</v>
      </c>
      <c r="E926" s="8">
        <v>45710</v>
      </c>
      <c r="F926" s="8" t="s">
        <v>36</v>
      </c>
      <c r="G926" t="s">
        <v>37</v>
      </c>
      <c r="H926" t="s">
        <v>155</v>
      </c>
      <c r="I926" t="s">
        <v>156</v>
      </c>
      <c r="J926" t="s">
        <v>157</v>
      </c>
      <c r="K926" t="s">
        <v>1903</v>
      </c>
      <c r="L926" s="9" t="s">
        <v>1904</v>
      </c>
      <c r="M926" s="9" t="s">
        <v>43</v>
      </c>
      <c r="N926" t="s">
        <v>44</v>
      </c>
      <c r="O926" t="s">
        <v>77</v>
      </c>
      <c r="P926" t="s">
        <v>78</v>
      </c>
      <c r="Q926" s="5" t="s">
        <v>79</v>
      </c>
      <c r="R926" t="s">
        <v>80</v>
      </c>
      <c r="S926" t="s">
        <v>441</v>
      </c>
      <c r="T926" t="s">
        <v>442</v>
      </c>
      <c r="U926">
        <v>25.2</v>
      </c>
      <c r="V926">
        <v>50</v>
      </c>
      <c r="W926">
        <v>111.97</v>
      </c>
      <c r="X926">
        <f>Ventes[[#This Row],[VenteNombre]]*Ventes[[#This Row],[PUHT]]</f>
        <v>5598.5</v>
      </c>
      <c r="Y926">
        <f>IF(Ventes[[#This Row],[RemiseType]]="Aucun",0,IF(Ventes[[#This Row],[RemiseType]]="Bas",3%,IF(Ventes[[#This Row],[RemiseType]]="Moyen",5%,IF(Ventes[[#This Row],[RemiseType]]="Elevé",10%,0))))*Ventes[[#This Row],[VenteBrut]]</f>
        <v>559.85</v>
      </c>
      <c r="Z926">
        <f>Ventes[[#This Row],[VenteBrut]]-Ventes[[#This Row],[Remise]]</f>
        <v>5038.6499999999996</v>
      </c>
      <c r="AA926">
        <f>Ventes[[#This Row],[VenteNombre]]*Ventes[[#This Row],[CUHT]]</f>
        <v>1260</v>
      </c>
      <c r="AB926">
        <f>ROUND(Ventes[[#This Row],[VenteNet]]-Ventes[[#This Row],[Cout]],2)</f>
        <v>3778.65</v>
      </c>
      <c r="AC926">
        <f>WEEKDAY(Ventes[[#This Row],[VenteDate]], 2)</f>
        <v>6</v>
      </c>
      <c r="AD926" t="str">
        <f>CHOOSE(WEEKDAY(Ventes[[#This Row],[VenteDate]], 2),"lun.","mar.","mer.","jeu.","ven.","sam.","dim.")</f>
        <v>sam.</v>
      </c>
      <c r="AE926" s="10" t="str">
        <f>IF(MONTH(Ventes[[#This Row],[VenteDate]])&lt;10,"0"&amp;MONTH(Ventes[[#This Row],[VenteDate]]),TEXT(MONTH(Ventes[[#This Row],[VenteDate]]),"##"))</f>
        <v>02</v>
      </c>
      <c r="AF926" t="str">
        <f>CHOOSE(Ventes[[#This Row],[DateMoisNumero]],"janvier","février","mars","avril","mai","juin","juillet.","août","septembre","octobre","novembre","décembre")</f>
        <v>février</v>
      </c>
      <c r="AG926" t="str">
        <f>Ventes[[#This Row],[DateAnnee]]&amp;IF(WEEKNUM(Ventes[[#This Row],[VenteDate]])&lt;10,"-0","-")&amp;WEEKNUM(Ventes[[#This Row],[VenteDate]])</f>
        <v>2025-08</v>
      </c>
      <c r="AH926" s="10">
        <f>YEAR(Ventes[[#This Row],[VenteDate]])</f>
        <v>2025</v>
      </c>
      <c r="AI926" s="1"/>
      <c r="AK926" s="2"/>
      <c r="AR926"/>
      <c r="AS926"/>
      <c r="AT926"/>
      <c r="AU926"/>
      <c r="AV926"/>
      <c r="AW926"/>
      <c r="BA926"/>
      <c r="BC926"/>
    </row>
    <row r="927" spans="1:55">
      <c r="A927" t="s">
        <v>1901</v>
      </c>
      <c r="B927" t="s">
        <v>1902</v>
      </c>
      <c r="D927" s="8">
        <v>45710</v>
      </c>
      <c r="E927" s="8">
        <v>46121</v>
      </c>
      <c r="F927" s="8" t="s">
        <v>36</v>
      </c>
      <c r="G927" t="s">
        <v>37</v>
      </c>
      <c r="H927" t="s">
        <v>155</v>
      </c>
      <c r="I927" t="s">
        <v>156</v>
      </c>
      <c r="J927" t="s">
        <v>157</v>
      </c>
      <c r="K927" t="s">
        <v>1905</v>
      </c>
      <c r="L927" s="9" t="s">
        <v>1906</v>
      </c>
      <c r="M927" s="9" t="s">
        <v>75</v>
      </c>
      <c r="N927" t="s">
        <v>76</v>
      </c>
      <c r="O927" t="s">
        <v>45</v>
      </c>
      <c r="P927" t="s">
        <v>46</v>
      </c>
      <c r="Q927" s="5" t="s">
        <v>47</v>
      </c>
      <c r="R927" t="s">
        <v>48</v>
      </c>
      <c r="S927" t="s">
        <v>115</v>
      </c>
      <c r="T927" t="s">
        <v>116</v>
      </c>
      <c r="U927">
        <v>25.2</v>
      </c>
      <c r="V927">
        <v>18</v>
      </c>
      <c r="W927">
        <v>126.25</v>
      </c>
      <c r="X927">
        <f>Ventes[[#This Row],[VenteNombre]]*Ventes[[#This Row],[PUHT]]</f>
        <v>2272.5</v>
      </c>
      <c r="Y927">
        <f>IF(Ventes[[#This Row],[RemiseType]]="Aucun",0,IF(Ventes[[#This Row],[RemiseType]]="Bas",3%,IF(Ventes[[#This Row],[RemiseType]]="Moyen",5%,IF(Ventes[[#This Row],[RemiseType]]="Elevé",10%,0))))*Ventes[[#This Row],[VenteBrut]]</f>
        <v>113.625</v>
      </c>
      <c r="Z927">
        <f>Ventes[[#This Row],[VenteBrut]]-Ventes[[#This Row],[Remise]]</f>
        <v>2158.875</v>
      </c>
      <c r="AA927">
        <f>Ventes[[#This Row],[VenteNombre]]*Ventes[[#This Row],[CUHT]]</f>
        <v>453.59999999999997</v>
      </c>
      <c r="AB927">
        <f>ROUND(Ventes[[#This Row],[VenteNet]]-Ventes[[#This Row],[Cout]],2)</f>
        <v>1705.28</v>
      </c>
      <c r="AC927">
        <f>WEEKDAY(Ventes[[#This Row],[VenteDate]], 2)</f>
        <v>4</v>
      </c>
      <c r="AD927" t="str">
        <f>CHOOSE(WEEKDAY(Ventes[[#This Row],[VenteDate]], 2),"lun.","mar.","mer.","jeu.","ven.","sam.","dim.")</f>
        <v>jeu.</v>
      </c>
      <c r="AE927" s="10" t="str">
        <f>IF(MONTH(Ventes[[#This Row],[VenteDate]])&lt;10,"0"&amp;MONTH(Ventes[[#This Row],[VenteDate]]),TEXT(MONTH(Ventes[[#This Row],[VenteDate]]),"##"))</f>
        <v>04</v>
      </c>
      <c r="AF927" t="str">
        <f>CHOOSE(Ventes[[#This Row],[DateMoisNumero]],"janvier","février","mars","avril","mai","juin","juillet.","août","septembre","octobre","novembre","décembre")</f>
        <v>avril</v>
      </c>
      <c r="AG927" t="str">
        <f>Ventes[[#This Row],[DateAnnee]]&amp;IF(WEEKNUM(Ventes[[#This Row],[VenteDate]])&lt;10,"-0","-")&amp;WEEKNUM(Ventes[[#This Row],[VenteDate]])</f>
        <v>2026-15</v>
      </c>
      <c r="AH927" s="10">
        <f>YEAR(Ventes[[#This Row],[VenteDate]])</f>
        <v>2026</v>
      </c>
      <c r="AI927" s="1"/>
      <c r="AK927" s="2"/>
      <c r="AR927"/>
      <c r="AS927"/>
      <c r="AT927"/>
      <c r="AU927"/>
      <c r="AV927"/>
      <c r="AW927"/>
      <c r="BA927"/>
      <c r="BC927"/>
    </row>
    <row r="928" spans="1:55">
      <c r="A928" t="s">
        <v>1901</v>
      </c>
      <c r="B928" t="s">
        <v>1902</v>
      </c>
      <c r="D928" s="8">
        <v>45710</v>
      </c>
      <c r="E928" s="8">
        <v>46440</v>
      </c>
      <c r="F928" s="8" t="s">
        <v>36</v>
      </c>
      <c r="G928" t="s">
        <v>37</v>
      </c>
      <c r="H928" t="s">
        <v>155</v>
      </c>
      <c r="I928" t="s">
        <v>156</v>
      </c>
      <c r="J928" t="s">
        <v>157</v>
      </c>
      <c r="K928" t="s">
        <v>1907</v>
      </c>
      <c r="L928" s="9" t="s">
        <v>1908</v>
      </c>
      <c r="M928" s="9" t="s">
        <v>43</v>
      </c>
      <c r="N928" t="s">
        <v>44</v>
      </c>
      <c r="O928" t="s">
        <v>77</v>
      </c>
      <c r="P928" s="9" t="s">
        <v>78</v>
      </c>
      <c r="Q928" s="5" t="s">
        <v>79</v>
      </c>
      <c r="R928" t="s">
        <v>80</v>
      </c>
      <c r="S928" t="s">
        <v>441</v>
      </c>
      <c r="T928" t="s">
        <v>442</v>
      </c>
      <c r="U928" s="9">
        <v>43.2</v>
      </c>
      <c r="V928">
        <v>50</v>
      </c>
      <c r="W928" s="9">
        <v>120.52</v>
      </c>
      <c r="X928">
        <f>Ventes[[#This Row],[VenteNombre]]*Ventes[[#This Row],[PUHT]]</f>
        <v>6026</v>
      </c>
      <c r="Y928">
        <f>IF(Ventes[[#This Row],[RemiseType]]="Aucun",0,IF(Ventes[[#This Row],[RemiseType]]="Bas",3%,IF(Ventes[[#This Row],[RemiseType]]="Moyen",5%,IF(Ventes[[#This Row],[RemiseType]]="Elevé",10%,0))))*Ventes[[#This Row],[VenteBrut]]</f>
        <v>602.6</v>
      </c>
      <c r="Z928">
        <f>Ventes[[#This Row],[VenteBrut]]-Ventes[[#This Row],[Remise]]</f>
        <v>5423.4</v>
      </c>
      <c r="AA928">
        <f>Ventes[[#This Row],[VenteNombre]]*Ventes[[#This Row],[CUHT]]</f>
        <v>2160</v>
      </c>
      <c r="AB928">
        <f>ROUND(Ventes[[#This Row],[VenteNet]]-Ventes[[#This Row],[Cout]],2)</f>
        <v>3263.4</v>
      </c>
      <c r="AC928">
        <f>WEEKDAY(Ventes[[#This Row],[VenteDate]], 2)</f>
        <v>1</v>
      </c>
      <c r="AD928" t="str">
        <f>CHOOSE(WEEKDAY(Ventes[[#This Row],[VenteDate]], 2),"lun.","mar.","mer.","jeu.","ven.","sam.","dim.")</f>
        <v>lun.</v>
      </c>
      <c r="AE928" s="10" t="str">
        <f>IF(MONTH(Ventes[[#This Row],[VenteDate]])&lt;10,"0"&amp;MONTH(Ventes[[#This Row],[VenteDate]]),TEXT(MONTH(Ventes[[#This Row],[VenteDate]]),"##"))</f>
        <v>02</v>
      </c>
      <c r="AF928" t="str">
        <f>CHOOSE(Ventes[[#This Row],[DateMoisNumero]],"janvier","février","mars","avril","mai","juin","juillet.","août","septembre","octobre","novembre","décembre")</f>
        <v>février</v>
      </c>
      <c r="AG928" t="str">
        <f>Ventes[[#This Row],[DateAnnee]]&amp;IF(WEEKNUM(Ventes[[#This Row],[VenteDate]])&lt;10,"-0","-")&amp;WEEKNUM(Ventes[[#This Row],[VenteDate]])</f>
        <v>2027-09</v>
      </c>
      <c r="AH928" s="10">
        <f>YEAR(Ventes[[#This Row],[VenteDate]])</f>
        <v>2027</v>
      </c>
      <c r="AI928" s="1"/>
      <c r="AK928" s="2"/>
      <c r="AR928"/>
      <c r="AS928"/>
      <c r="AT928"/>
      <c r="AU928"/>
      <c r="AV928"/>
      <c r="AW928"/>
      <c r="BA928"/>
      <c r="BC928"/>
    </row>
    <row r="929" spans="1:55">
      <c r="A929" t="s">
        <v>1901</v>
      </c>
      <c r="B929" t="s">
        <v>1902</v>
      </c>
      <c r="D929" s="8">
        <v>45710</v>
      </c>
      <c r="E929" s="8">
        <v>46852</v>
      </c>
      <c r="F929" s="8" t="s">
        <v>36</v>
      </c>
      <c r="G929" t="s">
        <v>37</v>
      </c>
      <c r="H929" t="s">
        <v>155</v>
      </c>
      <c r="I929" t="s">
        <v>156</v>
      </c>
      <c r="J929" t="s">
        <v>157</v>
      </c>
      <c r="K929" t="s">
        <v>1909</v>
      </c>
      <c r="L929" s="9" t="s">
        <v>1910</v>
      </c>
      <c r="M929" s="9" t="s">
        <v>75</v>
      </c>
      <c r="N929" t="s">
        <v>76</v>
      </c>
      <c r="O929" t="s">
        <v>45</v>
      </c>
      <c r="P929" s="9" t="s">
        <v>46</v>
      </c>
      <c r="Q929" s="5" t="s">
        <v>47</v>
      </c>
      <c r="R929" t="s">
        <v>48</v>
      </c>
      <c r="S929" t="s">
        <v>115</v>
      </c>
      <c r="T929" t="s">
        <v>116</v>
      </c>
      <c r="U929" s="9">
        <v>18</v>
      </c>
      <c r="V929">
        <v>18</v>
      </c>
      <c r="W929" s="9">
        <v>118.75</v>
      </c>
      <c r="X929">
        <f>Ventes[[#This Row],[VenteNombre]]*Ventes[[#This Row],[PUHT]]</f>
        <v>2137.5</v>
      </c>
      <c r="Y929">
        <f>IF(Ventes[[#This Row],[RemiseType]]="Aucun",0,IF(Ventes[[#This Row],[RemiseType]]="Bas",3%,IF(Ventes[[#This Row],[RemiseType]]="Moyen",5%,IF(Ventes[[#This Row],[RemiseType]]="Elevé",10%,0))))*Ventes[[#This Row],[VenteBrut]]</f>
        <v>106.875</v>
      </c>
      <c r="Z929">
        <f>Ventes[[#This Row],[VenteBrut]]-Ventes[[#This Row],[Remise]]</f>
        <v>2030.625</v>
      </c>
      <c r="AA929">
        <f>Ventes[[#This Row],[VenteNombre]]*Ventes[[#This Row],[CUHT]]</f>
        <v>324</v>
      </c>
      <c r="AB929">
        <f>ROUND(Ventes[[#This Row],[VenteNet]]-Ventes[[#This Row],[Cout]],2)</f>
        <v>1706.63</v>
      </c>
      <c r="AC929">
        <f>WEEKDAY(Ventes[[#This Row],[VenteDate]], 2)</f>
        <v>7</v>
      </c>
      <c r="AD929" t="str">
        <f>CHOOSE(WEEKDAY(Ventes[[#This Row],[VenteDate]], 2),"lun.","mar.","mer.","jeu.","ven.","sam.","dim.")</f>
        <v>dim.</v>
      </c>
      <c r="AE929" s="10" t="str">
        <f>IF(MONTH(Ventes[[#This Row],[VenteDate]])&lt;10,"0"&amp;MONTH(Ventes[[#This Row],[VenteDate]]),TEXT(MONTH(Ventes[[#This Row],[VenteDate]]),"##"))</f>
        <v>04</v>
      </c>
      <c r="AF929" t="str">
        <f>CHOOSE(Ventes[[#This Row],[DateMoisNumero]],"janvier","février","mars","avril","mai","juin","juillet.","août","septembre","octobre","novembre","décembre")</f>
        <v>avril</v>
      </c>
      <c r="AG929" t="str">
        <f>Ventes[[#This Row],[DateAnnee]]&amp;IF(WEEKNUM(Ventes[[#This Row],[VenteDate]])&lt;10,"-0","-")&amp;WEEKNUM(Ventes[[#This Row],[VenteDate]])</f>
        <v>2028-16</v>
      </c>
      <c r="AH929" s="10">
        <f>YEAR(Ventes[[#This Row],[VenteDate]])</f>
        <v>2028</v>
      </c>
      <c r="AI929" s="1"/>
      <c r="AK929" s="2"/>
      <c r="AR929"/>
      <c r="AS929"/>
      <c r="AT929"/>
      <c r="AU929"/>
      <c r="AV929"/>
      <c r="AW929"/>
      <c r="BA929"/>
      <c r="BC929"/>
    </row>
    <row r="930" spans="1:55">
      <c r="A930" t="s">
        <v>1911</v>
      </c>
      <c r="B930" t="s">
        <v>1912</v>
      </c>
      <c r="D930" s="7">
        <v>45512</v>
      </c>
      <c r="E930" s="8">
        <v>45783</v>
      </c>
      <c r="F930" s="8" t="s">
        <v>95</v>
      </c>
      <c r="G930" t="s">
        <v>96</v>
      </c>
      <c r="H930" t="s">
        <v>38</v>
      </c>
      <c r="I930" t="s">
        <v>39</v>
      </c>
      <c r="J930" t="s">
        <v>40</v>
      </c>
      <c r="K930" t="s">
        <v>993</v>
      </c>
      <c r="L930" s="9" t="s">
        <v>994</v>
      </c>
      <c r="M930" s="9" t="s">
        <v>130</v>
      </c>
      <c r="N930" t="s">
        <v>131</v>
      </c>
      <c r="O930" t="s">
        <v>77</v>
      </c>
      <c r="P930" t="s">
        <v>78</v>
      </c>
      <c r="Q930" s="5" t="s">
        <v>79</v>
      </c>
      <c r="R930" t="s">
        <v>80</v>
      </c>
      <c r="S930" t="s">
        <v>119</v>
      </c>
      <c r="T930" t="s">
        <v>120</v>
      </c>
      <c r="U930">
        <v>32.94</v>
      </c>
      <c r="V930">
        <v>29</v>
      </c>
      <c r="W930">
        <v>47.79</v>
      </c>
      <c r="X930">
        <f>Ventes[[#This Row],[VenteNombre]]*Ventes[[#This Row],[PUHT]]</f>
        <v>1385.91</v>
      </c>
      <c r="Y930">
        <f>IF(Ventes[[#This Row],[RemiseType]]="Aucun",0,IF(Ventes[[#This Row],[RemiseType]]="Bas",3%,IF(Ventes[[#This Row],[RemiseType]]="Moyen",5%,IF(Ventes[[#This Row],[RemiseType]]="Elevé",10%,0))))*Ventes[[#This Row],[VenteBrut]]</f>
        <v>138.59100000000001</v>
      </c>
      <c r="Z930">
        <f>Ventes[[#This Row],[VenteBrut]]-Ventes[[#This Row],[Remise]]</f>
        <v>1247.319</v>
      </c>
      <c r="AA930">
        <f>Ventes[[#This Row],[VenteNombre]]*Ventes[[#This Row],[CUHT]]</f>
        <v>955.26</v>
      </c>
      <c r="AB930">
        <f>ROUND(Ventes[[#This Row],[VenteNet]]-Ventes[[#This Row],[Cout]],2)</f>
        <v>292.06</v>
      </c>
      <c r="AC930">
        <f>WEEKDAY(Ventes[[#This Row],[VenteDate]], 2)</f>
        <v>2</v>
      </c>
      <c r="AD930" t="str">
        <f>CHOOSE(WEEKDAY(Ventes[[#This Row],[VenteDate]], 2),"lun.","mar.","mer.","jeu.","ven.","sam.","dim.")</f>
        <v>mar.</v>
      </c>
      <c r="AE930" s="10" t="str">
        <f>IF(MONTH(Ventes[[#This Row],[VenteDate]])&lt;10,"0"&amp;MONTH(Ventes[[#This Row],[VenteDate]]),TEXT(MONTH(Ventes[[#This Row],[VenteDate]]),"##"))</f>
        <v>05</v>
      </c>
      <c r="AF930" t="str">
        <f>CHOOSE(Ventes[[#This Row],[DateMoisNumero]],"janvier","février","mars","avril","mai","juin","juillet.","août","septembre","octobre","novembre","décembre")</f>
        <v>mai</v>
      </c>
      <c r="AG930" t="str">
        <f>Ventes[[#This Row],[DateAnnee]]&amp;IF(WEEKNUM(Ventes[[#This Row],[VenteDate]])&lt;10,"-0","-")&amp;WEEKNUM(Ventes[[#This Row],[VenteDate]])</f>
        <v>2025-19</v>
      </c>
      <c r="AH930" s="10">
        <f>YEAR(Ventes[[#This Row],[VenteDate]])</f>
        <v>2025</v>
      </c>
      <c r="AI930" s="1"/>
      <c r="AK930" s="2"/>
      <c r="AR930"/>
      <c r="AS930"/>
      <c r="AT930"/>
      <c r="AU930"/>
      <c r="AV930"/>
      <c r="AW930"/>
      <c r="BA930"/>
      <c r="BC930"/>
    </row>
    <row r="931" spans="1:55">
      <c r="A931" t="s">
        <v>1911</v>
      </c>
      <c r="B931" t="s">
        <v>1912</v>
      </c>
      <c r="D931" s="7">
        <v>45512</v>
      </c>
      <c r="E931" s="8">
        <v>46513</v>
      </c>
      <c r="F931" s="8" t="s">
        <v>95</v>
      </c>
      <c r="G931" t="s">
        <v>96</v>
      </c>
      <c r="H931" t="s">
        <v>38</v>
      </c>
      <c r="I931" t="s">
        <v>39</v>
      </c>
      <c r="J931" t="s">
        <v>40</v>
      </c>
      <c r="K931" t="s">
        <v>719</v>
      </c>
      <c r="L931" s="9" t="s">
        <v>720</v>
      </c>
      <c r="M931" s="9" t="s">
        <v>130</v>
      </c>
      <c r="N931" t="s">
        <v>131</v>
      </c>
      <c r="O931" t="s">
        <v>77</v>
      </c>
      <c r="P931" s="9" t="s">
        <v>78</v>
      </c>
      <c r="Q931" s="5" t="s">
        <v>79</v>
      </c>
      <c r="R931" t="s">
        <v>80</v>
      </c>
      <c r="S931" t="s">
        <v>119</v>
      </c>
      <c r="T931" t="s">
        <v>120</v>
      </c>
      <c r="U931" s="9">
        <v>65.88</v>
      </c>
      <c r="V931">
        <v>29</v>
      </c>
      <c r="W931" s="9">
        <v>95.58</v>
      </c>
      <c r="X931">
        <f>Ventes[[#This Row],[VenteNombre]]*Ventes[[#This Row],[PUHT]]</f>
        <v>2771.82</v>
      </c>
      <c r="Y931">
        <f>IF(Ventes[[#This Row],[RemiseType]]="Aucun",0,IF(Ventes[[#This Row],[RemiseType]]="Bas",3%,IF(Ventes[[#This Row],[RemiseType]]="Moyen",5%,IF(Ventes[[#This Row],[RemiseType]]="Elevé",10%,0))))*Ventes[[#This Row],[VenteBrut]]</f>
        <v>277.18200000000002</v>
      </c>
      <c r="Z931">
        <f>Ventes[[#This Row],[VenteBrut]]-Ventes[[#This Row],[Remise]]</f>
        <v>2494.6379999999999</v>
      </c>
      <c r="AA931">
        <f>Ventes[[#This Row],[VenteNombre]]*Ventes[[#This Row],[CUHT]]</f>
        <v>1910.52</v>
      </c>
      <c r="AB931">
        <f>ROUND(Ventes[[#This Row],[VenteNet]]-Ventes[[#This Row],[Cout]],2)</f>
        <v>584.12</v>
      </c>
      <c r="AC931">
        <f>WEEKDAY(Ventes[[#This Row],[VenteDate]], 2)</f>
        <v>4</v>
      </c>
      <c r="AD931" t="str">
        <f>CHOOSE(WEEKDAY(Ventes[[#This Row],[VenteDate]], 2),"lun.","mar.","mer.","jeu.","ven.","sam.","dim.")</f>
        <v>jeu.</v>
      </c>
      <c r="AE931" s="10" t="str">
        <f>IF(MONTH(Ventes[[#This Row],[VenteDate]])&lt;10,"0"&amp;MONTH(Ventes[[#This Row],[VenteDate]]),TEXT(MONTH(Ventes[[#This Row],[VenteDate]]),"##"))</f>
        <v>05</v>
      </c>
      <c r="AF931" t="str">
        <f>CHOOSE(Ventes[[#This Row],[DateMoisNumero]],"janvier","février","mars","avril","mai","juin","juillet.","août","septembre","octobre","novembre","décembre")</f>
        <v>mai</v>
      </c>
      <c r="AG931" t="str">
        <f>Ventes[[#This Row],[DateAnnee]]&amp;IF(WEEKNUM(Ventes[[#This Row],[VenteDate]])&lt;10,"-0","-")&amp;WEEKNUM(Ventes[[#This Row],[VenteDate]])</f>
        <v>2027-19</v>
      </c>
      <c r="AH931" s="10">
        <f>YEAR(Ventes[[#This Row],[VenteDate]])</f>
        <v>2027</v>
      </c>
      <c r="AI931" s="1"/>
      <c r="AK931" s="2"/>
      <c r="AR931"/>
      <c r="AS931"/>
      <c r="AT931"/>
      <c r="AU931"/>
      <c r="AV931"/>
      <c r="AW931"/>
      <c r="BA931"/>
      <c r="BC931"/>
    </row>
    <row r="932" spans="1:55">
      <c r="A932" t="s">
        <v>1913</v>
      </c>
      <c r="B932" t="s">
        <v>1914</v>
      </c>
      <c r="D932" s="7">
        <v>45824</v>
      </c>
      <c r="E932" s="8">
        <v>45920</v>
      </c>
      <c r="F932" s="8" t="s">
        <v>170</v>
      </c>
      <c r="G932" t="s">
        <v>171</v>
      </c>
      <c r="H932" t="s">
        <v>790</v>
      </c>
      <c r="I932" t="s">
        <v>791</v>
      </c>
      <c r="J932" t="s">
        <v>792</v>
      </c>
      <c r="K932" t="s">
        <v>416</v>
      </c>
      <c r="L932" s="9" t="s">
        <v>417</v>
      </c>
      <c r="M932" s="9" t="s">
        <v>63</v>
      </c>
      <c r="N932" t="s">
        <v>64</v>
      </c>
      <c r="O932" t="s">
        <v>288</v>
      </c>
      <c r="P932" t="s">
        <v>289</v>
      </c>
      <c r="Q932" s="5" t="s">
        <v>79</v>
      </c>
      <c r="R932" t="s">
        <v>80</v>
      </c>
      <c r="S932" t="s">
        <v>160</v>
      </c>
      <c r="T932" t="s">
        <v>161</v>
      </c>
      <c r="U932">
        <v>20.52</v>
      </c>
      <c r="V932">
        <v>88</v>
      </c>
      <c r="W932">
        <v>116.2</v>
      </c>
      <c r="X932">
        <f>Ventes[[#This Row],[VenteNombre]]*Ventes[[#This Row],[PUHT]]</f>
        <v>10225.6</v>
      </c>
      <c r="Y9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2">
        <f>Ventes[[#This Row],[VenteBrut]]-Ventes[[#This Row],[Remise]]</f>
        <v>10225.6</v>
      </c>
      <c r="AA932">
        <f>Ventes[[#This Row],[VenteNombre]]*Ventes[[#This Row],[CUHT]]</f>
        <v>1805.76</v>
      </c>
      <c r="AB932">
        <f>ROUND(Ventes[[#This Row],[VenteNet]]-Ventes[[#This Row],[Cout]],2)</f>
        <v>8419.84</v>
      </c>
      <c r="AC932">
        <f>WEEKDAY(Ventes[[#This Row],[VenteDate]], 2)</f>
        <v>6</v>
      </c>
      <c r="AD932" t="str">
        <f>CHOOSE(WEEKDAY(Ventes[[#This Row],[VenteDate]], 2),"lun.","mar.","mer.","jeu.","ven.","sam.","dim.")</f>
        <v>sam.</v>
      </c>
      <c r="AE932" s="10" t="str">
        <f>IF(MONTH(Ventes[[#This Row],[VenteDate]])&lt;10,"0"&amp;MONTH(Ventes[[#This Row],[VenteDate]]),TEXT(MONTH(Ventes[[#This Row],[VenteDate]]),"##"))</f>
        <v>09</v>
      </c>
      <c r="AF932" t="str">
        <f>CHOOSE(Ventes[[#This Row],[DateMoisNumero]],"janvier","février","mars","avril","mai","juin","juillet.","août","septembre","octobre","novembre","décembre")</f>
        <v>septembre</v>
      </c>
      <c r="AG932" t="str">
        <f>Ventes[[#This Row],[DateAnnee]]&amp;IF(WEEKNUM(Ventes[[#This Row],[VenteDate]])&lt;10,"-0","-")&amp;WEEKNUM(Ventes[[#This Row],[VenteDate]])</f>
        <v>2025-38</v>
      </c>
      <c r="AH932" s="10">
        <f>YEAR(Ventes[[#This Row],[VenteDate]])</f>
        <v>2025</v>
      </c>
      <c r="AI932" s="1"/>
      <c r="AK932" s="2"/>
      <c r="AR932"/>
      <c r="AS932"/>
      <c r="AT932"/>
      <c r="AU932"/>
      <c r="AV932"/>
      <c r="AW932"/>
      <c r="BA932"/>
      <c r="BC932"/>
    </row>
    <row r="933" spans="1:55">
      <c r="A933" t="s">
        <v>1913</v>
      </c>
      <c r="B933" t="s">
        <v>1914</v>
      </c>
      <c r="D933" s="7">
        <v>45824</v>
      </c>
      <c r="E933" s="8">
        <v>46073</v>
      </c>
      <c r="F933" s="8" t="s">
        <v>170</v>
      </c>
      <c r="G933" t="s">
        <v>171</v>
      </c>
      <c r="H933" t="s">
        <v>790</v>
      </c>
      <c r="I933" t="s">
        <v>791</v>
      </c>
      <c r="J933" t="s">
        <v>792</v>
      </c>
      <c r="K933" t="s">
        <v>881</v>
      </c>
      <c r="L933" s="9" t="s">
        <v>882</v>
      </c>
      <c r="M933" s="9" t="s">
        <v>53</v>
      </c>
      <c r="N933" t="s">
        <v>54</v>
      </c>
      <c r="O933" t="s">
        <v>288</v>
      </c>
      <c r="P933" t="s">
        <v>289</v>
      </c>
      <c r="Q933" s="5" t="s">
        <v>79</v>
      </c>
      <c r="R933" t="s">
        <v>80</v>
      </c>
      <c r="S933" t="s">
        <v>199</v>
      </c>
      <c r="T933" t="s">
        <v>200</v>
      </c>
      <c r="U933">
        <v>116.64</v>
      </c>
      <c r="V933">
        <v>43</v>
      </c>
      <c r="W933">
        <v>174.96</v>
      </c>
      <c r="X933">
        <f>Ventes[[#This Row],[VenteNombre]]*Ventes[[#This Row],[PUHT]]</f>
        <v>7523.2800000000007</v>
      </c>
      <c r="Y93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3">
        <f>Ventes[[#This Row],[VenteBrut]]-Ventes[[#This Row],[Remise]]</f>
        <v>7523.2800000000007</v>
      </c>
      <c r="AA933">
        <f>Ventes[[#This Row],[VenteNombre]]*Ventes[[#This Row],[CUHT]]</f>
        <v>5015.5200000000004</v>
      </c>
      <c r="AB933">
        <f>ROUND(Ventes[[#This Row],[VenteNet]]-Ventes[[#This Row],[Cout]],2)</f>
        <v>2507.7600000000002</v>
      </c>
      <c r="AC933">
        <f>WEEKDAY(Ventes[[#This Row],[VenteDate]], 2)</f>
        <v>5</v>
      </c>
      <c r="AD933" t="str">
        <f>CHOOSE(WEEKDAY(Ventes[[#This Row],[VenteDate]], 2),"lun.","mar.","mer.","jeu.","ven.","sam.","dim.")</f>
        <v>ven.</v>
      </c>
      <c r="AE933" s="10" t="str">
        <f>IF(MONTH(Ventes[[#This Row],[VenteDate]])&lt;10,"0"&amp;MONTH(Ventes[[#This Row],[VenteDate]]),TEXT(MONTH(Ventes[[#This Row],[VenteDate]]),"##"))</f>
        <v>02</v>
      </c>
      <c r="AF933" t="str">
        <f>CHOOSE(Ventes[[#This Row],[DateMoisNumero]],"janvier","février","mars","avril","mai","juin","juillet.","août","septembre","octobre","novembre","décembre")</f>
        <v>février</v>
      </c>
      <c r="AG933" t="str">
        <f>Ventes[[#This Row],[DateAnnee]]&amp;IF(WEEKNUM(Ventes[[#This Row],[VenteDate]])&lt;10,"-0","-")&amp;WEEKNUM(Ventes[[#This Row],[VenteDate]])</f>
        <v>2026-08</v>
      </c>
      <c r="AH933" s="10">
        <f>YEAR(Ventes[[#This Row],[VenteDate]])</f>
        <v>2026</v>
      </c>
      <c r="AI933" s="1"/>
      <c r="AK933" s="2"/>
      <c r="AR933"/>
      <c r="AS933"/>
      <c r="AT933"/>
      <c r="AU933"/>
      <c r="AV933"/>
      <c r="AW933"/>
      <c r="BA933"/>
      <c r="BC933"/>
    </row>
    <row r="934" spans="1:55">
      <c r="A934" t="s">
        <v>1913</v>
      </c>
      <c r="B934" t="s">
        <v>1914</v>
      </c>
      <c r="D934" s="7">
        <v>45824</v>
      </c>
      <c r="E934" s="8">
        <v>46650</v>
      </c>
      <c r="F934" s="8" t="s">
        <v>170</v>
      </c>
      <c r="G934" t="s">
        <v>171</v>
      </c>
      <c r="H934" t="s">
        <v>790</v>
      </c>
      <c r="I934" t="s">
        <v>791</v>
      </c>
      <c r="J934" t="s">
        <v>792</v>
      </c>
      <c r="K934" t="s">
        <v>1915</v>
      </c>
      <c r="L934" s="9" t="s">
        <v>1916</v>
      </c>
      <c r="M934" s="9" t="s">
        <v>63</v>
      </c>
      <c r="N934" t="s">
        <v>64</v>
      </c>
      <c r="O934" t="s">
        <v>288</v>
      </c>
      <c r="P934" s="9" t="s">
        <v>289</v>
      </c>
      <c r="Q934" s="5" t="s">
        <v>79</v>
      </c>
      <c r="R934" t="s">
        <v>80</v>
      </c>
      <c r="S934" t="s">
        <v>160</v>
      </c>
      <c r="T934" t="s">
        <v>161</v>
      </c>
      <c r="U934" s="9">
        <v>23.94</v>
      </c>
      <c r="V934">
        <v>88</v>
      </c>
      <c r="W934" s="9">
        <v>118.9</v>
      </c>
      <c r="X934">
        <f>Ventes[[#This Row],[VenteNombre]]*Ventes[[#This Row],[PUHT]]</f>
        <v>10463.200000000001</v>
      </c>
      <c r="Y93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4">
        <f>Ventes[[#This Row],[VenteBrut]]-Ventes[[#This Row],[Remise]]</f>
        <v>10463.200000000001</v>
      </c>
      <c r="AA934">
        <f>Ventes[[#This Row],[VenteNombre]]*Ventes[[#This Row],[CUHT]]</f>
        <v>2106.7200000000003</v>
      </c>
      <c r="AB934">
        <f>ROUND(Ventes[[#This Row],[VenteNet]]-Ventes[[#This Row],[Cout]],2)</f>
        <v>8356.48</v>
      </c>
      <c r="AC934">
        <f>WEEKDAY(Ventes[[#This Row],[VenteDate]], 2)</f>
        <v>1</v>
      </c>
      <c r="AD934" t="str">
        <f>CHOOSE(WEEKDAY(Ventes[[#This Row],[VenteDate]], 2),"lun.","mar.","mer.","jeu.","ven.","sam.","dim.")</f>
        <v>lun.</v>
      </c>
      <c r="AE934" s="10" t="str">
        <f>IF(MONTH(Ventes[[#This Row],[VenteDate]])&lt;10,"0"&amp;MONTH(Ventes[[#This Row],[VenteDate]]),TEXT(MONTH(Ventes[[#This Row],[VenteDate]]),"##"))</f>
        <v>09</v>
      </c>
      <c r="AF934" t="str">
        <f>CHOOSE(Ventes[[#This Row],[DateMoisNumero]],"janvier","février","mars","avril","mai","juin","juillet.","août","septembre","octobre","novembre","décembre")</f>
        <v>septembre</v>
      </c>
      <c r="AG934" t="str">
        <f>Ventes[[#This Row],[DateAnnee]]&amp;IF(WEEKNUM(Ventes[[#This Row],[VenteDate]])&lt;10,"-0","-")&amp;WEEKNUM(Ventes[[#This Row],[VenteDate]])</f>
        <v>2027-39</v>
      </c>
      <c r="AH934" s="10">
        <f>YEAR(Ventes[[#This Row],[VenteDate]])</f>
        <v>2027</v>
      </c>
      <c r="AI934" s="1"/>
      <c r="AK934" s="2"/>
      <c r="AR934"/>
      <c r="AS934"/>
      <c r="AT934"/>
      <c r="AU934"/>
      <c r="AV934"/>
      <c r="AW934"/>
      <c r="BA934"/>
      <c r="BC934"/>
    </row>
    <row r="935" spans="1:55">
      <c r="A935" t="s">
        <v>1913</v>
      </c>
      <c r="B935" t="s">
        <v>1914</v>
      </c>
      <c r="D935" s="7">
        <v>45824</v>
      </c>
      <c r="E935" s="8">
        <v>46803</v>
      </c>
      <c r="F935" s="8" t="s">
        <v>170</v>
      </c>
      <c r="G935" t="s">
        <v>171</v>
      </c>
      <c r="H935" t="s">
        <v>790</v>
      </c>
      <c r="I935" t="s">
        <v>791</v>
      </c>
      <c r="J935" t="s">
        <v>792</v>
      </c>
      <c r="K935" t="s">
        <v>1917</v>
      </c>
      <c r="L935" s="9" t="s">
        <v>1918</v>
      </c>
      <c r="M935" s="9" t="s">
        <v>53</v>
      </c>
      <c r="N935" t="s">
        <v>54</v>
      </c>
      <c r="O935" t="s">
        <v>288</v>
      </c>
      <c r="P935" s="9" t="s">
        <v>289</v>
      </c>
      <c r="Q935" s="5" t="s">
        <v>79</v>
      </c>
      <c r="R935" t="s">
        <v>80</v>
      </c>
      <c r="S935" t="s">
        <v>199</v>
      </c>
      <c r="T935" t="s">
        <v>200</v>
      </c>
      <c r="U935" s="9">
        <v>90.72</v>
      </c>
      <c r="V935">
        <v>43</v>
      </c>
      <c r="W935" s="9">
        <v>136.08000000000001</v>
      </c>
      <c r="X935">
        <f>Ventes[[#This Row],[VenteNombre]]*Ventes[[#This Row],[PUHT]]</f>
        <v>5851.4400000000005</v>
      </c>
      <c r="Y93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5">
        <f>Ventes[[#This Row],[VenteBrut]]-Ventes[[#This Row],[Remise]]</f>
        <v>5851.4400000000005</v>
      </c>
      <c r="AA935">
        <f>Ventes[[#This Row],[VenteNombre]]*Ventes[[#This Row],[CUHT]]</f>
        <v>3900.96</v>
      </c>
      <c r="AB935">
        <f>ROUND(Ventes[[#This Row],[VenteNet]]-Ventes[[#This Row],[Cout]],2)</f>
        <v>1950.48</v>
      </c>
      <c r="AC935">
        <f>WEEKDAY(Ventes[[#This Row],[VenteDate]], 2)</f>
        <v>7</v>
      </c>
      <c r="AD935" t="str">
        <f>CHOOSE(WEEKDAY(Ventes[[#This Row],[VenteDate]], 2),"lun.","mar.","mer.","jeu.","ven.","sam.","dim.")</f>
        <v>dim.</v>
      </c>
      <c r="AE935" s="10" t="str">
        <f>IF(MONTH(Ventes[[#This Row],[VenteDate]])&lt;10,"0"&amp;MONTH(Ventes[[#This Row],[VenteDate]]),TEXT(MONTH(Ventes[[#This Row],[VenteDate]]),"##"))</f>
        <v>02</v>
      </c>
      <c r="AF935" t="str">
        <f>CHOOSE(Ventes[[#This Row],[DateMoisNumero]],"janvier","février","mars","avril","mai","juin","juillet.","août","septembre","octobre","novembre","décembre")</f>
        <v>février</v>
      </c>
      <c r="AG935" t="str">
        <f>Ventes[[#This Row],[DateAnnee]]&amp;IF(WEEKNUM(Ventes[[#This Row],[VenteDate]])&lt;10,"-0","-")&amp;WEEKNUM(Ventes[[#This Row],[VenteDate]])</f>
        <v>2028-09</v>
      </c>
      <c r="AH935" s="10">
        <f>YEAR(Ventes[[#This Row],[VenteDate]])</f>
        <v>2028</v>
      </c>
      <c r="AI935" s="1"/>
      <c r="AK935" s="2"/>
      <c r="AR935"/>
      <c r="AS935"/>
      <c r="AT935"/>
      <c r="AU935"/>
      <c r="AV935"/>
      <c r="AW935"/>
      <c r="BA935"/>
      <c r="BC935"/>
    </row>
    <row r="936" spans="1:55">
      <c r="A936" t="s">
        <v>1919</v>
      </c>
      <c r="B936" t="s">
        <v>1920</v>
      </c>
      <c r="D936" s="7">
        <v>45939</v>
      </c>
      <c r="E936" s="8">
        <v>45965</v>
      </c>
      <c r="F936" s="8" t="s">
        <v>95</v>
      </c>
      <c r="G936" t="s">
        <v>96</v>
      </c>
      <c r="H936" t="s">
        <v>155</v>
      </c>
      <c r="I936" t="s">
        <v>156</v>
      </c>
      <c r="J936" t="s">
        <v>157</v>
      </c>
      <c r="K936" t="s">
        <v>1661</v>
      </c>
      <c r="L936" s="9" t="s">
        <v>1662</v>
      </c>
      <c r="M936" s="9" t="s">
        <v>75</v>
      </c>
      <c r="N936" t="s">
        <v>76</v>
      </c>
      <c r="O936" t="s">
        <v>77</v>
      </c>
      <c r="P936" t="s">
        <v>78</v>
      </c>
      <c r="Q936" s="5" t="s">
        <v>79</v>
      </c>
      <c r="R936" t="s">
        <v>80</v>
      </c>
      <c r="S936" t="s">
        <v>342</v>
      </c>
      <c r="T936" t="s">
        <v>343</v>
      </c>
      <c r="U936">
        <v>126</v>
      </c>
      <c r="V936">
        <v>29</v>
      </c>
      <c r="W936">
        <v>154</v>
      </c>
      <c r="X936">
        <f>Ventes[[#This Row],[VenteNombre]]*Ventes[[#This Row],[PUHT]]</f>
        <v>4466</v>
      </c>
      <c r="Y936">
        <f>IF(Ventes[[#This Row],[RemiseType]]="Aucun",0,IF(Ventes[[#This Row],[RemiseType]]="Bas",3%,IF(Ventes[[#This Row],[RemiseType]]="Moyen",5%,IF(Ventes[[#This Row],[RemiseType]]="Elevé",10%,0))))*Ventes[[#This Row],[VenteBrut]]</f>
        <v>446.6</v>
      </c>
      <c r="Z936">
        <f>Ventes[[#This Row],[VenteBrut]]-Ventes[[#This Row],[Remise]]</f>
        <v>4019.4</v>
      </c>
      <c r="AA936">
        <f>Ventes[[#This Row],[VenteNombre]]*Ventes[[#This Row],[CUHT]]</f>
        <v>3654</v>
      </c>
      <c r="AB936">
        <f>ROUND(Ventes[[#This Row],[VenteNet]]-Ventes[[#This Row],[Cout]],2)</f>
        <v>365.4</v>
      </c>
      <c r="AC936">
        <f>WEEKDAY(Ventes[[#This Row],[VenteDate]], 2)</f>
        <v>2</v>
      </c>
      <c r="AD936" t="str">
        <f>CHOOSE(WEEKDAY(Ventes[[#This Row],[VenteDate]], 2),"lun.","mar.","mer.","jeu.","ven.","sam.","dim.")</f>
        <v>mar.</v>
      </c>
      <c r="AE936" s="10" t="str">
        <f>IF(MONTH(Ventes[[#This Row],[VenteDate]])&lt;10,"0"&amp;MONTH(Ventes[[#This Row],[VenteDate]]),TEXT(MONTH(Ventes[[#This Row],[VenteDate]]),"##"))</f>
        <v>11</v>
      </c>
      <c r="AF936" t="str">
        <f>CHOOSE(Ventes[[#This Row],[DateMoisNumero]],"janvier","février","mars","avril","mai","juin","juillet.","août","septembre","octobre","novembre","décembre")</f>
        <v>novembre</v>
      </c>
      <c r="AG936" t="str">
        <f>Ventes[[#This Row],[DateAnnee]]&amp;IF(WEEKNUM(Ventes[[#This Row],[VenteDate]])&lt;10,"-0","-")&amp;WEEKNUM(Ventes[[#This Row],[VenteDate]])</f>
        <v>2025-45</v>
      </c>
      <c r="AH936" s="10">
        <f>YEAR(Ventes[[#This Row],[VenteDate]])</f>
        <v>2025</v>
      </c>
      <c r="AI936" s="1"/>
      <c r="AK936" s="2"/>
      <c r="AR936"/>
      <c r="AS936"/>
      <c r="AT936"/>
      <c r="AU936"/>
      <c r="AV936"/>
      <c r="AW936"/>
      <c r="BA936"/>
      <c r="BC936"/>
    </row>
    <row r="937" spans="1:55">
      <c r="A937" t="s">
        <v>1919</v>
      </c>
      <c r="B937" t="s">
        <v>1920</v>
      </c>
      <c r="D937" s="7">
        <v>45939</v>
      </c>
      <c r="E937" s="8">
        <v>46036</v>
      </c>
      <c r="F937" s="8" t="s">
        <v>95</v>
      </c>
      <c r="G937" t="s">
        <v>96</v>
      </c>
      <c r="H937" t="s">
        <v>155</v>
      </c>
      <c r="I937" t="s">
        <v>156</v>
      </c>
      <c r="J937" t="s">
        <v>157</v>
      </c>
      <c r="K937" t="s">
        <v>1921</v>
      </c>
      <c r="L937" s="9" t="s">
        <v>1922</v>
      </c>
      <c r="M937" s="9" t="s">
        <v>75</v>
      </c>
      <c r="N937" t="s">
        <v>76</v>
      </c>
      <c r="O937" t="s">
        <v>288</v>
      </c>
      <c r="P937" t="s">
        <v>289</v>
      </c>
      <c r="Q937" s="5" t="s">
        <v>65</v>
      </c>
      <c r="R937" t="s">
        <v>66</v>
      </c>
      <c r="S937" t="s">
        <v>160</v>
      </c>
      <c r="T937" t="s">
        <v>161</v>
      </c>
      <c r="U937">
        <v>77.760000000000005</v>
      </c>
      <c r="V937">
        <v>15</v>
      </c>
      <c r="W937">
        <v>81</v>
      </c>
      <c r="X937">
        <f>Ventes[[#This Row],[VenteNombre]]*Ventes[[#This Row],[PUHT]]</f>
        <v>1215</v>
      </c>
      <c r="Y93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7">
        <f>Ventes[[#This Row],[VenteBrut]]-Ventes[[#This Row],[Remise]]</f>
        <v>1215</v>
      </c>
      <c r="AA937">
        <f>Ventes[[#This Row],[VenteNombre]]*Ventes[[#This Row],[CUHT]]</f>
        <v>1166.4000000000001</v>
      </c>
      <c r="AB937">
        <f>ROUND(Ventes[[#This Row],[VenteNet]]-Ventes[[#This Row],[Cout]],2)</f>
        <v>48.6</v>
      </c>
      <c r="AC937">
        <f>WEEKDAY(Ventes[[#This Row],[VenteDate]], 2)</f>
        <v>3</v>
      </c>
      <c r="AD937" t="str">
        <f>CHOOSE(WEEKDAY(Ventes[[#This Row],[VenteDate]], 2),"lun.","mar.","mer.","jeu.","ven.","sam.","dim.")</f>
        <v>mer.</v>
      </c>
      <c r="AE937" s="10" t="str">
        <f>IF(MONTH(Ventes[[#This Row],[VenteDate]])&lt;10,"0"&amp;MONTH(Ventes[[#This Row],[VenteDate]]),TEXT(MONTH(Ventes[[#This Row],[VenteDate]]),"##"))</f>
        <v>01</v>
      </c>
      <c r="AF937" t="str">
        <f>CHOOSE(Ventes[[#This Row],[DateMoisNumero]],"janvier","février","mars","avril","mai","juin","juillet.","août","septembre","octobre","novembre","décembre")</f>
        <v>janvier</v>
      </c>
      <c r="AG937" t="str">
        <f>Ventes[[#This Row],[DateAnnee]]&amp;IF(WEEKNUM(Ventes[[#This Row],[VenteDate]])&lt;10,"-0","-")&amp;WEEKNUM(Ventes[[#This Row],[VenteDate]])</f>
        <v>2026-03</v>
      </c>
      <c r="AH937" s="10">
        <f>YEAR(Ventes[[#This Row],[VenteDate]])</f>
        <v>2026</v>
      </c>
      <c r="AI937" s="1"/>
      <c r="AK937" s="2"/>
      <c r="AR937"/>
      <c r="AS937"/>
      <c r="AT937"/>
      <c r="AU937"/>
      <c r="AV937"/>
      <c r="AW937"/>
      <c r="BA937"/>
      <c r="BC937"/>
    </row>
    <row r="938" spans="1:55">
      <c r="A938" t="s">
        <v>1919</v>
      </c>
      <c r="B938" t="s">
        <v>1920</v>
      </c>
      <c r="D938" s="7">
        <v>45939</v>
      </c>
      <c r="E938" s="8">
        <v>46695</v>
      </c>
      <c r="F938" s="8" t="s">
        <v>95</v>
      </c>
      <c r="G938" t="s">
        <v>96</v>
      </c>
      <c r="H938" t="s">
        <v>155</v>
      </c>
      <c r="I938" t="s">
        <v>156</v>
      </c>
      <c r="J938" t="s">
        <v>157</v>
      </c>
      <c r="K938" t="s">
        <v>891</v>
      </c>
      <c r="L938" s="9" t="s">
        <v>892</v>
      </c>
      <c r="M938" s="9" t="s">
        <v>75</v>
      </c>
      <c r="N938" t="s">
        <v>76</v>
      </c>
      <c r="O938" t="s">
        <v>77</v>
      </c>
      <c r="P938" s="9" t="s">
        <v>78</v>
      </c>
      <c r="Q938" s="5" t="s">
        <v>79</v>
      </c>
      <c r="R938" t="s">
        <v>80</v>
      </c>
      <c r="S938" t="s">
        <v>342</v>
      </c>
      <c r="T938" t="s">
        <v>343</v>
      </c>
      <c r="U938" s="9">
        <v>8.4</v>
      </c>
      <c r="V938">
        <v>29</v>
      </c>
      <c r="W938" s="9">
        <v>103.6</v>
      </c>
      <c r="X938">
        <f>Ventes[[#This Row],[VenteNombre]]*Ventes[[#This Row],[PUHT]]</f>
        <v>3004.3999999999996</v>
      </c>
      <c r="Y938">
        <f>IF(Ventes[[#This Row],[RemiseType]]="Aucun",0,IF(Ventes[[#This Row],[RemiseType]]="Bas",3%,IF(Ventes[[#This Row],[RemiseType]]="Moyen",5%,IF(Ventes[[#This Row],[RemiseType]]="Elevé",10%,0))))*Ventes[[#This Row],[VenteBrut]]</f>
        <v>300.44</v>
      </c>
      <c r="Z938">
        <f>Ventes[[#This Row],[VenteBrut]]-Ventes[[#This Row],[Remise]]</f>
        <v>2703.9599999999996</v>
      </c>
      <c r="AA938">
        <f>Ventes[[#This Row],[VenteNombre]]*Ventes[[#This Row],[CUHT]]</f>
        <v>243.60000000000002</v>
      </c>
      <c r="AB938">
        <f>ROUND(Ventes[[#This Row],[VenteNet]]-Ventes[[#This Row],[Cout]],2)</f>
        <v>2460.36</v>
      </c>
      <c r="AC938">
        <f>WEEKDAY(Ventes[[#This Row],[VenteDate]], 2)</f>
        <v>4</v>
      </c>
      <c r="AD938" t="str">
        <f>CHOOSE(WEEKDAY(Ventes[[#This Row],[VenteDate]], 2),"lun.","mar.","mer.","jeu.","ven.","sam.","dim.")</f>
        <v>jeu.</v>
      </c>
      <c r="AE938" s="10" t="str">
        <f>IF(MONTH(Ventes[[#This Row],[VenteDate]])&lt;10,"0"&amp;MONTH(Ventes[[#This Row],[VenteDate]]),TEXT(MONTH(Ventes[[#This Row],[VenteDate]]),"##"))</f>
        <v>11</v>
      </c>
      <c r="AF938" t="str">
        <f>CHOOSE(Ventes[[#This Row],[DateMoisNumero]],"janvier","février","mars","avril","mai","juin","juillet.","août","septembre","octobre","novembre","décembre")</f>
        <v>novembre</v>
      </c>
      <c r="AG938" t="str">
        <f>Ventes[[#This Row],[DateAnnee]]&amp;IF(WEEKNUM(Ventes[[#This Row],[VenteDate]])&lt;10,"-0","-")&amp;WEEKNUM(Ventes[[#This Row],[VenteDate]])</f>
        <v>2027-45</v>
      </c>
      <c r="AH938" s="10">
        <f>YEAR(Ventes[[#This Row],[VenteDate]])</f>
        <v>2027</v>
      </c>
      <c r="AI938" s="1"/>
      <c r="AK938" s="2"/>
      <c r="AR938"/>
      <c r="AS938"/>
      <c r="AT938"/>
      <c r="AU938"/>
      <c r="AV938"/>
      <c r="AW938"/>
      <c r="BA938"/>
      <c r="BC938"/>
    </row>
    <row r="939" spans="1:55">
      <c r="A939" t="s">
        <v>1919</v>
      </c>
      <c r="B939" t="s">
        <v>1920</v>
      </c>
      <c r="D939" s="7">
        <v>45939</v>
      </c>
      <c r="E939" s="8">
        <v>46766</v>
      </c>
      <c r="F939" s="8" t="s">
        <v>95</v>
      </c>
      <c r="G939" t="s">
        <v>96</v>
      </c>
      <c r="H939" t="s">
        <v>155</v>
      </c>
      <c r="I939" t="s">
        <v>156</v>
      </c>
      <c r="J939" t="s">
        <v>157</v>
      </c>
      <c r="K939" t="s">
        <v>1923</v>
      </c>
      <c r="L939" s="9" t="s">
        <v>1924</v>
      </c>
      <c r="M939" s="9" t="s">
        <v>75</v>
      </c>
      <c r="N939" t="s">
        <v>76</v>
      </c>
      <c r="O939" t="s">
        <v>288</v>
      </c>
      <c r="P939" s="9" t="s">
        <v>289</v>
      </c>
      <c r="Q939" s="5" t="s">
        <v>65</v>
      </c>
      <c r="R939" t="s">
        <v>66</v>
      </c>
      <c r="S939" t="s">
        <v>160</v>
      </c>
      <c r="T939" t="s">
        <v>161</v>
      </c>
      <c r="U939" s="9">
        <v>36</v>
      </c>
      <c r="V939">
        <v>15</v>
      </c>
      <c r="W939" s="9">
        <v>137.5</v>
      </c>
      <c r="X939">
        <f>Ventes[[#This Row],[VenteNombre]]*Ventes[[#This Row],[PUHT]]</f>
        <v>2062.5</v>
      </c>
      <c r="Y93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39">
        <f>Ventes[[#This Row],[VenteBrut]]-Ventes[[#This Row],[Remise]]</f>
        <v>2062.5</v>
      </c>
      <c r="AA939">
        <f>Ventes[[#This Row],[VenteNombre]]*Ventes[[#This Row],[CUHT]]</f>
        <v>540</v>
      </c>
      <c r="AB939">
        <f>ROUND(Ventes[[#This Row],[VenteNet]]-Ventes[[#This Row],[Cout]],2)</f>
        <v>1522.5</v>
      </c>
      <c r="AC939">
        <f>WEEKDAY(Ventes[[#This Row],[VenteDate]], 2)</f>
        <v>5</v>
      </c>
      <c r="AD939" t="str">
        <f>CHOOSE(WEEKDAY(Ventes[[#This Row],[VenteDate]], 2),"lun.","mar.","mer.","jeu.","ven.","sam.","dim.")</f>
        <v>ven.</v>
      </c>
      <c r="AE939" s="10" t="str">
        <f>IF(MONTH(Ventes[[#This Row],[VenteDate]])&lt;10,"0"&amp;MONTH(Ventes[[#This Row],[VenteDate]]),TEXT(MONTH(Ventes[[#This Row],[VenteDate]]),"##"))</f>
        <v>01</v>
      </c>
      <c r="AF939" t="str">
        <f>CHOOSE(Ventes[[#This Row],[DateMoisNumero]],"janvier","février","mars","avril","mai","juin","juillet.","août","septembre","octobre","novembre","décembre")</f>
        <v>janvier</v>
      </c>
      <c r="AG939" t="str">
        <f>Ventes[[#This Row],[DateAnnee]]&amp;IF(WEEKNUM(Ventes[[#This Row],[VenteDate]])&lt;10,"-0","-")&amp;WEEKNUM(Ventes[[#This Row],[VenteDate]])</f>
        <v>2028-03</v>
      </c>
      <c r="AH939" s="10">
        <f>YEAR(Ventes[[#This Row],[VenteDate]])</f>
        <v>2028</v>
      </c>
      <c r="AI939" s="1"/>
      <c r="AK939" s="2"/>
      <c r="AR939"/>
      <c r="AS939"/>
      <c r="AT939"/>
      <c r="AU939"/>
      <c r="AV939"/>
      <c r="AW939"/>
      <c r="BA939"/>
      <c r="BC939"/>
    </row>
    <row r="940" spans="1:55">
      <c r="A940" t="s">
        <v>1925</v>
      </c>
      <c r="B940" t="s">
        <v>1926</v>
      </c>
      <c r="C940" t="s">
        <v>1259</v>
      </c>
      <c r="D940" s="7">
        <v>45585</v>
      </c>
      <c r="E940" s="8">
        <v>45585</v>
      </c>
      <c r="F940" s="8" t="s">
        <v>95</v>
      </c>
      <c r="G940" t="s">
        <v>96</v>
      </c>
      <c r="H940" t="s">
        <v>155</v>
      </c>
      <c r="I940" t="s">
        <v>156</v>
      </c>
      <c r="J940" t="s">
        <v>157</v>
      </c>
      <c r="K940" t="s">
        <v>916</v>
      </c>
      <c r="L940" s="9" t="s">
        <v>917</v>
      </c>
      <c r="M940" s="9" t="s">
        <v>63</v>
      </c>
      <c r="N940" t="s">
        <v>64</v>
      </c>
      <c r="O940" t="s">
        <v>77</v>
      </c>
      <c r="P940" s="9" t="s">
        <v>78</v>
      </c>
      <c r="Q940" s="5" t="s">
        <v>47</v>
      </c>
      <c r="R940" t="s">
        <v>48</v>
      </c>
      <c r="S940" t="s">
        <v>675</v>
      </c>
      <c r="T940" t="s">
        <v>676</v>
      </c>
      <c r="U940" s="9">
        <v>53.33</v>
      </c>
      <c r="V940">
        <v>27</v>
      </c>
      <c r="W940" s="9">
        <v>75</v>
      </c>
      <c r="X940">
        <f>Ventes[[#This Row],[VenteNombre]]*Ventes[[#This Row],[PUHT]]</f>
        <v>2025</v>
      </c>
      <c r="Y940">
        <f>IF(Ventes[[#This Row],[RemiseType]]="Aucun",0,IF(Ventes[[#This Row],[RemiseType]]="Bas",3%,IF(Ventes[[#This Row],[RemiseType]]="Moyen",5%,IF(Ventes[[#This Row],[RemiseType]]="Elevé",10%,0))))*Ventes[[#This Row],[VenteBrut]]</f>
        <v>202.5</v>
      </c>
      <c r="Z940">
        <f>Ventes[[#This Row],[VenteBrut]]-Ventes[[#This Row],[Remise]]</f>
        <v>1822.5</v>
      </c>
      <c r="AA940">
        <f>Ventes[[#This Row],[VenteNombre]]*Ventes[[#This Row],[CUHT]]</f>
        <v>1439.9099999999999</v>
      </c>
      <c r="AB940">
        <f>ROUND(Ventes[[#This Row],[VenteNet]]-Ventes[[#This Row],[Cout]],2)</f>
        <v>382.59</v>
      </c>
      <c r="AC940">
        <f>WEEKDAY(Ventes[[#This Row],[VenteDate]], 2)</f>
        <v>7</v>
      </c>
      <c r="AD940" t="str">
        <f>CHOOSE(WEEKDAY(Ventes[[#This Row],[VenteDate]], 2),"lun.","mar.","mer.","jeu.","ven.","sam.","dim.")</f>
        <v>dim.</v>
      </c>
      <c r="AE940" s="10" t="str">
        <f>IF(MONTH(Ventes[[#This Row],[VenteDate]])&lt;10,"0"&amp;MONTH(Ventes[[#This Row],[VenteDate]]),TEXT(MONTH(Ventes[[#This Row],[VenteDate]]),"##"))</f>
        <v>10</v>
      </c>
      <c r="AF940" t="str">
        <f>CHOOSE(Ventes[[#This Row],[DateMoisNumero]],"janvier","février","mars","avril","mai","juin","juillet.","août","septembre","octobre","novembre","décembre")</f>
        <v>octobre</v>
      </c>
      <c r="AG940" t="str">
        <f>Ventes[[#This Row],[DateAnnee]]&amp;IF(WEEKNUM(Ventes[[#This Row],[VenteDate]])&lt;10,"-0","-")&amp;WEEKNUM(Ventes[[#This Row],[VenteDate]])</f>
        <v>2024-43</v>
      </c>
      <c r="AH940" s="10">
        <f>YEAR(Ventes[[#This Row],[VenteDate]])</f>
        <v>2024</v>
      </c>
      <c r="AI940" s="1"/>
      <c r="AK940" s="2"/>
      <c r="AR940"/>
      <c r="AS940"/>
      <c r="AT940"/>
      <c r="AU940"/>
      <c r="AV940"/>
      <c r="AW940"/>
      <c r="BA940"/>
      <c r="BC940"/>
    </row>
    <row r="941" spans="1:55">
      <c r="A941" t="s">
        <v>1925</v>
      </c>
      <c r="B941" t="s">
        <v>1926</v>
      </c>
      <c r="C941" t="s">
        <v>1259</v>
      </c>
      <c r="D941" s="7">
        <v>45585</v>
      </c>
      <c r="E941" s="8">
        <v>45928</v>
      </c>
      <c r="F941" s="8" t="s">
        <v>95</v>
      </c>
      <c r="G941" t="s">
        <v>96</v>
      </c>
      <c r="H941" t="s">
        <v>155</v>
      </c>
      <c r="I941" t="s">
        <v>156</v>
      </c>
      <c r="J941" t="s">
        <v>157</v>
      </c>
      <c r="K941" t="s">
        <v>751</v>
      </c>
      <c r="L941" s="9" t="s">
        <v>752</v>
      </c>
      <c r="M941" s="9" t="s">
        <v>75</v>
      </c>
      <c r="N941" t="s">
        <v>76</v>
      </c>
      <c r="O941" t="s">
        <v>288</v>
      </c>
      <c r="P941" t="s">
        <v>289</v>
      </c>
      <c r="Q941" s="5" t="s">
        <v>79</v>
      </c>
      <c r="R941" t="s">
        <v>80</v>
      </c>
      <c r="S941" t="s">
        <v>342</v>
      </c>
      <c r="T941" t="s">
        <v>343</v>
      </c>
      <c r="U941">
        <v>65.33</v>
      </c>
      <c r="V941">
        <v>18</v>
      </c>
      <c r="W941">
        <v>74.67</v>
      </c>
      <c r="X941">
        <f>Ventes[[#This Row],[VenteNombre]]*Ventes[[#This Row],[PUHT]]</f>
        <v>1344.06</v>
      </c>
      <c r="Y94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1">
        <f>Ventes[[#This Row],[VenteBrut]]-Ventes[[#This Row],[Remise]]</f>
        <v>1344.06</v>
      </c>
      <c r="AA941">
        <f>Ventes[[#This Row],[VenteNombre]]*Ventes[[#This Row],[CUHT]]</f>
        <v>1175.94</v>
      </c>
      <c r="AB941">
        <f>ROUND(Ventes[[#This Row],[VenteNet]]-Ventes[[#This Row],[Cout]],2)</f>
        <v>168.12</v>
      </c>
      <c r="AC941">
        <f>WEEKDAY(Ventes[[#This Row],[VenteDate]], 2)</f>
        <v>7</v>
      </c>
      <c r="AD941" t="str">
        <f>CHOOSE(WEEKDAY(Ventes[[#This Row],[VenteDate]], 2),"lun.","mar.","mer.","jeu.","ven.","sam.","dim.")</f>
        <v>dim.</v>
      </c>
      <c r="AE941" s="10" t="str">
        <f>IF(MONTH(Ventes[[#This Row],[VenteDate]])&lt;10,"0"&amp;MONTH(Ventes[[#This Row],[VenteDate]]),TEXT(MONTH(Ventes[[#This Row],[VenteDate]]),"##"))</f>
        <v>09</v>
      </c>
      <c r="AF941" t="str">
        <f>CHOOSE(Ventes[[#This Row],[DateMoisNumero]],"janvier","février","mars","avril","mai","juin","juillet.","août","septembre","octobre","novembre","décembre")</f>
        <v>septembre</v>
      </c>
      <c r="AG941" t="str">
        <f>Ventes[[#This Row],[DateAnnee]]&amp;IF(WEEKNUM(Ventes[[#This Row],[VenteDate]])&lt;10,"-0","-")&amp;WEEKNUM(Ventes[[#This Row],[VenteDate]])</f>
        <v>2025-40</v>
      </c>
      <c r="AH941" s="10">
        <f>YEAR(Ventes[[#This Row],[VenteDate]])</f>
        <v>2025</v>
      </c>
      <c r="AI941" s="1"/>
      <c r="AK941" s="2"/>
      <c r="AR941"/>
      <c r="AS941"/>
      <c r="AT941"/>
      <c r="AU941"/>
      <c r="AV941"/>
      <c r="AW941"/>
      <c r="BA941"/>
      <c r="BC941"/>
    </row>
    <row r="942" spans="1:55">
      <c r="A942" t="s">
        <v>1925</v>
      </c>
      <c r="B942" t="s">
        <v>1926</v>
      </c>
      <c r="C942" t="s">
        <v>1259</v>
      </c>
      <c r="D942" s="7">
        <v>45585</v>
      </c>
      <c r="E942" s="8">
        <v>46105</v>
      </c>
      <c r="F942" s="8" t="s">
        <v>95</v>
      </c>
      <c r="G942" t="s">
        <v>96</v>
      </c>
      <c r="H942" t="s">
        <v>155</v>
      </c>
      <c r="I942" t="s">
        <v>156</v>
      </c>
      <c r="J942" t="s">
        <v>157</v>
      </c>
      <c r="K942" t="s">
        <v>1927</v>
      </c>
      <c r="L942" s="9" t="s">
        <v>1928</v>
      </c>
      <c r="M942" s="9" t="s">
        <v>53</v>
      </c>
      <c r="N942" t="s">
        <v>54</v>
      </c>
      <c r="O942" t="s">
        <v>77</v>
      </c>
      <c r="P942" t="s">
        <v>78</v>
      </c>
      <c r="Q942" s="5" t="s">
        <v>57</v>
      </c>
      <c r="R942" t="s">
        <v>58</v>
      </c>
      <c r="S942" t="s">
        <v>115</v>
      </c>
      <c r="T942" t="s">
        <v>116</v>
      </c>
      <c r="U942">
        <v>66.36</v>
      </c>
      <c r="V942">
        <v>24</v>
      </c>
      <c r="W942">
        <v>91.35</v>
      </c>
      <c r="X942">
        <f>Ventes[[#This Row],[VenteNombre]]*Ventes[[#This Row],[PUHT]]</f>
        <v>2192.3999999999996</v>
      </c>
      <c r="Y942">
        <f>IF(Ventes[[#This Row],[RemiseType]]="Aucun",0,IF(Ventes[[#This Row],[RemiseType]]="Bas",3%,IF(Ventes[[#This Row],[RemiseType]]="Moyen",5%,IF(Ventes[[#This Row],[RemiseType]]="Elevé",10%,0))))*Ventes[[#This Row],[VenteBrut]]</f>
        <v>219.23999999999998</v>
      </c>
      <c r="Z942">
        <f>Ventes[[#This Row],[VenteBrut]]-Ventes[[#This Row],[Remise]]</f>
        <v>1973.1599999999996</v>
      </c>
      <c r="AA942">
        <f>Ventes[[#This Row],[VenteNombre]]*Ventes[[#This Row],[CUHT]]</f>
        <v>1592.6399999999999</v>
      </c>
      <c r="AB942">
        <f>ROUND(Ventes[[#This Row],[VenteNet]]-Ventes[[#This Row],[Cout]],2)</f>
        <v>380.52</v>
      </c>
      <c r="AC942">
        <f>WEEKDAY(Ventes[[#This Row],[VenteDate]], 2)</f>
        <v>2</v>
      </c>
      <c r="AD942" t="str">
        <f>CHOOSE(WEEKDAY(Ventes[[#This Row],[VenteDate]], 2),"lun.","mar.","mer.","jeu.","ven.","sam.","dim.")</f>
        <v>mar.</v>
      </c>
      <c r="AE942" s="10" t="str">
        <f>IF(MONTH(Ventes[[#This Row],[VenteDate]])&lt;10,"0"&amp;MONTH(Ventes[[#This Row],[VenteDate]]),TEXT(MONTH(Ventes[[#This Row],[VenteDate]]),"##"))</f>
        <v>03</v>
      </c>
      <c r="AF942" t="str">
        <f>CHOOSE(Ventes[[#This Row],[DateMoisNumero]],"janvier","février","mars","avril","mai","juin","juillet.","août","septembre","octobre","novembre","décembre")</f>
        <v>mars</v>
      </c>
      <c r="AG942" t="str">
        <f>Ventes[[#This Row],[DateAnnee]]&amp;IF(WEEKNUM(Ventes[[#This Row],[VenteDate]])&lt;10,"-0","-")&amp;WEEKNUM(Ventes[[#This Row],[VenteDate]])</f>
        <v>2026-13</v>
      </c>
      <c r="AH942" s="10">
        <f>YEAR(Ventes[[#This Row],[VenteDate]])</f>
        <v>2026</v>
      </c>
      <c r="AI942" s="1"/>
      <c r="AK942" s="2"/>
      <c r="AR942"/>
      <c r="AS942"/>
      <c r="AT942"/>
      <c r="AU942"/>
      <c r="AV942"/>
      <c r="AW942"/>
      <c r="BA942"/>
      <c r="BC942"/>
    </row>
    <row r="943" spans="1:55">
      <c r="A943" t="s">
        <v>1925</v>
      </c>
      <c r="B943" t="s">
        <v>1926</v>
      </c>
      <c r="C943" t="s">
        <v>1259</v>
      </c>
      <c r="D943" s="7">
        <v>45585</v>
      </c>
      <c r="E943" s="8">
        <v>46301</v>
      </c>
      <c r="F943" s="8" t="s">
        <v>95</v>
      </c>
      <c r="G943" t="s">
        <v>96</v>
      </c>
      <c r="H943" t="s">
        <v>155</v>
      </c>
      <c r="I943" t="s">
        <v>156</v>
      </c>
      <c r="J943" t="s">
        <v>157</v>
      </c>
      <c r="K943" t="s">
        <v>1835</v>
      </c>
      <c r="L943" s="9" t="s">
        <v>1836</v>
      </c>
      <c r="M943" s="9" t="s">
        <v>63</v>
      </c>
      <c r="N943" t="s">
        <v>64</v>
      </c>
      <c r="O943" t="s">
        <v>77</v>
      </c>
      <c r="P943" t="s">
        <v>78</v>
      </c>
      <c r="Q943" s="5" t="s">
        <v>47</v>
      </c>
      <c r="R943" t="s">
        <v>48</v>
      </c>
      <c r="S943" t="s">
        <v>675</v>
      </c>
      <c r="T943" t="s">
        <v>676</v>
      </c>
      <c r="U943">
        <v>74.67</v>
      </c>
      <c r="V943">
        <v>27</v>
      </c>
      <c r="W943">
        <v>105</v>
      </c>
      <c r="X943">
        <f>Ventes[[#This Row],[VenteNombre]]*Ventes[[#This Row],[PUHT]]</f>
        <v>2835</v>
      </c>
      <c r="Y943">
        <f>IF(Ventes[[#This Row],[RemiseType]]="Aucun",0,IF(Ventes[[#This Row],[RemiseType]]="Bas",3%,IF(Ventes[[#This Row],[RemiseType]]="Moyen",5%,IF(Ventes[[#This Row],[RemiseType]]="Elevé",10%,0))))*Ventes[[#This Row],[VenteBrut]]</f>
        <v>283.5</v>
      </c>
      <c r="Z943">
        <f>Ventes[[#This Row],[VenteBrut]]-Ventes[[#This Row],[Remise]]</f>
        <v>2551.5</v>
      </c>
      <c r="AA943">
        <f>Ventes[[#This Row],[VenteNombre]]*Ventes[[#This Row],[CUHT]]</f>
        <v>2016.0900000000001</v>
      </c>
      <c r="AB943">
        <f>ROUND(Ventes[[#This Row],[VenteNet]]-Ventes[[#This Row],[Cout]],2)</f>
        <v>535.41</v>
      </c>
      <c r="AC943">
        <f>WEEKDAY(Ventes[[#This Row],[VenteDate]], 2)</f>
        <v>2</v>
      </c>
      <c r="AD943" t="str">
        <f>CHOOSE(WEEKDAY(Ventes[[#This Row],[VenteDate]], 2),"lun.","mar.","mer.","jeu.","ven.","sam.","dim.")</f>
        <v>mar.</v>
      </c>
      <c r="AE943" s="10" t="str">
        <f>IF(MONTH(Ventes[[#This Row],[VenteDate]])&lt;10,"0"&amp;MONTH(Ventes[[#This Row],[VenteDate]]),TEXT(MONTH(Ventes[[#This Row],[VenteDate]]),"##"))</f>
        <v>10</v>
      </c>
      <c r="AF943" t="str">
        <f>CHOOSE(Ventes[[#This Row],[DateMoisNumero]],"janvier","février","mars","avril","mai","juin","juillet.","août","septembre","octobre","novembre","décembre")</f>
        <v>octobre</v>
      </c>
      <c r="AG943" t="str">
        <f>Ventes[[#This Row],[DateAnnee]]&amp;IF(WEEKNUM(Ventes[[#This Row],[VenteDate]])&lt;10,"-0","-")&amp;WEEKNUM(Ventes[[#This Row],[VenteDate]])</f>
        <v>2026-41</v>
      </c>
      <c r="AH943" s="10">
        <f>YEAR(Ventes[[#This Row],[VenteDate]])</f>
        <v>2026</v>
      </c>
      <c r="AI943" s="1"/>
      <c r="AK943" s="2"/>
      <c r="AR943"/>
      <c r="AS943"/>
      <c r="AT943"/>
      <c r="AU943"/>
      <c r="AV943"/>
      <c r="AW943"/>
      <c r="BA943"/>
      <c r="BC943"/>
    </row>
    <row r="944" spans="1:55">
      <c r="A944" t="s">
        <v>1925</v>
      </c>
      <c r="B944" t="s">
        <v>1926</v>
      </c>
      <c r="C944" t="s">
        <v>1259</v>
      </c>
      <c r="D944" s="7">
        <v>45585</v>
      </c>
      <c r="E944" s="8">
        <v>46658</v>
      </c>
      <c r="F944" s="8" t="s">
        <v>95</v>
      </c>
      <c r="G944" t="s">
        <v>96</v>
      </c>
      <c r="H944" t="s">
        <v>155</v>
      </c>
      <c r="I944" t="s">
        <v>156</v>
      </c>
      <c r="J944" t="s">
        <v>157</v>
      </c>
      <c r="K944" t="s">
        <v>1215</v>
      </c>
      <c r="L944" s="9" t="s">
        <v>1216</v>
      </c>
      <c r="M944" s="9" t="s">
        <v>75</v>
      </c>
      <c r="N944" t="s">
        <v>76</v>
      </c>
      <c r="O944" t="s">
        <v>288</v>
      </c>
      <c r="P944" s="9" t="s">
        <v>289</v>
      </c>
      <c r="Q944" s="5" t="s">
        <v>79</v>
      </c>
      <c r="R944" t="s">
        <v>80</v>
      </c>
      <c r="S944" t="s">
        <v>342</v>
      </c>
      <c r="T944" t="s">
        <v>343</v>
      </c>
      <c r="U944" s="9">
        <v>73.5</v>
      </c>
      <c r="V944">
        <v>18</v>
      </c>
      <c r="W944" s="9">
        <v>84</v>
      </c>
      <c r="X944">
        <f>Ventes[[#This Row],[VenteNombre]]*Ventes[[#This Row],[PUHT]]</f>
        <v>1512</v>
      </c>
      <c r="Y94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44">
        <f>Ventes[[#This Row],[VenteBrut]]-Ventes[[#This Row],[Remise]]</f>
        <v>1512</v>
      </c>
      <c r="AA944">
        <f>Ventes[[#This Row],[VenteNombre]]*Ventes[[#This Row],[CUHT]]</f>
        <v>1323</v>
      </c>
      <c r="AB944">
        <f>ROUND(Ventes[[#This Row],[VenteNet]]-Ventes[[#This Row],[Cout]],2)</f>
        <v>189</v>
      </c>
      <c r="AC944">
        <f>WEEKDAY(Ventes[[#This Row],[VenteDate]], 2)</f>
        <v>2</v>
      </c>
      <c r="AD944" t="str">
        <f>CHOOSE(WEEKDAY(Ventes[[#This Row],[VenteDate]], 2),"lun.","mar.","mer.","jeu.","ven.","sam.","dim.")</f>
        <v>mar.</v>
      </c>
      <c r="AE944" s="10" t="str">
        <f>IF(MONTH(Ventes[[#This Row],[VenteDate]])&lt;10,"0"&amp;MONTH(Ventes[[#This Row],[VenteDate]]),TEXT(MONTH(Ventes[[#This Row],[VenteDate]]),"##"))</f>
        <v>09</v>
      </c>
      <c r="AF944" t="str">
        <f>CHOOSE(Ventes[[#This Row],[DateMoisNumero]],"janvier","février","mars","avril","mai","juin","juillet.","août","septembre","octobre","novembre","décembre")</f>
        <v>septembre</v>
      </c>
      <c r="AG944" t="str">
        <f>Ventes[[#This Row],[DateAnnee]]&amp;IF(WEEKNUM(Ventes[[#This Row],[VenteDate]])&lt;10,"-0","-")&amp;WEEKNUM(Ventes[[#This Row],[VenteDate]])</f>
        <v>2027-40</v>
      </c>
      <c r="AH944" s="10">
        <f>YEAR(Ventes[[#This Row],[VenteDate]])</f>
        <v>2027</v>
      </c>
      <c r="AI944" s="1"/>
      <c r="AK944" s="2"/>
      <c r="AR944"/>
      <c r="AS944"/>
      <c r="AT944"/>
      <c r="AU944"/>
      <c r="AV944"/>
      <c r="AW944"/>
      <c r="BA944"/>
      <c r="BC944"/>
    </row>
    <row r="945" spans="1:55">
      <c r="A945" t="s">
        <v>1925</v>
      </c>
      <c r="B945" t="s">
        <v>1926</v>
      </c>
      <c r="C945" t="s">
        <v>1259</v>
      </c>
      <c r="D945" s="7">
        <v>45585</v>
      </c>
      <c r="E945" s="8">
        <v>46836</v>
      </c>
      <c r="F945" s="8" t="s">
        <v>95</v>
      </c>
      <c r="G945" t="s">
        <v>96</v>
      </c>
      <c r="H945" t="s">
        <v>155</v>
      </c>
      <c r="I945" t="s">
        <v>156</v>
      </c>
      <c r="J945" t="s">
        <v>157</v>
      </c>
      <c r="K945" t="s">
        <v>1929</v>
      </c>
      <c r="L945" s="9" t="s">
        <v>1930</v>
      </c>
      <c r="M945" s="9" t="s">
        <v>53</v>
      </c>
      <c r="N945" t="s">
        <v>54</v>
      </c>
      <c r="O945" t="s">
        <v>77</v>
      </c>
      <c r="P945" s="9" t="s">
        <v>78</v>
      </c>
      <c r="Q945" s="5" t="s">
        <v>57</v>
      </c>
      <c r="R945" t="s">
        <v>58</v>
      </c>
      <c r="S945" t="s">
        <v>115</v>
      </c>
      <c r="T945" t="s">
        <v>116</v>
      </c>
      <c r="U945" s="9">
        <v>76.790000000000006</v>
      </c>
      <c r="V945">
        <v>24</v>
      </c>
      <c r="W945" s="9">
        <v>105.71</v>
      </c>
      <c r="X945">
        <f>Ventes[[#This Row],[VenteNombre]]*Ventes[[#This Row],[PUHT]]</f>
        <v>2537.04</v>
      </c>
      <c r="Y945">
        <f>IF(Ventes[[#This Row],[RemiseType]]="Aucun",0,IF(Ventes[[#This Row],[RemiseType]]="Bas",3%,IF(Ventes[[#This Row],[RemiseType]]="Moyen",5%,IF(Ventes[[#This Row],[RemiseType]]="Elevé",10%,0))))*Ventes[[#This Row],[VenteBrut]]</f>
        <v>253.70400000000001</v>
      </c>
      <c r="Z945">
        <f>Ventes[[#This Row],[VenteBrut]]-Ventes[[#This Row],[Remise]]</f>
        <v>2283.3359999999998</v>
      </c>
      <c r="AA945">
        <f>Ventes[[#This Row],[VenteNombre]]*Ventes[[#This Row],[CUHT]]</f>
        <v>1842.96</v>
      </c>
      <c r="AB945">
        <f>ROUND(Ventes[[#This Row],[VenteNet]]-Ventes[[#This Row],[Cout]],2)</f>
        <v>440.38</v>
      </c>
      <c r="AC945">
        <f>WEEKDAY(Ventes[[#This Row],[VenteDate]], 2)</f>
        <v>5</v>
      </c>
      <c r="AD945" t="str">
        <f>CHOOSE(WEEKDAY(Ventes[[#This Row],[VenteDate]], 2),"lun.","mar.","mer.","jeu.","ven.","sam.","dim.")</f>
        <v>ven.</v>
      </c>
      <c r="AE945" s="10" t="str">
        <f>IF(MONTH(Ventes[[#This Row],[VenteDate]])&lt;10,"0"&amp;MONTH(Ventes[[#This Row],[VenteDate]]),TEXT(MONTH(Ventes[[#This Row],[VenteDate]]),"##"))</f>
        <v>03</v>
      </c>
      <c r="AF945" t="str">
        <f>CHOOSE(Ventes[[#This Row],[DateMoisNumero]],"janvier","février","mars","avril","mai","juin","juillet.","août","septembre","octobre","novembre","décembre")</f>
        <v>mars</v>
      </c>
      <c r="AG945" t="str">
        <f>Ventes[[#This Row],[DateAnnee]]&amp;IF(WEEKNUM(Ventes[[#This Row],[VenteDate]])&lt;10,"-0","-")&amp;WEEKNUM(Ventes[[#This Row],[VenteDate]])</f>
        <v>2028-13</v>
      </c>
      <c r="AH945" s="10">
        <f>YEAR(Ventes[[#This Row],[VenteDate]])</f>
        <v>2028</v>
      </c>
      <c r="AI945" s="1"/>
      <c r="AK945" s="2"/>
      <c r="AR945"/>
      <c r="AS945"/>
      <c r="AT945"/>
      <c r="AU945"/>
      <c r="AV945"/>
      <c r="AW945"/>
      <c r="BA945"/>
      <c r="BC945"/>
    </row>
    <row r="946" spans="1:55">
      <c r="A946" t="s">
        <v>1931</v>
      </c>
      <c r="B946" t="s">
        <v>1932</v>
      </c>
      <c r="D946" s="7">
        <v>45279</v>
      </c>
      <c r="E946" s="8">
        <v>45279</v>
      </c>
      <c r="F946" s="8" t="s">
        <v>95</v>
      </c>
      <c r="G946" t="s">
        <v>96</v>
      </c>
      <c r="H946" t="s">
        <v>127</v>
      </c>
      <c r="I946" t="s">
        <v>39</v>
      </c>
      <c r="J946" t="s">
        <v>40</v>
      </c>
      <c r="K946" t="s">
        <v>1633</v>
      </c>
      <c r="L946" s="9" t="s">
        <v>1634</v>
      </c>
      <c r="M946" s="9" t="s">
        <v>63</v>
      </c>
      <c r="N946" t="s">
        <v>64</v>
      </c>
      <c r="O946" t="s">
        <v>55</v>
      </c>
      <c r="P946" s="9" t="s">
        <v>56</v>
      </c>
      <c r="Q946" s="5" t="s">
        <v>65</v>
      </c>
      <c r="R946" t="s">
        <v>66</v>
      </c>
      <c r="S946" t="s">
        <v>115</v>
      </c>
      <c r="T946" t="s">
        <v>116</v>
      </c>
      <c r="U946" s="9">
        <v>75.599999999999994</v>
      </c>
      <c r="V946">
        <v>15</v>
      </c>
      <c r="W946" s="9">
        <v>161.56</v>
      </c>
      <c r="X946">
        <f>Ventes[[#This Row],[VenteNombre]]*Ventes[[#This Row],[PUHT]]</f>
        <v>2423.4</v>
      </c>
      <c r="Y946">
        <f>IF(Ventes[[#This Row],[RemiseType]]="Aucun",0,IF(Ventes[[#This Row],[RemiseType]]="Bas",3%,IF(Ventes[[#This Row],[RemiseType]]="Moyen",5%,IF(Ventes[[#This Row],[RemiseType]]="Elevé",10%,0))))*Ventes[[#This Row],[VenteBrut]]</f>
        <v>72.701999999999998</v>
      </c>
      <c r="Z946">
        <f>Ventes[[#This Row],[VenteBrut]]-Ventes[[#This Row],[Remise]]</f>
        <v>2350.6980000000003</v>
      </c>
      <c r="AA946">
        <f>Ventes[[#This Row],[VenteNombre]]*Ventes[[#This Row],[CUHT]]</f>
        <v>1134</v>
      </c>
      <c r="AB946">
        <f>ROUND(Ventes[[#This Row],[VenteNet]]-Ventes[[#This Row],[Cout]],2)</f>
        <v>1216.7</v>
      </c>
      <c r="AC946">
        <f>WEEKDAY(Ventes[[#This Row],[VenteDate]], 2)</f>
        <v>2</v>
      </c>
      <c r="AD946" t="str">
        <f>CHOOSE(WEEKDAY(Ventes[[#This Row],[VenteDate]], 2),"lun.","mar.","mer.","jeu.","ven.","sam.","dim.")</f>
        <v>mar.</v>
      </c>
      <c r="AE946" s="10" t="str">
        <f>IF(MONTH(Ventes[[#This Row],[VenteDate]])&lt;10,"0"&amp;MONTH(Ventes[[#This Row],[VenteDate]]),TEXT(MONTH(Ventes[[#This Row],[VenteDate]]),"##"))</f>
        <v>12</v>
      </c>
      <c r="AF946" t="str">
        <f>CHOOSE(Ventes[[#This Row],[DateMoisNumero]],"janvier","février","mars","avril","mai","juin","juillet.","août","septembre","octobre","novembre","décembre")</f>
        <v>décembre</v>
      </c>
      <c r="AG946" t="str">
        <f>Ventes[[#This Row],[DateAnnee]]&amp;IF(WEEKNUM(Ventes[[#This Row],[VenteDate]])&lt;10,"-0","-")&amp;WEEKNUM(Ventes[[#This Row],[VenteDate]])</f>
        <v>2023-51</v>
      </c>
      <c r="AH946" s="10">
        <f>YEAR(Ventes[[#This Row],[VenteDate]])</f>
        <v>2023</v>
      </c>
      <c r="AI946" s="1"/>
      <c r="AK946" s="2"/>
      <c r="AR946"/>
      <c r="AS946"/>
      <c r="AT946"/>
      <c r="AU946"/>
      <c r="AV946"/>
      <c r="AW946"/>
      <c r="BA946"/>
      <c r="BC946"/>
    </row>
    <row r="947" spans="1:55">
      <c r="A947" t="s">
        <v>1931</v>
      </c>
      <c r="B947" t="s">
        <v>1932</v>
      </c>
      <c r="D947" s="7">
        <v>45279</v>
      </c>
      <c r="E947" s="8">
        <v>45679</v>
      </c>
      <c r="F947" s="8" t="s">
        <v>95</v>
      </c>
      <c r="G947" t="s">
        <v>96</v>
      </c>
      <c r="H947" t="s">
        <v>127</v>
      </c>
      <c r="I947" t="s">
        <v>39</v>
      </c>
      <c r="J947" t="s">
        <v>40</v>
      </c>
      <c r="K947" t="s">
        <v>1053</v>
      </c>
      <c r="L947" s="9" t="s">
        <v>1054</v>
      </c>
      <c r="M947" s="9" t="s">
        <v>75</v>
      </c>
      <c r="N947" t="s">
        <v>76</v>
      </c>
      <c r="O947" t="s">
        <v>77</v>
      </c>
      <c r="P947" t="s">
        <v>78</v>
      </c>
      <c r="Q947" s="5" t="s">
        <v>79</v>
      </c>
      <c r="R947" t="s">
        <v>80</v>
      </c>
      <c r="S947" t="s">
        <v>243</v>
      </c>
      <c r="T947" t="s">
        <v>244</v>
      </c>
      <c r="U947">
        <v>35</v>
      </c>
      <c r="V947">
        <v>28</v>
      </c>
      <c r="W947">
        <v>115</v>
      </c>
      <c r="X947">
        <f>Ventes[[#This Row],[VenteNombre]]*Ventes[[#This Row],[PUHT]]</f>
        <v>3220</v>
      </c>
      <c r="Y947">
        <f>IF(Ventes[[#This Row],[RemiseType]]="Aucun",0,IF(Ventes[[#This Row],[RemiseType]]="Bas",3%,IF(Ventes[[#This Row],[RemiseType]]="Moyen",5%,IF(Ventes[[#This Row],[RemiseType]]="Elevé",10%,0))))*Ventes[[#This Row],[VenteBrut]]</f>
        <v>322</v>
      </c>
      <c r="Z947">
        <f>Ventes[[#This Row],[VenteBrut]]-Ventes[[#This Row],[Remise]]</f>
        <v>2898</v>
      </c>
      <c r="AA947">
        <f>Ventes[[#This Row],[VenteNombre]]*Ventes[[#This Row],[CUHT]]</f>
        <v>980</v>
      </c>
      <c r="AB947">
        <f>ROUND(Ventes[[#This Row],[VenteNet]]-Ventes[[#This Row],[Cout]],2)</f>
        <v>1918</v>
      </c>
      <c r="AC947">
        <f>WEEKDAY(Ventes[[#This Row],[VenteDate]], 2)</f>
        <v>3</v>
      </c>
      <c r="AD947" t="str">
        <f>CHOOSE(WEEKDAY(Ventes[[#This Row],[VenteDate]], 2),"lun.","mar.","mer.","jeu.","ven.","sam.","dim.")</f>
        <v>mer.</v>
      </c>
      <c r="AE947" s="10" t="str">
        <f>IF(MONTH(Ventes[[#This Row],[VenteDate]])&lt;10,"0"&amp;MONTH(Ventes[[#This Row],[VenteDate]]),TEXT(MONTH(Ventes[[#This Row],[VenteDate]]),"##"))</f>
        <v>01</v>
      </c>
      <c r="AF947" t="str">
        <f>CHOOSE(Ventes[[#This Row],[DateMoisNumero]],"janvier","février","mars","avril","mai","juin","juillet.","août","septembre","octobre","novembre","décembre")</f>
        <v>janvier</v>
      </c>
      <c r="AG947" t="str">
        <f>Ventes[[#This Row],[DateAnnee]]&amp;IF(WEEKNUM(Ventes[[#This Row],[VenteDate]])&lt;10,"-0","-")&amp;WEEKNUM(Ventes[[#This Row],[VenteDate]])</f>
        <v>2025-04</v>
      </c>
      <c r="AH947" s="10">
        <f>YEAR(Ventes[[#This Row],[VenteDate]])</f>
        <v>2025</v>
      </c>
      <c r="AI947" s="1"/>
      <c r="AK947" s="2"/>
      <c r="AR947"/>
      <c r="AS947"/>
      <c r="AT947"/>
      <c r="AU947"/>
      <c r="AV947"/>
      <c r="AW947"/>
      <c r="BA947"/>
      <c r="BC947"/>
    </row>
    <row r="948" spans="1:55">
      <c r="A948" t="s">
        <v>1931</v>
      </c>
      <c r="B948" t="s">
        <v>1932</v>
      </c>
      <c r="D948" s="7">
        <v>45279</v>
      </c>
      <c r="E948" s="8">
        <v>45733</v>
      </c>
      <c r="F948" s="8" t="s">
        <v>95</v>
      </c>
      <c r="G948" t="s">
        <v>96</v>
      </c>
      <c r="H948" t="s">
        <v>127</v>
      </c>
      <c r="I948" t="s">
        <v>39</v>
      </c>
      <c r="J948" t="s">
        <v>40</v>
      </c>
      <c r="K948" t="s">
        <v>1933</v>
      </c>
      <c r="L948" s="9" t="s">
        <v>1934</v>
      </c>
      <c r="M948" s="9" t="s">
        <v>43</v>
      </c>
      <c r="N948" t="s">
        <v>44</v>
      </c>
      <c r="O948" t="s">
        <v>55</v>
      </c>
      <c r="P948" t="s">
        <v>56</v>
      </c>
      <c r="Q948" s="5" t="s">
        <v>79</v>
      </c>
      <c r="R948" t="s">
        <v>80</v>
      </c>
      <c r="S948" t="s">
        <v>478</v>
      </c>
      <c r="T948" t="s">
        <v>479</v>
      </c>
      <c r="U948">
        <v>126</v>
      </c>
      <c r="V948">
        <v>21</v>
      </c>
      <c r="W948">
        <v>174.15</v>
      </c>
      <c r="X948">
        <f>Ventes[[#This Row],[VenteNombre]]*Ventes[[#This Row],[PUHT]]</f>
        <v>3657.15</v>
      </c>
      <c r="Y948">
        <f>IF(Ventes[[#This Row],[RemiseType]]="Aucun",0,IF(Ventes[[#This Row],[RemiseType]]="Bas",3%,IF(Ventes[[#This Row],[RemiseType]]="Moyen",5%,IF(Ventes[[#This Row],[RemiseType]]="Elevé",10%,0))))*Ventes[[#This Row],[VenteBrut]]</f>
        <v>109.7145</v>
      </c>
      <c r="Z948">
        <f>Ventes[[#This Row],[VenteBrut]]-Ventes[[#This Row],[Remise]]</f>
        <v>3547.4355</v>
      </c>
      <c r="AA948">
        <f>Ventes[[#This Row],[VenteNombre]]*Ventes[[#This Row],[CUHT]]</f>
        <v>2646</v>
      </c>
      <c r="AB948">
        <f>ROUND(Ventes[[#This Row],[VenteNet]]-Ventes[[#This Row],[Cout]],2)</f>
        <v>901.44</v>
      </c>
      <c r="AC948">
        <f>WEEKDAY(Ventes[[#This Row],[VenteDate]], 2)</f>
        <v>1</v>
      </c>
      <c r="AD948" t="str">
        <f>CHOOSE(WEEKDAY(Ventes[[#This Row],[VenteDate]], 2),"lun.","mar.","mer.","jeu.","ven.","sam.","dim.")</f>
        <v>lun.</v>
      </c>
      <c r="AE948" s="10" t="str">
        <f>IF(MONTH(Ventes[[#This Row],[VenteDate]])&lt;10,"0"&amp;MONTH(Ventes[[#This Row],[VenteDate]]),TEXT(MONTH(Ventes[[#This Row],[VenteDate]]),"##"))</f>
        <v>03</v>
      </c>
      <c r="AF948" t="str">
        <f>CHOOSE(Ventes[[#This Row],[DateMoisNumero]],"janvier","février","mars","avril","mai","juin","juillet.","août","septembre","octobre","novembre","décembre")</f>
        <v>mars</v>
      </c>
      <c r="AG948" t="str">
        <f>Ventes[[#This Row],[DateAnnee]]&amp;IF(WEEKNUM(Ventes[[#This Row],[VenteDate]])&lt;10,"-0","-")&amp;WEEKNUM(Ventes[[#This Row],[VenteDate]])</f>
        <v>2025-12</v>
      </c>
      <c r="AH948" s="10">
        <f>YEAR(Ventes[[#This Row],[VenteDate]])</f>
        <v>2025</v>
      </c>
      <c r="AI948" s="1"/>
      <c r="AK948" s="2"/>
      <c r="AR948"/>
      <c r="AS948"/>
      <c r="AT948"/>
      <c r="AU948"/>
      <c r="AV948"/>
      <c r="AW948"/>
      <c r="BA948"/>
      <c r="BC948"/>
    </row>
    <row r="949" spans="1:55">
      <c r="A949" t="s">
        <v>1931</v>
      </c>
      <c r="B949" t="s">
        <v>1932</v>
      </c>
      <c r="D949" s="7">
        <v>45279</v>
      </c>
      <c r="E949" s="8">
        <v>45914</v>
      </c>
      <c r="F949" s="8" t="s">
        <v>95</v>
      </c>
      <c r="G949" t="s">
        <v>96</v>
      </c>
      <c r="H949" t="s">
        <v>127</v>
      </c>
      <c r="I949" t="s">
        <v>39</v>
      </c>
      <c r="J949" t="s">
        <v>40</v>
      </c>
      <c r="K949" t="s">
        <v>648</v>
      </c>
      <c r="L949" s="9" t="s">
        <v>649</v>
      </c>
      <c r="M949" s="9" t="s">
        <v>63</v>
      </c>
      <c r="N949" t="s">
        <v>64</v>
      </c>
      <c r="O949" t="s">
        <v>77</v>
      </c>
      <c r="P949" t="s">
        <v>78</v>
      </c>
      <c r="Q949" s="5" t="s">
        <v>79</v>
      </c>
      <c r="R949" t="s">
        <v>80</v>
      </c>
      <c r="S949" t="s">
        <v>59</v>
      </c>
      <c r="T949" t="s">
        <v>60</v>
      </c>
      <c r="U949">
        <v>10.26</v>
      </c>
      <c r="V949">
        <v>12</v>
      </c>
      <c r="W949">
        <v>108.1</v>
      </c>
      <c r="X949">
        <f>Ventes[[#This Row],[VenteNombre]]*Ventes[[#This Row],[PUHT]]</f>
        <v>1297.1999999999998</v>
      </c>
      <c r="Y949">
        <f>IF(Ventes[[#This Row],[RemiseType]]="Aucun",0,IF(Ventes[[#This Row],[RemiseType]]="Bas",3%,IF(Ventes[[#This Row],[RemiseType]]="Moyen",5%,IF(Ventes[[#This Row],[RemiseType]]="Elevé",10%,0))))*Ventes[[#This Row],[VenteBrut]]</f>
        <v>129.72</v>
      </c>
      <c r="Z949">
        <f>Ventes[[#This Row],[VenteBrut]]-Ventes[[#This Row],[Remise]]</f>
        <v>1167.4799999999998</v>
      </c>
      <c r="AA949">
        <f>Ventes[[#This Row],[VenteNombre]]*Ventes[[#This Row],[CUHT]]</f>
        <v>123.12</v>
      </c>
      <c r="AB949">
        <f>ROUND(Ventes[[#This Row],[VenteNet]]-Ventes[[#This Row],[Cout]],2)</f>
        <v>1044.3599999999999</v>
      </c>
      <c r="AC949">
        <f>WEEKDAY(Ventes[[#This Row],[VenteDate]], 2)</f>
        <v>7</v>
      </c>
      <c r="AD949" t="str">
        <f>CHOOSE(WEEKDAY(Ventes[[#This Row],[VenteDate]], 2),"lun.","mar.","mer.","jeu.","ven.","sam.","dim.")</f>
        <v>dim.</v>
      </c>
      <c r="AE949" s="10" t="str">
        <f>IF(MONTH(Ventes[[#This Row],[VenteDate]])&lt;10,"0"&amp;MONTH(Ventes[[#This Row],[VenteDate]]),TEXT(MONTH(Ventes[[#This Row],[VenteDate]]),"##"))</f>
        <v>09</v>
      </c>
      <c r="AF949" t="str">
        <f>CHOOSE(Ventes[[#This Row],[DateMoisNumero]],"janvier","février","mars","avril","mai","juin","juillet.","août","septembre","octobre","novembre","décembre")</f>
        <v>septembre</v>
      </c>
      <c r="AG949" t="str">
        <f>Ventes[[#This Row],[DateAnnee]]&amp;IF(WEEKNUM(Ventes[[#This Row],[VenteDate]])&lt;10,"-0","-")&amp;WEEKNUM(Ventes[[#This Row],[VenteDate]])</f>
        <v>2025-38</v>
      </c>
      <c r="AH949" s="10">
        <f>YEAR(Ventes[[#This Row],[VenteDate]])</f>
        <v>2025</v>
      </c>
      <c r="AI949" s="1"/>
      <c r="AK949" s="2"/>
      <c r="AR949"/>
      <c r="AS949"/>
      <c r="AT949"/>
      <c r="AU949"/>
      <c r="AV949"/>
      <c r="AW949"/>
      <c r="BA949"/>
      <c r="BC949"/>
    </row>
    <row r="950" spans="1:55">
      <c r="A950" t="s">
        <v>1931</v>
      </c>
      <c r="B950" t="s">
        <v>1932</v>
      </c>
      <c r="D950" s="7">
        <v>45279</v>
      </c>
      <c r="E950" s="8">
        <v>46082</v>
      </c>
      <c r="F950" s="8" t="s">
        <v>95</v>
      </c>
      <c r="G950" t="s">
        <v>96</v>
      </c>
      <c r="H950" t="s">
        <v>127</v>
      </c>
      <c r="I950" t="s">
        <v>39</v>
      </c>
      <c r="J950" t="s">
        <v>40</v>
      </c>
      <c r="K950" t="s">
        <v>1935</v>
      </c>
      <c r="L950" s="9" t="s">
        <v>1936</v>
      </c>
      <c r="M950" s="9" t="s">
        <v>63</v>
      </c>
      <c r="N950" t="s">
        <v>64</v>
      </c>
      <c r="O950" t="s">
        <v>77</v>
      </c>
      <c r="P950" t="s">
        <v>78</v>
      </c>
      <c r="Q950" s="5" t="s">
        <v>79</v>
      </c>
      <c r="R950" t="s">
        <v>80</v>
      </c>
      <c r="S950" t="s">
        <v>71</v>
      </c>
      <c r="T950" t="s">
        <v>72</v>
      </c>
      <c r="U950">
        <v>23.04</v>
      </c>
      <c r="V950">
        <v>16</v>
      </c>
      <c r="W950">
        <v>34.83</v>
      </c>
      <c r="X950">
        <f>Ventes[[#This Row],[VenteNombre]]*Ventes[[#This Row],[PUHT]]</f>
        <v>557.28</v>
      </c>
      <c r="Y950">
        <f>IF(Ventes[[#This Row],[RemiseType]]="Aucun",0,IF(Ventes[[#This Row],[RemiseType]]="Bas",3%,IF(Ventes[[#This Row],[RemiseType]]="Moyen",5%,IF(Ventes[[#This Row],[RemiseType]]="Elevé",10%,0))))*Ventes[[#This Row],[VenteBrut]]</f>
        <v>55.728000000000002</v>
      </c>
      <c r="Z950">
        <f>Ventes[[#This Row],[VenteBrut]]-Ventes[[#This Row],[Remise]]</f>
        <v>501.55199999999996</v>
      </c>
      <c r="AA950">
        <f>Ventes[[#This Row],[VenteNombre]]*Ventes[[#This Row],[CUHT]]</f>
        <v>368.64</v>
      </c>
      <c r="AB950">
        <f>ROUND(Ventes[[#This Row],[VenteNet]]-Ventes[[#This Row],[Cout]],2)</f>
        <v>132.91</v>
      </c>
      <c r="AC950">
        <f>WEEKDAY(Ventes[[#This Row],[VenteDate]], 2)</f>
        <v>7</v>
      </c>
      <c r="AD950" t="str">
        <f>CHOOSE(WEEKDAY(Ventes[[#This Row],[VenteDate]], 2),"lun.","mar.","mer.","jeu.","ven.","sam.","dim.")</f>
        <v>dim.</v>
      </c>
      <c r="AE950" s="10" t="str">
        <f>IF(MONTH(Ventes[[#This Row],[VenteDate]])&lt;10,"0"&amp;MONTH(Ventes[[#This Row],[VenteDate]]),TEXT(MONTH(Ventes[[#This Row],[VenteDate]]),"##"))</f>
        <v>03</v>
      </c>
      <c r="AF950" t="str">
        <f>CHOOSE(Ventes[[#This Row],[DateMoisNumero]],"janvier","février","mars","avril","mai","juin","juillet.","août","septembre","octobre","novembre","décembre")</f>
        <v>mars</v>
      </c>
      <c r="AG950" t="str">
        <f>Ventes[[#This Row],[DateAnnee]]&amp;IF(WEEKNUM(Ventes[[#This Row],[VenteDate]])&lt;10,"-0","-")&amp;WEEKNUM(Ventes[[#This Row],[VenteDate]])</f>
        <v>2026-10</v>
      </c>
      <c r="AH950" s="10">
        <f>YEAR(Ventes[[#This Row],[VenteDate]])</f>
        <v>2026</v>
      </c>
      <c r="AI950" s="1"/>
      <c r="AK950" s="2"/>
      <c r="AR950"/>
      <c r="AS950"/>
      <c r="AT950"/>
      <c r="AU950"/>
      <c r="AV950"/>
      <c r="AW950"/>
      <c r="BA950"/>
      <c r="BC950"/>
    </row>
    <row r="951" spans="1:55">
      <c r="A951" t="s">
        <v>1931</v>
      </c>
      <c r="B951" t="s">
        <v>1932</v>
      </c>
      <c r="D951" s="7">
        <v>45279</v>
      </c>
      <c r="E951" s="8">
        <v>46378</v>
      </c>
      <c r="F951" s="8" t="s">
        <v>95</v>
      </c>
      <c r="G951" t="s">
        <v>96</v>
      </c>
      <c r="H951" t="s">
        <v>127</v>
      </c>
      <c r="I951" t="s">
        <v>39</v>
      </c>
      <c r="J951" t="s">
        <v>40</v>
      </c>
      <c r="K951" t="s">
        <v>1370</v>
      </c>
      <c r="L951" s="9" t="s">
        <v>1371</v>
      </c>
      <c r="M951" s="9" t="s">
        <v>63</v>
      </c>
      <c r="N951" t="s">
        <v>64</v>
      </c>
      <c r="O951" t="s">
        <v>55</v>
      </c>
      <c r="P951" t="s">
        <v>56</v>
      </c>
      <c r="Q951" s="5" t="s">
        <v>65</v>
      </c>
      <c r="R951" t="s">
        <v>66</v>
      </c>
      <c r="S951" t="s">
        <v>115</v>
      </c>
      <c r="T951" t="s">
        <v>116</v>
      </c>
      <c r="U951">
        <v>37.799999999999997</v>
      </c>
      <c r="V951">
        <v>15</v>
      </c>
      <c r="W951">
        <v>130.78</v>
      </c>
      <c r="X951">
        <f>Ventes[[#This Row],[VenteNombre]]*Ventes[[#This Row],[PUHT]]</f>
        <v>1961.7</v>
      </c>
      <c r="Y951">
        <f>IF(Ventes[[#This Row],[RemiseType]]="Aucun",0,IF(Ventes[[#This Row],[RemiseType]]="Bas",3%,IF(Ventes[[#This Row],[RemiseType]]="Moyen",5%,IF(Ventes[[#This Row],[RemiseType]]="Elevé",10%,0))))*Ventes[[#This Row],[VenteBrut]]</f>
        <v>58.850999999999999</v>
      </c>
      <c r="Z951">
        <f>Ventes[[#This Row],[VenteBrut]]-Ventes[[#This Row],[Remise]]</f>
        <v>1902.8490000000002</v>
      </c>
      <c r="AA951">
        <f>Ventes[[#This Row],[VenteNombre]]*Ventes[[#This Row],[CUHT]]</f>
        <v>567</v>
      </c>
      <c r="AB951">
        <f>ROUND(Ventes[[#This Row],[VenteNet]]-Ventes[[#This Row],[Cout]],2)</f>
        <v>1335.85</v>
      </c>
      <c r="AC951">
        <f>WEEKDAY(Ventes[[#This Row],[VenteDate]], 2)</f>
        <v>2</v>
      </c>
      <c r="AD951" t="str">
        <f>CHOOSE(WEEKDAY(Ventes[[#This Row],[VenteDate]], 2),"lun.","mar.","mer.","jeu.","ven.","sam.","dim.")</f>
        <v>mar.</v>
      </c>
      <c r="AE951" s="10" t="str">
        <f>IF(MONTH(Ventes[[#This Row],[VenteDate]])&lt;10,"0"&amp;MONTH(Ventes[[#This Row],[VenteDate]]),TEXT(MONTH(Ventes[[#This Row],[VenteDate]]),"##"))</f>
        <v>12</v>
      </c>
      <c r="AF951" t="str">
        <f>CHOOSE(Ventes[[#This Row],[DateMoisNumero]],"janvier","février","mars","avril","mai","juin","juillet.","août","septembre","octobre","novembre","décembre")</f>
        <v>décembre</v>
      </c>
      <c r="AG951" t="str">
        <f>Ventes[[#This Row],[DateAnnee]]&amp;IF(WEEKNUM(Ventes[[#This Row],[VenteDate]])&lt;10,"-0","-")&amp;WEEKNUM(Ventes[[#This Row],[VenteDate]])</f>
        <v>2026-52</v>
      </c>
      <c r="AH951" s="10">
        <f>YEAR(Ventes[[#This Row],[VenteDate]])</f>
        <v>2026</v>
      </c>
      <c r="AI951" s="1"/>
      <c r="AK951" s="2"/>
      <c r="AR951"/>
      <c r="AS951"/>
      <c r="AT951"/>
      <c r="AU951"/>
      <c r="AV951"/>
      <c r="AW951"/>
      <c r="BA951"/>
      <c r="BC951"/>
    </row>
    <row r="952" spans="1:55">
      <c r="A952" t="s">
        <v>1931</v>
      </c>
      <c r="B952" t="s">
        <v>1932</v>
      </c>
      <c r="D952" s="7">
        <v>45279</v>
      </c>
      <c r="E952" s="8">
        <v>46409</v>
      </c>
      <c r="F952" s="8" t="s">
        <v>95</v>
      </c>
      <c r="G952" t="s">
        <v>96</v>
      </c>
      <c r="H952" t="s">
        <v>127</v>
      </c>
      <c r="I952" t="s">
        <v>39</v>
      </c>
      <c r="J952" t="s">
        <v>40</v>
      </c>
      <c r="K952" t="s">
        <v>344</v>
      </c>
      <c r="L952" s="9" t="s">
        <v>345</v>
      </c>
      <c r="M952" s="9" t="s">
        <v>75</v>
      </c>
      <c r="N952" t="s">
        <v>76</v>
      </c>
      <c r="O952" t="s">
        <v>77</v>
      </c>
      <c r="P952" s="9" t="s">
        <v>78</v>
      </c>
      <c r="Q952" s="5" t="s">
        <v>79</v>
      </c>
      <c r="R952" t="s">
        <v>80</v>
      </c>
      <c r="S952" t="s">
        <v>243</v>
      </c>
      <c r="T952" t="s">
        <v>244</v>
      </c>
      <c r="U952" s="9">
        <v>65.33</v>
      </c>
      <c r="V952">
        <v>28</v>
      </c>
      <c r="W952" s="9">
        <v>128</v>
      </c>
      <c r="X952">
        <f>Ventes[[#This Row],[VenteNombre]]*Ventes[[#This Row],[PUHT]]</f>
        <v>3584</v>
      </c>
      <c r="Y952">
        <f>IF(Ventes[[#This Row],[RemiseType]]="Aucun",0,IF(Ventes[[#This Row],[RemiseType]]="Bas",3%,IF(Ventes[[#This Row],[RemiseType]]="Moyen",5%,IF(Ventes[[#This Row],[RemiseType]]="Elevé",10%,0))))*Ventes[[#This Row],[VenteBrut]]</f>
        <v>358.40000000000003</v>
      </c>
      <c r="Z952">
        <f>Ventes[[#This Row],[VenteBrut]]-Ventes[[#This Row],[Remise]]</f>
        <v>3225.6</v>
      </c>
      <c r="AA952">
        <f>Ventes[[#This Row],[VenteNombre]]*Ventes[[#This Row],[CUHT]]</f>
        <v>1829.24</v>
      </c>
      <c r="AB952">
        <f>ROUND(Ventes[[#This Row],[VenteNet]]-Ventes[[#This Row],[Cout]],2)</f>
        <v>1396.36</v>
      </c>
      <c r="AC952">
        <f>WEEKDAY(Ventes[[#This Row],[VenteDate]], 2)</f>
        <v>5</v>
      </c>
      <c r="AD952" t="str">
        <f>CHOOSE(WEEKDAY(Ventes[[#This Row],[VenteDate]], 2),"lun.","mar.","mer.","jeu.","ven.","sam.","dim.")</f>
        <v>ven.</v>
      </c>
      <c r="AE952" s="10" t="str">
        <f>IF(MONTH(Ventes[[#This Row],[VenteDate]])&lt;10,"0"&amp;MONTH(Ventes[[#This Row],[VenteDate]]),TEXT(MONTH(Ventes[[#This Row],[VenteDate]]),"##"))</f>
        <v>01</v>
      </c>
      <c r="AF952" t="str">
        <f>CHOOSE(Ventes[[#This Row],[DateMoisNumero]],"janvier","février","mars","avril","mai","juin","juillet.","août","septembre","octobre","novembre","décembre")</f>
        <v>janvier</v>
      </c>
      <c r="AG952" t="str">
        <f>Ventes[[#This Row],[DateAnnee]]&amp;IF(WEEKNUM(Ventes[[#This Row],[VenteDate]])&lt;10,"-0","-")&amp;WEEKNUM(Ventes[[#This Row],[VenteDate]])</f>
        <v>2027-04</v>
      </c>
      <c r="AH952" s="10">
        <f>YEAR(Ventes[[#This Row],[VenteDate]])</f>
        <v>2027</v>
      </c>
      <c r="AI952" s="1"/>
      <c r="AK952" s="2"/>
      <c r="AR952"/>
      <c r="AS952"/>
      <c r="AT952"/>
      <c r="AU952"/>
      <c r="AV952"/>
      <c r="AW952"/>
      <c r="BA952"/>
      <c r="BC952"/>
    </row>
    <row r="953" spans="1:55">
      <c r="A953" t="s">
        <v>1931</v>
      </c>
      <c r="B953" t="s">
        <v>1932</v>
      </c>
      <c r="D953" s="7">
        <v>45279</v>
      </c>
      <c r="E953" s="8">
        <v>46463</v>
      </c>
      <c r="F953" s="8" t="s">
        <v>95</v>
      </c>
      <c r="G953" t="s">
        <v>96</v>
      </c>
      <c r="H953" t="s">
        <v>127</v>
      </c>
      <c r="I953" t="s">
        <v>39</v>
      </c>
      <c r="J953" t="s">
        <v>40</v>
      </c>
      <c r="K953" t="s">
        <v>1937</v>
      </c>
      <c r="L953" s="9" t="s">
        <v>1938</v>
      </c>
      <c r="M953" s="9" t="s">
        <v>43</v>
      </c>
      <c r="N953" t="s">
        <v>44</v>
      </c>
      <c r="O953" t="s">
        <v>55</v>
      </c>
      <c r="P953" s="9" t="s">
        <v>56</v>
      </c>
      <c r="Q953" s="5" t="s">
        <v>79</v>
      </c>
      <c r="R953" t="s">
        <v>80</v>
      </c>
      <c r="S953" t="s">
        <v>478</v>
      </c>
      <c r="T953" t="s">
        <v>479</v>
      </c>
      <c r="U953" s="9">
        <v>15.12</v>
      </c>
      <c r="V953">
        <v>21</v>
      </c>
      <c r="W953" s="9">
        <v>20.9</v>
      </c>
      <c r="X953">
        <f>Ventes[[#This Row],[VenteNombre]]*Ventes[[#This Row],[PUHT]]</f>
        <v>438.9</v>
      </c>
      <c r="Y953">
        <f>IF(Ventes[[#This Row],[RemiseType]]="Aucun",0,IF(Ventes[[#This Row],[RemiseType]]="Bas",3%,IF(Ventes[[#This Row],[RemiseType]]="Moyen",5%,IF(Ventes[[#This Row],[RemiseType]]="Elevé",10%,0))))*Ventes[[#This Row],[VenteBrut]]</f>
        <v>13.166999999999998</v>
      </c>
      <c r="Z953">
        <f>Ventes[[#This Row],[VenteBrut]]-Ventes[[#This Row],[Remise]]</f>
        <v>425.733</v>
      </c>
      <c r="AA953">
        <f>Ventes[[#This Row],[VenteNombre]]*Ventes[[#This Row],[CUHT]]</f>
        <v>317.52</v>
      </c>
      <c r="AB953">
        <f>ROUND(Ventes[[#This Row],[VenteNet]]-Ventes[[#This Row],[Cout]],2)</f>
        <v>108.21</v>
      </c>
      <c r="AC953">
        <f>WEEKDAY(Ventes[[#This Row],[VenteDate]], 2)</f>
        <v>3</v>
      </c>
      <c r="AD953" t="str">
        <f>CHOOSE(WEEKDAY(Ventes[[#This Row],[VenteDate]], 2),"lun.","mar.","mer.","jeu.","ven.","sam.","dim.")</f>
        <v>mer.</v>
      </c>
      <c r="AE953" s="10" t="str">
        <f>IF(MONTH(Ventes[[#This Row],[VenteDate]])&lt;10,"0"&amp;MONTH(Ventes[[#This Row],[VenteDate]]),TEXT(MONTH(Ventes[[#This Row],[VenteDate]]),"##"))</f>
        <v>03</v>
      </c>
      <c r="AF953" t="str">
        <f>CHOOSE(Ventes[[#This Row],[DateMoisNumero]],"janvier","février","mars","avril","mai","juin","juillet.","août","septembre","octobre","novembre","décembre")</f>
        <v>mars</v>
      </c>
      <c r="AG953" t="str">
        <f>Ventes[[#This Row],[DateAnnee]]&amp;IF(WEEKNUM(Ventes[[#This Row],[VenteDate]])&lt;10,"-0","-")&amp;WEEKNUM(Ventes[[#This Row],[VenteDate]])</f>
        <v>2027-12</v>
      </c>
      <c r="AH953" s="10">
        <f>YEAR(Ventes[[#This Row],[VenteDate]])</f>
        <v>2027</v>
      </c>
      <c r="AI953" s="1"/>
      <c r="AK953" s="2"/>
      <c r="AR953"/>
      <c r="AS953"/>
      <c r="AT953"/>
      <c r="AU953"/>
      <c r="AV953"/>
      <c r="AW953"/>
      <c r="BA953"/>
      <c r="BC953"/>
    </row>
    <row r="954" spans="1:55">
      <c r="A954" t="s">
        <v>1931</v>
      </c>
      <c r="B954" t="s">
        <v>1932</v>
      </c>
      <c r="D954" s="7">
        <v>45279</v>
      </c>
      <c r="E954" s="8">
        <v>46644</v>
      </c>
      <c r="F954" s="8" t="s">
        <v>95</v>
      </c>
      <c r="G954" t="s">
        <v>96</v>
      </c>
      <c r="H954" t="s">
        <v>127</v>
      </c>
      <c r="I954" t="s">
        <v>39</v>
      </c>
      <c r="J954" t="s">
        <v>40</v>
      </c>
      <c r="K954" t="s">
        <v>1939</v>
      </c>
      <c r="L954" s="9" t="s">
        <v>1940</v>
      </c>
      <c r="M954" s="9" t="s">
        <v>63</v>
      </c>
      <c r="N954" t="s">
        <v>64</v>
      </c>
      <c r="O954" t="s">
        <v>77</v>
      </c>
      <c r="P954" s="9" t="s">
        <v>78</v>
      </c>
      <c r="Q954" s="5" t="s">
        <v>79</v>
      </c>
      <c r="R954" t="s">
        <v>80</v>
      </c>
      <c r="S954" t="s">
        <v>59</v>
      </c>
      <c r="T954" t="s">
        <v>60</v>
      </c>
      <c r="U954" s="9">
        <v>23.94</v>
      </c>
      <c r="V954">
        <v>12</v>
      </c>
      <c r="W954" s="9">
        <v>118.9</v>
      </c>
      <c r="X954">
        <f>Ventes[[#This Row],[VenteNombre]]*Ventes[[#This Row],[PUHT]]</f>
        <v>1426.8000000000002</v>
      </c>
      <c r="Y954">
        <f>IF(Ventes[[#This Row],[RemiseType]]="Aucun",0,IF(Ventes[[#This Row],[RemiseType]]="Bas",3%,IF(Ventes[[#This Row],[RemiseType]]="Moyen",5%,IF(Ventes[[#This Row],[RemiseType]]="Elevé",10%,0))))*Ventes[[#This Row],[VenteBrut]]</f>
        <v>142.68000000000004</v>
      </c>
      <c r="Z954">
        <f>Ventes[[#This Row],[VenteBrut]]-Ventes[[#This Row],[Remise]]</f>
        <v>1284.1200000000001</v>
      </c>
      <c r="AA954">
        <f>Ventes[[#This Row],[VenteNombre]]*Ventes[[#This Row],[CUHT]]</f>
        <v>287.28000000000003</v>
      </c>
      <c r="AB954">
        <f>ROUND(Ventes[[#This Row],[VenteNet]]-Ventes[[#This Row],[Cout]],2)</f>
        <v>996.84</v>
      </c>
      <c r="AC954">
        <f>WEEKDAY(Ventes[[#This Row],[VenteDate]], 2)</f>
        <v>2</v>
      </c>
      <c r="AD954" t="str">
        <f>CHOOSE(WEEKDAY(Ventes[[#This Row],[VenteDate]], 2),"lun.","mar.","mer.","jeu.","ven.","sam.","dim.")</f>
        <v>mar.</v>
      </c>
      <c r="AE954" s="10" t="str">
        <f>IF(MONTH(Ventes[[#This Row],[VenteDate]])&lt;10,"0"&amp;MONTH(Ventes[[#This Row],[VenteDate]]),TEXT(MONTH(Ventes[[#This Row],[VenteDate]]),"##"))</f>
        <v>09</v>
      </c>
      <c r="AF954" t="str">
        <f>CHOOSE(Ventes[[#This Row],[DateMoisNumero]],"janvier","février","mars","avril","mai","juin","juillet.","août","septembre","octobre","novembre","décembre")</f>
        <v>septembre</v>
      </c>
      <c r="AG954" t="str">
        <f>Ventes[[#This Row],[DateAnnee]]&amp;IF(WEEKNUM(Ventes[[#This Row],[VenteDate]])&lt;10,"-0","-")&amp;WEEKNUM(Ventes[[#This Row],[VenteDate]])</f>
        <v>2027-38</v>
      </c>
      <c r="AH954" s="10">
        <f>YEAR(Ventes[[#This Row],[VenteDate]])</f>
        <v>2027</v>
      </c>
      <c r="AI954" s="1"/>
      <c r="AK954" s="2"/>
      <c r="AR954"/>
      <c r="AS954"/>
      <c r="AT954"/>
      <c r="AU954"/>
      <c r="AV954"/>
      <c r="AW954"/>
      <c r="BA954"/>
      <c r="BC954"/>
    </row>
    <row r="955" spans="1:55">
      <c r="A955" t="s">
        <v>1931</v>
      </c>
      <c r="B955" t="s">
        <v>1932</v>
      </c>
      <c r="D955" s="7">
        <v>45279</v>
      </c>
      <c r="E955" s="8">
        <v>46813</v>
      </c>
      <c r="F955" s="8" t="s">
        <v>95</v>
      </c>
      <c r="G955" t="s">
        <v>96</v>
      </c>
      <c r="H955" t="s">
        <v>127</v>
      </c>
      <c r="I955" t="s">
        <v>39</v>
      </c>
      <c r="J955" t="s">
        <v>40</v>
      </c>
      <c r="K955" t="s">
        <v>1941</v>
      </c>
      <c r="L955" s="9" t="s">
        <v>1942</v>
      </c>
      <c r="M955" s="9" t="s">
        <v>63</v>
      </c>
      <c r="N955" t="s">
        <v>64</v>
      </c>
      <c r="O955" t="s">
        <v>77</v>
      </c>
      <c r="P955" s="9" t="s">
        <v>78</v>
      </c>
      <c r="Q955" s="5" t="s">
        <v>79</v>
      </c>
      <c r="R955" t="s">
        <v>80</v>
      </c>
      <c r="S955" t="s">
        <v>71</v>
      </c>
      <c r="T955" t="s">
        <v>72</v>
      </c>
      <c r="U955" s="9">
        <v>46.08</v>
      </c>
      <c r="V955">
        <v>16</v>
      </c>
      <c r="W955" s="9">
        <v>69.66</v>
      </c>
      <c r="X955">
        <f>Ventes[[#This Row],[VenteNombre]]*Ventes[[#This Row],[PUHT]]</f>
        <v>1114.56</v>
      </c>
      <c r="Y955">
        <f>IF(Ventes[[#This Row],[RemiseType]]="Aucun",0,IF(Ventes[[#This Row],[RemiseType]]="Bas",3%,IF(Ventes[[#This Row],[RemiseType]]="Moyen",5%,IF(Ventes[[#This Row],[RemiseType]]="Elevé",10%,0))))*Ventes[[#This Row],[VenteBrut]]</f>
        <v>111.456</v>
      </c>
      <c r="Z955">
        <f>Ventes[[#This Row],[VenteBrut]]-Ventes[[#This Row],[Remise]]</f>
        <v>1003.1039999999999</v>
      </c>
      <c r="AA955">
        <f>Ventes[[#This Row],[VenteNombre]]*Ventes[[#This Row],[CUHT]]</f>
        <v>737.28</v>
      </c>
      <c r="AB955">
        <f>ROUND(Ventes[[#This Row],[VenteNet]]-Ventes[[#This Row],[Cout]],2)</f>
        <v>265.82</v>
      </c>
      <c r="AC955">
        <f>WEEKDAY(Ventes[[#This Row],[VenteDate]], 2)</f>
        <v>3</v>
      </c>
      <c r="AD955" t="str">
        <f>CHOOSE(WEEKDAY(Ventes[[#This Row],[VenteDate]], 2),"lun.","mar.","mer.","jeu.","ven.","sam.","dim.")</f>
        <v>mer.</v>
      </c>
      <c r="AE955" s="10" t="str">
        <f>IF(MONTH(Ventes[[#This Row],[VenteDate]])&lt;10,"0"&amp;MONTH(Ventes[[#This Row],[VenteDate]]),TEXT(MONTH(Ventes[[#This Row],[VenteDate]]),"##"))</f>
        <v>03</v>
      </c>
      <c r="AF955" t="str">
        <f>CHOOSE(Ventes[[#This Row],[DateMoisNumero]],"janvier","février","mars","avril","mai","juin","juillet.","août","septembre","octobre","novembre","décembre")</f>
        <v>mars</v>
      </c>
      <c r="AG955" t="str">
        <f>Ventes[[#This Row],[DateAnnee]]&amp;IF(WEEKNUM(Ventes[[#This Row],[VenteDate]])&lt;10,"-0","-")&amp;WEEKNUM(Ventes[[#This Row],[VenteDate]])</f>
        <v>2028-10</v>
      </c>
      <c r="AH955" s="10">
        <f>YEAR(Ventes[[#This Row],[VenteDate]])</f>
        <v>2028</v>
      </c>
      <c r="AI955" s="1"/>
      <c r="AK955" s="2"/>
      <c r="AR955"/>
      <c r="AS955"/>
      <c r="AT955"/>
      <c r="AU955"/>
      <c r="AV955"/>
      <c r="AW955"/>
      <c r="BA955"/>
      <c r="BC955"/>
    </row>
    <row r="956" spans="1:55">
      <c r="A956" t="s">
        <v>1943</v>
      </c>
      <c r="B956" t="s">
        <v>1944</v>
      </c>
      <c r="C956" t="s">
        <v>1259</v>
      </c>
      <c r="D956" s="7">
        <v>45845</v>
      </c>
      <c r="E956" s="8">
        <v>45845</v>
      </c>
      <c r="F956" s="8" t="s">
        <v>95</v>
      </c>
      <c r="G956" t="s">
        <v>96</v>
      </c>
      <c r="H956" t="s">
        <v>155</v>
      </c>
      <c r="I956" t="s">
        <v>156</v>
      </c>
      <c r="J956" t="s">
        <v>157</v>
      </c>
      <c r="K956" t="s">
        <v>117</v>
      </c>
      <c r="L956" s="9" t="s">
        <v>118</v>
      </c>
      <c r="M956" s="9" t="s">
        <v>53</v>
      </c>
      <c r="N956" t="s">
        <v>54</v>
      </c>
      <c r="O956" t="s">
        <v>55</v>
      </c>
      <c r="P956" s="9" t="s">
        <v>56</v>
      </c>
      <c r="Q956" s="5" t="s">
        <v>57</v>
      </c>
      <c r="R956" t="s">
        <v>58</v>
      </c>
      <c r="S956" t="s">
        <v>119</v>
      </c>
      <c r="T956" t="s">
        <v>120</v>
      </c>
      <c r="U956" s="9">
        <v>22.03</v>
      </c>
      <c r="V956">
        <v>42</v>
      </c>
      <c r="W956" s="9">
        <v>24.3</v>
      </c>
      <c r="X956">
        <f>Ventes[[#This Row],[VenteNombre]]*Ventes[[#This Row],[PUHT]]</f>
        <v>1020.6</v>
      </c>
      <c r="Y956">
        <f>IF(Ventes[[#This Row],[RemiseType]]="Aucun",0,IF(Ventes[[#This Row],[RemiseType]]="Bas",3%,IF(Ventes[[#This Row],[RemiseType]]="Moyen",5%,IF(Ventes[[#This Row],[RemiseType]]="Elevé",10%,0))))*Ventes[[#This Row],[VenteBrut]]</f>
        <v>30.617999999999999</v>
      </c>
      <c r="Z956">
        <f>Ventes[[#This Row],[VenteBrut]]-Ventes[[#This Row],[Remise]]</f>
        <v>989.98199999999997</v>
      </c>
      <c r="AA956">
        <f>Ventes[[#This Row],[VenteNombre]]*Ventes[[#This Row],[CUHT]]</f>
        <v>925.26</v>
      </c>
      <c r="AB956">
        <f>ROUND(Ventes[[#This Row],[VenteNet]]-Ventes[[#This Row],[Cout]],2)</f>
        <v>64.72</v>
      </c>
      <c r="AC956">
        <f>WEEKDAY(Ventes[[#This Row],[VenteDate]], 2)</f>
        <v>1</v>
      </c>
      <c r="AD956" t="str">
        <f>CHOOSE(WEEKDAY(Ventes[[#This Row],[VenteDate]], 2),"lun.","mar.","mer.","jeu.","ven.","sam.","dim.")</f>
        <v>lun.</v>
      </c>
      <c r="AE956" s="10" t="str">
        <f>IF(MONTH(Ventes[[#This Row],[VenteDate]])&lt;10,"0"&amp;MONTH(Ventes[[#This Row],[VenteDate]]),TEXT(MONTH(Ventes[[#This Row],[VenteDate]]),"##"))</f>
        <v>07</v>
      </c>
      <c r="AF956" t="str">
        <f>CHOOSE(Ventes[[#This Row],[DateMoisNumero]],"janvier","février","mars","avril","mai","juin","juillet.","août","septembre","octobre","novembre","décembre")</f>
        <v>juillet.</v>
      </c>
      <c r="AG956" t="str">
        <f>Ventes[[#This Row],[DateAnnee]]&amp;IF(WEEKNUM(Ventes[[#This Row],[VenteDate]])&lt;10,"-0","-")&amp;WEEKNUM(Ventes[[#This Row],[VenteDate]])</f>
        <v>2025-28</v>
      </c>
      <c r="AH956" s="10">
        <f>YEAR(Ventes[[#This Row],[VenteDate]])</f>
        <v>2025</v>
      </c>
      <c r="AI956" s="1"/>
      <c r="AK956" s="2"/>
      <c r="AR956"/>
      <c r="AS956"/>
      <c r="AT956"/>
      <c r="AU956"/>
      <c r="AV956"/>
      <c r="AW956"/>
      <c r="BA956"/>
      <c r="BC956"/>
    </row>
    <row r="957" spans="1:55">
      <c r="A957" t="s">
        <v>1943</v>
      </c>
      <c r="B957" t="s">
        <v>1944</v>
      </c>
      <c r="C957" t="s">
        <v>1259</v>
      </c>
      <c r="D957" s="7">
        <v>45845</v>
      </c>
      <c r="E957" s="8">
        <v>46180</v>
      </c>
      <c r="F957" s="8" t="s">
        <v>95</v>
      </c>
      <c r="G957" t="s">
        <v>96</v>
      </c>
      <c r="H957" t="s">
        <v>155</v>
      </c>
      <c r="I957" t="s">
        <v>156</v>
      </c>
      <c r="J957" t="s">
        <v>157</v>
      </c>
      <c r="K957" t="s">
        <v>350</v>
      </c>
      <c r="L957" s="9" t="s">
        <v>351</v>
      </c>
      <c r="M957" s="9" t="s">
        <v>53</v>
      </c>
      <c r="N957" t="s">
        <v>54</v>
      </c>
      <c r="O957" t="s">
        <v>55</v>
      </c>
      <c r="P957" t="s">
        <v>56</v>
      </c>
      <c r="Q957" s="5" t="s">
        <v>57</v>
      </c>
      <c r="R957" t="s">
        <v>58</v>
      </c>
      <c r="S957" t="s">
        <v>119</v>
      </c>
      <c r="T957" t="s">
        <v>120</v>
      </c>
      <c r="U957">
        <v>25.7</v>
      </c>
      <c r="V957">
        <v>42</v>
      </c>
      <c r="W957">
        <v>28.35</v>
      </c>
      <c r="X957">
        <f>Ventes[[#This Row],[VenteNombre]]*Ventes[[#This Row],[PUHT]]</f>
        <v>1190.7</v>
      </c>
      <c r="Y957">
        <f>IF(Ventes[[#This Row],[RemiseType]]="Aucun",0,IF(Ventes[[#This Row],[RemiseType]]="Bas",3%,IF(Ventes[[#This Row],[RemiseType]]="Moyen",5%,IF(Ventes[[#This Row],[RemiseType]]="Elevé",10%,0))))*Ventes[[#This Row],[VenteBrut]]</f>
        <v>35.720999999999997</v>
      </c>
      <c r="Z957">
        <f>Ventes[[#This Row],[VenteBrut]]-Ventes[[#This Row],[Remise]]</f>
        <v>1154.979</v>
      </c>
      <c r="AA957">
        <f>Ventes[[#This Row],[VenteNombre]]*Ventes[[#This Row],[CUHT]]</f>
        <v>1079.3999999999999</v>
      </c>
      <c r="AB957">
        <f>ROUND(Ventes[[#This Row],[VenteNet]]-Ventes[[#This Row],[Cout]],2)</f>
        <v>75.58</v>
      </c>
      <c r="AC957">
        <f>WEEKDAY(Ventes[[#This Row],[VenteDate]], 2)</f>
        <v>7</v>
      </c>
      <c r="AD957" t="str">
        <f>CHOOSE(WEEKDAY(Ventes[[#This Row],[VenteDate]], 2),"lun.","mar.","mer.","jeu.","ven.","sam.","dim.")</f>
        <v>dim.</v>
      </c>
      <c r="AE957" s="10" t="str">
        <f>IF(MONTH(Ventes[[#This Row],[VenteDate]])&lt;10,"0"&amp;MONTH(Ventes[[#This Row],[VenteDate]]),TEXT(MONTH(Ventes[[#This Row],[VenteDate]]),"##"))</f>
        <v>06</v>
      </c>
      <c r="AF957" t="str">
        <f>CHOOSE(Ventes[[#This Row],[DateMoisNumero]],"janvier","février","mars","avril","mai","juin","juillet.","août","septembre","octobre","novembre","décembre")</f>
        <v>juin</v>
      </c>
      <c r="AG957" t="str">
        <f>Ventes[[#This Row],[DateAnnee]]&amp;IF(WEEKNUM(Ventes[[#This Row],[VenteDate]])&lt;10,"-0","-")&amp;WEEKNUM(Ventes[[#This Row],[VenteDate]])</f>
        <v>2026-24</v>
      </c>
      <c r="AH957" s="10">
        <f>YEAR(Ventes[[#This Row],[VenteDate]])</f>
        <v>2026</v>
      </c>
      <c r="AI957" s="1"/>
      <c r="AK957" s="2"/>
      <c r="AR957"/>
      <c r="AS957"/>
      <c r="AT957"/>
      <c r="AU957"/>
      <c r="AV957"/>
      <c r="AW957"/>
      <c r="BA957"/>
      <c r="BC957"/>
    </row>
    <row r="958" spans="1:55">
      <c r="A958" t="s">
        <v>1945</v>
      </c>
      <c r="B958" t="s">
        <v>1946</v>
      </c>
      <c r="C958" t="s">
        <v>946</v>
      </c>
      <c r="D958" s="7">
        <v>45660</v>
      </c>
      <c r="E958" s="8">
        <v>45667</v>
      </c>
      <c r="F958" s="8" t="s">
        <v>219</v>
      </c>
      <c r="G958" t="s">
        <v>220</v>
      </c>
      <c r="H958" t="s">
        <v>155</v>
      </c>
      <c r="I958" t="s">
        <v>156</v>
      </c>
      <c r="J958" t="s">
        <v>157</v>
      </c>
      <c r="K958" t="s">
        <v>1947</v>
      </c>
      <c r="L958" s="9" t="s">
        <v>1948</v>
      </c>
      <c r="M958" s="9" t="s">
        <v>53</v>
      </c>
      <c r="N958" t="s">
        <v>54</v>
      </c>
      <c r="O958" t="s">
        <v>288</v>
      </c>
      <c r="P958" t="s">
        <v>289</v>
      </c>
      <c r="Q958" s="5" t="s">
        <v>79</v>
      </c>
      <c r="R958" t="s">
        <v>80</v>
      </c>
      <c r="S958" t="s">
        <v>160</v>
      </c>
      <c r="T958" t="s">
        <v>161</v>
      </c>
      <c r="U958">
        <v>3.6</v>
      </c>
      <c r="V958">
        <v>26</v>
      </c>
      <c r="W958">
        <v>5.4</v>
      </c>
      <c r="X958">
        <f>Ventes[[#This Row],[VenteNombre]]*Ventes[[#This Row],[PUHT]]</f>
        <v>140.4</v>
      </c>
      <c r="Y9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58">
        <f>Ventes[[#This Row],[VenteBrut]]-Ventes[[#This Row],[Remise]]</f>
        <v>140.4</v>
      </c>
      <c r="AA958">
        <f>Ventes[[#This Row],[VenteNombre]]*Ventes[[#This Row],[CUHT]]</f>
        <v>93.600000000000009</v>
      </c>
      <c r="AB958">
        <f>ROUND(Ventes[[#This Row],[VenteNet]]-Ventes[[#This Row],[Cout]],2)</f>
        <v>46.8</v>
      </c>
      <c r="AC958">
        <f>WEEKDAY(Ventes[[#This Row],[VenteDate]], 2)</f>
        <v>5</v>
      </c>
      <c r="AD958" t="str">
        <f>CHOOSE(WEEKDAY(Ventes[[#This Row],[VenteDate]], 2),"lun.","mar.","mer.","jeu.","ven.","sam.","dim.")</f>
        <v>ven.</v>
      </c>
      <c r="AE958" s="10" t="str">
        <f>IF(MONTH(Ventes[[#This Row],[VenteDate]])&lt;10,"0"&amp;MONTH(Ventes[[#This Row],[VenteDate]]),TEXT(MONTH(Ventes[[#This Row],[VenteDate]]),"##"))</f>
        <v>01</v>
      </c>
      <c r="AF958" t="str">
        <f>CHOOSE(Ventes[[#This Row],[DateMoisNumero]],"janvier","février","mars","avril","mai","juin","juillet.","août","septembre","octobre","novembre","décembre")</f>
        <v>janvier</v>
      </c>
      <c r="AG958" t="str">
        <f>Ventes[[#This Row],[DateAnnee]]&amp;IF(WEEKNUM(Ventes[[#This Row],[VenteDate]])&lt;10,"-0","-")&amp;WEEKNUM(Ventes[[#This Row],[VenteDate]])</f>
        <v>2025-02</v>
      </c>
      <c r="AH958" s="10">
        <f>YEAR(Ventes[[#This Row],[VenteDate]])</f>
        <v>2025</v>
      </c>
      <c r="AI958" s="1"/>
      <c r="AK958" s="2"/>
      <c r="AR958"/>
      <c r="AS958"/>
      <c r="AT958"/>
      <c r="AU958"/>
      <c r="AV958"/>
      <c r="AW958"/>
      <c r="BA958"/>
      <c r="BC958"/>
    </row>
    <row r="959" spans="1:55">
      <c r="A959" t="s">
        <v>1945</v>
      </c>
      <c r="B959" t="s">
        <v>1946</v>
      </c>
      <c r="C959" t="s">
        <v>946</v>
      </c>
      <c r="D959" s="7">
        <v>45660</v>
      </c>
      <c r="E959" s="8">
        <v>46397</v>
      </c>
      <c r="F959" s="8" t="s">
        <v>219</v>
      </c>
      <c r="G959" t="s">
        <v>220</v>
      </c>
      <c r="H959" t="s">
        <v>155</v>
      </c>
      <c r="I959" t="s">
        <v>156</v>
      </c>
      <c r="J959" t="s">
        <v>157</v>
      </c>
      <c r="K959" t="s">
        <v>1949</v>
      </c>
      <c r="L959" s="9" t="s">
        <v>1950</v>
      </c>
      <c r="M959" s="9" t="s">
        <v>53</v>
      </c>
      <c r="N959" t="s">
        <v>54</v>
      </c>
      <c r="O959" t="s">
        <v>288</v>
      </c>
      <c r="P959" s="9" t="s">
        <v>289</v>
      </c>
      <c r="Q959" s="5" t="s">
        <v>79</v>
      </c>
      <c r="R959" t="s">
        <v>80</v>
      </c>
      <c r="S959" t="s">
        <v>160</v>
      </c>
      <c r="T959" t="s">
        <v>161</v>
      </c>
      <c r="U959" s="9">
        <v>24</v>
      </c>
      <c r="V959">
        <v>26</v>
      </c>
      <c r="W959" s="9">
        <v>36</v>
      </c>
      <c r="X959">
        <f>Ventes[[#This Row],[VenteNombre]]*Ventes[[#This Row],[PUHT]]</f>
        <v>936</v>
      </c>
      <c r="Y9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59">
        <f>Ventes[[#This Row],[VenteBrut]]-Ventes[[#This Row],[Remise]]</f>
        <v>936</v>
      </c>
      <c r="AA959">
        <f>Ventes[[#This Row],[VenteNombre]]*Ventes[[#This Row],[CUHT]]</f>
        <v>624</v>
      </c>
      <c r="AB959">
        <f>ROUND(Ventes[[#This Row],[VenteNet]]-Ventes[[#This Row],[Cout]],2)</f>
        <v>312</v>
      </c>
      <c r="AC959">
        <f>WEEKDAY(Ventes[[#This Row],[VenteDate]], 2)</f>
        <v>7</v>
      </c>
      <c r="AD959" t="str">
        <f>CHOOSE(WEEKDAY(Ventes[[#This Row],[VenteDate]], 2),"lun.","mar.","mer.","jeu.","ven.","sam.","dim.")</f>
        <v>dim.</v>
      </c>
      <c r="AE959" s="10" t="str">
        <f>IF(MONTH(Ventes[[#This Row],[VenteDate]])&lt;10,"0"&amp;MONTH(Ventes[[#This Row],[VenteDate]]),TEXT(MONTH(Ventes[[#This Row],[VenteDate]]),"##"))</f>
        <v>01</v>
      </c>
      <c r="AF959" t="str">
        <f>CHOOSE(Ventes[[#This Row],[DateMoisNumero]],"janvier","février","mars","avril","mai","juin","juillet.","août","septembre","octobre","novembre","décembre")</f>
        <v>janvier</v>
      </c>
      <c r="AG959" t="str">
        <f>Ventes[[#This Row],[DateAnnee]]&amp;IF(WEEKNUM(Ventes[[#This Row],[VenteDate]])&lt;10,"-0","-")&amp;WEEKNUM(Ventes[[#This Row],[VenteDate]])</f>
        <v>2027-03</v>
      </c>
      <c r="AH959" s="10">
        <f>YEAR(Ventes[[#This Row],[VenteDate]])</f>
        <v>2027</v>
      </c>
      <c r="AI959" s="1"/>
      <c r="AK959" s="2"/>
      <c r="AR959"/>
      <c r="AS959"/>
      <c r="AT959"/>
      <c r="AU959"/>
      <c r="AV959"/>
      <c r="AW959"/>
      <c r="BA959"/>
      <c r="BC959"/>
    </row>
    <row r="960" spans="1:55">
      <c r="A960" t="s">
        <v>1951</v>
      </c>
      <c r="B960" t="s">
        <v>1952</v>
      </c>
      <c r="C960" t="s">
        <v>901</v>
      </c>
      <c r="D960" s="7">
        <v>45096</v>
      </c>
      <c r="E960" s="8">
        <v>46113</v>
      </c>
      <c r="F960" s="8" t="s">
        <v>95</v>
      </c>
      <c r="G960" t="s">
        <v>96</v>
      </c>
      <c r="H960" t="s">
        <v>155</v>
      </c>
      <c r="I960" t="s">
        <v>156</v>
      </c>
      <c r="J960" t="s">
        <v>157</v>
      </c>
      <c r="K960" t="s">
        <v>1953</v>
      </c>
      <c r="L960" s="9" t="s">
        <v>1954</v>
      </c>
      <c r="M960" s="9" t="s">
        <v>53</v>
      </c>
      <c r="N960" t="s">
        <v>54</v>
      </c>
      <c r="O960" t="s">
        <v>77</v>
      </c>
      <c r="P960" t="s">
        <v>78</v>
      </c>
      <c r="Q960" s="5" t="s">
        <v>47</v>
      </c>
      <c r="R960" t="s">
        <v>48</v>
      </c>
      <c r="S960" t="s">
        <v>49</v>
      </c>
      <c r="T960" t="s">
        <v>50</v>
      </c>
      <c r="U960">
        <v>63.72</v>
      </c>
      <c r="V960">
        <v>24</v>
      </c>
      <c r="W960">
        <v>95.58</v>
      </c>
      <c r="X960">
        <f>Ventes[[#This Row],[VenteNombre]]*Ventes[[#This Row],[PUHT]]</f>
        <v>2293.92</v>
      </c>
      <c r="Y960">
        <f>IF(Ventes[[#This Row],[RemiseType]]="Aucun",0,IF(Ventes[[#This Row],[RemiseType]]="Bas",3%,IF(Ventes[[#This Row],[RemiseType]]="Moyen",5%,IF(Ventes[[#This Row],[RemiseType]]="Elevé",10%,0))))*Ventes[[#This Row],[VenteBrut]]</f>
        <v>229.39200000000002</v>
      </c>
      <c r="Z960">
        <f>Ventes[[#This Row],[VenteBrut]]-Ventes[[#This Row],[Remise]]</f>
        <v>2064.5280000000002</v>
      </c>
      <c r="AA960">
        <f>Ventes[[#This Row],[VenteNombre]]*Ventes[[#This Row],[CUHT]]</f>
        <v>1529.28</v>
      </c>
      <c r="AB960">
        <f>ROUND(Ventes[[#This Row],[VenteNet]]-Ventes[[#This Row],[Cout]],2)</f>
        <v>535.25</v>
      </c>
      <c r="AC960">
        <f>WEEKDAY(Ventes[[#This Row],[VenteDate]], 2)</f>
        <v>3</v>
      </c>
      <c r="AD960" t="str">
        <f>CHOOSE(WEEKDAY(Ventes[[#This Row],[VenteDate]], 2),"lun.","mar.","mer.","jeu.","ven.","sam.","dim.")</f>
        <v>mer.</v>
      </c>
      <c r="AE960" s="10" t="str">
        <f>IF(MONTH(Ventes[[#This Row],[VenteDate]])&lt;10,"0"&amp;MONTH(Ventes[[#This Row],[VenteDate]]),TEXT(MONTH(Ventes[[#This Row],[VenteDate]]),"##"))</f>
        <v>04</v>
      </c>
      <c r="AF960" t="str">
        <f>CHOOSE(Ventes[[#This Row],[DateMoisNumero]],"janvier","février","mars","avril","mai","juin","juillet.","août","septembre","octobre","novembre","décembre")</f>
        <v>avril</v>
      </c>
      <c r="AG960" t="str">
        <f>Ventes[[#This Row],[DateAnnee]]&amp;IF(WEEKNUM(Ventes[[#This Row],[VenteDate]])&lt;10,"-0","-")&amp;WEEKNUM(Ventes[[#This Row],[VenteDate]])</f>
        <v>2026-14</v>
      </c>
      <c r="AH960" s="10">
        <f>YEAR(Ventes[[#This Row],[VenteDate]])</f>
        <v>2026</v>
      </c>
      <c r="AI960" s="1"/>
      <c r="AK960" s="2"/>
      <c r="AR960"/>
      <c r="AS960"/>
      <c r="AT960"/>
      <c r="AU960"/>
      <c r="AV960"/>
      <c r="AW960"/>
      <c r="BA960"/>
      <c r="BC960"/>
    </row>
    <row r="961" spans="1:55">
      <c r="A961" t="s">
        <v>1951</v>
      </c>
      <c r="B961" t="s">
        <v>1952</v>
      </c>
      <c r="C961" t="s">
        <v>901</v>
      </c>
      <c r="D961" s="7">
        <v>45096</v>
      </c>
      <c r="E961" s="8">
        <v>46481</v>
      </c>
      <c r="F961" s="8" t="s">
        <v>95</v>
      </c>
      <c r="G961" t="s">
        <v>96</v>
      </c>
      <c r="H961" t="s">
        <v>155</v>
      </c>
      <c r="I961" t="s">
        <v>156</v>
      </c>
      <c r="J961" t="s">
        <v>157</v>
      </c>
      <c r="K961" t="s">
        <v>1955</v>
      </c>
      <c r="L961" s="9" t="s">
        <v>1956</v>
      </c>
      <c r="M961" s="9" t="s">
        <v>130</v>
      </c>
      <c r="N961" t="s">
        <v>131</v>
      </c>
      <c r="O961" t="s">
        <v>77</v>
      </c>
      <c r="P961" t="s">
        <v>78</v>
      </c>
      <c r="Q961" s="5" t="s">
        <v>79</v>
      </c>
      <c r="R961" t="s">
        <v>80</v>
      </c>
      <c r="S961" t="s">
        <v>119</v>
      </c>
      <c r="T961" t="s">
        <v>120</v>
      </c>
      <c r="U961">
        <v>21.96</v>
      </c>
      <c r="V961">
        <v>26</v>
      </c>
      <c r="W961">
        <v>31.86</v>
      </c>
      <c r="X961">
        <f>Ventes[[#This Row],[VenteNombre]]*Ventes[[#This Row],[PUHT]]</f>
        <v>828.36</v>
      </c>
      <c r="Y961">
        <f>IF(Ventes[[#This Row],[RemiseType]]="Aucun",0,IF(Ventes[[#This Row],[RemiseType]]="Bas",3%,IF(Ventes[[#This Row],[RemiseType]]="Moyen",5%,IF(Ventes[[#This Row],[RemiseType]]="Elevé",10%,0))))*Ventes[[#This Row],[VenteBrut]]</f>
        <v>82.836000000000013</v>
      </c>
      <c r="Z961">
        <f>Ventes[[#This Row],[VenteBrut]]-Ventes[[#This Row],[Remise]]</f>
        <v>745.524</v>
      </c>
      <c r="AA961">
        <f>Ventes[[#This Row],[VenteNombre]]*Ventes[[#This Row],[CUHT]]</f>
        <v>570.96</v>
      </c>
      <c r="AB961">
        <f>ROUND(Ventes[[#This Row],[VenteNet]]-Ventes[[#This Row],[Cout]],2)</f>
        <v>174.56</v>
      </c>
      <c r="AC961">
        <f>WEEKDAY(Ventes[[#This Row],[VenteDate]], 2)</f>
        <v>7</v>
      </c>
      <c r="AD961" t="str">
        <f>CHOOSE(WEEKDAY(Ventes[[#This Row],[VenteDate]], 2),"lun.","mar.","mer.","jeu.","ven.","sam.","dim.")</f>
        <v>dim.</v>
      </c>
      <c r="AE961" s="10" t="str">
        <f>IF(MONTH(Ventes[[#This Row],[VenteDate]])&lt;10,"0"&amp;MONTH(Ventes[[#This Row],[VenteDate]]),TEXT(MONTH(Ventes[[#This Row],[VenteDate]]),"##"))</f>
        <v>04</v>
      </c>
      <c r="AF961" t="str">
        <f>CHOOSE(Ventes[[#This Row],[DateMoisNumero]],"janvier","février","mars","avril","mai","juin","juillet.","août","septembre","octobre","novembre","décembre")</f>
        <v>avril</v>
      </c>
      <c r="AG961" t="str">
        <f>Ventes[[#This Row],[DateAnnee]]&amp;IF(WEEKNUM(Ventes[[#This Row],[VenteDate]])&lt;10,"-0","-")&amp;WEEKNUM(Ventes[[#This Row],[VenteDate]])</f>
        <v>2027-15</v>
      </c>
      <c r="AH961" s="10">
        <f>YEAR(Ventes[[#This Row],[VenteDate]])</f>
        <v>2027</v>
      </c>
      <c r="AI961" s="1"/>
      <c r="AK961" s="2"/>
      <c r="AR961"/>
      <c r="AS961"/>
      <c r="AT961"/>
      <c r="AU961"/>
      <c r="AV961"/>
      <c r="AW961"/>
      <c r="BA961"/>
      <c r="BC961"/>
    </row>
    <row r="962" spans="1:55">
      <c r="A962" t="s">
        <v>1951</v>
      </c>
      <c r="B962" t="s">
        <v>1952</v>
      </c>
      <c r="C962" t="s">
        <v>901</v>
      </c>
      <c r="D962" s="7">
        <v>45096</v>
      </c>
      <c r="E962" s="8">
        <v>46481</v>
      </c>
      <c r="F962" s="8" t="s">
        <v>95</v>
      </c>
      <c r="G962" t="s">
        <v>96</v>
      </c>
      <c r="H962" t="s">
        <v>155</v>
      </c>
      <c r="I962" t="s">
        <v>156</v>
      </c>
      <c r="J962" t="s">
        <v>157</v>
      </c>
      <c r="K962" t="s">
        <v>1957</v>
      </c>
      <c r="L962" s="9" t="s">
        <v>1958</v>
      </c>
      <c r="M962" s="9" t="s">
        <v>130</v>
      </c>
      <c r="N962" t="s">
        <v>131</v>
      </c>
      <c r="O962" t="s">
        <v>77</v>
      </c>
      <c r="P962" s="9" t="s">
        <v>78</v>
      </c>
      <c r="Q962" s="5" t="s">
        <v>79</v>
      </c>
      <c r="R962" t="s">
        <v>80</v>
      </c>
      <c r="S962" t="s">
        <v>119</v>
      </c>
      <c r="T962" t="s">
        <v>120</v>
      </c>
      <c r="U962" s="9">
        <v>10.98</v>
      </c>
      <c r="V962">
        <v>26</v>
      </c>
      <c r="W962" s="9">
        <v>15.93</v>
      </c>
      <c r="X962">
        <f>Ventes[[#This Row],[VenteNombre]]*Ventes[[#This Row],[PUHT]]</f>
        <v>414.18</v>
      </c>
      <c r="Y962">
        <f>IF(Ventes[[#This Row],[RemiseType]]="Aucun",0,IF(Ventes[[#This Row],[RemiseType]]="Bas",3%,IF(Ventes[[#This Row],[RemiseType]]="Moyen",5%,IF(Ventes[[#This Row],[RemiseType]]="Elevé",10%,0))))*Ventes[[#This Row],[VenteBrut]]</f>
        <v>41.418000000000006</v>
      </c>
      <c r="Z962">
        <f>Ventes[[#This Row],[VenteBrut]]-Ventes[[#This Row],[Remise]]</f>
        <v>372.762</v>
      </c>
      <c r="AA962">
        <f>Ventes[[#This Row],[VenteNombre]]*Ventes[[#This Row],[CUHT]]</f>
        <v>285.48</v>
      </c>
      <c r="AB962">
        <f>ROUND(Ventes[[#This Row],[VenteNet]]-Ventes[[#This Row],[Cout]],2)</f>
        <v>87.28</v>
      </c>
      <c r="AC962">
        <f>WEEKDAY(Ventes[[#This Row],[VenteDate]], 2)</f>
        <v>7</v>
      </c>
      <c r="AD962" t="str">
        <f>CHOOSE(WEEKDAY(Ventes[[#This Row],[VenteDate]], 2),"lun.","mar.","mer.","jeu.","ven.","sam.","dim.")</f>
        <v>dim.</v>
      </c>
      <c r="AE962" s="10" t="str">
        <f>IF(MONTH(Ventes[[#This Row],[VenteDate]])&lt;10,"0"&amp;MONTH(Ventes[[#This Row],[VenteDate]]),TEXT(MONTH(Ventes[[#This Row],[VenteDate]]),"##"))</f>
        <v>04</v>
      </c>
      <c r="AF962" t="str">
        <f>CHOOSE(Ventes[[#This Row],[DateMoisNumero]],"janvier","février","mars","avril","mai","juin","juillet.","août","septembre","octobre","novembre","décembre")</f>
        <v>avril</v>
      </c>
      <c r="AG962" t="str">
        <f>Ventes[[#This Row],[DateAnnee]]&amp;IF(WEEKNUM(Ventes[[#This Row],[VenteDate]])&lt;10,"-0","-")&amp;WEEKNUM(Ventes[[#This Row],[VenteDate]])</f>
        <v>2027-15</v>
      </c>
      <c r="AH962" s="10">
        <f>YEAR(Ventes[[#This Row],[VenteDate]])</f>
        <v>2027</v>
      </c>
      <c r="AI962" s="1"/>
      <c r="AK962" s="2"/>
      <c r="AR962"/>
      <c r="AS962"/>
      <c r="AT962"/>
      <c r="AU962"/>
      <c r="AV962"/>
      <c r="AW962"/>
      <c r="BA962"/>
      <c r="BC962"/>
    </row>
    <row r="963" spans="1:55">
      <c r="A963" t="s">
        <v>1951</v>
      </c>
      <c r="B963" t="s">
        <v>1952</v>
      </c>
      <c r="C963" t="s">
        <v>901</v>
      </c>
      <c r="D963" s="7">
        <v>45096</v>
      </c>
      <c r="E963" s="8">
        <v>46844</v>
      </c>
      <c r="F963" s="8" t="s">
        <v>95</v>
      </c>
      <c r="G963" t="s">
        <v>96</v>
      </c>
      <c r="H963" t="s">
        <v>155</v>
      </c>
      <c r="I963" t="s">
        <v>156</v>
      </c>
      <c r="J963" t="s">
        <v>157</v>
      </c>
      <c r="K963" t="s">
        <v>1959</v>
      </c>
      <c r="L963" s="9" t="s">
        <v>1960</v>
      </c>
      <c r="M963" s="9" t="s">
        <v>53</v>
      </c>
      <c r="N963" t="s">
        <v>54</v>
      </c>
      <c r="O963" t="s">
        <v>77</v>
      </c>
      <c r="P963" s="9" t="s">
        <v>78</v>
      </c>
      <c r="Q963" s="5" t="s">
        <v>47</v>
      </c>
      <c r="R963" t="s">
        <v>48</v>
      </c>
      <c r="S963" t="s">
        <v>49</v>
      </c>
      <c r="T963" t="s">
        <v>50</v>
      </c>
      <c r="U963" s="9">
        <v>3.54</v>
      </c>
      <c r="V963">
        <v>24</v>
      </c>
      <c r="W963" s="9">
        <v>5.31</v>
      </c>
      <c r="X963">
        <f>Ventes[[#This Row],[VenteNombre]]*Ventes[[#This Row],[PUHT]]</f>
        <v>127.44</v>
      </c>
      <c r="Y963">
        <f>IF(Ventes[[#This Row],[RemiseType]]="Aucun",0,IF(Ventes[[#This Row],[RemiseType]]="Bas",3%,IF(Ventes[[#This Row],[RemiseType]]="Moyen",5%,IF(Ventes[[#This Row],[RemiseType]]="Elevé",10%,0))))*Ventes[[#This Row],[VenteBrut]]</f>
        <v>12.744</v>
      </c>
      <c r="Z963">
        <f>Ventes[[#This Row],[VenteBrut]]-Ventes[[#This Row],[Remise]]</f>
        <v>114.696</v>
      </c>
      <c r="AA963">
        <f>Ventes[[#This Row],[VenteNombre]]*Ventes[[#This Row],[CUHT]]</f>
        <v>84.960000000000008</v>
      </c>
      <c r="AB963">
        <f>ROUND(Ventes[[#This Row],[VenteNet]]-Ventes[[#This Row],[Cout]],2)</f>
        <v>29.74</v>
      </c>
      <c r="AC963">
        <f>WEEKDAY(Ventes[[#This Row],[VenteDate]], 2)</f>
        <v>6</v>
      </c>
      <c r="AD963" t="str">
        <f>CHOOSE(WEEKDAY(Ventes[[#This Row],[VenteDate]], 2),"lun.","mar.","mer.","jeu.","ven.","sam.","dim.")</f>
        <v>sam.</v>
      </c>
      <c r="AE963" s="10" t="str">
        <f>IF(MONTH(Ventes[[#This Row],[VenteDate]])&lt;10,"0"&amp;MONTH(Ventes[[#This Row],[VenteDate]]),TEXT(MONTH(Ventes[[#This Row],[VenteDate]]),"##"))</f>
        <v>04</v>
      </c>
      <c r="AF963" t="str">
        <f>CHOOSE(Ventes[[#This Row],[DateMoisNumero]],"janvier","février","mars","avril","mai","juin","juillet.","août","septembre","octobre","novembre","décembre")</f>
        <v>avril</v>
      </c>
      <c r="AG963" t="str">
        <f>Ventes[[#This Row],[DateAnnee]]&amp;IF(WEEKNUM(Ventes[[#This Row],[VenteDate]])&lt;10,"-0","-")&amp;WEEKNUM(Ventes[[#This Row],[VenteDate]])</f>
        <v>2028-14</v>
      </c>
      <c r="AH963" s="10">
        <f>YEAR(Ventes[[#This Row],[VenteDate]])</f>
        <v>2028</v>
      </c>
      <c r="AI963" s="1"/>
      <c r="AK963" s="2"/>
      <c r="AR963"/>
      <c r="AS963"/>
      <c r="AT963"/>
      <c r="AU963"/>
      <c r="AV963"/>
      <c r="AW963"/>
      <c r="BA963"/>
      <c r="BC963"/>
    </row>
    <row r="964" spans="1:55">
      <c r="A964" t="s">
        <v>1961</v>
      </c>
      <c r="B964" t="s">
        <v>1962</v>
      </c>
      <c r="D964" s="7">
        <v>46115</v>
      </c>
      <c r="E964" s="8">
        <v>46115</v>
      </c>
      <c r="F964" s="8" t="s">
        <v>36</v>
      </c>
      <c r="G964" t="s">
        <v>37</v>
      </c>
      <c r="H964" t="s">
        <v>155</v>
      </c>
      <c r="I964" t="s">
        <v>156</v>
      </c>
      <c r="J964" t="s">
        <v>157</v>
      </c>
      <c r="K964" t="s">
        <v>1963</v>
      </c>
      <c r="L964" s="9" t="s">
        <v>1964</v>
      </c>
      <c r="M964" s="9" t="s">
        <v>75</v>
      </c>
      <c r="N964" t="s">
        <v>76</v>
      </c>
      <c r="O964" t="s">
        <v>77</v>
      </c>
      <c r="P964" t="s">
        <v>78</v>
      </c>
      <c r="Q964" s="5" t="s">
        <v>79</v>
      </c>
      <c r="R964" t="s">
        <v>80</v>
      </c>
      <c r="S964" t="s">
        <v>67</v>
      </c>
      <c r="T964" t="s">
        <v>68</v>
      </c>
      <c r="U964">
        <v>23.33</v>
      </c>
      <c r="V964">
        <v>26</v>
      </c>
      <c r="W964">
        <v>26.67</v>
      </c>
      <c r="X964">
        <f>Ventes[[#This Row],[VenteNombre]]*Ventes[[#This Row],[PUHT]]</f>
        <v>693.42000000000007</v>
      </c>
      <c r="Y964">
        <f>IF(Ventes[[#This Row],[RemiseType]]="Aucun",0,IF(Ventes[[#This Row],[RemiseType]]="Bas",3%,IF(Ventes[[#This Row],[RemiseType]]="Moyen",5%,IF(Ventes[[#This Row],[RemiseType]]="Elevé",10%,0))))*Ventes[[#This Row],[VenteBrut]]</f>
        <v>69.342000000000013</v>
      </c>
      <c r="Z964">
        <f>Ventes[[#This Row],[VenteBrut]]-Ventes[[#This Row],[Remise]]</f>
        <v>624.07800000000009</v>
      </c>
      <c r="AA964">
        <f>Ventes[[#This Row],[VenteNombre]]*Ventes[[#This Row],[CUHT]]</f>
        <v>606.57999999999993</v>
      </c>
      <c r="AB964">
        <f>ROUND(Ventes[[#This Row],[VenteNet]]-Ventes[[#This Row],[Cout]],2)</f>
        <v>17.5</v>
      </c>
      <c r="AC964">
        <f>WEEKDAY(Ventes[[#This Row],[VenteDate]], 2)</f>
        <v>5</v>
      </c>
      <c r="AD964" t="str">
        <f>CHOOSE(WEEKDAY(Ventes[[#This Row],[VenteDate]], 2),"lun.","mar.","mer.","jeu.","ven.","sam.","dim.")</f>
        <v>ven.</v>
      </c>
      <c r="AE964" s="10" t="str">
        <f>IF(MONTH(Ventes[[#This Row],[VenteDate]])&lt;10,"0"&amp;MONTH(Ventes[[#This Row],[VenteDate]]),TEXT(MONTH(Ventes[[#This Row],[VenteDate]]),"##"))</f>
        <v>04</v>
      </c>
      <c r="AF964" t="str">
        <f>CHOOSE(Ventes[[#This Row],[DateMoisNumero]],"janvier","février","mars","avril","mai","juin","juillet.","août","septembre","octobre","novembre","décembre")</f>
        <v>avril</v>
      </c>
      <c r="AG964" t="str">
        <f>Ventes[[#This Row],[DateAnnee]]&amp;IF(WEEKNUM(Ventes[[#This Row],[VenteDate]])&lt;10,"-0","-")&amp;WEEKNUM(Ventes[[#This Row],[VenteDate]])</f>
        <v>2026-14</v>
      </c>
      <c r="AH964" s="10">
        <f>YEAR(Ventes[[#This Row],[VenteDate]])</f>
        <v>2026</v>
      </c>
      <c r="AI964" s="1"/>
      <c r="AK964" s="2"/>
      <c r="AR964"/>
      <c r="AS964"/>
      <c r="AT964"/>
      <c r="AU964"/>
      <c r="AV964"/>
      <c r="AW964"/>
      <c r="BA964"/>
      <c r="BC964"/>
    </row>
    <row r="965" spans="1:55">
      <c r="A965" t="s">
        <v>1961</v>
      </c>
      <c r="B965" t="s">
        <v>1962</v>
      </c>
      <c r="D965" s="7">
        <v>46115</v>
      </c>
      <c r="E965" s="8">
        <v>46115</v>
      </c>
      <c r="F965" s="8" t="s">
        <v>36</v>
      </c>
      <c r="G965" t="s">
        <v>37</v>
      </c>
      <c r="H965" t="s">
        <v>155</v>
      </c>
      <c r="I965" t="s">
        <v>156</v>
      </c>
      <c r="J965" t="s">
        <v>157</v>
      </c>
      <c r="K965" t="s">
        <v>1350</v>
      </c>
      <c r="L965" s="9" t="s">
        <v>1351</v>
      </c>
      <c r="M965" s="9" t="s">
        <v>75</v>
      </c>
      <c r="N965" t="s">
        <v>76</v>
      </c>
      <c r="O965" t="s">
        <v>77</v>
      </c>
      <c r="P965" s="9" t="s">
        <v>78</v>
      </c>
      <c r="Q965" s="5" t="s">
        <v>79</v>
      </c>
      <c r="R965" t="s">
        <v>80</v>
      </c>
      <c r="S965" t="s">
        <v>67</v>
      </c>
      <c r="T965" t="s">
        <v>68</v>
      </c>
      <c r="U965" s="9">
        <v>42</v>
      </c>
      <c r="V965">
        <v>26</v>
      </c>
      <c r="W965" s="9">
        <v>48</v>
      </c>
      <c r="X965">
        <f>Ventes[[#This Row],[VenteNombre]]*Ventes[[#This Row],[PUHT]]</f>
        <v>1248</v>
      </c>
      <c r="Y965">
        <f>IF(Ventes[[#This Row],[RemiseType]]="Aucun",0,IF(Ventes[[#This Row],[RemiseType]]="Bas",3%,IF(Ventes[[#This Row],[RemiseType]]="Moyen",5%,IF(Ventes[[#This Row],[RemiseType]]="Elevé",10%,0))))*Ventes[[#This Row],[VenteBrut]]</f>
        <v>124.80000000000001</v>
      </c>
      <c r="Z965">
        <f>Ventes[[#This Row],[VenteBrut]]-Ventes[[#This Row],[Remise]]</f>
        <v>1123.2</v>
      </c>
      <c r="AA965">
        <f>Ventes[[#This Row],[VenteNombre]]*Ventes[[#This Row],[CUHT]]</f>
        <v>1092</v>
      </c>
      <c r="AB965">
        <f>ROUND(Ventes[[#This Row],[VenteNet]]-Ventes[[#This Row],[Cout]],2)</f>
        <v>31.2</v>
      </c>
      <c r="AC965">
        <f>WEEKDAY(Ventes[[#This Row],[VenteDate]], 2)</f>
        <v>5</v>
      </c>
      <c r="AD965" t="str">
        <f>CHOOSE(WEEKDAY(Ventes[[#This Row],[VenteDate]], 2),"lun.","mar.","mer.","jeu.","ven.","sam.","dim.")</f>
        <v>ven.</v>
      </c>
      <c r="AE965" s="10" t="str">
        <f>IF(MONTH(Ventes[[#This Row],[VenteDate]])&lt;10,"0"&amp;MONTH(Ventes[[#This Row],[VenteDate]]),TEXT(MONTH(Ventes[[#This Row],[VenteDate]]),"##"))</f>
        <v>04</v>
      </c>
      <c r="AF965" t="str">
        <f>CHOOSE(Ventes[[#This Row],[DateMoisNumero]],"janvier","février","mars","avril","mai","juin","juillet.","août","septembre","octobre","novembre","décembre")</f>
        <v>avril</v>
      </c>
      <c r="AG965" t="str">
        <f>Ventes[[#This Row],[DateAnnee]]&amp;IF(WEEKNUM(Ventes[[#This Row],[VenteDate]])&lt;10,"-0","-")&amp;WEEKNUM(Ventes[[#This Row],[VenteDate]])</f>
        <v>2026-14</v>
      </c>
      <c r="AH965" s="10">
        <f>YEAR(Ventes[[#This Row],[VenteDate]])</f>
        <v>2026</v>
      </c>
      <c r="AI965" s="1"/>
      <c r="AK965" s="2"/>
      <c r="AR965"/>
      <c r="AS965"/>
      <c r="AT965"/>
      <c r="AU965"/>
      <c r="AV965"/>
      <c r="AW965"/>
      <c r="BA965"/>
      <c r="BC965"/>
    </row>
    <row r="966" spans="1:55">
      <c r="A966" t="s">
        <v>1965</v>
      </c>
      <c r="B966" t="s">
        <v>1966</v>
      </c>
      <c r="D966" s="8">
        <v>45685</v>
      </c>
      <c r="E966" s="8">
        <v>45685</v>
      </c>
      <c r="F966" s="8" t="s">
        <v>108</v>
      </c>
      <c r="G966" t="s">
        <v>109</v>
      </c>
      <c r="H966" t="s">
        <v>155</v>
      </c>
      <c r="I966" t="s">
        <v>156</v>
      </c>
      <c r="J966" t="s">
        <v>157</v>
      </c>
      <c r="K966" t="s">
        <v>1027</v>
      </c>
      <c r="L966" s="9" t="s">
        <v>1028</v>
      </c>
      <c r="M966" s="9" t="s">
        <v>130</v>
      </c>
      <c r="N966" t="s">
        <v>131</v>
      </c>
      <c r="O966" t="s">
        <v>77</v>
      </c>
      <c r="P966" t="s">
        <v>78</v>
      </c>
      <c r="Q966" s="5" t="s">
        <v>79</v>
      </c>
      <c r="R966" t="s">
        <v>80</v>
      </c>
      <c r="S966" t="s">
        <v>183</v>
      </c>
      <c r="T966" t="s">
        <v>184</v>
      </c>
      <c r="U966">
        <v>120.53</v>
      </c>
      <c r="V966">
        <v>16</v>
      </c>
      <c r="W966">
        <v>155.41</v>
      </c>
      <c r="X966">
        <f>Ventes[[#This Row],[VenteNombre]]*Ventes[[#This Row],[PUHT]]</f>
        <v>2486.56</v>
      </c>
      <c r="Y966">
        <f>IF(Ventes[[#This Row],[RemiseType]]="Aucun",0,IF(Ventes[[#This Row],[RemiseType]]="Bas",3%,IF(Ventes[[#This Row],[RemiseType]]="Moyen",5%,IF(Ventes[[#This Row],[RemiseType]]="Elevé",10%,0))))*Ventes[[#This Row],[VenteBrut]]</f>
        <v>248.65600000000001</v>
      </c>
      <c r="Z966">
        <f>Ventes[[#This Row],[VenteBrut]]-Ventes[[#This Row],[Remise]]</f>
        <v>2237.904</v>
      </c>
      <c r="AA966">
        <f>Ventes[[#This Row],[VenteNombre]]*Ventes[[#This Row],[CUHT]]</f>
        <v>1928.48</v>
      </c>
      <c r="AB966">
        <f>ROUND(Ventes[[#This Row],[VenteNet]]-Ventes[[#This Row],[Cout]],2)</f>
        <v>309.42</v>
      </c>
      <c r="AC966">
        <f>WEEKDAY(Ventes[[#This Row],[VenteDate]], 2)</f>
        <v>2</v>
      </c>
      <c r="AD966" t="str">
        <f>CHOOSE(WEEKDAY(Ventes[[#This Row],[VenteDate]], 2),"lun.","mar.","mer.","jeu.","ven.","sam.","dim.")</f>
        <v>mar.</v>
      </c>
      <c r="AE966" s="10" t="str">
        <f>IF(MONTH(Ventes[[#This Row],[VenteDate]])&lt;10,"0"&amp;MONTH(Ventes[[#This Row],[VenteDate]]),TEXT(MONTH(Ventes[[#This Row],[VenteDate]]),"##"))</f>
        <v>01</v>
      </c>
      <c r="AF966" t="str">
        <f>CHOOSE(Ventes[[#This Row],[DateMoisNumero]],"janvier","février","mars","avril","mai","juin","juillet.","août","septembre","octobre","novembre","décembre")</f>
        <v>janvier</v>
      </c>
      <c r="AG966" t="str">
        <f>Ventes[[#This Row],[DateAnnee]]&amp;IF(WEEKNUM(Ventes[[#This Row],[VenteDate]])&lt;10,"-0","-")&amp;WEEKNUM(Ventes[[#This Row],[VenteDate]])</f>
        <v>2025-05</v>
      </c>
      <c r="AH966" s="10">
        <f>YEAR(Ventes[[#This Row],[VenteDate]])</f>
        <v>2025</v>
      </c>
      <c r="AI966" s="1"/>
      <c r="AK966" s="2"/>
      <c r="AR966"/>
      <c r="AS966"/>
      <c r="AT966"/>
      <c r="AU966"/>
      <c r="AV966"/>
      <c r="AW966"/>
      <c r="BA966"/>
      <c r="BC966"/>
    </row>
    <row r="967" spans="1:55">
      <c r="A967" t="s">
        <v>1965</v>
      </c>
      <c r="B967" t="s">
        <v>1966</v>
      </c>
      <c r="D967" s="8">
        <v>45685</v>
      </c>
      <c r="E967" s="8">
        <v>45685</v>
      </c>
      <c r="F967" s="8" t="s">
        <v>108</v>
      </c>
      <c r="G967" t="s">
        <v>109</v>
      </c>
      <c r="H967" t="s">
        <v>155</v>
      </c>
      <c r="I967" t="s">
        <v>156</v>
      </c>
      <c r="J967" t="s">
        <v>157</v>
      </c>
      <c r="K967" t="s">
        <v>259</v>
      </c>
      <c r="L967" s="9" t="s">
        <v>260</v>
      </c>
      <c r="M967" s="9" t="s">
        <v>63</v>
      </c>
      <c r="N967" t="s">
        <v>64</v>
      </c>
      <c r="O967" t="s">
        <v>55</v>
      </c>
      <c r="P967" s="9" t="s">
        <v>56</v>
      </c>
      <c r="Q967" s="5" t="s">
        <v>57</v>
      </c>
      <c r="R967" t="s">
        <v>58</v>
      </c>
      <c r="S967" t="s">
        <v>199</v>
      </c>
      <c r="T967" t="s">
        <v>200</v>
      </c>
      <c r="U967" s="9">
        <v>67.2</v>
      </c>
      <c r="V967">
        <v>98</v>
      </c>
      <c r="W967" s="9">
        <v>94.5</v>
      </c>
      <c r="X967">
        <f>Ventes[[#This Row],[VenteNombre]]*Ventes[[#This Row],[PUHT]]</f>
        <v>9261</v>
      </c>
      <c r="Y967">
        <f>IF(Ventes[[#This Row],[RemiseType]]="Aucun",0,IF(Ventes[[#This Row],[RemiseType]]="Bas",3%,IF(Ventes[[#This Row],[RemiseType]]="Moyen",5%,IF(Ventes[[#This Row],[RemiseType]]="Elevé",10%,0))))*Ventes[[#This Row],[VenteBrut]]</f>
        <v>277.83</v>
      </c>
      <c r="Z967">
        <f>Ventes[[#This Row],[VenteBrut]]-Ventes[[#This Row],[Remise]]</f>
        <v>8983.17</v>
      </c>
      <c r="AA967">
        <f>Ventes[[#This Row],[VenteNombre]]*Ventes[[#This Row],[CUHT]]</f>
        <v>6585.6</v>
      </c>
      <c r="AB967">
        <f>ROUND(Ventes[[#This Row],[VenteNet]]-Ventes[[#This Row],[Cout]],2)</f>
        <v>2397.5700000000002</v>
      </c>
      <c r="AC967">
        <f>WEEKDAY(Ventes[[#This Row],[VenteDate]], 2)</f>
        <v>2</v>
      </c>
      <c r="AD967" t="str">
        <f>CHOOSE(WEEKDAY(Ventes[[#This Row],[VenteDate]], 2),"lun.","mar.","mer.","jeu.","ven.","sam.","dim.")</f>
        <v>mar.</v>
      </c>
      <c r="AE967" s="10" t="str">
        <f>IF(MONTH(Ventes[[#This Row],[VenteDate]])&lt;10,"0"&amp;MONTH(Ventes[[#This Row],[VenteDate]]),TEXT(MONTH(Ventes[[#This Row],[VenteDate]]),"##"))</f>
        <v>01</v>
      </c>
      <c r="AF967" t="str">
        <f>CHOOSE(Ventes[[#This Row],[DateMoisNumero]],"janvier","février","mars","avril","mai","juin","juillet.","août","septembre","octobre","novembre","décembre")</f>
        <v>janvier</v>
      </c>
      <c r="AG967" t="str">
        <f>Ventes[[#This Row],[DateAnnee]]&amp;IF(WEEKNUM(Ventes[[#This Row],[VenteDate]])&lt;10,"-0","-")&amp;WEEKNUM(Ventes[[#This Row],[VenteDate]])</f>
        <v>2025-05</v>
      </c>
      <c r="AH967" s="10">
        <f>YEAR(Ventes[[#This Row],[VenteDate]])</f>
        <v>2025</v>
      </c>
      <c r="AI967" s="1"/>
      <c r="AK967" s="2"/>
      <c r="AR967"/>
      <c r="AS967"/>
      <c r="AT967"/>
      <c r="AU967"/>
      <c r="AV967"/>
      <c r="AW967"/>
      <c r="BA967"/>
      <c r="BC967"/>
    </row>
    <row r="968" spans="1:55">
      <c r="A968" t="s">
        <v>1965</v>
      </c>
      <c r="B968" t="s">
        <v>1966</v>
      </c>
      <c r="D968" s="8">
        <v>45685</v>
      </c>
      <c r="E968" s="8">
        <v>45862</v>
      </c>
      <c r="F968" s="8" t="s">
        <v>108</v>
      </c>
      <c r="G968" t="s">
        <v>109</v>
      </c>
      <c r="H968" t="s">
        <v>155</v>
      </c>
      <c r="I968" t="s">
        <v>156</v>
      </c>
      <c r="J968" t="s">
        <v>157</v>
      </c>
      <c r="K968" t="s">
        <v>887</v>
      </c>
      <c r="L968" s="9" t="s">
        <v>888</v>
      </c>
      <c r="M968" s="9" t="s">
        <v>75</v>
      </c>
      <c r="N968" t="s">
        <v>76</v>
      </c>
      <c r="O968" t="s">
        <v>288</v>
      </c>
      <c r="P968" t="s">
        <v>289</v>
      </c>
      <c r="Q968" s="5" t="s">
        <v>79</v>
      </c>
      <c r="R968" t="s">
        <v>80</v>
      </c>
      <c r="S968" t="s">
        <v>115</v>
      </c>
      <c r="T968" t="s">
        <v>116</v>
      </c>
      <c r="U968">
        <v>3.6</v>
      </c>
      <c r="V968">
        <v>20</v>
      </c>
      <c r="W968">
        <v>3.75</v>
      </c>
      <c r="X968">
        <f>Ventes[[#This Row],[VenteNombre]]*Ventes[[#This Row],[PUHT]]</f>
        <v>75</v>
      </c>
      <c r="Y9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68">
        <f>Ventes[[#This Row],[VenteBrut]]-Ventes[[#This Row],[Remise]]</f>
        <v>75</v>
      </c>
      <c r="AA968">
        <f>Ventes[[#This Row],[VenteNombre]]*Ventes[[#This Row],[CUHT]]</f>
        <v>72</v>
      </c>
      <c r="AB968">
        <f>ROUND(Ventes[[#This Row],[VenteNet]]-Ventes[[#This Row],[Cout]],2)</f>
        <v>3</v>
      </c>
      <c r="AC968">
        <f>WEEKDAY(Ventes[[#This Row],[VenteDate]], 2)</f>
        <v>4</v>
      </c>
      <c r="AD968" t="str">
        <f>CHOOSE(WEEKDAY(Ventes[[#This Row],[VenteDate]], 2),"lun.","mar.","mer.","jeu.","ven.","sam.","dim.")</f>
        <v>jeu.</v>
      </c>
      <c r="AE968" s="10" t="str">
        <f>IF(MONTH(Ventes[[#This Row],[VenteDate]])&lt;10,"0"&amp;MONTH(Ventes[[#This Row],[VenteDate]]),TEXT(MONTH(Ventes[[#This Row],[VenteDate]]),"##"))</f>
        <v>07</v>
      </c>
      <c r="AF968" t="str">
        <f>CHOOSE(Ventes[[#This Row],[DateMoisNumero]],"janvier","février","mars","avril","mai","juin","juillet.","août","septembre","octobre","novembre","décembre")</f>
        <v>juillet.</v>
      </c>
      <c r="AG968" t="str">
        <f>Ventes[[#This Row],[DateAnnee]]&amp;IF(WEEKNUM(Ventes[[#This Row],[VenteDate]])&lt;10,"-0","-")&amp;WEEKNUM(Ventes[[#This Row],[VenteDate]])</f>
        <v>2025-30</v>
      </c>
      <c r="AH968" s="10">
        <f>YEAR(Ventes[[#This Row],[VenteDate]])</f>
        <v>2025</v>
      </c>
      <c r="AI968" s="1"/>
      <c r="AK968" s="2"/>
      <c r="AR968"/>
      <c r="AS968"/>
      <c r="AT968"/>
      <c r="AU968"/>
      <c r="AV968"/>
      <c r="AW968"/>
      <c r="BA968"/>
      <c r="BC968"/>
    </row>
    <row r="969" spans="1:55">
      <c r="A969" t="s">
        <v>1965</v>
      </c>
      <c r="B969" t="s">
        <v>1966</v>
      </c>
      <c r="D969" s="8">
        <v>45685</v>
      </c>
      <c r="E969" s="8">
        <v>45998</v>
      </c>
      <c r="F969" s="8" t="s">
        <v>108</v>
      </c>
      <c r="G969" t="s">
        <v>109</v>
      </c>
      <c r="H969" t="s">
        <v>155</v>
      </c>
      <c r="I969" t="s">
        <v>156</v>
      </c>
      <c r="J969" t="s">
        <v>157</v>
      </c>
      <c r="K969" t="s">
        <v>1967</v>
      </c>
      <c r="L969" s="9" t="s">
        <v>1968</v>
      </c>
      <c r="M969" s="9" t="s">
        <v>53</v>
      </c>
      <c r="N969" t="s">
        <v>54</v>
      </c>
      <c r="O969" t="s">
        <v>55</v>
      </c>
      <c r="P969" t="s">
        <v>56</v>
      </c>
      <c r="Q969" s="5" t="s">
        <v>79</v>
      </c>
      <c r="R969" t="s">
        <v>80</v>
      </c>
      <c r="S969" t="s">
        <v>59</v>
      </c>
      <c r="T969" t="s">
        <v>60</v>
      </c>
      <c r="U969">
        <v>55.07</v>
      </c>
      <c r="V969">
        <v>21</v>
      </c>
      <c r="W969">
        <v>82.6</v>
      </c>
      <c r="X969">
        <f>Ventes[[#This Row],[VenteNombre]]*Ventes[[#This Row],[PUHT]]</f>
        <v>1734.6</v>
      </c>
      <c r="Y969">
        <f>IF(Ventes[[#This Row],[RemiseType]]="Aucun",0,IF(Ventes[[#This Row],[RemiseType]]="Bas",3%,IF(Ventes[[#This Row],[RemiseType]]="Moyen",5%,IF(Ventes[[#This Row],[RemiseType]]="Elevé",10%,0))))*Ventes[[#This Row],[VenteBrut]]</f>
        <v>52.037999999999997</v>
      </c>
      <c r="Z969">
        <f>Ventes[[#This Row],[VenteBrut]]-Ventes[[#This Row],[Remise]]</f>
        <v>1682.5619999999999</v>
      </c>
      <c r="AA969">
        <f>Ventes[[#This Row],[VenteNombre]]*Ventes[[#This Row],[CUHT]]</f>
        <v>1156.47</v>
      </c>
      <c r="AB969">
        <f>ROUND(Ventes[[#This Row],[VenteNet]]-Ventes[[#This Row],[Cout]],2)</f>
        <v>526.09</v>
      </c>
      <c r="AC969">
        <f>WEEKDAY(Ventes[[#This Row],[VenteDate]], 2)</f>
        <v>7</v>
      </c>
      <c r="AD969" t="str">
        <f>CHOOSE(WEEKDAY(Ventes[[#This Row],[VenteDate]], 2),"lun.","mar.","mer.","jeu.","ven.","sam.","dim.")</f>
        <v>dim.</v>
      </c>
      <c r="AE969" s="10" t="str">
        <f>IF(MONTH(Ventes[[#This Row],[VenteDate]])&lt;10,"0"&amp;MONTH(Ventes[[#This Row],[VenteDate]]),TEXT(MONTH(Ventes[[#This Row],[VenteDate]]),"##"))</f>
        <v>12</v>
      </c>
      <c r="AF969" t="str">
        <f>CHOOSE(Ventes[[#This Row],[DateMoisNumero]],"janvier","février","mars","avril","mai","juin","juillet.","août","septembre","octobre","novembre","décembre")</f>
        <v>décembre</v>
      </c>
      <c r="AG969" t="str">
        <f>Ventes[[#This Row],[DateAnnee]]&amp;IF(WEEKNUM(Ventes[[#This Row],[VenteDate]])&lt;10,"-0","-")&amp;WEEKNUM(Ventes[[#This Row],[VenteDate]])</f>
        <v>2025-50</v>
      </c>
      <c r="AH969" s="10">
        <f>YEAR(Ventes[[#This Row],[VenteDate]])</f>
        <v>2025</v>
      </c>
      <c r="AI969" s="1"/>
      <c r="AK969" s="2"/>
      <c r="AR969"/>
      <c r="AS969"/>
      <c r="AT969"/>
      <c r="AU969"/>
      <c r="AV969"/>
      <c r="AW969"/>
      <c r="BA969"/>
      <c r="BC969"/>
    </row>
    <row r="970" spans="1:55">
      <c r="A970" t="s">
        <v>1965</v>
      </c>
      <c r="B970" t="s">
        <v>1966</v>
      </c>
      <c r="D970" s="8">
        <v>45685</v>
      </c>
      <c r="E970" s="8">
        <v>46055</v>
      </c>
      <c r="F970" s="8" t="s">
        <v>108</v>
      </c>
      <c r="G970" t="s">
        <v>109</v>
      </c>
      <c r="H970" t="s">
        <v>155</v>
      </c>
      <c r="I970" t="s">
        <v>156</v>
      </c>
      <c r="J970" t="s">
        <v>157</v>
      </c>
      <c r="K970" t="s">
        <v>1338</v>
      </c>
      <c r="L970" s="9" t="s">
        <v>1339</v>
      </c>
      <c r="M970" s="9" t="s">
        <v>63</v>
      </c>
      <c r="N970" t="s">
        <v>64</v>
      </c>
      <c r="O970" t="s">
        <v>55</v>
      </c>
      <c r="P970" t="s">
        <v>56</v>
      </c>
      <c r="Q970" s="5" t="s">
        <v>65</v>
      </c>
      <c r="R970" t="s">
        <v>66</v>
      </c>
      <c r="S970" t="s">
        <v>143</v>
      </c>
      <c r="T970" t="s">
        <v>144</v>
      </c>
      <c r="U970">
        <v>25.2</v>
      </c>
      <c r="V970">
        <v>19</v>
      </c>
      <c r="W970">
        <v>120.52</v>
      </c>
      <c r="X970">
        <f>Ventes[[#This Row],[VenteNombre]]*Ventes[[#This Row],[PUHT]]</f>
        <v>2289.88</v>
      </c>
      <c r="Y970">
        <f>IF(Ventes[[#This Row],[RemiseType]]="Aucun",0,IF(Ventes[[#This Row],[RemiseType]]="Bas",3%,IF(Ventes[[#This Row],[RemiseType]]="Moyen",5%,IF(Ventes[[#This Row],[RemiseType]]="Elevé",10%,0))))*Ventes[[#This Row],[VenteBrut]]</f>
        <v>68.696399999999997</v>
      </c>
      <c r="Z970">
        <f>Ventes[[#This Row],[VenteBrut]]-Ventes[[#This Row],[Remise]]</f>
        <v>2221.1836000000003</v>
      </c>
      <c r="AA970">
        <f>Ventes[[#This Row],[VenteNombre]]*Ventes[[#This Row],[CUHT]]</f>
        <v>478.8</v>
      </c>
      <c r="AB970">
        <f>ROUND(Ventes[[#This Row],[VenteNet]]-Ventes[[#This Row],[Cout]],2)</f>
        <v>1742.38</v>
      </c>
      <c r="AC970">
        <f>WEEKDAY(Ventes[[#This Row],[VenteDate]], 2)</f>
        <v>1</v>
      </c>
      <c r="AD970" t="str">
        <f>CHOOSE(WEEKDAY(Ventes[[#This Row],[VenteDate]], 2),"lun.","mar.","mer.","jeu.","ven.","sam.","dim.")</f>
        <v>lun.</v>
      </c>
      <c r="AE970" s="10" t="str">
        <f>IF(MONTH(Ventes[[#This Row],[VenteDate]])&lt;10,"0"&amp;MONTH(Ventes[[#This Row],[VenteDate]]),TEXT(MONTH(Ventes[[#This Row],[VenteDate]]),"##"))</f>
        <v>02</v>
      </c>
      <c r="AF970" t="str">
        <f>CHOOSE(Ventes[[#This Row],[DateMoisNumero]],"janvier","février","mars","avril","mai","juin","juillet.","août","septembre","octobre","novembre","décembre")</f>
        <v>février</v>
      </c>
      <c r="AG970" t="str">
        <f>Ventes[[#This Row],[DateAnnee]]&amp;IF(WEEKNUM(Ventes[[#This Row],[VenteDate]])&lt;10,"-0","-")&amp;WEEKNUM(Ventes[[#This Row],[VenteDate]])</f>
        <v>2026-06</v>
      </c>
      <c r="AH970" s="10">
        <f>YEAR(Ventes[[#This Row],[VenteDate]])</f>
        <v>2026</v>
      </c>
      <c r="AI970" s="1"/>
      <c r="AK970" s="2"/>
      <c r="AR970"/>
      <c r="AS970"/>
      <c r="AT970"/>
      <c r="AU970"/>
      <c r="AV970"/>
      <c r="AW970"/>
      <c r="BA970"/>
      <c r="BC970"/>
    </row>
    <row r="971" spans="1:55">
      <c r="A971" t="s">
        <v>1965</v>
      </c>
      <c r="B971" t="s">
        <v>1966</v>
      </c>
      <c r="D971" s="8">
        <v>45685</v>
      </c>
      <c r="E971" s="8">
        <v>46184</v>
      </c>
      <c r="F971" s="8" t="s">
        <v>108</v>
      </c>
      <c r="G971" t="s">
        <v>109</v>
      </c>
      <c r="H971" t="s">
        <v>155</v>
      </c>
      <c r="I971" t="s">
        <v>156</v>
      </c>
      <c r="J971" t="s">
        <v>157</v>
      </c>
      <c r="K971" t="s">
        <v>912</v>
      </c>
      <c r="L971" s="9" t="s">
        <v>913</v>
      </c>
      <c r="M971" s="9" t="s">
        <v>63</v>
      </c>
      <c r="N971" t="s">
        <v>64</v>
      </c>
      <c r="O971" t="s">
        <v>55</v>
      </c>
      <c r="P971" t="s">
        <v>56</v>
      </c>
      <c r="Q971" s="5" t="s">
        <v>57</v>
      </c>
      <c r="R971" t="s">
        <v>58</v>
      </c>
      <c r="S971" t="s">
        <v>199</v>
      </c>
      <c r="T971" t="s">
        <v>200</v>
      </c>
      <c r="U971">
        <v>84</v>
      </c>
      <c r="V971">
        <v>98</v>
      </c>
      <c r="W971">
        <v>118.13</v>
      </c>
      <c r="X971">
        <f>Ventes[[#This Row],[VenteNombre]]*Ventes[[#This Row],[PUHT]]</f>
        <v>11576.74</v>
      </c>
      <c r="Y971">
        <f>IF(Ventes[[#This Row],[RemiseType]]="Aucun",0,IF(Ventes[[#This Row],[RemiseType]]="Bas",3%,IF(Ventes[[#This Row],[RemiseType]]="Moyen",5%,IF(Ventes[[#This Row],[RemiseType]]="Elevé",10%,0))))*Ventes[[#This Row],[VenteBrut]]</f>
        <v>347.30219999999997</v>
      </c>
      <c r="Z971">
        <f>Ventes[[#This Row],[VenteBrut]]-Ventes[[#This Row],[Remise]]</f>
        <v>11229.4378</v>
      </c>
      <c r="AA971">
        <f>Ventes[[#This Row],[VenteNombre]]*Ventes[[#This Row],[CUHT]]</f>
        <v>8232</v>
      </c>
      <c r="AB971">
        <f>ROUND(Ventes[[#This Row],[VenteNet]]-Ventes[[#This Row],[Cout]],2)</f>
        <v>2997.44</v>
      </c>
      <c r="AC971">
        <f>WEEKDAY(Ventes[[#This Row],[VenteDate]], 2)</f>
        <v>4</v>
      </c>
      <c r="AD971" t="str">
        <f>CHOOSE(WEEKDAY(Ventes[[#This Row],[VenteDate]], 2),"lun.","mar.","mer.","jeu.","ven.","sam.","dim.")</f>
        <v>jeu.</v>
      </c>
      <c r="AE971" s="10" t="str">
        <f>IF(MONTH(Ventes[[#This Row],[VenteDate]])&lt;10,"0"&amp;MONTH(Ventes[[#This Row],[VenteDate]]),TEXT(MONTH(Ventes[[#This Row],[VenteDate]]),"##"))</f>
        <v>06</v>
      </c>
      <c r="AF971" t="str">
        <f>CHOOSE(Ventes[[#This Row],[DateMoisNumero]],"janvier","février","mars","avril","mai","juin","juillet.","août","septembre","octobre","novembre","décembre")</f>
        <v>juin</v>
      </c>
      <c r="AG971" t="str">
        <f>Ventes[[#This Row],[DateAnnee]]&amp;IF(WEEKNUM(Ventes[[#This Row],[VenteDate]])&lt;10,"-0","-")&amp;WEEKNUM(Ventes[[#This Row],[VenteDate]])</f>
        <v>2026-24</v>
      </c>
      <c r="AH971" s="10">
        <f>YEAR(Ventes[[#This Row],[VenteDate]])</f>
        <v>2026</v>
      </c>
      <c r="AI971" s="1"/>
      <c r="AK971" s="2"/>
      <c r="AR971"/>
      <c r="AS971"/>
      <c r="AT971"/>
      <c r="AU971"/>
      <c r="AV971"/>
      <c r="AW971"/>
      <c r="BA971"/>
      <c r="BC971"/>
    </row>
    <row r="972" spans="1:55">
      <c r="A972" t="s">
        <v>1965</v>
      </c>
      <c r="B972" t="s">
        <v>1966</v>
      </c>
      <c r="D972" s="8">
        <v>45685</v>
      </c>
      <c r="E972" s="8">
        <v>46415</v>
      </c>
      <c r="F972" s="8" t="s">
        <v>108</v>
      </c>
      <c r="G972" t="s">
        <v>109</v>
      </c>
      <c r="H972" t="s">
        <v>155</v>
      </c>
      <c r="I972" t="s">
        <v>156</v>
      </c>
      <c r="J972" t="s">
        <v>157</v>
      </c>
      <c r="K972" t="s">
        <v>1969</v>
      </c>
      <c r="L972" s="9" t="s">
        <v>1970</v>
      </c>
      <c r="M972" s="9" t="s">
        <v>130</v>
      </c>
      <c r="N972" t="s">
        <v>131</v>
      </c>
      <c r="O972" t="s">
        <v>77</v>
      </c>
      <c r="P972" s="9" t="s">
        <v>78</v>
      </c>
      <c r="Q972" s="5" t="s">
        <v>79</v>
      </c>
      <c r="R972" t="s">
        <v>80</v>
      </c>
      <c r="S972" t="s">
        <v>183</v>
      </c>
      <c r="T972" t="s">
        <v>184</v>
      </c>
      <c r="U972" s="9">
        <v>3.72</v>
      </c>
      <c r="V972">
        <v>16</v>
      </c>
      <c r="W972" s="9">
        <v>101.71</v>
      </c>
      <c r="X972">
        <f>Ventes[[#This Row],[VenteNombre]]*Ventes[[#This Row],[PUHT]]</f>
        <v>1627.36</v>
      </c>
      <c r="Y972">
        <f>IF(Ventes[[#This Row],[RemiseType]]="Aucun",0,IF(Ventes[[#This Row],[RemiseType]]="Bas",3%,IF(Ventes[[#This Row],[RemiseType]]="Moyen",5%,IF(Ventes[[#This Row],[RemiseType]]="Elevé",10%,0))))*Ventes[[#This Row],[VenteBrut]]</f>
        <v>162.73599999999999</v>
      </c>
      <c r="Z972">
        <f>Ventes[[#This Row],[VenteBrut]]-Ventes[[#This Row],[Remise]]</f>
        <v>1464.6239999999998</v>
      </c>
      <c r="AA972">
        <f>Ventes[[#This Row],[VenteNombre]]*Ventes[[#This Row],[CUHT]]</f>
        <v>59.52</v>
      </c>
      <c r="AB972">
        <f>ROUND(Ventes[[#This Row],[VenteNet]]-Ventes[[#This Row],[Cout]],2)</f>
        <v>1405.1</v>
      </c>
      <c r="AC972">
        <f>WEEKDAY(Ventes[[#This Row],[VenteDate]], 2)</f>
        <v>4</v>
      </c>
      <c r="AD972" t="str">
        <f>CHOOSE(WEEKDAY(Ventes[[#This Row],[VenteDate]], 2),"lun.","mar.","mer.","jeu.","ven.","sam.","dim.")</f>
        <v>jeu.</v>
      </c>
      <c r="AE972" s="10" t="str">
        <f>IF(MONTH(Ventes[[#This Row],[VenteDate]])&lt;10,"0"&amp;MONTH(Ventes[[#This Row],[VenteDate]]),TEXT(MONTH(Ventes[[#This Row],[VenteDate]]),"##"))</f>
        <v>01</v>
      </c>
      <c r="AF972" t="str">
        <f>CHOOSE(Ventes[[#This Row],[DateMoisNumero]],"janvier","février","mars","avril","mai","juin","juillet.","août","septembre","octobre","novembre","décembre")</f>
        <v>janvier</v>
      </c>
      <c r="AG972" t="str">
        <f>Ventes[[#This Row],[DateAnnee]]&amp;IF(WEEKNUM(Ventes[[#This Row],[VenteDate]])&lt;10,"-0","-")&amp;WEEKNUM(Ventes[[#This Row],[VenteDate]])</f>
        <v>2027-05</v>
      </c>
      <c r="AH972" s="10">
        <f>YEAR(Ventes[[#This Row],[VenteDate]])</f>
        <v>2027</v>
      </c>
      <c r="AI972" s="1"/>
      <c r="AK972" s="2"/>
      <c r="AR972"/>
      <c r="AS972"/>
      <c r="AT972"/>
      <c r="AU972"/>
      <c r="AV972"/>
      <c r="AW972"/>
      <c r="BA972"/>
      <c r="BC972"/>
    </row>
    <row r="973" spans="1:55">
      <c r="A973" t="s">
        <v>1965</v>
      </c>
      <c r="B973" t="s">
        <v>1966</v>
      </c>
      <c r="D973" s="8">
        <v>45685</v>
      </c>
      <c r="E973" s="8">
        <v>46592</v>
      </c>
      <c r="F973" s="8" t="s">
        <v>108</v>
      </c>
      <c r="G973" t="s">
        <v>109</v>
      </c>
      <c r="H973" t="s">
        <v>155</v>
      </c>
      <c r="I973" t="s">
        <v>156</v>
      </c>
      <c r="J973" t="s">
        <v>157</v>
      </c>
      <c r="K973" t="s">
        <v>1971</v>
      </c>
      <c r="L973" s="9" t="s">
        <v>1972</v>
      </c>
      <c r="M973" s="9" t="s">
        <v>75</v>
      </c>
      <c r="N973" t="s">
        <v>76</v>
      </c>
      <c r="O973" t="s">
        <v>288</v>
      </c>
      <c r="P973" s="9" t="s">
        <v>289</v>
      </c>
      <c r="Q973" s="5" t="s">
        <v>79</v>
      </c>
      <c r="R973" t="s">
        <v>80</v>
      </c>
      <c r="S973" t="s">
        <v>115</v>
      </c>
      <c r="T973" t="s">
        <v>116</v>
      </c>
      <c r="U973" s="9">
        <v>12.6</v>
      </c>
      <c r="V973">
        <v>20</v>
      </c>
      <c r="W973" s="9">
        <v>13.13</v>
      </c>
      <c r="X973">
        <f>Ventes[[#This Row],[VenteNombre]]*Ventes[[#This Row],[PUHT]]</f>
        <v>262.60000000000002</v>
      </c>
      <c r="Y97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3">
        <f>Ventes[[#This Row],[VenteBrut]]-Ventes[[#This Row],[Remise]]</f>
        <v>262.60000000000002</v>
      </c>
      <c r="AA973">
        <f>Ventes[[#This Row],[VenteNombre]]*Ventes[[#This Row],[CUHT]]</f>
        <v>252</v>
      </c>
      <c r="AB973">
        <f>ROUND(Ventes[[#This Row],[VenteNet]]-Ventes[[#This Row],[Cout]],2)</f>
        <v>10.6</v>
      </c>
      <c r="AC973">
        <f>WEEKDAY(Ventes[[#This Row],[VenteDate]], 2)</f>
        <v>6</v>
      </c>
      <c r="AD973" t="str">
        <f>CHOOSE(WEEKDAY(Ventes[[#This Row],[VenteDate]], 2),"lun.","mar.","mer.","jeu.","ven.","sam.","dim.")</f>
        <v>sam.</v>
      </c>
      <c r="AE973" s="10" t="str">
        <f>IF(MONTH(Ventes[[#This Row],[VenteDate]])&lt;10,"0"&amp;MONTH(Ventes[[#This Row],[VenteDate]]),TEXT(MONTH(Ventes[[#This Row],[VenteDate]]),"##"))</f>
        <v>07</v>
      </c>
      <c r="AF973" t="str">
        <f>CHOOSE(Ventes[[#This Row],[DateMoisNumero]],"janvier","février","mars","avril","mai","juin","juillet.","août","septembre","octobre","novembre","décembre")</f>
        <v>juillet.</v>
      </c>
      <c r="AG973" t="str">
        <f>Ventes[[#This Row],[DateAnnee]]&amp;IF(WEEKNUM(Ventes[[#This Row],[VenteDate]])&lt;10,"-0","-")&amp;WEEKNUM(Ventes[[#This Row],[VenteDate]])</f>
        <v>2027-30</v>
      </c>
      <c r="AH973" s="10">
        <f>YEAR(Ventes[[#This Row],[VenteDate]])</f>
        <v>2027</v>
      </c>
      <c r="AI973" s="1"/>
      <c r="AK973" s="2"/>
      <c r="AR973"/>
      <c r="AS973"/>
      <c r="AT973"/>
      <c r="AU973"/>
      <c r="AV973"/>
      <c r="AW973"/>
      <c r="BA973"/>
      <c r="BC973"/>
    </row>
    <row r="974" spans="1:55">
      <c r="A974" t="s">
        <v>1965</v>
      </c>
      <c r="B974" t="s">
        <v>1966</v>
      </c>
      <c r="D974" s="8">
        <v>45685</v>
      </c>
      <c r="E974" s="8">
        <v>46728</v>
      </c>
      <c r="F974" s="8" t="s">
        <v>108</v>
      </c>
      <c r="G974" t="s">
        <v>109</v>
      </c>
      <c r="H974" t="s">
        <v>155</v>
      </c>
      <c r="I974" t="s">
        <v>156</v>
      </c>
      <c r="J974" t="s">
        <v>157</v>
      </c>
      <c r="K974" t="s">
        <v>1973</v>
      </c>
      <c r="L974" s="9" t="s">
        <v>1974</v>
      </c>
      <c r="M974" s="9" t="s">
        <v>53</v>
      </c>
      <c r="N974" t="s">
        <v>54</v>
      </c>
      <c r="O974" t="s">
        <v>55</v>
      </c>
      <c r="P974" s="9" t="s">
        <v>56</v>
      </c>
      <c r="Q974" s="5" t="s">
        <v>79</v>
      </c>
      <c r="R974" t="s">
        <v>80</v>
      </c>
      <c r="S974" t="s">
        <v>59</v>
      </c>
      <c r="T974" t="s">
        <v>60</v>
      </c>
      <c r="U974" s="9">
        <v>63.72</v>
      </c>
      <c r="V974">
        <v>21</v>
      </c>
      <c r="W974" s="9">
        <v>95.58</v>
      </c>
      <c r="X974">
        <f>Ventes[[#This Row],[VenteNombre]]*Ventes[[#This Row],[PUHT]]</f>
        <v>2007.18</v>
      </c>
      <c r="Y974">
        <f>IF(Ventes[[#This Row],[RemiseType]]="Aucun",0,IF(Ventes[[#This Row],[RemiseType]]="Bas",3%,IF(Ventes[[#This Row],[RemiseType]]="Moyen",5%,IF(Ventes[[#This Row],[RemiseType]]="Elevé",10%,0))))*Ventes[[#This Row],[VenteBrut]]</f>
        <v>60.215400000000002</v>
      </c>
      <c r="Z974">
        <f>Ventes[[#This Row],[VenteBrut]]-Ventes[[#This Row],[Remise]]</f>
        <v>1946.9646</v>
      </c>
      <c r="AA974">
        <f>Ventes[[#This Row],[VenteNombre]]*Ventes[[#This Row],[CUHT]]</f>
        <v>1338.12</v>
      </c>
      <c r="AB974">
        <f>ROUND(Ventes[[#This Row],[VenteNet]]-Ventes[[#This Row],[Cout]],2)</f>
        <v>608.84</v>
      </c>
      <c r="AC974">
        <f>WEEKDAY(Ventes[[#This Row],[VenteDate]], 2)</f>
        <v>2</v>
      </c>
      <c r="AD974" t="str">
        <f>CHOOSE(WEEKDAY(Ventes[[#This Row],[VenteDate]], 2),"lun.","mar.","mer.","jeu.","ven.","sam.","dim.")</f>
        <v>mar.</v>
      </c>
      <c r="AE974" s="10" t="str">
        <f>IF(MONTH(Ventes[[#This Row],[VenteDate]])&lt;10,"0"&amp;MONTH(Ventes[[#This Row],[VenteDate]]),TEXT(MONTH(Ventes[[#This Row],[VenteDate]]),"##"))</f>
        <v>12</v>
      </c>
      <c r="AF974" t="str">
        <f>CHOOSE(Ventes[[#This Row],[DateMoisNumero]],"janvier","février","mars","avril","mai","juin","juillet.","août","septembre","octobre","novembre","décembre")</f>
        <v>décembre</v>
      </c>
      <c r="AG974" t="str">
        <f>Ventes[[#This Row],[DateAnnee]]&amp;IF(WEEKNUM(Ventes[[#This Row],[VenteDate]])&lt;10,"-0","-")&amp;WEEKNUM(Ventes[[#This Row],[VenteDate]])</f>
        <v>2027-50</v>
      </c>
      <c r="AH974" s="10">
        <f>YEAR(Ventes[[#This Row],[VenteDate]])</f>
        <v>2027</v>
      </c>
      <c r="AI974" s="1"/>
      <c r="AK974" s="2"/>
      <c r="AR974"/>
      <c r="AS974"/>
      <c r="AT974"/>
      <c r="AU974"/>
      <c r="AV974"/>
      <c r="AW974"/>
      <c r="BA974"/>
      <c r="BC974"/>
    </row>
    <row r="975" spans="1:55">
      <c r="A975" t="s">
        <v>1965</v>
      </c>
      <c r="B975" t="s">
        <v>1966</v>
      </c>
      <c r="D975" s="8">
        <v>45685</v>
      </c>
      <c r="E975" s="8">
        <v>46785</v>
      </c>
      <c r="F975" s="8" t="s">
        <v>108</v>
      </c>
      <c r="G975" t="s">
        <v>109</v>
      </c>
      <c r="H975" t="s">
        <v>155</v>
      </c>
      <c r="I975" t="s">
        <v>156</v>
      </c>
      <c r="J975" t="s">
        <v>157</v>
      </c>
      <c r="K975" t="s">
        <v>1635</v>
      </c>
      <c r="L975" s="9" t="s">
        <v>1636</v>
      </c>
      <c r="M975" s="9" t="s">
        <v>63</v>
      </c>
      <c r="N975" t="s">
        <v>64</v>
      </c>
      <c r="O975" t="s">
        <v>55</v>
      </c>
      <c r="P975" s="9" t="s">
        <v>56</v>
      </c>
      <c r="Q975" s="5" t="s">
        <v>65</v>
      </c>
      <c r="R975" t="s">
        <v>66</v>
      </c>
      <c r="S975" t="s">
        <v>143</v>
      </c>
      <c r="T975" t="s">
        <v>144</v>
      </c>
      <c r="U975" s="9">
        <v>11.67</v>
      </c>
      <c r="V975">
        <v>19</v>
      </c>
      <c r="W975" s="9">
        <v>109.5</v>
      </c>
      <c r="X975">
        <f>Ventes[[#This Row],[VenteNombre]]*Ventes[[#This Row],[PUHT]]</f>
        <v>2080.5</v>
      </c>
      <c r="Y975">
        <f>IF(Ventes[[#This Row],[RemiseType]]="Aucun",0,IF(Ventes[[#This Row],[RemiseType]]="Bas",3%,IF(Ventes[[#This Row],[RemiseType]]="Moyen",5%,IF(Ventes[[#This Row],[RemiseType]]="Elevé",10%,0))))*Ventes[[#This Row],[VenteBrut]]</f>
        <v>62.414999999999999</v>
      </c>
      <c r="Z975">
        <f>Ventes[[#This Row],[VenteBrut]]-Ventes[[#This Row],[Remise]]</f>
        <v>2018.085</v>
      </c>
      <c r="AA975">
        <f>Ventes[[#This Row],[VenteNombre]]*Ventes[[#This Row],[CUHT]]</f>
        <v>221.73</v>
      </c>
      <c r="AB975">
        <f>ROUND(Ventes[[#This Row],[VenteNet]]-Ventes[[#This Row],[Cout]],2)</f>
        <v>1796.36</v>
      </c>
      <c r="AC975">
        <f>WEEKDAY(Ventes[[#This Row],[VenteDate]], 2)</f>
        <v>3</v>
      </c>
      <c r="AD975" t="str">
        <f>CHOOSE(WEEKDAY(Ventes[[#This Row],[VenteDate]], 2),"lun.","mar.","mer.","jeu.","ven.","sam.","dim.")</f>
        <v>mer.</v>
      </c>
      <c r="AE975" s="10" t="str">
        <f>IF(MONTH(Ventes[[#This Row],[VenteDate]])&lt;10,"0"&amp;MONTH(Ventes[[#This Row],[VenteDate]]),TEXT(MONTH(Ventes[[#This Row],[VenteDate]]),"##"))</f>
        <v>02</v>
      </c>
      <c r="AF975" t="str">
        <f>CHOOSE(Ventes[[#This Row],[DateMoisNumero]],"janvier","février","mars","avril","mai","juin","juillet.","août","septembre","octobre","novembre","décembre")</f>
        <v>février</v>
      </c>
      <c r="AG975" t="str">
        <f>Ventes[[#This Row],[DateAnnee]]&amp;IF(WEEKNUM(Ventes[[#This Row],[VenteDate]])&lt;10,"-0","-")&amp;WEEKNUM(Ventes[[#This Row],[VenteDate]])</f>
        <v>2028-06</v>
      </c>
      <c r="AH975" s="10">
        <f>YEAR(Ventes[[#This Row],[VenteDate]])</f>
        <v>2028</v>
      </c>
      <c r="AI975" s="1"/>
      <c r="AK975" s="2"/>
      <c r="AR975"/>
      <c r="AS975"/>
      <c r="AT975"/>
      <c r="AU975"/>
      <c r="AV975"/>
      <c r="AW975"/>
      <c r="BA975"/>
      <c r="BC975"/>
    </row>
    <row r="976" spans="1:55">
      <c r="A976" t="s">
        <v>1975</v>
      </c>
      <c r="B976" t="s">
        <v>1976</v>
      </c>
      <c r="C976" t="s">
        <v>1259</v>
      </c>
      <c r="D976" s="8">
        <v>45882</v>
      </c>
      <c r="E976" s="8">
        <v>45882</v>
      </c>
      <c r="F976" s="8" t="s">
        <v>95</v>
      </c>
      <c r="G976" t="s">
        <v>96</v>
      </c>
      <c r="H976" t="s">
        <v>155</v>
      </c>
      <c r="I976" t="s">
        <v>156</v>
      </c>
      <c r="J976" t="s">
        <v>157</v>
      </c>
      <c r="K976" t="s">
        <v>1217</v>
      </c>
      <c r="L976" s="9" t="s">
        <v>1218</v>
      </c>
      <c r="M976" s="9" t="s">
        <v>75</v>
      </c>
      <c r="N976" t="s">
        <v>76</v>
      </c>
      <c r="O976" t="s">
        <v>288</v>
      </c>
      <c r="P976" t="s">
        <v>289</v>
      </c>
      <c r="Q976" s="5" t="s">
        <v>79</v>
      </c>
      <c r="R976" t="s">
        <v>80</v>
      </c>
      <c r="S976" t="s">
        <v>243</v>
      </c>
      <c r="T976" t="s">
        <v>244</v>
      </c>
      <c r="U976">
        <v>44.1</v>
      </c>
      <c r="V976">
        <v>12</v>
      </c>
      <c r="W976">
        <v>118.9</v>
      </c>
      <c r="X976">
        <f>Ventes[[#This Row],[VenteNombre]]*Ventes[[#This Row],[PUHT]]</f>
        <v>1426.8000000000002</v>
      </c>
      <c r="Y97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6">
        <f>Ventes[[#This Row],[VenteBrut]]-Ventes[[#This Row],[Remise]]</f>
        <v>1426.8000000000002</v>
      </c>
      <c r="AA976">
        <f>Ventes[[#This Row],[VenteNombre]]*Ventes[[#This Row],[CUHT]]</f>
        <v>529.20000000000005</v>
      </c>
      <c r="AB976">
        <f>ROUND(Ventes[[#This Row],[VenteNet]]-Ventes[[#This Row],[Cout]],2)</f>
        <v>897.6</v>
      </c>
      <c r="AC976">
        <f>WEEKDAY(Ventes[[#This Row],[VenteDate]], 2)</f>
        <v>3</v>
      </c>
      <c r="AD976" t="str">
        <f>CHOOSE(WEEKDAY(Ventes[[#This Row],[VenteDate]], 2),"lun.","mar.","mer.","jeu.","ven.","sam.","dim.")</f>
        <v>mer.</v>
      </c>
      <c r="AE976" s="10" t="str">
        <f>IF(MONTH(Ventes[[#This Row],[VenteDate]])&lt;10,"0"&amp;MONTH(Ventes[[#This Row],[VenteDate]]),TEXT(MONTH(Ventes[[#This Row],[VenteDate]]),"##"))</f>
        <v>08</v>
      </c>
      <c r="AF976" t="str">
        <f>CHOOSE(Ventes[[#This Row],[DateMoisNumero]],"janvier","février","mars","avril","mai","juin","juillet.","août","septembre","octobre","novembre","décembre")</f>
        <v>août</v>
      </c>
      <c r="AG976" t="str">
        <f>Ventes[[#This Row],[DateAnnee]]&amp;IF(WEEKNUM(Ventes[[#This Row],[VenteDate]])&lt;10,"-0","-")&amp;WEEKNUM(Ventes[[#This Row],[VenteDate]])</f>
        <v>2025-33</v>
      </c>
      <c r="AH976" s="10">
        <f>YEAR(Ventes[[#This Row],[VenteDate]])</f>
        <v>2025</v>
      </c>
      <c r="AI976" s="1"/>
      <c r="AK976" s="2"/>
      <c r="AR976"/>
      <c r="AS976"/>
      <c r="AT976"/>
      <c r="AU976"/>
      <c r="AV976"/>
      <c r="AW976"/>
      <c r="BA976"/>
      <c r="BC976"/>
    </row>
    <row r="977" spans="1:55">
      <c r="A977" t="s">
        <v>1975</v>
      </c>
      <c r="B977" t="s">
        <v>1976</v>
      </c>
      <c r="C977" t="s">
        <v>1259</v>
      </c>
      <c r="D977" s="8">
        <v>45882</v>
      </c>
      <c r="E977" s="8">
        <v>45882</v>
      </c>
      <c r="F977" s="8" t="s">
        <v>95</v>
      </c>
      <c r="G977" t="s">
        <v>96</v>
      </c>
      <c r="H977" t="s">
        <v>155</v>
      </c>
      <c r="I977" t="s">
        <v>156</v>
      </c>
      <c r="J977" t="s">
        <v>157</v>
      </c>
      <c r="K977" t="s">
        <v>1977</v>
      </c>
      <c r="L977" s="9" t="s">
        <v>1978</v>
      </c>
      <c r="M977" s="9" t="s">
        <v>75</v>
      </c>
      <c r="N977" t="s">
        <v>76</v>
      </c>
      <c r="O977" t="s">
        <v>288</v>
      </c>
      <c r="P977" s="9" t="s">
        <v>289</v>
      </c>
      <c r="Q977" s="5" t="s">
        <v>79</v>
      </c>
      <c r="R977" t="s">
        <v>80</v>
      </c>
      <c r="S977" t="s">
        <v>243</v>
      </c>
      <c r="T977" t="s">
        <v>244</v>
      </c>
      <c r="U977" s="9">
        <v>37.799999999999997</v>
      </c>
      <c r="V977">
        <v>12</v>
      </c>
      <c r="W977" s="9">
        <v>116.2</v>
      </c>
      <c r="X977">
        <f>Ventes[[#This Row],[VenteNombre]]*Ventes[[#This Row],[PUHT]]</f>
        <v>1394.4</v>
      </c>
      <c r="Y97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977">
        <f>Ventes[[#This Row],[VenteBrut]]-Ventes[[#This Row],[Remise]]</f>
        <v>1394.4</v>
      </c>
      <c r="AA977">
        <f>Ventes[[#This Row],[VenteNombre]]*Ventes[[#This Row],[CUHT]]</f>
        <v>453.59999999999997</v>
      </c>
      <c r="AB977">
        <f>ROUND(Ventes[[#This Row],[VenteNet]]-Ventes[[#This Row],[Cout]],2)</f>
        <v>940.8</v>
      </c>
      <c r="AC977">
        <f>WEEKDAY(Ventes[[#This Row],[VenteDate]], 2)</f>
        <v>3</v>
      </c>
      <c r="AD977" t="str">
        <f>CHOOSE(WEEKDAY(Ventes[[#This Row],[VenteDate]], 2),"lun.","mar.","mer.","jeu.","ven.","sam.","dim.")</f>
        <v>mer.</v>
      </c>
      <c r="AE977" s="10" t="str">
        <f>IF(MONTH(Ventes[[#This Row],[VenteDate]])&lt;10,"0"&amp;MONTH(Ventes[[#This Row],[VenteDate]]),TEXT(MONTH(Ventes[[#This Row],[VenteDate]]),"##"))</f>
        <v>08</v>
      </c>
      <c r="AF977" t="str">
        <f>CHOOSE(Ventes[[#This Row],[DateMoisNumero]],"janvier","février","mars","avril","mai","juin","juillet.","août","septembre","octobre","novembre","décembre")</f>
        <v>août</v>
      </c>
      <c r="AG977" t="str">
        <f>Ventes[[#This Row],[DateAnnee]]&amp;IF(WEEKNUM(Ventes[[#This Row],[VenteDate]])&lt;10,"-0","-")&amp;WEEKNUM(Ventes[[#This Row],[VenteDate]])</f>
        <v>2025-33</v>
      </c>
      <c r="AH977" s="10">
        <f>YEAR(Ventes[[#This Row],[VenteDate]])</f>
        <v>2025</v>
      </c>
      <c r="AI977" s="1"/>
      <c r="AK977" s="2"/>
      <c r="AR977"/>
      <c r="AS977"/>
      <c r="AT977"/>
      <c r="AU977"/>
      <c r="AV977"/>
      <c r="AW977"/>
      <c r="BA977"/>
      <c r="BC977"/>
    </row>
    <row r="978" spans="1:55">
      <c r="A978" t="s">
        <v>1975</v>
      </c>
      <c r="B978" t="s">
        <v>1976</v>
      </c>
      <c r="C978" t="s">
        <v>1259</v>
      </c>
      <c r="D978" s="8">
        <v>45882</v>
      </c>
      <c r="E978" s="8">
        <v>46161</v>
      </c>
      <c r="F978" s="8" t="s">
        <v>95</v>
      </c>
      <c r="G978" t="s">
        <v>96</v>
      </c>
      <c r="H978" t="s">
        <v>155</v>
      </c>
      <c r="I978" t="s">
        <v>156</v>
      </c>
      <c r="J978" t="s">
        <v>157</v>
      </c>
      <c r="K978" t="s">
        <v>1979</v>
      </c>
      <c r="L978" s="9" t="s">
        <v>1980</v>
      </c>
      <c r="M978" s="9" t="s">
        <v>63</v>
      </c>
      <c r="N978" t="s">
        <v>64</v>
      </c>
      <c r="O978" t="s">
        <v>45</v>
      </c>
      <c r="P978" t="s">
        <v>46</v>
      </c>
      <c r="Q978" s="5" t="s">
        <v>47</v>
      </c>
      <c r="R978" t="s">
        <v>48</v>
      </c>
      <c r="S978" t="s">
        <v>71</v>
      </c>
      <c r="T978" t="s">
        <v>72</v>
      </c>
      <c r="U978">
        <v>13.44</v>
      </c>
      <c r="V978">
        <v>55</v>
      </c>
      <c r="W978">
        <v>20.32</v>
      </c>
      <c r="X978">
        <f>Ventes[[#This Row],[VenteNombre]]*Ventes[[#This Row],[PUHT]]</f>
        <v>1117.5999999999999</v>
      </c>
      <c r="Y978">
        <f>IF(Ventes[[#This Row],[RemiseType]]="Aucun",0,IF(Ventes[[#This Row],[RemiseType]]="Bas",3%,IF(Ventes[[#This Row],[RemiseType]]="Moyen",5%,IF(Ventes[[#This Row],[RemiseType]]="Elevé",10%,0))))*Ventes[[#This Row],[VenteBrut]]</f>
        <v>55.879999999999995</v>
      </c>
      <c r="Z978">
        <f>Ventes[[#This Row],[VenteBrut]]-Ventes[[#This Row],[Remise]]</f>
        <v>1061.7199999999998</v>
      </c>
      <c r="AA978">
        <f>Ventes[[#This Row],[VenteNombre]]*Ventes[[#This Row],[CUHT]]</f>
        <v>739.19999999999993</v>
      </c>
      <c r="AB978">
        <f>ROUND(Ventes[[#This Row],[VenteNet]]-Ventes[[#This Row],[Cout]],2)</f>
        <v>322.52</v>
      </c>
      <c r="AC978">
        <f>WEEKDAY(Ventes[[#This Row],[VenteDate]], 2)</f>
        <v>2</v>
      </c>
      <c r="AD978" t="str">
        <f>CHOOSE(WEEKDAY(Ventes[[#This Row],[VenteDate]], 2),"lun.","mar.","mer.","jeu.","ven.","sam.","dim.")</f>
        <v>mar.</v>
      </c>
      <c r="AE978" s="10" t="str">
        <f>IF(MONTH(Ventes[[#This Row],[VenteDate]])&lt;10,"0"&amp;MONTH(Ventes[[#This Row],[VenteDate]]),TEXT(MONTH(Ventes[[#This Row],[VenteDate]]),"##"))</f>
        <v>05</v>
      </c>
      <c r="AF978" t="str">
        <f>CHOOSE(Ventes[[#This Row],[DateMoisNumero]],"janvier","février","mars","avril","mai","juin","juillet.","août","septembre","octobre","novembre","décembre")</f>
        <v>mai</v>
      </c>
      <c r="AG978" t="str">
        <f>Ventes[[#This Row],[DateAnnee]]&amp;IF(WEEKNUM(Ventes[[#This Row],[VenteDate]])&lt;10,"-0","-")&amp;WEEKNUM(Ventes[[#This Row],[VenteDate]])</f>
        <v>2026-21</v>
      </c>
      <c r="AH978" s="10">
        <f>YEAR(Ventes[[#This Row],[VenteDate]])</f>
        <v>2026</v>
      </c>
      <c r="AI978" s="1"/>
      <c r="AK978" s="2"/>
      <c r="AR978"/>
      <c r="AS978"/>
      <c r="AT978"/>
      <c r="AU978"/>
      <c r="AV978"/>
      <c r="AW978"/>
      <c r="BA978"/>
      <c r="BC978"/>
    </row>
    <row r="979" spans="1:55">
      <c r="A979" t="s">
        <v>1975</v>
      </c>
      <c r="B979" t="s">
        <v>1976</v>
      </c>
      <c r="C979" t="s">
        <v>1259</v>
      </c>
      <c r="D979" s="8">
        <v>45882</v>
      </c>
      <c r="E979" s="8">
        <v>46892</v>
      </c>
      <c r="F979" s="8" t="s">
        <v>95</v>
      </c>
      <c r="G979" t="s">
        <v>96</v>
      </c>
      <c r="H979" t="s">
        <v>155</v>
      </c>
      <c r="I979" t="s">
        <v>156</v>
      </c>
      <c r="J979" t="s">
        <v>157</v>
      </c>
      <c r="K979" t="s">
        <v>1981</v>
      </c>
      <c r="L979" s="9" t="s">
        <v>1982</v>
      </c>
      <c r="M979" s="9" t="s">
        <v>63</v>
      </c>
      <c r="N979" t="s">
        <v>64</v>
      </c>
      <c r="O979" t="s">
        <v>45</v>
      </c>
      <c r="P979" s="9" t="s">
        <v>46</v>
      </c>
      <c r="Q979" s="5" t="s">
        <v>47</v>
      </c>
      <c r="R979" t="s">
        <v>48</v>
      </c>
      <c r="S979" t="s">
        <v>71</v>
      </c>
      <c r="T979" t="s">
        <v>72</v>
      </c>
      <c r="U979" s="9">
        <v>11.52</v>
      </c>
      <c r="V979">
        <v>55</v>
      </c>
      <c r="W979" s="9">
        <v>17.420000000000002</v>
      </c>
      <c r="X979">
        <f>Ventes[[#This Row],[VenteNombre]]*Ventes[[#This Row],[PUHT]]</f>
        <v>958.10000000000014</v>
      </c>
      <c r="Y979">
        <f>IF(Ventes[[#This Row],[RemiseType]]="Aucun",0,IF(Ventes[[#This Row],[RemiseType]]="Bas",3%,IF(Ventes[[#This Row],[RemiseType]]="Moyen",5%,IF(Ventes[[#This Row],[RemiseType]]="Elevé",10%,0))))*Ventes[[#This Row],[VenteBrut]]</f>
        <v>47.905000000000008</v>
      </c>
      <c r="Z979">
        <f>Ventes[[#This Row],[VenteBrut]]-Ventes[[#This Row],[Remise]]</f>
        <v>910.19500000000016</v>
      </c>
      <c r="AA979">
        <f>Ventes[[#This Row],[VenteNombre]]*Ventes[[#This Row],[CUHT]]</f>
        <v>633.6</v>
      </c>
      <c r="AB979">
        <f>ROUND(Ventes[[#This Row],[VenteNet]]-Ventes[[#This Row],[Cout]],2)</f>
        <v>276.60000000000002</v>
      </c>
      <c r="AC979">
        <f>WEEKDAY(Ventes[[#This Row],[VenteDate]], 2)</f>
        <v>5</v>
      </c>
      <c r="AD979" t="str">
        <f>CHOOSE(WEEKDAY(Ventes[[#This Row],[VenteDate]], 2),"lun.","mar.","mer.","jeu.","ven.","sam.","dim.")</f>
        <v>ven.</v>
      </c>
      <c r="AE979" s="10" t="str">
        <f>IF(MONTH(Ventes[[#This Row],[VenteDate]])&lt;10,"0"&amp;MONTH(Ventes[[#This Row],[VenteDate]]),TEXT(MONTH(Ventes[[#This Row],[VenteDate]]),"##"))</f>
        <v>05</v>
      </c>
      <c r="AF979" t="str">
        <f>CHOOSE(Ventes[[#This Row],[DateMoisNumero]],"janvier","février","mars","avril","mai","juin","juillet.","août","septembre","octobre","novembre","décembre")</f>
        <v>mai</v>
      </c>
      <c r="AG979" t="str">
        <f>Ventes[[#This Row],[DateAnnee]]&amp;IF(WEEKNUM(Ventes[[#This Row],[VenteDate]])&lt;10,"-0","-")&amp;WEEKNUM(Ventes[[#This Row],[VenteDate]])</f>
        <v>2028-21</v>
      </c>
      <c r="AH979" s="10">
        <f>YEAR(Ventes[[#This Row],[VenteDate]])</f>
        <v>2028</v>
      </c>
      <c r="AI979" s="1"/>
      <c r="AK979" s="2"/>
      <c r="AR979"/>
      <c r="AS979"/>
      <c r="AT979"/>
      <c r="AU979"/>
      <c r="AV979"/>
      <c r="AW979"/>
      <c r="BA979"/>
      <c r="BC979"/>
    </row>
    <row r="980" spans="1:55">
      <c r="A980" t="s">
        <v>1983</v>
      </c>
      <c r="B980" t="s">
        <v>1984</v>
      </c>
      <c r="D980" s="7">
        <v>45258</v>
      </c>
      <c r="E980" s="8">
        <v>45258</v>
      </c>
      <c r="F980" s="8" t="s">
        <v>219</v>
      </c>
      <c r="G980" t="s">
        <v>220</v>
      </c>
      <c r="H980" t="s">
        <v>155</v>
      </c>
      <c r="I980" t="s">
        <v>156</v>
      </c>
      <c r="J980" t="s">
        <v>157</v>
      </c>
      <c r="K980" t="s">
        <v>348</v>
      </c>
      <c r="L980" s="9" t="s">
        <v>349</v>
      </c>
      <c r="M980" s="9" t="s">
        <v>75</v>
      </c>
      <c r="N980" t="s">
        <v>76</v>
      </c>
      <c r="O980" t="s">
        <v>55</v>
      </c>
      <c r="P980" s="9" t="s">
        <v>56</v>
      </c>
      <c r="Q980" s="5" t="s">
        <v>65</v>
      </c>
      <c r="R980" t="s">
        <v>66</v>
      </c>
      <c r="S980" t="s">
        <v>342</v>
      </c>
      <c r="T980" t="s">
        <v>343</v>
      </c>
      <c r="U980" s="9">
        <v>100.8</v>
      </c>
      <c r="V980">
        <v>11</v>
      </c>
      <c r="W980" s="9">
        <v>115.2</v>
      </c>
      <c r="X980">
        <f>Ventes[[#This Row],[VenteNombre]]*Ventes[[#This Row],[PUHT]]</f>
        <v>1267.2</v>
      </c>
      <c r="Y980">
        <f>IF(Ventes[[#This Row],[RemiseType]]="Aucun",0,IF(Ventes[[#This Row],[RemiseType]]="Bas",3%,IF(Ventes[[#This Row],[RemiseType]]="Moyen",5%,IF(Ventes[[#This Row],[RemiseType]]="Elevé",10%,0))))*Ventes[[#This Row],[VenteBrut]]</f>
        <v>38.015999999999998</v>
      </c>
      <c r="Z980">
        <f>Ventes[[#This Row],[VenteBrut]]-Ventes[[#This Row],[Remise]]</f>
        <v>1229.184</v>
      </c>
      <c r="AA980">
        <f>Ventes[[#This Row],[VenteNombre]]*Ventes[[#This Row],[CUHT]]</f>
        <v>1108.8</v>
      </c>
      <c r="AB980">
        <f>ROUND(Ventes[[#This Row],[VenteNet]]-Ventes[[#This Row],[Cout]],2)</f>
        <v>120.38</v>
      </c>
      <c r="AC980">
        <f>WEEKDAY(Ventes[[#This Row],[VenteDate]], 2)</f>
        <v>2</v>
      </c>
      <c r="AD980" t="str">
        <f>CHOOSE(WEEKDAY(Ventes[[#This Row],[VenteDate]], 2),"lun.","mar.","mer.","jeu.","ven.","sam.","dim.")</f>
        <v>mar.</v>
      </c>
      <c r="AE980" s="10" t="str">
        <f>IF(MONTH(Ventes[[#This Row],[VenteDate]])&lt;10,"0"&amp;MONTH(Ventes[[#This Row],[VenteDate]]),TEXT(MONTH(Ventes[[#This Row],[VenteDate]]),"##"))</f>
        <v>11</v>
      </c>
      <c r="AF980" t="str">
        <f>CHOOSE(Ventes[[#This Row],[DateMoisNumero]],"janvier","février","mars","avril","mai","juin","juillet.","août","septembre","octobre","novembre","décembre")</f>
        <v>novembre</v>
      </c>
      <c r="AG980" t="str">
        <f>Ventes[[#This Row],[DateAnnee]]&amp;IF(WEEKNUM(Ventes[[#This Row],[VenteDate]])&lt;10,"-0","-")&amp;WEEKNUM(Ventes[[#This Row],[VenteDate]])</f>
        <v>2023-48</v>
      </c>
      <c r="AH980" s="10">
        <f>YEAR(Ventes[[#This Row],[VenteDate]])</f>
        <v>2023</v>
      </c>
      <c r="AI980" s="1"/>
      <c r="AK980" s="2"/>
      <c r="AR980"/>
      <c r="AS980"/>
      <c r="AT980"/>
      <c r="AU980"/>
      <c r="AV980"/>
      <c r="AW980"/>
      <c r="BA980"/>
      <c r="BC980"/>
    </row>
    <row r="981" spans="1:55">
      <c r="A981" t="s">
        <v>1983</v>
      </c>
      <c r="B981" t="s">
        <v>1984</v>
      </c>
      <c r="D981" s="7">
        <v>45258</v>
      </c>
      <c r="E981" s="8">
        <v>45866</v>
      </c>
      <c r="F981" s="8" t="s">
        <v>219</v>
      </c>
      <c r="G981" t="s">
        <v>220</v>
      </c>
      <c r="H981" t="s">
        <v>155</v>
      </c>
      <c r="I981" t="s">
        <v>156</v>
      </c>
      <c r="J981" t="s">
        <v>157</v>
      </c>
      <c r="K981" t="s">
        <v>1985</v>
      </c>
      <c r="L981" s="9" t="s">
        <v>1986</v>
      </c>
      <c r="M981" s="9" t="s">
        <v>43</v>
      </c>
      <c r="N981" t="s">
        <v>44</v>
      </c>
      <c r="O981" t="s">
        <v>55</v>
      </c>
      <c r="P981" t="s">
        <v>56</v>
      </c>
      <c r="Q981" s="5" t="s">
        <v>79</v>
      </c>
      <c r="R981" t="s">
        <v>80</v>
      </c>
      <c r="S981" t="s">
        <v>175</v>
      </c>
      <c r="T981" t="s">
        <v>176</v>
      </c>
      <c r="U981">
        <v>36</v>
      </c>
      <c r="V981">
        <v>25</v>
      </c>
      <c r="W981">
        <v>117.1</v>
      </c>
      <c r="X981">
        <f>Ventes[[#This Row],[VenteNombre]]*Ventes[[#This Row],[PUHT]]</f>
        <v>2927.5</v>
      </c>
      <c r="Y981">
        <f>IF(Ventes[[#This Row],[RemiseType]]="Aucun",0,IF(Ventes[[#This Row],[RemiseType]]="Bas",3%,IF(Ventes[[#This Row],[RemiseType]]="Moyen",5%,IF(Ventes[[#This Row],[RemiseType]]="Elevé",10%,0))))*Ventes[[#This Row],[VenteBrut]]</f>
        <v>87.825000000000003</v>
      </c>
      <c r="Z981">
        <f>Ventes[[#This Row],[VenteBrut]]-Ventes[[#This Row],[Remise]]</f>
        <v>2839.6750000000002</v>
      </c>
      <c r="AA981">
        <f>Ventes[[#This Row],[VenteNombre]]*Ventes[[#This Row],[CUHT]]</f>
        <v>900</v>
      </c>
      <c r="AB981">
        <f>ROUND(Ventes[[#This Row],[VenteNet]]-Ventes[[#This Row],[Cout]],2)</f>
        <v>1939.68</v>
      </c>
      <c r="AC981">
        <f>WEEKDAY(Ventes[[#This Row],[VenteDate]], 2)</f>
        <v>1</v>
      </c>
      <c r="AD981" t="str">
        <f>CHOOSE(WEEKDAY(Ventes[[#This Row],[VenteDate]], 2),"lun.","mar.","mer.","jeu.","ven.","sam.","dim.")</f>
        <v>lun.</v>
      </c>
      <c r="AE981" s="10" t="str">
        <f>IF(MONTH(Ventes[[#This Row],[VenteDate]])&lt;10,"0"&amp;MONTH(Ventes[[#This Row],[VenteDate]]),TEXT(MONTH(Ventes[[#This Row],[VenteDate]]),"##"))</f>
        <v>07</v>
      </c>
      <c r="AF981" t="str">
        <f>CHOOSE(Ventes[[#This Row],[DateMoisNumero]],"janvier","février","mars","avril","mai","juin","juillet.","août","septembre","octobre","novembre","décembre")</f>
        <v>juillet.</v>
      </c>
      <c r="AG981" t="str">
        <f>Ventes[[#This Row],[DateAnnee]]&amp;IF(WEEKNUM(Ventes[[#This Row],[VenteDate]])&lt;10,"-0","-")&amp;WEEKNUM(Ventes[[#This Row],[VenteDate]])</f>
        <v>2025-31</v>
      </c>
      <c r="AH981" s="10">
        <f>YEAR(Ventes[[#This Row],[VenteDate]])</f>
        <v>2025</v>
      </c>
      <c r="AI981" s="1"/>
      <c r="AK981" s="2"/>
      <c r="AR981"/>
      <c r="AS981"/>
      <c r="AT981"/>
      <c r="AU981"/>
      <c r="AV981"/>
      <c r="AW981"/>
      <c r="BA981"/>
      <c r="BC981"/>
    </row>
    <row r="982" spans="1:55">
      <c r="A982" t="s">
        <v>1983</v>
      </c>
      <c r="B982" t="s">
        <v>1984</v>
      </c>
      <c r="D982" s="7">
        <v>45258</v>
      </c>
      <c r="E982" s="8">
        <v>46139</v>
      </c>
      <c r="F982" s="8" t="s">
        <v>219</v>
      </c>
      <c r="G982" t="s">
        <v>220</v>
      </c>
      <c r="H982" t="s">
        <v>155</v>
      </c>
      <c r="I982" t="s">
        <v>156</v>
      </c>
      <c r="J982" t="s">
        <v>157</v>
      </c>
      <c r="K982" t="s">
        <v>1987</v>
      </c>
      <c r="L982" s="9" t="s">
        <v>1988</v>
      </c>
      <c r="M982" s="9" t="s">
        <v>53</v>
      </c>
      <c r="N982" t="s">
        <v>54</v>
      </c>
      <c r="O982" t="s">
        <v>55</v>
      </c>
      <c r="P982" t="s">
        <v>56</v>
      </c>
      <c r="Q982" s="5" t="s">
        <v>79</v>
      </c>
      <c r="R982" t="s">
        <v>80</v>
      </c>
      <c r="S982" t="s">
        <v>365</v>
      </c>
      <c r="T982" t="s">
        <v>366</v>
      </c>
      <c r="U982">
        <v>176.26</v>
      </c>
      <c r="V982">
        <v>78</v>
      </c>
      <c r="W982">
        <v>294.39999999999998</v>
      </c>
      <c r="X982">
        <f>Ventes[[#This Row],[VenteNombre]]*Ventes[[#This Row],[PUHT]]</f>
        <v>22963.199999999997</v>
      </c>
      <c r="Y982">
        <f>IF(Ventes[[#This Row],[RemiseType]]="Aucun",0,IF(Ventes[[#This Row],[RemiseType]]="Bas",3%,IF(Ventes[[#This Row],[RemiseType]]="Moyen",5%,IF(Ventes[[#This Row],[RemiseType]]="Elevé",10%,0))))*Ventes[[#This Row],[VenteBrut]]</f>
        <v>688.89599999999984</v>
      </c>
      <c r="Z982">
        <f>Ventes[[#This Row],[VenteBrut]]-Ventes[[#This Row],[Remise]]</f>
        <v>22274.303999999996</v>
      </c>
      <c r="AA982">
        <f>Ventes[[#This Row],[VenteNombre]]*Ventes[[#This Row],[CUHT]]</f>
        <v>13748.279999999999</v>
      </c>
      <c r="AB982">
        <f>ROUND(Ventes[[#This Row],[VenteNet]]-Ventes[[#This Row],[Cout]],2)</f>
        <v>8526.02</v>
      </c>
      <c r="AC982">
        <f>WEEKDAY(Ventes[[#This Row],[VenteDate]], 2)</f>
        <v>1</v>
      </c>
      <c r="AD982" t="str">
        <f>CHOOSE(WEEKDAY(Ventes[[#This Row],[VenteDate]], 2),"lun.","mar.","mer.","jeu.","ven.","sam.","dim.")</f>
        <v>lun.</v>
      </c>
      <c r="AE982" s="10" t="str">
        <f>IF(MONTH(Ventes[[#This Row],[VenteDate]])&lt;10,"0"&amp;MONTH(Ventes[[#This Row],[VenteDate]]),TEXT(MONTH(Ventes[[#This Row],[VenteDate]]),"##"))</f>
        <v>04</v>
      </c>
      <c r="AF982" t="str">
        <f>CHOOSE(Ventes[[#This Row],[DateMoisNumero]],"janvier","février","mars","avril","mai","juin","juillet.","août","septembre","octobre","novembre","décembre")</f>
        <v>avril</v>
      </c>
      <c r="AG982" t="str">
        <f>Ventes[[#This Row],[DateAnnee]]&amp;IF(WEEKNUM(Ventes[[#This Row],[VenteDate]])&lt;10,"-0","-")&amp;WEEKNUM(Ventes[[#This Row],[VenteDate]])</f>
        <v>2026-18</v>
      </c>
      <c r="AH982" s="10">
        <f>YEAR(Ventes[[#This Row],[VenteDate]])</f>
        <v>2026</v>
      </c>
      <c r="AI982" s="1"/>
      <c r="AK982" s="2"/>
      <c r="AR982"/>
      <c r="AS982"/>
      <c r="AT982"/>
      <c r="AU982"/>
      <c r="AV982"/>
      <c r="AW982"/>
      <c r="BA982"/>
      <c r="BC982"/>
    </row>
    <row r="983" spans="1:55">
      <c r="A983" t="s">
        <v>1983</v>
      </c>
      <c r="B983" t="s">
        <v>1984</v>
      </c>
      <c r="D983" s="7">
        <v>45258</v>
      </c>
      <c r="E983" s="8">
        <v>46336</v>
      </c>
      <c r="F983" s="8" t="s">
        <v>219</v>
      </c>
      <c r="G983" t="s">
        <v>220</v>
      </c>
      <c r="H983" t="s">
        <v>155</v>
      </c>
      <c r="I983" t="s">
        <v>156</v>
      </c>
      <c r="J983" t="s">
        <v>157</v>
      </c>
      <c r="K983" t="s">
        <v>1356</v>
      </c>
      <c r="L983" s="9" t="s">
        <v>1357</v>
      </c>
      <c r="M983" s="9" t="s">
        <v>75</v>
      </c>
      <c r="N983" t="s">
        <v>76</v>
      </c>
      <c r="O983" t="s">
        <v>55</v>
      </c>
      <c r="P983" t="s">
        <v>56</v>
      </c>
      <c r="Q983" s="5" t="s">
        <v>65</v>
      </c>
      <c r="R983" t="s">
        <v>66</v>
      </c>
      <c r="S983" t="s">
        <v>342</v>
      </c>
      <c r="T983" t="s">
        <v>343</v>
      </c>
      <c r="U983">
        <v>35</v>
      </c>
      <c r="V983">
        <v>11</v>
      </c>
      <c r="W983">
        <v>40</v>
      </c>
      <c r="X983">
        <f>Ventes[[#This Row],[VenteNombre]]*Ventes[[#This Row],[PUHT]]</f>
        <v>440</v>
      </c>
      <c r="Y983">
        <f>IF(Ventes[[#This Row],[RemiseType]]="Aucun",0,IF(Ventes[[#This Row],[RemiseType]]="Bas",3%,IF(Ventes[[#This Row],[RemiseType]]="Moyen",5%,IF(Ventes[[#This Row],[RemiseType]]="Elevé",10%,0))))*Ventes[[#This Row],[VenteBrut]]</f>
        <v>13.2</v>
      </c>
      <c r="Z983">
        <f>Ventes[[#This Row],[VenteBrut]]-Ventes[[#This Row],[Remise]]</f>
        <v>426.8</v>
      </c>
      <c r="AA983">
        <f>Ventes[[#This Row],[VenteNombre]]*Ventes[[#This Row],[CUHT]]</f>
        <v>385</v>
      </c>
      <c r="AB983">
        <f>ROUND(Ventes[[#This Row],[VenteNet]]-Ventes[[#This Row],[Cout]],2)</f>
        <v>41.8</v>
      </c>
      <c r="AC983">
        <f>WEEKDAY(Ventes[[#This Row],[VenteDate]], 2)</f>
        <v>2</v>
      </c>
      <c r="AD983" t="str">
        <f>CHOOSE(WEEKDAY(Ventes[[#This Row],[VenteDate]], 2),"lun.","mar.","mer.","jeu.","ven.","sam.","dim.")</f>
        <v>mar.</v>
      </c>
      <c r="AE983" s="10" t="str">
        <f>IF(MONTH(Ventes[[#This Row],[VenteDate]])&lt;10,"0"&amp;MONTH(Ventes[[#This Row],[VenteDate]]),TEXT(MONTH(Ventes[[#This Row],[VenteDate]]),"##"))</f>
        <v>11</v>
      </c>
      <c r="AF983" t="str">
        <f>CHOOSE(Ventes[[#This Row],[DateMoisNumero]],"janvier","février","mars","avril","mai","juin","juillet.","août","septembre","octobre","novembre","décembre")</f>
        <v>novembre</v>
      </c>
      <c r="AG983" t="str">
        <f>Ventes[[#This Row],[DateAnnee]]&amp;IF(WEEKNUM(Ventes[[#This Row],[VenteDate]])&lt;10,"-0","-")&amp;WEEKNUM(Ventes[[#This Row],[VenteDate]])</f>
        <v>2026-46</v>
      </c>
      <c r="AH983" s="10">
        <f>YEAR(Ventes[[#This Row],[VenteDate]])</f>
        <v>2026</v>
      </c>
      <c r="AI983" s="1"/>
      <c r="AK983" s="2"/>
      <c r="AR983"/>
      <c r="AS983"/>
      <c r="AT983"/>
      <c r="AU983"/>
      <c r="AV983"/>
      <c r="AW983"/>
      <c r="BA983"/>
      <c r="BC983"/>
    </row>
    <row r="984" spans="1:55">
      <c r="A984" t="s">
        <v>1983</v>
      </c>
      <c r="B984" t="s">
        <v>1984</v>
      </c>
      <c r="D984" s="7">
        <v>45258</v>
      </c>
      <c r="E984" s="8">
        <v>46596</v>
      </c>
      <c r="F984" s="8" t="s">
        <v>219</v>
      </c>
      <c r="G984" t="s">
        <v>220</v>
      </c>
      <c r="H984" t="s">
        <v>155</v>
      </c>
      <c r="I984" t="s">
        <v>156</v>
      </c>
      <c r="J984" t="s">
        <v>157</v>
      </c>
      <c r="K984" t="s">
        <v>1989</v>
      </c>
      <c r="L984" s="9" t="s">
        <v>1990</v>
      </c>
      <c r="M984" s="9" t="s">
        <v>43</v>
      </c>
      <c r="N984" t="s">
        <v>44</v>
      </c>
      <c r="O984" t="s">
        <v>55</v>
      </c>
      <c r="P984" s="9" t="s">
        <v>56</v>
      </c>
      <c r="Q984" s="5" t="s">
        <v>79</v>
      </c>
      <c r="R984" t="s">
        <v>80</v>
      </c>
      <c r="S984" t="s">
        <v>175</v>
      </c>
      <c r="T984" t="s">
        <v>176</v>
      </c>
      <c r="U984" s="9">
        <v>40</v>
      </c>
      <c r="V984">
        <v>25</v>
      </c>
      <c r="W984" s="9">
        <v>119</v>
      </c>
      <c r="X984">
        <f>Ventes[[#This Row],[VenteNombre]]*Ventes[[#This Row],[PUHT]]</f>
        <v>2975</v>
      </c>
      <c r="Y984">
        <f>IF(Ventes[[#This Row],[RemiseType]]="Aucun",0,IF(Ventes[[#This Row],[RemiseType]]="Bas",3%,IF(Ventes[[#This Row],[RemiseType]]="Moyen",5%,IF(Ventes[[#This Row],[RemiseType]]="Elevé",10%,0))))*Ventes[[#This Row],[VenteBrut]]</f>
        <v>89.25</v>
      </c>
      <c r="Z984">
        <f>Ventes[[#This Row],[VenteBrut]]-Ventes[[#This Row],[Remise]]</f>
        <v>2885.75</v>
      </c>
      <c r="AA984">
        <f>Ventes[[#This Row],[VenteNombre]]*Ventes[[#This Row],[CUHT]]</f>
        <v>1000</v>
      </c>
      <c r="AB984">
        <f>ROUND(Ventes[[#This Row],[VenteNet]]-Ventes[[#This Row],[Cout]],2)</f>
        <v>1885.75</v>
      </c>
      <c r="AC984">
        <f>WEEKDAY(Ventes[[#This Row],[VenteDate]], 2)</f>
        <v>3</v>
      </c>
      <c r="AD984" t="str">
        <f>CHOOSE(WEEKDAY(Ventes[[#This Row],[VenteDate]], 2),"lun.","mar.","mer.","jeu.","ven.","sam.","dim.")</f>
        <v>mer.</v>
      </c>
      <c r="AE984" s="10" t="str">
        <f>IF(MONTH(Ventes[[#This Row],[VenteDate]])&lt;10,"0"&amp;MONTH(Ventes[[#This Row],[VenteDate]]),TEXT(MONTH(Ventes[[#This Row],[VenteDate]]),"##"))</f>
        <v>07</v>
      </c>
      <c r="AF984" t="str">
        <f>CHOOSE(Ventes[[#This Row],[DateMoisNumero]],"janvier","février","mars","avril","mai","juin","juillet.","août","septembre","octobre","novembre","décembre")</f>
        <v>juillet.</v>
      </c>
      <c r="AG984" t="str">
        <f>Ventes[[#This Row],[DateAnnee]]&amp;IF(WEEKNUM(Ventes[[#This Row],[VenteDate]])&lt;10,"-0","-")&amp;WEEKNUM(Ventes[[#This Row],[VenteDate]])</f>
        <v>2027-31</v>
      </c>
      <c r="AH984" s="10">
        <f>YEAR(Ventes[[#This Row],[VenteDate]])</f>
        <v>2027</v>
      </c>
      <c r="AI984" s="1"/>
      <c r="AK984" s="2"/>
      <c r="AR984"/>
      <c r="AS984"/>
      <c r="AT984"/>
      <c r="AU984"/>
      <c r="AV984"/>
      <c r="AW984"/>
      <c r="BA984"/>
      <c r="BC984"/>
    </row>
    <row r="985" spans="1:55">
      <c r="A985" t="s">
        <v>1983</v>
      </c>
      <c r="B985" t="s">
        <v>1984</v>
      </c>
      <c r="D985" s="7">
        <v>45258</v>
      </c>
      <c r="E985" s="8">
        <v>46870</v>
      </c>
      <c r="F985" s="8" t="s">
        <v>219</v>
      </c>
      <c r="G985" t="s">
        <v>220</v>
      </c>
      <c r="H985" t="s">
        <v>155</v>
      </c>
      <c r="I985" t="s">
        <v>156</v>
      </c>
      <c r="J985" t="s">
        <v>157</v>
      </c>
      <c r="K985" t="s">
        <v>1368</v>
      </c>
      <c r="L985" s="9" t="s">
        <v>1369</v>
      </c>
      <c r="M985" s="9" t="s">
        <v>53</v>
      </c>
      <c r="N985" t="s">
        <v>54</v>
      </c>
      <c r="O985" t="s">
        <v>55</v>
      </c>
      <c r="P985" s="9" t="s">
        <v>56</v>
      </c>
      <c r="Q985" s="5" t="s">
        <v>79</v>
      </c>
      <c r="R985" t="s">
        <v>80</v>
      </c>
      <c r="S985" t="s">
        <v>365</v>
      </c>
      <c r="T985" t="s">
        <v>366</v>
      </c>
      <c r="U985" s="9">
        <v>132.19</v>
      </c>
      <c r="V985">
        <v>78</v>
      </c>
      <c r="W985" s="9">
        <v>145.80000000000001</v>
      </c>
      <c r="X985">
        <f>Ventes[[#This Row],[VenteNombre]]*Ventes[[#This Row],[PUHT]]</f>
        <v>11372.400000000001</v>
      </c>
      <c r="Y985">
        <f>IF(Ventes[[#This Row],[RemiseType]]="Aucun",0,IF(Ventes[[#This Row],[RemiseType]]="Bas",3%,IF(Ventes[[#This Row],[RemiseType]]="Moyen",5%,IF(Ventes[[#This Row],[RemiseType]]="Elevé",10%,0))))*Ventes[[#This Row],[VenteBrut]]</f>
        <v>341.17200000000003</v>
      </c>
      <c r="Z985">
        <f>Ventes[[#This Row],[VenteBrut]]-Ventes[[#This Row],[Remise]]</f>
        <v>11031.228000000001</v>
      </c>
      <c r="AA985">
        <f>Ventes[[#This Row],[VenteNombre]]*Ventes[[#This Row],[CUHT]]</f>
        <v>10310.82</v>
      </c>
      <c r="AB985">
        <f>ROUND(Ventes[[#This Row],[VenteNet]]-Ventes[[#This Row],[Cout]],2)</f>
        <v>720.41</v>
      </c>
      <c r="AC985">
        <f>WEEKDAY(Ventes[[#This Row],[VenteDate]], 2)</f>
        <v>4</v>
      </c>
      <c r="AD985" t="str">
        <f>CHOOSE(WEEKDAY(Ventes[[#This Row],[VenteDate]], 2),"lun.","mar.","mer.","jeu.","ven.","sam.","dim.")</f>
        <v>jeu.</v>
      </c>
      <c r="AE985" s="10" t="str">
        <f>IF(MONTH(Ventes[[#This Row],[VenteDate]])&lt;10,"0"&amp;MONTH(Ventes[[#This Row],[VenteDate]]),TEXT(MONTH(Ventes[[#This Row],[VenteDate]]),"##"))</f>
        <v>04</v>
      </c>
      <c r="AF985" t="str">
        <f>CHOOSE(Ventes[[#This Row],[DateMoisNumero]],"janvier","février","mars","avril","mai","juin","juillet.","août","septembre","octobre","novembre","décembre")</f>
        <v>avril</v>
      </c>
      <c r="AG985" t="str">
        <f>Ventes[[#This Row],[DateAnnee]]&amp;IF(WEEKNUM(Ventes[[#This Row],[VenteDate]])&lt;10,"-0","-")&amp;WEEKNUM(Ventes[[#This Row],[VenteDate]])</f>
        <v>2028-18</v>
      </c>
      <c r="AH985" s="10">
        <f>YEAR(Ventes[[#This Row],[VenteDate]])</f>
        <v>2028</v>
      </c>
      <c r="AI985" s="1"/>
      <c r="AK985" s="2"/>
      <c r="AR985"/>
      <c r="AS985"/>
      <c r="AT985"/>
      <c r="AU985"/>
      <c r="AV985"/>
      <c r="AW985"/>
      <c r="BA985"/>
      <c r="BC985"/>
    </row>
    <row r="986" spans="1:55">
      <c r="A986" t="s">
        <v>1991</v>
      </c>
      <c r="B986" t="s">
        <v>1992</v>
      </c>
      <c r="D986" s="7">
        <v>45239</v>
      </c>
      <c r="E986" s="8">
        <v>45239</v>
      </c>
      <c r="F986" s="8" t="s">
        <v>95</v>
      </c>
      <c r="G986" t="s">
        <v>96</v>
      </c>
      <c r="H986" t="s">
        <v>155</v>
      </c>
      <c r="I986" t="s">
        <v>156</v>
      </c>
      <c r="J986" t="s">
        <v>157</v>
      </c>
      <c r="K986" t="s">
        <v>1993</v>
      </c>
      <c r="L986" s="9" t="s">
        <v>1994</v>
      </c>
      <c r="M986" s="9" t="s">
        <v>130</v>
      </c>
      <c r="N986" t="s">
        <v>131</v>
      </c>
      <c r="O986" t="s">
        <v>77</v>
      </c>
      <c r="P986" s="9" t="s">
        <v>78</v>
      </c>
      <c r="Q986" s="5" t="s">
        <v>47</v>
      </c>
      <c r="R986" t="s">
        <v>48</v>
      </c>
      <c r="S986" t="s">
        <v>49</v>
      </c>
      <c r="T986" t="s">
        <v>50</v>
      </c>
      <c r="U986" s="9">
        <v>56.93</v>
      </c>
      <c r="V986">
        <v>49</v>
      </c>
      <c r="W986" s="9">
        <v>82.6</v>
      </c>
      <c r="X986">
        <f>Ventes[[#This Row],[VenteNombre]]*Ventes[[#This Row],[PUHT]]</f>
        <v>4047.3999999999996</v>
      </c>
      <c r="Y986">
        <f>IF(Ventes[[#This Row],[RemiseType]]="Aucun",0,IF(Ventes[[#This Row],[RemiseType]]="Bas",3%,IF(Ventes[[#This Row],[RemiseType]]="Moyen",5%,IF(Ventes[[#This Row],[RemiseType]]="Elevé",10%,0))))*Ventes[[#This Row],[VenteBrut]]</f>
        <v>404.74</v>
      </c>
      <c r="Z986">
        <f>Ventes[[#This Row],[VenteBrut]]-Ventes[[#This Row],[Remise]]</f>
        <v>3642.66</v>
      </c>
      <c r="AA986">
        <f>Ventes[[#This Row],[VenteNombre]]*Ventes[[#This Row],[CUHT]]</f>
        <v>2789.57</v>
      </c>
      <c r="AB986">
        <f>ROUND(Ventes[[#This Row],[VenteNet]]-Ventes[[#This Row],[Cout]],2)</f>
        <v>853.09</v>
      </c>
      <c r="AC986">
        <f>WEEKDAY(Ventes[[#This Row],[VenteDate]], 2)</f>
        <v>4</v>
      </c>
      <c r="AD986" t="str">
        <f>CHOOSE(WEEKDAY(Ventes[[#This Row],[VenteDate]], 2),"lun.","mar.","mer.","jeu.","ven.","sam.","dim.")</f>
        <v>jeu.</v>
      </c>
      <c r="AE986" s="10" t="str">
        <f>IF(MONTH(Ventes[[#This Row],[VenteDate]])&lt;10,"0"&amp;MONTH(Ventes[[#This Row],[VenteDate]]),TEXT(MONTH(Ventes[[#This Row],[VenteDate]]),"##"))</f>
        <v>11</v>
      </c>
      <c r="AF986" t="str">
        <f>CHOOSE(Ventes[[#This Row],[DateMoisNumero]],"janvier","février","mars","avril","mai","juin","juillet.","août","septembre","octobre","novembre","décembre")</f>
        <v>novembre</v>
      </c>
      <c r="AG986" t="str">
        <f>Ventes[[#This Row],[DateAnnee]]&amp;IF(WEEKNUM(Ventes[[#This Row],[VenteDate]])&lt;10,"-0","-")&amp;WEEKNUM(Ventes[[#This Row],[VenteDate]])</f>
        <v>2023-45</v>
      </c>
      <c r="AH986" s="10">
        <f>YEAR(Ventes[[#This Row],[VenteDate]])</f>
        <v>2023</v>
      </c>
      <c r="AI986" s="1"/>
      <c r="AK986" s="2"/>
      <c r="AR986"/>
      <c r="AS986"/>
      <c r="AT986"/>
      <c r="AU986"/>
      <c r="AV986"/>
      <c r="AW986"/>
      <c r="BA986"/>
      <c r="BC986"/>
    </row>
    <row r="987" spans="1:55">
      <c r="A987" t="s">
        <v>1991</v>
      </c>
      <c r="B987" t="s">
        <v>1992</v>
      </c>
      <c r="D987" s="7">
        <v>45239</v>
      </c>
      <c r="E987" s="8">
        <v>45688</v>
      </c>
      <c r="F987" s="8" t="s">
        <v>95</v>
      </c>
      <c r="G987" t="s">
        <v>96</v>
      </c>
      <c r="H987" t="s">
        <v>155</v>
      </c>
      <c r="I987" t="s">
        <v>156</v>
      </c>
      <c r="J987" t="s">
        <v>157</v>
      </c>
      <c r="K987" t="s">
        <v>1995</v>
      </c>
      <c r="L987" s="9" t="s">
        <v>1996</v>
      </c>
      <c r="M987" s="9" t="s">
        <v>53</v>
      </c>
      <c r="N987" t="s">
        <v>54</v>
      </c>
      <c r="O987" t="s">
        <v>77</v>
      </c>
      <c r="P987" t="s">
        <v>78</v>
      </c>
      <c r="Q987" s="5" t="s">
        <v>79</v>
      </c>
      <c r="R987" t="s">
        <v>80</v>
      </c>
      <c r="S987" t="s">
        <v>199</v>
      </c>
      <c r="T987" t="s">
        <v>200</v>
      </c>
      <c r="U987">
        <v>100.8</v>
      </c>
      <c r="V987">
        <v>20</v>
      </c>
      <c r="W987">
        <v>151.19999999999999</v>
      </c>
      <c r="X987">
        <f>Ventes[[#This Row],[VenteNombre]]*Ventes[[#This Row],[PUHT]]</f>
        <v>3024</v>
      </c>
      <c r="Y987">
        <f>IF(Ventes[[#This Row],[RemiseType]]="Aucun",0,IF(Ventes[[#This Row],[RemiseType]]="Bas",3%,IF(Ventes[[#This Row],[RemiseType]]="Moyen",5%,IF(Ventes[[#This Row],[RemiseType]]="Elevé",10%,0))))*Ventes[[#This Row],[VenteBrut]]</f>
        <v>302.40000000000003</v>
      </c>
      <c r="Z987">
        <f>Ventes[[#This Row],[VenteBrut]]-Ventes[[#This Row],[Remise]]</f>
        <v>2721.6</v>
      </c>
      <c r="AA987">
        <f>Ventes[[#This Row],[VenteNombre]]*Ventes[[#This Row],[CUHT]]</f>
        <v>2016</v>
      </c>
      <c r="AB987">
        <f>ROUND(Ventes[[#This Row],[VenteNet]]-Ventes[[#This Row],[Cout]],2)</f>
        <v>705.6</v>
      </c>
      <c r="AC987">
        <f>WEEKDAY(Ventes[[#This Row],[VenteDate]], 2)</f>
        <v>5</v>
      </c>
      <c r="AD987" t="str">
        <f>CHOOSE(WEEKDAY(Ventes[[#This Row],[VenteDate]], 2),"lun.","mar.","mer.","jeu.","ven.","sam.","dim.")</f>
        <v>ven.</v>
      </c>
      <c r="AE987" s="10" t="str">
        <f>IF(MONTH(Ventes[[#This Row],[VenteDate]])&lt;10,"0"&amp;MONTH(Ventes[[#This Row],[VenteDate]]),TEXT(MONTH(Ventes[[#This Row],[VenteDate]]),"##"))</f>
        <v>01</v>
      </c>
      <c r="AF987" t="str">
        <f>CHOOSE(Ventes[[#This Row],[DateMoisNumero]],"janvier","février","mars","avril","mai","juin","juillet.","août","septembre","octobre","novembre","décembre")</f>
        <v>janvier</v>
      </c>
      <c r="AG987" t="str">
        <f>Ventes[[#This Row],[DateAnnee]]&amp;IF(WEEKNUM(Ventes[[#This Row],[VenteDate]])&lt;10,"-0","-")&amp;WEEKNUM(Ventes[[#This Row],[VenteDate]])</f>
        <v>2025-05</v>
      </c>
      <c r="AH987" s="10">
        <f>YEAR(Ventes[[#This Row],[VenteDate]])</f>
        <v>2025</v>
      </c>
      <c r="AI987" s="1"/>
      <c r="AK987" s="2"/>
      <c r="AR987"/>
      <c r="AS987"/>
      <c r="AT987"/>
      <c r="AU987"/>
      <c r="AV987"/>
      <c r="AW987"/>
      <c r="BA987"/>
      <c r="BC987"/>
    </row>
    <row r="988" spans="1:55">
      <c r="A988" t="s">
        <v>1991</v>
      </c>
      <c r="B988" t="s">
        <v>1992</v>
      </c>
      <c r="D988" s="7">
        <v>45239</v>
      </c>
      <c r="E988" s="8">
        <v>45921</v>
      </c>
      <c r="F988" s="8" t="s">
        <v>95</v>
      </c>
      <c r="G988" t="s">
        <v>96</v>
      </c>
      <c r="H988" t="s">
        <v>155</v>
      </c>
      <c r="I988" t="s">
        <v>156</v>
      </c>
      <c r="J988" t="s">
        <v>157</v>
      </c>
      <c r="K988" t="s">
        <v>1989</v>
      </c>
      <c r="L988" s="9" t="s">
        <v>1990</v>
      </c>
      <c r="M988" s="9" t="s">
        <v>43</v>
      </c>
      <c r="N988" t="s">
        <v>44</v>
      </c>
      <c r="O988" t="s">
        <v>77</v>
      </c>
      <c r="P988" t="s">
        <v>78</v>
      </c>
      <c r="Q988" s="5" t="s">
        <v>65</v>
      </c>
      <c r="R988" t="s">
        <v>66</v>
      </c>
      <c r="S988" t="s">
        <v>271</v>
      </c>
      <c r="T988" t="s">
        <v>272</v>
      </c>
      <c r="U988">
        <v>40</v>
      </c>
      <c r="V988">
        <v>24</v>
      </c>
      <c r="W988">
        <v>119</v>
      </c>
      <c r="X988">
        <f>Ventes[[#This Row],[VenteNombre]]*Ventes[[#This Row],[PUHT]]</f>
        <v>2856</v>
      </c>
      <c r="Y988">
        <f>IF(Ventes[[#This Row],[RemiseType]]="Aucun",0,IF(Ventes[[#This Row],[RemiseType]]="Bas",3%,IF(Ventes[[#This Row],[RemiseType]]="Moyen",5%,IF(Ventes[[#This Row],[RemiseType]]="Elevé",10%,0))))*Ventes[[#This Row],[VenteBrut]]</f>
        <v>285.60000000000002</v>
      </c>
      <c r="Z988">
        <f>Ventes[[#This Row],[VenteBrut]]-Ventes[[#This Row],[Remise]]</f>
        <v>2570.4</v>
      </c>
      <c r="AA988">
        <f>Ventes[[#This Row],[VenteNombre]]*Ventes[[#This Row],[CUHT]]</f>
        <v>960</v>
      </c>
      <c r="AB988">
        <f>ROUND(Ventes[[#This Row],[VenteNet]]-Ventes[[#This Row],[Cout]],2)</f>
        <v>1610.4</v>
      </c>
      <c r="AC988">
        <f>WEEKDAY(Ventes[[#This Row],[VenteDate]], 2)</f>
        <v>7</v>
      </c>
      <c r="AD988" t="str">
        <f>CHOOSE(WEEKDAY(Ventes[[#This Row],[VenteDate]], 2),"lun.","mar.","mer.","jeu.","ven.","sam.","dim.")</f>
        <v>dim.</v>
      </c>
      <c r="AE988" s="10" t="str">
        <f>IF(MONTH(Ventes[[#This Row],[VenteDate]])&lt;10,"0"&amp;MONTH(Ventes[[#This Row],[VenteDate]]),TEXT(MONTH(Ventes[[#This Row],[VenteDate]]),"##"))</f>
        <v>09</v>
      </c>
      <c r="AF988" t="str">
        <f>CHOOSE(Ventes[[#This Row],[DateMoisNumero]],"janvier","février","mars","avril","mai","juin","juillet.","août","septembre","octobre","novembre","décembre")</f>
        <v>septembre</v>
      </c>
      <c r="AG988" t="str">
        <f>Ventes[[#This Row],[DateAnnee]]&amp;IF(WEEKNUM(Ventes[[#This Row],[VenteDate]])&lt;10,"-0","-")&amp;WEEKNUM(Ventes[[#This Row],[VenteDate]])</f>
        <v>2025-39</v>
      </c>
      <c r="AH988" s="10">
        <f>YEAR(Ventes[[#This Row],[VenteDate]])</f>
        <v>2025</v>
      </c>
      <c r="AI988" s="1"/>
      <c r="AK988" s="2"/>
      <c r="AR988"/>
      <c r="AS988"/>
      <c r="AT988"/>
      <c r="AU988"/>
      <c r="AV988"/>
      <c r="AW988"/>
      <c r="BA988"/>
      <c r="BC988"/>
    </row>
    <row r="989" spans="1:55">
      <c r="A989" t="s">
        <v>1991</v>
      </c>
      <c r="B989" t="s">
        <v>1992</v>
      </c>
      <c r="D989" s="7">
        <v>45239</v>
      </c>
      <c r="E989" s="8">
        <v>46006</v>
      </c>
      <c r="F989" s="8" t="s">
        <v>95</v>
      </c>
      <c r="G989" t="s">
        <v>96</v>
      </c>
      <c r="H989" t="s">
        <v>155</v>
      </c>
      <c r="I989" t="s">
        <v>156</v>
      </c>
      <c r="J989" t="s">
        <v>157</v>
      </c>
      <c r="K989" t="s">
        <v>488</v>
      </c>
      <c r="L989" s="9" t="s">
        <v>489</v>
      </c>
      <c r="M989" s="9" t="s">
        <v>130</v>
      </c>
      <c r="N989" t="s">
        <v>131</v>
      </c>
      <c r="O989" t="s">
        <v>77</v>
      </c>
      <c r="P989" t="s">
        <v>78</v>
      </c>
      <c r="Q989" s="5" t="s">
        <v>79</v>
      </c>
      <c r="R989" t="s">
        <v>80</v>
      </c>
      <c r="S989" t="s">
        <v>132</v>
      </c>
      <c r="T989" t="s">
        <v>133</v>
      </c>
      <c r="U989">
        <v>40.18</v>
      </c>
      <c r="V989">
        <v>38</v>
      </c>
      <c r="W989">
        <v>118.47</v>
      </c>
      <c r="X989">
        <f>Ventes[[#This Row],[VenteNombre]]*Ventes[[#This Row],[PUHT]]</f>
        <v>4501.8599999999997</v>
      </c>
      <c r="Y989">
        <f>IF(Ventes[[#This Row],[RemiseType]]="Aucun",0,IF(Ventes[[#This Row],[RemiseType]]="Bas",3%,IF(Ventes[[#This Row],[RemiseType]]="Moyen",5%,IF(Ventes[[#This Row],[RemiseType]]="Elevé",10%,0))))*Ventes[[#This Row],[VenteBrut]]</f>
        <v>450.18599999999998</v>
      </c>
      <c r="Z989">
        <f>Ventes[[#This Row],[VenteBrut]]-Ventes[[#This Row],[Remise]]</f>
        <v>4051.6739999999995</v>
      </c>
      <c r="AA989">
        <f>Ventes[[#This Row],[VenteNombre]]*Ventes[[#This Row],[CUHT]]</f>
        <v>1526.84</v>
      </c>
      <c r="AB989">
        <f>ROUND(Ventes[[#This Row],[VenteNet]]-Ventes[[#This Row],[Cout]],2)</f>
        <v>2524.83</v>
      </c>
      <c r="AC989">
        <f>WEEKDAY(Ventes[[#This Row],[VenteDate]], 2)</f>
        <v>1</v>
      </c>
      <c r="AD989" t="str">
        <f>CHOOSE(WEEKDAY(Ventes[[#This Row],[VenteDate]], 2),"lun.","mar.","mer.","jeu.","ven.","sam.","dim.")</f>
        <v>lun.</v>
      </c>
      <c r="AE989" s="10" t="str">
        <f>IF(MONTH(Ventes[[#This Row],[VenteDate]])&lt;10,"0"&amp;MONTH(Ventes[[#This Row],[VenteDate]]),TEXT(MONTH(Ventes[[#This Row],[VenteDate]]),"##"))</f>
        <v>12</v>
      </c>
      <c r="AF989" t="str">
        <f>CHOOSE(Ventes[[#This Row],[DateMoisNumero]],"janvier","février","mars","avril","mai","juin","juillet.","août","septembre","octobre","novembre","décembre")</f>
        <v>décembre</v>
      </c>
      <c r="AG989" t="str">
        <f>Ventes[[#This Row],[DateAnnee]]&amp;IF(WEEKNUM(Ventes[[#This Row],[VenteDate]])&lt;10,"-0","-")&amp;WEEKNUM(Ventes[[#This Row],[VenteDate]])</f>
        <v>2025-51</v>
      </c>
      <c r="AH989" s="10">
        <f>YEAR(Ventes[[#This Row],[VenteDate]])</f>
        <v>2025</v>
      </c>
      <c r="AI989" s="1"/>
      <c r="AK989" s="2"/>
      <c r="AR989"/>
      <c r="AS989"/>
      <c r="AT989"/>
      <c r="AU989"/>
      <c r="AV989"/>
      <c r="AW989"/>
      <c r="BA989"/>
      <c r="BC989"/>
    </row>
    <row r="990" spans="1:55">
      <c r="A990" t="s">
        <v>1991</v>
      </c>
      <c r="B990" t="s">
        <v>1992</v>
      </c>
      <c r="D990" s="7">
        <v>45239</v>
      </c>
      <c r="E990" s="8">
        <v>46154</v>
      </c>
      <c r="F990" s="8" t="s">
        <v>95</v>
      </c>
      <c r="G990" t="s">
        <v>96</v>
      </c>
      <c r="H990" t="s">
        <v>155</v>
      </c>
      <c r="I990" t="s">
        <v>156</v>
      </c>
      <c r="J990" t="s">
        <v>157</v>
      </c>
      <c r="K990" t="s">
        <v>1997</v>
      </c>
      <c r="L990" s="9" t="s">
        <v>1998</v>
      </c>
      <c r="M990" s="9" t="s">
        <v>63</v>
      </c>
      <c r="N990" t="s">
        <v>64</v>
      </c>
      <c r="O990" t="s">
        <v>77</v>
      </c>
      <c r="P990" t="s">
        <v>78</v>
      </c>
      <c r="Q990" s="5" t="s">
        <v>57</v>
      </c>
      <c r="R990" t="s">
        <v>58</v>
      </c>
      <c r="S990" t="s">
        <v>160</v>
      </c>
      <c r="T990" t="s">
        <v>161</v>
      </c>
      <c r="U990">
        <v>55.4</v>
      </c>
      <c r="V990">
        <v>16</v>
      </c>
      <c r="W990">
        <v>143.74</v>
      </c>
      <c r="X990">
        <f>Ventes[[#This Row],[VenteNombre]]*Ventes[[#This Row],[PUHT]]</f>
        <v>2299.84</v>
      </c>
      <c r="Y990">
        <f>IF(Ventes[[#This Row],[RemiseType]]="Aucun",0,IF(Ventes[[#This Row],[RemiseType]]="Bas",3%,IF(Ventes[[#This Row],[RemiseType]]="Moyen",5%,IF(Ventes[[#This Row],[RemiseType]]="Elevé",10%,0))))*Ventes[[#This Row],[VenteBrut]]</f>
        <v>229.98400000000004</v>
      </c>
      <c r="Z990">
        <f>Ventes[[#This Row],[VenteBrut]]-Ventes[[#This Row],[Remise]]</f>
        <v>2069.8560000000002</v>
      </c>
      <c r="AA990">
        <f>Ventes[[#This Row],[VenteNombre]]*Ventes[[#This Row],[CUHT]]</f>
        <v>886.4</v>
      </c>
      <c r="AB990">
        <f>ROUND(Ventes[[#This Row],[VenteNet]]-Ventes[[#This Row],[Cout]],2)</f>
        <v>1183.46</v>
      </c>
      <c r="AC990">
        <f>WEEKDAY(Ventes[[#This Row],[VenteDate]], 2)</f>
        <v>2</v>
      </c>
      <c r="AD990" t="str">
        <f>CHOOSE(WEEKDAY(Ventes[[#This Row],[VenteDate]], 2),"lun.","mar.","mer.","jeu.","ven.","sam.","dim.")</f>
        <v>mar.</v>
      </c>
      <c r="AE990" s="10" t="str">
        <f>IF(MONTH(Ventes[[#This Row],[VenteDate]])&lt;10,"0"&amp;MONTH(Ventes[[#This Row],[VenteDate]]),TEXT(MONTH(Ventes[[#This Row],[VenteDate]]),"##"))</f>
        <v>05</v>
      </c>
      <c r="AF990" t="str">
        <f>CHOOSE(Ventes[[#This Row],[DateMoisNumero]],"janvier","février","mars","avril","mai","juin","juillet.","août","septembre","octobre","novembre","décembre")</f>
        <v>mai</v>
      </c>
      <c r="AG990" t="str">
        <f>Ventes[[#This Row],[DateAnnee]]&amp;IF(WEEKNUM(Ventes[[#This Row],[VenteDate]])&lt;10,"-0","-")&amp;WEEKNUM(Ventes[[#This Row],[VenteDate]])</f>
        <v>2026-20</v>
      </c>
      <c r="AH990" s="10">
        <f>YEAR(Ventes[[#This Row],[VenteDate]])</f>
        <v>2026</v>
      </c>
      <c r="AI990" s="1"/>
      <c r="AK990" s="2"/>
      <c r="AR990"/>
      <c r="AS990"/>
      <c r="AT990"/>
      <c r="AU990"/>
      <c r="AV990"/>
      <c r="AW990"/>
      <c r="BA990"/>
      <c r="BC990"/>
    </row>
    <row r="991" spans="1:55">
      <c r="A991" t="s">
        <v>1991</v>
      </c>
      <c r="B991" t="s">
        <v>1992</v>
      </c>
      <c r="D991" s="7">
        <v>45239</v>
      </c>
      <c r="E991" s="8">
        <v>46201</v>
      </c>
      <c r="F991" s="8" t="s">
        <v>95</v>
      </c>
      <c r="G991" t="s">
        <v>96</v>
      </c>
      <c r="H991" t="s">
        <v>155</v>
      </c>
      <c r="I991" t="s">
        <v>156</v>
      </c>
      <c r="J991" t="s">
        <v>157</v>
      </c>
      <c r="K991" t="s">
        <v>1999</v>
      </c>
      <c r="L991" s="9" t="s">
        <v>2000</v>
      </c>
      <c r="M991" s="9" t="s">
        <v>130</v>
      </c>
      <c r="N991" t="s">
        <v>131</v>
      </c>
      <c r="O991" t="s">
        <v>77</v>
      </c>
      <c r="P991" t="s">
        <v>78</v>
      </c>
      <c r="Q991" s="5" t="s">
        <v>47</v>
      </c>
      <c r="R991" t="s">
        <v>48</v>
      </c>
      <c r="S991" t="s">
        <v>49</v>
      </c>
      <c r="T991" t="s">
        <v>50</v>
      </c>
      <c r="U991">
        <v>51.24</v>
      </c>
      <c r="V991">
        <v>49</v>
      </c>
      <c r="W991">
        <v>74.34</v>
      </c>
      <c r="X991">
        <f>Ventes[[#This Row],[VenteNombre]]*Ventes[[#This Row],[PUHT]]</f>
        <v>3642.6600000000003</v>
      </c>
      <c r="Y991">
        <f>IF(Ventes[[#This Row],[RemiseType]]="Aucun",0,IF(Ventes[[#This Row],[RemiseType]]="Bas",3%,IF(Ventes[[#This Row],[RemiseType]]="Moyen",5%,IF(Ventes[[#This Row],[RemiseType]]="Elevé",10%,0))))*Ventes[[#This Row],[VenteBrut]]</f>
        <v>364.26600000000008</v>
      </c>
      <c r="Z991">
        <f>Ventes[[#This Row],[VenteBrut]]-Ventes[[#This Row],[Remise]]</f>
        <v>3278.3940000000002</v>
      </c>
      <c r="AA991">
        <f>Ventes[[#This Row],[VenteNombre]]*Ventes[[#This Row],[CUHT]]</f>
        <v>2510.7600000000002</v>
      </c>
      <c r="AB991">
        <f>ROUND(Ventes[[#This Row],[VenteNet]]-Ventes[[#This Row],[Cout]],2)</f>
        <v>767.63</v>
      </c>
      <c r="AC991">
        <f>WEEKDAY(Ventes[[#This Row],[VenteDate]], 2)</f>
        <v>7</v>
      </c>
      <c r="AD991" t="str">
        <f>CHOOSE(WEEKDAY(Ventes[[#This Row],[VenteDate]], 2),"lun.","mar.","mer.","jeu.","ven.","sam.","dim.")</f>
        <v>dim.</v>
      </c>
      <c r="AE991" s="10" t="str">
        <f>IF(MONTH(Ventes[[#This Row],[VenteDate]])&lt;10,"0"&amp;MONTH(Ventes[[#This Row],[VenteDate]]),TEXT(MONTH(Ventes[[#This Row],[VenteDate]]),"##"))</f>
        <v>06</v>
      </c>
      <c r="AF991" t="str">
        <f>CHOOSE(Ventes[[#This Row],[DateMoisNumero]],"janvier","février","mars","avril","mai","juin","juillet.","août","septembre","octobre","novembre","décembre")</f>
        <v>juin</v>
      </c>
      <c r="AG991" t="str">
        <f>Ventes[[#This Row],[DateAnnee]]&amp;IF(WEEKNUM(Ventes[[#This Row],[VenteDate]])&lt;10,"-0","-")&amp;WEEKNUM(Ventes[[#This Row],[VenteDate]])</f>
        <v>2026-27</v>
      </c>
      <c r="AH991" s="10">
        <f>YEAR(Ventes[[#This Row],[VenteDate]])</f>
        <v>2026</v>
      </c>
      <c r="AI991" s="1"/>
      <c r="AK991" s="2"/>
      <c r="AR991"/>
      <c r="AS991"/>
      <c r="AT991"/>
      <c r="AU991"/>
      <c r="AV991"/>
      <c r="AW991"/>
      <c r="BA991"/>
      <c r="BC991"/>
    </row>
    <row r="992" spans="1:55">
      <c r="A992" t="s">
        <v>1991</v>
      </c>
      <c r="B992" t="s">
        <v>1992</v>
      </c>
      <c r="D992" s="7">
        <v>45239</v>
      </c>
      <c r="E992" s="8">
        <v>46418</v>
      </c>
      <c r="F992" s="8" t="s">
        <v>95</v>
      </c>
      <c r="G992" t="s">
        <v>96</v>
      </c>
      <c r="H992" t="s">
        <v>155</v>
      </c>
      <c r="I992" t="s">
        <v>156</v>
      </c>
      <c r="J992" t="s">
        <v>157</v>
      </c>
      <c r="K992" t="s">
        <v>2001</v>
      </c>
      <c r="L992" s="9" t="s">
        <v>2002</v>
      </c>
      <c r="M992" s="9" t="s">
        <v>53</v>
      </c>
      <c r="N992" t="s">
        <v>54</v>
      </c>
      <c r="O992" t="s">
        <v>77</v>
      </c>
      <c r="P992" s="9" t="s">
        <v>78</v>
      </c>
      <c r="Q992" s="5" t="s">
        <v>79</v>
      </c>
      <c r="R992" t="s">
        <v>80</v>
      </c>
      <c r="S992" t="s">
        <v>199</v>
      </c>
      <c r="T992" t="s">
        <v>200</v>
      </c>
      <c r="U992" s="9">
        <v>64.8</v>
      </c>
      <c r="V992">
        <v>20</v>
      </c>
      <c r="W992" s="9">
        <v>97.2</v>
      </c>
      <c r="X992">
        <f>Ventes[[#This Row],[VenteNombre]]*Ventes[[#This Row],[PUHT]]</f>
        <v>1944</v>
      </c>
      <c r="Y992">
        <f>IF(Ventes[[#This Row],[RemiseType]]="Aucun",0,IF(Ventes[[#This Row],[RemiseType]]="Bas",3%,IF(Ventes[[#This Row],[RemiseType]]="Moyen",5%,IF(Ventes[[#This Row],[RemiseType]]="Elevé",10%,0))))*Ventes[[#This Row],[VenteBrut]]</f>
        <v>194.4</v>
      </c>
      <c r="Z992">
        <f>Ventes[[#This Row],[VenteBrut]]-Ventes[[#This Row],[Remise]]</f>
        <v>1749.6</v>
      </c>
      <c r="AA992">
        <f>Ventes[[#This Row],[VenteNombre]]*Ventes[[#This Row],[CUHT]]</f>
        <v>1296</v>
      </c>
      <c r="AB992">
        <f>ROUND(Ventes[[#This Row],[VenteNet]]-Ventes[[#This Row],[Cout]],2)</f>
        <v>453.6</v>
      </c>
      <c r="AC992">
        <f>WEEKDAY(Ventes[[#This Row],[VenteDate]], 2)</f>
        <v>7</v>
      </c>
      <c r="AD992" t="str">
        <f>CHOOSE(WEEKDAY(Ventes[[#This Row],[VenteDate]], 2),"lun.","mar.","mer.","jeu.","ven.","sam.","dim.")</f>
        <v>dim.</v>
      </c>
      <c r="AE992" s="10" t="str">
        <f>IF(MONTH(Ventes[[#This Row],[VenteDate]])&lt;10,"0"&amp;MONTH(Ventes[[#This Row],[VenteDate]]),TEXT(MONTH(Ventes[[#This Row],[VenteDate]]),"##"))</f>
        <v>01</v>
      </c>
      <c r="AF992" t="str">
        <f>CHOOSE(Ventes[[#This Row],[DateMoisNumero]],"janvier","février","mars","avril","mai","juin","juillet.","août","septembre","octobre","novembre","décembre")</f>
        <v>janvier</v>
      </c>
      <c r="AG992" t="str">
        <f>Ventes[[#This Row],[DateAnnee]]&amp;IF(WEEKNUM(Ventes[[#This Row],[VenteDate]])&lt;10,"-0","-")&amp;WEEKNUM(Ventes[[#This Row],[VenteDate]])</f>
        <v>2027-06</v>
      </c>
      <c r="AH992" s="10">
        <f>YEAR(Ventes[[#This Row],[VenteDate]])</f>
        <v>2027</v>
      </c>
      <c r="AI992" s="1"/>
      <c r="AK992" s="2"/>
      <c r="AR992"/>
      <c r="AS992"/>
      <c r="AT992"/>
      <c r="AU992"/>
      <c r="AV992"/>
      <c r="AW992"/>
      <c r="BA992"/>
      <c r="BC992"/>
    </row>
    <row r="993" spans="1:55">
      <c r="A993" t="s">
        <v>1991</v>
      </c>
      <c r="B993" t="s">
        <v>1992</v>
      </c>
      <c r="D993" s="7">
        <v>45239</v>
      </c>
      <c r="E993" s="8">
        <v>46651</v>
      </c>
      <c r="F993" s="8" t="s">
        <v>95</v>
      </c>
      <c r="G993" t="s">
        <v>96</v>
      </c>
      <c r="H993" t="s">
        <v>155</v>
      </c>
      <c r="I993" t="s">
        <v>156</v>
      </c>
      <c r="J993" t="s">
        <v>157</v>
      </c>
      <c r="K993" t="s">
        <v>1045</v>
      </c>
      <c r="L993" s="9" t="s">
        <v>1046</v>
      </c>
      <c r="M993" s="9" t="s">
        <v>43</v>
      </c>
      <c r="N993" t="s">
        <v>44</v>
      </c>
      <c r="O993" t="s">
        <v>77</v>
      </c>
      <c r="P993" s="9" t="s">
        <v>78</v>
      </c>
      <c r="Q993" s="5" t="s">
        <v>65</v>
      </c>
      <c r="R993" t="s">
        <v>66</v>
      </c>
      <c r="S993" t="s">
        <v>271</v>
      </c>
      <c r="T993" t="s">
        <v>272</v>
      </c>
      <c r="U993" s="9">
        <v>30</v>
      </c>
      <c r="V993">
        <v>24</v>
      </c>
      <c r="W993" s="9">
        <v>114.25</v>
      </c>
      <c r="X993">
        <f>Ventes[[#This Row],[VenteNombre]]*Ventes[[#This Row],[PUHT]]</f>
        <v>2742</v>
      </c>
      <c r="Y993">
        <f>IF(Ventes[[#This Row],[RemiseType]]="Aucun",0,IF(Ventes[[#This Row],[RemiseType]]="Bas",3%,IF(Ventes[[#This Row],[RemiseType]]="Moyen",5%,IF(Ventes[[#This Row],[RemiseType]]="Elevé",10%,0))))*Ventes[[#This Row],[VenteBrut]]</f>
        <v>274.2</v>
      </c>
      <c r="Z993">
        <f>Ventes[[#This Row],[VenteBrut]]-Ventes[[#This Row],[Remise]]</f>
        <v>2467.8000000000002</v>
      </c>
      <c r="AA993">
        <f>Ventes[[#This Row],[VenteNombre]]*Ventes[[#This Row],[CUHT]]</f>
        <v>720</v>
      </c>
      <c r="AB993">
        <f>ROUND(Ventes[[#This Row],[VenteNet]]-Ventes[[#This Row],[Cout]],2)</f>
        <v>1747.8</v>
      </c>
      <c r="AC993">
        <f>WEEKDAY(Ventes[[#This Row],[VenteDate]], 2)</f>
        <v>2</v>
      </c>
      <c r="AD993" t="str">
        <f>CHOOSE(WEEKDAY(Ventes[[#This Row],[VenteDate]], 2),"lun.","mar.","mer.","jeu.","ven.","sam.","dim.")</f>
        <v>mar.</v>
      </c>
      <c r="AE993" s="10" t="str">
        <f>IF(MONTH(Ventes[[#This Row],[VenteDate]])&lt;10,"0"&amp;MONTH(Ventes[[#This Row],[VenteDate]]),TEXT(MONTH(Ventes[[#This Row],[VenteDate]]),"##"))</f>
        <v>09</v>
      </c>
      <c r="AF993" t="str">
        <f>CHOOSE(Ventes[[#This Row],[DateMoisNumero]],"janvier","février","mars","avril","mai","juin","juillet.","août","septembre","octobre","novembre","décembre")</f>
        <v>septembre</v>
      </c>
      <c r="AG993" t="str">
        <f>Ventes[[#This Row],[DateAnnee]]&amp;IF(WEEKNUM(Ventes[[#This Row],[VenteDate]])&lt;10,"-0","-")&amp;WEEKNUM(Ventes[[#This Row],[VenteDate]])</f>
        <v>2027-39</v>
      </c>
      <c r="AH993" s="10">
        <f>YEAR(Ventes[[#This Row],[VenteDate]])</f>
        <v>2027</v>
      </c>
      <c r="AI993" s="1"/>
      <c r="AK993" s="2"/>
      <c r="AR993"/>
      <c r="AS993"/>
      <c r="AT993"/>
      <c r="AU993"/>
      <c r="AV993"/>
      <c r="AW993"/>
      <c r="BA993"/>
      <c r="BC993"/>
    </row>
    <row r="994" spans="1:55">
      <c r="A994" t="s">
        <v>1991</v>
      </c>
      <c r="B994" t="s">
        <v>1992</v>
      </c>
      <c r="D994" s="7">
        <v>45239</v>
      </c>
      <c r="E994" s="8">
        <v>46736</v>
      </c>
      <c r="F994" s="8" t="s">
        <v>95</v>
      </c>
      <c r="G994" t="s">
        <v>96</v>
      </c>
      <c r="H994" t="s">
        <v>155</v>
      </c>
      <c r="I994" t="s">
        <v>156</v>
      </c>
      <c r="J994" t="s">
        <v>157</v>
      </c>
      <c r="K994" t="s">
        <v>2003</v>
      </c>
      <c r="L994" s="9" t="s">
        <v>2004</v>
      </c>
      <c r="M994" s="9" t="s">
        <v>130</v>
      </c>
      <c r="N994" t="s">
        <v>131</v>
      </c>
      <c r="O994" t="s">
        <v>77</v>
      </c>
      <c r="P994" s="9" t="s">
        <v>78</v>
      </c>
      <c r="Q994" s="5" t="s">
        <v>79</v>
      </c>
      <c r="R994" t="s">
        <v>80</v>
      </c>
      <c r="S994" t="s">
        <v>132</v>
      </c>
      <c r="T994" t="s">
        <v>133</v>
      </c>
      <c r="U994" s="9">
        <v>26.04</v>
      </c>
      <c r="V994">
        <v>38</v>
      </c>
      <c r="W994" s="9">
        <v>111.97</v>
      </c>
      <c r="X994">
        <f>Ventes[[#This Row],[VenteNombre]]*Ventes[[#This Row],[PUHT]]</f>
        <v>4254.8599999999997</v>
      </c>
      <c r="Y994">
        <f>IF(Ventes[[#This Row],[RemiseType]]="Aucun",0,IF(Ventes[[#This Row],[RemiseType]]="Bas",3%,IF(Ventes[[#This Row],[RemiseType]]="Moyen",5%,IF(Ventes[[#This Row],[RemiseType]]="Elevé",10%,0))))*Ventes[[#This Row],[VenteBrut]]</f>
        <v>425.48599999999999</v>
      </c>
      <c r="Z994">
        <f>Ventes[[#This Row],[VenteBrut]]-Ventes[[#This Row],[Remise]]</f>
        <v>3829.3739999999998</v>
      </c>
      <c r="AA994">
        <f>Ventes[[#This Row],[VenteNombre]]*Ventes[[#This Row],[CUHT]]</f>
        <v>989.52</v>
      </c>
      <c r="AB994">
        <f>ROUND(Ventes[[#This Row],[VenteNet]]-Ventes[[#This Row],[Cout]],2)</f>
        <v>2839.85</v>
      </c>
      <c r="AC994">
        <f>WEEKDAY(Ventes[[#This Row],[VenteDate]], 2)</f>
        <v>3</v>
      </c>
      <c r="AD994" t="str">
        <f>CHOOSE(WEEKDAY(Ventes[[#This Row],[VenteDate]], 2),"lun.","mar.","mer.","jeu.","ven.","sam.","dim.")</f>
        <v>mer.</v>
      </c>
      <c r="AE994" s="10" t="str">
        <f>IF(MONTH(Ventes[[#This Row],[VenteDate]])&lt;10,"0"&amp;MONTH(Ventes[[#This Row],[VenteDate]]),TEXT(MONTH(Ventes[[#This Row],[VenteDate]]),"##"))</f>
        <v>12</v>
      </c>
      <c r="AF994" t="str">
        <f>CHOOSE(Ventes[[#This Row],[DateMoisNumero]],"janvier","février","mars","avril","mai","juin","juillet.","août","septembre","octobre","novembre","décembre")</f>
        <v>décembre</v>
      </c>
      <c r="AG994" t="str">
        <f>Ventes[[#This Row],[DateAnnee]]&amp;IF(WEEKNUM(Ventes[[#This Row],[VenteDate]])&lt;10,"-0","-")&amp;WEEKNUM(Ventes[[#This Row],[VenteDate]])</f>
        <v>2027-51</v>
      </c>
      <c r="AH994" s="10">
        <f>YEAR(Ventes[[#This Row],[VenteDate]])</f>
        <v>2027</v>
      </c>
      <c r="AI994" s="1"/>
      <c r="AK994" s="2"/>
      <c r="AR994"/>
      <c r="AS994"/>
      <c r="AT994"/>
      <c r="AU994"/>
      <c r="AV994"/>
      <c r="AW994"/>
      <c r="BA994"/>
      <c r="BC994"/>
    </row>
    <row r="995" spans="1:55">
      <c r="A995" t="s">
        <v>1991</v>
      </c>
      <c r="B995" t="s">
        <v>1992</v>
      </c>
      <c r="D995" s="7">
        <v>45239</v>
      </c>
      <c r="E995" s="8">
        <v>46885</v>
      </c>
      <c r="F995" s="8" t="s">
        <v>95</v>
      </c>
      <c r="G995" t="s">
        <v>96</v>
      </c>
      <c r="H995" t="s">
        <v>155</v>
      </c>
      <c r="I995" t="s">
        <v>156</v>
      </c>
      <c r="J995" t="s">
        <v>157</v>
      </c>
      <c r="K995" t="s">
        <v>926</v>
      </c>
      <c r="L995" s="9" t="s">
        <v>927</v>
      </c>
      <c r="M995" s="9" t="s">
        <v>63</v>
      </c>
      <c r="N995" t="s">
        <v>64</v>
      </c>
      <c r="O995" t="s">
        <v>77</v>
      </c>
      <c r="P995" s="9" t="s">
        <v>78</v>
      </c>
      <c r="Q995" s="5" t="s">
        <v>57</v>
      </c>
      <c r="R995" t="s">
        <v>58</v>
      </c>
      <c r="S995" t="s">
        <v>160</v>
      </c>
      <c r="T995" t="s">
        <v>161</v>
      </c>
      <c r="U995" s="9">
        <v>7.6</v>
      </c>
      <c r="V995">
        <v>16</v>
      </c>
      <c r="W995" s="9">
        <v>106</v>
      </c>
      <c r="X995">
        <f>Ventes[[#This Row],[VenteNombre]]*Ventes[[#This Row],[PUHT]]</f>
        <v>1696</v>
      </c>
      <c r="Y995">
        <f>IF(Ventes[[#This Row],[RemiseType]]="Aucun",0,IF(Ventes[[#This Row],[RemiseType]]="Bas",3%,IF(Ventes[[#This Row],[RemiseType]]="Moyen",5%,IF(Ventes[[#This Row],[RemiseType]]="Elevé",10%,0))))*Ventes[[#This Row],[VenteBrut]]</f>
        <v>169.60000000000002</v>
      </c>
      <c r="Z995">
        <f>Ventes[[#This Row],[VenteBrut]]-Ventes[[#This Row],[Remise]]</f>
        <v>1526.4</v>
      </c>
      <c r="AA995">
        <f>Ventes[[#This Row],[VenteNombre]]*Ventes[[#This Row],[CUHT]]</f>
        <v>121.6</v>
      </c>
      <c r="AB995">
        <f>ROUND(Ventes[[#This Row],[VenteNet]]-Ventes[[#This Row],[Cout]],2)</f>
        <v>1404.8</v>
      </c>
      <c r="AC995">
        <f>WEEKDAY(Ventes[[#This Row],[VenteDate]], 2)</f>
        <v>5</v>
      </c>
      <c r="AD995" t="str">
        <f>CHOOSE(WEEKDAY(Ventes[[#This Row],[VenteDate]], 2),"lun.","mar.","mer.","jeu.","ven.","sam.","dim.")</f>
        <v>ven.</v>
      </c>
      <c r="AE995" s="10" t="str">
        <f>IF(MONTH(Ventes[[#This Row],[VenteDate]])&lt;10,"0"&amp;MONTH(Ventes[[#This Row],[VenteDate]]),TEXT(MONTH(Ventes[[#This Row],[VenteDate]]),"##"))</f>
        <v>05</v>
      </c>
      <c r="AF995" t="str">
        <f>CHOOSE(Ventes[[#This Row],[DateMoisNumero]],"janvier","février","mars","avril","mai","juin","juillet.","août","septembre","octobre","novembre","décembre")</f>
        <v>mai</v>
      </c>
      <c r="AG995" t="str">
        <f>Ventes[[#This Row],[DateAnnee]]&amp;IF(WEEKNUM(Ventes[[#This Row],[VenteDate]])&lt;10,"-0","-")&amp;WEEKNUM(Ventes[[#This Row],[VenteDate]])</f>
        <v>2028-20</v>
      </c>
      <c r="AH995" s="10">
        <f>YEAR(Ventes[[#This Row],[VenteDate]])</f>
        <v>2028</v>
      </c>
      <c r="AI995" s="1"/>
      <c r="AK995" s="2"/>
      <c r="AR995"/>
      <c r="AS995"/>
      <c r="AT995"/>
      <c r="AU995"/>
      <c r="AV995"/>
      <c r="AW995"/>
      <c r="BA995"/>
      <c r="BC995"/>
    </row>
    <row r="996" spans="1:55">
      <c r="A996" t="s">
        <v>2005</v>
      </c>
      <c r="B996" t="s">
        <v>2006</v>
      </c>
      <c r="C996" t="s">
        <v>2007</v>
      </c>
      <c r="D996" s="7">
        <v>45343</v>
      </c>
      <c r="E996" s="8">
        <v>45343</v>
      </c>
      <c r="F996" s="8" t="s">
        <v>219</v>
      </c>
      <c r="G996" t="s">
        <v>220</v>
      </c>
      <c r="H996" t="s">
        <v>155</v>
      </c>
      <c r="I996" t="s">
        <v>156</v>
      </c>
      <c r="J996" t="s">
        <v>157</v>
      </c>
      <c r="K996" t="s">
        <v>536</v>
      </c>
      <c r="L996" s="9" t="s">
        <v>537</v>
      </c>
      <c r="M996" s="9" t="s">
        <v>43</v>
      </c>
      <c r="N996" t="s">
        <v>44</v>
      </c>
      <c r="O996" t="s">
        <v>77</v>
      </c>
      <c r="P996" s="9" t="s">
        <v>78</v>
      </c>
      <c r="Q996" s="5" t="s">
        <v>65</v>
      </c>
      <c r="R996" t="s">
        <v>66</v>
      </c>
      <c r="S996" t="s">
        <v>179</v>
      </c>
      <c r="T996" t="s">
        <v>180</v>
      </c>
      <c r="U996" s="9">
        <v>4.2</v>
      </c>
      <c r="V996">
        <v>38</v>
      </c>
      <c r="W996" s="9">
        <v>5.81</v>
      </c>
      <c r="X996">
        <f>Ventes[[#This Row],[VenteNombre]]*Ventes[[#This Row],[PUHT]]</f>
        <v>220.77999999999997</v>
      </c>
      <c r="Y996">
        <f>IF(Ventes[[#This Row],[RemiseType]]="Aucun",0,IF(Ventes[[#This Row],[RemiseType]]="Bas",3%,IF(Ventes[[#This Row],[RemiseType]]="Moyen",5%,IF(Ventes[[#This Row],[RemiseType]]="Elevé",10%,0))))*Ventes[[#This Row],[VenteBrut]]</f>
        <v>22.077999999999999</v>
      </c>
      <c r="Z996">
        <f>Ventes[[#This Row],[VenteBrut]]-Ventes[[#This Row],[Remise]]</f>
        <v>198.70199999999997</v>
      </c>
      <c r="AA996">
        <f>Ventes[[#This Row],[VenteNombre]]*Ventes[[#This Row],[CUHT]]</f>
        <v>159.6</v>
      </c>
      <c r="AB996">
        <f>ROUND(Ventes[[#This Row],[VenteNet]]-Ventes[[#This Row],[Cout]],2)</f>
        <v>39.1</v>
      </c>
      <c r="AC996">
        <f>WEEKDAY(Ventes[[#This Row],[VenteDate]], 2)</f>
        <v>3</v>
      </c>
      <c r="AD996" t="str">
        <f>CHOOSE(WEEKDAY(Ventes[[#This Row],[VenteDate]], 2),"lun.","mar.","mer.","jeu.","ven.","sam.","dim.")</f>
        <v>mer.</v>
      </c>
      <c r="AE996" s="10" t="str">
        <f>IF(MONTH(Ventes[[#This Row],[VenteDate]])&lt;10,"0"&amp;MONTH(Ventes[[#This Row],[VenteDate]]),TEXT(MONTH(Ventes[[#This Row],[VenteDate]]),"##"))</f>
        <v>02</v>
      </c>
      <c r="AF996" t="str">
        <f>CHOOSE(Ventes[[#This Row],[DateMoisNumero]],"janvier","février","mars","avril","mai","juin","juillet.","août","septembre","octobre","novembre","décembre")</f>
        <v>février</v>
      </c>
      <c r="AG996" t="str">
        <f>Ventes[[#This Row],[DateAnnee]]&amp;IF(WEEKNUM(Ventes[[#This Row],[VenteDate]])&lt;10,"-0","-")&amp;WEEKNUM(Ventes[[#This Row],[VenteDate]])</f>
        <v>2024-08</v>
      </c>
      <c r="AH996" s="10">
        <f>YEAR(Ventes[[#This Row],[VenteDate]])</f>
        <v>2024</v>
      </c>
      <c r="AI996" s="1"/>
      <c r="AK996" s="2"/>
      <c r="AR996"/>
      <c r="AS996"/>
      <c r="AT996"/>
      <c r="AU996"/>
      <c r="AV996"/>
      <c r="AW996"/>
      <c r="BA996"/>
      <c r="BC996"/>
    </row>
    <row r="997" spans="1:55">
      <c r="A997" t="s">
        <v>2005</v>
      </c>
      <c r="B997" t="s">
        <v>2006</v>
      </c>
      <c r="C997" t="s">
        <v>2007</v>
      </c>
      <c r="D997" s="7">
        <v>45343</v>
      </c>
      <c r="E997" s="8">
        <v>46007</v>
      </c>
      <c r="F997" s="8" t="s">
        <v>219</v>
      </c>
      <c r="G997" t="s">
        <v>220</v>
      </c>
      <c r="H997" t="s">
        <v>155</v>
      </c>
      <c r="I997" t="s">
        <v>156</v>
      </c>
      <c r="J997" t="s">
        <v>157</v>
      </c>
      <c r="K997" t="s">
        <v>556</v>
      </c>
      <c r="L997" s="9" t="s">
        <v>557</v>
      </c>
      <c r="M997" s="9" t="s">
        <v>43</v>
      </c>
      <c r="N997" t="s">
        <v>44</v>
      </c>
      <c r="O997" t="s">
        <v>77</v>
      </c>
      <c r="P997" t="s">
        <v>78</v>
      </c>
      <c r="Q997" s="5" t="s">
        <v>57</v>
      </c>
      <c r="R997" t="s">
        <v>58</v>
      </c>
      <c r="S997" t="s">
        <v>496</v>
      </c>
      <c r="T997" t="s">
        <v>497</v>
      </c>
      <c r="U997">
        <v>7.2</v>
      </c>
      <c r="V997">
        <v>65</v>
      </c>
      <c r="W997">
        <v>14.25</v>
      </c>
      <c r="X997">
        <f>Ventes[[#This Row],[VenteNombre]]*Ventes[[#This Row],[PUHT]]</f>
        <v>926.25</v>
      </c>
      <c r="Y997">
        <f>IF(Ventes[[#This Row],[RemiseType]]="Aucun",0,IF(Ventes[[#This Row],[RemiseType]]="Bas",3%,IF(Ventes[[#This Row],[RemiseType]]="Moyen",5%,IF(Ventes[[#This Row],[RemiseType]]="Elevé",10%,0))))*Ventes[[#This Row],[VenteBrut]]</f>
        <v>92.625</v>
      </c>
      <c r="Z997">
        <f>Ventes[[#This Row],[VenteBrut]]-Ventes[[#This Row],[Remise]]</f>
        <v>833.625</v>
      </c>
      <c r="AA997">
        <f>Ventes[[#This Row],[VenteNombre]]*Ventes[[#This Row],[CUHT]]</f>
        <v>468</v>
      </c>
      <c r="AB997">
        <f>ROUND(Ventes[[#This Row],[VenteNet]]-Ventes[[#This Row],[Cout]],2)</f>
        <v>365.63</v>
      </c>
      <c r="AC997">
        <f>WEEKDAY(Ventes[[#This Row],[VenteDate]], 2)</f>
        <v>2</v>
      </c>
      <c r="AD997" t="str">
        <f>CHOOSE(WEEKDAY(Ventes[[#This Row],[VenteDate]], 2),"lun.","mar.","mer.","jeu.","ven.","sam.","dim.")</f>
        <v>mar.</v>
      </c>
      <c r="AE997" s="10" t="str">
        <f>IF(MONTH(Ventes[[#This Row],[VenteDate]])&lt;10,"0"&amp;MONTH(Ventes[[#This Row],[VenteDate]]),TEXT(MONTH(Ventes[[#This Row],[VenteDate]]),"##"))</f>
        <v>12</v>
      </c>
      <c r="AF997" t="str">
        <f>CHOOSE(Ventes[[#This Row],[DateMoisNumero]],"janvier","février","mars","avril","mai","juin","juillet.","août","septembre","octobre","novembre","décembre")</f>
        <v>décembre</v>
      </c>
      <c r="AG997" t="str">
        <f>Ventes[[#This Row],[DateAnnee]]&amp;IF(WEEKNUM(Ventes[[#This Row],[VenteDate]])&lt;10,"-0","-")&amp;WEEKNUM(Ventes[[#This Row],[VenteDate]])</f>
        <v>2025-51</v>
      </c>
      <c r="AH997" s="10">
        <f>YEAR(Ventes[[#This Row],[VenteDate]])</f>
        <v>2025</v>
      </c>
      <c r="AI997" s="1"/>
      <c r="AK997" s="2"/>
      <c r="AR997"/>
      <c r="AS997"/>
      <c r="AT997"/>
      <c r="AU997"/>
      <c r="AV997"/>
      <c r="AW997"/>
      <c r="BA997"/>
      <c r="BC997"/>
    </row>
    <row r="998" spans="1:55">
      <c r="A998" t="s">
        <v>2005</v>
      </c>
      <c r="B998" t="s">
        <v>2006</v>
      </c>
      <c r="C998" t="s">
        <v>2007</v>
      </c>
      <c r="D998" s="7">
        <v>45343</v>
      </c>
      <c r="E998" s="8">
        <v>46027</v>
      </c>
      <c r="F998" s="8" t="s">
        <v>219</v>
      </c>
      <c r="G998" t="s">
        <v>220</v>
      </c>
      <c r="H998" t="s">
        <v>155</v>
      </c>
      <c r="I998" t="s">
        <v>156</v>
      </c>
      <c r="J998" t="s">
        <v>157</v>
      </c>
      <c r="K998" t="s">
        <v>2008</v>
      </c>
      <c r="L998" s="9" t="s">
        <v>2009</v>
      </c>
      <c r="M998" s="9" t="s">
        <v>43</v>
      </c>
      <c r="N998" t="s">
        <v>44</v>
      </c>
      <c r="O998" t="s">
        <v>77</v>
      </c>
      <c r="P998" t="s">
        <v>78</v>
      </c>
      <c r="Q998" s="5" t="s">
        <v>79</v>
      </c>
      <c r="R998" t="s">
        <v>80</v>
      </c>
      <c r="S998" t="s">
        <v>179</v>
      </c>
      <c r="T998" t="s">
        <v>180</v>
      </c>
      <c r="U998">
        <v>75.599999999999994</v>
      </c>
      <c r="V998">
        <v>27</v>
      </c>
      <c r="W998">
        <v>104.49</v>
      </c>
      <c r="X998">
        <f>Ventes[[#This Row],[VenteNombre]]*Ventes[[#This Row],[PUHT]]</f>
        <v>2821.23</v>
      </c>
      <c r="Y998">
        <f>IF(Ventes[[#This Row],[RemiseType]]="Aucun",0,IF(Ventes[[#This Row],[RemiseType]]="Bas",3%,IF(Ventes[[#This Row],[RemiseType]]="Moyen",5%,IF(Ventes[[#This Row],[RemiseType]]="Elevé",10%,0))))*Ventes[[#This Row],[VenteBrut]]</f>
        <v>282.12299999999999</v>
      </c>
      <c r="Z998">
        <f>Ventes[[#This Row],[VenteBrut]]-Ventes[[#This Row],[Remise]]</f>
        <v>2539.107</v>
      </c>
      <c r="AA998">
        <f>Ventes[[#This Row],[VenteNombre]]*Ventes[[#This Row],[CUHT]]</f>
        <v>2041.1999999999998</v>
      </c>
      <c r="AB998">
        <f>ROUND(Ventes[[#This Row],[VenteNet]]-Ventes[[#This Row],[Cout]],2)</f>
        <v>497.91</v>
      </c>
      <c r="AC998">
        <f>WEEKDAY(Ventes[[#This Row],[VenteDate]], 2)</f>
        <v>1</v>
      </c>
      <c r="AD998" t="str">
        <f>CHOOSE(WEEKDAY(Ventes[[#This Row],[VenteDate]], 2),"lun.","mar.","mer.","jeu.","ven.","sam.","dim.")</f>
        <v>lun.</v>
      </c>
      <c r="AE998" s="10" t="str">
        <f>IF(MONTH(Ventes[[#This Row],[VenteDate]])&lt;10,"0"&amp;MONTH(Ventes[[#This Row],[VenteDate]]),TEXT(MONTH(Ventes[[#This Row],[VenteDate]]),"##"))</f>
        <v>01</v>
      </c>
      <c r="AF998" t="str">
        <f>CHOOSE(Ventes[[#This Row],[DateMoisNumero]],"janvier","février","mars","avril","mai","juin","juillet.","août","septembre","octobre","novembre","décembre")</f>
        <v>janvier</v>
      </c>
      <c r="AG998" t="str">
        <f>Ventes[[#This Row],[DateAnnee]]&amp;IF(WEEKNUM(Ventes[[#This Row],[VenteDate]])&lt;10,"-0","-")&amp;WEEKNUM(Ventes[[#This Row],[VenteDate]])</f>
        <v>2026-02</v>
      </c>
      <c r="AH998" s="10">
        <f>YEAR(Ventes[[#This Row],[VenteDate]])</f>
        <v>2026</v>
      </c>
      <c r="AI998" s="1"/>
      <c r="AK998" s="2"/>
      <c r="AR998"/>
      <c r="AS998"/>
      <c r="AT998"/>
      <c r="AU998"/>
      <c r="AV998"/>
      <c r="AW998"/>
      <c r="BA998"/>
      <c r="BC998"/>
    </row>
    <row r="999" spans="1:55">
      <c r="A999" t="s">
        <v>2005</v>
      </c>
      <c r="B999" t="s">
        <v>2006</v>
      </c>
      <c r="C999" t="s">
        <v>2007</v>
      </c>
      <c r="D999" s="7">
        <v>45343</v>
      </c>
      <c r="E999" s="8">
        <v>46359</v>
      </c>
      <c r="F999" s="8" t="s">
        <v>219</v>
      </c>
      <c r="G999" t="s">
        <v>220</v>
      </c>
      <c r="H999" t="s">
        <v>155</v>
      </c>
      <c r="I999" t="s">
        <v>156</v>
      </c>
      <c r="J999" t="s">
        <v>157</v>
      </c>
      <c r="K999" t="s">
        <v>2010</v>
      </c>
      <c r="L999" s="9" t="s">
        <v>2011</v>
      </c>
      <c r="M999" s="9" t="s">
        <v>43</v>
      </c>
      <c r="N999" t="s">
        <v>44</v>
      </c>
      <c r="O999" t="s">
        <v>77</v>
      </c>
      <c r="P999" t="s">
        <v>78</v>
      </c>
      <c r="Q999" s="5" t="s">
        <v>65</v>
      </c>
      <c r="R999" t="s">
        <v>66</v>
      </c>
      <c r="S999" t="s">
        <v>179</v>
      </c>
      <c r="T999" t="s">
        <v>180</v>
      </c>
      <c r="U999">
        <v>73.5</v>
      </c>
      <c r="V999">
        <v>38</v>
      </c>
      <c r="W999">
        <v>101.59</v>
      </c>
      <c r="X999">
        <f>Ventes[[#This Row],[VenteNombre]]*Ventes[[#This Row],[PUHT]]</f>
        <v>3860.42</v>
      </c>
      <c r="Y999">
        <f>IF(Ventes[[#This Row],[RemiseType]]="Aucun",0,IF(Ventes[[#This Row],[RemiseType]]="Bas",3%,IF(Ventes[[#This Row],[RemiseType]]="Moyen",5%,IF(Ventes[[#This Row],[RemiseType]]="Elevé",10%,0))))*Ventes[[#This Row],[VenteBrut]]</f>
        <v>386.04200000000003</v>
      </c>
      <c r="Z999">
        <f>Ventes[[#This Row],[VenteBrut]]-Ventes[[#This Row],[Remise]]</f>
        <v>3474.3780000000002</v>
      </c>
      <c r="AA999">
        <f>Ventes[[#This Row],[VenteNombre]]*Ventes[[#This Row],[CUHT]]</f>
        <v>2793</v>
      </c>
      <c r="AB999">
        <f>ROUND(Ventes[[#This Row],[VenteNet]]-Ventes[[#This Row],[Cout]],2)</f>
        <v>681.38</v>
      </c>
      <c r="AC999">
        <f>WEEKDAY(Ventes[[#This Row],[VenteDate]], 2)</f>
        <v>4</v>
      </c>
      <c r="AD999" t="str">
        <f>CHOOSE(WEEKDAY(Ventes[[#This Row],[VenteDate]], 2),"lun.","mar.","mer.","jeu.","ven.","sam.","dim.")</f>
        <v>jeu.</v>
      </c>
      <c r="AE999" s="10" t="str">
        <f>IF(MONTH(Ventes[[#This Row],[VenteDate]])&lt;10,"0"&amp;MONTH(Ventes[[#This Row],[VenteDate]]),TEXT(MONTH(Ventes[[#This Row],[VenteDate]]),"##"))</f>
        <v>12</v>
      </c>
      <c r="AF999" t="str">
        <f>CHOOSE(Ventes[[#This Row],[DateMoisNumero]],"janvier","février","mars","avril","mai","juin","juillet.","août","septembre","octobre","novembre","décembre")</f>
        <v>décembre</v>
      </c>
      <c r="AG999" t="str">
        <f>Ventes[[#This Row],[DateAnnee]]&amp;IF(WEEKNUM(Ventes[[#This Row],[VenteDate]])&lt;10,"-0","-")&amp;WEEKNUM(Ventes[[#This Row],[VenteDate]])</f>
        <v>2026-49</v>
      </c>
      <c r="AH999" s="10">
        <f>YEAR(Ventes[[#This Row],[VenteDate]])</f>
        <v>2026</v>
      </c>
      <c r="AI999" s="1"/>
      <c r="AK999" s="2"/>
      <c r="AR999"/>
      <c r="AS999"/>
      <c r="AT999"/>
      <c r="AU999"/>
      <c r="AV999"/>
      <c r="AW999"/>
      <c r="BA999"/>
      <c r="BC999"/>
    </row>
    <row r="1000" spans="1:55">
      <c r="A1000" t="s">
        <v>2005</v>
      </c>
      <c r="B1000" t="s">
        <v>2006</v>
      </c>
      <c r="C1000" t="s">
        <v>2007</v>
      </c>
      <c r="D1000" s="7">
        <v>45343</v>
      </c>
      <c r="E1000" s="8">
        <v>46737</v>
      </c>
      <c r="F1000" s="8" t="s">
        <v>219</v>
      </c>
      <c r="G1000" t="s">
        <v>220</v>
      </c>
      <c r="H1000" t="s">
        <v>155</v>
      </c>
      <c r="I1000" t="s">
        <v>156</v>
      </c>
      <c r="J1000" t="s">
        <v>157</v>
      </c>
      <c r="K1000" t="s">
        <v>2012</v>
      </c>
      <c r="L1000" s="9" t="s">
        <v>2013</v>
      </c>
      <c r="M1000" s="9" t="s">
        <v>43</v>
      </c>
      <c r="N1000" t="s">
        <v>44</v>
      </c>
      <c r="O1000" t="s">
        <v>77</v>
      </c>
      <c r="P1000" s="9" t="s">
        <v>78</v>
      </c>
      <c r="Q1000" s="5" t="s">
        <v>57</v>
      </c>
      <c r="R1000" t="s">
        <v>58</v>
      </c>
      <c r="S1000" t="s">
        <v>496</v>
      </c>
      <c r="T1000" t="s">
        <v>497</v>
      </c>
      <c r="U1000" s="9">
        <v>10.8</v>
      </c>
      <c r="V1000">
        <v>65</v>
      </c>
      <c r="W1000" s="9">
        <v>21.38</v>
      </c>
      <c r="X1000">
        <f>Ventes[[#This Row],[VenteNombre]]*Ventes[[#This Row],[PUHT]]</f>
        <v>1389.7</v>
      </c>
      <c r="Y1000">
        <f>IF(Ventes[[#This Row],[RemiseType]]="Aucun",0,IF(Ventes[[#This Row],[RemiseType]]="Bas",3%,IF(Ventes[[#This Row],[RemiseType]]="Moyen",5%,IF(Ventes[[#This Row],[RemiseType]]="Elevé",10%,0))))*Ventes[[#This Row],[VenteBrut]]</f>
        <v>138.97</v>
      </c>
      <c r="Z1000">
        <f>Ventes[[#This Row],[VenteBrut]]-Ventes[[#This Row],[Remise]]</f>
        <v>1250.73</v>
      </c>
      <c r="AA1000">
        <f>Ventes[[#This Row],[VenteNombre]]*Ventes[[#This Row],[CUHT]]</f>
        <v>702</v>
      </c>
      <c r="AB1000">
        <f>ROUND(Ventes[[#This Row],[VenteNet]]-Ventes[[#This Row],[Cout]],2)</f>
        <v>548.73</v>
      </c>
      <c r="AC1000">
        <f>WEEKDAY(Ventes[[#This Row],[VenteDate]], 2)</f>
        <v>4</v>
      </c>
      <c r="AD1000" t="str">
        <f>CHOOSE(WEEKDAY(Ventes[[#This Row],[VenteDate]], 2),"lun.","mar.","mer.","jeu.","ven.","sam.","dim.")</f>
        <v>jeu.</v>
      </c>
      <c r="AE1000" s="10" t="str">
        <f>IF(MONTH(Ventes[[#This Row],[VenteDate]])&lt;10,"0"&amp;MONTH(Ventes[[#This Row],[VenteDate]]),TEXT(MONTH(Ventes[[#This Row],[VenteDate]]),"##"))</f>
        <v>12</v>
      </c>
      <c r="AF1000" t="str">
        <f>CHOOSE(Ventes[[#This Row],[DateMoisNumero]],"janvier","février","mars","avril","mai","juin","juillet.","août","septembre","octobre","novembre","décembre")</f>
        <v>décembre</v>
      </c>
      <c r="AG1000" t="str">
        <f>Ventes[[#This Row],[DateAnnee]]&amp;IF(WEEKNUM(Ventes[[#This Row],[VenteDate]])&lt;10,"-0","-")&amp;WEEKNUM(Ventes[[#This Row],[VenteDate]])</f>
        <v>2027-51</v>
      </c>
      <c r="AH1000" s="10">
        <f>YEAR(Ventes[[#This Row],[VenteDate]])</f>
        <v>2027</v>
      </c>
      <c r="AI1000" s="1"/>
      <c r="AK1000" s="2"/>
      <c r="AR1000"/>
      <c r="AS1000"/>
      <c r="AT1000"/>
      <c r="AU1000"/>
      <c r="AV1000"/>
      <c r="AW1000"/>
      <c r="BA1000"/>
      <c r="BC1000"/>
    </row>
    <row r="1001" spans="1:55">
      <c r="A1001" t="s">
        <v>2005</v>
      </c>
      <c r="B1001" t="s">
        <v>2006</v>
      </c>
      <c r="C1001" t="s">
        <v>2007</v>
      </c>
      <c r="D1001" s="7">
        <v>45343</v>
      </c>
      <c r="E1001" s="8">
        <v>46757</v>
      </c>
      <c r="F1001" s="8" t="s">
        <v>219</v>
      </c>
      <c r="G1001" t="s">
        <v>220</v>
      </c>
      <c r="H1001" t="s">
        <v>155</v>
      </c>
      <c r="I1001" t="s">
        <v>156</v>
      </c>
      <c r="J1001" t="s">
        <v>157</v>
      </c>
      <c r="K1001" t="s">
        <v>1933</v>
      </c>
      <c r="L1001" s="9" t="s">
        <v>1934</v>
      </c>
      <c r="M1001" s="9" t="s">
        <v>43</v>
      </c>
      <c r="N1001" t="s">
        <v>44</v>
      </c>
      <c r="O1001" t="s">
        <v>77</v>
      </c>
      <c r="P1001" s="9" t="s">
        <v>78</v>
      </c>
      <c r="Q1001" s="5" t="s">
        <v>79</v>
      </c>
      <c r="R1001" t="s">
        <v>80</v>
      </c>
      <c r="S1001" t="s">
        <v>179</v>
      </c>
      <c r="T1001" t="s">
        <v>180</v>
      </c>
      <c r="U1001" s="9">
        <v>126</v>
      </c>
      <c r="V1001">
        <v>27</v>
      </c>
      <c r="W1001" s="9">
        <v>174.15</v>
      </c>
      <c r="X1001">
        <f>Ventes[[#This Row],[VenteNombre]]*Ventes[[#This Row],[PUHT]]</f>
        <v>4702.05</v>
      </c>
      <c r="Y1001">
        <f>IF(Ventes[[#This Row],[RemiseType]]="Aucun",0,IF(Ventes[[#This Row],[RemiseType]]="Bas",3%,IF(Ventes[[#This Row],[RemiseType]]="Moyen",5%,IF(Ventes[[#This Row],[RemiseType]]="Elevé",10%,0))))*Ventes[[#This Row],[VenteBrut]]</f>
        <v>470.20500000000004</v>
      </c>
      <c r="Z1001">
        <f>Ventes[[#This Row],[VenteBrut]]-Ventes[[#This Row],[Remise]]</f>
        <v>4231.8450000000003</v>
      </c>
      <c r="AA1001">
        <f>Ventes[[#This Row],[VenteNombre]]*Ventes[[#This Row],[CUHT]]</f>
        <v>3402</v>
      </c>
      <c r="AB1001">
        <f>ROUND(Ventes[[#This Row],[VenteNet]]-Ventes[[#This Row],[Cout]],2)</f>
        <v>829.85</v>
      </c>
      <c r="AC1001">
        <f>WEEKDAY(Ventes[[#This Row],[VenteDate]], 2)</f>
        <v>3</v>
      </c>
      <c r="AD1001" t="str">
        <f>CHOOSE(WEEKDAY(Ventes[[#This Row],[VenteDate]], 2),"lun.","mar.","mer.","jeu.","ven.","sam.","dim.")</f>
        <v>mer.</v>
      </c>
      <c r="AE1001" s="10" t="str">
        <f>IF(MONTH(Ventes[[#This Row],[VenteDate]])&lt;10,"0"&amp;MONTH(Ventes[[#This Row],[VenteDate]]),TEXT(MONTH(Ventes[[#This Row],[VenteDate]]),"##"))</f>
        <v>01</v>
      </c>
      <c r="AF1001" t="str">
        <f>CHOOSE(Ventes[[#This Row],[DateMoisNumero]],"janvier","février","mars","avril","mai","juin","juillet.","août","septembre","octobre","novembre","décembre")</f>
        <v>janvier</v>
      </c>
      <c r="AG1001" t="str">
        <f>Ventes[[#This Row],[DateAnnee]]&amp;IF(WEEKNUM(Ventes[[#This Row],[VenteDate]])&lt;10,"-0","-")&amp;WEEKNUM(Ventes[[#This Row],[VenteDate]])</f>
        <v>2028-02</v>
      </c>
      <c r="AH1001" s="10">
        <f>YEAR(Ventes[[#This Row],[VenteDate]])</f>
        <v>2028</v>
      </c>
      <c r="AI1001" s="1"/>
      <c r="AK1001" s="2"/>
      <c r="AR1001"/>
      <c r="AS1001"/>
      <c r="AT1001"/>
      <c r="AU1001"/>
      <c r="AV1001"/>
      <c r="AW1001"/>
      <c r="BA1001"/>
      <c r="BC1001"/>
    </row>
    <row r="1002" spans="1:55">
      <c r="A1002" t="s">
        <v>2014</v>
      </c>
      <c r="B1002" t="s">
        <v>2015</v>
      </c>
      <c r="D1002" s="7">
        <v>45322</v>
      </c>
      <c r="E1002" s="8">
        <v>45322</v>
      </c>
      <c r="F1002" s="8" t="s">
        <v>36</v>
      </c>
      <c r="G1002" t="s">
        <v>37</v>
      </c>
      <c r="H1002" t="s">
        <v>155</v>
      </c>
      <c r="I1002" t="s">
        <v>156</v>
      </c>
      <c r="J1002" t="s">
        <v>157</v>
      </c>
      <c r="K1002" t="s">
        <v>193</v>
      </c>
      <c r="L1002" s="9" t="s">
        <v>194</v>
      </c>
      <c r="M1002" s="9" t="s">
        <v>63</v>
      </c>
      <c r="N1002" t="s">
        <v>64</v>
      </c>
      <c r="O1002" t="s">
        <v>55</v>
      </c>
      <c r="P1002" s="9" t="s">
        <v>56</v>
      </c>
      <c r="Q1002" s="5" t="s">
        <v>47</v>
      </c>
      <c r="R1002" t="s">
        <v>48</v>
      </c>
      <c r="S1002" t="s">
        <v>183</v>
      </c>
      <c r="T1002" t="s">
        <v>184</v>
      </c>
      <c r="U1002" s="9">
        <v>32.4</v>
      </c>
      <c r="V1002">
        <v>25</v>
      </c>
      <c r="W1002" s="9">
        <v>42.75</v>
      </c>
      <c r="X1002">
        <f>Ventes[[#This Row],[VenteNombre]]*Ventes[[#This Row],[PUHT]]</f>
        <v>1068.75</v>
      </c>
      <c r="Y1002">
        <f>IF(Ventes[[#This Row],[RemiseType]]="Aucun",0,IF(Ventes[[#This Row],[RemiseType]]="Bas",3%,IF(Ventes[[#This Row],[RemiseType]]="Moyen",5%,IF(Ventes[[#This Row],[RemiseType]]="Elevé",10%,0))))*Ventes[[#This Row],[VenteBrut]]</f>
        <v>32.0625</v>
      </c>
      <c r="Z1002">
        <f>Ventes[[#This Row],[VenteBrut]]-Ventes[[#This Row],[Remise]]</f>
        <v>1036.6875</v>
      </c>
      <c r="AA1002">
        <f>Ventes[[#This Row],[VenteNombre]]*Ventes[[#This Row],[CUHT]]</f>
        <v>810</v>
      </c>
      <c r="AB1002">
        <f>ROUND(Ventes[[#This Row],[VenteNet]]-Ventes[[#This Row],[Cout]],2)</f>
        <v>226.69</v>
      </c>
      <c r="AC1002">
        <f>WEEKDAY(Ventes[[#This Row],[VenteDate]], 2)</f>
        <v>3</v>
      </c>
      <c r="AD1002" t="str">
        <f>CHOOSE(WEEKDAY(Ventes[[#This Row],[VenteDate]], 2),"lun.","mar.","mer.","jeu.","ven.","sam.","dim.")</f>
        <v>mer.</v>
      </c>
      <c r="AE1002" s="10" t="str">
        <f>IF(MONTH(Ventes[[#This Row],[VenteDate]])&lt;10,"0"&amp;MONTH(Ventes[[#This Row],[VenteDate]]),TEXT(MONTH(Ventes[[#This Row],[VenteDate]]),"##"))</f>
        <v>01</v>
      </c>
      <c r="AF1002" t="str">
        <f>CHOOSE(Ventes[[#This Row],[DateMoisNumero]],"janvier","février","mars","avril","mai","juin","juillet.","août","septembre","octobre","novembre","décembre")</f>
        <v>janvier</v>
      </c>
      <c r="AG1002" t="str">
        <f>Ventes[[#This Row],[DateAnnee]]&amp;IF(WEEKNUM(Ventes[[#This Row],[VenteDate]])&lt;10,"-0","-")&amp;WEEKNUM(Ventes[[#This Row],[VenteDate]])</f>
        <v>2024-05</v>
      </c>
      <c r="AH1002" s="10">
        <f>YEAR(Ventes[[#This Row],[VenteDate]])</f>
        <v>2024</v>
      </c>
      <c r="AI1002" s="1"/>
      <c r="AK1002" s="2"/>
      <c r="AR1002"/>
      <c r="AS1002"/>
      <c r="AT1002"/>
      <c r="AU1002"/>
      <c r="AV1002"/>
      <c r="AW1002"/>
      <c r="BA1002"/>
      <c r="BC1002"/>
    </row>
    <row r="1003" spans="1:55">
      <c r="A1003" t="s">
        <v>2014</v>
      </c>
      <c r="B1003" t="s">
        <v>2015</v>
      </c>
      <c r="D1003" s="7">
        <v>45322</v>
      </c>
      <c r="E1003" s="8">
        <v>45322</v>
      </c>
      <c r="F1003" s="8" t="s">
        <v>36</v>
      </c>
      <c r="G1003" t="s">
        <v>37</v>
      </c>
      <c r="H1003" t="s">
        <v>155</v>
      </c>
      <c r="I1003" t="s">
        <v>156</v>
      </c>
      <c r="J1003" t="s">
        <v>157</v>
      </c>
      <c r="K1003" t="s">
        <v>1123</v>
      </c>
      <c r="L1003" s="9" t="s">
        <v>1124</v>
      </c>
      <c r="M1003" s="9" t="s">
        <v>43</v>
      </c>
      <c r="N1003" t="s">
        <v>44</v>
      </c>
      <c r="O1003" t="s">
        <v>55</v>
      </c>
      <c r="P1003" s="9" t="s">
        <v>56</v>
      </c>
      <c r="Q1003" s="5" t="s">
        <v>79</v>
      </c>
      <c r="R1003" t="s">
        <v>80</v>
      </c>
      <c r="S1003" t="s">
        <v>478</v>
      </c>
      <c r="T1003" t="s">
        <v>479</v>
      </c>
      <c r="U1003" s="9">
        <v>50.4</v>
      </c>
      <c r="V1003">
        <v>21</v>
      </c>
      <c r="W1003" s="9">
        <v>99.75</v>
      </c>
      <c r="X1003">
        <f>Ventes[[#This Row],[VenteNombre]]*Ventes[[#This Row],[PUHT]]</f>
        <v>2094.75</v>
      </c>
      <c r="Y1003">
        <f>IF(Ventes[[#This Row],[RemiseType]]="Aucun",0,IF(Ventes[[#This Row],[RemiseType]]="Bas",3%,IF(Ventes[[#This Row],[RemiseType]]="Moyen",5%,IF(Ventes[[#This Row],[RemiseType]]="Elevé",10%,0))))*Ventes[[#This Row],[VenteBrut]]</f>
        <v>62.842500000000001</v>
      </c>
      <c r="Z1003">
        <f>Ventes[[#This Row],[VenteBrut]]-Ventes[[#This Row],[Remise]]</f>
        <v>2031.9075</v>
      </c>
      <c r="AA1003">
        <f>Ventes[[#This Row],[VenteNombre]]*Ventes[[#This Row],[CUHT]]</f>
        <v>1058.3999999999999</v>
      </c>
      <c r="AB1003">
        <f>ROUND(Ventes[[#This Row],[VenteNet]]-Ventes[[#This Row],[Cout]],2)</f>
        <v>973.51</v>
      </c>
      <c r="AC1003">
        <f>WEEKDAY(Ventes[[#This Row],[VenteDate]], 2)</f>
        <v>3</v>
      </c>
      <c r="AD1003" t="str">
        <f>CHOOSE(WEEKDAY(Ventes[[#This Row],[VenteDate]], 2),"lun.","mar.","mer.","jeu.","ven.","sam.","dim.")</f>
        <v>mer.</v>
      </c>
      <c r="AE1003" s="10" t="str">
        <f>IF(MONTH(Ventes[[#This Row],[VenteDate]])&lt;10,"0"&amp;MONTH(Ventes[[#This Row],[VenteDate]]),TEXT(MONTH(Ventes[[#This Row],[VenteDate]]),"##"))</f>
        <v>01</v>
      </c>
      <c r="AF1003" t="str">
        <f>CHOOSE(Ventes[[#This Row],[DateMoisNumero]],"janvier","février","mars","avril","mai","juin","juillet.","août","septembre","octobre","novembre","décembre")</f>
        <v>janvier</v>
      </c>
      <c r="AG1003" t="str">
        <f>Ventes[[#This Row],[DateAnnee]]&amp;IF(WEEKNUM(Ventes[[#This Row],[VenteDate]])&lt;10,"-0","-")&amp;WEEKNUM(Ventes[[#This Row],[VenteDate]])</f>
        <v>2024-05</v>
      </c>
      <c r="AH1003" s="10">
        <f>YEAR(Ventes[[#This Row],[VenteDate]])</f>
        <v>2024</v>
      </c>
      <c r="AI1003" s="1"/>
      <c r="AK1003" s="2"/>
      <c r="AR1003"/>
      <c r="AS1003"/>
      <c r="AT1003"/>
      <c r="AU1003"/>
      <c r="AV1003"/>
      <c r="AW1003"/>
      <c r="BA1003"/>
      <c r="BC1003"/>
    </row>
    <row r="1004" spans="1:55">
      <c r="A1004" t="s">
        <v>2014</v>
      </c>
      <c r="B1004" t="s">
        <v>2015</v>
      </c>
      <c r="D1004" s="7">
        <v>45322</v>
      </c>
      <c r="E1004" s="8">
        <v>45322</v>
      </c>
      <c r="F1004" s="8" t="s">
        <v>36</v>
      </c>
      <c r="G1004" t="s">
        <v>37</v>
      </c>
      <c r="H1004" t="s">
        <v>155</v>
      </c>
      <c r="I1004" t="s">
        <v>156</v>
      </c>
      <c r="J1004" t="s">
        <v>157</v>
      </c>
      <c r="K1004" t="s">
        <v>1415</v>
      </c>
      <c r="L1004" s="9" t="s">
        <v>1416</v>
      </c>
      <c r="M1004" s="9" t="s">
        <v>63</v>
      </c>
      <c r="N1004" t="s">
        <v>64</v>
      </c>
      <c r="O1004" t="s">
        <v>55</v>
      </c>
      <c r="P1004" s="9" t="s">
        <v>56</v>
      </c>
      <c r="Q1004" s="5" t="s">
        <v>57</v>
      </c>
      <c r="R1004" t="s">
        <v>58</v>
      </c>
      <c r="S1004" t="s">
        <v>49</v>
      </c>
      <c r="T1004" t="s">
        <v>50</v>
      </c>
      <c r="U1004" s="9">
        <v>90.3</v>
      </c>
      <c r="V1004">
        <v>38</v>
      </c>
      <c r="W1004" s="9">
        <v>194.5</v>
      </c>
      <c r="X1004">
        <f>Ventes[[#This Row],[VenteNombre]]*Ventes[[#This Row],[PUHT]]</f>
        <v>7391</v>
      </c>
      <c r="Y1004">
        <f>IF(Ventes[[#This Row],[RemiseType]]="Aucun",0,IF(Ventes[[#This Row],[RemiseType]]="Bas",3%,IF(Ventes[[#This Row],[RemiseType]]="Moyen",5%,IF(Ventes[[#This Row],[RemiseType]]="Elevé",10%,0))))*Ventes[[#This Row],[VenteBrut]]</f>
        <v>221.73</v>
      </c>
      <c r="Z1004">
        <f>Ventes[[#This Row],[VenteBrut]]-Ventes[[#This Row],[Remise]]</f>
        <v>7169.27</v>
      </c>
      <c r="AA1004">
        <f>Ventes[[#This Row],[VenteNombre]]*Ventes[[#This Row],[CUHT]]</f>
        <v>3431.4</v>
      </c>
      <c r="AB1004">
        <f>ROUND(Ventes[[#This Row],[VenteNet]]-Ventes[[#This Row],[Cout]],2)</f>
        <v>3737.87</v>
      </c>
      <c r="AC1004">
        <f>WEEKDAY(Ventes[[#This Row],[VenteDate]], 2)</f>
        <v>3</v>
      </c>
      <c r="AD1004" t="str">
        <f>CHOOSE(WEEKDAY(Ventes[[#This Row],[VenteDate]], 2),"lun.","mar.","mer.","jeu.","ven.","sam.","dim.")</f>
        <v>mer.</v>
      </c>
      <c r="AE1004" s="10" t="str">
        <f>IF(MONTH(Ventes[[#This Row],[VenteDate]])&lt;10,"0"&amp;MONTH(Ventes[[#This Row],[VenteDate]]),TEXT(MONTH(Ventes[[#This Row],[VenteDate]]),"##"))</f>
        <v>01</v>
      </c>
      <c r="AF1004" t="str">
        <f>CHOOSE(Ventes[[#This Row],[DateMoisNumero]],"janvier","février","mars","avril","mai","juin","juillet.","août","septembre","octobre","novembre","décembre")</f>
        <v>janvier</v>
      </c>
      <c r="AG1004" t="str">
        <f>Ventes[[#This Row],[DateAnnee]]&amp;IF(WEEKNUM(Ventes[[#This Row],[VenteDate]])&lt;10,"-0","-")&amp;WEEKNUM(Ventes[[#This Row],[VenteDate]])</f>
        <v>2024-05</v>
      </c>
      <c r="AH1004" s="10">
        <f>YEAR(Ventes[[#This Row],[VenteDate]])</f>
        <v>2024</v>
      </c>
      <c r="AI1004" s="1"/>
      <c r="AK1004" s="2"/>
      <c r="AR1004"/>
      <c r="AS1004"/>
      <c r="AT1004"/>
      <c r="AU1004"/>
      <c r="AV1004"/>
      <c r="AW1004"/>
      <c r="BA1004"/>
      <c r="BC1004"/>
    </row>
    <row r="1005" spans="1:55">
      <c r="A1005" t="s">
        <v>2014</v>
      </c>
      <c r="B1005" t="s">
        <v>2015</v>
      </c>
      <c r="D1005" s="7">
        <v>45322</v>
      </c>
      <c r="E1005" s="8">
        <v>45666</v>
      </c>
      <c r="F1005" s="8" t="s">
        <v>36</v>
      </c>
      <c r="G1005" t="s">
        <v>37</v>
      </c>
      <c r="H1005" t="s">
        <v>155</v>
      </c>
      <c r="I1005" t="s">
        <v>156</v>
      </c>
      <c r="J1005" t="s">
        <v>157</v>
      </c>
      <c r="K1005" t="s">
        <v>636</v>
      </c>
      <c r="L1005" s="9" t="s">
        <v>637</v>
      </c>
      <c r="M1005" s="9" t="s">
        <v>43</v>
      </c>
      <c r="N1005" t="s">
        <v>44</v>
      </c>
      <c r="O1005" t="s">
        <v>55</v>
      </c>
      <c r="P1005" t="s">
        <v>56</v>
      </c>
      <c r="Q1005" s="5" t="s">
        <v>47</v>
      </c>
      <c r="R1005" t="s">
        <v>48</v>
      </c>
      <c r="S1005" t="s">
        <v>102</v>
      </c>
      <c r="T1005" t="s">
        <v>103</v>
      </c>
      <c r="U1005">
        <v>30</v>
      </c>
      <c r="V1005">
        <v>18</v>
      </c>
      <c r="W1005">
        <v>59.38</v>
      </c>
      <c r="X1005">
        <f>Ventes[[#This Row],[VenteNombre]]*Ventes[[#This Row],[PUHT]]</f>
        <v>1068.8400000000001</v>
      </c>
      <c r="Y1005">
        <f>IF(Ventes[[#This Row],[RemiseType]]="Aucun",0,IF(Ventes[[#This Row],[RemiseType]]="Bas",3%,IF(Ventes[[#This Row],[RemiseType]]="Moyen",5%,IF(Ventes[[#This Row],[RemiseType]]="Elevé",10%,0))))*Ventes[[#This Row],[VenteBrut]]</f>
        <v>32.065200000000004</v>
      </c>
      <c r="Z1005">
        <f>Ventes[[#This Row],[VenteBrut]]-Ventes[[#This Row],[Remise]]</f>
        <v>1036.7748000000001</v>
      </c>
      <c r="AA1005">
        <f>Ventes[[#This Row],[VenteNombre]]*Ventes[[#This Row],[CUHT]]</f>
        <v>540</v>
      </c>
      <c r="AB1005">
        <f>ROUND(Ventes[[#This Row],[VenteNet]]-Ventes[[#This Row],[Cout]],2)</f>
        <v>496.77</v>
      </c>
      <c r="AC1005">
        <f>WEEKDAY(Ventes[[#This Row],[VenteDate]], 2)</f>
        <v>4</v>
      </c>
      <c r="AD1005" t="str">
        <f>CHOOSE(WEEKDAY(Ventes[[#This Row],[VenteDate]], 2),"lun.","mar.","mer.","jeu.","ven.","sam.","dim.")</f>
        <v>jeu.</v>
      </c>
      <c r="AE1005" s="10" t="str">
        <f>IF(MONTH(Ventes[[#This Row],[VenteDate]])&lt;10,"0"&amp;MONTH(Ventes[[#This Row],[VenteDate]]),TEXT(MONTH(Ventes[[#This Row],[VenteDate]]),"##"))</f>
        <v>01</v>
      </c>
      <c r="AF1005" t="str">
        <f>CHOOSE(Ventes[[#This Row],[DateMoisNumero]],"janvier","février","mars","avril","mai","juin","juillet.","août","septembre","octobre","novembre","décembre")</f>
        <v>janvier</v>
      </c>
      <c r="AG1005" t="str">
        <f>Ventes[[#This Row],[DateAnnee]]&amp;IF(WEEKNUM(Ventes[[#This Row],[VenteDate]])&lt;10,"-0","-")&amp;WEEKNUM(Ventes[[#This Row],[VenteDate]])</f>
        <v>2025-02</v>
      </c>
      <c r="AH1005" s="10">
        <f>YEAR(Ventes[[#This Row],[VenteDate]])</f>
        <v>2025</v>
      </c>
      <c r="AI1005" s="1"/>
      <c r="AK1005" s="2"/>
      <c r="AR1005"/>
      <c r="AS1005"/>
      <c r="AT1005"/>
      <c r="AU1005"/>
      <c r="AV1005"/>
      <c r="AW1005"/>
      <c r="BA1005"/>
      <c r="BC1005"/>
    </row>
    <row r="1006" spans="1:55">
      <c r="A1006" t="s">
        <v>2014</v>
      </c>
      <c r="B1006" t="s">
        <v>2015</v>
      </c>
      <c r="D1006" s="7">
        <v>45322</v>
      </c>
      <c r="E1006" s="8">
        <v>45767</v>
      </c>
      <c r="F1006" s="8" t="s">
        <v>36</v>
      </c>
      <c r="G1006" t="s">
        <v>37</v>
      </c>
      <c r="H1006" t="s">
        <v>155</v>
      </c>
      <c r="I1006" t="s">
        <v>156</v>
      </c>
      <c r="J1006" t="s">
        <v>157</v>
      </c>
      <c r="K1006" t="s">
        <v>1003</v>
      </c>
      <c r="L1006" s="9" t="s">
        <v>1004</v>
      </c>
      <c r="M1006" s="9" t="s">
        <v>63</v>
      </c>
      <c r="N1006" t="s">
        <v>64</v>
      </c>
      <c r="O1006" t="s">
        <v>55</v>
      </c>
      <c r="P1006" t="s">
        <v>56</v>
      </c>
      <c r="Q1006" s="5" t="s">
        <v>79</v>
      </c>
      <c r="R1006" t="s">
        <v>80</v>
      </c>
      <c r="S1006" t="s">
        <v>143</v>
      </c>
      <c r="T1006" t="s">
        <v>144</v>
      </c>
      <c r="U1006">
        <v>162</v>
      </c>
      <c r="V1006">
        <v>92</v>
      </c>
      <c r="W1006">
        <v>213.75</v>
      </c>
      <c r="X1006">
        <f>Ventes[[#This Row],[VenteNombre]]*Ventes[[#This Row],[PUHT]]</f>
        <v>19665</v>
      </c>
      <c r="Y1006">
        <f>IF(Ventes[[#This Row],[RemiseType]]="Aucun",0,IF(Ventes[[#This Row],[RemiseType]]="Bas",3%,IF(Ventes[[#This Row],[RemiseType]]="Moyen",5%,IF(Ventes[[#This Row],[RemiseType]]="Elevé",10%,0))))*Ventes[[#This Row],[VenteBrut]]</f>
        <v>589.94999999999993</v>
      </c>
      <c r="Z1006">
        <f>Ventes[[#This Row],[VenteBrut]]-Ventes[[#This Row],[Remise]]</f>
        <v>19075.05</v>
      </c>
      <c r="AA1006">
        <f>Ventes[[#This Row],[VenteNombre]]*Ventes[[#This Row],[CUHT]]</f>
        <v>14904</v>
      </c>
      <c r="AB1006">
        <f>ROUND(Ventes[[#This Row],[VenteNet]]-Ventes[[#This Row],[Cout]],2)</f>
        <v>4171.05</v>
      </c>
      <c r="AC1006">
        <f>WEEKDAY(Ventes[[#This Row],[VenteDate]], 2)</f>
        <v>7</v>
      </c>
      <c r="AD1006" t="str">
        <f>CHOOSE(WEEKDAY(Ventes[[#This Row],[VenteDate]], 2),"lun.","mar.","mer.","jeu.","ven.","sam.","dim.")</f>
        <v>dim.</v>
      </c>
      <c r="AE1006" s="10" t="str">
        <f>IF(MONTH(Ventes[[#This Row],[VenteDate]])&lt;10,"0"&amp;MONTH(Ventes[[#This Row],[VenteDate]]),TEXT(MONTH(Ventes[[#This Row],[VenteDate]]),"##"))</f>
        <v>04</v>
      </c>
      <c r="AF1006" t="str">
        <f>CHOOSE(Ventes[[#This Row],[DateMoisNumero]],"janvier","février","mars","avril","mai","juin","juillet.","août","septembre","octobre","novembre","décembre")</f>
        <v>avril</v>
      </c>
      <c r="AG1006" t="str">
        <f>Ventes[[#This Row],[DateAnnee]]&amp;IF(WEEKNUM(Ventes[[#This Row],[VenteDate]])&lt;10,"-0","-")&amp;WEEKNUM(Ventes[[#This Row],[VenteDate]])</f>
        <v>2025-17</v>
      </c>
      <c r="AH1006" s="10">
        <f>YEAR(Ventes[[#This Row],[VenteDate]])</f>
        <v>2025</v>
      </c>
      <c r="AI1006" s="1"/>
      <c r="AK1006" s="2"/>
      <c r="AR1006"/>
      <c r="AS1006"/>
      <c r="AT1006"/>
      <c r="AU1006"/>
      <c r="AV1006"/>
      <c r="AW1006"/>
      <c r="BA1006"/>
      <c r="BC1006"/>
    </row>
    <row r="1007" spans="1:55">
      <c r="A1007" t="s">
        <v>2014</v>
      </c>
      <c r="B1007" t="s">
        <v>2015</v>
      </c>
      <c r="D1007" s="7">
        <v>45322</v>
      </c>
      <c r="E1007" s="8">
        <v>45925</v>
      </c>
      <c r="F1007" s="8" t="s">
        <v>36</v>
      </c>
      <c r="G1007" t="s">
        <v>37</v>
      </c>
      <c r="H1007" t="s">
        <v>155</v>
      </c>
      <c r="I1007" t="s">
        <v>156</v>
      </c>
      <c r="J1007" t="s">
        <v>157</v>
      </c>
      <c r="K1007" t="s">
        <v>855</v>
      </c>
      <c r="L1007" s="9" t="s">
        <v>856</v>
      </c>
      <c r="M1007" s="9" t="s">
        <v>63</v>
      </c>
      <c r="N1007" t="s">
        <v>64</v>
      </c>
      <c r="O1007" t="s">
        <v>55</v>
      </c>
      <c r="P1007" t="s">
        <v>56</v>
      </c>
      <c r="Q1007" s="5" t="s">
        <v>57</v>
      </c>
      <c r="R1007" t="s">
        <v>58</v>
      </c>
      <c r="S1007" t="s">
        <v>183</v>
      </c>
      <c r="T1007" t="s">
        <v>184</v>
      </c>
      <c r="U1007">
        <v>5.4</v>
      </c>
      <c r="V1007">
        <v>23</v>
      </c>
      <c r="W1007">
        <v>7.13</v>
      </c>
      <c r="X1007">
        <f>Ventes[[#This Row],[VenteNombre]]*Ventes[[#This Row],[PUHT]]</f>
        <v>163.99</v>
      </c>
      <c r="Y1007">
        <f>IF(Ventes[[#This Row],[RemiseType]]="Aucun",0,IF(Ventes[[#This Row],[RemiseType]]="Bas",3%,IF(Ventes[[#This Row],[RemiseType]]="Moyen",5%,IF(Ventes[[#This Row],[RemiseType]]="Elevé",10%,0))))*Ventes[[#This Row],[VenteBrut]]</f>
        <v>4.9196999999999997</v>
      </c>
      <c r="Z1007">
        <f>Ventes[[#This Row],[VenteBrut]]-Ventes[[#This Row],[Remise]]</f>
        <v>159.0703</v>
      </c>
      <c r="AA1007">
        <f>Ventes[[#This Row],[VenteNombre]]*Ventes[[#This Row],[CUHT]]</f>
        <v>124.2</v>
      </c>
      <c r="AB1007">
        <f>ROUND(Ventes[[#This Row],[VenteNet]]-Ventes[[#This Row],[Cout]],2)</f>
        <v>34.869999999999997</v>
      </c>
      <c r="AC1007">
        <f>WEEKDAY(Ventes[[#This Row],[VenteDate]], 2)</f>
        <v>4</v>
      </c>
      <c r="AD1007" t="str">
        <f>CHOOSE(WEEKDAY(Ventes[[#This Row],[VenteDate]], 2),"lun.","mar.","mer.","jeu.","ven.","sam.","dim.")</f>
        <v>jeu.</v>
      </c>
      <c r="AE1007" s="10" t="str">
        <f>IF(MONTH(Ventes[[#This Row],[VenteDate]])&lt;10,"0"&amp;MONTH(Ventes[[#This Row],[VenteDate]]),TEXT(MONTH(Ventes[[#This Row],[VenteDate]]),"##"))</f>
        <v>09</v>
      </c>
      <c r="AF1007" t="str">
        <f>CHOOSE(Ventes[[#This Row],[DateMoisNumero]],"janvier","février","mars","avril","mai","juin","juillet.","août","septembre","octobre","novembre","décembre")</f>
        <v>septembre</v>
      </c>
      <c r="AG1007" t="str">
        <f>Ventes[[#This Row],[DateAnnee]]&amp;IF(WEEKNUM(Ventes[[#This Row],[VenteDate]])&lt;10,"-0","-")&amp;WEEKNUM(Ventes[[#This Row],[VenteDate]])</f>
        <v>2025-39</v>
      </c>
      <c r="AH1007" s="10">
        <f>YEAR(Ventes[[#This Row],[VenteDate]])</f>
        <v>2025</v>
      </c>
      <c r="AI1007" s="1"/>
      <c r="AK1007" s="2"/>
      <c r="AR1007"/>
      <c r="AS1007"/>
      <c r="AT1007"/>
      <c r="AU1007"/>
      <c r="AV1007"/>
      <c r="AW1007"/>
      <c r="BA1007"/>
      <c r="BC1007"/>
    </row>
    <row r="1008" spans="1:55">
      <c r="A1008" t="s">
        <v>2014</v>
      </c>
      <c r="B1008" t="s">
        <v>2015</v>
      </c>
      <c r="D1008" s="7">
        <v>45322</v>
      </c>
      <c r="E1008" s="8">
        <v>46167</v>
      </c>
      <c r="F1008" s="8" t="s">
        <v>36</v>
      </c>
      <c r="G1008" t="s">
        <v>37</v>
      </c>
      <c r="H1008" t="s">
        <v>155</v>
      </c>
      <c r="I1008" t="s">
        <v>156</v>
      </c>
      <c r="J1008" t="s">
        <v>157</v>
      </c>
      <c r="K1008" t="s">
        <v>2016</v>
      </c>
      <c r="L1008" s="9" t="s">
        <v>2017</v>
      </c>
      <c r="M1008" s="9" t="s">
        <v>63</v>
      </c>
      <c r="N1008" t="s">
        <v>64</v>
      </c>
      <c r="O1008" t="s">
        <v>55</v>
      </c>
      <c r="P1008" t="s">
        <v>56</v>
      </c>
      <c r="Q1008" s="5" t="s">
        <v>47</v>
      </c>
      <c r="R1008" t="s">
        <v>48</v>
      </c>
      <c r="S1008" t="s">
        <v>183</v>
      </c>
      <c r="T1008" t="s">
        <v>184</v>
      </c>
      <c r="U1008">
        <v>12</v>
      </c>
      <c r="V1008">
        <v>25</v>
      </c>
      <c r="W1008">
        <v>15.83</v>
      </c>
      <c r="X1008">
        <f>Ventes[[#This Row],[VenteNombre]]*Ventes[[#This Row],[PUHT]]</f>
        <v>395.75</v>
      </c>
      <c r="Y1008">
        <f>IF(Ventes[[#This Row],[RemiseType]]="Aucun",0,IF(Ventes[[#This Row],[RemiseType]]="Bas",3%,IF(Ventes[[#This Row],[RemiseType]]="Moyen",5%,IF(Ventes[[#This Row],[RemiseType]]="Elevé",10%,0))))*Ventes[[#This Row],[VenteBrut]]</f>
        <v>11.872499999999999</v>
      </c>
      <c r="Z1008">
        <f>Ventes[[#This Row],[VenteBrut]]-Ventes[[#This Row],[Remise]]</f>
        <v>383.8775</v>
      </c>
      <c r="AA1008">
        <f>Ventes[[#This Row],[VenteNombre]]*Ventes[[#This Row],[CUHT]]</f>
        <v>300</v>
      </c>
      <c r="AB1008">
        <f>ROUND(Ventes[[#This Row],[VenteNet]]-Ventes[[#This Row],[Cout]],2)</f>
        <v>83.88</v>
      </c>
      <c r="AC1008">
        <f>WEEKDAY(Ventes[[#This Row],[VenteDate]], 2)</f>
        <v>1</v>
      </c>
      <c r="AD1008" t="str">
        <f>CHOOSE(WEEKDAY(Ventes[[#This Row],[VenteDate]], 2),"lun.","mar.","mer.","jeu.","ven.","sam.","dim.")</f>
        <v>lun.</v>
      </c>
      <c r="AE1008" s="10" t="str">
        <f>IF(MONTH(Ventes[[#This Row],[VenteDate]])&lt;10,"0"&amp;MONTH(Ventes[[#This Row],[VenteDate]]),TEXT(MONTH(Ventes[[#This Row],[VenteDate]]),"##"))</f>
        <v>05</v>
      </c>
      <c r="AF1008" t="str">
        <f>CHOOSE(Ventes[[#This Row],[DateMoisNumero]],"janvier","février","mars","avril","mai","juin","juillet.","août","septembre","octobre","novembre","décembre")</f>
        <v>mai</v>
      </c>
      <c r="AG1008" t="str">
        <f>Ventes[[#This Row],[DateAnnee]]&amp;IF(WEEKNUM(Ventes[[#This Row],[VenteDate]])&lt;10,"-0","-")&amp;WEEKNUM(Ventes[[#This Row],[VenteDate]])</f>
        <v>2026-22</v>
      </c>
      <c r="AH1008" s="10">
        <f>YEAR(Ventes[[#This Row],[VenteDate]])</f>
        <v>2026</v>
      </c>
      <c r="AI1008" s="1"/>
      <c r="AK1008" s="2"/>
      <c r="AR1008"/>
      <c r="AS1008"/>
      <c r="AT1008"/>
      <c r="AU1008"/>
      <c r="AV1008"/>
      <c r="AW1008"/>
      <c r="BA1008"/>
      <c r="BC1008"/>
    </row>
    <row r="1009" spans="1:55">
      <c r="A1009" t="s">
        <v>2014</v>
      </c>
      <c r="B1009" t="s">
        <v>2015</v>
      </c>
      <c r="D1009" s="7">
        <v>45322</v>
      </c>
      <c r="E1009" s="8">
        <v>46215</v>
      </c>
      <c r="F1009" s="8" t="s">
        <v>36</v>
      </c>
      <c r="G1009" t="s">
        <v>37</v>
      </c>
      <c r="H1009" t="s">
        <v>155</v>
      </c>
      <c r="I1009" t="s">
        <v>156</v>
      </c>
      <c r="J1009" t="s">
        <v>157</v>
      </c>
      <c r="K1009" t="s">
        <v>2018</v>
      </c>
      <c r="L1009" s="9" t="s">
        <v>2019</v>
      </c>
      <c r="M1009" s="9" t="s">
        <v>43</v>
      </c>
      <c r="N1009" t="s">
        <v>44</v>
      </c>
      <c r="O1009" t="s">
        <v>55</v>
      </c>
      <c r="P1009" t="s">
        <v>56</v>
      </c>
      <c r="Q1009" s="5" t="s">
        <v>79</v>
      </c>
      <c r="R1009" t="s">
        <v>80</v>
      </c>
      <c r="S1009" t="s">
        <v>478</v>
      </c>
      <c r="T1009" t="s">
        <v>479</v>
      </c>
      <c r="U1009">
        <v>40</v>
      </c>
      <c r="V1009">
        <v>21</v>
      </c>
      <c r="W1009">
        <v>79.17</v>
      </c>
      <c r="X1009">
        <f>Ventes[[#This Row],[VenteNombre]]*Ventes[[#This Row],[PUHT]]</f>
        <v>1662.57</v>
      </c>
      <c r="Y1009">
        <f>IF(Ventes[[#This Row],[RemiseType]]="Aucun",0,IF(Ventes[[#This Row],[RemiseType]]="Bas",3%,IF(Ventes[[#This Row],[RemiseType]]="Moyen",5%,IF(Ventes[[#This Row],[RemiseType]]="Elevé",10%,0))))*Ventes[[#This Row],[VenteBrut]]</f>
        <v>49.877099999999999</v>
      </c>
      <c r="Z1009">
        <f>Ventes[[#This Row],[VenteBrut]]-Ventes[[#This Row],[Remise]]</f>
        <v>1612.6929</v>
      </c>
      <c r="AA1009">
        <f>Ventes[[#This Row],[VenteNombre]]*Ventes[[#This Row],[CUHT]]</f>
        <v>840</v>
      </c>
      <c r="AB1009">
        <f>ROUND(Ventes[[#This Row],[VenteNet]]-Ventes[[#This Row],[Cout]],2)</f>
        <v>772.69</v>
      </c>
      <c r="AC1009">
        <f>WEEKDAY(Ventes[[#This Row],[VenteDate]], 2)</f>
        <v>7</v>
      </c>
      <c r="AD1009" t="str">
        <f>CHOOSE(WEEKDAY(Ventes[[#This Row],[VenteDate]], 2),"lun.","mar.","mer.","jeu.","ven.","sam.","dim.")</f>
        <v>dim.</v>
      </c>
      <c r="AE1009" s="10" t="str">
        <f>IF(MONTH(Ventes[[#This Row],[VenteDate]])&lt;10,"0"&amp;MONTH(Ventes[[#This Row],[VenteDate]]),TEXT(MONTH(Ventes[[#This Row],[VenteDate]]),"##"))</f>
        <v>07</v>
      </c>
      <c r="AF1009" t="str">
        <f>CHOOSE(Ventes[[#This Row],[DateMoisNumero]],"janvier","février","mars","avril","mai","juin","juillet.","août","septembre","octobre","novembre","décembre")</f>
        <v>juillet.</v>
      </c>
      <c r="AG1009" t="str">
        <f>Ventes[[#This Row],[DateAnnee]]&amp;IF(WEEKNUM(Ventes[[#This Row],[VenteDate]])&lt;10,"-0","-")&amp;WEEKNUM(Ventes[[#This Row],[VenteDate]])</f>
        <v>2026-29</v>
      </c>
      <c r="AH1009" s="10">
        <f>YEAR(Ventes[[#This Row],[VenteDate]])</f>
        <v>2026</v>
      </c>
      <c r="AI1009" s="1"/>
      <c r="AK1009" s="2"/>
      <c r="AR1009"/>
      <c r="AS1009"/>
      <c r="AT1009"/>
      <c r="AU1009"/>
      <c r="AV1009"/>
      <c r="AW1009"/>
      <c r="BA1009"/>
      <c r="BC1009"/>
    </row>
    <row r="1010" spans="1:55">
      <c r="A1010" t="s">
        <v>2014</v>
      </c>
      <c r="B1010" t="s">
        <v>2015</v>
      </c>
      <c r="D1010" s="7">
        <v>45322</v>
      </c>
      <c r="E1010" s="8">
        <v>46357</v>
      </c>
      <c r="F1010" s="8" t="s">
        <v>36</v>
      </c>
      <c r="G1010" t="s">
        <v>37</v>
      </c>
      <c r="H1010" t="s">
        <v>155</v>
      </c>
      <c r="I1010" t="s">
        <v>156</v>
      </c>
      <c r="J1010" t="s">
        <v>157</v>
      </c>
      <c r="K1010" t="s">
        <v>2020</v>
      </c>
      <c r="L1010" s="9" t="s">
        <v>2021</v>
      </c>
      <c r="M1010" s="9" t="s">
        <v>63</v>
      </c>
      <c r="N1010" t="s">
        <v>64</v>
      </c>
      <c r="O1010" t="s">
        <v>55</v>
      </c>
      <c r="P1010" t="s">
        <v>56</v>
      </c>
      <c r="Q1010" s="5" t="s">
        <v>57</v>
      </c>
      <c r="R1010" t="s">
        <v>58</v>
      </c>
      <c r="S1010" t="s">
        <v>49</v>
      </c>
      <c r="T1010" t="s">
        <v>50</v>
      </c>
      <c r="U1010">
        <v>71.67</v>
      </c>
      <c r="V1010">
        <v>38</v>
      </c>
      <c r="W1010">
        <v>75</v>
      </c>
      <c r="X1010">
        <f>Ventes[[#This Row],[VenteNombre]]*Ventes[[#This Row],[PUHT]]</f>
        <v>2850</v>
      </c>
      <c r="Y1010">
        <f>IF(Ventes[[#This Row],[RemiseType]]="Aucun",0,IF(Ventes[[#This Row],[RemiseType]]="Bas",3%,IF(Ventes[[#This Row],[RemiseType]]="Moyen",5%,IF(Ventes[[#This Row],[RemiseType]]="Elevé",10%,0))))*Ventes[[#This Row],[VenteBrut]]</f>
        <v>85.5</v>
      </c>
      <c r="Z1010">
        <f>Ventes[[#This Row],[VenteBrut]]-Ventes[[#This Row],[Remise]]</f>
        <v>2764.5</v>
      </c>
      <c r="AA1010">
        <f>Ventes[[#This Row],[VenteNombre]]*Ventes[[#This Row],[CUHT]]</f>
        <v>2723.46</v>
      </c>
      <c r="AB1010">
        <f>ROUND(Ventes[[#This Row],[VenteNet]]-Ventes[[#This Row],[Cout]],2)</f>
        <v>41.04</v>
      </c>
      <c r="AC1010">
        <f>WEEKDAY(Ventes[[#This Row],[VenteDate]], 2)</f>
        <v>2</v>
      </c>
      <c r="AD1010" t="str">
        <f>CHOOSE(WEEKDAY(Ventes[[#This Row],[VenteDate]], 2),"lun.","mar.","mer.","jeu.","ven.","sam.","dim.")</f>
        <v>mar.</v>
      </c>
      <c r="AE1010" s="10" t="str">
        <f>IF(MONTH(Ventes[[#This Row],[VenteDate]])&lt;10,"0"&amp;MONTH(Ventes[[#This Row],[VenteDate]]),TEXT(MONTH(Ventes[[#This Row],[VenteDate]]),"##"))</f>
        <v>12</v>
      </c>
      <c r="AF1010" t="str">
        <f>CHOOSE(Ventes[[#This Row],[DateMoisNumero]],"janvier","février","mars","avril","mai","juin","juillet.","août","septembre","octobre","novembre","décembre")</f>
        <v>décembre</v>
      </c>
      <c r="AG1010" t="str">
        <f>Ventes[[#This Row],[DateAnnee]]&amp;IF(WEEKNUM(Ventes[[#This Row],[VenteDate]])&lt;10,"-0","-")&amp;WEEKNUM(Ventes[[#This Row],[VenteDate]])</f>
        <v>2026-49</v>
      </c>
      <c r="AH1010" s="10">
        <f>YEAR(Ventes[[#This Row],[VenteDate]])</f>
        <v>2026</v>
      </c>
      <c r="AI1010" s="1"/>
      <c r="AK1010" s="2"/>
      <c r="AR1010"/>
      <c r="AS1010"/>
      <c r="AT1010"/>
      <c r="AU1010"/>
      <c r="AV1010"/>
      <c r="AW1010"/>
      <c r="BA1010"/>
      <c r="BC1010"/>
    </row>
    <row r="1011" spans="1:55">
      <c r="A1011" t="s">
        <v>2014</v>
      </c>
      <c r="B1011" t="s">
        <v>2015</v>
      </c>
      <c r="D1011" s="7">
        <v>45322</v>
      </c>
      <c r="E1011" s="8">
        <v>46396</v>
      </c>
      <c r="F1011" s="8" t="s">
        <v>36</v>
      </c>
      <c r="G1011" t="s">
        <v>37</v>
      </c>
      <c r="H1011" t="s">
        <v>155</v>
      </c>
      <c r="I1011" t="s">
        <v>156</v>
      </c>
      <c r="J1011" t="s">
        <v>157</v>
      </c>
      <c r="K1011" t="s">
        <v>2022</v>
      </c>
      <c r="L1011" s="9" t="s">
        <v>2023</v>
      </c>
      <c r="M1011" s="9" t="s">
        <v>43</v>
      </c>
      <c r="N1011" t="s">
        <v>44</v>
      </c>
      <c r="O1011" t="s">
        <v>55</v>
      </c>
      <c r="P1011" s="9" t="s">
        <v>56</v>
      </c>
      <c r="Q1011" s="5" t="s">
        <v>47</v>
      </c>
      <c r="R1011" t="s">
        <v>48</v>
      </c>
      <c r="S1011" t="s">
        <v>102</v>
      </c>
      <c r="T1011" t="s">
        <v>103</v>
      </c>
      <c r="U1011" s="9">
        <v>86.4</v>
      </c>
      <c r="V1011">
        <v>18</v>
      </c>
      <c r="W1011" s="9">
        <v>171</v>
      </c>
      <c r="X1011">
        <f>Ventes[[#This Row],[VenteNombre]]*Ventes[[#This Row],[PUHT]]</f>
        <v>3078</v>
      </c>
      <c r="Y1011">
        <f>IF(Ventes[[#This Row],[RemiseType]]="Aucun",0,IF(Ventes[[#This Row],[RemiseType]]="Bas",3%,IF(Ventes[[#This Row],[RemiseType]]="Moyen",5%,IF(Ventes[[#This Row],[RemiseType]]="Elevé",10%,0))))*Ventes[[#This Row],[VenteBrut]]</f>
        <v>92.34</v>
      </c>
      <c r="Z1011">
        <f>Ventes[[#This Row],[VenteBrut]]-Ventes[[#This Row],[Remise]]</f>
        <v>2985.66</v>
      </c>
      <c r="AA1011">
        <f>Ventes[[#This Row],[VenteNombre]]*Ventes[[#This Row],[CUHT]]</f>
        <v>1555.2</v>
      </c>
      <c r="AB1011">
        <f>ROUND(Ventes[[#This Row],[VenteNet]]-Ventes[[#This Row],[Cout]],2)</f>
        <v>1430.46</v>
      </c>
      <c r="AC1011">
        <f>WEEKDAY(Ventes[[#This Row],[VenteDate]], 2)</f>
        <v>6</v>
      </c>
      <c r="AD1011" t="str">
        <f>CHOOSE(WEEKDAY(Ventes[[#This Row],[VenteDate]], 2),"lun.","mar.","mer.","jeu.","ven.","sam.","dim.")</f>
        <v>sam.</v>
      </c>
      <c r="AE1011" s="10" t="str">
        <f>IF(MONTH(Ventes[[#This Row],[VenteDate]])&lt;10,"0"&amp;MONTH(Ventes[[#This Row],[VenteDate]]),TEXT(MONTH(Ventes[[#This Row],[VenteDate]]),"##"))</f>
        <v>01</v>
      </c>
      <c r="AF1011" t="str">
        <f>CHOOSE(Ventes[[#This Row],[DateMoisNumero]],"janvier","février","mars","avril","mai","juin","juillet.","août","septembre","octobre","novembre","décembre")</f>
        <v>janvier</v>
      </c>
      <c r="AG1011" t="str">
        <f>Ventes[[#This Row],[DateAnnee]]&amp;IF(WEEKNUM(Ventes[[#This Row],[VenteDate]])&lt;10,"-0","-")&amp;WEEKNUM(Ventes[[#This Row],[VenteDate]])</f>
        <v>2027-02</v>
      </c>
      <c r="AH1011" s="10">
        <f>YEAR(Ventes[[#This Row],[VenteDate]])</f>
        <v>2027</v>
      </c>
      <c r="AI1011" s="1"/>
      <c r="AK1011" s="2"/>
      <c r="AR1011"/>
      <c r="AS1011"/>
      <c r="AT1011"/>
      <c r="AU1011"/>
      <c r="AV1011"/>
      <c r="AW1011"/>
      <c r="BA1011"/>
      <c r="BC1011"/>
    </row>
    <row r="1012" spans="1:55">
      <c r="A1012" t="s">
        <v>2014</v>
      </c>
      <c r="B1012" t="s">
        <v>2015</v>
      </c>
      <c r="D1012" s="7">
        <v>45322</v>
      </c>
      <c r="E1012" s="8">
        <v>46497</v>
      </c>
      <c r="F1012" s="8" t="s">
        <v>36</v>
      </c>
      <c r="G1012" t="s">
        <v>37</v>
      </c>
      <c r="H1012" t="s">
        <v>155</v>
      </c>
      <c r="I1012" t="s">
        <v>156</v>
      </c>
      <c r="J1012" t="s">
        <v>157</v>
      </c>
      <c r="K1012" t="s">
        <v>1150</v>
      </c>
      <c r="L1012" s="9" t="s">
        <v>1151</v>
      </c>
      <c r="M1012" s="9" t="s">
        <v>63</v>
      </c>
      <c r="N1012" t="s">
        <v>64</v>
      </c>
      <c r="O1012" t="s">
        <v>55</v>
      </c>
      <c r="P1012" s="9" t="s">
        <v>56</v>
      </c>
      <c r="Q1012" s="5" t="s">
        <v>79</v>
      </c>
      <c r="R1012" t="s">
        <v>80</v>
      </c>
      <c r="S1012" t="s">
        <v>143</v>
      </c>
      <c r="T1012" t="s">
        <v>144</v>
      </c>
      <c r="U1012" s="9">
        <v>18.899999999999999</v>
      </c>
      <c r="V1012">
        <v>92</v>
      </c>
      <c r="W1012" s="9">
        <v>24.94</v>
      </c>
      <c r="X1012">
        <f>Ventes[[#This Row],[VenteNombre]]*Ventes[[#This Row],[PUHT]]</f>
        <v>2294.48</v>
      </c>
      <c r="Y1012">
        <f>IF(Ventes[[#This Row],[RemiseType]]="Aucun",0,IF(Ventes[[#This Row],[RemiseType]]="Bas",3%,IF(Ventes[[#This Row],[RemiseType]]="Moyen",5%,IF(Ventes[[#This Row],[RemiseType]]="Elevé",10%,0))))*Ventes[[#This Row],[VenteBrut]]</f>
        <v>68.834400000000002</v>
      </c>
      <c r="Z1012">
        <f>Ventes[[#This Row],[VenteBrut]]-Ventes[[#This Row],[Remise]]</f>
        <v>2225.6455999999998</v>
      </c>
      <c r="AA1012">
        <f>Ventes[[#This Row],[VenteNombre]]*Ventes[[#This Row],[CUHT]]</f>
        <v>1738.8</v>
      </c>
      <c r="AB1012">
        <f>ROUND(Ventes[[#This Row],[VenteNet]]-Ventes[[#This Row],[Cout]],2)</f>
        <v>486.85</v>
      </c>
      <c r="AC1012">
        <f>WEEKDAY(Ventes[[#This Row],[VenteDate]], 2)</f>
        <v>2</v>
      </c>
      <c r="AD1012" t="str">
        <f>CHOOSE(WEEKDAY(Ventes[[#This Row],[VenteDate]], 2),"lun.","mar.","mer.","jeu.","ven.","sam.","dim.")</f>
        <v>mar.</v>
      </c>
      <c r="AE1012" s="10" t="str">
        <f>IF(MONTH(Ventes[[#This Row],[VenteDate]])&lt;10,"0"&amp;MONTH(Ventes[[#This Row],[VenteDate]]),TEXT(MONTH(Ventes[[#This Row],[VenteDate]]),"##"))</f>
        <v>04</v>
      </c>
      <c r="AF1012" t="str">
        <f>CHOOSE(Ventes[[#This Row],[DateMoisNumero]],"janvier","février","mars","avril","mai","juin","juillet.","août","septembre","octobre","novembre","décembre")</f>
        <v>avril</v>
      </c>
      <c r="AG1012" t="str">
        <f>Ventes[[#This Row],[DateAnnee]]&amp;IF(WEEKNUM(Ventes[[#This Row],[VenteDate]])&lt;10,"-0","-")&amp;WEEKNUM(Ventes[[#This Row],[VenteDate]])</f>
        <v>2027-17</v>
      </c>
      <c r="AH1012" s="10">
        <f>YEAR(Ventes[[#This Row],[VenteDate]])</f>
        <v>2027</v>
      </c>
      <c r="AI1012" s="1"/>
      <c r="AK1012" s="2"/>
      <c r="AR1012"/>
      <c r="AS1012"/>
      <c r="AT1012"/>
      <c r="AU1012"/>
      <c r="AV1012"/>
      <c r="AW1012"/>
      <c r="BA1012"/>
      <c r="BC1012"/>
    </row>
    <row r="1013" spans="1:55">
      <c r="A1013" t="s">
        <v>2014</v>
      </c>
      <c r="B1013" t="s">
        <v>2015</v>
      </c>
      <c r="D1013" s="7">
        <v>45322</v>
      </c>
      <c r="E1013" s="8">
        <v>46562</v>
      </c>
      <c r="F1013" s="8" t="s">
        <v>36</v>
      </c>
      <c r="G1013" t="s">
        <v>37</v>
      </c>
      <c r="H1013" t="s">
        <v>155</v>
      </c>
      <c r="I1013" t="s">
        <v>156</v>
      </c>
      <c r="J1013" t="s">
        <v>157</v>
      </c>
      <c r="K1013" t="s">
        <v>1221</v>
      </c>
      <c r="L1013" s="9" t="s">
        <v>1222</v>
      </c>
      <c r="M1013" s="9" t="s">
        <v>63</v>
      </c>
      <c r="N1013" t="s">
        <v>64</v>
      </c>
      <c r="O1013" t="s">
        <v>77</v>
      </c>
      <c r="P1013" t="s">
        <v>78</v>
      </c>
      <c r="Q1013" s="5" t="s">
        <v>65</v>
      </c>
      <c r="R1013" t="s">
        <v>66</v>
      </c>
      <c r="S1013" t="s">
        <v>675</v>
      </c>
      <c r="T1013" t="s">
        <v>676</v>
      </c>
      <c r="U1013">
        <v>28.8</v>
      </c>
      <c r="V1013">
        <v>22</v>
      </c>
      <c r="W1013">
        <v>40.5</v>
      </c>
      <c r="X1013">
        <f>Ventes[[#This Row],[VenteNombre]]*Ventes[[#This Row],[PUHT]]</f>
        <v>891</v>
      </c>
      <c r="Y1013">
        <f>IF(Ventes[[#This Row],[RemiseType]]="Aucun",0,IF(Ventes[[#This Row],[RemiseType]]="Bas",3%,IF(Ventes[[#This Row],[RemiseType]]="Moyen",5%,IF(Ventes[[#This Row],[RemiseType]]="Elevé",10%,0))))*Ventes[[#This Row],[VenteBrut]]</f>
        <v>89.100000000000009</v>
      </c>
      <c r="Z1013">
        <f>Ventes[[#This Row],[VenteBrut]]-Ventes[[#This Row],[Remise]]</f>
        <v>801.9</v>
      </c>
      <c r="AA1013">
        <f>Ventes[[#This Row],[VenteNombre]]*Ventes[[#This Row],[CUHT]]</f>
        <v>633.6</v>
      </c>
      <c r="AB1013">
        <f>ROUND(Ventes[[#This Row],[VenteNet]]-Ventes[[#This Row],[Cout]],2)</f>
        <v>168.3</v>
      </c>
      <c r="AC1013">
        <f>WEEKDAY(Ventes[[#This Row],[VenteDate]], 2)</f>
        <v>4</v>
      </c>
      <c r="AD1013" t="str">
        <f>CHOOSE(WEEKDAY(Ventes[[#This Row],[VenteDate]], 2),"lun.","mar.","mer.","jeu.","ven.","sam.","dim.")</f>
        <v>jeu.</v>
      </c>
      <c r="AE1013" s="10" t="str">
        <f>IF(MONTH(Ventes[[#This Row],[VenteDate]])&lt;10,"0"&amp;MONTH(Ventes[[#This Row],[VenteDate]]),TEXT(MONTH(Ventes[[#This Row],[VenteDate]]),"##"))</f>
        <v>06</v>
      </c>
      <c r="AF1013" t="str">
        <f>CHOOSE(Ventes[[#This Row],[DateMoisNumero]],"janvier","février","mars","avril","mai","juin","juillet.","août","septembre","octobre","novembre","décembre")</f>
        <v>juin</v>
      </c>
      <c r="AG1013" t="str">
        <f>Ventes[[#This Row],[DateAnnee]]&amp;IF(WEEKNUM(Ventes[[#This Row],[VenteDate]])&lt;10,"-0","-")&amp;WEEKNUM(Ventes[[#This Row],[VenteDate]])</f>
        <v>2027-26</v>
      </c>
      <c r="AH1013" s="10">
        <f>YEAR(Ventes[[#This Row],[VenteDate]])</f>
        <v>2027</v>
      </c>
      <c r="AI1013" s="1"/>
      <c r="AK1013" s="2"/>
      <c r="AR1013"/>
      <c r="AS1013"/>
      <c r="AT1013"/>
      <c r="AU1013"/>
      <c r="AV1013"/>
      <c r="AW1013"/>
      <c r="BA1013"/>
      <c r="BC1013"/>
    </row>
    <row r="1014" spans="1:55">
      <c r="A1014" t="s">
        <v>2014</v>
      </c>
      <c r="B1014" t="s">
        <v>2015</v>
      </c>
      <c r="D1014" s="7">
        <v>45322</v>
      </c>
      <c r="E1014" s="8">
        <v>46562</v>
      </c>
      <c r="F1014" s="8" t="s">
        <v>36</v>
      </c>
      <c r="G1014" t="s">
        <v>37</v>
      </c>
      <c r="H1014" t="s">
        <v>155</v>
      </c>
      <c r="I1014" t="s">
        <v>156</v>
      </c>
      <c r="J1014" t="s">
        <v>157</v>
      </c>
      <c r="K1014" t="s">
        <v>2024</v>
      </c>
      <c r="L1014" s="9" t="s">
        <v>2025</v>
      </c>
      <c r="M1014" s="9" t="s">
        <v>63</v>
      </c>
      <c r="N1014" t="s">
        <v>64</v>
      </c>
      <c r="O1014" t="s">
        <v>77</v>
      </c>
      <c r="P1014" s="9" t="s">
        <v>78</v>
      </c>
      <c r="Q1014" s="5" t="s">
        <v>65</v>
      </c>
      <c r="R1014" t="s">
        <v>66</v>
      </c>
      <c r="S1014" t="s">
        <v>675</v>
      </c>
      <c r="T1014" t="s">
        <v>676</v>
      </c>
      <c r="U1014" s="9">
        <v>33.6</v>
      </c>
      <c r="V1014">
        <v>22</v>
      </c>
      <c r="W1014" s="9">
        <v>47.25</v>
      </c>
      <c r="X1014">
        <f>Ventes[[#This Row],[VenteNombre]]*Ventes[[#This Row],[PUHT]]</f>
        <v>1039.5</v>
      </c>
      <c r="Y1014">
        <f>IF(Ventes[[#This Row],[RemiseType]]="Aucun",0,IF(Ventes[[#This Row],[RemiseType]]="Bas",3%,IF(Ventes[[#This Row],[RemiseType]]="Moyen",5%,IF(Ventes[[#This Row],[RemiseType]]="Elevé",10%,0))))*Ventes[[#This Row],[VenteBrut]]</f>
        <v>103.95</v>
      </c>
      <c r="Z1014">
        <f>Ventes[[#This Row],[VenteBrut]]-Ventes[[#This Row],[Remise]]</f>
        <v>935.55</v>
      </c>
      <c r="AA1014">
        <f>Ventes[[#This Row],[VenteNombre]]*Ventes[[#This Row],[CUHT]]</f>
        <v>739.2</v>
      </c>
      <c r="AB1014">
        <f>ROUND(Ventes[[#This Row],[VenteNet]]-Ventes[[#This Row],[Cout]],2)</f>
        <v>196.35</v>
      </c>
      <c r="AC1014">
        <f>WEEKDAY(Ventes[[#This Row],[VenteDate]], 2)</f>
        <v>4</v>
      </c>
      <c r="AD1014" t="str">
        <f>CHOOSE(WEEKDAY(Ventes[[#This Row],[VenteDate]], 2),"lun.","mar.","mer.","jeu.","ven.","sam.","dim.")</f>
        <v>jeu.</v>
      </c>
      <c r="AE1014" s="10" t="str">
        <f>IF(MONTH(Ventes[[#This Row],[VenteDate]])&lt;10,"0"&amp;MONTH(Ventes[[#This Row],[VenteDate]]),TEXT(MONTH(Ventes[[#This Row],[VenteDate]]),"##"))</f>
        <v>06</v>
      </c>
      <c r="AF1014" t="str">
        <f>CHOOSE(Ventes[[#This Row],[DateMoisNumero]],"janvier","février","mars","avril","mai","juin","juillet.","août","septembre","octobre","novembre","décembre")</f>
        <v>juin</v>
      </c>
      <c r="AG1014" t="str">
        <f>Ventes[[#This Row],[DateAnnee]]&amp;IF(WEEKNUM(Ventes[[#This Row],[VenteDate]])&lt;10,"-0","-")&amp;WEEKNUM(Ventes[[#This Row],[VenteDate]])</f>
        <v>2027-26</v>
      </c>
      <c r="AH1014" s="10">
        <f>YEAR(Ventes[[#This Row],[VenteDate]])</f>
        <v>2027</v>
      </c>
      <c r="AI1014" s="1"/>
      <c r="AK1014" s="2"/>
      <c r="AR1014"/>
      <c r="AS1014"/>
      <c r="AT1014"/>
      <c r="AU1014"/>
      <c r="AV1014"/>
      <c r="AW1014"/>
      <c r="BA1014"/>
      <c r="BC1014"/>
    </row>
    <row r="1015" spans="1:55">
      <c r="A1015" t="s">
        <v>2014</v>
      </c>
      <c r="B1015" t="s">
        <v>2015</v>
      </c>
      <c r="D1015" s="7">
        <v>45322</v>
      </c>
      <c r="E1015" s="8">
        <v>46655</v>
      </c>
      <c r="F1015" s="8" t="s">
        <v>36</v>
      </c>
      <c r="G1015" t="s">
        <v>37</v>
      </c>
      <c r="H1015" t="s">
        <v>155</v>
      </c>
      <c r="I1015" t="s">
        <v>156</v>
      </c>
      <c r="J1015" t="s">
        <v>157</v>
      </c>
      <c r="K1015" t="s">
        <v>830</v>
      </c>
      <c r="L1015" s="9" t="s">
        <v>831</v>
      </c>
      <c r="M1015" s="9" t="s">
        <v>63</v>
      </c>
      <c r="N1015" t="s">
        <v>64</v>
      </c>
      <c r="O1015" t="s">
        <v>55</v>
      </c>
      <c r="P1015" s="9" t="s">
        <v>56</v>
      </c>
      <c r="Q1015" s="5" t="s">
        <v>57</v>
      </c>
      <c r="R1015" t="s">
        <v>58</v>
      </c>
      <c r="S1015" t="s">
        <v>183</v>
      </c>
      <c r="T1015" t="s">
        <v>184</v>
      </c>
      <c r="U1015" s="9">
        <v>36</v>
      </c>
      <c r="V1015">
        <v>23</v>
      </c>
      <c r="W1015" s="9">
        <v>47.5</v>
      </c>
      <c r="X1015">
        <f>Ventes[[#This Row],[VenteNombre]]*Ventes[[#This Row],[PUHT]]</f>
        <v>1092.5</v>
      </c>
      <c r="Y1015">
        <f>IF(Ventes[[#This Row],[RemiseType]]="Aucun",0,IF(Ventes[[#This Row],[RemiseType]]="Bas",3%,IF(Ventes[[#This Row],[RemiseType]]="Moyen",5%,IF(Ventes[[#This Row],[RemiseType]]="Elevé",10%,0))))*Ventes[[#This Row],[VenteBrut]]</f>
        <v>32.774999999999999</v>
      </c>
      <c r="Z1015">
        <f>Ventes[[#This Row],[VenteBrut]]-Ventes[[#This Row],[Remise]]</f>
        <v>1059.7249999999999</v>
      </c>
      <c r="AA1015">
        <f>Ventes[[#This Row],[VenteNombre]]*Ventes[[#This Row],[CUHT]]</f>
        <v>828</v>
      </c>
      <c r="AB1015">
        <f>ROUND(Ventes[[#This Row],[VenteNet]]-Ventes[[#This Row],[Cout]],2)</f>
        <v>231.73</v>
      </c>
      <c r="AC1015">
        <f>WEEKDAY(Ventes[[#This Row],[VenteDate]], 2)</f>
        <v>6</v>
      </c>
      <c r="AD1015" t="str">
        <f>CHOOSE(WEEKDAY(Ventes[[#This Row],[VenteDate]], 2),"lun.","mar.","mer.","jeu.","ven.","sam.","dim.")</f>
        <v>sam.</v>
      </c>
      <c r="AE1015" s="10" t="str">
        <f>IF(MONTH(Ventes[[#This Row],[VenteDate]])&lt;10,"0"&amp;MONTH(Ventes[[#This Row],[VenteDate]]),TEXT(MONTH(Ventes[[#This Row],[VenteDate]]),"##"))</f>
        <v>09</v>
      </c>
      <c r="AF1015" t="str">
        <f>CHOOSE(Ventes[[#This Row],[DateMoisNumero]],"janvier","février","mars","avril","mai","juin","juillet.","août","septembre","octobre","novembre","décembre")</f>
        <v>septembre</v>
      </c>
      <c r="AG1015" t="str">
        <f>Ventes[[#This Row],[DateAnnee]]&amp;IF(WEEKNUM(Ventes[[#This Row],[VenteDate]])&lt;10,"-0","-")&amp;WEEKNUM(Ventes[[#This Row],[VenteDate]])</f>
        <v>2027-39</v>
      </c>
      <c r="AH1015" s="10">
        <f>YEAR(Ventes[[#This Row],[VenteDate]])</f>
        <v>2027</v>
      </c>
      <c r="AI1015" s="1"/>
      <c r="AK1015" s="2"/>
      <c r="AR1015"/>
      <c r="AS1015"/>
      <c r="AT1015"/>
      <c r="AU1015"/>
      <c r="AV1015"/>
      <c r="AW1015"/>
      <c r="BA1015"/>
      <c r="BC1015"/>
    </row>
    <row r="1016" spans="1:55">
      <c r="A1016" t="s">
        <v>2026</v>
      </c>
      <c r="B1016" t="s">
        <v>2027</v>
      </c>
      <c r="D1016" s="8">
        <v>45736</v>
      </c>
      <c r="E1016" s="8">
        <v>45736</v>
      </c>
      <c r="F1016" s="8" t="s">
        <v>108</v>
      </c>
      <c r="G1016" t="s">
        <v>109</v>
      </c>
      <c r="H1016" t="s">
        <v>155</v>
      </c>
      <c r="I1016" t="s">
        <v>156</v>
      </c>
      <c r="J1016" t="s">
        <v>157</v>
      </c>
      <c r="K1016" t="s">
        <v>1841</v>
      </c>
      <c r="L1016" s="9" t="s">
        <v>1842</v>
      </c>
      <c r="M1016" s="9" t="s">
        <v>63</v>
      </c>
      <c r="N1016" t="s">
        <v>64</v>
      </c>
      <c r="O1016" t="s">
        <v>45</v>
      </c>
      <c r="P1016" t="s">
        <v>46</v>
      </c>
      <c r="Q1016" s="5" t="s">
        <v>47</v>
      </c>
      <c r="R1016" t="s">
        <v>48</v>
      </c>
      <c r="S1016" t="s">
        <v>143</v>
      </c>
      <c r="T1016" t="s">
        <v>144</v>
      </c>
      <c r="U1016">
        <v>61.92</v>
      </c>
      <c r="V1016">
        <v>20</v>
      </c>
      <c r="W1016">
        <v>164.8</v>
      </c>
      <c r="X1016">
        <f>Ventes[[#This Row],[VenteNombre]]*Ventes[[#This Row],[PUHT]]</f>
        <v>3296</v>
      </c>
      <c r="Y1016">
        <f>IF(Ventes[[#This Row],[RemiseType]]="Aucun",0,IF(Ventes[[#This Row],[RemiseType]]="Bas",3%,IF(Ventes[[#This Row],[RemiseType]]="Moyen",5%,IF(Ventes[[#This Row],[RemiseType]]="Elevé",10%,0))))*Ventes[[#This Row],[VenteBrut]]</f>
        <v>164.8</v>
      </c>
      <c r="Z1016">
        <f>Ventes[[#This Row],[VenteBrut]]-Ventes[[#This Row],[Remise]]</f>
        <v>3131.2</v>
      </c>
      <c r="AA1016">
        <f>Ventes[[#This Row],[VenteNombre]]*Ventes[[#This Row],[CUHT]]</f>
        <v>1238.4000000000001</v>
      </c>
      <c r="AB1016">
        <f>ROUND(Ventes[[#This Row],[VenteNet]]-Ventes[[#This Row],[Cout]],2)</f>
        <v>1892.8</v>
      </c>
      <c r="AC1016">
        <f>WEEKDAY(Ventes[[#This Row],[VenteDate]], 2)</f>
        <v>4</v>
      </c>
      <c r="AD1016" t="str">
        <f>CHOOSE(WEEKDAY(Ventes[[#This Row],[VenteDate]], 2),"lun.","mar.","mer.","jeu.","ven.","sam.","dim.")</f>
        <v>jeu.</v>
      </c>
      <c r="AE1016" s="10" t="str">
        <f>IF(MONTH(Ventes[[#This Row],[VenteDate]])&lt;10,"0"&amp;MONTH(Ventes[[#This Row],[VenteDate]]),TEXT(MONTH(Ventes[[#This Row],[VenteDate]]),"##"))</f>
        <v>03</v>
      </c>
      <c r="AF1016" t="str">
        <f>CHOOSE(Ventes[[#This Row],[DateMoisNumero]],"janvier","février","mars","avril","mai","juin","juillet.","août","septembre","octobre","novembre","décembre")</f>
        <v>mars</v>
      </c>
      <c r="AG1016" t="str">
        <f>Ventes[[#This Row],[DateAnnee]]&amp;IF(WEEKNUM(Ventes[[#This Row],[VenteDate]])&lt;10,"-0","-")&amp;WEEKNUM(Ventes[[#This Row],[VenteDate]])</f>
        <v>2025-12</v>
      </c>
      <c r="AH1016" s="10">
        <f>YEAR(Ventes[[#This Row],[VenteDate]])</f>
        <v>2025</v>
      </c>
      <c r="AI1016" s="1"/>
      <c r="AK1016" s="2"/>
      <c r="AR1016"/>
      <c r="AS1016"/>
      <c r="AT1016"/>
      <c r="AU1016"/>
      <c r="AV1016"/>
      <c r="AW1016"/>
      <c r="BA1016"/>
      <c r="BC1016"/>
    </row>
    <row r="1017" spans="1:55">
      <c r="A1017" t="s">
        <v>2026</v>
      </c>
      <c r="B1017" t="s">
        <v>2027</v>
      </c>
      <c r="D1017" s="8">
        <v>45736</v>
      </c>
      <c r="E1017" s="8">
        <v>45736</v>
      </c>
      <c r="F1017" s="8" t="s">
        <v>108</v>
      </c>
      <c r="G1017" t="s">
        <v>109</v>
      </c>
      <c r="H1017" t="s">
        <v>155</v>
      </c>
      <c r="I1017" t="s">
        <v>156</v>
      </c>
      <c r="J1017" t="s">
        <v>157</v>
      </c>
      <c r="K1017" t="s">
        <v>516</v>
      </c>
      <c r="L1017" s="9" t="s">
        <v>517</v>
      </c>
      <c r="M1017" s="9" t="s">
        <v>63</v>
      </c>
      <c r="N1017" t="s">
        <v>64</v>
      </c>
      <c r="O1017" t="s">
        <v>45</v>
      </c>
      <c r="P1017" s="9" t="s">
        <v>46</v>
      </c>
      <c r="Q1017" s="5" t="s">
        <v>57</v>
      </c>
      <c r="R1017" t="s">
        <v>58</v>
      </c>
      <c r="S1017" t="s">
        <v>143</v>
      </c>
      <c r="T1017" t="s">
        <v>144</v>
      </c>
      <c r="U1017" s="9">
        <v>72.239999999999995</v>
      </c>
      <c r="V1017">
        <v>10</v>
      </c>
      <c r="W1017" s="9">
        <v>175.6</v>
      </c>
      <c r="X1017">
        <f>Ventes[[#This Row],[VenteNombre]]*Ventes[[#This Row],[PUHT]]</f>
        <v>1756</v>
      </c>
      <c r="Y1017">
        <f>IF(Ventes[[#This Row],[RemiseType]]="Aucun",0,IF(Ventes[[#This Row],[RemiseType]]="Bas",3%,IF(Ventes[[#This Row],[RemiseType]]="Moyen",5%,IF(Ventes[[#This Row],[RemiseType]]="Elevé",10%,0))))*Ventes[[#This Row],[VenteBrut]]</f>
        <v>87.800000000000011</v>
      </c>
      <c r="Z1017">
        <f>Ventes[[#This Row],[VenteBrut]]-Ventes[[#This Row],[Remise]]</f>
        <v>1668.2</v>
      </c>
      <c r="AA1017">
        <f>Ventes[[#This Row],[VenteNombre]]*Ventes[[#This Row],[CUHT]]</f>
        <v>722.4</v>
      </c>
      <c r="AB1017">
        <f>ROUND(Ventes[[#This Row],[VenteNet]]-Ventes[[#This Row],[Cout]],2)</f>
        <v>945.8</v>
      </c>
      <c r="AC1017">
        <f>WEEKDAY(Ventes[[#This Row],[VenteDate]], 2)</f>
        <v>4</v>
      </c>
      <c r="AD1017" t="str">
        <f>CHOOSE(WEEKDAY(Ventes[[#This Row],[VenteDate]], 2),"lun.","mar.","mer.","jeu.","ven.","sam.","dim.")</f>
        <v>jeu.</v>
      </c>
      <c r="AE1017" s="10" t="str">
        <f>IF(MONTH(Ventes[[#This Row],[VenteDate]])&lt;10,"0"&amp;MONTH(Ventes[[#This Row],[VenteDate]]),TEXT(MONTH(Ventes[[#This Row],[VenteDate]]),"##"))</f>
        <v>03</v>
      </c>
      <c r="AF1017" t="str">
        <f>CHOOSE(Ventes[[#This Row],[DateMoisNumero]],"janvier","février","mars","avril","mai","juin","juillet.","août","septembre","octobre","novembre","décembre")</f>
        <v>mars</v>
      </c>
      <c r="AG1017" t="str">
        <f>Ventes[[#This Row],[DateAnnee]]&amp;IF(WEEKNUM(Ventes[[#This Row],[VenteDate]])&lt;10,"-0","-")&amp;WEEKNUM(Ventes[[#This Row],[VenteDate]])</f>
        <v>2025-12</v>
      </c>
      <c r="AH1017" s="10">
        <f>YEAR(Ventes[[#This Row],[VenteDate]])</f>
        <v>2025</v>
      </c>
      <c r="AI1017" s="1"/>
      <c r="AK1017" s="2"/>
      <c r="AR1017"/>
      <c r="AS1017"/>
      <c r="AT1017"/>
      <c r="AU1017"/>
      <c r="AV1017"/>
      <c r="AW1017"/>
      <c r="BA1017"/>
      <c r="BC1017"/>
    </row>
    <row r="1018" spans="1:55">
      <c r="A1018" t="s">
        <v>2026</v>
      </c>
      <c r="B1018" t="s">
        <v>2027</v>
      </c>
      <c r="D1018" s="8">
        <v>45736</v>
      </c>
      <c r="E1018" s="8">
        <v>45926</v>
      </c>
      <c r="F1018" s="8" t="s">
        <v>108</v>
      </c>
      <c r="G1018" t="s">
        <v>109</v>
      </c>
      <c r="H1018" t="s">
        <v>155</v>
      </c>
      <c r="I1018" t="s">
        <v>156</v>
      </c>
      <c r="J1018" t="s">
        <v>157</v>
      </c>
      <c r="K1018" t="s">
        <v>885</v>
      </c>
      <c r="L1018" s="9" t="s">
        <v>886</v>
      </c>
      <c r="M1018" s="9" t="s">
        <v>75</v>
      </c>
      <c r="N1018" t="s">
        <v>76</v>
      </c>
      <c r="O1018" t="s">
        <v>45</v>
      </c>
      <c r="P1018" t="s">
        <v>46</v>
      </c>
      <c r="Q1018" s="5" t="s">
        <v>79</v>
      </c>
      <c r="R1018" t="s">
        <v>80</v>
      </c>
      <c r="S1018" t="s">
        <v>115</v>
      </c>
      <c r="T1018" t="s">
        <v>116</v>
      </c>
      <c r="U1018">
        <v>108</v>
      </c>
      <c r="V1018">
        <v>17</v>
      </c>
      <c r="W1018">
        <v>212.5</v>
      </c>
      <c r="X1018">
        <f>Ventes[[#This Row],[VenteNombre]]*Ventes[[#This Row],[PUHT]]</f>
        <v>3612.5</v>
      </c>
      <c r="Y1018">
        <f>IF(Ventes[[#This Row],[RemiseType]]="Aucun",0,IF(Ventes[[#This Row],[RemiseType]]="Bas",3%,IF(Ventes[[#This Row],[RemiseType]]="Moyen",5%,IF(Ventes[[#This Row],[RemiseType]]="Elevé",10%,0))))*Ventes[[#This Row],[VenteBrut]]</f>
        <v>180.625</v>
      </c>
      <c r="Z1018">
        <f>Ventes[[#This Row],[VenteBrut]]-Ventes[[#This Row],[Remise]]</f>
        <v>3431.875</v>
      </c>
      <c r="AA1018">
        <f>Ventes[[#This Row],[VenteNombre]]*Ventes[[#This Row],[CUHT]]</f>
        <v>1836</v>
      </c>
      <c r="AB1018">
        <f>ROUND(Ventes[[#This Row],[VenteNet]]-Ventes[[#This Row],[Cout]],2)</f>
        <v>1595.88</v>
      </c>
      <c r="AC1018">
        <f>WEEKDAY(Ventes[[#This Row],[VenteDate]], 2)</f>
        <v>5</v>
      </c>
      <c r="AD1018" t="str">
        <f>CHOOSE(WEEKDAY(Ventes[[#This Row],[VenteDate]], 2),"lun.","mar.","mer.","jeu.","ven.","sam.","dim.")</f>
        <v>ven.</v>
      </c>
      <c r="AE1018" s="10" t="str">
        <f>IF(MONTH(Ventes[[#This Row],[VenteDate]])&lt;10,"0"&amp;MONTH(Ventes[[#This Row],[VenteDate]]),TEXT(MONTH(Ventes[[#This Row],[VenteDate]]),"##"))</f>
        <v>09</v>
      </c>
      <c r="AF1018" t="str">
        <f>CHOOSE(Ventes[[#This Row],[DateMoisNumero]],"janvier","février","mars","avril","mai","juin","juillet.","août","septembre","octobre","novembre","décembre")</f>
        <v>septembre</v>
      </c>
      <c r="AG1018" t="str">
        <f>Ventes[[#This Row],[DateAnnee]]&amp;IF(WEEKNUM(Ventes[[#This Row],[VenteDate]])&lt;10,"-0","-")&amp;WEEKNUM(Ventes[[#This Row],[VenteDate]])</f>
        <v>2025-39</v>
      </c>
      <c r="AH1018" s="10">
        <f>YEAR(Ventes[[#This Row],[VenteDate]])</f>
        <v>2025</v>
      </c>
      <c r="AI1018" s="1"/>
      <c r="AK1018" s="2"/>
      <c r="AR1018"/>
      <c r="AS1018"/>
      <c r="AT1018"/>
      <c r="AU1018"/>
      <c r="AV1018"/>
      <c r="AW1018"/>
      <c r="BA1018"/>
      <c r="BC1018"/>
    </row>
    <row r="1019" spans="1:55">
      <c r="A1019" t="s">
        <v>2026</v>
      </c>
      <c r="B1019" t="s">
        <v>2027</v>
      </c>
      <c r="D1019" s="8">
        <v>45736</v>
      </c>
      <c r="E1019" s="8">
        <v>46077</v>
      </c>
      <c r="F1019" s="8" t="s">
        <v>108</v>
      </c>
      <c r="G1019" t="s">
        <v>109</v>
      </c>
      <c r="H1019" t="s">
        <v>155</v>
      </c>
      <c r="I1019" t="s">
        <v>156</v>
      </c>
      <c r="J1019" t="s">
        <v>157</v>
      </c>
      <c r="K1019" t="s">
        <v>1527</v>
      </c>
      <c r="L1019" s="9" t="s">
        <v>1528</v>
      </c>
      <c r="M1019" s="9" t="s">
        <v>53</v>
      </c>
      <c r="N1019" t="s">
        <v>54</v>
      </c>
      <c r="O1019" t="s">
        <v>77</v>
      </c>
      <c r="P1019" t="s">
        <v>78</v>
      </c>
      <c r="Q1019" s="5" t="s">
        <v>65</v>
      </c>
      <c r="R1019" t="s">
        <v>66</v>
      </c>
      <c r="S1019" t="s">
        <v>115</v>
      </c>
      <c r="T1019" t="s">
        <v>116</v>
      </c>
      <c r="U1019">
        <v>49.77</v>
      </c>
      <c r="V1019">
        <v>10</v>
      </c>
      <c r="W1019">
        <v>68.510000000000005</v>
      </c>
      <c r="X1019">
        <f>Ventes[[#This Row],[VenteNombre]]*Ventes[[#This Row],[PUHT]]</f>
        <v>685.1</v>
      </c>
      <c r="Y1019">
        <f>IF(Ventes[[#This Row],[RemiseType]]="Aucun",0,IF(Ventes[[#This Row],[RemiseType]]="Bas",3%,IF(Ventes[[#This Row],[RemiseType]]="Moyen",5%,IF(Ventes[[#This Row],[RemiseType]]="Elevé",10%,0))))*Ventes[[#This Row],[VenteBrut]]</f>
        <v>68.510000000000005</v>
      </c>
      <c r="Z1019">
        <f>Ventes[[#This Row],[VenteBrut]]-Ventes[[#This Row],[Remise]]</f>
        <v>616.59</v>
      </c>
      <c r="AA1019">
        <f>Ventes[[#This Row],[VenteNombre]]*Ventes[[#This Row],[CUHT]]</f>
        <v>497.70000000000005</v>
      </c>
      <c r="AB1019">
        <f>ROUND(Ventes[[#This Row],[VenteNet]]-Ventes[[#This Row],[Cout]],2)</f>
        <v>118.89</v>
      </c>
      <c r="AC1019">
        <f>WEEKDAY(Ventes[[#This Row],[VenteDate]], 2)</f>
        <v>2</v>
      </c>
      <c r="AD1019" t="str">
        <f>CHOOSE(WEEKDAY(Ventes[[#This Row],[VenteDate]], 2),"lun.","mar.","mer.","jeu.","ven.","sam.","dim.")</f>
        <v>mar.</v>
      </c>
      <c r="AE1019" s="10" t="str">
        <f>IF(MONTH(Ventes[[#This Row],[VenteDate]])&lt;10,"0"&amp;MONTH(Ventes[[#This Row],[VenteDate]]),TEXT(MONTH(Ventes[[#This Row],[VenteDate]]),"##"))</f>
        <v>02</v>
      </c>
      <c r="AF1019" t="str">
        <f>CHOOSE(Ventes[[#This Row],[DateMoisNumero]],"janvier","février","mars","avril","mai","juin","juillet.","août","septembre","octobre","novembre","décembre")</f>
        <v>février</v>
      </c>
      <c r="AG1019" t="str">
        <f>Ventes[[#This Row],[DateAnnee]]&amp;IF(WEEKNUM(Ventes[[#This Row],[VenteDate]])&lt;10,"-0","-")&amp;WEEKNUM(Ventes[[#This Row],[VenteDate]])</f>
        <v>2026-09</v>
      </c>
      <c r="AH1019" s="10">
        <f>YEAR(Ventes[[#This Row],[VenteDate]])</f>
        <v>2026</v>
      </c>
      <c r="AI1019" s="1"/>
      <c r="AK1019" s="2"/>
      <c r="AR1019"/>
      <c r="AS1019"/>
      <c r="AT1019"/>
      <c r="AU1019"/>
      <c r="AV1019"/>
      <c r="AW1019"/>
      <c r="BA1019"/>
      <c r="BC1019"/>
    </row>
    <row r="1020" spans="1:55">
      <c r="A1020" t="s">
        <v>2026</v>
      </c>
      <c r="B1020" t="s">
        <v>2027</v>
      </c>
      <c r="D1020" s="8">
        <v>45736</v>
      </c>
      <c r="E1020" s="8">
        <v>46203</v>
      </c>
      <c r="F1020" s="8" t="s">
        <v>108</v>
      </c>
      <c r="G1020" t="s">
        <v>109</v>
      </c>
      <c r="H1020" t="s">
        <v>155</v>
      </c>
      <c r="I1020" t="s">
        <v>156</v>
      </c>
      <c r="J1020" t="s">
        <v>157</v>
      </c>
      <c r="K1020" t="s">
        <v>2028</v>
      </c>
      <c r="L1020" s="9" t="s">
        <v>2029</v>
      </c>
      <c r="M1020" s="9" t="s">
        <v>63</v>
      </c>
      <c r="N1020" t="s">
        <v>64</v>
      </c>
      <c r="O1020" t="s">
        <v>45</v>
      </c>
      <c r="P1020" t="s">
        <v>46</v>
      </c>
      <c r="Q1020" s="5" t="s">
        <v>57</v>
      </c>
      <c r="R1020" t="s">
        <v>58</v>
      </c>
      <c r="S1020" t="s">
        <v>143</v>
      </c>
      <c r="T1020" t="s">
        <v>144</v>
      </c>
      <c r="U1020">
        <v>57.33</v>
      </c>
      <c r="V1020">
        <v>10</v>
      </c>
      <c r="W1020">
        <v>160</v>
      </c>
      <c r="X1020">
        <f>Ventes[[#This Row],[VenteNombre]]*Ventes[[#This Row],[PUHT]]</f>
        <v>1600</v>
      </c>
      <c r="Y1020">
        <f>IF(Ventes[[#This Row],[RemiseType]]="Aucun",0,IF(Ventes[[#This Row],[RemiseType]]="Bas",3%,IF(Ventes[[#This Row],[RemiseType]]="Moyen",5%,IF(Ventes[[#This Row],[RemiseType]]="Elevé",10%,0))))*Ventes[[#This Row],[VenteBrut]]</f>
        <v>80</v>
      </c>
      <c r="Z1020">
        <f>Ventes[[#This Row],[VenteBrut]]-Ventes[[#This Row],[Remise]]</f>
        <v>1520</v>
      </c>
      <c r="AA1020">
        <f>Ventes[[#This Row],[VenteNombre]]*Ventes[[#This Row],[CUHT]]</f>
        <v>573.29999999999995</v>
      </c>
      <c r="AB1020">
        <f>ROUND(Ventes[[#This Row],[VenteNet]]-Ventes[[#This Row],[Cout]],2)</f>
        <v>946.7</v>
      </c>
      <c r="AC1020">
        <f>WEEKDAY(Ventes[[#This Row],[VenteDate]], 2)</f>
        <v>2</v>
      </c>
      <c r="AD1020" t="str">
        <f>CHOOSE(WEEKDAY(Ventes[[#This Row],[VenteDate]], 2),"lun.","mar.","mer.","jeu.","ven.","sam.","dim.")</f>
        <v>mar.</v>
      </c>
      <c r="AE1020" s="10" t="str">
        <f>IF(MONTH(Ventes[[#This Row],[VenteDate]])&lt;10,"0"&amp;MONTH(Ventes[[#This Row],[VenteDate]]),TEXT(MONTH(Ventes[[#This Row],[VenteDate]]),"##"))</f>
        <v>06</v>
      </c>
      <c r="AF1020" t="str">
        <f>CHOOSE(Ventes[[#This Row],[DateMoisNumero]],"janvier","février","mars","avril","mai","juin","juillet.","août","septembre","octobre","novembre","décembre")</f>
        <v>juin</v>
      </c>
      <c r="AG1020" t="str">
        <f>Ventes[[#This Row],[DateAnnee]]&amp;IF(WEEKNUM(Ventes[[#This Row],[VenteDate]])&lt;10,"-0","-")&amp;WEEKNUM(Ventes[[#This Row],[VenteDate]])</f>
        <v>2026-27</v>
      </c>
      <c r="AH1020" s="10">
        <f>YEAR(Ventes[[#This Row],[VenteDate]])</f>
        <v>2026</v>
      </c>
      <c r="AI1020" s="1"/>
      <c r="AK1020" s="2"/>
      <c r="AR1020"/>
      <c r="AS1020"/>
      <c r="AT1020"/>
      <c r="AU1020"/>
      <c r="AV1020"/>
      <c r="AW1020"/>
      <c r="BA1020"/>
      <c r="BC1020"/>
    </row>
    <row r="1021" spans="1:55">
      <c r="A1021" t="s">
        <v>2026</v>
      </c>
      <c r="B1021" t="s">
        <v>2027</v>
      </c>
      <c r="D1021" s="8">
        <v>45736</v>
      </c>
      <c r="E1021" s="8">
        <v>46466</v>
      </c>
      <c r="F1021" s="8" t="s">
        <v>108</v>
      </c>
      <c r="G1021" t="s">
        <v>109</v>
      </c>
      <c r="H1021" t="s">
        <v>155</v>
      </c>
      <c r="I1021" t="s">
        <v>156</v>
      </c>
      <c r="J1021" t="s">
        <v>157</v>
      </c>
      <c r="K1021" t="s">
        <v>2030</v>
      </c>
      <c r="L1021" s="9" t="s">
        <v>2031</v>
      </c>
      <c r="M1021" s="9" t="s">
        <v>63</v>
      </c>
      <c r="N1021" t="s">
        <v>64</v>
      </c>
      <c r="O1021" t="s">
        <v>45</v>
      </c>
      <c r="P1021" s="9" t="s">
        <v>46</v>
      </c>
      <c r="Q1021" s="5" t="s">
        <v>47</v>
      </c>
      <c r="R1021" t="s">
        <v>48</v>
      </c>
      <c r="S1021" t="s">
        <v>143</v>
      </c>
      <c r="T1021" t="s">
        <v>144</v>
      </c>
      <c r="U1021" s="9">
        <v>15.48</v>
      </c>
      <c r="V1021">
        <v>20</v>
      </c>
      <c r="W1021" s="9">
        <v>116.2</v>
      </c>
      <c r="X1021">
        <f>Ventes[[#This Row],[VenteNombre]]*Ventes[[#This Row],[PUHT]]</f>
        <v>2324</v>
      </c>
      <c r="Y1021">
        <f>IF(Ventes[[#This Row],[RemiseType]]="Aucun",0,IF(Ventes[[#This Row],[RemiseType]]="Bas",3%,IF(Ventes[[#This Row],[RemiseType]]="Moyen",5%,IF(Ventes[[#This Row],[RemiseType]]="Elevé",10%,0))))*Ventes[[#This Row],[VenteBrut]]</f>
        <v>116.2</v>
      </c>
      <c r="Z1021">
        <f>Ventes[[#This Row],[VenteBrut]]-Ventes[[#This Row],[Remise]]</f>
        <v>2207.8000000000002</v>
      </c>
      <c r="AA1021">
        <f>Ventes[[#This Row],[VenteNombre]]*Ventes[[#This Row],[CUHT]]</f>
        <v>309.60000000000002</v>
      </c>
      <c r="AB1021">
        <f>ROUND(Ventes[[#This Row],[VenteNet]]-Ventes[[#This Row],[Cout]],2)</f>
        <v>1898.2</v>
      </c>
      <c r="AC1021">
        <f>WEEKDAY(Ventes[[#This Row],[VenteDate]], 2)</f>
        <v>6</v>
      </c>
      <c r="AD1021" t="str">
        <f>CHOOSE(WEEKDAY(Ventes[[#This Row],[VenteDate]], 2),"lun.","mar.","mer.","jeu.","ven.","sam.","dim.")</f>
        <v>sam.</v>
      </c>
      <c r="AE1021" s="10" t="str">
        <f>IF(MONTH(Ventes[[#This Row],[VenteDate]])&lt;10,"0"&amp;MONTH(Ventes[[#This Row],[VenteDate]]),TEXT(MONTH(Ventes[[#This Row],[VenteDate]]),"##"))</f>
        <v>03</v>
      </c>
      <c r="AF1021" t="str">
        <f>CHOOSE(Ventes[[#This Row],[DateMoisNumero]],"janvier","février","mars","avril","mai","juin","juillet.","août","septembre","octobre","novembre","décembre")</f>
        <v>mars</v>
      </c>
      <c r="AG1021" t="str">
        <f>Ventes[[#This Row],[DateAnnee]]&amp;IF(WEEKNUM(Ventes[[#This Row],[VenteDate]])&lt;10,"-0","-")&amp;WEEKNUM(Ventes[[#This Row],[VenteDate]])</f>
        <v>2027-12</v>
      </c>
      <c r="AH1021" s="10">
        <f>YEAR(Ventes[[#This Row],[VenteDate]])</f>
        <v>2027</v>
      </c>
      <c r="AI1021" s="1"/>
      <c r="AK1021" s="2"/>
      <c r="AR1021"/>
      <c r="AS1021"/>
      <c r="AT1021"/>
      <c r="AU1021"/>
      <c r="AV1021"/>
      <c r="AW1021"/>
      <c r="BA1021"/>
      <c r="BC1021"/>
    </row>
    <row r="1022" spans="1:55">
      <c r="A1022" t="s">
        <v>2026</v>
      </c>
      <c r="B1022" t="s">
        <v>2027</v>
      </c>
      <c r="D1022" s="8">
        <v>45736</v>
      </c>
      <c r="E1022" s="8">
        <v>46656</v>
      </c>
      <c r="F1022" s="8" t="s">
        <v>108</v>
      </c>
      <c r="G1022" t="s">
        <v>109</v>
      </c>
      <c r="H1022" t="s">
        <v>155</v>
      </c>
      <c r="I1022" t="s">
        <v>156</v>
      </c>
      <c r="J1022" t="s">
        <v>157</v>
      </c>
      <c r="K1022" t="s">
        <v>2032</v>
      </c>
      <c r="L1022" s="9" t="s">
        <v>2033</v>
      </c>
      <c r="M1022" s="9" t="s">
        <v>75</v>
      </c>
      <c r="N1022" t="s">
        <v>76</v>
      </c>
      <c r="O1022" t="s">
        <v>45</v>
      </c>
      <c r="P1022" s="9" t="s">
        <v>46</v>
      </c>
      <c r="Q1022" s="5" t="s">
        <v>79</v>
      </c>
      <c r="R1022" t="s">
        <v>80</v>
      </c>
      <c r="S1022" t="s">
        <v>115</v>
      </c>
      <c r="T1022" t="s">
        <v>116</v>
      </c>
      <c r="U1022" s="9">
        <v>7.2</v>
      </c>
      <c r="V1022">
        <v>17</v>
      </c>
      <c r="W1022" s="9">
        <v>107.5</v>
      </c>
      <c r="X1022">
        <f>Ventes[[#This Row],[VenteNombre]]*Ventes[[#This Row],[PUHT]]</f>
        <v>1827.5</v>
      </c>
      <c r="Y1022">
        <f>IF(Ventes[[#This Row],[RemiseType]]="Aucun",0,IF(Ventes[[#This Row],[RemiseType]]="Bas",3%,IF(Ventes[[#This Row],[RemiseType]]="Moyen",5%,IF(Ventes[[#This Row],[RemiseType]]="Elevé",10%,0))))*Ventes[[#This Row],[VenteBrut]]</f>
        <v>91.375</v>
      </c>
      <c r="Z1022">
        <f>Ventes[[#This Row],[VenteBrut]]-Ventes[[#This Row],[Remise]]</f>
        <v>1736.125</v>
      </c>
      <c r="AA1022">
        <f>Ventes[[#This Row],[VenteNombre]]*Ventes[[#This Row],[CUHT]]</f>
        <v>122.4</v>
      </c>
      <c r="AB1022">
        <f>ROUND(Ventes[[#This Row],[VenteNet]]-Ventes[[#This Row],[Cout]],2)</f>
        <v>1613.73</v>
      </c>
      <c r="AC1022">
        <f>WEEKDAY(Ventes[[#This Row],[VenteDate]], 2)</f>
        <v>7</v>
      </c>
      <c r="AD1022" t="str">
        <f>CHOOSE(WEEKDAY(Ventes[[#This Row],[VenteDate]], 2),"lun.","mar.","mer.","jeu.","ven.","sam.","dim.")</f>
        <v>dim.</v>
      </c>
      <c r="AE1022" s="10" t="str">
        <f>IF(MONTH(Ventes[[#This Row],[VenteDate]])&lt;10,"0"&amp;MONTH(Ventes[[#This Row],[VenteDate]]),TEXT(MONTH(Ventes[[#This Row],[VenteDate]]),"##"))</f>
        <v>09</v>
      </c>
      <c r="AF1022" t="str">
        <f>CHOOSE(Ventes[[#This Row],[DateMoisNumero]],"janvier","février","mars","avril","mai","juin","juillet.","août","septembre","octobre","novembre","décembre")</f>
        <v>septembre</v>
      </c>
      <c r="AG1022" t="str">
        <f>Ventes[[#This Row],[DateAnnee]]&amp;IF(WEEKNUM(Ventes[[#This Row],[VenteDate]])&lt;10,"-0","-")&amp;WEEKNUM(Ventes[[#This Row],[VenteDate]])</f>
        <v>2027-40</v>
      </c>
      <c r="AH1022" s="10">
        <f>YEAR(Ventes[[#This Row],[VenteDate]])</f>
        <v>2027</v>
      </c>
      <c r="AI1022" s="1"/>
      <c r="AK1022" s="2"/>
      <c r="AR1022"/>
      <c r="AS1022"/>
      <c r="AT1022"/>
      <c r="AU1022"/>
      <c r="AV1022"/>
      <c r="AW1022"/>
      <c r="BA1022"/>
      <c r="BC1022"/>
    </row>
    <row r="1023" spans="1:55">
      <c r="A1023" t="s">
        <v>2026</v>
      </c>
      <c r="B1023" t="s">
        <v>2027</v>
      </c>
      <c r="D1023" s="8">
        <v>45736</v>
      </c>
      <c r="E1023" s="8">
        <v>46807</v>
      </c>
      <c r="F1023" s="8" t="s">
        <v>108</v>
      </c>
      <c r="G1023" t="s">
        <v>109</v>
      </c>
      <c r="H1023" t="s">
        <v>155</v>
      </c>
      <c r="I1023" t="s">
        <v>156</v>
      </c>
      <c r="J1023" t="s">
        <v>157</v>
      </c>
      <c r="K1023" t="s">
        <v>1533</v>
      </c>
      <c r="L1023" s="9" t="s">
        <v>1534</v>
      </c>
      <c r="M1023" s="9" t="s">
        <v>53</v>
      </c>
      <c r="N1023" t="s">
        <v>54</v>
      </c>
      <c r="O1023" t="s">
        <v>77</v>
      </c>
      <c r="P1023" s="9" t="s">
        <v>78</v>
      </c>
      <c r="Q1023" s="5" t="s">
        <v>65</v>
      </c>
      <c r="R1023" t="s">
        <v>66</v>
      </c>
      <c r="S1023" t="s">
        <v>115</v>
      </c>
      <c r="T1023" t="s">
        <v>116</v>
      </c>
      <c r="U1023" s="9">
        <v>59.72</v>
      </c>
      <c r="V1023">
        <v>10</v>
      </c>
      <c r="W1023" s="9">
        <v>82.22</v>
      </c>
      <c r="X1023">
        <f>Ventes[[#This Row],[VenteNombre]]*Ventes[[#This Row],[PUHT]]</f>
        <v>822.2</v>
      </c>
      <c r="Y1023">
        <f>IF(Ventes[[#This Row],[RemiseType]]="Aucun",0,IF(Ventes[[#This Row],[RemiseType]]="Bas",3%,IF(Ventes[[#This Row],[RemiseType]]="Moyen",5%,IF(Ventes[[#This Row],[RemiseType]]="Elevé",10%,0))))*Ventes[[#This Row],[VenteBrut]]</f>
        <v>82.220000000000013</v>
      </c>
      <c r="Z1023">
        <f>Ventes[[#This Row],[VenteBrut]]-Ventes[[#This Row],[Remise]]</f>
        <v>739.98</v>
      </c>
      <c r="AA1023">
        <f>Ventes[[#This Row],[VenteNombre]]*Ventes[[#This Row],[CUHT]]</f>
        <v>597.20000000000005</v>
      </c>
      <c r="AB1023">
        <f>ROUND(Ventes[[#This Row],[VenteNet]]-Ventes[[#This Row],[Cout]],2)</f>
        <v>142.78</v>
      </c>
      <c r="AC1023">
        <f>WEEKDAY(Ventes[[#This Row],[VenteDate]], 2)</f>
        <v>4</v>
      </c>
      <c r="AD1023" t="str">
        <f>CHOOSE(WEEKDAY(Ventes[[#This Row],[VenteDate]], 2),"lun.","mar.","mer.","jeu.","ven.","sam.","dim.")</f>
        <v>jeu.</v>
      </c>
      <c r="AE1023" s="10" t="str">
        <f>IF(MONTH(Ventes[[#This Row],[VenteDate]])&lt;10,"0"&amp;MONTH(Ventes[[#This Row],[VenteDate]]),TEXT(MONTH(Ventes[[#This Row],[VenteDate]]),"##"))</f>
        <v>02</v>
      </c>
      <c r="AF1023" t="str">
        <f>CHOOSE(Ventes[[#This Row],[DateMoisNumero]],"janvier","février","mars","avril","mai","juin","juillet.","août","septembre","octobre","novembre","décembre")</f>
        <v>février</v>
      </c>
      <c r="AG1023" t="str">
        <f>Ventes[[#This Row],[DateAnnee]]&amp;IF(WEEKNUM(Ventes[[#This Row],[VenteDate]])&lt;10,"-0","-")&amp;WEEKNUM(Ventes[[#This Row],[VenteDate]])</f>
        <v>2028-09</v>
      </c>
      <c r="AH1023" s="10">
        <f>YEAR(Ventes[[#This Row],[VenteDate]])</f>
        <v>2028</v>
      </c>
      <c r="AI1023" s="1"/>
      <c r="AK1023" s="2"/>
      <c r="AR1023"/>
      <c r="AS1023"/>
      <c r="AT1023"/>
      <c r="AU1023"/>
      <c r="AV1023"/>
      <c r="AW1023"/>
      <c r="BA1023"/>
      <c r="BC1023"/>
    </row>
    <row r="1024" spans="1:55">
      <c r="A1024" t="s">
        <v>2034</v>
      </c>
      <c r="B1024" t="s">
        <v>2035</v>
      </c>
      <c r="C1024" t="s">
        <v>901</v>
      </c>
      <c r="D1024" s="7">
        <v>45092</v>
      </c>
      <c r="E1024" s="8">
        <v>45092</v>
      </c>
      <c r="F1024" s="8" t="s">
        <v>170</v>
      </c>
      <c r="G1024" t="s">
        <v>171</v>
      </c>
      <c r="H1024" t="s">
        <v>155</v>
      </c>
      <c r="I1024" t="s">
        <v>156</v>
      </c>
      <c r="J1024" t="s">
        <v>157</v>
      </c>
      <c r="K1024" t="s">
        <v>443</v>
      </c>
      <c r="L1024" s="9" t="s">
        <v>444</v>
      </c>
      <c r="M1024" s="9" t="s">
        <v>130</v>
      </c>
      <c r="N1024" t="s">
        <v>131</v>
      </c>
      <c r="O1024" t="s">
        <v>55</v>
      </c>
      <c r="P1024" s="9" t="s">
        <v>56</v>
      </c>
      <c r="Q1024" s="5" t="s">
        <v>79</v>
      </c>
      <c r="R1024" t="s">
        <v>80</v>
      </c>
      <c r="S1024" t="s">
        <v>175</v>
      </c>
      <c r="T1024" t="s">
        <v>176</v>
      </c>
      <c r="U1024" s="9">
        <v>66.959999999999994</v>
      </c>
      <c r="V1024">
        <v>29</v>
      </c>
      <c r="W1024" s="9">
        <v>130.78</v>
      </c>
      <c r="X1024">
        <f>Ventes[[#This Row],[VenteNombre]]*Ventes[[#This Row],[PUHT]]</f>
        <v>3792.62</v>
      </c>
      <c r="Y1024">
        <f>IF(Ventes[[#This Row],[RemiseType]]="Aucun",0,IF(Ventes[[#This Row],[RemiseType]]="Bas",3%,IF(Ventes[[#This Row],[RemiseType]]="Moyen",5%,IF(Ventes[[#This Row],[RemiseType]]="Elevé",10%,0))))*Ventes[[#This Row],[VenteBrut]]</f>
        <v>113.7786</v>
      </c>
      <c r="Z1024">
        <f>Ventes[[#This Row],[VenteBrut]]-Ventes[[#This Row],[Remise]]</f>
        <v>3678.8413999999998</v>
      </c>
      <c r="AA1024">
        <f>Ventes[[#This Row],[VenteNombre]]*Ventes[[#This Row],[CUHT]]</f>
        <v>1941.84</v>
      </c>
      <c r="AB1024">
        <f>ROUND(Ventes[[#This Row],[VenteNet]]-Ventes[[#This Row],[Cout]],2)</f>
        <v>1737</v>
      </c>
      <c r="AC1024">
        <f>WEEKDAY(Ventes[[#This Row],[VenteDate]], 2)</f>
        <v>4</v>
      </c>
      <c r="AD1024" t="str">
        <f>CHOOSE(WEEKDAY(Ventes[[#This Row],[VenteDate]], 2),"lun.","mar.","mer.","jeu.","ven.","sam.","dim.")</f>
        <v>jeu.</v>
      </c>
      <c r="AE1024" s="10" t="str">
        <f>IF(MONTH(Ventes[[#This Row],[VenteDate]])&lt;10,"0"&amp;MONTH(Ventes[[#This Row],[VenteDate]]),TEXT(MONTH(Ventes[[#This Row],[VenteDate]]),"##"))</f>
        <v>06</v>
      </c>
      <c r="AF1024" t="str">
        <f>CHOOSE(Ventes[[#This Row],[DateMoisNumero]],"janvier","février","mars","avril","mai","juin","juillet.","août","septembre","octobre","novembre","décembre")</f>
        <v>juin</v>
      </c>
      <c r="AG1024" t="str">
        <f>Ventes[[#This Row],[DateAnnee]]&amp;IF(WEEKNUM(Ventes[[#This Row],[VenteDate]])&lt;10,"-0","-")&amp;WEEKNUM(Ventes[[#This Row],[VenteDate]])</f>
        <v>2023-24</v>
      </c>
      <c r="AH1024" s="10">
        <f>YEAR(Ventes[[#This Row],[VenteDate]])</f>
        <v>2023</v>
      </c>
      <c r="AI1024" s="1"/>
      <c r="AK1024" s="2"/>
      <c r="AR1024"/>
      <c r="AS1024"/>
      <c r="AT1024"/>
      <c r="AU1024"/>
      <c r="AV1024"/>
      <c r="AW1024"/>
      <c r="BA1024"/>
      <c r="BC1024"/>
    </row>
    <row r="1025" spans="1:55">
      <c r="A1025" t="s">
        <v>2034</v>
      </c>
      <c r="B1025" t="s">
        <v>2035</v>
      </c>
      <c r="C1025" t="s">
        <v>901</v>
      </c>
      <c r="D1025" s="7">
        <v>45092</v>
      </c>
      <c r="E1025" s="8">
        <v>45092</v>
      </c>
      <c r="F1025" s="8" t="s">
        <v>170</v>
      </c>
      <c r="G1025" t="s">
        <v>171</v>
      </c>
      <c r="H1025" t="s">
        <v>155</v>
      </c>
      <c r="I1025" t="s">
        <v>156</v>
      </c>
      <c r="J1025" t="s">
        <v>157</v>
      </c>
      <c r="K1025" t="s">
        <v>1525</v>
      </c>
      <c r="L1025" s="9" t="s">
        <v>1526</v>
      </c>
      <c r="M1025" s="9" t="s">
        <v>63</v>
      </c>
      <c r="N1025" t="s">
        <v>64</v>
      </c>
      <c r="O1025" t="s">
        <v>77</v>
      </c>
      <c r="P1025" s="9" t="s">
        <v>78</v>
      </c>
      <c r="Q1025" s="5" t="s">
        <v>47</v>
      </c>
      <c r="R1025" t="s">
        <v>48</v>
      </c>
      <c r="S1025" t="s">
        <v>59</v>
      </c>
      <c r="T1025" t="s">
        <v>60</v>
      </c>
      <c r="U1025" s="9">
        <v>35.909999999999997</v>
      </c>
      <c r="V1025">
        <v>16</v>
      </c>
      <c r="W1025" s="9">
        <v>128.35</v>
      </c>
      <c r="X1025">
        <f>Ventes[[#This Row],[VenteNombre]]*Ventes[[#This Row],[PUHT]]</f>
        <v>2053.6</v>
      </c>
      <c r="Y1025">
        <f>IF(Ventes[[#This Row],[RemiseType]]="Aucun",0,IF(Ventes[[#This Row],[RemiseType]]="Bas",3%,IF(Ventes[[#This Row],[RemiseType]]="Moyen",5%,IF(Ventes[[#This Row],[RemiseType]]="Elevé",10%,0))))*Ventes[[#This Row],[VenteBrut]]</f>
        <v>205.36</v>
      </c>
      <c r="Z1025">
        <f>Ventes[[#This Row],[VenteBrut]]-Ventes[[#This Row],[Remise]]</f>
        <v>1848.2399999999998</v>
      </c>
      <c r="AA1025">
        <f>Ventes[[#This Row],[VenteNombre]]*Ventes[[#This Row],[CUHT]]</f>
        <v>574.55999999999995</v>
      </c>
      <c r="AB1025">
        <f>ROUND(Ventes[[#This Row],[VenteNet]]-Ventes[[#This Row],[Cout]],2)</f>
        <v>1273.68</v>
      </c>
      <c r="AC1025">
        <f>WEEKDAY(Ventes[[#This Row],[VenteDate]], 2)</f>
        <v>4</v>
      </c>
      <c r="AD1025" t="str">
        <f>CHOOSE(WEEKDAY(Ventes[[#This Row],[VenteDate]], 2),"lun.","mar.","mer.","jeu.","ven.","sam.","dim.")</f>
        <v>jeu.</v>
      </c>
      <c r="AE1025" s="10" t="str">
        <f>IF(MONTH(Ventes[[#This Row],[VenteDate]])&lt;10,"0"&amp;MONTH(Ventes[[#This Row],[VenteDate]]),TEXT(MONTH(Ventes[[#This Row],[VenteDate]]),"##"))</f>
        <v>06</v>
      </c>
      <c r="AF1025" t="str">
        <f>CHOOSE(Ventes[[#This Row],[DateMoisNumero]],"janvier","février","mars","avril","mai","juin","juillet.","août","septembre","octobre","novembre","décembre")</f>
        <v>juin</v>
      </c>
      <c r="AG1025" t="str">
        <f>Ventes[[#This Row],[DateAnnee]]&amp;IF(WEEKNUM(Ventes[[#This Row],[VenteDate]])&lt;10,"-0","-")&amp;WEEKNUM(Ventes[[#This Row],[VenteDate]])</f>
        <v>2023-24</v>
      </c>
      <c r="AH1025" s="10">
        <f>YEAR(Ventes[[#This Row],[VenteDate]])</f>
        <v>2023</v>
      </c>
      <c r="AI1025" s="1"/>
      <c r="AK1025" s="2"/>
      <c r="AR1025"/>
      <c r="AS1025"/>
      <c r="AT1025"/>
      <c r="AU1025"/>
      <c r="AV1025"/>
      <c r="AW1025"/>
      <c r="BA1025"/>
      <c r="BC1025"/>
    </row>
    <row r="1026" spans="1:55">
      <c r="A1026" t="s">
        <v>2034</v>
      </c>
      <c r="B1026" t="s">
        <v>2035</v>
      </c>
      <c r="C1026" t="s">
        <v>901</v>
      </c>
      <c r="D1026" s="7">
        <v>45092</v>
      </c>
      <c r="E1026" s="8">
        <v>45092</v>
      </c>
      <c r="F1026" s="8" t="s">
        <v>170</v>
      </c>
      <c r="G1026" t="s">
        <v>171</v>
      </c>
      <c r="H1026" t="s">
        <v>155</v>
      </c>
      <c r="I1026" t="s">
        <v>156</v>
      </c>
      <c r="J1026" t="s">
        <v>157</v>
      </c>
      <c r="K1026" t="s">
        <v>2036</v>
      </c>
      <c r="L1026" s="9" t="s">
        <v>2037</v>
      </c>
      <c r="M1026" s="9" t="s">
        <v>53</v>
      </c>
      <c r="N1026" t="s">
        <v>54</v>
      </c>
      <c r="O1026" t="s">
        <v>55</v>
      </c>
      <c r="P1026" s="9" t="s">
        <v>56</v>
      </c>
      <c r="Q1026" s="5" t="s">
        <v>65</v>
      </c>
      <c r="R1026" t="s">
        <v>66</v>
      </c>
      <c r="S1026" t="s">
        <v>115</v>
      </c>
      <c r="T1026" t="s">
        <v>116</v>
      </c>
      <c r="U1026" s="9">
        <v>25.6</v>
      </c>
      <c r="V1026">
        <v>19</v>
      </c>
      <c r="W1026" s="9">
        <v>35.24</v>
      </c>
      <c r="X1026">
        <f>Ventes[[#This Row],[VenteNombre]]*Ventes[[#This Row],[PUHT]]</f>
        <v>669.56000000000006</v>
      </c>
      <c r="Y1026">
        <f>IF(Ventes[[#This Row],[RemiseType]]="Aucun",0,IF(Ventes[[#This Row],[RemiseType]]="Bas",3%,IF(Ventes[[#This Row],[RemiseType]]="Moyen",5%,IF(Ventes[[#This Row],[RemiseType]]="Elevé",10%,0))))*Ventes[[#This Row],[VenteBrut]]</f>
        <v>20.0868</v>
      </c>
      <c r="Z1026">
        <f>Ventes[[#This Row],[VenteBrut]]-Ventes[[#This Row],[Remise]]</f>
        <v>649.47320000000002</v>
      </c>
      <c r="AA1026">
        <f>Ventes[[#This Row],[VenteNombre]]*Ventes[[#This Row],[CUHT]]</f>
        <v>486.40000000000003</v>
      </c>
      <c r="AB1026">
        <f>ROUND(Ventes[[#This Row],[VenteNet]]-Ventes[[#This Row],[Cout]],2)</f>
        <v>163.07</v>
      </c>
      <c r="AC1026">
        <f>WEEKDAY(Ventes[[#This Row],[VenteDate]], 2)</f>
        <v>4</v>
      </c>
      <c r="AD1026" t="str">
        <f>CHOOSE(WEEKDAY(Ventes[[#This Row],[VenteDate]], 2),"lun.","mar.","mer.","jeu.","ven.","sam.","dim.")</f>
        <v>jeu.</v>
      </c>
      <c r="AE1026" s="10" t="str">
        <f>IF(MONTH(Ventes[[#This Row],[VenteDate]])&lt;10,"0"&amp;MONTH(Ventes[[#This Row],[VenteDate]]),TEXT(MONTH(Ventes[[#This Row],[VenteDate]]),"##"))</f>
        <v>06</v>
      </c>
      <c r="AF1026" t="str">
        <f>CHOOSE(Ventes[[#This Row],[DateMoisNumero]],"janvier","février","mars","avril","mai","juin","juillet.","août","septembre","octobre","novembre","décembre")</f>
        <v>juin</v>
      </c>
      <c r="AG1026" t="str">
        <f>Ventes[[#This Row],[DateAnnee]]&amp;IF(WEEKNUM(Ventes[[#This Row],[VenteDate]])&lt;10,"-0","-")&amp;WEEKNUM(Ventes[[#This Row],[VenteDate]])</f>
        <v>2023-24</v>
      </c>
      <c r="AH1026" s="10">
        <f>YEAR(Ventes[[#This Row],[VenteDate]])</f>
        <v>2023</v>
      </c>
      <c r="AI1026" s="1"/>
      <c r="AK1026" s="2"/>
      <c r="AR1026"/>
      <c r="AS1026"/>
      <c r="AT1026"/>
      <c r="AU1026"/>
      <c r="AV1026"/>
      <c r="AW1026"/>
      <c r="BA1026"/>
      <c r="BC1026"/>
    </row>
    <row r="1027" spans="1:55">
      <c r="A1027" t="s">
        <v>2034</v>
      </c>
      <c r="B1027" t="s">
        <v>2035</v>
      </c>
      <c r="C1027" t="s">
        <v>901</v>
      </c>
      <c r="D1027" s="7">
        <v>45092</v>
      </c>
      <c r="E1027" s="8">
        <v>45786</v>
      </c>
      <c r="F1027" s="8" t="s">
        <v>170</v>
      </c>
      <c r="G1027" t="s">
        <v>171</v>
      </c>
      <c r="H1027" t="s">
        <v>155</v>
      </c>
      <c r="I1027" t="s">
        <v>156</v>
      </c>
      <c r="J1027" t="s">
        <v>157</v>
      </c>
      <c r="K1027" t="s">
        <v>424</v>
      </c>
      <c r="L1027" s="9" t="s">
        <v>425</v>
      </c>
      <c r="M1027" s="9" t="s">
        <v>53</v>
      </c>
      <c r="N1027" t="s">
        <v>54</v>
      </c>
      <c r="O1027" t="s">
        <v>55</v>
      </c>
      <c r="P1027" t="s">
        <v>56</v>
      </c>
      <c r="Q1027" s="5" t="s">
        <v>65</v>
      </c>
      <c r="R1027" t="s">
        <v>66</v>
      </c>
      <c r="S1027" t="s">
        <v>183</v>
      </c>
      <c r="T1027" t="s">
        <v>184</v>
      </c>
      <c r="U1027">
        <v>42.48</v>
      </c>
      <c r="V1027">
        <v>66</v>
      </c>
      <c r="W1027">
        <v>63.72</v>
      </c>
      <c r="X1027">
        <f>Ventes[[#This Row],[VenteNombre]]*Ventes[[#This Row],[PUHT]]</f>
        <v>4205.5199999999995</v>
      </c>
      <c r="Y1027">
        <f>IF(Ventes[[#This Row],[RemiseType]]="Aucun",0,IF(Ventes[[#This Row],[RemiseType]]="Bas",3%,IF(Ventes[[#This Row],[RemiseType]]="Moyen",5%,IF(Ventes[[#This Row],[RemiseType]]="Elevé",10%,0))))*Ventes[[#This Row],[VenteBrut]]</f>
        <v>126.16559999999998</v>
      </c>
      <c r="Z1027">
        <f>Ventes[[#This Row],[VenteBrut]]-Ventes[[#This Row],[Remise]]</f>
        <v>4079.3543999999997</v>
      </c>
      <c r="AA1027">
        <f>Ventes[[#This Row],[VenteNombre]]*Ventes[[#This Row],[CUHT]]</f>
        <v>2803.68</v>
      </c>
      <c r="AB1027">
        <f>ROUND(Ventes[[#This Row],[VenteNet]]-Ventes[[#This Row],[Cout]],2)</f>
        <v>1275.67</v>
      </c>
      <c r="AC1027">
        <f>WEEKDAY(Ventes[[#This Row],[VenteDate]], 2)</f>
        <v>5</v>
      </c>
      <c r="AD1027" t="str">
        <f>CHOOSE(WEEKDAY(Ventes[[#This Row],[VenteDate]], 2),"lun.","mar.","mer.","jeu.","ven.","sam.","dim.")</f>
        <v>ven.</v>
      </c>
      <c r="AE1027" s="10" t="str">
        <f>IF(MONTH(Ventes[[#This Row],[VenteDate]])&lt;10,"0"&amp;MONTH(Ventes[[#This Row],[VenteDate]]),TEXT(MONTH(Ventes[[#This Row],[VenteDate]]),"##"))</f>
        <v>05</v>
      </c>
      <c r="AF1027" t="str">
        <f>CHOOSE(Ventes[[#This Row],[DateMoisNumero]],"janvier","février","mars","avril","mai","juin","juillet.","août","septembre","octobre","novembre","décembre")</f>
        <v>mai</v>
      </c>
      <c r="AG1027" t="str">
        <f>Ventes[[#This Row],[DateAnnee]]&amp;IF(WEEKNUM(Ventes[[#This Row],[VenteDate]])&lt;10,"-0","-")&amp;WEEKNUM(Ventes[[#This Row],[VenteDate]])</f>
        <v>2025-19</v>
      </c>
      <c r="AH1027" s="10">
        <f>YEAR(Ventes[[#This Row],[VenteDate]])</f>
        <v>2025</v>
      </c>
      <c r="AI1027" s="1"/>
      <c r="AK1027" s="2"/>
      <c r="AR1027"/>
      <c r="AS1027"/>
      <c r="AT1027"/>
      <c r="AU1027"/>
      <c r="AV1027"/>
      <c r="AW1027"/>
      <c r="BA1027"/>
      <c r="BC1027"/>
    </row>
    <row r="1028" spans="1:55">
      <c r="A1028" t="s">
        <v>2034</v>
      </c>
      <c r="B1028" t="s">
        <v>2035</v>
      </c>
      <c r="C1028" t="s">
        <v>901</v>
      </c>
      <c r="D1028" s="7">
        <v>45092</v>
      </c>
      <c r="E1028" s="8">
        <v>46002</v>
      </c>
      <c r="F1028" s="8" t="s">
        <v>170</v>
      </c>
      <c r="G1028" t="s">
        <v>171</v>
      </c>
      <c r="H1028" t="s">
        <v>155</v>
      </c>
      <c r="I1028" t="s">
        <v>156</v>
      </c>
      <c r="J1028" t="s">
        <v>157</v>
      </c>
      <c r="K1028" t="s">
        <v>2038</v>
      </c>
      <c r="L1028" s="9" t="s">
        <v>2039</v>
      </c>
      <c r="M1028" s="9" t="s">
        <v>63</v>
      </c>
      <c r="N1028" t="s">
        <v>64</v>
      </c>
      <c r="O1028" t="s">
        <v>55</v>
      </c>
      <c r="P1028" t="s">
        <v>56</v>
      </c>
      <c r="Q1028" s="5" t="s">
        <v>57</v>
      </c>
      <c r="R1028" t="s">
        <v>58</v>
      </c>
      <c r="S1028" t="s">
        <v>119</v>
      </c>
      <c r="T1028" t="s">
        <v>120</v>
      </c>
      <c r="U1028">
        <v>96</v>
      </c>
      <c r="V1028">
        <v>17</v>
      </c>
      <c r="W1028">
        <v>145.13</v>
      </c>
      <c r="X1028">
        <f>Ventes[[#This Row],[VenteNombre]]*Ventes[[#This Row],[PUHT]]</f>
        <v>2467.21</v>
      </c>
      <c r="Y1028">
        <f>IF(Ventes[[#This Row],[RemiseType]]="Aucun",0,IF(Ventes[[#This Row],[RemiseType]]="Bas",3%,IF(Ventes[[#This Row],[RemiseType]]="Moyen",5%,IF(Ventes[[#This Row],[RemiseType]]="Elevé",10%,0))))*Ventes[[#This Row],[VenteBrut]]</f>
        <v>74.016300000000001</v>
      </c>
      <c r="Z1028">
        <f>Ventes[[#This Row],[VenteBrut]]-Ventes[[#This Row],[Remise]]</f>
        <v>2393.1936999999998</v>
      </c>
      <c r="AA1028">
        <f>Ventes[[#This Row],[VenteNombre]]*Ventes[[#This Row],[CUHT]]</f>
        <v>1632</v>
      </c>
      <c r="AB1028">
        <f>ROUND(Ventes[[#This Row],[VenteNet]]-Ventes[[#This Row],[Cout]],2)</f>
        <v>761.19</v>
      </c>
      <c r="AC1028">
        <f>WEEKDAY(Ventes[[#This Row],[VenteDate]], 2)</f>
        <v>4</v>
      </c>
      <c r="AD1028" t="str">
        <f>CHOOSE(WEEKDAY(Ventes[[#This Row],[VenteDate]], 2),"lun.","mar.","mer.","jeu.","ven.","sam.","dim.")</f>
        <v>jeu.</v>
      </c>
      <c r="AE1028" s="10" t="str">
        <f>IF(MONTH(Ventes[[#This Row],[VenteDate]])&lt;10,"0"&amp;MONTH(Ventes[[#This Row],[VenteDate]]),TEXT(MONTH(Ventes[[#This Row],[VenteDate]]),"##"))</f>
        <v>12</v>
      </c>
      <c r="AF1028" t="str">
        <f>CHOOSE(Ventes[[#This Row],[DateMoisNumero]],"janvier","février","mars","avril","mai","juin","juillet.","août","septembre","octobre","novembre","décembre")</f>
        <v>décembre</v>
      </c>
      <c r="AG1028" t="str">
        <f>Ventes[[#This Row],[DateAnnee]]&amp;IF(WEEKNUM(Ventes[[#This Row],[VenteDate]])&lt;10,"-0","-")&amp;WEEKNUM(Ventes[[#This Row],[VenteDate]])</f>
        <v>2025-50</v>
      </c>
      <c r="AH1028" s="10">
        <f>YEAR(Ventes[[#This Row],[VenteDate]])</f>
        <v>2025</v>
      </c>
      <c r="AI1028" s="1"/>
      <c r="AK1028" s="2"/>
      <c r="AR1028"/>
      <c r="AS1028"/>
      <c r="AT1028"/>
      <c r="AU1028"/>
      <c r="AV1028"/>
      <c r="AW1028"/>
      <c r="BA1028"/>
      <c r="BC1028"/>
    </row>
    <row r="1029" spans="1:55">
      <c r="A1029" t="s">
        <v>2034</v>
      </c>
      <c r="B1029" t="s">
        <v>2035</v>
      </c>
      <c r="C1029" t="s">
        <v>901</v>
      </c>
      <c r="D1029" s="7">
        <v>45092</v>
      </c>
      <c r="E1029" s="8">
        <v>46176</v>
      </c>
      <c r="F1029" s="8" t="s">
        <v>170</v>
      </c>
      <c r="G1029" t="s">
        <v>171</v>
      </c>
      <c r="H1029" t="s">
        <v>155</v>
      </c>
      <c r="I1029" t="s">
        <v>156</v>
      </c>
      <c r="J1029" t="s">
        <v>157</v>
      </c>
      <c r="K1029" t="s">
        <v>2040</v>
      </c>
      <c r="L1029" s="9" t="s">
        <v>2041</v>
      </c>
      <c r="M1029" s="9" t="s">
        <v>130</v>
      </c>
      <c r="N1029" t="s">
        <v>131</v>
      </c>
      <c r="O1029" t="s">
        <v>55</v>
      </c>
      <c r="P1029" t="s">
        <v>56</v>
      </c>
      <c r="Q1029" s="5" t="s">
        <v>79</v>
      </c>
      <c r="R1029" t="s">
        <v>80</v>
      </c>
      <c r="S1029" t="s">
        <v>175</v>
      </c>
      <c r="T1029" t="s">
        <v>176</v>
      </c>
      <c r="U1029">
        <v>33.479999999999997</v>
      </c>
      <c r="V1029">
        <v>29</v>
      </c>
      <c r="W1029">
        <v>115.39</v>
      </c>
      <c r="X1029">
        <f>Ventes[[#This Row],[VenteNombre]]*Ventes[[#This Row],[PUHT]]</f>
        <v>3346.31</v>
      </c>
      <c r="Y1029">
        <f>IF(Ventes[[#This Row],[RemiseType]]="Aucun",0,IF(Ventes[[#This Row],[RemiseType]]="Bas",3%,IF(Ventes[[#This Row],[RemiseType]]="Moyen",5%,IF(Ventes[[#This Row],[RemiseType]]="Elevé",10%,0))))*Ventes[[#This Row],[VenteBrut]]</f>
        <v>100.38929999999999</v>
      </c>
      <c r="Z1029">
        <f>Ventes[[#This Row],[VenteBrut]]-Ventes[[#This Row],[Remise]]</f>
        <v>3245.9207000000001</v>
      </c>
      <c r="AA1029">
        <f>Ventes[[#This Row],[VenteNombre]]*Ventes[[#This Row],[CUHT]]</f>
        <v>970.92</v>
      </c>
      <c r="AB1029">
        <f>ROUND(Ventes[[#This Row],[VenteNet]]-Ventes[[#This Row],[Cout]],2)</f>
        <v>2275</v>
      </c>
      <c r="AC1029">
        <f>WEEKDAY(Ventes[[#This Row],[VenteDate]], 2)</f>
        <v>3</v>
      </c>
      <c r="AD1029" t="str">
        <f>CHOOSE(WEEKDAY(Ventes[[#This Row],[VenteDate]], 2),"lun.","mar.","mer.","jeu.","ven.","sam.","dim.")</f>
        <v>mer.</v>
      </c>
      <c r="AE1029" s="10" t="str">
        <f>IF(MONTH(Ventes[[#This Row],[VenteDate]])&lt;10,"0"&amp;MONTH(Ventes[[#This Row],[VenteDate]]),TEXT(MONTH(Ventes[[#This Row],[VenteDate]]),"##"))</f>
        <v>06</v>
      </c>
      <c r="AF1029" t="str">
        <f>CHOOSE(Ventes[[#This Row],[DateMoisNumero]],"janvier","février","mars","avril","mai","juin","juillet.","août","septembre","octobre","novembre","décembre")</f>
        <v>juin</v>
      </c>
      <c r="AG1029" t="str">
        <f>Ventes[[#This Row],[DateAnnee]]&amp;IF(WEEKNUM(Ventes[[#This Row],[VenteDate]])&lt;10,"-0","-")&amp;WEEKNUM(Ventes[[#This Row],[VenteDate]])</f>
        <v>2026-23</v>
      </c>
      <c r="AH1029" s="10">
        <f>YEAR(Ventes[[#This Row],[VenteDate]])</f>
        <v>2026</v>
      </c>
      <c r="AI1029" s="1"/>
      <c r="AK1029" s="2"/>
      <c r="AR1029"/>
      <c r="AS1029"/>
      <c r="AT1029"/>
      <c r="AU1029"/>
      <c r="AV1029"/>
      <c r="AW1029"/>
      <c r="BA1029"/>
      <c r="BC1029"/>
    </row>
    <row r="1030" spans="1:55">
      <c r="A1030" t="s">
        <v>2034</v>
      </c>
      <c r="B1030" t="s">
        <v>2035</v>
      </c>
      <c r="C1030" t="s">
        <v>901</v>
      </c>
      <c r="D1030" s="7">
        <v>45092</v>
      </c>
      <c r="E1030" s="8">
        <v>46362</v>
      </c>
      <c r="F1030" s="8" t="s">
        <v>170</v>
      </c>
      <c r="G1030" t="s">
        <v>171</v>
      </c>
      <c r="H1030" t="s">
        <v>155</v>
      </c>
      <c r="I1030" t="s">
        <v>156</v>
      </c>
      <c r="J1030" t="s">
        <v>157</v>
      </c>
      <c r="K1030" t="s">
        <v>2042</v>
      </c>
      <c r="L1030" s="9" t="s">
        <v>2043</v>
      </c>
      <c r="M1030" s="9" t="s">
        <v>63</v>
      </c>
      <c r="N1030" t="s">
        <v>64</v>
      </c>
      <c r="O1030" t="s">
        <v>77</v>
      </c>
      <c r="P1030" t="s">
        <v>78</v>
      </c>
      <c r="Q1030" s="5" t="s">
        <v>47</v>
      </c>
      <c r="R1030" t="s">
        <v>48</v>
      </c>
      <c r="S1030" t="s">
        <v>59</v>
      </c>
      <c r="T1030" t="s">
        <v>60</v>
      </c>
      <c r="U1030">
        <v>73.87</v>
      </c>
      <c r="V1030">
        <v>16</v>
      </c>
      <c r="W1030">
        <v>158.32</v>
      </c>
      <c r="X1030">
        <f>Ventes[[#This Row],[VenteNombre]]*Ventes[[#This Row],[PUHT]]</f>
        <v>2533.12</v>
      </c>
      <c r="Y1030">
        <f>IF(Ventes[[#This Row],[RemiseType]]="Aucun",0,IF(Ventes[[#This Row],[RemiseType]]="Bas",3%,IF(Ventes[[#This Row],[RemiseType]]="Moyen",5%,IF(Ventes[[#This Row],[RemiseType]]="Elevé",10%,0))))*Ventes[[#This Row],[VenteBrut]]</f>
        <v>253.31200000000001</v>
      </c>
      <c r="Z1030">
        <f>Ventes[[#This Row],[VenteBrut]]-Ventes[[#This Row],[Remise]]</f>
        <v>2279.808</v>
      </c>
      <c r="AA1030">
        <f>Ventes[[#This Row],[VenteNombre]]*Ventes[[#This Row],[CUHT]]</f>
        <v>1181.92</v>
      </c>
      <c r="AB1030">
        <f>ROUND(Ventes[[#This Row],[VenteNet]]-Ventes[[#This Row],[Cout]],2)</f>
        <v>1097.8900000000001</v>
      </c>
      <c r="AC1030">
        <f>WEEKDAY(Ventes[[#This Row],[VenteDate]], 2)</f>
        <v>7</v>
      </c>
      <c r="AD1030" t="str">
        <f>CHOOSE(WEEKDAY(Ventes[[#This Row],[VenteDate]], 2),"lun.","mar.","mer.","jeu.","ven.","sam.","dim.")</f>
        <v>dim.</v>
      </c>
      <c r="AE1030" s="10" t="str">
        <f>IF(MONTH(Ventes[[#This Row],[VenteDate]])&lt;10,"0"&amp;MONTH(Ventes[[#This Row],[VenteDate]]),TEXT(MONTH(Ventes[[#This Row],[VenteDate]]),"##"))</f>
        <v>12</v>
      </c>
      <c r="AF1030" t="str">
        <f>CHOOSE(Ventes[[#This Row],[DateMoisNumero]],"janvier","février","mars","avril","mai","juin","juillet.","août","septembre","octobre","novembre","décembre")</f>
        <v>décembre</v>
      </c>
      <c r="AG1030" t="str">
        <f>Ventes[[#This Row],[DateAnnee]]&amp;IF(WEEKNUM(Ventes[[#This Row],[VenteDate]])&lt;10,"-0","-")&amp;WEEKNUM(Ventes[[#This Row],[VenteDate]])</f>
        <v>2026-50</v>
      </c>
      <c r="AH1030" s="10">
        <f>YEAR(Ventes[[#This Row],[VenteDate]])</f>
        <v>2026</v>
      </c>
      <c r="AI1030" s="1"/>
      <c r="AK1030" s="2"/>
      <c r="AR1030"/>
      <c r="AS1030"/>
      <c r="AT1030"/>
      <c r="AU1030"/>
      <c r="AV1030"/>
      <c r="AW1030"/>
      <c r="BA1030"/>
      <c r="BC1030"/>
    </row>
    <row r="1031" spans="1:55">
      <c r="A1031" t="s">
        <v>2034</v>
      </c>
      <c r="B1031" t="s">
        <v>2035</v>
      </c>
      <c r="C1031" t="s">
        <v>901</v>
      </c>
      <c r="D1031" s="7">
        <v>45092</v>
      </c>
      <c r="E1031" s="8">
        <v>46371</v>
      </c>
      <c r="F1031" s="8" t="s">
        <v>170</v>
      </c>
      <c r="G1031" t="s">
        <v>171</v>
      </c>
      <c r="H1031" t="s">
        <v>155</v>
      </c>
      <c r="I1031" t="s">
        <v>156</v>
      </c>
      <c r="J1031" t="s">
        <v>157</v>
      </c>
      <c r="K1031" t="s">
        <v>2044</v>
      </c>
      <c r="L1031" s="9" t="s">
        <v>2045</v>
      </c>
      <c r="M1031" s="9" t="s">
        <v>53</v>
      </c>
      <c r="N1031" t="s">
        <v>54</v>
      </c>
      <c r="O1031" t="s">
        <v>55</v>
      </c>
      <c r="P1031" t="s">
        <v>56</v>
      </c>
      <c r="Q1031" s="5" t="s">
        <v>65</v>
      </c>
      <c r="R1031" t="s">
        <v>66</v>
      </c>
      <c r="S1031" t="s">
        <v>115</v>
      </c>
      <c r="T1031" t="s">
        <v>116</v>
      </c>
      <c r="U1031">
        <v>16.59</v>
      </c>
      <c r="V1031">
        <v>19</v>
      </c>
      <c r="W1031">
        <v>22.84</v>
      </c>
      <c r="X1031">
        <f>Ventes[[#This Row],[VenteNombre]]*Ventes[[#This Row],[PUHT]]</f>
        <v>433.96</v>
      </c>
      <c r="Y1031">
        <f>IF(Ventes[[#This Row],[RemiseType]]="Aucun",0,IF(Ventes[[#This Row],[RemiseType]]="Bas",3%,IF(Ventes[[#This Row],[RemiseType]]="Moyen",5%,IF(Ventes[[#This Row],[RemiseType]]="Elevé",10%,0))))*Ventes[[#This Row],[VenteBrut]]</f>
        <v>13.018799999999999</v>
      </c>
      <c r="Z1031">
        <f>Ventes[[#This Row],[VenteBrut]]-Ventes[[#This Row],[Remise]]</f>
        <v>420.94119999999998</v>
      </c>
      <c r="AA1031">
        <f>Ventes[[#This Row],[VenteNombre]]*Ventes[[#This Row],[CUHT]]</f>
        <v>315.20999999999998</v>
      </c>
      <c r="AB1031">
        <f>ROUND(Ventes[[#This Row],[VenteNet]]-Ventes[[#This Row],[Cout]],2)</f>
        <v>105.73</v>
      </c>
      <c r="AC1031">
        <f>WEEKDAY(Ventes[[#This Row],[VenteDate]], 2)</f>
        <v>2</v>
      </c>
      <c r="AD1031" t="str">
        <f>CHOOSE(WEEKDAY(Ventes[[#This Row],[VenteDate]], 2),"lun.","mar.","mer.","jeu.","ven.","sam.","dim.")</f>
        <v>mar.</v>
      </c>
      <c r="AE1031" s="10" t="str">
        <f>IF(MONTH(Ventes[[#This Row],[VenteDate]])&lt;10,"0"&amp;MONTH(Ventes[[#This Row],[VenteDate]]),TEXT(MONTH(Ventes[[#This Row],[VenteDate]]),"##"))</f>
        <v>12</v>
      </c>
      <c r="AF1031" t="str">
        <f>CHOOSE(Ventes[[#This Row],[DateMoisNumero]],"janvier","février","mars","avril","mai","juin","juillet.","août","septembre","octobre","novembre","décembre")</f>
        <v>décembre</v>
      </c>
      <c r="AG1031" t="str">
        <f>Ventes[[#This Row],[DateAnnee]]&amp;IF(WEEKNUM(Ventes[[#This Row],[VenteDate]])&lt;10,"-0","-")&amp;WEEKNUM(Ventes[[#This Row],[VenteDate]])</f>
        <v>2026-51</v>
      </c>
      <c r="AH1031" s="10">
        <f>YEAR(Ventes[[#This Row],[VenteDate]])</f>
        <v>2026</v>
      </c>
      <c r="AI1031" s="1"/>
      <c r="AK1031" s="2"/>
      <c r="AR1031"/>
      <c r="AS1031"/>
      <c r="AT1031"/>
      <c r="AU1031"/>
      <c r="AV1031"/>
      <c r="AW1031"/>
      <c r="BA1031"/>
      <c r="BC1031"/>
    </row>
    <row r="1032" spans="1:55">
      <c r="A1032" t="s">
        <v>2034</v>
      </c>
      <c r="B1032" t="s">
        <v>2035</v>
      </c>
      <c r="C1032" t="s">
        <v>901</v>
      </c>
      <c r="D1032" s="7">
        <v>45092</v>
      </c>
      <c r="E1032" s="8">
        <v>46516</v>
      </c>
      <c r="F1032" s="8" t="s">
        <v>170</v>
      </c>
      <c r="G1032" t="s">
        <v>171</v>
      </c>
      <c r="H1032" t="s">
        <v>155</v>
      </c>
      <c r="I1032" t="s">
        <v>156</v>
      </c>
      <c r="J1032" t="s">
        <v>157</v>
      </c>
      <c r="K1032" t="s">
        <v>2046</v>
      </c>
      <c r="L1032" s="9" t="s">
        <v>2047</v>
      </c>
      <c r="M1032" s="9" t="s">
        <v>53</v>
      </c>
      <c r="N1032" t="s">
        <v>54</v>
      </c>
      <c r="O1032" t="s">
        <v>55</v>
      </c>
      <c r="P1032" s="9" t="s">
        <v>56</v>
      </c>
      <c r="Q1032" s="5" t="s">
        <v>65</v>
      </c>
      <c r="R1032" t="s">
        <v>66</v>
      </c>
      <c r="S1032" t="s">
        <v>183</v>
      </c>
      <c r="T1032" t="s">
        <v>184</v>
      </c>
      <c r="U1032" s="9">
        <v>35.4</v>
      </c>
      <c r="V1032">
        <v>66</v>
      </c>
      <c r="W1032" s="9">
        <v>53.1</v>
      </c>
      <c r="X1032">
        <f>Ventes[[#This Row],[VenteNombre]]*Ventes[[#This Row],[PUHT]]</f>
        <v>3504.6</v>
      </c>
      <c r="Y1032">
        <f>IF(Ventes[[#This Row],[RemiseType]]="Aucun",0,IF(Ventes[[#This Row],[RemiseType]]="Bas",3%,IF(Ventes[[#This Row],[RemiseType]]="Moyen",5%,IF(Ventes[[#This Row],[RemiseType]]="Elevé",10%,0))))*Ventes[[#This Row],[VenteBrut]]</f>
        <v>105.13799999999999</v>
      </c>
      <c r="Z1032">
        <f>Ventes[[#This Row],[VenteBrut]]-Ventes[[#This Row],[Remise]]</f>
        <v>3399.462</v>
      </c>
      <c r="AA1032">
        <f>Ventes[[#This Row],[VenteNombre]]*Ventes[[#This Row],[CUHT]]</f>
        <v>2336.4</v>
      </c>
      <c r="AB1032">
        <f>ROUND(Ventes[[#This Row],[VenteNet]]-Ventes[[#This Row],[Cout]],2)</f>
        <v>1063.06</v>
      </c>
      <c r="AC1032">
        <f>WEEKDAY(Ventes[[#This Row],[VenteDate]], 2)</f>
        <v>7</v>
      </c>
      <c r="AD1032" t="str">
        <f>CHOOSE(WEEKDAY(Ventes[[#This Row],[VenteDate]], 2),"lun.","mar.","mer.","jeu.","ven.","sam.","dim.")</f>
        <v>dim.</v>
      </c>
      <c r="AE1032" s="10" t="str">
        <f>IF(MONTH(Ventes[[#This Row],[VenteDate]])&lt;10,"0"&amp;MONTH(Ventes[[#This Row],[VenteDate]]),TEXT(MONTH(Ventes[[#This Row],[VenteDate]]),"##"))</f>
        <v>05</v>
      </c>
      <c r="AF1032" t="str">
        <f>CHOOSE(Ventes[[#This Row],[DateMoisNumero]],"janvier","février","mars","avril","mai","juin","juillet.","août","septembre","octobre","novembre","décembre")</f>
        <v>mai</v>
      </c>
      <c r="AG1032" t="str">
        <f>Ventes[[#This Row],[DateAnnee]]&amp;IF(WEEKNUM(Ventes[[#This Row],[VenteDate]])&lt;10,"-0","-")&amp;WEEKNUM(Ventes[[#This Row],[VenteDate]])</f>
        <v>2027-20</v>
      </c>
      <c r="AH1032" s="10">
        <f>YEAR(Ventes[[#This Row],[VenteDate]])</f>
        <v>2027</v>
      </c>
      <c r="AI1032" s="1"/>
      <c r="AK1032" s="2"/>
      <c r="AR1032"/>
      <c r="AS1032"/>
      <c r="AT1032"/>
      <c r="AU1032"/>
      <c r="AV1032"/>
      <c r="AW1032"/>
      <c r="BA1032"/>
      <c r="BC1032"/>
    </row>
    <row r="1033" spans="1:55">
      <c r="A1033" t="s">
        <v>2034</v>
      </c>
      <c r="B1033" t="s">
        <v>2035</v>
      </c>
      <c r="C1033" t="s">
        <v>901</v>
      </c>
      <c r="D1033" s="7">
        <v>45092</v>
      </c>
      <c r="E1033" s="8">
        <v>46732</v>
      </c>
      <c r="F1033" s="8" t="s">
        <v>170</v>
      </c>
      <c r="G1033" t="s">
        <v>171</v>
      </c>
      <c r="H1033" t="s">
        <v>155</v>
      </c>
      <c r="I1033" t="s">
        <v>156</v>
      </c>
      <c r="J1033" t="s">
        <v>157</v>
      </c>
      <c r="K1033" t="s">
        <v>2048</v>
      </c>
      <c r="L1033" s="9" t="s">
        <v>2049</v>
      </c>
      <c r="M1033" s="9" t="s">
        <v>63</v>
      </c>
      <c r="N1033" t="s">
        <v>64</v>
      </c>
      <c r="O1033" t="s">
        <v>55</v>
      </c>
      <c r="P1033" s="9" t="s">
        <v>56</v>
      </c>
      <c r="Q1033" s="5" t="s">
        <v>57</v>
      </c>
      <c r="R1033" t="s">
        <v>58</v>
      </c>
      <c r="S1033" t="s">
        <v>119</v>
      </c>
      <c r="T1033" t="s">
        <v>120</v>
      </c>
      <c r="U1033" s="9">
        <v>67.2</v>
      </c>
      <c r="V1033">
        <v>17</v>
      </c>
      <c r="W1033" s="9">
        <v>101.59</v>
      </c>
      <c r="X1033">
        <f>Ventes[[#This Row],[VenteNombre]]*Ventes[[#This Row],[PUHT]]</f>
        <v>1727.03</v>
      </c>
      <c r="Y1033">
        <f>IF(Ventes[[#This Row],[RemiseType]]="Aucun",0,IF(Ventes[[#This Row],[RemiseType]]="Bas",3%,IF(Ventes[[#This Row],[RemiseType]]="Moyen",5%,IF(Ventes[[#This Row],[RemiseType]]="Elevé",10%,0))))*Ventes[[#This Row],[VenteBrut]]</f>
        <v>51.810899999999997</v>
      </c>
      <c r="Z1033">
        <f>Ventes[[#This Row],[VenteBrut]]-Ventes[[#This Row],[Remise]]</f>
        <v>1675.2191</v>
      </c>
      <c r="AA1033">
        <f>Ventes[[#This Row],[VenteNombre]]*Ventes[[#This Row],[CUHT]]</f>
        <v>1142.4000000000001</v>
      </c>
      <c r="AB1033">
        <f>ROUND(Ventes[[#This Row],[VenteNet]]-Ventes[[#This Row],[Cout]],2)</f>
        <v>532.82000000000005</v>
      </c>
      <c r="AC1033">
        <f>WEEKDAY(Ventes[[#This Row],[VenteDate]], 2)</f>
        <v>6</v>
      </c>
      <c r="AD1033" t="str">
        <f>CHOOSE(WEEKDAY(Ventes[[#This Row],[VenteDate]], 2),"lun.","mar.","mer.","jeu.","ven.","sam.","dim.")</f>
        <v>sam.</v>
      </c>
      <c r="AE1033" s="10" t="str">
        <f>IF(MONTH(Ventes[[#This Row],[VenteDate]])&lt;10,"0"&amp;MONTH(Ventes[[#This Row],[VenteDate]]),TEXT(MONTH(Ventes[[#This Row],[VenteDate]]),"##"))</f>
        <v>12</v>
      </c>
      <c r="AF1033" t="str">
        <f>CHOOSE(Ventes[[#This Row],[DateMoisNumero]],"janvier","février","mars","avril","mai","juin","juillet.","août","septembre","octobre","novembre","décembre")</f>
        <v>décembre</v>
      </c>
      <c r="AG1033" t="str">
        <f>Ventes[[#This Row],[DateAnnee]]&amp;IF(WEEKNUM(Ventes[[#This Row],[VenteDate]])&lt;10,"-0","-")&amp;WEEKNUM(Ventes[[#This Row],[VenteDate]])</f>
        <v>2027-50</v>
      </c>
      <c r="AH1033" s="10">
        <f>YEAR(Ventes[[#This Row],[VenteDate]])</f>
        <v>2027</v>
      </c>
      <c r="AI1033" s="1"/>
      <c r="AK1033" s="2"/>
      <c r="AR1033"/>
      <c r="AS1033"/>
      <c r="AT1033"/>
      <c r="AU1033"/>
      <c r="AV1033"/>
      <c r="AW1033"/>
      <c r="BA1033"/>
      <c r="BC1033"/>
    </row>
    <row r="1034" spans="1:55">
      <c r="A1034" t="s">
        <v>2050</v>
      </c>
      <c r="B1034" t="s">
        <v>2051</v>
      </c>
      <c r="D1034" s="7">
        <v>45685</v>
      </c>
      <c r="E1034" s="8">
        <v>45685</v>
      </c>
      <c r="F1034" s="8" t="s">
        <v>95</v>
      </c>
      <c r="G1034" t="s">
        <v>96</v>
      </c>
      <c r="H1034" t="s">
        <v>155</v>
      </c>
      <c r="I1034" t="s">
        <v>156</v>
      </c>
      <c r="J1034" t="s">
        <v>157</v>
      </c>
      <c r="K1034" t="s">
        <v>612</v>
      </c>
      <c r="L1034" s="9" t="s">
        <v>613</v>
      </c>
      <c r="M1034" s="9" t="s">
        <v>75</v>
      </c>
      <c r="N1034" t="s">
        <v>76</v>
      </c>
      <c r="O1034" t="s">
        <v>55</v>
      </c>
      <c r="P1034" s="9" t="s">
        <v>56</v>
      </c>
      <c r="Q1034" s="5" t="s">
        <v>57</v>
      </c>
      <c r="R1034" t="s">
        <v>58</v>
      </c>
      <c r="S1034" t="s">
        <v>115</v>
      </c>
      <c r="T1034" t="s">
        <v>116</v>
      </c>
      <c r="U1034" s="9">
        <v>25.2</v>
      </c>
      <c r="V1034">
        <v>20</v>
      </c>
      <c r="W1034" s="9">
        <v>126.25</v>
      </c>
      <c r="X1034">
        <f>Ventes[[#This Row],[VenteNombre]]*Ventes[[#This Row],[PUHT]]</f>
        <v>2525</v>
      </c>
      <c r="Y1034">
        <f>IF(Ventes[[#This Row],[RemiseType]]="Aucun",0,IF(Ventes[[#This Row],[RemiseType]]="Bas",3%,IF(Ventes[[#This Row],[RemiseType]]="Moyen",5%,IF(Ventes[[#This Row],[RemiseType]]="Elevé",10%,0))))*Ventes[[#This Row],[VenteBrut]]</f>
        <v>75.75</v>
      </c>
      <c r="Z1034">
        <f>Ventes[[#This Row],[VenteBrut]]-Ventes[[#This Row],[Remise]]</f>
        <v>2449.25</v>
      </c>
      <c r="AA1034">
        <f>Ventes[[#This Row],[VenteNombre]]*Ventes[[#This Row],[CUHT]]</f>
        <v>504</v>
      </c>
      <c r="AB1034">
        <f>ROUND(Ventes[[#This Row],[VenteNet]]-Ventes[[#This Row],[Cout]],2)</f>
        <v>1945.25</v>
      </c>
      <c r="AC1034">
        <f>WEEKDAY(Ventes[[#This Row],[VenteDate]], 2)</f>
        <v>2</v>
      </c>
      <c r="AD1034" t="str">
        <f>CHOOSE(WEEKDAY(Ventes[[#This Row],[VenteDate]], 2),"lun.","mar.","mer.","jeu.","ven.","sam.","dim.")</f>
        <v>mar.</v>
      </c>
      <c r="AE1034" s="10" t="str">
        <f>IF(MONTH(Ventes[[#This Row],[VenteDate]])&lt;10,"0"&amp;MONTH(Ventes[[#This Row],[VenteDate]]),TEXT(MONTH(Ventes[[#This Row],[VenteDate]]),"##"))</f>
        <v>01</v>
      </c>
      <c r="AF1034" t="str">
        <f>CHOOSE(Ventes[[#This Row],[DateMoisNumero]],"janvier","février","mars","avril","mai","juin","juillet.","août","septembre","octobre","novembre","décembre")</f>
        <v>janvier</v>
      </c>
      <c r="AG1034" t="str">
        <f>Ventes[[#This Row],[DateAnnee]]&amp;IF(WEEKNUM(Ventes[[#This Row],[VenteDate]])&lt;10,"-0","-")&amp;WEEKNUM(Ventes[[#This Row],[VenteDate]])</f>
        <v>2025-05</v>
      </c>
      <c r="AH1034" s="10">
        <f>YEAR(Ventes[[#This Row],[VenteDate]])</f>
        <v>2025</v>
      </c>
      <c r="AI1034" s="1"/>
      <c r="AK1034" s="2"/>
      <c r="AR1034"/>
      <c r="AS1034"/>
      <c r="AT1034"/>
      <c r="AU1034"/>
      <c r="AV1034"/>
      <c r="AW1034"/>
      <c r="BA1034"/>
      <c r="BC1034"/>
    </row>
    <row r="1035" spans="1:55">
      <c r="A1035" t="s">
        <v>2050</v>
      </c>
      <c r="B1035" t="s">
        <v>2051</v>
      </c>
      <c r="D1035" s="7">
        <v>45685</v>
      </c>
      <c r="E1035" s="8">
        <v>45720</v>
      </c>
      <c r="F1035" s="8" t="s">
        <v>95</v>
      </c>
      <c r="G1035" t="s">
        <v>96</v>
      </c>
      <c r="H1035" t="s">
        <v>155</v>
      </c>
      <c r="I1035" t="s">
        <v>156</v>
      </c>
      <c r="J1035" t="s">
        <v>157</v>
      </c>
      <c r="K1035" t="s">
        <v>1721</v>
      </c>
      <c r="L1035" s="9" t="s">
        <v>1722</v>
      </c>
      <c r="M1035" s="9" t="s">
        <v>53</v>
      </c>
      <c r="N1035" t="s">
        <v>54</v>
      </c>
      <c r="O1035" t="s">
        <v>77</v>
      </c>
      <c r="P1035" t="s">
        <v>78</v>
      </c>
      <c r="Q1035" s="5" t="s">
        <v>47</v>
      </c>
      <c r="R1035" t="s">
        <v>48</v>
      </c>
      <c r="S1035" t="s">
        <v>160</v>
      </c>
      <c r="T1035" t="s">
        <v>161</v>
      </c>
      <c r="U1035">
        <v>77.760000000000005</v>
      </c>
      <c r="V1035">
        <v>15</v>
      </c>
      <c r="W1035">
        <v>116.64</v>
      </c>
      <c r="X1035">
        <f>Ventes[[#This Row],[VenteNombre]]*Ventes[[#This Row],[PUHT]]</f>
        <v>1749.6</v>
      </c>
      <c r="Y1035">
        <f>IF(Ventes[[#This Row],[RemiseType]]="Aucun",0,IF(Ventes[[#This Row],[RemiseType]]="Bas",3%,IF(Ventes[[#This Row],[RemiseType]]="Moyen",5%,IF(Ventes[[#This Row],[RemiseType]]="Elevé",10%,0))))*Ventes[[#This Row],[VenteBrut]]</f>
        <v>174.96</v>
      </c>
      <c r="Z1035">
        <f>Ventes[[#This Row],[VenteBrut]]-Ventes[[#This Row],[Remise]]</f>
        <v>1574.6399999999999</v>
      </c>
      <c r="AA1035">
        <f>Ventes[[#This Row],[VenteNombre]]*Ventes[[#This Row],[CUHT]]</f>
        <v>1166.4000000000001</v>
      </c>
      <c r="AB1035">
        <f>ROUND(Ventes[[#This Row],[VenteNet]]-Ventes[[#This Row],[Cout]],2)</f>
        <v>408.24</v>
      </c>
      <c r="AC1035">
        <f>WEEKDAY(Ventes[[#This Row],[VenteDate]], 2)</f>
        <v>2</v>
      </c>
      <c r="AD1035" t="str">
        <f>CHOOSE(WEEKDAY(Ventes[[#This Row],[VenteDate]], 2),"lun.","mar.","mer.","jeu.","ven.","sam.","dim.")</f>
        <v>mar.</v>
      </c>
      <c r="AE1035" s="10" t="str">
        <f>IF(MONTH(Ventes[[#This Row],[VenteDate]])&lt;10,"0"&amp;MONTH(Ventes[[#This Row],[VenteDate]]),TEXT(MONTH(Ventes[[#This Row],[VenteDate]]),"##"))</f>
        <v>03</v>
      </c>
      <c r="AF1035" t="str">
        <f>CHOOSE(Ventes[[#This Row],[DateMoisNumero]],"janvier","février","mars","avril","mai","juin","juillet.","août","septembre","octobre","novembre","décembre")</f>
        <v>mars</v>
      </c>
      <c r="AG1035" t="str">
        <f>Ventes[[#This Row],[DateAnnee]]&amp;IF(WEEKNUM(Ventes[[#This Row],[VenteDate]])&lt;10,"-0","-")&amp;WEEKNUM(Ventes[[#This Row],[VenteDate]])</f>
        <v>2025-10</v>
      </c>
      <c r="AH1035" s="10">
        <f>YEAR(Ventes[[#This Row],[VenteDate]])</f>
        <v>2025</v>
      </c>
      <c r="AI1035" s="1"/>
      <c r="AK1035" s="2"/>
      <c r="AR1035"/>
      <c r="AS1035"/>
      <c r="AT1035"/>
      <c r="AU1035"/>
      <c r="AV1035"/>
      <c r="AW1035"/>
      <c r="BA1035"/>
      <c r="BC1035"/>
    </row>
    <row r="1036" spans="1:55">
      <c r="A1036" t="s">
        <v>2050</v>
      </c>
      <c r="B1036" t="s">
        <v>2051</v>
      </c>
      <c r="D1036" s="7">
        <v>45685</v>
      </c>
      <c r="E1036" s="8">
        <v>45766</v>
      </c>
      <c r="F1036" s="8" t="s">
        <v>95</v>
      </c>
      <c r="G1036" t="s">
        <v>96</v>
      </c>
      <c r="H1036" t="s">
        <v>155</v>
      </c>
      <c r="I1036" t="s">
        <v>156</v>
      </c>
      <c r="J1036" t="s">
        <v>157</v>
      </c>
      <c r="K1036" t="s">
        <v>711</v>
      </c>
      <c r="L1036" s="9" t="s">
        <v>712</v>
      </c>
      <c r="M1036" s="9" t="s">
        <v>63</v>
      </c>
      <c r="N1036" t="s">
        <v>64</v>
      </c>
      <c r="O1036" t="s">
        <v>77</v>
      </c>
      <c r="P1036" t="s">
        <v>78</v>
      </c>
      <c r="Q1036" s="5" t="s">
        <v>79</v>
      </c>
      <c r="R1036" t="s">
        <v>80</v>
      </c>
      <c r="S1036" t="s">
        <v>143</v>
      </c>
      <c r="T1036" t="s">
        <v>144</v>
      </c>
      <c r="U1036">
        <v>46.67</v>
      </c>
      <c r="V1036">
        <v>12</v>
      </c>
      <c r="W1036">
        <v>138</v>
      </c>
      <c r="X1036">
        <f>Ventes[[#This Row],[VenteNombre]]*Ventes[[#This Row],[PUHT]]</f>
        <v>1656</v>
      </c>
      <c r="Y1036">
        <f>IF(Ventes[[#This Row],[RemiseType]]="Aucun",0,IF(Ventes[[#This Row],[RemiseType]]="Bas",3%,IF(Ventes[[#This Row],[RemiseType]]="Moyen",5%,IF(Ventes[[#This Row],[RemiseType]]="Elevé",10%,0))))*Ventes[[#This Row],[VenteBrut]]</f>
        <v>165.60000000000002</v>
      </c>
      <c r="Z1036">
        <f>Ventes[[#This Row],[VenteBrut]]-Ventes[[#This Row],[Remise]]</f>
        <v>1490.4</v>
      </c>
      <c r="AA1036">
        <f>Ventes[[#This Row],[VenteNombre]]*Ventes[[#This Row],[CUHT]]</f>
        <v>560.04</v>
      </c>
      <c r="AB1036">
        <f>ROUND(Ventes[[#This Row],[VenteNet]]-Ventes[[#This Row],[Cout]],2)</f>
        <v>930.36</v>
      </c>
      <c r="AC1036">
        <f>WEEKDAY(Ventes[[#This Row],[VenteDate]], 2)</f>
        <v>6</v>
      </c>
      <c r="AD1036" t="str">
        <f>CHOOSE(WEEKDAY(Ventes[[#This Row],[VenteDate]], 2),"lun.","mar.","mer.","jeu.","ven.","sam.","dim.")</f>
        <v>sam.</v>
      </c>
      <c r="AE1036" s="10" t="str">
        <f>IF(MONTH(Ventes[[#This Row],[VenteDate]])&lt;10,"0"&amp;MONTH(Ventes[[#This Row],[VenteDate]]),TEXT(MONTH(Ventes[[#This Row],[VenteDate]]),"##"))</f>
        <v>04</v>
      </c>
      <c r="AF1036" t="str">
        <f>CHOOSE(Ventes[[#This Row],[DateMoisNumero]],"janvier","février","mars","avril","mai","juin","juillet.","août","septembre","octobre","novembre","décembre")</f>
        <v>avril</v>
      </c>
      <c r="AG1036" t="str">
        <f>Ventes[[#This Row],[DateAnnee]]&amp;IF(WEEKNUM(Ventes[[#This Row],[VenteDate]])&lt;10,"-0","-")&amp;WEEKNUM(Ventes[[#This Row],[VenteDate]])</f>
        <v>2025-16</v>
      </c>
      <c r="AH1036" s="10">
        <f>YEAR(Ventes[[#This Row],[VenteDate]])</f>
        <v>2025</v>
      </c>
      <c r="AI1036" s="1"/>
      <c r="AK1036" s="2"/>
      <c r="AR1036"/>
      <c r="AS1036"/>
      <c r="AT1036"/>
      <c r="AU1036"/>
      <c r="AV1036"/>
      <c r="AW1036"/>
      <c r="BA1036"/>
      <c r="BC1036"/>
    </row>
    <row r="1037" spans="1:55">
      <c r="A1037" t="s">
        <v>2050</v>
      </c>
      <c r="B1037" t="s">
        <v>2051</v>
      </c>
      <c r="D1037" s="7">
        <v>45685</v>
      </c>
      <c r="E1037" s="8">
        <v>46364</v>
      </c>
      <c r="F1037" s="8" t="s">
        <v>95</v>
      </c>
      <c r="G1037" t="s">
        <v>96</v>
      </c>
      <c r="H1037" t="s">
        <v>155</v>
      </c>
      <c r="I1037" t="s">
        <v>156</v>
      </c>
      <c r="J1037" t="s">
        <v>157</v>
      </c>
      <c r="K1037" t="s">
        <v>2052</v>
      </c>
      <c r="L1037" s="9" t="s">
        <v>2053</v>
      </c>
      <c r="M1037" s="9" t="s">
        <v>75</v>
      </c>
      <c r="N1037" t="s">
        <v>76</v>
      </c>
      <c r="O1037" t="s">
        <v>55</v>
      </c>
      <c r="P1037" t="s">
        <v>56</v>
      </c>
      <c r="Q1037" s="5" t="s">
        <v>57</v>
      </c>
      <c r="R1037" t="s">
        <v>58</v>
      </c>
      <c r="S1037" t="s">
        <v>115</v>
      </c>
      <c r="T1037" t="s">
        <v>116</v>
      </c>
      <c r="U1037">
        <v>37.799999999999997</v>
      </c>
      <c r="V1037">
        <v>20</v>
      </c>
      <c r="W1037">
        <v>39.380000000000003</v>
      </c>
      <c r="X1037">
        <f>Ventes[[#This Row],[VenteNombre]]*Ventes[[#This Row],[PUHT]]</f>
        <v>787.6</v>
      </c>
      <c r="Y1037">
        <f>IF(Ventes[[#This Row],[RemiseType]]="Aucun",0,IF(Ventes[[#This Row],[RemiseType]]="Bas",3%,IF(Ventes[[#This Row],[RemiseType]]="Moyen",5%,IF(Ventes[[#This Row],[RemiseType]]="Elevé",10%,0))))*Ventes[[#This Row],[VenteBrut]]</f>
        <v>23.628</v>
      </c>
      <c r="Z1037">
        <f>Ventes[[#This Row],[VenteBrut]]-Ventes[[#This Row],[Remise]]</f>
        <v>763.97199999999998</v>
      </c>
      <c r="AA1037">
        <f>Ventes[[#This Row],[VenteNombre]]*Ventes[[#This Row],[CUHT]]</f>
        <v>756</v>
      </c>
      <c r="AB1037">
        <f>ROUND(Ventes[[#This Row],[VenteNet]]-Ventes[[#This Row],[Cout]],2)</f>
        <v>7.97</v>
      </c>
      <c r="AC1037">
        <f>WEEKDAY(Ventes[[#This Row],[VenteDate]], 2)</f>
        <v>2</v>
      </c>
      <c r="AD1037" t="str">
        <f>CHOOSE(WEEKDAY(Ventes[[#This Row],[VenteDate]], 2),"lun.","mar.","mer.","jeu.","ven.","sam.","dim.")</f>
        <v>mar.</v>
      </c>
      <c r="AE1037" s="10" t="str">
        <f>IF(MONTH(Ventes[[#This Row],[VenteDate]])&lt;10,"0"&amp;MONTH(Ventes[[#This Row],[VenteDate]]),TEXT(MONTH(Ventes[[#This Row],[VenteDate]]),"##"))</f>
        <v>12</v>
      </c>
      <c r="AF1037" t="str">
        <f>CHOOSE(Ventes[[#This Row],[DateMoisNumero]],"janvier","février","mars","avril","mai","juin","juillet.","août","septembre","octobre","novembre","décembre")</f>
        <v>décembre</v>
      </c>
      <c r="AG1037" t="str">
        <f>Ventes[[#This Row],[DateAnnee]]&amp;IF(WEEKNUM(Ventes[[#This Row],[VenteDate]])&lt;10,"-0","-")&amp;WEEKNUM(Ventes[[#This Row],[VenteDate]])</f>
        <v>2026-50</v>
      </c>
      <c r="AH1037" s="10">
        <f>YEAR(Ventes[[#This Row],[VenteDate]])</f>
        <v>2026</v>
      </c>
      <c r="AI1037" s="1"/>
      <c r="AK1037" s="2"/>
      <c r="AR1037"/>
      <c r="AS1037"/>
      <c r="AT1037"/>
      <c r="AU1037"/>
      <c r="AV1037"/>
      <c r="AW1037"/>
      <c r="BA1037"/>
      <c r="BC1037"/>
    </row>
    <row r="1038" spans="1:55">
      <c r="A1038" t="s">
        <v>2050</v>
      </c>
      <c r="B1038" t="s">
        <v>2051</v>
      </c>
      <c r="D1038" s="7">
        <v>45685</v>
      </c>
      <c r="E1038" s="8">
        <v>46450</v>
      </c>
      <c r="F1038" s="8" t="s">
        <v>95</v>
      </c>
      <c r="G1038" t="s">
        <v>96</v>
      </c>
      <c r="H1038" t="s">
        <v>155</v>
      </c>
      <c r="I1038" t="s">
        <v>156</v>
      </c>
      <c r="J1038" t="s">
        <v>157</v>
      </c>
      <c r="K1038" t="s">
        <v>2054</v>
      </c>
      <c r="L1038" s="9" t="s">
        <v>2055</v>
      </c>
      <c r="M1038" s="9" t="s">
        <v>53</v>
      </c>
      <c r="N1038" t="s">
        <v>54</v>
      </c>
      <c r="O1038" t="s">
        <v>77</v>
      </c>
      <c r="P1038" s="9" t="s">
        <v>78</v>
      </c>
      <c r="Q1038" s="5" t="s">
        <v>47</v>
      </c>
      <c r="R1038" t="s">
        <v>48</v>
      </c>
      <c r="S1038" t="s">
        <v>160</v>
      </c>
      <c r="T1038" t="s">
        <v>161</v>
      </c>
      <c r="U1038" s="9">
        <v>37.799999999999997</v>
      </c>
      <c r="V1038">
        <v>15</v>
      </c>
      <c r="W1038" s="9">
        <v>56.7</v>
      </c>
      <c r="X1038">
        <f>Ventes[[#This Row],[VenteNombre]]*Ventes[[#This Row],[PUHT]]</f>
        <v>850.5</v>
      </c>
      <c r="Y1038">
        <f>IF(Ventes[[#This Row],[RemiseType]]="Aucun",0,IF(Ventes[[#This Row],[RemiseType]]="Bas",3%,IF(Ventes[[#This Row],[RemiseType]]="Moyen",5%,IF(Ventes[[#This Row],[RemiseType]]="Elevé",10%,0))))*Ventes[[#This Row],[VenteBrut]]</f>
        <v>85.050000000000011</v>
      </c>
      <c r="Z1038">
        <f>Ventes[[#This Row],[VenteBrut]]-Ventes[[#This Row],[Remise]]</f>
        <v>765.45</v>
      </c>
      <c r="AA1038">
        <f>Ventes[[#This Row],[VenteNombre]]*Ventes[[#This Row],[CUHT]]</f>
        <v>567</v>
      </c>
      <c r="AB1038">
        <f>ROUND(Ventes[[#This Row],[VenteNet]]-Ventes[[#This Row],[Cout]],2)</f>
        <v>198.45</v>
      </c>
      <c r="AC1038">
        <f>WEEKDAY(Ventes[[#This Row],[VenteDate]], 2)</f>
        <v>4</v>
      </c>
      <c r="AD1038" t="str">
        <f>CHOOSE(WEEKDAY(Ventes[[#This Row],[VenteDate]], 2),"lun.","mar.","mer.","jeu.","ven.","sam.","dim.")</f>
        <v>jeu.</v>
      </c>
      <c r="AE1038" s="10" t="str">
        <f>IF(MONTH(Ventes[[#This Row],[VenteDate]])&lt;10,"0"&amp;MONTH(Ventes[[#This Row],[VenteDate]]),TEXT(MONTH(Ventes[[#This Row],[VenteDate]]),"##"))</f>
        <v>03</v>
      </c>
      <c r="AF1038" t="str">
        <f>CHOOSE(Ventes[[#This Row],[DateMoisNumero]],"janvier","février","mars","avril","mai","juin","juillet.","août","septembre","octobre","novembre","décembre")</f>
        <v>mars</v>
      </c>
      <c r="AG1038" t="str">
        <f>Ventes[[#This Row],[DateAnnee]]&amp;IF(WEEKNUM(Ventes[[#This Row],[VenteDate]])&lt;10,"-0","-")&amp;WEEKNUM(Ventes[[#This Row],[VenteDate]])</f>
        <v>2027-10</v>
      </c>
      <c r="AH1038" s="10">
        <f>YEAR(Ventes[[#This Row],[VenteDate]])</f>
        <v>2027</v>
      </c>
      <c r="AI1038" s="1"/>
      <c r="AK1038" s="2"/>
      <c r="AR1038"/>
      <c r="AS1038"/>
      <c r="AT1038"/>
      <c r="AU1038"/>
      <c r="AV1038"/>
      <c r="AW1038"/>
      <c r="BA1038"/>
      <c r="BC1038"/>
    </row>
    <row r="1039" spans="1:55">
      <c r="A1039" t="s">
        <v>2050</v>
      </c>
      <c r="B1039" t="s">
        <v>2051</v>
      </c>
      <c r="D1039" s="7">
        <v>45685</v>
      </c>
      <c r="E1039" s="8">
        <v>46496</v>
      </c>
      <c r="F1039" s="8" t="s">
        <v>95</v>
      </c>
      <c r="G1039" t="s">
        <v>96</v>
      </c>
      <c r="H1039" t="s">
        <v>155</v>
      </c>
      <c r="I1039" t="s">
        <v>156</v>
      </c>
      <c r="J1039" t="s">
        <v>157</v>
      </c>
      <c r="K1039" t="s">
        <v>298</v>
      </c>
      <c r="L1039" s="9" t="s">
        <v>299</v>
      </c>
      <c r="M1039" s="9" t="s">
        <v>63</v>
      </c>
      <c r="N1039" t="s">
        <v>64</v>
      </c>
      <c r="O1039" t="s">
        <v>77</v>
      </c>
      <c r="P1039" s="9" t="s">
        <v>78</v>
      </c>
      <c r="Q1039" s="5" t="s">
        <v>79</v>
      </c>
      <c r="R1039" t="s">
        <v>80</v>
      </c>
      <c r="S1039" t="s">
        <v>143</v>
      </c>
      <c r="T1039" t="s">
        <v>144</v>
      </c>
      <c r="U1039" s="9">
        <v>4.2</v>
      </c>
      <c r="V1039">
        <v>12</v>
      </c>
      <c r="W1039" s="9">
        <v>103.42</v>
      </c>
      <c r="X1039">
        <f>Ventes[[#This Row],[VenteNombre]]*Ventes[[#This Row],[PUHT]]</f>
        <v>1241.04</v>
      </c>
      <c r="Y1039">
        <f>IF(Ventes[[#This Row],[RemiseType]]="Aucun",0,IF(Ventes[[#This Row],[RemiseType]]="Bas",3%,IF(Ventes[[#This Row],[RemiseType]]="Moyen",5%,IF(Ventes[[#This Row],[RemiseType]]="Elevé",10%,0))))*Ventes[[#This Row],[VenteBrut]]</f>
        <v>124.104</v>
      </c>
      <c r="Z1039">
        <f>Ventes[[#This Row],[VenteBrut]]-Ventes[[#This Row],[Remise]]</f>
        <v>1116.9359999999999</v>
      </c>
      <c r="AA1039">
        <f>Ventes[[#This Row],[VenteNombre]]*Ventes[[#This Row],[CUHT]]</f>
        <v>50.400000000000006</v>
      </c>
      <c r="AB1039">
        <f>ROUND(Ventes[[#This Row],[VenteNet]]-Ventes[[#This Row],[Cout]],2)</f>
        <v>1066.54</v>
      </c>
      <c r="AC1039">
        <f>WEEKDAY(Ventes[[#This Row],[VenteDate]], 2)</f>
        <v>1</v>
      </c>
      <c r="AD1039" t="str">
        <f>CHOOSE(WEEKDAY(Ventes[[#This Row],[VenteDate]], 2),"lun.","mar.","mer.","jeu.","ven.","sam.","dim.")</f>
        <v>lun.</v>
      </c>
      <c r="AE1039" s="10" t="str">
        <f>IF(MONTH(Ventes[[#This Row],[VenteDate]])&lt;10,"0"&amp;MONTH(Ventes[[#This Row],[VenteDate]]),TEXT(MONTH(Ventes[[#This Row],[VenteDate]]),"##"))</f>
        <v>04</v>
      </c>
      <c r="AF1039" t="str">
        <f>CHOOSE(Ventes[[#This Row],[DateMoisNumero]],"janvier","février","mars","avril","mai","juin","juillet.","août","septembre","octobre","novembre","décembre")</f>
        <v>avril</v>
      </c>
      <c r="AG1039" t="str">
        <f>Ventes[[#This Row],[DateAnnee]]&amp;IF(WEEKNUM(Ventes[[#This Row],[VenteDate]])&lt;10,"-0","-")&amp;WEEKNUM(Ventes[[#This Row],[VenteDate]])</f>
        <v>2027-17</v>
      </c>
      <c r="AH1039" s="10">
        <f>YEAR(Ventes[[#This Row],[VenteDate]])</f>
        <v>2027</v>
      </c>
      <c r="AI1039" s="1"/>
      <c r="AK1039" s="2"/>
      <c r="AR1039"/>
      <c r="AS1039"/>
      <c r="AT1039"/>
      <c r="AU1039"/>
      <c r="AV1039"/>
      <c r="AW1039"/>
      <c r="BA1039"/>
      <c r="BC1039"/>
    </row>
    <row r="1040" spans="1:55">
      <c r="A1040" t="s">
        <v>2056</v>
      </c>
      <c r="B1040" t="s">
        <v>2057</v>
      </c>
      <c r="C1040" t="s">
        <v>1259</v>
      </c>
      <c r="D1040" s="7">
        <v>45539</v>
      </c>
      <c r="E1040" s="8">
        <v>45539</v>
      </c>
      <c r="F1040" s="8" t="s">
        <v>95</v>
      </c>
      <c r="G1040" t="s">
        <v>96</v>
      </c>
      <c r="H1040" t="s">
        <v>155</v>
      </c>
      <c r="I1040" t="s">
        <v>156</v>
      </c>
      <c r="J1040" t="s">
        <v>157</v>
      </c>
      <c r="K1040" t="s">
        <v>1328</v>
      </c>
      <c r="L1040" s="9" t="s">
        <v>1329</v>
      </c>
      <c r="M1040" s="9" t="s">
        <v>53</v>
      </c>
      <c r="N1040" t="s">
        <v>54</v>
      </c>
      <c r="O1040" t="s">
        <v>55</v>
      </c>
      <c r="P1040" s="9" t="s">
        <v>56</v>
      </c>
      <c r="Q1040" s="5" t="s">
        <v>47</v>
      </c>
      <c r="R1040" t="s">
        <v>48</v>
      </c>
      <c r="S1040" t="s">
        <v>365</v>
      </c>
      <c r="T1040" t="s">
        <v>366</v>
      </c>
      <c r="U1040" s="9">
        <v>128.52000000000001</v>
      </c>
      <c r="V1040">
        <v>12</v>
      </c>
      <c r="W1040" s="9">
        <v>141.75</v>
      </c>
      <c r="X1040">
        <f>Ventes[[#This Row],[VenteNombre]]*Ventes[[#This Row],[PUHT]]</f>
        <v>1701</v>
      </c>
      <c r="Y1040">
        <f>IF(Ventes[[#This Row],[RemiseType]]="Aucun",0,IF(Ventes[[#This Row],[RemiseType]]="Bas",3%,IF(Ventes[[#This Row],[RemiseType]]="Moyen",5%,IF(Ventes[[#This Row],[RemiseType]]="Elevé",10%,0))))*Ventes[[#This Row],[VenteBrut]]</f>
        <v>51.03</v>
      </c>
      <c r="Z1040">
        <f>Ventes[[#This Row],[VenteBrut]]-Ventes[[#This Row],[Remise]]</f>
        <v>1649.97</v>
      </c>
      <c r="AA1040">
        <f>Ventes[[#This Row],[VenteNombre]]*Ventes[[#This Row],[CUHT]]</f>
        <v>1542.2400000000002</v>
      </c>
      <c r="AB1040">
        <f>ROUND(Ventes[[#This Row],[VenteNet]]-Ventes[[#This Row],[Cout]],2)</f>
        <v>107.73</v>
      </c>
      <c r="AC1040">
        <f>WEEKDAY(Ventes[[#This Row],[VenteDate]], 2)</f>
        <v>3</v>
      </c>
      <c r="AD1040" t="str">
        <f>CHOOSE(WEEKDAY(Ventes[[#This Row],[VenteDate]], 2),"lun.","mar.","mer.","jeu.","ven.","sam.","dim.")</f>
        <v>mer.</v>
      </c>
      <c r="AE1040" s="10" t="str">
        <f>IF(MONTH(Ventes[[#This Row],[VenteDate]])&lt;10,"0"&amp;MONTH(Ventes[[#This Row],[VenteDate]]),TEXT(MONTH(Ventes[[#This Row],[VenteDate]]),"##"))</f>
        <v>09</v>
      </c>
      <c r="AF1040" t="str">
        <f>CHOOSE(Ventes[[#This Row],[DateMoisNumero]],"janvier","février","mars","avril","mai","juin","juillet.","août","septembre","octobre","novembre","décembre")</f>
        <v>septembre</v>
      </c>
      <c r="AG1040" t="str">
        <f>Ventes[[#This Row],[DateAnnee]]&amp;IF(WEEKNUM(Ventes[[#This Row],[VenteDate]])&lt;10,"-0","-")&amp;WEEKNUM(Ventes[[#This Row],[VenteDate]])</f>
        <v>2024-36</v>
      </c>
      <c r="AH1040" s="10">
        <f>YEAR(Ventes[[#This Row],[VenteDate]])</f>
        <v>2024</v>
      </c>
      <c r="AI1040" s="1"/>
      <c r="AK1040" s="2"/>
      <c r="AR1040"/>
      <c r="AS1040"/>
      <c r="AT1040"/>
      <c r="AU1040"/>
      <c r="AV1040"/>
      <c r="AW1040"/>
      <c r="BA1040"/>
      <c r="BC1040"/>
    </row>
    <row r="1041" spans="1:55">
      <c r="A1041" t="s">
        <v>2056</v>
      </c>
      <c r="B1041" t="s">
        <v>2057</v>
      </c>
      <c r="C1041" t="s">
        <v>1259</v>
      </c>
      <c r="D1041" s="7">
        <v>45539</v>
      </c>
      <c r="E1041" s="8">
        <v>46230</v>
      </c>
      <c r="F1041" s="8" t="s">
        <v>95</v>
      </c>
      <c r="G1041" t="s">
        <v>96</v>
      </c>
      <c r="H1041" t="s">
        <v>155</v>
      </c>
      <c r="I1041" t="s">
        <v>156</v>
      </c>
      <c r="J1041" t="s">
        <v>157</v>
      </c>
      <c r="K1041" t="s">
        <v>997</v>
      </c>
      <c r="L1041" s="9" t="s">
        <v>998</v>
      </c>
      <c r="M1041" s="9" t="s">
        <v>53</v>
      </c>
      <c r="N1041" t="s">
        <v>54</v>
      </c>
      <c r="O1041" t="s">
        <v>55</v>
      </c>
      <c r="P1041" t="s">
        <v>56</v>
      </c>
      <c r="Q1041" s="5" t="s">
        <v>47</v>
      </c>
      <c r="R1041" t="s">
        <v>48</v>
      </c>
      <c r="S1041" t="s">
        <v>365</v>
      </c>
      <c r="T1041" t="s">
        <v>366</v>
      </c>
      <c r="U1041">
        <v>66.099999999999994</v>
      </c>
      <c r="V1041">
        <v>12</v>
      </c>
      <c r="W1041">
        <v>72.900000000000006</v>
      </c>
      <c r="X1041">
        <f>Ventes[[#This Row],[VenteNombre]]*Ventes[[#This Row],[PUHT]]</f>
        <v>874.80000000000007</v>
      </c>
      <c r="Y1041">
        <f>IF(Ventes[[#This Row],[RemiseType]]="Aucun",0,IF(Ventes[[#This Row],[RemiseType]]="Bas",3%,IF(Ventes[[#This Row],[RemiseType]]="Moyen",5%,IF(Ventes[[#This Row],[RemiseType]]="Elevé",10%,0))))*Ventes[[#This Row],[VenteBrut]]</f>
        <v>26.244</v>
      </c>
      <c r="Z1041">
        <f>Ventes[[#This Row],[VenteBrut]]-Ventes[[#This Row],[Remise]]</f>
        <v>848.55600000000004</v>
      </c>
      <c r="AA1041">
        <f>Ventes[[#This Row],[VenteNombre]]*Ventes[[#This Row],[CUHT]]</f>
        <v>793.19999999999993</v>
      </c>
      <c r="AB1041">
        <f>ROUND(Ventes[[#This Row],[VenteNet]]-Ventes[[#This Row],[Cout]],2)</f>
        <v>55.36</v>
      </c>
      <c r="AC1041">
        <f>WEEKDAY(Ventes[[#This Row],[VenteDate]], 2)</f>
        <v>1</v>
      </c>
      <c r="AD1041" t="str">
        <f>CHOOSE(WEEKDAY(Ventes[[#This Row],[VenteDate]], 2),"lun.","mar.","mer.","jeu.","ven.","sam.","dim.")</f>
        <v>lun.</v>
      </c>
      <c r="AE1041" s="10" t="str">
        <f>IF(MONTH(Ventes[[#This Row],[VenteDate]])&lt;10,"0"&amp;MONTH(Ventes[[#This Row],[VenteDate]]),TEXT(MONTH(Ventes[[#This Row],[VenteDate]]),"##"))</f>
        <v>07</v>
      </c>
      <c r="AF1041" t="str">
        <f>CHOOSE(Ventes[[#This Row],[DateMoisNumero]],"janvier","février","mars","avril","mai","juin","juillet.","août","septembre","octobre","novembre","décembre")</f>
        <v>juillet.</v>
      </c>
      <c r="AG1041" t="str">
        <f>Ventes[[#This Row],[DateAnnee]]&amp;IF(WEEKNUM(Ventes[[#This Row],[VenteDate]])&lt;10,"-0","-")&amp;WEEKNUM(Ventes[[#This Row],[VenteDate]])</f>
        <v>2026-31</v>
      </c>
      <c r="AH1041" s="10">
        <f>YEAR(Ventes[[#This Row],[VenteDate]])</f>
        <v>2026</v>
      </c>
      <c r="AI1041" s="1"/>
      <c r="AK1041" s="2"/>
      <c r="AR1041"/>
      <c r="AS1041"/>
      <c r="AT1041"/>
      <c r="AU1041"/>
      <c r="AV1041"/>
      <c r="AW1041"/>
      <c r="BA1041"/>
      <c r="BC1041"/>
    </row>
    <row r="1042" spans="1:55">
      <c r="A1042" t="s">
        <v>2058</v>
      </c>
      <c r="B1042" t="s">
        <v>2059</v>
      </c>
      <c r="C1042" t="s">
        <v>901</v>
      </c>
      <c r="D1042" s="7">
        <v>45425</v>
      </c>
      <c r="E1042" s="8">
        <v>46119</v>
      </c>
      <c r="F1042" s="8" t="s">
        <v>170</v>
      </c>
      <c r="G1042" t="s">
        <v>171</v>
      </c>
      <c r="H1042" t="s">
        <v>155</v>
      </c>
      <c r="I1042" t="s">
        <v>156</v>
      </c>
      <c r="J1042" t="s">
        <v>157</v>
      </c>
      <c r="K1042" t="s">
        <v>2060</v>
      </c>
      <c r="L1042" s="9" t="s">
        <v>2061</v>
      </c>
      <c r="M1042" s="9" t="s">
        <v>63</v>
      </c>
      <c r="N1042" t="s">
        <v>64</v>
      </c>
      <c r="O1042" t="s">
        <v>77</v>
      </c>
      <c r="P1042" t="s">
        <v>78</v>
      </c>
      <c r="Q1042" s="5" t="s">
        <v>79</v>
      </c>
      <c r="R1042" t="s">
        <v>80</v>
      </c>
      <c r="S1042" t="s">
        <v>71</v>
      </c>
      <c r="T1042" t="s">
        <v>72</v>
      </c>
      <c r="U1042">
        <v>26.88</v>
      </c>
      <c r="V1042">
        <v>58</v>
      </c>
      <c r="W1042">
        <v>40.64</v>
      </c>
      <c r="X1042">
        <f>Ventes[[#This Row],[VenteNombre]]*Ventes[[#This Row],[PUHT]]</f>
        <v>2357.12</v>
      </c>
      <c r="Y1042">
        <f>IF(Ventes[[#This Row],[RemiseType]]="Aucun",0,IF(Ventes[[#This Row],[RemiseType]]="Bas",3%,IF(Ventes[[#This Row],[RemiseType]]="Moyen",5%,IF(Ventes[[#This Row],[RemiseType]]="Elevé",10%,0))))*Ventes[[#This Row],[VenteBrut]]</f>
        <v>235.71199999999999</v>
      </c>
      <c r="Z1042">
        <f>Ventes[[#This Row],[VenteBrut]]-Ventes[[#This Row],[Remise]]</f>
        <v>2121.4079999999999</v>
      </c>
      <c r="AA1042">
        <f>Ventes[[#This Row],[VenteNombre]]*Ventes[[#This Row],[CUHT]]</f>
        <v>1559.04</v>
      </c>
      <c r="AB1042">
        <f>ROUND(Ventes[[#This Row],[VenteNet]]-Ventes[[#This Row],[Cout]],2)</f>
        <v>562.37</v>
      </c>
      <c r="AC1042">
        <f>WEEKDAY(Ventes[[#This Row],[VenteDate]], 2)</f>
        <v>2</v>
      </c>
      <c r="AD1042" t="str">
        <f>CHOOSE(WEEKDAY(Ventes[[#This Row],[VenteDate]], 2),"lun.","mar.","mer.","jeu.","ven.","sam.","dim.")</f>
        <v>mar.</v>
      </c>
      <c r="AE1042" s="10" t="str">
        <f>IF(MONTH(Ventes[[#This Row],[VenteDate]])&lt;10,"0"&amp;MONTH(Ventes[[#This Row],[VenteDate]]),TEXT(MONTH(Ventes[[#This Row],[VenteDate]]),"##"))</f>
        <v>04</v>
      </c>
      <c r="AF1042" t="str">
        <f>CHOOSE(Ventes[[#This Row],[DateMoisNumero]],"janvier","février","mars","avril","mai","juin","juillet.","août","septembre","octobre","novembre","décembre")</f>
        <v>avril</v>
      </c>
      <c r="AG1042" t="str">
        <f>Ventes[[#This Row],[DateAnnee]]&amp;IF(WEEKNUM(Ventes[[#This Row],[VenteDate]])&lt;10,"-0","-")&amp;WEEKNUM(Ventes[[#This Row],[VenteDate]])</f>
        <v>2026-15</v>
      </c>
      <c r="AH1042" s="10">
        <f>YEAR(Ventes[[#This Row],[VenteDate]])</f>
        <v>2026</v>
      </c>
      <c r="AI1042" s="1"/>
      <c r="AK1042" s="2"/>
      <c r="AR1042"/>
      <c r="AS1042"/>
      <c r="AT1042"/>
      <c r="AU1042"/>
      <c r="AV1042"/>
      <c r="AW1042"/>
      <c r="BA1042"/>
      <c r="BC1042"/>
    </row>
    <row r="1043" spans="1:55">
      <c r="A1043" t="s">
        <v>2058</v>
      </c>
      <c r="B1043" t="s">
        <v>2059</v>
      </c>
      <c r="C1043" t="s">
        <v>901</v>
      </c>
      <c r="D1043" s="7">
        <v>45425</v>
      </c>
      <c r="E1043" s="8">
        <v>46451</v>
      </c>
      <c r="F1043" s="8" t="s">
        <v>170</v>
      </c>
      <c r="G1043" t="s">
        <v>171</v>
      </c>
      <c r="H1043" t="s">
        <v>155</v>
      </c>
      <c r="I1043" t="s">
        <v>156</v>
      </c>
      <c r="J1043" t="s">
        <v>157</v>
      </c>
      <c r="K1043" t="s">
        <v>502</v>
      </c>
      <c r="L1043" s="9" t="s">
        <v>503</v>
      </c>
      <c r="M1043" s="9" t="s">
        <v>43</v>
      </c>
      <c r="N1043" t="s">
        <v>44</v>
      </c>
      <c r="O1043" t="s">
        <v>45</v>
      </c>
      <c r="P1043" t="s">
        <v>46</v>
      </c>
      <c r="Q1043" s="5" t="s">
        <v>65</v>
      </c>
      <c r="R1043" t="s">
        <v>66</v>
      </c>
      <c r="S1043" t="s">
        <v>179</v>
      </c>
      <c r="T1043" t="s">
        <v>180</v>
      </c>
      <c r="U1043">
        <v>113.4</v>
      </c>
      <c r="V1043">
        <v>26</v>
      </c>
      <c r="W1043">
        <v>153.87</v>
      </c>
      <c r="X1043">
        <f>Ventes[[#This Row],[VenteNombre]]*Ventes[[#This Row],[PUHT]]</f>
        <v>4000.62</v>
      </c>
      <c r="Y1043">
        <f>IF(Ventes[[#This Row],[RemiseType]]="Aucun",0,IF(Ventes[[#This Row],[RemiseType]]="Bas",3%,IF(Ventes[[#This Row],[RemiseType]]="Moyen",5%,IF(Ventes[[#This Row],[RemiseType]]="Elevé",10%,0))))*Ventes[[#This Row],[VenteBrut]]</f>
        <v>200.03100000000001</v>
      </c>
      <c r="Z1043">
        <f>Ventes[[#This Row],[VenteBrut]]-Ventes[[#This Row],[Remise]]</f>
        <v>3800.5889999999999</v>
      </c>
      <c r="AA1043">
        <f>Ventes[[#This Row],[VenteNombre]]*Ventes[[#This Row],[CUHT]]</f>
        <v>2948.4</v>
      </c>
      <c r="AB1043">
        <f>ROUND(Ventes[[#This Row],[VenteNet]]-Ventes[[#This Row],[Cout]],2)</f>
        <v>852.19</v>
      </c>
      <c r="AC1043">
        <f>WEEKDAY(Ventes[[#This Row],[VenteDate]], 2)</f>
        <v>5</v>
      </c>
      <c r="AD1043" t="str">
        <f>CHOOSE(WEEKDAY(Ventes[[#This Row],[VenteDate]], 2),"lun.","mar.","mer.","jeu.","ven.","sam.","dim.")</f>
        <v>ven.</v>
      </c>
      <c r="AE1043" s="10" t="str">
        <f>IF(MONTH(Ventes[[#This Row],[VenteDate]])&lt;10,"0"&amp;MONTH(Ventes[[#This Row],[VenteDate]]),TEXT(MONTH(Ventes[[#This Row],[VenteDate]]),"##"))</f>
        <v>03</v>
      </c>
      <c r="AF1043" t="str">
        <f>CHOOSE(Ventes[[#This Row],[DateMoisNumero]],"janvier","février","mars","avril","mai","juin","juillet.","août","septembre","octobre","novembre","décembre")</f>
        <v>mars</v>
      </c>
      <c r="AG1043" t="str">
        <f>Ventes[[#This Row],[DateAnnee]]&amp;IF(WEEKNUM(Ventes[[#This Row],[VenteDate]])&lt;10,"-0","-")&amp;WEEKNUM(Ventes[[#This Row],[VenteDate]])</f>
        <v>2027-10</v>
      </c>
      <c r="AH1043" s="10">
        <f>YEAR(Ventes[[#This Row],[VenteDate]])</f>
        <v>2027</v>
      </c>
      <c r="AI1043" s="1"/>
      <c r="AK1043" s="2"/>
      <c r="AR1043"/>
      <c r="AS1043"/>
      <c r="AT1043"/>
      <c r="AU1043"/>
      <c r="AV1043"/>
      <c r="AW1043"/>
      <c r="BA1043"/>
      <c r="BC1043"/>
    </row>
    <row r="1044" spans="1:55">
      <c r="A1044" t="s">
        <v>2058</v>
      </c>
      <c r="B1044" t="s">
        <v>2059</v>
      </c>
      <c r="C1044" t="s">
        <v>901</v>
      </c>
      <c r="D1044" s="7">
        <v>45425</v>
      </c>
      <c r="E1044" s="8">
        <v>46451</v>
      </c>
      <c r="F1044" s="8" t="s">
        <v>170</v>
      </c>
      <c r="G1044" t="s">
        <v>171</v>
      </c>
      <c r="H1044" t="s">
        <v>155</v>
      </c>
      <c r="I1044" t="s">
        <v>156</v>
      </c>
      <c r="J1044" t="s">
        <v>157</v>
      </c>
      <c r="K1044" t="s">
        <v>2062</v>
      </c>
      <c r="L1044" s="9" t="s">
        <v>2063</v>
      </c>
      <c r="M1044" s="9" t="s">
        <v>43</v>
      </c>
      <c r="N1044" t="s">
        <v>44</v>
      </c>
      <c r="O1044" t="s">
        <v>45</v>
      </c>
      <c r="P1044" s="9" t="s">
        <v>46</v>
      </c>
      <c r="Q1044" s="5" t="s">
        <v>65</v>
      </c>
      <c r="R1044" t="s">
        <v>66</v>
      </c>
      <c r="S1044" t="s">
        <v>179</v>
      </c>
      <c r="T1044" t="s">
        <v>180</v>
      </c>
      <c r="U1044" s="9">
        <v>14.4</v>
      </c>
      <c r="V1044">
        <v>26</v>
      </c>
      <c r="W1044" s="9">
        <v>106.84</v>
      </c>
      <c r="X1044">
        <f>Ventes[[#This Row],[VenteNombre]]*Ventes[[#This Row],[PUHT]]</f>
        <v>2777.84</v>
      </c>
      <c r="Y1044">
        <f>IF(Ventes[[#This Row],[RemiseType]]="Aucun",0,IF(Ventes[[#This Row],[RemiseType]]="Bas",3%,IF(Ventes[[#This Row],[RemiseType]]="Moyen",5%,IF(Ventes[[#This Row],[RemiseType]]="Elevé",10%,0))))*Ventes[[#This Row],[VenteBrut]]</f>
        <v>138.89200000000002</v>
      </c>
      <c r="Z1044">
        <f>Ventes[[#This Row],[VenteBrut]]-Ventes[[#This Row],[Remise]]</f>
        <v>2638.9480000000003</v>
      </c>
      <c r="AA1044">
        <f>Ventes[[#This Row],[VenteNombre]]*Ventes[[#This Row],[CUHT]]</f>
        <v>374.40000000000003</v>
      </c>
      <c r="AB1044">
        <f>ROUND(Ventes[[#This Row],[VenteNet]]-Ventes[[#This Row],[Cout]],2)</f>
        <v>2264.5500000000002</v>
      </c>
      <c r="AC1044">
        <f>WEEKDAY(Ventes[[#This Row],[VenteDate]], 2)</f>
        <v>5</v>
      </c>
      <c r="AD1044" t="str">
        <f>CHOOSE(WEEKDAY(Ventes[[#This Row],[VenteDate]], 2),"lun.","mar.","mer.","jeu.","ven.","sam.","dim.")</f>
        <v>ven.</v>
      </c>
      <c r="AE1044" s="10" t="str">
        <f>IF(MONTH(Ventes[[#This Row],[VenteDate]])&lt;10,"0"&amp;MONTH(Ventes[[#This Row],[VenteDate]]),TEXT(MONTH(Ventes[[#This Row],[VenteDate]]),"##"))</f>
        <v>03</v>
      </c>
      <c r="AF1044" t="str">
        <f>CHOOSE(Ventes[[#This Row],[DateMoisNumero]],"janvier","février","mars","avril","mai","juin","juillet.","août","septembre","octobre","novembre","décembre")</f>
        <v>mars</v>
      </c>
      <c r="AG1044" t="str">
        <f>Ventes[[#This Row],[DateAnnee]]&amp;IF(WEEKNUM(Ventes[[#This Row],[VenteDate]])&lt;10,"-0","-")&amp;WEEKNUM(Ventes[[#This Row],[VenteDate]])</f>
        <v>2027-10</v>
      </c>
      <c r="AH1044" s="10">
        <f>YEAR(Ventes[[#This Row],[VenteDate]])</f>
        <v>2027</v>
      </c>
      <c r="AI1044" s="1"/>
      <c r="AK1044" s="2"/>
      <c r="AR1044"/>
      <c r="AS1044"/>
      <c r="AT1044"/>
      <c r="AU1044"/>
      <c r="AV1044"/>
      <c r="AW1044"/>
      <c r="BA1044"/>
      <c r="BC1044"/>
    </row>
    <row r="1045" spans="1:55">
      <c r="A1045" t="s">
        <v>2058</v>
      </c>
      <c r="B1045" t="s">
        <v>2059</v>
      </c>
      <c r="C1045" t="s">
        <v>901</v>
      </c>
      <c r="D1045" s="7">
        <v>45425</v>
      </c>
      <c r="E1045" s="8">
        <v>46850</v>
      </c>
      <c r="F1045" s="8" t="s">
        <v>170</v>
      </c>
      <c r="G1045" t="s">
        <v>171</v>
      </c>
      <c r="H1045" t="s">
        <v>155</v>
      </c>
      <c r="I1045" t="s">
        <v>156</v>
      </c>
      <c r="J1045" t="s">
        <v>157</v>
      </c>
      <c r="K1045" t="s">
        <v>1855</v>
      </c>
      <c r="L1045" s="9" t="s">
        <v>1856</v>
      </c>
      <c r="M1045" s="9" t="s">
        <v>63</v>
      </c>
      <c r="N1045" t="s">
        <v>64</v>
      </c>
      <c r="O1045" t="s">
        <v>77</v>
      </c>
      <c r="P1045" s="9" t="s">
        <v>78</v>
      </c>
      <c r="Q1045" s="5" t="s">
        <v>79</v>
      </c>
      <c r="R1045" t="s">
        <v>80</v>
      </c>
      <c r="S1045" t="s">
        <v>71</v>
      </c>
      <c r="T1045" t="s">
        <v>72</v>
      </c>
      <c r="U1045" s="9">
        <v>53.76</v>
      </c>
      <c r="V1045">
        <v>58</v>
      </c>
      <c r="W1045" s="9">
        <v>81.27</v>
      </c>
      <c r="X1045">
        <f>Ventes[[#This Row],[VenteNombre]]*Ventes[[#This Row],[PUHT]]</f>
        <v>4713.66</v>
      </c>
      <c r="Y1045">
        <f>IF(Ventes[[#This Row],[RemiseType]]="Aucun",0,IF(Ventes[[#This Row],[RemiseType]]="Bas",3%,IF(Ventes[[#This Row],[RemiseType]]="Moyen",5%,IF(Ventes[[#This Row],[RemiseType]]="Elevé",10%,0))))*Ventes[[#This Row],[VenteBrut]]</f>
        <v>471.36599999999999</v>
      </c>
      <c r="Z1045">
        <f>Ventes[[#This Row],[VenteBrut]]-Ventes[[#This Row],[Remise]]</f>
        <v>4242.2939999999999</v>
      </c>
      <c r="AA1045">
        <f>Ventes[[#This Row],[VenteNombre]]*Ventes[[#This Row],[CUHT]]</f>
        <v>3118.08</v>
      </c>
      <c r="AB1045">
        <f>ROUND(Ventes[[#This Row],[VenteNet]]-Ventes[[#This Row],[Cout]],2)</f>
        <v>1124.21</v>
      </c>
      <c r="AC1045">
        <f>WEEKDAY(Ventes[[#This Row],[VenteDate]], 2)</f>
        <v>5</v>
      </c>
      <c r="AD1045" t="str">
        <f>CHOOSE(WEEKDAY(Ventes[[#This Row],[VenteDate]], 2),"lun.","mar.","mer.","jeu.","ven.","sam.","dim.")</f>
        <v>ven.</v>
      </c>
      <c r="AE1045" s="10" t="str">
        <f>IF(MONTH(Ventes[[#This Row],[VenteDate]])&lt;10,"0"&amp;MONTH(Ventes[[#This Row],[VenteDate]]),TEXT(MONTH(Ventes[[#This Row],[VenteDate]]),"##"))</f>
        <v>04</v>
      </c>
      <c r="AF1045" t="str">
        <f>CHOOSE(Ventes[[#This Row],[DateMoisNumero]],"janvier","février","mars","avril","mai","juin","juillet.","août","septembre","octobre","novembre","décembre")</f>
        <v>avril</v>
      </c>
      <c r="AG1045" t="str">
        <f>Ventes[[#This Row],[DateAnnee]]&amp;IF(WEEKNUM(Ventes[[#This Row],[VenteDate]])&lt;10,"-0","-")&amp;WEEKNUM(Ventes[[#This Row],[VenteDate]])</f>
        <v>2028-15</v>
      </c>
      <c r="AH1045" s="10">
        <f>YEAR(Ventes[[#This Row],[VenteDate]])</f>
        <v>2028</v>
      </c>
      <c r="AI1045" s="1"/>
      <c r="AK1045" s="2"/>
      <c r="AR1045"/>
      <c r="AS1045"/>
      <c r="AT1045"/>
      <c r="AU1045"/>
      <c r="AV1045"/>
      <c r="AW1045"/>
      <c r="BA1045"/>
      <c r="BC1045"/>
    </row>
    <row r="1046" spans="1:55">
      <c r="A1046" t="s">
        <v>2064</v>
      </c>
      <c r="B1046" t="s">
        <v>2065</v>
      </c>
      <c r="C1046" t="s">
        <v>2066</v>
      </c>
      <c r="D1046" s="7">
        <v>45641</v>
      </c>
      <c r="E1046" s="8">
        <v>45641</v>
      </c>
      <c r="F1046" s="8" t="s">
        <v>95</v>
      </c>
      <c r="G1046" t="s">
        <v>96</v>
      </c>
      <c r="H1046" t="s">
        <v>155</v>
      </c>
      <c r="I1046" t="s">
        <v>156</v>
      </c>
      <c r="J1046" t="s">
        <v>157</v>
      </c>
      <c r="K1046" t="s">
        <v>608</v>
      </c>
      <c r="L1046" s="9" t="s">
        <v>609</v>
      </c>
      <c r="M1046" s="9" t="s">
        <v>43</v>
      </c>
      <c r="N1046" t="s">
        <v>44</v>
      </c>
      <c r="O1046" t="s">
        <v>55</v>
      </c>
      <c r="P1046" s="9" t="s">
        <v>56</v>
      </c>
      <c r="Q1046" s="5" t="s">
        <v>47</v>
      </c>
      <c r="R1046" t="s">
        <v>48</v>
      </c>
      <c r="S1046" t="s">
        <v>478</v>
      </c>
      <c r="T1046" t="s">
        <v>479</v>
      </c>
      <c r="U1046" s="9">
        <v>11.67</v>
      </c>
      <c r="V1046">
        <v>15</v>
      </c>
      <c r="W1046" s="9">
        <v>16.13</v>
      </c>
      <c r="X1046">
        <f>Ventes[[#This Row],[VenteNombre]]*Ventes[[#This Row],[PUHT]]</f>
        <v>241.95</v>
      </c>
      <c r="Y1046">
        <f>IF(Ventes[[#This Row],[RemiseType]]="Aucun",0,IF(Ventes[[#This Row],[RemiseType]]="Bas",3%,IF(Ventes[[#This Row],[RemiseType]]="Moyen",5%,IF(Ventes[[#This Row],[RemiseType]]="Elevé",10%,0))))*Ventes[[#This Row],[VenteBrut]]</f>
        <v>7.2584999999999997</v>
      </c>
      <c r="Z1046">
        <f>Ventes[[#This Row],[VenteBrut]]-Ventes[[#This Row],[Remise]]</f>
        <v>234.69149999999999</v>
      </c>
      <c r="AA1046">
        <f>Ventes[[#This Row],[VenteNombre]]*Ventes[[#This Row],[CUHT]]</f>
        <v>175.05</v>
      </c>
      <c r="AB1046">
        <f>ROUND(Ventes[[#This Row],[VenteNet]]-Ventes[[#This Row],[Cout]],2)</f>
        <v>59.64</v>
      </c>
      <c r="AC1046">
        <f>WEEKDAY(Ventes[[#This Row],[VenteDate]], 2)</f>
        <v>7</v>
      </c>
      <c r="AD1046" t="str">
        <f>CHOOSE(WEEKDAY(Ventes[[#This Row],[VenteDate]], 2),"lun.","mar.","mer.","jeu.","ven.","sam.","dim.")</f>
        <v>dim.</v>
      </c>
      <c r="AE1046" s="10" t="str">
        <f>IF(MONTH(Ventes[[#This Row],[VenteDate]])&lt;10,"0"&amp;MONTH(Ventes[[#This Row],[VenteDate]]),TEXT(MONTH(Ventes[[#This Row],[VenteDate]]),"##"))</f>
        <v>12</v>
      </c>
      <c r="AF1046" t="str">
        <f>CHOOSE(Ventes[[#This Row],[DateMoisNumero]],"janvier","février","mars","avril","mai","juin","juillet.","août","septembre","octobre","novembre","décembre")</f>
        <v>décembre</v>
      </c>
      <c r="AG1046" t="str">
        <f>Ventes[[#This Row],[DateAnnee]]&amp;IF(WEEKNUM(Ventes[[#This Row],[VenteDate]])&lt;10,"-0","-")&amp;WEEKNUM(Ventes[[#This Row],[VenteDate]])</f>
        <v>2024-51</v>
      </c>
      <c r="AH1046" s="10">
        <f>YEAR(Ventes[[#This Row],[VenteDate]])</f>
        <v>2024</v>
      </c>
      <c r="AI1046" s="1"/>
      <c r="AK1046" s="2"/>
      <c r="AR1046"/>
      <c r="AS1046"/>
      <c r="AT1046"/>
      <c r="AU1046"/>
      <c r="AV1046"/>
      <c r="AW1046"/>
      <c r="BA1046"/>
      <c r="BC1046"/>
    </row>
    <row r="1047" spans="1:55">
      <c r="A1047" t="s">
        <v>2064</v>
      </c>
      <c r="B1047" t="s">
        <v>2065</v>
      </c>
      <c r="C1047" t="s">
        <v>2066</v>
      </c>
      <c r="D1047" s="7">
        <v>45641</v>
      </c>
      <c r="E1047" s="8">
        <v>45641</v>
      </c>
      <c r="F1047" s="8" t="s">
        <v>95</v>
      </c>
      <c r="G1047" t="s">
        <v>96</v>
      </c>
      <c r="H1047" t="s">
        <v>155</v>
      </c>
      <c r="I1047" t="s">
        <v>156</v>
      </c>
      <c r="J1047" t="s">
        <v>157</v>
      </c>
      <c r="K1047" t="s">
        <v>2067</v>
      </c>
      <c r="L1047" s="9" t="s">
        <v>2068</v>
      </c>
      <c r="M1047" s="9" t="s">
        <v>63</v>
      </c>
      <c r="N1047" t="s">
        <v>64</v>
      </c>
      <c r="O1047" t="s">
        <v>45</v>
      </c>
      <c r="P1047" s="9" t="s">
        <v>46</v>
      </c>
      <c r="Q1047" s="5" t="s">
        <v>65</v>
      </c>
      <c r="R1047" t="s">
        <v>66</v>
      </c>
      <c r="S1047" t="s">
        <v>160</v>
      </c>
      <c r="T1047" t="s">
        <v>161</v>
      </c>
      <c r="U1047" s="9">
        <v>53.2</v>
      </c>
      <c r="V1047">
        <v>63</v>
      </c>
      <c r="W1047" s="9">
        <v>142</v>
      </c>
      <c r="X1047">
        <f>Ventes[[#This Row],[VenteNombre]]*Ventes[[#This Row],[PUHT]]</f>
        <v>8946</v>
      </c>
      <c r="Y1047">
        <f>IF(Ventes[[#This Row],[RemiseType]]="Aucun",0,IF(Ventes[[#This Row],[RemiseType]]="Bas",3%,IF(Ventes[[#This Row],[RemiseType]]="Moyen",5%,IF(Ventes[[#This Row],[RemiseType]]="Elevé",10%,0))))*Ventes[[#This Row],[VenteBrut]]</f>
        <v>447.3</v>
      </c>
      <c r="Z1047">
        <f>Ventes[[#This Row],[VenteBrut]]-Ventes[[#This Row],[Remise]]</f>
        <v>8498.7000000000007</v>
      </c>
      <c r="AA1047">
        <f>Ventes[[#This Row],[VenteNombre]]*Ventes[[#This Row],[CUHT]]</f>
        <v>3351.6000000000004</v>
      </c>
      <c r="AB1047">
        <f>ROUND(Ventes[[#This Row],[VenteNet]]-Ventes[[#This Row],[Cout]],2)</f>
        <v>5147.1000000000004</v>
      </c>
      <c r="AC1047">
        <f>WEEKDAY(Ventes[[#This Row],[VenteDate]], 2)</f>
        <v>7</v>
      </c>
      <c r="AD1047" t="str">
        <f>CHOOSE(WEEKDAY(Ventes[[#This Row],[VenteDate]], 2),"lun.","mar.","mer.","jeu.","ven.","sam.","dim.")</f>
        <v>dim.</v>
      </c>
      <c r="AE1047" s="10" t="str">
        <f>IF(MONTH(Ventes[[#This Row],[VenteDate]])&lt;10,"0"&amp;MONTH(Ventes[[#This Row],[VenteDate]]),TEXT(MONTH(Ventes[[#This Row],[VenteDate]]),"##"))</f>
        <v>12</v>
      </c>
      <c r="AF1047" t="str">
        <f>CHOOSE(Ventes[[#This Row],[DateMoisNumero]],"janvier","février","mars","avril","mai","juin","juillet.","août","septembre","octobre","novembre","décembre")</f>
        <v>décembre</v>
      </c>
      <c r="AG1047" t="str">
        <f>Ventes[[#This Row],[DateAnnee]]&amp;IF(WEEKNUM(Ventes[[#This Row],[VenteDate]])&lt;10,"-0","-")&amp;WEEKNUM(Ventes[[#This Row],[VenteDate]])</f>
        <v>2024-51</v>
      </c>
      <c r="AH1047" s="10">
        <f>YEAR(Ventes[[#This Row],[VenteDate]])</f>
        <v>2024</v>
      </c>
      <c r="AI1047" s="1"/>
      <c r="AK1047" s="2"/>
      <c r="AR1047"/>
      <c r="AS1047"/>
      <c r="AT1047"/>
      <c r="AU1047"/>
      <c r="AV1047"/>
      <c r="AW1047"/>
      <c r="BA1047"/>
      <c r="BC1047"/>
    </row>
    <row r="1048" spans="1:55">
      <c r="A1048" t="s">
        <v>2064</v>
      </c>
      <c r="B1048" t="s">
        <v>2065</v>
      </c>
      <c r="C1048" t="s">
        <v>2066</v>
      </c>
      <c r="D1048" s="7">
        <v>45641</v>
      </c>
      <c r="E1048" s="8">
        <v>45735</v>
      </c>
      <c r="F1048" s="8" t="s">
        <v>95</v>
      </c>
      <c r="G1048" t="s">
        <v>96</v>
      </c>
      <c r="H1048" t="s">
        <v>155</v>
      </c>
      <c r="I1048" t="s">
        <v>156</v>
      </c>
      <c r="J1048" t="s">
        <v>157</v>
      </c>
      <c r="K1048" t="s">
        <v>991</v>
      </c>
      <c r="L1048" s="9" t="s">
        <v>992</v>
      </c>
      <c r="M1048" s="9" t="s">
        <v>130</v>
      </c>
      <c r="N1048" t="s">
        <v>131</v>
      </c>
      <c r="O1048" t="s">
        <v>45</v>
      </c>
      <c r="P1048" t="s">
        <v>46</v>
      </c>
      <c r="Q1048" s="5" t="s">
        <v>57</v>
      </c>
      <c r="R1048" t="s">
        <v>58</v>
      </c>
      <c r="S1048" t="s">
        <v>119</v>
      </c>
      <c r="T1048" t="s">
        <v>120</v>
      </c>
      <c r="U1048">
        <v>87.84</v>
      </c>
      <c r="V1048">
        <v>69</v>
      </c>
      <c r="W1048">
        <v>127.44</v>
      </c>
      <c r="X1048">
        <f>Ventes[[#This Row],[VenteNombre]]*Ventes[[#This Row],[PUHT]]</f>
        <v>8793.36</v>
      </c>
      <c r="Y1048">
        <f>IF(Ventes[[#This Row],[RemiseType]]="Aucun",0,IF(Ventes[[#This Row],[RemiseType]]="Bas",3%,IF(Ventes[[#This Row],[RemiseType]]="Moyen",5%,IF(Ventes[[#This Row],[RemiseType]]="Elevé",10%,0))))*Ventes[[#This Row],[VenteBrut]]</f>
        <v>439.66800000000006</v>
      </c>
      <c r="Z1048">
        <f>Ventes[[#This Row],[VenteBrut]]-Ventes[[#This Row],[Remise]]</f>
        <v>8353.6920000000009</v>
      </c>
      <c r="AA1048">
        <f>Ventes[[#This Row],[VenteNombre]]*Ventes[[#This Row],[CUHT]]</f>
        <v>6060.96</v>
      </c>
      <c r="AB1048">
        <f>ROUND(Ventes[[#This Row],[VenteNet]]-Ventes[[#This Row],[Cout]],2)</f>
        <v>2292.73</v>
      </c>
      <c r="AC1048">
        <f>WEEKDAY(Ventes[[#This Row],[VenteDate]], 2)</f>
        <v>3</v>
      </c>
      <c r="AD1048" t="str">
        <f>CHOOSE(WEEKDAY(Ventes[[#This Row],[VenteDate]], 2),"lun.","mar.","mer.","jeu.","ven.","sam.","dim.")</f>
        <v>mer.</v>
      </c>
      <c r="AE1048" s="10" t="str">
        <f>IF(MONTH(Ventes[[#This Row],[VenteDate]])&lt;10,"0"&amp;MONTH(Ventes[[#This Row],[VenteDate]]),TEXT(MONTH(Ventes[[#This Row],[VenteDate]]),"##"))</f>
        <v>03</v>
      </c>
      <c r="AF1048" t="str">
        <f>CHOOSE(Ventes[[#This Row],[DateMoisNumero]],"janvier","février","mars","avril","mai","juin","juillet.","août","septembre","octobre","novembre","décembre")</f>
        <v>mars</v>
      </c>
      <c r="AG1048" t="str">
        <f>Ventes[[#This Row],[DateAnnee]]&amp;IF(WEEKNUM(Ventes[[#This Row],[VenteDate]])&lt;10,"-0","-")&amp;WEEKNUM(Ventes[[#This Row],[VenteDate]])</f>
        <v>2025-12</v>
      </c>
      <c r="AH1048" s="10">
        <f>YEAR(Ventes[[#This Row],[VenteDate]])</f>
        <v>2025</v>
      </c>
      <c r="AI1048" s="1"/>
      <c r="AK1048" s="2"/>
      <c r="AR1048"/>
      <c r="AS1048"/>
      <c r="AT1048"/>
      <c r="AU1048"/>
      <c r="AV1048"/>
      <c r="AW1048"/>
      <c r="BA1048"/>
      <c r="BC1048"/>
    </row>
    <row r="1049" spans="1:55">
      <c r="A1049" t="s">
        <v>2064</v>
      </c>
      <c r="B1049" t="s">
        <v>2065</v>
      </c>
      <c r="C1049" t="s">
        <v>2066</v>
      </c>
      <c r="D1049" s="7">
        <v>45641</v>
      </c>
      <c r="E1049" s="8">
        <v>45968</v>
      </c>
      <c r="F1049" s="8" t="s">
        <v>95</v>
      </c>
      <c r="G1049" t="s">
        <v>96</v>
      </c>
      <c r="H1049" t="s">
        <v>155</v>
      </c>
      <c r="I1049" t="s">
        <v>156</v>
      </c>
      <c r="J1049" t="s">
        <v>157</v>
      </c>
      <c r="K1049" t="s">
        <v>2069</v>
      </c>
      <c r="L1049" s="9" t="s">
        <v>2070</v>
      </c>
      <c r="M1049" s="9" t="s">
        <v>75</v>
      </c>
      <c r="N1049" t="s">
        <v>76</v>
      </c>
      <c r="O1049" t="s">
        <v>77</v>
      </c>
      <c r="P1049" t="s">
        <v>78</v>
      </c>
      <c r="Q1049" s="5" t="s">
        <v>65</v>
      </c>
      <c r="R1049" t="s">
        <v>66</v>
      </c>
      <c r="S1049" t="s">
        <v>160</v>
      </c>
      <c r="T1049" t="s">
        <v>161</v>
      </c>
      <c r="U1049">
        <v>64.8</v>
      </c>
      <c r="V1049">
        <v>13</v>
      </c>
      <c r="W1049">
        <v>167.5</v>
      </c>
      <c r="X1049">
        <f>Ventes[[#This Row],[VenteNombre]]*Ventes[[#This Row],[PUHT]]</f>
        <v>2177.5</v>
      </c>
      <c r="Y1049">
        <f>IF(Ventes[[#This Row],[RemiseType]]="Aucun",0,IF(Ventes[[#This Row],[RemiseType]]="Bas",3%,IF(Ventes[[#This Row],[RemiseType]]="Moyen",5%,IF(Ventes[[#This Row],[RemiseType]]="Elevé",10%,0))))*Ventes[[#This Row],[VenteBrut]]</f>
        <v>217.75</v>
      </c>
      <c r="Z1049">
        <f>Ventes[[#This Row],[VenteBrut]]-Ventes[[#This Row],[Remise]]</f>
        <v>1959.75</v>
      </c>
      <c r="AA1049">
        <f>Ventes[[#This Row],[VenteNombre]]*Ventes[[#This Row],[CUHT]]</f>
        <v>842.4</v>
      </c>
      <c r="AB1049">
        <f>ROUND(Ventes[[#This Row],[VenteNet]]-Ventes[[#This Row],[Cout]],2)</f>
        <v>1117.3499999999999</v>
      </c>
      <c r="AC1049">
        <f>WEEKDAY(Ventes[[#This Row],[VenteDate]], 2)</f>
        <v>5</v>
      </c>
      <c r="AD1049" t="str">
        <f>CHOOSE(WEEKDAY(Ventes[[#This Row],[VenteDate]], 2),"lun.","mar.","mer.","jeu.","ven.","sam.","dim.")</f>
        <v>ven.</v>
      </c>
      <c r="AE1049" s="10" t="str">
        <f>IF(MONTH(Ventes[[#This Row],[VenteDate]])&lt;10,"0"&amp;MONTH(Ventes[[#This Row],[VenteDate]]),TEXT(MONTH(Ventes[[#This Row],[VenteDate]]),"##"))</f>
        <v>11</v>
      </c>
      <c r="AF1049" t="str">
        <f>CHOOSE(Ventes[[#This Row],[DateMoisNumero]],"janvier","février","mars","avril","mai","juin","juillet.","août","septembre","octobre","novembre","décembre")</f>
        <v>novembre</v>
      </c>
      <c r="AG1049" t="str">
        <f>Ventes[[#This Row],[DateAnnee]]&amp;IF(WEEKNUM(Ventes[[#This Row],[VenteDate]])&lt;10,"-0","-")&amp;WEEKNUM(Ventes[[#This Row],[VenteDate]])</f>
        <v>2025-45</v>
      </c>
      <c r="AH1049" s="10">
        <f>YEAR(Ventes[[#This Row],[VenteDate]])</f>
        <v>2025</v>
      </c>
      <c r="AI1049" s="1"/>
      <c r="AK1049" s="2"/>
      <c r="AR1049"/>
      <c r="AS1049"/>
      <c r="AT1049"/>
      <c r="AU1049"/>
      <c r="AV1049"/>
      <c r="AW1049"/>
      <c r="BA1049"/>
      <c r="BC1049"/>
    </row>
    <row r="1050" spans="1:55">
      <c r="A1050" t="s">
        <v>2064</v>
      </c>
      <c r="B1050" t="s">
        <v>2065</v>
      </c>
      <c r="C1050" t="s">
        <v>2066</v>
      </c>
      <c r="D1050" s="7">
        <v>45641</v>
      </c>
      <c r="E1050" s="8">
        <v>46242</v>
      </c>
      <c r="F1050" s="8" t="s">
        <v>95</v>
      </c>
      <c r="G1050" t="s">
        <v>96</v>
      </c>
      <c r="H1050" t="s">
        <v>155</v>
      </c>
      <c r="I1050" t="s">
        <v>156</v>
      </c>
      <c r="J1050" t="s">
        <v>157</v>
      </c>
      <c r="K1050" t="s">
        <v>2071</v>
      </c>
      <c r="L1050" s="9" t="s">
        <v>2072</v>
      </c>
      <c r="M1050" s="9" t="s">
        <v>43</v>
      </c>
      <c r="N1050" t="s">
        <v>44</v>
      </c>
      <c r="O1050" t="s">
        <v>55</v>
      </c>
      <c r="P1050" t="s">
        <v>56</v>
      </c>
      <c r="Q1050" s="5" t="s">
        <v>47</v>
      </c>
      <c r="R1050" t="s">
        <v>48</v>
      </c>
      <c r="S1050" t="s">
        <v>478</v>
      </c>
      <c r="T1050" t="s">
        <v>479</v>
      </c>
      <c r="U1050">
        <v>9.33</v>
      </c>
      <c r="V1050">
        <v>15</v>
      </c>
      <c r="W1050">
        <v>12.9</v>
      </c>
      <c r="X1050">
        <f>Ventes[[#This Row],[VenteNombre]]*Ventes[[#This Row],[PUHT]]</f>
        <v>193.5</v>
      </c>
      <c r="Y1050">
        <f>IF(Ventes[[#This Row],[RemiseType]]="Aucun",0,IF(Ventes[[#This Row],[RemiseType]]="Bas",3%,IF(Ventes[[#This Row],[RemiseType]]="Moyen",5%,IF(Ventes[[#This Row],[RemiseType]]="Elevé",10%,0))))*Ventes[[#This Row],[VenteBrut]]</f>
        <v>5.8049999999999997</v>
      </c>
      <c r="Z1050">
        <f>Ventes[[#This Row],[VenteBrut]]-Ventes[[#This Row],[Remise]]</f>
        <v>187.69499999999999</v>
      </c>
      <c r="AA1050">
        <f>Ventes[[#This Row],[VenteNombre]]*Ventes[[#This Row],[CUHT]]</f>
        <v>139.94999999999999</v>
      </c>
      <c r="AB1050">
        <f>ROUND(Ventes[[#This Row],[VenteNet]]-Ventes[[#This Row],[Cout]],2)</f>
        <v>47.75</v>
      </c>
      <c r="AC1050">
        <f>WEEKDAY(Ventes[[#This Row],[VenteDate]], 2)</f>
        <v>6</v>
      </c>
      <c r="AD1050" t="str">
        <f>CHOOSE(WEEKDAY(Ventes[[#This Row],[VenteDate]], 2),"lun.","mar.","mer.","jeu.","ven.","sam.","dim.")</f>
        <v>sam.</v>
      </c>
      <c r="AE1050" s="10" t="str">
        <f>IF(MONTH(Ventes[[#This Row],[VenteDate]])&lt;10,"0"&amp;MONTH(Ventes[[#This Row],[VenteDate]]),TEXT(MONTH(Ventes[[#This Row],[VenteDate]]),"##"))</f>
        <v>08</v>
      </c>
      <c r="AF1050" t="str">
        <f>CHOOSE(Ventes[[#This Row],[DateMoisNumero]],"janvier","février","mars","avril","mai","juin","juillet.","août","septembre","octobre","novembre","décembre")</f>
        <v>août</v>
      </c>
      <c r="AG1050" t="str">
        <f>Ventes[[#This Row],[DateAnnee]]&amp;IF(WEEKNUM(Ventes[[#This Row],[VenteDate]])&lt;10,"-0","-")&amp;WEEKNUM(Ventes[[#This Row],[VenteDate]])</f>
        <v>2026-32</v>
      </c>
      <c r="AH1050" s="10">
        <f>YEAR(Ventes[[#This Row],[VenteDate]])</f>
        <v>2026</v>
      </c>
      <c r="AI1050" s="1"/>
      <c r="AK1050" s="2"/>
      <c r="AR1050"/>
      <c r="AS1050"/>
      <c r="AT1050"/>
      <c r="AU1050"/>
      <c r="AV1050"/>
      <c r="AW1050"/>
      <c r="BA1050"/>
      <c r="BC1050"/>
    </row>
    <row r="1051" spans="1:55">
      <c r="A1051" t="s">
        <v>2064</v>
      </c>
      <c r="B1051" t="s">
        <v>2065</v>
      </c>
      <c r="C1051" t="s">
        <v>2066</v>
      </c>
      <c r="D1051" s="7">
        <v>45641</v>
      </c>
      <c r="E1051" s="8">
        <v>46271</v>
      </c>
      <c r="F1051" s="8" t="s">
        <v>95</v>
      </c>
      <c r="G1051" t="s">
        <v>96</v>
      </c>
      <c r="H1051" t="s">
        <v>155</v>
      </c>
      <c r="I1051" t="s">
        <v>156</v>
      </c>
      <c r="J1051" t="s">
        <v>157</v>
      </c>
      <c r="K1051" t="s">
        <v>2073</v>
      </c>
      <c r="L1051" s="9" t="s">
        <v>2074</v>
      </c>
      <c r="M1051" s="9" t="s">
        <v>63</v>
      </c>
      <c r="N1051" t="s">
        <v>64</v>
      </c>
      <c r="O1051" t="s">
        <v>45</v>
      </c>
      <c r="P1051" t="s">
        <v>46</v>
      </c>
      <c r="Q1051" s="5" t="s">
        <v>65</v>
      </c>
      <c r="R1051" t="s">
        <v>66</v>
      </c>
      <c r="S1051" t="s">
        <v>160</v>
      </c>
      <c r="T1051" t="s">
        <v>161</v>
      </c>
      <c r="U1051">
        <v>30.78</v>
      </c>
      <c r="V1051">
        <v>63</v>
      </c>
      <c r="W1051">
        <v>124.3</v>
      </c>
      <c r="X1051">
        <f>Ventes[[#This Row],[VenteNombre]]*Ventes[[#This Row],[PUHT]]</f>
        <v>7830.9</v>
      </c>
      <c r="Y1051">
        <f>IF(Ventes[[#This Row],[RemiseType]]="Aucun",0,IF(Ventes[[#This Row],[RemiseType]]="Bas",3%,IF(Ventes[[#This Row],[RemiseType]]="Moyen",5%,IF(Ventes[[#This Row],[RemiseType]]="Elevé",10%,0))))*Ventes[[#This Row],[VenteBrut]]</f>
        <v>391.54500000000002</v>
      </c>
      <c r="Z1051">
        <f>Ventes[[#This Row],[VenteBrut]]-Ventes[[#This Row],[Remise]]</f>
        <v>7439.3549999999996</v>
      </c>
      <c r="AA1051">
        <f>Ventes[[#This Row],[VenteNombre]]*Ventes[[#This Row],[CUHT]]</f>
        <v>1939.14</v>
      </c>
      <c r="AB1051">
        <f>ROUND(Ventes[[#This Row],[VenteNet]]-Ventes[[#This Row],[Cout]],2)</f>
        <v>5500.22</v>
      </c>
      <c r="AC1051">
        <f>WEEKDAY(Ventes[[#This Row],[VenteDate]], 2)</f>
        <v>7</v>
      </c>
      <c r="AD1051" t="str">
        <f>CHOOSE(WEEKDAY(Ventes[[#This Row],[VenteDate]], 2),"lun.","mar.","mer.","jeu.","ven.","sam.","dim.")</f>
        <v>dim.</v>
      </c>
      <c r="AE1051" s="10" t="str">
        <f>IF(MONTH(Ventes[[#This Row],[VenteDate]])&lt;10,"0"&amp;MONTH(Ventes[[#This Row],[VenteDate]]),TEXT(MONTH(Ventes[[#This Row],[VenteDate]]),"##"))</f>
        <v>09</v>
      </c>
      <c r="AF1051" t="str">
        <f>CHOOSE(Ventes[[#This Row],[DateMoisNumero]],"janvier","février","mars","avril","mai","juin","juillet.","août","septembre","octobre","novembre","décembre")</f>
        <v>septembre</v>
      </c>
      <c r="AG1051" t="str">
        <f>Ventes[[#This Row],[DateAnnee]]&amp;IF(WEEKNUM(Ventes[[#This Row],[VenteDate]])&lt;10,"-0","-")&amp;WEEKNUM(Ventes[[#This Row],[VenteDate]])</f>
        <v>2026-37</v>
      </c>
      <c r="AH1051" s="10">
        <f>YEAR(Ventes[[#This Row],[VenteDate]])</f>
        <v>2026</v>
      </c>
      <c r="AI1051" s="1"/>
      <c r="AK1051" s="2"/>
      <c r="AR1051"/>
      <c r="AS1051"/>
      <c r="AT1051"/>
      <c r="AU1051"/>
      <c r="AV1051"/>
      <c r="AW1051"/>
      <c r="BA1051"/>
      <c r="BC1051"/>
    </row>
    <row r="1052" spans="1:55">
      <c r="A1052" t="s">
        <v>2064</v>
      </c>
      <c r="B1052" t="s">
        <v>2065</v>
      </c>
      <c r="C1052" t="s">
        <v>2066</v>
      </c>
      <c r="D1052" s="7">
        <v>45641</v>
      </c>
      <c r="E1052" s="8">
        <v>46465</v>
      </c>
      <c r="F1052" s="8" t="s">
        <v>95</v>
      </c>
      <c r="G1052" t="s">
        <v>96</v>
      </c>
      <c r="H1052" t="s">
        <v>155</v>
      </c>
      <c r="I1052" t="s">
        <v>156</v>
      </c>
      <c r="J1052" t="s">
        <v>157</v>
      </c>
      <c r="K1052" t="s">
        <v>1765</v>
      </c>
      <c r="L1052" s="9" t="s">
        <v>1766</v>
      </c>
      <c r="M1052" s="9" t="s">
        <v>130</v>
      </c>
      <c r="N1052" t="s">
        <v>131</v>
      </c>
      <c r="O1052" t="s">
        <v>45</v>
      </c>
      <c r="P1052" s="9" t="s">
        <v>46</v>
      </c>
      <c r="Q1052" s="5" t="s">
        <v>57</v>
      </c>
      <c r="R1052" t="s">
        <v>58</v>
      </c>
      <c r="S1052" t="s">
        <v>119</v>
      </c>
      <c r="T1052" t="s">
        <v>120</v>
      </c>
      <c r="U1052" s="9">
        <v>40.67</v>
      </c>
      <c r="V1052">
        <v>69</v>
      </c>
      <c r="W1052" s="9">
        <v>59</v>
      </c>
      <c r="X1052">
        <f>Ventes[[#This Row],[VenteNombre]]*Ventes[[#This Row],[PUHT]]</f>
        <v>4071</v>
      </c>
      <c r="Y1052">
        <f>IF(Ventes[[#This Row],[RemiseType]]="Aucun",0,IF(Ventes[[#This Row],[RemiseType]]="Bas",3%,IF(Ventes[[#This Row],[RemiseType]]="Moyen",5%,IF(Ventes[[#This Row],[RemiseType]]="Elevé",10%,0))))*Ventes[[#This Row],[VenteBrut]]</f>
        <v>203.55</v>
      </c>
      <c r="Z1052">
        <f>Ventes[[#This Row],[VenteBrut]]-Ventes[[#This Row],[Remise]]</f>
        <v>3867.45</v>
      </c>
      <c r="AA1052">
        <f>Ventes[[#This Row],[VenteNombre]]*Ventes[[#This Row],[CUHT]]</f>
        <v>2806.23</v>
      </c>
      <c r="AB1052">
        <f>ROUND(Ventes[[#This Row],[VenteNet]]-Ventes[[#This Row],[Cout]],2)</f>
        <v>1061.22</v>
      </c>
      <c r="AC1052">
        <f>WEEKDAY(Ventes[[#This Row],[VenteDate]], 2)</f>
        <v>5</v>
      </c>
      <c r="AD1052" t="str">
        <f>CHOOSE(WEEKDAY(Ventes[[#This Row],[VenteDate]], 2),"lun.","mar.","mer.","jeu.","ven.","sam.","dim.")</f>
        <v>ven.</v>
      </c>
      <c r="AE1052" s="10" t="str">
        <f>IF(MONTH(Ventes[[#This Row],[VenteDate]])&lt;10,"0"&amp;MONTH(Ventes[[#This Row],[VenteDate]]),TEXT(MONTH(Ventes[[#This Row],[VenteDate]]),"##"))</f>
        <v>03</v>
      </c>
      <c r="AF1052" t="str">
        <f>CHOOSE(Ventes[[#This Row],[DateMoisNumero]],"janvier","février","mars","avril","mai","juin","juillet.","août","septembre","octobre","novembre","décembre")</f>
        <v>mars</v>
      </c>
      <c r="AG1052" t="str">
        <f>Ventes[[#This Row],[DateAnnee]]&amp;IF(WEEKNUM(Ventes[[#This Row],[VenteDate]])&lt;10,"-0","-")&amp;WEEKNUM(Ventes[[#This Row],[VenteDate]])</f>
        <v>2027-12</v>
      </c>
      <c r="AH1052" s="10">
        <f>YEAR(Ventes[[#This Row],[VenteDate]])</f>
        <v>2027</v>
      </c>
      <c r="AI1052" s="1"/>
      <c r="AK1052" s="2"/>
      <c r="AR1052"/>
      <c r="AS1052"/>
      <c r="AT1052"/>
      <c r="AU1052"/>
      <c r="AV1052"/>
      <c r="AW1052"/>
      <c r="BA1052"/>
      <c r="BC1052"/>
    </row>
    <row r="1053" spans="1:55">
      <c r="A1053" t="s">
        <v>2064</v>
      </c>
      <c r="B1053" t="s">
        <v>2065</v>
      </c>
      <c r="C1053" t="s">
        <v>2066</v>
      </c>
      <c r="D1053" s="7">
        <v>45641</v>
      </c>
      <c r="E1053" s="8">
        <v>46698</v>
      </c>
      <c r="F1053" s="8" t="s">
        <v>95</v>
      </c>
      <c r="G1053" t="s">
        <v>96</v>
      </c>
      <c r="H1053" t="s">
        <v>155</v>
      </c>
      <c r="I1053" t="s">
        <v>156</v>
      </c>
      <c r="J1053" t="s">
        <v>157</v>
      </c>
      <c r="K1053" t="s">
        <v>2075</v>
      </c>
      <c r="L1053" s="9" t="s">
        <v>2076</v>
      </c>
      <c r="M1053" s="9" t="s">
        <v>75</v>
      </c>
      <c r="N1053" t="s">
        <v>76</v>
      </c>
      <c r="O1053" t="s">
        <v>77</v>
      </c>
      <c r="P1053" s="9" t="s">
        <v>78</v>
      </c>
      <c r="Q1053" s="5" t="s">
        <v>65</v>
      </c>
      <c r="R1053" t="s">
        <v>66</v>
      </c>
      <c r="S1053" t="s">
        <v>160</v>
      </c>
      <c r="T1053" t="s">
        <v>161</v>
      </c>
      <c r="U1053" s="9">
        <v>50.4</v>
      </c>
      <c r="V1053">
        <v>13</v>
      </c>
      <c r="W1053" s="9">
        <v>152.5</v>
      </c>
      <c r="X1053">
        <f>Ventes[[#This Row],[VenteNombre]]*Ventes[[#This Row],[PUHT]]</f>
        <v>1982.5</v>
      </c>
      <c r="Y1053">
        <f>IF(Ventes[[#This Row],[RemiseType]]="Aucun",0,IF(Ventes[[#This Row],[RemiseType]]="Bas",3%,IF(Ventes[[#This Row],[RemiseType]]="Moyen",5%,IF(Ventes[[#This Row],[RemiseType]]="Elevé",10%,0))))*Ventes[[#This Row],[VenteBrut]]</f>
        <v>198.25</v>
      </c>
      <c r="Z1053">
        <f>Ventes[[#This Row],[VenteBrut]]-Ventes[[#This Row],[Remise]]</f>
        <v>1784.25</v>
      </c>
      <c r="AA1053">
        <f>Ventes[[#This Row],[VenteNombre]]*Ventes[[#This Row],[CUHT]]</f>
        <v>655.19999999999993</v>
      </c>
      <c r="AB1053">
        <f>ROUND(Ventes[[#This Row],[VenteNet]]-Ventes[[#This Row],[Cout]],2)</f>
        <v>1129.05</v>
      </c>
      <c r="AC1053">
        <f>WEEKDAY(Ventes[[#This Row],[VenteDate]], 2)</f>
        <v>7</v>
      </c>
      <c r="AD1053" t="str">
        <f>CHOOSE(WEEKDAY(Ventes[[#This Row],[VenteDate]], 2),"lun.","mar.","mer.","jeu.","ven.","sam.","dim.")</f>
        <v>dim.</v>
      </c>
      <c r="AE1053" s="10" t="str">
        <f>IF(MONTH(Ventes[[#This Row],[VenteDate]])&lt;10,"0"&amp;MONTH(Ventes[[#This Row],[VenteDate]]),TEXT(MONTH(Ventes[[#This Row],[VenteDate]]),"##"))</f>
        <v>11</v>
      </c>
      <c r="AF1053" t="str">
        <f>CHOOSE(Ventes[[#This Row],[DateMoisNumero]],"janvier","février","mars","avril","mai","juin","juillet.","août","septembre","octobre","novembre","décembre")</f>
        <v>novembre</v>
      </c>
      <c r="AG1053" t="str">
        <f>Ventes[[#This Row],[DateAnnee]]&amp;IF(WEEKNUM(Ventes[[#This Row],[VenteDate]])&lt;10,"-0","-")&amp;WEEKNUM(Ventes[[#This Row],[VenteDate]])</f>
        <v>2027-46</v>
      </c>
      <c r="AH1053" s="10">
        <f>YEAR(Ventes[[#This Row],[VenteDate]])</f>
        <v>2027</v>
      </c>
      <c r="AI1053" s="1"/>
      <c r="AK1053" s="2"/>
      <c r="AR1053"/>
      <c r="AS1053"/>
      <c r="AT1053"/>
      <c r="AU1053"/>
      <c r="AV1053"/>
      <c r="AW1053"/>
      <c r="BA1053"/>
      <c r="BC1053"/>
    </row>
    <row r="1054" spans="1:55">
      <c r="A1054" t="s">
        <v>2077</v>
      </c>
      <c r="B1054" t="s">
        <v>2078</v>
      </c>
      <c r="D1054" s="7">
        <v>45840</v>
      </c>
      <c r="E1054" s="8">
        <v>45994</v>
      </c>
      <c r="F1054" s="8" t="s">
        <v>219</v>
      </c>
      <c r="G1054" t="s">
        <v>220</v>
      </c>
      <c r="H1054" t="s">
        <v>155</v>
      </c>
      <c r="I1054" t="s">
        <v>156</v>
      </c>
      <c r="J1054" t="s">
        <v>157</v>
      </c>
      <c r="K1054" t="s">
        <v>1585</v>
      </c>
      <c r="L1054" s="9" t="s">
        <v>1586</v>
      </c>
      <c r="M1054" s="9" t="s">
        <v>53</v>
      </c>
      <c r="N1054" t="s">
        <v>54</v>
      </c>
      <c r="O1054" t="s">
        <v>77</v>
      </c>
      <c r="P1054" t="s">
        <v>78</v>
      </c>
      <c r="Q1054" s="5" t="s">
        <v>47</v>
      </c>
      <c r="R1054" t="s">
        <v>48</v>
      </c>
      <c r="S1054" t="s">
        <v>199</v>
      </c>
      <c r="T1054" t="s">
        <v>200</v>
      </c>
      <c r="U1054">
        <v>25.2</v>
      </c>
      <c r="V1054">
        <v>39</v>
      </c>
      <c r="W1054">
        <v>37.799999999999997</v>
      </c>
      <c r="X1054">
        <f>Ventes[[#This Row],[VenteNombre]]*Ventes[[#This Row],[PUHT]]</f>
        <v>1474.1999999999998</v>
      </c>
      <c r="Y1054">
        <f>IF(Ventes[[#This Row],[RemiseType]]="Aucun",0,IF(Ventes[[#This Row],[RemiseType]]="Bas",3%,IF(Ventes[[#This Row],[RemiseType]]="Moyen",5%,IF(Ventes[[#This Row],[RemiseType]]="Elevé",10%,0))))*Ventes[[#This Row],[VenteBrut]]</f>
        <v>147.41999999999999</v>
      </c>
      <c r="Z1054">
        <f>Ventes[[#This Row],[VenteBrut]]-Ventes[[#This Row],[Remise]]</f>
        <v>1326.7799999999997</v>
      </c>
      <c r="AA1054">
        <f>Ventes[[#This Row],[VenteNombre]]*Ventes[[#This Row],[CUHT]]</f>
        <v>982.8</v>
      </c>
      <c r="AB1054">
        <f>ROUND(Ventes[[#This Row],[VenteNet]]-Ventes[[#This Row],[Cout]],2)</f>
        <v>343.98</v>
      </c>
      <c r="AC1054">
        <f>WEEKDAY(Ventes[[#This Row],[VenteDate]], 2)</f>
        <v>3</v>
      </c>
      <c r="AD1054" t="str">
        <f>CHOOSE(WEEKDAY(Ventes[[#This Row],[VenteDate]], 2),"lun.","mar.","mer.","jeu.","ven.","sam.","dim.")</f>
        <v>mer.</v>
      </c>
      <c r="AE1054" s="10" t="str">
        <f>IF(MONTH(Ventes[[#This Row],[VenteDate]])&lt;10,"0"&amp;MONTH(Ventes[[#This Row],[VenteDate]]),TEXT(MONTH(Ventes[[#This Row],[VenteDate]]),"##"))</f>
        <v>12</v>
      </c>
      <c r="AF1054" t="str">
        <f>CHOOSE(Ventes[[#This Row],[DateMoisNumero]],"janvier","février","mars","avril","mai","juin","juillet.","août","septembre","octobre","novembre","décembre")</f>
        <v>décembre</v>
      </c>
      <c r="AG1054" t="str">
        <f>Ventes[[#This Row],[DateAnnee]]&amp;IF(WEEKNUM(Ventes[[#This Row],[VenteDate]])&lt;10,"-0","-")&amp;WEEKNUM(Ventes[[#This Row],[VenteDate]])</f>
        <v>2025-49</v>
      </c>
      <c r="AH1054" s="10">
        <f>YEAR(Ventes[[#This Row],[VenteDate]])</f>
        <v>2025</v>
      </c>
      <c r="AI1054" s="1"/>
      <c r="AK1054" s="2"/>
      <c r="AR1054"/>
      <c r="AS1054"/>
      <c r="AT1054"/>
      <c r="AU1054"/>
      <c r="AV1054"/>
      <c r="AW1054"/>
      <c r="BA1054"/>
      <c r="BC1054"/>
    </row>
    <row r="1055" spans="1:55">
      <c r="A1055" t="s">
        <v>2077</v>
      </c>
      <c r="B1055" t="s">
        <v>2078</v>
      </c>
      <c r="D1055" s="7">
        <v>45840</v>
      </c>
      <c r="E1055" s="8">
        <v>46724</v>
      </c>
      <c r="F1055" s="8" t="s">
        <v>219</v>
      </c>
      <c r="G1055" t="s">
        <v>220</v>
      </c>
      <c r="H1055" t="s">
        <v>155</v>
      </c>
      <c r="I1055" t="s">
        <v>156</v>
      </c>
      <c r="J1055" t="s">
        <v>157</v>
      </c>
      <c r="K1055" t="s">
        <v>610</v>
      </c>
      <c r="L1055" s="9" t="s">
        <v>611</v>
      </c>
      <c r="M1055" s="9" t="s">
        <v>53</v>
      </c>
      <c r="N1055" t="s">
        <v>54</v>
      </c>
      <c r="O1055" t="s">
        <v>77</v>
      </c>
      <c r="P1055" s="9" t="s">
        <v>78</v>
      </c>
      <c r="Q1055" s="5" t="s">
        <v>47</v>
      </c>
      <c r="R1055" t="s">
        <v>48</v>
      </c>
      <c r="S1055" t="s">
        <v>199</v>
      </c>
      <c r="T1055" t="s">
        <v>200</v>
      </c>
      <c r="U1055" s="9">
        <v>30</v>
      </c>
      <c r="V1055">
        <v>39</v>
      </c>
      <c r="W1055" s="9">
        <v>45</v>
      </c>
      <c r="X1055">
        <f>Ventes[[#This Row],[VenteNombre]]*Ventes[[#This Row],[PUHT]]</f>
        <v>1755</v>
      </c>
      <c r="Y1055">
        <f>IF(Ventes[[#This Row],[RemiseType]]="Aucun",0,IF(Ventes[[#This Row],[RemiseType]]="Bas",3%,IF(Ventes[[#This Row],[RemiseType]]="Moyen",5%,IF(Ventes[[#This Row],[RemiseType]]="Elevé",10%,0))))*Ventes[[#This Row],[VenteBrut]]</f>
        <v>175.5</v>
      </c>
      <c r="Z1055">
        <f>Ventes[[#This Row],[VenteBrut]]-Ventes[[#This Row],[Remise]]</f>
        <v>1579.5</v>
      </c>
      <c r="AA1055">
        <f>Ventes[[#This Row],[VenteNombre]]*Ventes[[#This Row],[CUHT]]</f>
        <v>1170</v>
      </c>
      <c r="AB1055">
        <f>ROUND(Ventes[[#This Row],[VenteNet]]-Ventes[[#This Row],[Cout]],2)</f>
        <v>409.5</v>
      </c>
      <c r="AC1055">
        <f>WEEKDAY(Ventes[[#This Row],[VenteDate]], 2)</f>
        <v>5</v>
      </c>
      <c r="AD1055" t="str">
        <f>CHOOSE(WEEKDAY(Ventes[[#This Row],[VenteDate]], 2),"lun.","mar.","mer.","jeu.","ven.","sam.","dim.")</f>
        <v>ven.</v>
      </c>
      <c r="AE1055" s="10" t="str">
        <f>IF(MONTH(Ventes[[#This Row],[VenteDate]])&lt;10,"0"&amp;MONTH(Ventes[[#This Row],[VenteDate]]),TEXT(MONTH(Ventes[[#This Row],[VenteDate]]),"##"))</f>
        <v>12</v>
      </c>
      <c r="AF1055" t="str">
        <f>CHOOSE(Ventes[[#This Row],[DateMoisNumero]],"janvier","février","mars","avril","mai","juin","juillet.","août","septembre","octobre","novembre","décembre")</f>
        <v>décembre</v>
      </c>
      <c r="AG1055" t="str">
        <f>Ventes[[#This Row],[DateAnnee]]&amp;IF(WEEKNUM(Ventes[[#This Row],[VenteDate]])&lt;10,"-0","-")&amp;WEEKNUM(Ventes[[#This Row],[VenteDate]])</f>
        <v>2027-49</v>
      </c>
      <c r="AH1055" s="10">
        <f>YEAR(Ventes[[#This Row],[VenteDate]])</f>
        <v>2027</v>
      </c>
      <c r="AI1055" s="1"/>
      <c r="AK1055" s="2"/>
      <c r="AR1055"/>
      <c r="AS1055"/>
      <c r="AT1055"/>
      <c r="AU1055"/>
      <c r="AV1055"/>
      <c r="AW1055"/>
      <c r="BA1055"/>
      <c r="BC1055"/>
    </row>
    <row r="1056" spans="1:55">
      <c r="A1056" t="s">
        <v>2079</v>
      </c>
      <c r="B1056" t="s">
        <v>2080</v>
      </c>
      <c r="C1056" t="s">
        <v>574</v>
      </c>
      <c r="D1056" s="8">
        <v>46016</v>
      </c>
      <c r="E1056" s="8">
        <v>46016</v>
      </c>
      <c r="F1056" s="8" t="s">
        <v>95</v>
      </c>
      <c r="G1056" t="s">
        <v>96</v>
      </c>
      <c r="H1056" t="s">
        <v>155</v>
      </c>
      <c r="I1056" t="s">
        <v>156</v>
      </c>
      <c r="J1056" t="s">
        <v>157</v>
      </c>
      <c r="K1056" t="s">
        <v>2081</v>
      </c>
      <c r="L1056" s="9" t="s">
        <v>2082</v>
      </c>
      <c r="M1056" s="9" t="s">
        <v>53</v>
      </c>
      <c r="N1056" t="s">
        <v>54</v>
      </c>
      <c r="O1056" t="s">
        <v>77</v>
      </c>
      <c r="P1056" t="s">
        <v>78</v>
      </c>
      <c r="Q1056" s="5" t="s">
        <v>79</v>
      </c>
      <c r="R1056" t="s">
        <v>80</v>
      </c>
      <c r="S1056" t="s">
        <v>59</v>
      </c>
      <c r="T1056" t="s">
        <v>60</v>
      </c>
      <c r="U1056">
        <v>35.4</v>
      </c>
      <c r="V1056">
        <v>23</v>
      </c>
      <c r="W1056">
        <v>53.1</v>
      </c>
      <c r="X1056">
        <f>Ventes[[#This Row],[VenteNombre]]*Ventes[[#This Row],[PUHT]]</f>
        <v>1221.3</v>
      </c>
      <c r="Y1056">
        <f>IF(Ventes[[#This Row],[RemiseType]]="Aucun",0,IF(Ventes[[#This Row],[RemiseType]]="Bas",3%,IF(Ventes[[#This Row],[RemiseType]]="Moyen",5%,IF(Ventes[[#This Row],[RemiseType]]="Elevé",10%,0))))*Ventes[[#This Row],[VenteBrut]]</f>
        <v>122.13</v>
      </c>
      <c r="Z1056">
        <f>Ventes[[#This Row],[VenteBrut]]-Ventes[[#This Row],[Remise]]</f>
        <v>1099.17</v>
      </c>
      <c r="AA1056">
        <f>Ventes[[#This Row],[VenteNombre]]*Ventes[[#This Row],[CUHT]]</f>
        <v>814.19999999999993</v>
      </c>
      <c r="AB1056">
        <f>ROUND(Ventes[[#This Row],[VenteNet]]-Ventes[[#This Row],[Cout]],2)</f>
        <v>284.97000000000003</v>
      </c>
      <c r="AC1056">
        <f>WEEKDAY(Ventes[[#This Row],[VenteDate]], 2)</f>
        <v>4</v>
      </c>
      <c r="AD1056" t="str">
        <f>CHOOSE(WEEKDAY(Ventes[[#This Row],[VenteDate]], 2),"lun.","mar.","mer.","jeu.","ven.","sam.","dim.")</f>
        <v>jeu.</v>
      </c>
      <c r="AE1056" s="10" t="str">
        <f>IF(MONTH(Ventes[[#This Row],[VenteDate]])&lt;10,"0"&amp;MONTH(Ventes[[#This Row],[VenteDate]]),TEXT(MONTH(Ventes[[#This Row],[VenteDate]]),"##"))</f>
        <v>12</v>
      </c>
      <c r="AF1056" t="str">
        <f>CHOOSE(Ventes[[#This Row],[DateMoisNumero]],"janvier","février","mars","avril","mai","juin","juillet.","août","septembre","octobre","novembre","décembre")</f>
        <v>décembre</v>
      </c>
      <c r="AG1056" t="str">
        <f>Ventes[[#This Row],[DateAnnee]]&amp;IF(WEEKNUM(Ventes[[#This Row],[VenteDate]])&lt;10,"-0","-")&amp;WEEKNUM(Ventes[[#This Row],[VenteDate]])</f>
        <v>2025-52</v>
      </c>
      <c r="AH1056" s="10">
        <f>YEAR(Ventes[[#This Row],[VenteDate]])</f>
        <v>2025</v>
      </c>
      <c r="AI1056" s="1"/>
      <c r="AK1056" s="2"/>
      <c r="AR1056"/>
      <c r="AS1056"/>
      <c r="AT1056"/>
      <c r="AU1056"/>
      <c r="AV1056"/>
      <c r="AW1056"/>
      <c r="BA1056"/>
      <c r="BC1056"/>
    </row>
    <row r="1057" spans="1:55">
      <c r="A1057" t="s">
        <v>2079</v>
      </c>
      <c r="B1057" t="s">
        <v>2080</v>
      </c>
      <c r="C1057" t="s">
        <v>574</v>
      </c>
      <c r="D1057" s="8">
        <v>46016</v>
      </c>
      <c r="E1057" s="8">
        <v>46141</v>
      </c>
      <c r="F1057" s="8" t="s">
        <v>95</v>
      </c>
      <c r="G1057" t="s">
        <v>96</v>
      </c>
      <c r="H1057" t="s">
        <v>155</v>
      </c>
      <c r="I1057" t="s">
        <v>156</v>
      </c>
      <c r="J1057" t="s">
        <v>157</v>
      </c>
      <c r="K1057" t="s">
        <v>836</v>
      </c>
      <c r="L1057" s="9" t="s">
        <v>837</v>
      </c>
      <c r="M1057" s="9" t="s">
        <v>53</v>
      </c>
      <c r="N1057" t="s">
        <v>54</v>
      </c>
      <c r="O1057" t="s">
        <v>55</v>
      </c>
      <c r="P1057" t="s">
        <v>56</v>
      </c>
      <c r="Q1057" s="5" t="s">
        <v>57</v>
      </c>
      <c r="R1057" t="s">
        <v>58</v>
      </c>
      <c r="S1057" t="s">
        <v>251</v>
      </c>
      <c r="T1057" t="s">
        <v>252</v>
      </c>
      <c r="U1057">
        <v>47.4</v>
      </c>
      <c r="V1057">
        <v>21</v>
      </c>
      <c r="W1057">
        <v>65.25</v>
      </c>
      <c r="X1057">
        <f>Ventes[[#This Row],[VenteNombre]]*Ventes[[#This Row],[PUHT]]</f>
        <v>1370.25</v>
      </c>
      <c r="Y1057">
        <f>IF(Ventes[[#This Row],[RemiseType]]="Aucun",0,IF(Ventes[[#This Row],[RemiseType]]="Bas",3%,IF(Ventes[[#This Row],[RemiseType]]="Moyen",5%,IF(Ventes[[#This Row],[RemiseType]]="Elevé",10%,0))))*Ventes[[#This Row],[VenteBrut]]</f>
        <v>41.107500000000002</v>
      </c>
      <c r="Z1057">
        <f>Ventes[[#This Row],[VenteBrut]]-Ventes[[#This Row],[Remise]]</f>
        <v>1329.1424999999999</v>
      </c>
      <c r="AA1057">
        <f>Ventes[[#This Row],[VenteNombre]]*Ventes[[#This Row],[CUHT]]</f>
        <v>995.4</v>
      </c>
      <c r="AB1057">
        <f>ROUND(Ventes[[#This Row],[VenteNet]]-Ventes[[#This Row],[Cout]],2)</f>
        <v>333.74</v>
      </c>
      <c r="AC1057">
        <f>WEEKDAY(Ventes[[#This Row],[VenteDate]], 2)</f>
        <v>3</v>
      </c>
      <c r="AD1057" t="str">
        <f>CHOOSE(WEEKDAY(Ventes[[#This Row],[VenteDate]], 2),"lun.","mar.","mer.","jeu.","ven.","sam.","dim.")</f>
        <v>mer.</v>
      </c>
      <c r="AE1057" s="10" t="str">
        <f>IF(MONTH(Ventes[[#This Row],[VenteDate]])&lt;10,"0"&amp;MONTH(Ventes[[#This Row],[VenteDate]]),TEXT(MONTH(Ventes[[#This Row],[VenteDate]]),"##"))</f>
        <v>04</v>
      </c>
      <c r="AF1057" t="str">
        <f>CHOOSE(Ventes[[#This Row],[DateMoisNumero]],"janvier","février","mars","avril","mai","juin","juillet.","août","septembre","octobre","novembre","décembre")</f>
        <v>avril</v>
      </c>
      <c r="AG1057" t="str">
        <f>Ventes[[#This Row],[DateAnnee]]&amp;IF(WEEKNUM(Ventes[[#This Row],[VenteDate]])&lt;10,"-0","-")&amp;WEEKNUM(Ventes[[#This Row],[VenteDate]])</f>
        <v>2026-18</v>
      </c>
      <c r="AH1057" s="10">
        <f>YEAR(Ventes[[#This Row],[VenteDate]])</f>
        <v>2026</v>
      </c>
      <c r="AI1057" s="1"/>
      <c r="AK1057" s="2"/>
      <c r="AR1057"/>
      <c r="AS1057"/>
      <c r="AT1057"/>
      <c r="AU1057"/>
      <c r="AV1057"/>
      <c r="AW1057"/>
      <c r="BA1057"/>
      <c r="BC1057"/>
    </row>
    <row r="1058" spans="1:55">
      <c r="A1058" t="s">
        <v>2079</v>
      </c>
      <c r="B1058" t="s">
        <v>2080</v>
      </c>
      <c r="C1058" t="s">
        <v>574</v>
      </c>
      <c r="D1058" s="8">
        <v>46016</v>
      </c>
      <c r="E1058" s="8">
        <v>46746</v>
      </c>
      <c r="F1058" s="8" t="s">
        <v>95</v>
      </c>
      <c r="G1058" t="s">
        <v>96</v>
      </c>
      <c r="H1058" t="s">
        <v>155</v>
      </c>
      <c r="I1058" t="s">
        <v>156</v>
      </c>
      <c r="J1058" t="s">
        <v>157</v>
      </c>
      <c r="K1058" t="s">
        <v>2083</v>
      </c>
      <c r="L1058" s="9" t="s">
        <v>2084</v>
      </c>
      <c r="M1058" s="9" t="s">
        <v>53</v>
      </c>
      <c r="N1058" t="s">
        <v>54</v>
      </c>
      <c r="O1058" t="s">
        <v>77</v>
      </c>
      <c r="P1058" s="9" t="s">
        <v>78</v>
      </c>
      <c r="Q1058" s="5" t="s">
        <v>79</v>
      </c>
      <c r="R1058" t="s">
        <v>80</v>
      </c>
      <c r="S1058" t="s">
        <v>59</v>
      </c>
      <c r="T1058" t="s">
        <v>60</v>
      </c>
      <c r="U1058" s="9">
        <v>24.78</v>
      </c>
      <c r="V1058">
        <v>23</v>
      </c>
      <c r="W1058" s="9">
        <v>37.17</v>
      </c>
      <c r="X1058">
        <f>Ventes[[#This Row],[VenteNombre]]*Ventes[[#This Row],[PUHT]]</f>
        <v>854.91000000000008</v>
      </c>
      <c r="Y1058">
        <f>IF(Ventes[[#This Row],[RemiseType]]="Aucun",0,IF(Ventes[[#This Row],[RemiseType]]="Bas",3%,IF(Ventes[[#This Row],[RemiseType]]="Moyen",5%,IF(Ventes[[#This Row],[RemiseType]]="Elevé",10%,0))))*Ventes[[#This Row],[VenteBrut]]</f>
        <v>85.491000000000014</v>
      </c>
      <c r="Z1058">
        <f>Ventes[[#This Row],[VenteBrut]]-Ventes[[#This Row],[Remise]]</f>
        <v>769.4190000000001</v>
      </c>
      <c r="AA1058">
        <f>Ventes[[#This Row],[VenteNombre]]*Ventes[[#This Row],[CUHT]]</f>
        <v>569.94000000000005</v>
      </c>
      <c r="AB1058">
        <f>ROUND(Ventes[[#This Row],[VenteNet]]-Ventes[[#This Row],[Cout]],2)</f>
        <v>199.48</v>
      </c>
      <c r="AC1058">
        <f>WEEKDAY(Ventes[[#This Row],[VenteDate]], 2)</f>
        <v>6</v>
      </c>
      <c r="AD1058" t="str">
        <f>CHOOSE(WEEKDAY(Ventes[[#This Row],[VenteDate]], 2),"lun.","mar.","mer.","jeu.","ven.","sam.","dim.")</f>
        <v>sam.</v>
      </c>
      <c r="AE1058" s="10" t="str">
        <f>IF(MONTH(Ventes[[#This Row],[VenteDate]])&lt;10,"0"&amp;MONTH(Ventes[[#This Row],[VenteDate]]),TEXT(MONTH(Ventes[[#This Row],[VenteDate]]),"##"))</f>
        <v>12</v>
      </c>
      <c r="AF1058" t="str">
        <f>CHOOSE(Ventes[[#This Row],[DateMoisNumero]],"janvier","février","mars","avril","mai","juin","juillet.","août","septembre","octobre","novembre","décembre")</f>
        <v>décembre</v>
      </c>
      <c r="AG1058" t="str">
        <f>Ventes[[#This Row],[DateAnnee]]&amp;IF(WEEKNUM(Ventes[[#This Row],[VenteDate]])&lt;10,"-0","-")&amp;WEEKNUM(Ventes[[#This Row],[VenteDate]])</f>
        <v>2027-52</v>
      </c>
      <c r="AH1058" s="10">
        <f>YEAR(Ventes[[#This Row],[VenteDate]])</f>
        <v>2027</v>
      </c>
      <c r="AI1058" s="1"/>
      <c r="AK1058" s="2"/>
      <c r="AR1058"/>
      <c r="AS1058"/>
      <c r="AT1058"/>
      <c r="AU1058"/>
      <c r="AV1058"/>
      <c r="AW1058"/>
      <c r="BA1058"/>
      <c r="BC1058"/>
    </row>
    <row r="1059" spans="1:55">
      <c r="A1059" t="s">
        <v>2079</v>
      </c>
      <c r="B1059" t="s">
        <v>2080</v>
      </c>
      <c r="C1059" t="s">
        <v>574</v>
      </c>
      <c r="D1059" s="8">
        <v>46016</v>
      </c>
      <c r="E1059" s="8">
        <v>46872</v>
      </c>
      <c r="F1059" s="8" t="s">
        <v>95</v>
      </c>
      <c r="G1059" t="s">
        <v>96</v>
      </c>
      <c r="H1059" t="s">
        <v>155</v>
      </c>
      <c r="I1059" t="s">
        <v>156</v>
      </c>
      <c r="J1059" t="s">
        <v>157</v>
      </c>
      <c r="K1059" t="s">
        <v>838</v>
      </c>
      <c r="L1059" s="9" t="s">
        <v>839</v>
      </c>
      <c r="M1059" s="9" t="s">
        <v>53</v>
      </c>
      <c r="N1059" t="s">
        <v>54</v>
      </c>
      <c r="O1059" t="s">
        <v>55</v>
      </c>
      <c r="P1059" s="9" t="s">
        <v>56</v>
      </c>
      <c r="Q1059" s="5" t="s">
        <v>57</v>
      </c>
      <c r="R1059" t="s">
        <v>58</v>
      </c>
      <c r="S1059" t="s">
        <v>251</v>
      </c>
      <c r="T1059" t="s">
        <v>252</v>
      </c>
      <c r="U1059" s="9">
        <v>153.58000000000001</v>
      </c>
      <c r="V1059">
        <v>21</v>
      </c>
      <c r="W1059" s="9">
        <v>211.41</v>
      </c>
      <c r="X1059">
        <f>Ventes[[#This Row],[VenteNombre]]*Ventes[[#This Row],[PUHT]]</f>
        <v>4439.6099999999997</v>
      </c>
      <c r="Y1059">
        <f>IF(Ventes[[#This Row],[RemiseType]]="Aucun",0,IF(Ventes[[#This Row],[RemiseType]]="Bas",3%,IF(Ventes[[#This Row],[RemiseType]]="Moyen",5%,IF(Ventes[[#This Row],[RemiseType]]="Elevé",10%,0))))*Ventes[[#This Row],[VenteBrut]]</f>
        <v>133.1883</v>
      </c>
      <c r="Z1059">
        <f>Ventes[[#This Row],[VenteBrut]]-Ventes[[#This Row],[Remise]]</f>
        <v>4306.4216999999999</v>
      </c>
      <c r="AA1059">
        <f>Ventes[[#This Row],[VenteNombre]]*Ventes[[#This Row],[CUHT]]</f>
        <v>3225.1800000000003</v>
      </c>
      <c r="AB1059">
        <f>ROUND(Ventes[[#This Row],[VenteNet]]-Ventes[[#This Row],[Cout]],2)</f>
        <v>1081.24</v>
      </c>
      <c r="AC1059">
        <f>WEEKDAY(Ventes[[#This Row],[VenteDate]], 2)</f>
        <v>6</v>
      </c>
      <c r="AD1059" t="str">
        <f>CHOOSE(WEEKDAY(Ventes[[#This Row],[VenteDate]], 2),"lun.","mar.","mer.","jeu.","ven.","sam.","dim.")</f>
        <v>sam.</v>
      </c>
      <c r="AE1059" s="10" t="str">
        <f>IF(MONTH(Ventes[[#This Row],[VenteDate]])&lt;10,"0"&amp;MONTH(Ventes[[#This Row],[VenteDate]]),TEXT(MONTH(Ventes[[#This Row],[VenteDate]]),"##"))</f>
        <v>04</v>
      </c>
      <c r="AF1059" t="str">
        <f>CHOOSE(Ventes[[#This Row],[DateMoisNumero]],"janvier","février","mars","avril","mai","juin","juillet.","août","septembre","octobre","novembre","décembre")</f>
        <v>avril</v>
      </c>
      <c r="AG1059" t="str">
        <f>Ventes[[#This Row],[DateAnnee]]&amp;IF(WEEKNUM(Ventes[[#This Row],[VenteDate]])&lt;10,"-0","-")&amp;WEEKNUM(Ventes[[#This Row],[VenteDate]])</f>
        <v>2028-18</v>
      </c>
      <c r="AH1059" s="10">
        <f>YEAR(Ventes[[#This Row],[VenteDate]])</f>
        <v>2028</v>
      </c>
      <c r="AI1059" s="1"/>
      <c r="AK1059" s="2"/>
      <c r="AR1059"/>
      <c r="AS1059"/>
      <c r="AT1059"/>
      <c r="AU1059"/>
      <c r="AV1059"/>
      <c r="AW1059"/>
      <c r="BA1059"/>
      <c r="BC1059"/>
    </row>
    <row r="1060" spans="1:55">
      <c r="A1060" t="s">
        <v>2085</v>
      </c>
      <c r="B1060" t="s">
        <v>2086</v>
      </c>
      <c r="C1060" t="s">
        <v>2087</v>
      </c>
      <c r="D1060" s="7">
        <v>45697</v>
      </c>
      <c r="E1060" s="8">
        <v>45697</v>
      </c>
      <c r="F1060" s="8" t="s">
        <v>219</v>
      </c>
      <c r="G1060" t="s">
        <v>220</v>
      </c>
      <c r="H1060" t="s">
        <v>155</v>
      </c>
      <c r="I1060" t="s">
        <v>156</v>
      </c>
      <c r="J1060" t="s">
        <v>157</v>
      </c>
      <c r="K1060" t="s">
        <v>751</v>
      </c>
      <c r="L1060" s="9" t="s">
        <v>752</v>
      </c>
      <c r="M1060" s="9" t="s">
        <v>75</v>
      </c>
      <c r="N1060" t="s">
        <v>76</v>
      </c>
      <c r="O1060" t="s">
        <v>288</v>
      </c>
      <c r="P1060" s="9" t="s">
        <v>289</v>
      </c>
      <c r="Q1060" s="5" t="s">
        <v>65</v>
      </c>
      <c r="R1060" t="s">
        <v>66</v>
      </c>
      <c r="S1060" t="s">
        <v>342</v>
      </c>
      <c r="T1060" t="s">
        <v>343</v>
      </c>
      <c r="U1060" s="9">
        <v>65.33</v>
      </c>
      <c r="V1060">
        <v>11</v>
      </c>
      <c r="W1060" s="9">
        <v>74.67</v>
      </c>
      <c r="X1060">
        <f>Ventes[[#This Row],[VenteNombre]]*Ventes[[#This Row],[PUHT]]</f>
        <v>821.37</v>
      </c>
      <c r="Y10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0">
        <f>Ventes[[#This Row],[VenteBrut]]-Ventes[[#This Row],[Remise]]</f>
        <v>821.37</v>
      </c>
      <c r="AA1060">
        <f>Ventes[[#This Row],[VenteNombre]]*Ventes[[#This Row],[CUHT]]</f>
        <v>718.63</v>
      </c>
      <c r="AB1060">
        <f>ROUND(Ventes[[#This Row],[VenteNet]]-Ventes[[#This Row],[Cout]],2)</f>
        <v>102.74</v>
      </c>
      <c r="AC1060">
        <f>WEEKDAY(Ventes[[#This Row],[VenteDate]], 2)</f>
        <v>7</v>
      </c>
      <c r="AD1060" t="str">
        <f>CHOOSE(WEEKDAY(Ventes[[#This Row],[VenteDate]], 2),"lun.","mar.","mer.","jeu.","ven.","sam.","dim.")</f>
        <v>dim.</v>
      </c>
      <c r="AE1060" s="10" t="str">
        <f>IF(MONTH(Ventes[[#This Row],[VenteDate]])&lt;10,"0"&amp;MONTH(Ventes[[#This Row],[VenteDate]]),TEXT(MONTH(Ventes[[#This Row],[VenteDate]]),"##"))</f>
        <v>02</v>
      </c>
      <c r="AF1060" t="str">
        <f>CHOOSE(Ventes[[#This Row],[DateMoisNumero]],"janvier","février","mars","avril","mai","juin","juillet.","août","septembre","octobre","novembre","décembre")</f>
        <v>février</v>
      </c>
      <c r="AG1060" t="str">
        <f>Ventes[[#This Row],[DateAnnee]]&amp;IF(WEEKNUM(Ventes[[#This Row],[VenteDate]])&lt;10,"-0","-")&amp;WEEKNUM(Ventes[[#This Row],[VenteDate]])</f>
        <v>2025-07</v>
      </c>
      <c r="AH1060" s="10">
        <f>YEAR(Ventes[[#This Row],[VenteDate]])</f>
        <v>2025</v>
      </c>
      <c r="AI1060" s="1"/>
      <c r="AK1060" s="2"/>
      <c r="AR1060"/>
      <c r="AS1060"/>
      <c r="AT1060"/>
      <c r="AU1060"/>
      <c r="AV1060"/>
      <c r="AW1060"/>
      <c r="BA1060"/>
      <c r="BC1060"/>
    </row>
    <row r="1061" spans="1:55">
      <c r="A1061" t="s">
        <v>2085</v>
      </c>
      <c r="B1061" t="s">
        <v>2086</v>
      </c>
      <c r="C1061" t="s">
        <v>2087</v>
      </c>
      <c r="D1061" s="7">
        <v>45697</v>
      </c>
      <c r="E1061" s="8">
        <v>45697</v>
      </c>
      <c r="F1061" s="8" t="s">
        <v>219</v>
      </c>
      <c r="G1061" t="s">
        <v>220</v>
      </c>
      <c r="H1061" t="s">
        <v>155</v>
      </c>
      <c r="I1061" t="s">
        <v>156</v>
      </c>
      <c r="J1061" t="s">
        <v>157</v>
      </c>
      <c r="K1061" t="s">
        <v>2088</v>
      </c>
      <c r="L1061" s="9" t="s">
        <v>2089</v>
      </c>
      <c r="M1061" s="9" t="s">
        <v>63</v>
      </c>
      <c r="N1061" t="s">
        <v>64</v>
      </c>
      <c r="O1061" t="s">
        <v>288</v>
      </c>
      <c r="P1061" s="9" t="s">
        <v>289</v>
      </c>
      <c r="Q1061" s="5" t="s">
        <v>57</v>
      </c>
      <c r="R1061" t="s">
        <v>58</v>
      </c>
      <c r="S1061" t="s">
        <v>675</v>
      </c>
      <c r="T1061" t="s">
        <v>676</v>
      </c>
      <c r="U1061" s="9">
        <v>4.8</v>
      </c>
      <c r="V1061">
        <v>19</v>
      </c>
      <c r="W1061" s="9">
        <v>6.75</v>
      </c>
      <c r="X1061">
        <f>Ventes[[#This Row],[VenteNombre]]*Ventes[[#This Row],[PUHT]]</f>
        <v>128.25</v>
      </c>
      <c r="Y10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1">
        <f>Ventes[[#This Row],[VenteBrut]]-Ventes[[#This Row],[Remise]]</f>
        <v>128.25</v>
      </c>
      <c r="AA1061">
        <f>Ventes[[#This Row],[VenteNombre]]*Ventes[[#This Row],[CUHT]]</f>
        <v>91.2</v>
      </c>
      <c r="AB1061">
        <f>ROUND(Ventes[[#This Row],[VenteNet]]-Ventes[[#This Row],[Cout]],2)</f>
        <v>37.049999999999997</v>
      </c>
      <c r="AC1061">
        <f>WEEKDAY(Ventes[[#This Row],[VenteDate]], 2)</f>
        <v>7</v>
      </c>
      <c r="AD1061" t="str">
        <f>CHOOSE(WEEKDAY(Ventes[[#This Row],[VenteDate]], 2),"lun.","mar.","mer.","jeu.","ven.","sam.","dim.")</f>
        <v>dim.</v>
      </c>
      <c r="AE1061" s="10" t="str">
        <f>IF(MONTH(Ventes[[#This Row],[VenteDate]])&lt;10,"0"&amp;MONTH(Ventes[[#This Row],[VenteDate]]),TEXT(MONTH(Ventes[[#This Row],[VenteDate]]),"##"))</f>
        <v>02</v>
      </c>
      <c r="AF1061" t="str">
        <f>CHOOSE(Ventes[[#This Row],[DateMoisNumero]],"janvier","février","mars","avril","mai","juin","juillet.","août","septembre","octobre","novembre","décembre")</f>
        <v>février</v>
      </c>
      <c r="AG1061" t="str">
        <f>Ventes[[#This Row],[DateAnnee]]&amp;IF(WEEKNUM(Ventes[[#This Row],[VenteDate]])&lt;10,"-0","-")&amp;WEEKNUM(Ventes[[#This Row],[VenteDate]])</f>
        <v>2025-07</v>
      </c>
      <c r="AH1061" s="10">
        <f>YEAR(Ventes[[#This Row],[VenteDate]])</f>
        <v>2025</v>
      </c>
      <c r="AI1061" s="1"/>
      <c r="AK1061" s="2"/>
      <c r="AR1061"/>
      <c r="AS1061"/>
      <c r="AT1061"/>
      <c r="AU1061"/>
      <c r="AV1061"/>
      <c r="AW1061"/>
      <c r="BA1061"/>
      <c r="BC1061"/>
    </row>
    <row r="1062" spans="1:55">
      <c r="A1062" t="s">
        <v>2085</v>
      </c>
      <c r="B1062" t="s">
        <v>2086</v>
      </c>
      <c r="C1062" t="s">
        <v>2087</v>
      </c>
      <c r="D1062" s="7">
        <v>45697</v>
      </c>
      <c r="E1062" s="8">
        <v>45714</v>
      </c>
      <c r="F1062" s="8" t="s">
        <v>219</v>
      </c>
      <c r="G1062" t="s">
        <v>220</v>
      </c>
      <c r="H1062" t="s">
        <v>155</v>
      </c>
      <c r="I1062" t="s">
        <v>156</v>
      </c>
      <c r="J1062" t="s">
        <v>157</v>
      </c>
      <c r="K1062" t="s">
        <v>595</v>
      </c>
      <c r="L1062" s="9" t="s">
        <v>596</v>
      </c>
      <c r="M1062" s="9" t="s">
        <v>75</v>
      </c>
      <c r="N1062" t="s">
        <v>76</v>
      </c>
      <c r="O1062" t="s">
        <v>288</v>
      </c>
      <c r="P1062" t="s">
        <v>289</v>
      </c>
      <c r="Q1062" s="5" t="s">
        <v>57</v>
      </c>
      <c r="R1062" t="s">
        <v>58</v>
      </c>
      <c r="S1062" t="s">
        <v>342</v>
      </c>
      <c r="T1062" t="s">
        <v>343</v>
      </c>
      <c r="U1062">
        <v>28</v>
      </c>
      <c r="V1062">
        <v>54</v>
      </c>
      <c r="W1062">
        <v>112</v>
      </c>
      <c r="X1062">
        <f>Ventes[[#This Row],[VenteNombre]]*Ventes[[#This Row],[PUHT]]</f>
        <v>6048</v>
      </c>
      <c r="Y106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2">
        <f>Ventes[[#This Row],[VenteBrut]]-Ventes[[#This Row],[Remise]]</f>
        <v>6048</v>
      </c>
      <c r="AA1062">
        <f>Ventes[[#This Row],[VenteNombre]]*Ventes[[#This Row],[CUHT]]</f>
        <v>1512</v>
      </c>
      <c r="AB1062">
        <f>ROUND(Ventes[[#This Row],[VenteNet]]-Ventes[[#This Row],[Cout]],2)</f>
        <v>4536</v>
      </c>
      <c r="AC1062">
        <f>WEEKDAY(Ventes[[#This Row],[VenteDate]], 2)</f>
        <v>3</v>
      </c>
      <c r="AD1062" t="str">
        <f>CHOOSE(WEEKDAY(Ventes[[#This Row],[VenteDate]], 2),"lun.","mar.","mer.","jeu.","ven.","sam.","dim.")</f>
        <v>mer.</v>
      </c>
      <c r="AE1062" s="10" t="str">
        <f>IF(MONTH(Ventes[[#This Row],[VenteDate]])&lt;10,"0"&amp;MONTH(Ventes[[#This Row],[VenteDate]]),TEXT(MONTH(Ventes[[#This Row],[VenteDate]]),"##"))</f>
        <v>02</v>
      </c>
      <c r="AF1062" t="str">
        <f>CHOOSE(Ventes[[#This Row],[DateMoisNumero]],"janvier","février","mars","avril","mai","juin","juillet.","août","septembre","octobre","novembre","décembre")</f>
        <v>février</v>
      </c>
      <c r="AG1062" t="str">
        <f>Ventes[[#This Row],[DateAnnee]]&amp;IF(WEEKNUM(Ventes[[#This Row],[VenteDate]])&lt;10,"-0","-")&amp;WEEKNUM(Ventes[[#This Row],[VenteDate]])</f>
        <v>2025-09</v>
      </c>
      <c r="AH1062" s="10">
        <f>YEAR(Ventes[[#This Row],[VenteDate]])</f>
        <v>2025</v>
      </c>
      <c r="AI1062" s="1"/>
      <c r="AK1062" s="2"/>
      <c r="AR1062"/>
      <c r="AS1062"/>
      <c r="AT1062"/>
      <c r="AU1062"/>
      <c r="AV1062"/>
      <c r="AW1062"/>
      <c r="BA1062"/>
      <c r="BC1062"/>
    </row>
    <row r="1063" spans="1:55">
      <c r="A1063" t="s">
        <v>2085</v>
      </c>
      <c r="B1063" t="s">
        <v>2086</v>
      </c>
      <c r="C1063" t="s">
        <v>2087</v>
      </c>
      <c r="D1063" s="7">
        <v>45697</v>
      </c>
      <c r="E1063" s="8">
        <v>45915</v>
      </c>
      <c r="F1063" s="8" t="s">
        <v>219</v>
      </c>
      <c r="G1063" t="s">
        <v>220</v>
      </c>
      <c r="H1063" t="s">
        <v>155</v>
      </c>
      <c r="I1063" t="s">
        <v>156</v>
      </c>
      <c r="J1063" t="s">
        <v>157</v>
      </c>
      <c r="K1063" t="s">
        <v>2090</v>
      </c>
      <c r="L1063" s="9" t="s">
        <v>2091</v>
      </c>
      <c r="M1063" s="9" t="s">
        <v>75</v>
      </c>
      <c r="N1063" t="s">
        <v>76</v>
      </c>
      <c r="O1063" t="s">
        <v>288</v>
      </c>
      <c r="P1063" t="s">
        <v>289</v>
      </c>
      <c r="Q1063" s="5" t="s">
        <v>47</v>
      </c>
      <c r="R1063" t="s">
        <v>48</v>
      </c>
      <c r="S1063" t="s">
        <v>243</v>
      </c>
      <c r="T1063" t="s">
        <v>244</v>
      </c>
      <c r="U1063">
        <v>50.4</v>
      </c>
      <c r="V1063">
        <v>37</v>
      </c>
      <c r="W1063">
        <v>121.6</v>
      </c>
      <c r="X1063">
        <f>Ventes[[#This Row],[VenteNombre]]*Ventes[[#This Row],[PUHT]]</f>
        <v>4499.2</v>
      </c>
      <c r="Y106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3">
        <f>Ventes[[#This Row],[VenteBrut]]-Ventes[[#This Row],[Remise]]</f>
        <v>4499.2</v>
      </c>
      <c r="AA1063">
        <f>Ventes[[#This Row],[VenteNombre]]*Ventes[[#This Row],[CUHT]]</f>
        <v>1864.8</v>
      </c>
      <c r="AB1063">
        <f>ROUND(Ventes[[#This Row],[VenteNet]]-Ventes[[#This Row],[Cout]],2)</f>
        <v>2634.4</v>
      </c>
      <c r="AC1063">
        <f>WEEKDAY(Ventes[[#This Row],[VenteDate]], 2)</f>
        <v>1</v>
      </c>
      <c r="AD1063" t="str">
        <f>CHOOSE(WEEKDAY(Ventes[[#This Row],[VenteDate]], 2),"lun.","mar.","mer.","jeu.","ven.","sam.","dim.")</f>
        <v>lun.</v>
      </c>
      <c r="AE1063" s="10" t="str">
        <f>IF(MONTH(Ventes[[#This Row],[VenteDate]])&lt;10,"0"&amp;MONTH(Ventes[[#This Row],[VenteDate]]),TEXT(MONTH(Ventes[[#This Row],[VenteDate]]),"##"))</f>
        <v>09</v>
      </c>
      <c r="AF1063" t="str">
        <f>CHOOSE(Ventes[[#This Row],[DateMoisNumero]],"janvier","février","mars","avril","mai","juin","juillet.","août","septembre","octobre","novembre","décembre")</f>
        <v>septembre</v>
      </c>
      <c r="AG1063" t="str">
        <f>Ventes[[#This Row],[DateAnnee]]&amp;IF(WEEKNUM(Ventes[[#This Row],[VenteDate]])&lt;10,"-0","-")&amp;WEEKNUM(Ventes[[#This Row],[VenteDate]])</f>
        <v>2025-38</v>
      </c>
      <c r="AH1063" s="10">
        <f>YEAR(Ventes[[#This Row],[VenteDate]])</f>
        <v>2025</v>
      </c>
      <c r="AI1063" s="1"/>
      <c r="AK1063" s="2"/>
      <c r="AR1063"/>
      <c r="AS1063"/>
      <c r="AT1063"/>
      <c r="AU1063"/>
      <c r="AV1063"/>
      <c r="AW1063"/>
      <c r="BA1063"/>
      <c r="BC1063"/>
    </row>
    <row r="1064" spans="1:55">
      <c r="A1064" t="s">
        <v>2085</v>
      </c>
      <c r="B1064" t="s">
        <v>2086</v>
      </c>
      <c r="C1064" t="s">
        <v>2087</v>
      </c>
      <c r="D1064" s="7">
        <v>45697</v>
      </c>
      <c r="E1064" s="8">
        <v>46061</v>
      </c>
      <c r="F1064" s="8" t="s">
        <v>219</v>
      </c>
      <c r="G1064" t="s">
        <v>220</v>
      </c>
      <c r="H1064" t="s">
        <v>155</v>
      </c>
      <c r="I1064" t="s">
        <v>156</v>
      </c>
      <c r="J1064" t="s">
        <v>157</v>
      </c>
      <c r="K1064" t="s">
        <v>2092</v>
      </c>
      <c r="L1064" s="9" t="s">
        <v>2093</v>
      </c>
      <c r="M1064" s="9" t="s">
        <v>63</v>
      </c>
      <c r="N1064" t="s">
        <v>64</v>
      </c>
      <c r="O1064" t="s">
        <v>45</v>
      </c>
      <c r="P1064" t="s">
        <v>46</v>
      </c>
      <c r="Q1064" s="5" t="s">
        <v>79</v>
      </c>
      <c r="R1064" t="s">
        <v>80</v>
      </c>
      <c r="S1064" t="s">
        <v>115</v>
      </c>
      <c r="T1064" t="s">
        <v>116</v>
      </c>
      <c r="U1064">
        <v>65.33</v>
      </c>
      <c r="V1064">
        <v>29</v>
      </c>
      <c r="W1064">
        <v>153.19999999999999</v>
      </c>
      <c r="X1064">
        <f>Ventes[[#This Row],[VenteNombre]]*Ventes[[#This Row],[PUHT]]</f>
        <v>4442.7999999999993</v>
      </c>
      <c r="Y1064">
        <f>IF(Ventes[[#This Row],[RemiseType]]="Aucun",0,IF(Ventes[[#This Row],[RemiseType]]="Bas",3%,IF(Ventes[[#This Row],[RemiseType]]="Moyen",5%,IF(Ventes[[#This Row],[RemiseType]]="Elevé",10%,0))))*Ventes[[#This Row],[VenteBrut]]</f>
        <v>222.14</v>
      </c>
      <c r="Z1064">
        <f>Ventes[[#This Row],[VenteBrut]]-Ventes[[#This Row],[Remise]]</f>
        <v>4220.6599999999989</v>
      </c>
      <c r="AA1064">
        <f>Ventes[[#This Row],[VenteNombre]]*Ventes[[#This Row],[CUHT]]</f>
        <v>1894.57</v>
      </c>
      <c r="AB1064">
        <f>ROUND(Ventes[[#This Row],[VenteNet]]-Ventes[[#This Row],[Cout]],2)</f>
        <v>2326.09</v>
      </c>
      <c r="AC1064">
        <f>WEEKDAY(Ventes[[#This Row],[VenteDate]], 2)</f>
        <v>7</v>
      </c>
      <c r="AD1064" t="str">
        <f>CHOOSE(WEEKDAY(Ventes[[#This Row],[VenteDate]], 2),"lun.","mar.","mer.","jeu.","ven.","sam.","dim.")</f>
        <v>dim.</v>
      </c>
      <c r="AE1064" s="10" t="str">
        <f>IF(MONTH(Ventes[[#This Row],[VenteDate]])&lt;10,"0"&amp;MONTH(Ventes[[#This Row],[VenteDate]]),TEXT(MONTH(Ventes[[#This Row],[VenteDate]]),"##"))</f>
        <v>02</v>
      </c>
      <c r="AF1064" t="str">
        <f>CHOOSE(Ventes[[#This Row],[DateMoisNumero]],"janvier","février","mars","avril","mai","juin","juillet.","août","septembre","octobre","novembre","décembre")</f>
        <v>février</v>
      </c>
      <c r="AG1064" t="str">
        <f>Ventes[[#This Row],[DateAnnee]]&amp;IF(WEEKNUM(Ventes[[#This Row],[VenteDate]])&lt;10,"-0","-")&amp;WEEKNUM(Ventes[[#This Row],[VenteDate]])</f>
        <v>2026-07</v>
      </c>
      <c r="AH1064" s="10">
        <f>YEAR(Ventes[[#This Row],[VenteDate]])</f>
        <v>2026</v>
      </c>
      <c r="AI1064" s="1"/>
      <c r="AK1064" s="2"/>
      <c r="AR1064"/>
      <c r="AS1064"/>
      <c r="AT1064"/>
      <c r="AU1064"/>
      <c r="AV1064"/>
      <c r="AW1064"/>
      <c r="BA1064"/>
      <c r="BC1064"/>
    </row>
    <row r="1065" spans="1:55">
      <c r="A1065" t="s">
        <v>2085</v>
      </c>
      <c r="B1065" t="s">
        <v>2086</v>
      </c>
      <c r="C1065" t="s">
        <v>2087</v>
      </c>
      <c r="D1065" s="7">
        <v>45697</v>
      </c>
      <c r="E1065" s="8">
        <v>46364</v>
      </c>
      <c r="F1065" s="8" t="s">
        <v>219</v>
      </c>
      <c r="G1065" t="s">
        <v>220</v>
      </c>
      <c r="H1065" t="s">
        <v>155</v>
      </c>
      <c r="I1065" t="s">
        <v>156</v>
      </c>
      <c r="J1065" t="s">
        <v>157</v>
      </c>
      <c r="K1065" t="s">
        <v>2094</v>
      </c>
      <c r="L1065" s="9" t="s">
        <v>2095</v>
      </c>
      <c r="M1065" s="9" t="s">
        <v>75</v>
      </c>
      <c r="N1065" t="s">
        <v>76</v>
      </c>
      <c r="O1065" t="s">
        <v>288</v>
      </c>
      <c r="P1065" t="s">
        <v>289</v>
      </c>
      <c r="Q1065" s="5" t="s">
        <v>65</v>
      </c>
      <c r="R1065" t="s">
        <v>66</v>
      </c>
      <c r="S1065" t="s">
        <v>342</v>
      </c>
      <c r="T1065" t="s">
        <v>343</v>
      </c>
      <c r="U1065">
        <v>21</v>
      </c>
      <c r="V1065">
        <v>11</v>
      </c>
      <c r="W1065">
        <v>24</v>
      </c>
      <c r="X1065">
        <f>Ventes[[#This Row],[VenteNombre]]*Ventes[[#This Row],[PUHT]]</f>
        <v>264</v>
      </c>
      <c r="Y106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5">
        <f>Ventes[[#This Row],[VenteBrut]]-Ventes[[#This Row],[Remise]]</f>
        <v>264</v>
      </c>
      <c r="AA1065">
        <f>Ventes[[#This Row],[VenteNombre]]*Ventes[[#This Row],[CUHT]]</f>
        <v>231</v>
      </c>
      <c r="AB1065">
        <f>ROUND(Ventes[[#This Row],[VenteNet]]-Ventes[[#This Row],[Cout]],2)</f>
        <v>33</v>
      </c>
      <c r="AC1065">
        <f>WEEKDAY(Ventes[[#This Row],[VenteDate]], 2)</f>
        <v>2</v>
      </c>
      <c r="AD1065" t="str">
        <f>CHOOSE(WEEKDAY(Ventes[[#This Row],[VenteDate]], 2),"lun.","mar.","mer.","jeu.","ven.","sam.","dim.")</f>
        <v>mar.</v>
      </c>
      <c r="AE1065" s="10" t="str">
        <f>IF(MONTH(Ventes[[#This Row],[VenteDate]])&lt;10,"0"&amp;MONTH(Ventes[[#This Row],[VenteDate]]),TEXT(MONTH(Ventes[[#This Row],[VenteDate]]),"##"))</f>
        <v>12</v>
      </c>
      <c r="AF1065" t="str">
        <f>CHOOSE(Ventes[[#This Row],[DateMoisNumero]],"janvier","février","mars","avril","mai","juin","juillet.","août","septembre","octobre","novembre","décembre")</f>
        <v>décembre</v>
      </c>
      <c r="AG1065" t="str">
        <f>Ventes[[#This Row],[DateAnnee]]&amp;IF(WEEKNUM(Ventes[[#This Row],[VenteDate]])&lt;10,"-0","-")&amp;WEEKNUM(Ventes[[#This Row],[VenteDate]])</f>
        <v>2026-50</v>
      </c>
      <c r="AH1065" s="10">
        <f>YEAR(Ventes[[#This Row],[VenteDate]])</f>
        <v>2026</v>
      </c>
      <c r="AI1065" s="1"/>
      <c r="AK1065" s="2"/>
      <c r="AR1065"/>
      <c r="AS1065"/>
      <c r="AT1065"/>
      <c r="AU1065"/>
      <c r="AV1065"/>
      <c r="AW1065"/>
      <c r="BA1065"/>
      <c r="BC1065"/>
    </row>
    <row r="1066" spans="1:55">
      <c r="A1066" t="s">
        <v>2085</v>
      </c>
      <c r="B1066" t="s">
        <v>2086</v>
      </c>
      <c r="C1066" t="s">
        <v>2087</v>
      </c>
      <c r="D1066" s="7">
        <v>45697</v>
      </c>
      <c r="E1066" s="8">
        <v>46375</v>
      </c>
      <c r="F1066" s="8" t="s">
        <v>219</v>
      </c>
      <c r="G1066" t="s">
        <v>220</v>
      </c>
      <c r="H1066" t="s">
        <v>155</v>
      </c>
      <c r="I1066" t="s">
        <v>156</v>
      </c>
      <c r="J1066" t="s">
        <v>157</v>
      </c>
      <c r="K1066" t="s">
        <v>373</v>
      </c>
      <c r="L1066" s="9" t="s">
        <v>374</v>
      </c>
      <c r="M1066" s="9" t="s">
        <v>63</v>
      </c>
      <c r="N1066" t="s">
        <v>64</v>
      </c>
      <c r="O1066" t="s">
        <v>288</v>
      </c>
      <c r="P1066" t="s">
        <v>289</v>
      </c>
      <c r="Q1066" s="5" t="s">
        <v>57</v>
      </c>
      <c r="R1066" t="s">
        <v>58</v>
      </c>
      <c r="S1066" t="s">
        <v>675</v>
      </c>
      <c r="T1066" t="s">
        <v>676</v>
      </c>
      <c r="U1066">
        <v>14.4</v>
      </c>
      <c r="V1066">
        <v>19</v>
      </c>
      <c r="W1066">
        <v>20.25</v>
      </c>
      <c r="X1066">
        <f>Ventes[[#This Row],[VenteNombre]]*Ventes[[#This Row],[PUHT]]</f>
        <v>384.75</v>
      </c>
      <c r="Y10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6">
        <f>Ventes[[#This Row],[VenteBrut]]-Ventes[[#This Row],[Remise]]</f>
        <v>384.75</v>
      </c>
      <c r="AA1066">
        <f>Ventes[[#This Row],[VenteNombre]]*Ventes[[#This Row],[CUHT]]</f>
        <v>273.60000000000002</v>
      </c>
      <c r="AB1066">
        <f>ROUND(Ventes[[#This Row],[VenteNet]]-Ventes[[#This Row],[Cout]],2)</f>
        <v>111.15</v>
      </c>
      <c r="AC1066">
        <f>WEEKDAY(Ventes[[#This Row],[VenteDate]], 2)</f>
        <v>6</v>
      </c>
      <c r="AD1066" t="str">
        <f>CHOOSE(WEEKDAY(Ventes[[#This Row],[VenteDate]], 2),"lun.","mar.","mer.","jeu.","ven.","sam.","dim.")</f>
        <v>sam.</v>
      </c>
      <c r="AE1066" s="10" t="str">
        <f>IF(MONTH(Ventes[[#This Row],[VenteDate]])&lt;10,"0"&amp;MONTH(Ventes[[#This Row],[VenteDate]]),TEXT(MONTH(Ventes[[#This Row],[VenteDate]]),"##"))</f>
        <v>12</v>
      </c>
      <c r="AF1066" t="str">
        <f>CHOOSE(Ventes[[#This Row],[DateMoisNumero]],"janvier","février","mars","avril","mai","juin","juillet.","août","septembre","octobre","novembre","décembre")</f>
        <v>décembre</v>
      </c>
      <c r="AG1066" t="str">
        <f>Ventes[[#This Row],[DateAnnee]]&amp;IF(WEEKNUM(Ventes[[#This Row],[VenteDate]])&lt;10,"-0","-")&amp;WEEKNUM(Ventes[[#This Row],[VenteDate]])</f>
        <v>2026-51</v>
      </c>
      <c r="AH1066" s="10">
        <f>YEAR(Ventes[[#This Row],[VenteDate]])</f>
        <v>2026</v>
      </c>
      <c r="AI1066" s="1"/>
      <c r="AK1066" s="2"/>
      <c r="AR1066"/>
      <c r="AS1066"/>
      <c r="AT1066"/>
      <c r="AU1066"/>
      <c r="AV1066"/>
      <c r="AW1066"/>
      <c r="BA1066"/>
      <c r="BC1066"/>
    </row>
    <row r="1067" spans="1:55">
      <c r="A1067" t="s">
        <v>2085</v>
      </c>
      <c r="B1067" t="s">
        <v>2086</v>
      </c>
      <c r="C1067" t="s">
        <v>2087</v>
      </c>
      <c r="D1067" s="7">
        <v>45697</v>
      </c>
      <c r="E1067" s="8">
        <v>46444</v>
      </c>
      <c r="F1067" s="8" t="s">
        <v>219</v>
      </c>
      <c r="G1067" t="s">
        <v>220</v>
      </c>
      <c r="H1067" t="s">
        <v>155</v>
      </c>
      <c r="I1067" t="s">
        <v>156</v>
      </c>
      <c r="J1067" t="s">
        <v>157</v>
      </c>
      <c r="K1067" t="s">
        <v>1324</v>
      </c>
      <c r="L1067" s="9" t="s">
        <v>1325</v>
      </c>
      <c r="M1067" s="9" t="s">
        <v>75</v>
      </c>
      <c r="N1067" t="s">
        <v>76</v>
      </c>
      <c r="O1067" t="s">
        <v>288</v>
      </c>
      <c r="P1067" s="9" t="s">
        <v>289</v>
      </c>
      <c r="Q1067" s="5" t="s">
        <v>57</v>
      </c>
      <c r="R1067" t="s">
        <v>58</v>
      </c>
      <c r="S1067" t="s">
        <v>342</v>
      </c>
      <c r="T1067" t="s">
        <v>343</v>
      </c>
      <c r="U1067" s="9">
        <v>23.33</v>
      </c>
      <c r="V1067">
        <v>54</v>
      </c>
      <c r="W1067" s="9">
        <v>110</v>
      </c>
      <c r="X1067">
        <f>Ventes[[#This Row],[VenteNombre]]*Ventes[[#This Row],[PUHT]]</f>
        <v>5940</v>
      </c>
      <c r="Y10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7">
        <f>Ventes[[#This Row],[VenteBrut]]-Ventes[[#This Row],[Remise]]</f>
        <v>5940</v>
      </c>
      <c r="AA1067">
        <f>Ventes[[#This Row],[VenteNombre]]*Ventes[[#This Row],[CUHT]]</f>
        <v>1259.82</v>
      </c>
      <c r="AB1067">
        <f>ROUND(Ventes[[#This Row],[VenteNet]]-Ventes[[#This Row],[Cout]],2)</f>
        <v>4680.18</v>
      </c>
      <c r="AC1067">
        <f>WEEKDAY(Ventes[[#This Row],[VenteDate]], 2)</f>
        <v>5</v>
      </c>
      <c r="AD1067" t="str">
        <f>CHOOSE(WEEKDAY(Ventes[[#This Row],[VenteDate]], 2),"lun.","mar.","mer.","jeu.","ven.","sam.","dim.")</f>
        <v>ven.</v>
      </c>
      <c r="AE1067" s="10" t="str">
        <f>IF(MONTH(Ventes[[#This Row],[VenteDate]])&lt;10,"0"&amp;MONTH(Ventes[[#This Row],[VenteDate]]),TEXT(MONTH(Ventes[[#This Row],[VenteDate]]),"##"))</f>
        <v>02</v>
      </c>
      <c r="AF1067" t="str">
        <f>CHOOSE(Ventes[[#This Row],[DateMoisNumero]],"janvier","février","mars","avril","mai","juin","juillet.","août","septembre","octobre","novembre","décembre")</f>
        <v>février</v>
      </c>
      <c r="AG1067" t="str">
        <f>Ventes[[#This Row],[DateAnnee]]&amp;IF(WEEKNUM(Ventes[[#This Row],[VenteDate]])&lt;10,"-0","-")&amp;WEEKNUM(Ventes[[#This Row],[VenteDate]])</f>
        <v>2027-09</v>
      </c>
      <c r="AH1067" s="10">
        <f>YEAR(Ventes[[#This Row],[VenteDate]])</f>
        <v>2027</v>
      </c>
      <c r="AI1067" s="1"/>
      <c r="AK1067" s="2"/>
      <c r="AR1067"/>
      <c r="AS1067"/>
      <c r="AT1067"/>
      <c r="AU1067"/>
      <c r="AV1067"/>
      <c r="AW1067"/>
      <c r="BA1067"/>
      <c r="BC1067"/>
    </row>
    <row r="1068" spans="1:55">
      <c r="A1068" t="s">
        <v>2085</v>
      </c>
      <c r="B1068" t="s">
        <v>2086</v>
      </c>
      <c r="C1068" t="s">
        <v>2087</v>
      </c>
      <c r="D1068" s="7">
        <v>45697</v>
      </c>
      <c r="E1068" s="8">
        <v>46645</v>
      </c>
      <c r="F1068" s="8" t="s">
        <v>219</v>
      </c>
      <c r="G1068" t="s">
        <v>220</v>
      </c>
      <c r="H1068" t="s">
        <v>155</v>
      </c>
      <c r="I1068" t="s">
        <v>156</v>
      </c>
      <c r="J1068" t="s">
        <v>157</v>
      </c>
      <c r="K1068" t="s">
        <v>871</v>
      </c>
      <c r="L1068" s="9" t="s">
        <v>872</v>
      </c>
      <c r="M1068" s="9" t="s">
        <v>75</v>
      </c>
      <c r="N1068" t="s">
        <v>76</v>
      </c>
      <c r="O1068" t="s">
        <v>288</v>
      </c>
      <c r="P1068" s="9" t="s">
        <v>289</v>
      </c>
      <c r="Q1068" s="5" t="s">
        <v>47</v>
      </c>
      <c r="R1068" t="s">
        <v>48</v>
      </c>
      <c r="S1068" t="s">
        <v>243</v>
      </c>
      <c r="T1068" t="s">
        <v>244</v>
      </c>
      <c r="U1068" s="9">
        <v>42</v>
      </c>
      <c r="V1068">
        <v>37</v>
      </c>
      <c r="W1068" s="9">
        <v>118</v>
      </c>
      <c r="X1068">
        <f>Ventes[[#This Row],[VenteNombre]]*Ventes[[#This Row],[PUHT]]</f>
        <v>4366</v>
      </c>
      <c r="Y106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068">
        <f>Ventes[[#This Row],[VenteBrut]]-Ventes[[#This Row],[Remise]]</f>
        <v>4366</v>
      </c>
      <c r="AA1068">
        <f>Ventes[[#This Row],[VenteNombre]]*Ventes[[#This Row],[CUHT]]</f>
        <v>1554</v>
      </c>
      <c r="AB1068">
        <f>ROUND(Ventes[[#This Row],[VenteNet]]-Ventes[[#This Row],[Cout]],2)</f>
        <v>2812</v>
      </c>
      <c r="AC1068">
        <f>WEEKDAY(Ventes[[#This Row],[VenteDate]], 2)</f>
        <v>3</v>
      </c>
      <c r="AD1068" t="str">
        <f>CHOOSE(WEEKDAY(Ventes[[#This Row],[VenteDate]], 2),"lun.","mar.","mer.","jeu.","ven.","sam.","dim.")</f>
        <v>mer.</v>
      </c>
      <c r="AE1068" s="10" t="str">
        <f>IF(MONTH(Ventes[[#This Row],[VenteDate]])&lt;10,"0"&amp;MONTH(Ventes[[#This Row],[VenteDate]]),TEXT(MONTH(Ventes[[#This Row],[VenteDate]]),"##"))</f>
        <v>09</v>
      </c>
      <c r="AF1068" t="str">
        <f>CHOOSE(Ventes[[#This Row],[DateMoisNumero]],"janvier","février","mars","avril","mai","juin","juillet.","août","septembre","octobre","novembre","décembre")</f>
        <v>septembre</v>
      </c>
      <c r="AG1068" t="str">
        <f>Ventes[[#This Row],[DateAnnee]]&amp;IF(WEEKNUM(Ventes[[#This Row],[VenteDate]])&lt;10,"-0","-")&amp;WEEKNUM(Ventes[[#This Row],[VenteDate]])</f>
        <v>2027-38</v>
      </c>
      <c r="AH1068" s="10">
        <f>YEAR(Ventes[[#This Row],[VenteDate]])</f>
        <v>2027</v>
      </c>
      <c r="AI1068" s="1"/>
      <c r="AK1068" s="2"/>
      <c r="AR1068"/>
      <c r="AS1068"/>
      <c r="AT1068"/>
      <c r="AU1068"/>
      <c r="AV1068"/>
      <c r="AW1068"/>
      <c r="BA1068"/>
      <c r="BC1068"/>
    </row>
    <row r="1069" spans="1:55">
      <c r="A1069" t="s">
        <v>2085</v>
      </c>
      <c r="B1069" t="s">
        <v>2086</v>
      </c>
      <c r="C1069" t="s">
        <v>2087</v>
      </c>
      <c r="D1069" s="7">
        <v>45697</v>
      </c>
      <c r="E1069" s="8">
        <v>46791</v>
      </c>
      <c r="F1069" s="8" t="s">
        <v>219</v>
      </c>
      <c r="G1069" t="s">
        <v>220</v>
      </c>
      <c r="H1069" t="s">
        <v>155</v>
      </c>
      <c r="I1069" t="s">
        <v>156</v>
      </c>
      <c r="J1069" t="s">
        <v>157</v>
      </c>
      <c r="K1069" t="s">
        <v>817</v>
      </c>
      <c r="L1069" s="9" t="s">
        <v>818</v>
      </c>
      <c r="M1069" s="9" t="s">
        <v>63</v>
      </c>
      <c r="N1069" t="s">
        <v>64</v>
      </c>
      <c r="O1069" t="s">
        <v>45</v>
      </c>
      <c r="P1069" s="9" t="s">
        <v>46</v>
      </c>
      <c r="Q1069" s="5" t="s">
        <v>79</v>
      </c>
      <c r="R1069" t="s">
        <v>80</v>
      </c>
      <c r="S1069" t="s">
        <v>115</v>
      </c>
      <c r="T1069" t="s">
        <v>116</v>
      </c>
      <c r="U1069" s="9">
        <v>29.4</v>
      </c>
      <c r="V1069">
        <v>29</v>
      </c>
      <c r="W1069" s="9">
        <v>123.94</v>
      </c>
      <c r="X1069">
        <f>Ventes[[#This Row],[VenteNombre]]*Ventes[[#This Row],[PUHT]]</f>
        <v>3594.2599999999998</v>
      </c>
      <c r="Y1069">
        <f>IF(Ventes[[#This Row],[RemiseType]]="Aucun",0,IF(Ventes[[#This Row],[RemiseType]]="Bas",3%,IF(Ventes[[#This Row],[RemiseType]]="Moyen",5%,IF(Ventes[[#This Row],[RemiseType]]="Elevé",10%,0))))*Ventes[[#This Row],[VenteBrut]]</f>
        <v>179.71299999999999</v>
      </c>
      <c r="Z1069">
        <f>Ventes[[#This Row],[VenteBrut]]-Ventes[[#This Row],[Remise]]</f>
        <v>3414.5469999999996</v>
      </c>
      <c r="AA1069">
        <f>Ventes[[#This Row],[VenteNombre]]*Ventes[[#This Row],[CUHT]]</f>
        <v>852.59999999999991</v>
      </c>
      <c r="AB1069">
        <f>ROUND(Ventes[[#This Row],[VenteNet]]-Ventes[[#This Row],[Cout]],2)</f>
        <v>2561.9499999999998</v>
      </c>
      <c r="AC1069">
        <f>WEEKDAY(Ventes[[#This Row],[VenteDate]], 2)</f>
        <v>2</v>
      </c>
      <c r="AD1069" t="str">
        <f>CHOOSE(WEEKDAY(Ventes[[#This Row],[VenteDate]], 2),"lun.","mar.","mer.","jeu.","ven.","sam.","dim.")</f>
        <v>mar.</v>
      </c>
      <c r="AE1069" s="10" t="str">
        <f>IF(MONTH(Ventes[[#This Row],[VenteDate]])&lt;10,"0"&amp;MONTH(Ventes[[#This Row],[VenteDate]]),TEXT(MONTH(Ventes[[#This Row],[VenteDate]]),"##"))</f>
        <v>02</v>
      </c>
      <c r="AF1069" t="str">
        <f>CHOOSE(Ventes[[#This Row],[DateMoisNumero]],"janvier","février","mars","avril","mai","juin","juillet.","août","septembre","octobre","novembre","décembre")</f>
        <v>février</v>
      </c>
      <c r="AG1069" t="str">
        <f>Ventes[[#This Row],[DateAnnee]]&amp;IF(WEEKNUM(Ventes[[#This Row],[VenteDate]])&lt;10,"-0","-")&amp;WEEKNUM(Ventes[[#This Row],[VenteDate]])</f>
        <v>2028-07</v>
      </c>
      <c r="AH1069" s="10">
        <f>YEAR(Ventes[[#This Row],[VenteDate]])</f>
        <v>2028</v>
      </c>
      <c r="AI1069" s="1"/>
      <c r="AK1069" s="2"/>
      <c r="AR1069"/>
      <c r="AS1069"/>
      <c r="AT1069"/>
      <c r="AU1069"/>
      <c r="AV1069"/>
      <c r="AW1069"/>
      <c r="BA1069"/>
      <c r="BC1069"/>
    </row>
    <row r="1070" spans="1:55">
      <c r="A1070" t="s">
        <v>2096</v>
      </c>
      <c r="B1070" t="s">
        <v>2097</v>
      </c>
      <c r="D1070" s="7">
        <v>45666</v>
      </c>
      <c r="E1070" s="8">
        <v>45666</v>
      </c>
      <c r="F1070" s="8" t="s">
        <v>219</v>
      </c>
      <c r="G1070" t="s">
        <v>220</v>
      </c>
      <c r="H1070" t="s">
        <v>155</v>
      </c>
      <c r="I1070" t="s">
        <v>156</v>
      </c>
      <c r="J1070" t="s">
        <v>157</v>
      </c>
      <c r="K1070" t="s">
        <v>1469</v>
      </c>
      <c r="L1070" s="9" t="s">
        <v>1470</v>
      </c>
      <c r="M1070" s="9" t="s">
        <v>43</v>
      </c>
      <c r="N1070" t="s">
        <v>44</v>
      </c>
      <c r="O1070" t="s">
        <v>55</v>
      </c>
      <c r="P1070" s="9" t="s">
        <v>56</v>
      </c>
      <c r="Q1070" s="5" t="s">
        <v>47</v>
      </c>
      <c r="R1070" t="s">
        <v>48</v>
      </c>
      <c r="S1070" t="s">
        <v>496</v>
      </c>
      <c r="T1070" t="s">
        <v>497</v>
      </c>
      <c r="U1070" s="9">
        <v>37.799999999999997</v>
      </c>
      <c r="V1070">
        <v>18</v>
      </c>
      <c r="W1070" s="9">
        <v>74.81</v>
      </c>
      <c r="X1070">
        <f>Ventes[[#This Row],[VenteNombre]]*Ventes[[#This Row],[PUHT]]</f>
        <v>1346.58</v>
      </c>
      <c r="Y1070">
        <f>IF(Ventes[[#This Row],[RemiseType]]="Aucun",0,IF(Ventes[[#This Row],[RemiseType]]="Bas",3%,IF(Ventes[[#This Row],[RemiseType]]="Moyen",5%,IF(Ventes[[#This Row],[RemiseType]]="Elevé",10%,0))))*Ventes[[#This Row],[VenteBrut]]</f>
        <v>40.397399999999998</v>
      </c>
      <c r="Z1070">
        <f>Ventes[[#This Row],[VenteBrut]]-Ventes[[#This Row],[Remise]]</f>
        <v>1306.1825999999999</v>
      </c>
      <c r="AA1070">
        <f>Ventes[[#This Row],[VenteNombre]]*Ventes[[#This Row],[CUHT]]</f>
        <v>680.4</v>
      </c>
      <c r="AB1070">
        <f>ROUND(Ventes[[#This Row],[VenteNet]]-Ventes[[#This Row],[Cout]],2)</f>
        <v>625.78</v>
      </c>
      <c r="AC1070">
        <f>WEEKDAY(Ventes[[#This Row],[VenteDate]], 2)</f>
        <v>4</v>
      </c>
      <c r="AD1070" t="str">
        <f>CHOOSE(WEEKDAY(Ventes[[#This Row],[VenteDate]], 2),"lun.","mar.","mer.","jeu.","ven.","sam.","dim.")</f>
        <v>jeu.</v>
      </c>
      <c r="AE1070" s="10" t="str">
        <f>IF(MONTH(Ventes[[#This Row],[VenteDate]])&lt;10,"0"&amp;MONTH(Ventes[[#This Row],[VenteDate]]),TEXT(MONTH(Ventes[[#This Row],[VenteDate]]),"##"))</f>
        <v>01</v>
      </c>
      <c r="AF1070" t="str">
        <f>CHOOSE(Ventes[[#This Row],[DateMoisNumero]],"janvier","février","mars","avril","mai","juin","juillet.","août","septembre","octobre","novembre","décembre")</f>
        <v>janvier</v>
      </c>
      <c r="AG1070" t="str">
        <f>Ventes[[#This Row],[DateAnnee]]&amp;IF(WEEKNUM(Ventes[[#This Row],[VenteDate]])&lt;10,"-0","-")&amp;WEEKNUM(Ventes[[#This Row],[VenteDate]])</f>
        <v>2025-02</v>
      </c>
      <c r="AH1070" s="10">
        <f>YEAR(Ventes[[#This Row],[VenteDate]])</f>
        <v>2025</v>
      </c>
      <c r="AI1070" s="1"/>
      <c r="AK1070" s="2"/>
      <c r="AR1070"/>
      <c r="AS1070"/>
      <c r="AT1070"/>
      <c r="AU1070"/>
      <c r="AV1070"/>
      <c r="AW1070"/>
      <c r="BA1070"/>
      <c r="BC1070"/>
    </row>
    <row r="1071" spans="1:55">
      <c r="A1071" t="s">
        <v>2096</v>
      </c>
      <c r="B1071" t="s">
        <v>2097</v>
      </c>
      <c r="D1071" s="7">
        <v>45666</v>
      </c>
      <c r="E1071" s="8">
        <v>45900</v>
      </c>
      <c r="F1071" s="8" t="s">
        <v>219</v>
      </c>
      <c r="G1071" t="s">
        <v>220</v>
      </c>
      <c r="H1071" t="s">
        <v>155</v>
      </c>
      <c r="I1071" t="s">
        <v>156</v>
      </c>
      <c r="J1071" t="s">
        <v>157</v>
      </c>
      <c r="K1071" t="s">
        <v>2098</v>
      </c>
      <c r="L1071" s="9" t="s">
        <v>2099</v>
      </c>
      <c r="M1071" s="9" t="s">
        <v>63</v>
      </c>
      <c r="N1071" t="s">
        <v>64</v>
      </c>
      <c r="O1071" t="s">
        <v>55</v>
      </c>
      <c r="P1071" t="s">
        <v>56</v>
      </c>
      <c r="Q1071" s="5" t="s">
        <v>79</v>
      </c>
      <c r="R1071" t="s">
        <v>80</v>
      </c>
      <c r="S1071" t="s">
        <v>119</v>
      </c>
      <c r="T1071" t="s">
        <v>120</v>
      </c>
      <c r="U1071">
        <v>62.21</v>
      </c>
      <c r="V1071">
        <v>28</v>
      </c>
      <c r="W1071">
        <v>94.04</v>
      </c>
      <c r="X1071">
        <f>Ventes[[#This Row],[VenteNombre]]*Ventes[[#This Row],[PUHT]]</f>
        <v>2633.1200000000003</v>
      </c>
      <c r="Y1071">
        <f>IF(Ventes[[#This Row],[RemiseType]]="Aucun",0,IF(Ventes[[#This Row],[RemiseType]]="Bas",3%,IF(Ventes[[#This Row],[RemiseType]]="Moyen",5%,IF(Ventes[[#This Row],[RemiseType]]="Elevé",10%,0))))*Ventes[[#This Row],[VenteBrut]]</f>
        <v>78.993600000000001</v>
      </c>
      <c r="Z1071">
        <f>Ventes[[#This Row],[VenteBrut]]-Ventes[[#This Row],[Remise]]</f>
        <v>2554.1264000000006</v>
      </c>
      <c r="AA1071">
        <f>Ventes[[#This Row],[VenteNombre]]*Ventes[[#This Row],[CUHT]]</f>
        <v>1741.88</v>
      </c>
      <c r="AB1071">
        <f>ROUND(Ventes[[#This Row],[VenteNet]]-Ventes[[#This Row],[Cout]],2)</f>
        <v>812.25</v>
      </c>
      <c r="AC1071">
        <f>WEEKDAY(Ventes[[#This Row],[VenteDate]], 2)</f>
        <v>7</v>
      </c>
      <c r="AD1071" t="str">
        <f>CHOOSE(WEEKDAY(Ventes[[#This Row],[VenteDate]], 2),"lun.","mar.","mer.","jeu.","ven.","sam.","dim.")</f>
        <v>dim.</v>
      </c>
      <c r="AE1071" s="10" t="str">
        <f>IF(MONTH(Ventes[[#This Row],[VenteDate]])&lt;10,"0"&amp;MONTH(Ventes[[#This Row],[VenteDate]]),TEXT(MONTH(Ventes[[#This Row],[VenteDate]]),"##"))</f>
        <v>08</v>
      </c>
      <c r="AF1071" t="str">
        <f>CHOOSE(Ventes[[#This Row],[DateMoisNumero]],"janvier","février","mars","avril","mai","juin","juillet.","août","septembre","octobre","novembre","décembre")</f>
        <v>août</v>
      </c>
      <c r="AG1071" t="str">
        <f>Ventes[[#This Row],[DateAnnee]]&amp;IF(WEEKNUM(Ventes[[#This Row],[VenteDate]])&lt;10,"-0","-")&amp;WEEKNUM(Ventes[[#This Row],[VenteDate]])</f>
        <v>2025-36</v>
      </c>
      <c r="AH1071" s="10">
        <f>YEAR(Ventes[[#This Row],[VenteDate]])</f>
        <v>2025</v>
      </c>
      <c r="AI1071" s="1"/>
      <c r="AK1071" s="2"/>
      <c r="AR1071"/>
      <c r="AS1071"/>
      <c r="AT1071"/>
      <c r="AU1071"/>
      <c r="AV1071"/>
      <c r="AW1071"/>
      <c r="BA1071"/>
      <c r="BC1071"/>
    </row>
    <row r="1072" spans="1:55">
      <c r="A1072" t="s">
        <v>2096</v>
      </c>
      <c r="B1072" t="s">
        <v>2097</v>
      </c>
      <c r="D1072" s="7">
        <v>45666</v>
      </c>
      <c r="E1072" s="8">
        <v>46286</v>
      </c>
      <c r="F1072" s="8" t="s">
        <v>219</v>
      </c>
      <c r="G1072" t="s">
        <v>220</v>
      </c>
      <c r="H1072" t="s">
        <v>155</v>
      </c>
      <c r="I1072" t="s">
        <v>156</v>
      </c>
      <c r="J1072" t="s">
        <v>157</v>
      </c>
      <c r="K1072" t="s">
        <v>2100</v>
      </c>
      <c r="L1072" s="9" t="s">
        <v>2101</v>
      </c>
      <c r="M1072" s="9" t="s">
        <v>43</v>
      </c>
      <c r="N1072" t="s">
        <v>44</v>
      </c>
      <c r="O1072" t="s">
        <v>55</v>
      </c>
      <c r="P1072" t="s">
        <v>56</v>
      </c>
      <c r="Q1072" s="5" t="s">
        <v>47</v>
      </c>
      <c r="R1072" t="s">
        <v>48</v>
      </c>
      <c r="S1072" t="s">
        <v>496</v>
      </c>
      <c r="T1072" t="s">
        <v>497</v>
      </c>
      <c r="U1072">
        <v>50.4</v>
      </c>
      <c r="V1072">
        <v>18</v>
      </c>
      <c r="W1072">
        <v>99.75</v>
      </c>
      <c r="X1072">
        <f>Ventes[[#This Row],[VenteNombre]]*Ventes[[#This Row],[PUHT]]</f>
        <v>1795.5</v>
      </c>
      <c r="Y1072">
        <f>IF(Ventes[[#This Row],[RemiseType]]="Aucun",0,IF(Ventes[[#This Row],[RemiseType]]="Bas",3%,IF(Ventes[[#This Row],[RemiseType]]="Moyen",5%,IF(Ventes[[#This Row],[RemiseType]]="Elevé",10%,0))))*Ventes[[#This Row],[VenteBrut]]</f>
        <v>53.864999999999995</v>
      </c>
      <c r="Z1072">
        <f>Ventes[[#This Row],[VenteBrut]]-Ventes[[#This Row],[Remise]]</f>
        <v>1741.635</v>
      </c>
      <c r="AA1072">
        <f>Ventes[[#This Row],[VenteNombre]]*Ventes[[#This Row],[CUHT]]</f>
        <v>907.19999999999993</v>
      </c>
      <c r="AB1072">
        <f>ROUND(Ventes[[#This Row],[VenteNet]]-Ventes[[#This Row],[Cout]],2)</f>
        <v>834.44</v>
      </c>
      <c r="AC1072">
        <f>WEEKDAY(Ventes[[#This Row],[VenteDate]], 2)</f>
        <v>1</v>
      </c>
      <c r="AD1072" t="str">
        <f>CHOOSE(WEEKDAY(Ventes[[#This Row],[VenteDate]], 2),"lun.","mar.","mer.","jeu.","ven.","sam.","dim.")</f>
        <v>lun.</v>
      </c>
      <c r="AE1072" s="10" t="str">
        <f>IF(MONTH(Ventes[[#This Row],[VenteDate]])&lt;10,"0"&amp;MONTH(Ventes[[#This Row],[VenteDate]]),TEXT(MONTH(Ventes[[#This Row],[VenteDate]]),"##"))</f>
        <v>09</v>
      </c>
      <c r="AF1072" t="str">
        <f>CHOOSE(Ventes[[#This Row],[DateMoisNumero]],"janvier","février","mars","avril","mai","juin","juillet.","août","septembre","octobre","novembre","décembre")</f>
        <v>septembre</v>
      </c>
      <c r="AG1072" t="str">
        <f>Ventes[[#This Row],[DateAnnee]]&amp;IF(WEEKNUM(Ventes[[#This Row],[VenteDate]])&lt;10,"-0","-")&amp;WEEKNUM(Ventes[[#This Row],[VenteDate]])</f>
        <v>2026-39</v>
      </c>
      <c r="AH1072" s="10">
        <f>YEAR(Ventes[[#This Row],[VenteDate]])</f>
        <v>2026</v>
      </c>
      <c r="AI1072" s="1"/>
      <c r="AK1072" s="2"/>
      <c r="AR1072"/>
      <c r="AS1072"/>
      <c r="AT1072"/>
      <c r="AU1072"/>
      <c r="AV1072"/>
      <c r="AW1072"/>
      <c r="BA1072"/>
      <c r="BC1072"/>
    </row>
    <row r="1073" spans="1:55">
      <c r="A1073" t="s">
        <v>2096</v>
      </c>
      <c r="B1073" t="s">
        <v>2097</v>
      </c>
      <c r="D1073" s="7">
        <v>45666</v>
      </c>
      <c r="E1073" s="8">
        <v>46630</v>
      </c>
      <c r="F1073" s="8" t="s">
        <v>219</v>
      </c>
      <c r="G1073" t="s">
        <v>220</v>
      </c>
      <c r="H1073" t="s">
        <v>155</v>
      </c>
      <c r="I1073" t="s">
        <v>156</v>
      </c>
      <c r="J1073" t="s">
        <v>157</v>
      </c>
      <c r="K1073" t="s">
        <v>2102</v>
      </c>
      <c r="L1073" s="9" t="s">
        <v>2103</v>
      </c>
      <c r="M1073" s="9" t="s">
        <v>63</v>
      </c>
      <c r="N1073" t="s">
        <v>64</v>
      </c>
      <c r="O1073" t="s">
        <v>55</v>
      </c>
      <c r="P1073" s="9" t="s">
        <v>56</v>
      </c>
      <c r="Q1073" s="5" t="s">
        <v>79</v>
      </c>
      <c r="R1073" t="s">
        <v>80</v>
      </c>
      <c r="S1073" t="s">
        <v>119</v>
      </c>
      <c r="T1073" t="s">
        <v>120</v>
      </c>
      <c r="U1073" s="9">
        <v>69.12</v>
      </c>
      <c r="V1073">
        <v>28</v>
      </c>
      <c r="W1073" s="9">
        <v>104.49</v>
      </c>
      <c r="X1073">
        <f>Ventes[[#This Row],[VenteNombre]]*Ventes[[#This Row],[PUHT]]</f>
        <v>2925.72</v>
      </c>
      <c r="Y1073">
        <f>IF(Ventes[[#This Row],[RemiseType]]="Aucun",0,IF(Ventes[[#This Row],[RemiseType]]="Bas",3%,IF(Ventes[[#This Row],[RemiseType]]="Moyen",5%,IF(Ventes[[#This Row],[RemiseType]]="Elevé",10%,0))))*Ventes[[#This Row],[VenteBrut]]</f>
        <v>87.771599999999992</v>
      </c>
      <c r="Z1073">
        <f>Ventes[[#This Row],[VenteBrut]]-Ventes[[#This Row],[Remise]]</f>
        <v>2837.9483999999998</v>
      </c>
      <c r="AA1073">
        <f>Ventes[[#This Row],[VenteNombre]]*Ventes[[#This Row],[CUHT]]</f>
        <v>1935.3600000000001</v>
      </c>
      <c r="AB1073">
        <f>ROUND(Ventes[[#This Row],[VenteNet]]-Ventes[[#This Row],[Cout]],2)</f>
        <v>902.59</v>
      </c>
      <c r="AC1073">
        <f>WEEKDAY(Ventes[[#This Row],[VenteDate]], 2)</f>
        <v>2</v>
      </c>
      <c r="AD1073" t="str">
        <f>CHOOSE(WEEKDAY(Ventes[[#This Row],[VenteDate]], 2),"lun.","mar.","mer.","jeu.","ven.","sam.","dim.")</f>
        <v>mar.</v>
      </c>
      <c r="AE1073" s="10" t="str">
        <f>IF(MONTH(Ventes[[#This Row],[VenteDate]])&lt;10,"0"&amp;MONTH(Ventes[[#This Row],[VenteDate]]),TEXT(MONTH(Ventes[[#This Row],[VenteDate]]),"##"))</f>
        <v>08</v>
      </c>
      <c r="AF1073" t="str">
        <f>CHOOSE(Ventes[[#This Row],[DateMoisNumero]],"janvier","février","mars","avril","mai","juin","juillet.","août","septembre","octobre","novembre","décembre")</f>
        <v>août</v>
      </c>
      <c r="AG1073" t="str">
        <f>Ventes[[#This Row],[DateAnnee]]&amp;IF(WEEKNUM(Ventes[[#This Row],[VenteDate]])&lt;10,"-0","-")&amp;WEEKNUM(Ventes[[#This Row],[VenteDate]])</f>
        <v>2027-36</v>
      </c>
      <c r="AH1073" s="10">
        <f>YEAR(Ventes[[#This Row],[VenteDate]])</f>
        <v>2027</v>
      </c>
      <c r="AI1073" s="1"/>
      <c r="AK1073" s="2"/>
      <c r="AR1073"/>
      <c r="AS1073"/>
      <c r="AT1073"/>
      <c r="AU1073"/>
      <c r="AV1073"/>
      <c r="AW1073"/>
      <c r="BA1073"/>
      <c r="BC1073"/>
    </row>
    <row r="1074" spans="1:55">
      <c r="A1074" t="s">
        <v>2104</v>
      </c>
      <c r="B1074" t="s">
        <v>2105</v>
      </c>
      <c r="D1074" s="7">
        <v>45253</v>
      </c>
      <c r="E1074" s="8">
        <v>45253</v>
      </c>
      <c r="F1074" s="8" t="s">
        <v>36</v>
      </c>
      <c r="G1074" t="s">
        <v>37</v>
      </c>
      <c r="H1074" t="s">
        <v>155</v>
      </c>
      <c r="I1074" t="s">
        <v>156</v>
      </c>
      <c r="J1074" t="s">
        <v>157</v>
      </c>
      <c r="K1074" t="s">
        <v>2106</v>
      </c>
      <c r="L1074" s="9" t="s">
        <v>2107</v>
      </c>
      <c r="M1074" s="9" t="s">
        <v>75</v>
      </c>
      <c r="N1074" t="s">
        <v>76</v>
      </c>
      <c r="O1074" t="s">
        <v>55</v>
      </c>
      <c r="P1074" s="9" t="s">
        <v>56</v>
      </c>
      <c r="Q1074" s="5" t="s">
        <v>79</v>
      </c>
      <c r="R1074" t="s">
        <v>80</v>
      </c>
      <c r="S1074" t="s">
        <v>243</v>
      </c>
      <c r="T1074" t="s">
        <v>244</v>
      </c>
      <c r="U1074" s="9">
        <v>8.4</v>
      </c>
      <c r="V1074">
        <v>11</v>
      </c>
      <c r="W1074" s="9">
        <v>103.6</v>
      </c>
      <c r="X1074">
        <f>Ventes[[#This Row],[VenteNombre]]*Ventes[[#This Row],[PUHT]]</f>
        <v>1139.5999999999999</v>
      </c>
      <c r="Y1074">
        <f>IF(Ventes[[#This Row],[RemiseType]]="Aucun",0,IF(Ventes[[#This Row],[RemiseType]]="Bas",3%,IF(Ventes[[#This Row],[RemiseType]]="Moyen",5%,IF(Ventes[[#This Row],[RemiseType]]="Elevé",10%,0))))*Ventes[[#This Row],[VenteBrut]]</f>
        <v>34.187999999999995</v>
      </c>
      <c r="Z1074">
        <f>Ventes[[#This Row],[VenteBrut]]-Ventes[[#This Row],[Remise]]</f>
        <v>1105.4119999999998</v>
      </c>
      <c r="AA1074">
        <f>Ventes[[#This Row],[VenteNombre]]*Ventes[[#This Row],[CUHT]]</f>
        <v>92.4</v>
      </c>
      <c r="AB1074">
        <f>ROUND(Ventes[[#This Row],[VenteNet]]-Ventes[[#This Row],[Cout]],2)</f>
        <v>1013.01</v>
      </c>
      <c r="AC1074">
        <f>WEEKDAY(Ventes[[#This Row],[VenteDate]], 2)</f>
        <v>4</v>
      </c>
      <c r="AD1074" t="str">
        <f>CHOOSE(WEEKDAY(Ventes[[#This Row],[VenteDate]], 2),"lun.","mar.","mer.","jeu.","ven.","sam.","dim.")</f>
        <v>jeu.</v>
      </c>
      <c r="AE1074" s="10" t="str">
        <f>IF(MONTH(Ventes[[#This Row],[VenteDate]])&lt;10,"0"&amp;MONTH(Ventes[[#This Row],[VenteDate]]),TEXT(MONTH(Ventes[[#This Row],[VenteDate]]),"##"))</f>
        <v>11</v>
      </c>
      <c r="AF1074" t="str">
        <f>CHOOSE(Ventes[[#This Row],[DateMoisNumero]],"janvier","février","mars","avril","mai","juin","juillet.","août","septembre","octobre","novembre","décembre")</f>
        <v>novembre</v>
      </c>
      <c r="AG1074" t="str">
        <f>Ventes[[#This Row],[DateAnnee]]&amp;IF(WEEKNUM(Ventes[[#This Row],[VenteDate]])&lt;10,"-0","-")&amp;WEEKNUM(Ventes[[#This Row],[VenteDate]])</f>
        <v>2023-47</v>
      </c>
      <c r="AH1074" s="10">
        <f>YEAR(Ventes[[#This Row],[VenteDate]])</f>
        <v>2023</v>
      </c>
      <c r="AI1074" s="1"/>
      <c r="AK1074" s="2"/>
      <c r="AR1074"/>
      <c r="AS1074"/>
      <c r="AT1074"/>
      <c r="AU1074"/>
      <c r="AV1074"/>
      <c r="AW1074"/>
      <c r="BA1074"/>
      <c r="BC1074"/>
    </row>
    <row r="1075" spans="1:55">
      <c r="A1075" t="s">
        <v>2104</v>
      </c>
      <c r="B1075" t="s">
        <v>2105</v>
      </c>
      <c r="D1075" s="7">
        <v>45253</v>
      </c>
      <c r="E1075" s="8">
        <v>45253</v>
      </c>
      <c r="F1075" s="8" t="s">
        <v>36</v>
      </c>
      <c r="G1075" t="s">
        <v>37</v>
      </c>
      <c r="H1075" t="s">
        <v>155</v>
      </c>
      <c r="I1075" t="s">
        <v>156</v>
      </c>
      <c r="J1075" t="s">
        <v>157</v>
      </c>
      <c r="K1075" t="s">
        <v>1593</v>
      </c>
      <c r="L1075" s="9" t="s">
        <v>1594</v>
      </c>
      <c r="M1075" s="9" t="s">
        <v>75</v>
      </c>
      <c r="N1075" t="s">
        <v>76</v>
      </c>
      <c r="O1075" t="s">
        <v>77</v>
      </c>
      <c r="P1075" s="9" t="s">
        <v>78</v>
      </c>
      <c r="Q1075" s="5" t="s">
        <v>65</v>
      </c>
      <c r="R1075" t="s">
        <v>66</v>
      </c>
      <c r="S1075" t="s">
        <v>67</v>
      </c>
      <c r="T1075" t="s">
        <v>68</v>
      </c>
      <c r="U1075" s="9">
        <v>46.67</v>
      </c>
      <c r="V1075">
        <v>13</v>
      </c>
      <c r="W1075" s="9">
        <v>53.33</v>
      </c>
      <c r="X1075">
        <f>Ventes[[#This Row],[VenteNombre]]*Ventes[[#This Row],[PUHT]]</f>
        <v>693.29</v>
      </c>
      <c r="Y1075">
        <f>IF(Ventes[[#This Row],[RemiseType]]="Aucun",0,IF(Ventes[[#This Row],[RemiseType]]="Bas",3%,IF(Ventes[[#This Row],[RemiseType]]="Moyen",5%,IF(Ventes[[#This Row],[RemiseType]]="Elevé",10%,0))))*Ventes[[#This Row],[VenteBrut]]</f>
        <v>69.328999999999994</v>
      </c>
      <c r="Z1075">
        <f>Ventes[[#This Row],[VenteBrut]]-Ventes[[#This Row],[Remise]]</f>
        <v>623.96100000000001</v>
      </c>
      <c r="AA1075">
        <f>Ventes[[#This Row],[VenteNombre]]*Ventes[[#This Row],[CUHT]]</f>
        <v>606.71</v>
      </c>
      <c r="AB1075">
        <f>ROUND(Ventes[[#This Row],[VenteNet]]-Ventes[[#This Row],[Cout]],2)</f>
        <v>17.25</v>
      </c>
      <c r="AC1075">
        <f>WEEKDAY(Ventes[[#This Row],[VenteDate]], 2)</f>
        <v>4</v>
      </c>
      <c r="AD1075" t="str">
        <f>CHOOSE(WEEKDAY(Ventes[[#This Row],[VenteDate]], 2),"lun.","mar.","mer.","jeu.","ven.","sam.","dim.")</f>
        <v>jeu.</v>
      </c>
      <c r="AE1075" s="10" t="str">
        <f>IF(MONTH(Ventes[[#This Row],[VenteDate]])&lt;10,"0"&amp;MONTH(Ventes[[#This Row],[VenteDate]]),TEXT(MONTH(Ventes[[#This Row],[VenteDate]]),"##"))</f>
        <v>11</v>
      </c>
      <c r="AF1075" t="str">
        <f>CHOOSE(Ventes[[#This Row],[DateMoisNumero]],"janvier","février","mars","avril","mai","juin","juillet.","août","septembre","octobre","novembre","décembre")</f>
        <v>novembre</v>
      </c>
      <c r="AG1075" t="str">
        <f>Ventes[[#This Row],[DateAnnee]]&amp;IF(WEEKNUM(Ventes[[#This Row],[VenteDate]])&lt;10,"-0","-")&amp;WEEKNUM(Ventes[[#This Row],[VenteDate]])</f>
        <v>2023-47</v>
      </c>
      <c r="AH1075" s="10">
        <f>YEAR(Ventes[[#This Row],[VenteDate]])</f>
        <v>2023</v>
      </c>
      <c r="AI1075" s="1"/>
      <c r="AK1075" s="2"/>
      <c r="AR1075"/>
      <c r="AS1075"/>
      <c r="AT1075"/>
      <c r="AU1075"/>
      <c r="AV1075"/>
      <c r="AW1075"/>
      <c r="BA1075"/>
      <c r="BC1075"/>
    </row>
    <row r="1076" spans="1:55">
      <c r="A1076" t="s">
        <v>2104</v>
      </c>
      <c r="B1076" t="s">
        <v>2105</v>
      </c>
      <c r="D1076" s="7">
        <v>45253</v>
      </c>
      <c r="E1076" s="8">
        <v>45756</v>
      </c>
      <c r="F1076" s="8" t="s">
        <v>36</v>
      </c>
      <c r="G1076" t="s">
        <v>37</v>
      </c>
      <c r="H1076" t="s">
        <v>155</v>
      </c>
      <c r="I1076" t="s">
        <v>156</v>
      </c>
      <c r="J1076" t="s">
        <v>157</v>
      </c>
      <c r="K1076" t="s">
        <v>2108</v>
      </c>
      <c r="L1076" s="9" t="s">
        <v>2109</v>
      </c>
      <c r="M1076" s="9" t="s">
        <v>130</v>
      </c>
      <c r="N1076" t="s">
        <v>131</v>
      </c>
      <c r="O1076" t="s">
        <v>55</v>
      </c>
      <c r="P1076" t="s">
        <v>56</v>
      </c>
      <c r="Q1076" s="5" t="s">
        <v>65</v>
      </c>
      <c r="R1076" t="s">
        <v>66</v>
      </c>
      <c r="S1076" t="s">
        <v>132</v>
      </c>
      <c r="T1076" t="s">
        <v>133</v>
      </c>
      <c r="U1076">
        <v>14.88</v>
      </c>
      <c r="V1076">
        <v>22</v>
      </c>
      <c r="W1076">
        <v>106.84</v>
      </c>
      <c r="X1076">
        <f>Ventes[[#This Row],[VenteNombre]]*Ventes[[#This Row],[PUHT]]</f>
        <v>2350.48</v>
      </c>
      <c r="Y1076">
        <f>IF(Ventes[[#This Row],[RemiseType]]="Aucun",0,IF(Ventes[[#This Row],[RemiseType]]="Bas",3%,IF(Ventes[[#This Row],[RemiseType]]="Moyen",5%,IF(Ventes[[#This Row],[RemiseType]]="Elevé",10%,0))))*Ventes[[#This Row],[VenteBrut]]</f>
        <v>70.514399999999995</v>
      </c>
      <c r="Z1076">
        <f>Ventes[[#This Row],[VenteBrut]]-Ventes[[#This Row],[Remise]]</f>
        <v>2279.9656</v>
      </c>
      <c r="AA1076">
        <f>Ventes[[#This Row],[VenteNombre]]*Ventes[[#This Row],[CUHT]]</f>
        <v>327.36</v>
      </c>
      <c r="AB1076">
        <f>ROUND(Ventes[[#This Row],[VenteNet]]-Ventes[[#This Row],[Cout]],2)</f>
        <v>1952.61</v>
      </c>
      <c r="AC1076">
        <f>WEEKDAY(Ventes[[#This Row],[VenteDate]], 2)</f>
        <v>3</v>
      </c>
      <c r="AD1076" t="str">
        <f>CHOOSE(WEEKDAY(Ventes[[#This Row],[VenteDate]], 2),"lun.","mar.","mer.","jeu.","ven.","sam.","dim.")</f>
        <v>mer.</v>
      </c>
      <c r="AE1076" s="10" t="str">
        <f>IF(MONTH(Ventes[[#This Row],[VenteDate]])&lt;10,"0"&amp;MONTH(Ventes[[#This Row],[VenteDate]]),TEXT(MONTH(Ventes[[#This Row],[VenteDate]]),"##"))</f>
        <v>04</v>
      </c>
      <c r="AF1076" t="str">
        <f>CHOOSE(Ventes[[#This Row],[DateMoisNumero]],"janvier","février","mars","avril","mai","juin","juillet.","août","septembre","octobre","novembre","décembre")</f>
        <v>avril</v>
      </c>
      <c r="AG1076" t="str">
        <f>Ventes[[#This Row],[DateAnnee]]&amp;IF(WEEKNUM(Ventes[[#This Row],[VenteDate]])&lt;10,"-0","-")&amp;WEEKNUM(Ventes[[#This Row],[VenteDate]])</f>
        <v>2025-15</v>
      </c>
      <c r="AH1076" s="10">
        <f>YEAR(Ventes[[#This Row],[VenteDate]])</f>
        <v>2025</v>
      </c>
      <c r="AI1076" s="1"/>
      <c r="AK1076" s="2"/>
      <c r="AR1076"/>
      <c r="AS1076"/>
      <c r="AT1076"/>
      <c r="AU1076"/>
      <c r="AV1076"/>
      <c r="AW1076"/>
      <c r="BA1076"/>
      <c r="BC1076"/>
    </row>
    <row r="1077" spans="1:55">
      <c r="A1077" t="s">
        <v>2104</v>
      </c>
      <c r="B1077" t="s">
        <v>2105</v>
      </c>
      <c r="D1077" s="7">
        <v>45253</v>
      </c>
      <c r="E1077" s="8">
        <v>45951</v>
      </c>
      <c r="F1077" s="8" t="s">
        <v>36</v>
      </c>
      <c r="G1077" t="s">
        <v>37</v>
      </c>
      <c r="H1077" t="s">
        <v>155</v>
      </c>
      <c r="I1077" t="s">
        <v>156</v>
      </c>
      <c r="J1077" t="s">
        <v>157</v>
      </c>
      <c r="K1077" t="s">
        <v>1849</v>
      </c>
      <c r="L1077" s="9" t="s">
        <v>1850</v>
      </c>
      <c r="M1077" s="9" t="s">
        <v>63</v>
      </c>
      <c r="N1077" t="s">
        <v>64</v>
      </c>
      <c r="O1077" t="s">
        <v>45</v>
      </c>
      <c r="P1077" t="s">
        <v>46</v>
      </c>
      <c r="Q1077" s="5" t="s">
        <v>57</v>
      </c>
      <c r="R1077" t="s">
        <v>58</v>
      </c>
      <c r="S1077" t="s">
        <v>143</v>
      </c>
      <c r="T1077" t="s">
        <v>144</v>
      </c>
      <c r="U1077">
        <v>56.7</v>
      </c>
      <c r="V1077">
        <v>26</v>
      </c>
      <c r="W1077">
        <v>74.81</v>
      </c>
      <c r="X1077">
        <f>Ventes[[#This Row],[VenteNombre]]*Ventes[[#This Row],[PUHT]]</f>
        <v>1945.06</v>
      </c>
      <c r="Y1077">
        <f>IF(Ventes[[#This Row],[RemiseType]]="Aucun",0,IF(Ventes[[#This Row],[RemiseType]]="Bas",3%,IF(Ventes[[#This Row],[RemiseType]]="Moyen",5%,IF(Ventes[[#This Row],[RemiseType]]="Elevé",10%,0))))*Ventes[[#This Row],[VenteBrut]]</f>
        <v>97.253</v>
      </c>
      <c r="Z1077">
        <f>Ventes[[#This Row],[VenteBrut]]-Ventes[[#This Row],[Remise]]</f>
        <v>1847.807</v>
      </c>
      <c r="AA1077">
        <f>Ventes[[#This Row],[VenteNombre]]*Ventes[[#This Row],[CUHT]]</f>
        <v>1474.2</v>
      </c>
      <c r="AB1077">
        <f>ROUND(Ventes[[#This Row],[VenteNet]]-Ventes[[#This Row],[Cout]],2)</f>
        <v>373.61</v>
      </c>
      <c r="AC1077">
        <f>WEEKDAY(Ventes[[#This Row],[VenteDate]], 2)</f>
        <v>2</v>
      </c>
      <c r="AD1077" t="str">
        <f>CHOOSE(WEEKDAY(Ventes[[#This Row],[VenteDate]], 2),"lun.","mar.","mer.","jeu.","ven.","sam.","dim.")</f>
        <v>mar.</v>
      </c>
      <c r="AE1077" s="10" t="str">
        <f>IF(MONTH(Ventes[[#This Row],[VenteDate]])&lt;10,"0"&amp;MONTH(Ventes[[#This Row],[VenteDate]]),TEXT(MONTH(Ventes[[#This Row],[VenteDate]]),"##"))</f>
        <v>10</v>
      </c>
      <c r="AF1077" t="str">
        <f>CHOOSE(Ventes[[#This Row],[DateMoisNumero]],"janvier","février","mars","avril","mai","juin","juillet.","août","septembre","octobre","novembre","décembre")</f>
        <v>octobre</v>
      </c>
      <c r="AG1077" t="str">
        <f>Ventes[[#This Row],[DateAnnee]]&amp;IF(WEEKNUM(Ventes[[#This Row],[VenteDate]])&lt;10,"-0","-")&amp;WEEKNUM(Ventes[[#This Row],[VenteDate]])</f>
        <v>2025-43</v>
      </c>
      <c r="AH1077" s="10">
        <f>YEAR(Ventes[[#This Row],[VenteDate]])</f>
        <v>2025</v>
      </c>
      <c r="AI1077" s="1"/>
      <c r="AK1077" s="2"/>
      <c r="AR1077"/>
      <c r="AS1077"/>
      <c r="AT1077"/>
      <c r="AU1077"/>
      <c r="AV1077"/>
      <c r="AW1077"/>
      <c r="BA1077"/>
      <c r="BC1077"/>
    </row>
    <row r="1078" spans="1:55">
      <c r="A1078" t="s">
        <v>2104</v>
      </c>
      <c r="B1078" t="s">
        <v>2105</v>
      </c>
      <c r="D1078" s="7">
        <v>45253</v>
      </c>
      <c r="E1078" s="8">
        <v>46226</v>
      </c>
      <c r="F1078" s="8" t="s">
        <v>36</v>
      </c>
      <c r="G1078" t="s">
        <v>37</v>
      </c>
      <c r="H1078" t="s">
        <v>155</v>
      </c>
      <c r="I1078" t="s">
        <v>156</v>
      </c>
      <c r="J1078" t="s">
        <v>157</v>
      </c>
      <c r="K1078" t="s">
        <v>1171</v>
      </c>
      <c r="L1078" s="9" t="s">
        <v>1172</v>
      </c>
      <c r="M1078" s="9" t="s">
        <v>75</v>
      </c>
      <c r="N1078" t="s">
        <v>76</v>
      </c>
      <c r="O1078" t="s">
        <v>55</v>
      </c>
      <c r="P1078" t="s">
        <v>56</v>
      </c>
      <c r="Q1078" s="5" t="s">
        <v>79</v>
      </c>
      <c r="R1078" t="s">
        <v>80</v>
      </c>
      <c r="S1078" t="s">
        <v>243</v>
      </c>
      <c r="T1078" t="s">
        <v>244</v>
      </c>
      <c r="U1078">
        <v>84</v>
      </c>
      <c r="V1078">
        <v>11</v>
      </c>
      <c r="W1078">
        <v>136</v>
      </c>
      <c r="X1078">
        <f>Ventes[[#This Row],[VenteNombre]]*Ventes[[#This Row],[PUHT]]</f>
        <v>1496</v>
      </c>
      <c r="Y1078">
        <f>IF(Ventes[[#This Row],[RemiseType]]="Aucun",0,IF(Ventes[[#This Row],[RemiseType]]="Bas",3%,IF(Ventes[[#This Row],[RemiseType]]="Moyen",5%,IF(Ventes[[#This Row],[RemiseType]]="Elevé",10%,0))))*Ventes[[#This Row],[VenteBrut]]</f>
        <v>44.879999999999995</v>
      </c>
      <c r="Z1078">
        <f>Ventes[[#This Row],[VenteBrut]]-Ventes[[#This Row],[Remise]]</f>
        <v>1451.12</v>
      </c>
      <c r="AA1078">
        <f>Ventes[[#This Row],[VenteNombre]]*Ventes[[#This Row],[CUHT]]</f>
        <v>924</v>
      </c>
      <c r="AB1078">
        <f>ROUND(Ventes[[#This Row],[VenteNet]]-Ventes[[#This Row],[Cout]],2)</f>
        <v>527.12</v>
      </c>
      <c r="AC1078">
        <f>WEEKDAY(Ventes[[#This Row],[VenteDate]], 2)</f>
        <v>4</v>
      </c>
      <c r="AD1078" t="str">
        <f>CHOOSE(WEEKDAY(Ventes[[#This Row],[VenteDate]], 2),"lun.","mar.","mer.","jeu.","ven.","sam.","dim.")</f>
        <v>jeu.</v>
      </c>
      <c r="AE1078" s="10" t="str">
        <f>IF(MONTH(Ventes[[#This Row],[VenteDate]])&lt;10,"0"&amp;MONTH(Ventes[[#This Row],[VenteDate]]),TEXT(MONTH(Ventes[[#This Row],[VenteDate]]),"##"))</f>
        <v>07</v>
      </c>
      <c r="AF1078" t="str">
        <f>CHOOSE(Ventes[[#This Row],[DateMoisNumero]],"janvier","février","mars","avril","mai","juin","juillet.","août","septembre","octobre","novembre","décembre")</f>
        <v>juillet.</v>
      </c>
      <c r="AG1078" t="str">
        <f>Ventes[[#This Row],[DateAnnee]]&amp;IF(WEEKNUM(Ventes[[#This Row],[VenteDate]])&lt;10,"-0","-")&amp;WEEKNUM(Ventes[[#This Row],[VenteDate]])</f>
        <v>2026-30</v>
      </c>
      <c r="AH1078" s="10">
        <f>YEAR(Ventes[[#This Row],[VenteDate]])</f>
        <v>2026</v>
      </c>
      <c r="AI1078" s="1"/>
      <c r="AK1078" s="2"/>
      <c r="AR1078"/>
      <c r="AS1078"/>
      <c r="AT1078"/>
      <c r="AU1078"/>
      <c r="AV1078"/>
      <c r="AW1078"/>
      <c r="BA1078"/>
      <c r="BC1078"/>
    </row>
    <row r="1079" spans="1:55">
      <c r="A1079" t="s">
        <v>2104</v>
      </c>
      <c r="B1079" t="s">
        <v>2105</v>
      </c>
      <c r="D1079" s="7">
        <v>45253</v>
      </c>
      <c r="E1079" s="8">
        <v>46338</v>
      </c>
      <c r="F1079" s="8" t="s">
        <v>36</v>
      </c>
      <c r="G1079" t="s">
        <v>37</v>
      </c>
      <c r="H1079" t="s">
        <v>155</v>
      </c>
      <c r="I1079" t="s">
        <v>156</v>
      </c>
      <c r="J1079" t="s">
        <v>157</v>
      </c>
      <c r="K1079" t="s">
        <v>902</v>
      </c>
      <c r="L1079" s="9" t="s">
        <v>903</v>
      </c>
      <c r="M1079" s="9" t="s">
        <v>75</v>
      </c>
      <c r="N1079" t="s">
        <v>76</v>
      </c>
      <c r="O1079" t="s">
        <v>77</v>
      </c>
      <c r="P1079" t="s">
        <v>78</v>
      </c>
      <c r="Q1079" s="5" t="s">
        <v>65</v>
      </c>
      <c r="R1079" t="s">
        <v>66</v>
      </c>
      <c r="S1079" t="s">
        <v>67</v>
      </c>
      <c r="T1079" t="s">
        <v>68</v>
      </c>
      <c r="U1079">
        <v>37.799999999999997</v>
      </c>
      <c r="V1079">
        <v>13</v>
      </c>
      <c r="W1079">
        <v>43.2</v>
      </c>
      <c r="X1079">
        <f>Ventes[[#This Row],[VenteNombre]]*Ventes[[#This Row],[PUHT]]</f>
        <v>561.6</v>
      </c>
      <c r="Y1079">
        <f>IF(Ventes[[#This Row],[RemiseType]]="Aucun",0,IF(Ventes[[#This Row],[RemiseType]]="Bas",3%,IF(Ventes[[#This Row],[RemiseType]]="Moyen",5%,IF(Ventes[[#This Row],[RemiseType]]="Elevé",10%,0))))*Ventes[[#This Row],[VenteBrut]]</f>
        <v>56.160000000000004</v>
      </c>
      <c r="Z1079">
        <f>Ventes[[#This Row],[VenteBrut]]-Ventes[[#This Row],[Remise]]</f>
        <v>505.44</v>
      </c>
      <c r="AA1079">
        <f>Ventes[[#This Row],[VenteNombre]]*Ventes[[#This Row],[CUHT]]</f>
        <v>491.4</v>
      </c>
      <c r="AB1079">
        <f>ROUND(Ventes[[#This Row],[VenteNet]]-Ventes[[#This Row],[Cout]],2)</f>
        <v>14.04</v>
      </c>
      <c r="AC1079">
        <f>WEEKDAY(Ventes[[#This Row],[VenteDate]], 2)</f>
        <v>4</v>
      </c>
      <c r="AD1079" t="str">
        <f>CHOOSE(WEEKDAY(Ventes[[#This Row],[VenteDate]], 2),"lun.","mar.","mer.","jeu.","ven.","sam.","dim.")</f>
        <v>jeu.</v>
      </c>
      <c r="AE1079" s="10" t="str">
        <f>IF(MONTH(Ventes[[#This Row],[VenteDate]])&lt;10,"0"&amp;MONTH(Ventes[[#This Row],[VenteDate]]),TEXT(MONTH(Ventes[[#This Row],[VenteDate]]),"##"))</f>
        <v>11</v>
      </c>
      <c r="AF1079" t="str">
        <f>CHOOSE(Ventes[[#This Row],[DateMoisNumero]],"janvier","février","mars","avril","mai","juin","juillet.","août","septembre","octobre","novembre","décembre")</f>
        <v>novembre</v>
      </c>
      <c r="AG1079" t="str">
        <f>Ventes[[#This Row],[DateAnnee]]&amp;IF(WEEKNUM(Ventes[[#This Row],[VenteDate]])&lt;10,"-0","-")&amp;WEEKNUM(Ventes[[#This Row],[VenteDate]])</f>
        <v>2026-46</v>
      </c>
      <c r="AH1079" s="10">
        <f>YEAR(Ventes[[#This Row],[VenteDate]])</f>
        <v>2026</v>
      </c>
      <c r="AI1079" s="1"/>
      <c r="AK1079" s="2"/>
      <c r="AR1079"/>
      <c r="AS1079"/>
      <c r="AT1079"/>
      <c r="AU1079"/>
      <c r="AV1079"/>
      <c r="AW1079"/>
      <c r="BA1079"/>
      <c r="BC1079"/>
    </row>
    <row r="1080" spans="1:55">
      <c r="A1080" t="s">
        <v>2104</v>
      </c>
      <c r="B1080" t="s">
        <v>2105</v>
      </c>
      <c r="D1080" s="7">
        <v>45253</v>
      </c>
      <c r="E1080" s="8">
        <v>46486</v>
      </c>
      <c r="F1080" s="8" t="s">
        <v>36</v>
      </c>
      <c r="G1080" t="s">
        <v>37</v>
      </c>
      <c r="H1080" t="s">
        <v>155</v>
      </c>
      <c r="I1080" t="s">
        <v>156</v>
      </c>
      <c r="J1080" t="s">
        <v>157</v>
      </c>
      <c r="K1080" t="s">
        <v>2110</v>
      </c>
      <c r="L1080" s="9" t="s">
        <v>2111</v>
      </c>
      <c r="M1080" s="9" t="s">
        <v>130</v>
      </c>
      <c r="N1080" t="s">
        <v>131</v>
      </c>
      <c r="O1080" t="s">
        <v>55</v>
      </c>
      <c r="P1080" s="9" t="s">
        <v>56</v>
      </c>
      <c r="Q1080" s="5" t="s">
        <v>65</v>
      </c>
      <c r="R1080" t="s">
        <v>66</v>
      </c>
      <c r="S1080" t="s">
        <v>132</v>
      </c>
      <c r="T1080" t="s">
        <v>133</v>
      </c>
      <c r="U1080" s="9">
        <v>22.32</v>
      </c>
      <c r="V1080">
        <v>22</v>
      </c>
      <c r="W1080" s="9">
        <v>110.26</v>
      </c>
      <c r="X1080">
        <f>Ventes[[#This Row],[VenteNombre]]*Ventes[[#This Row],[PUHT]]</f>
        <v>2425.7200000000003</v>
      </c>
      <c r="Y1080">
        <f>IF(Ventes[[#This Row],[RemiseType]]="Aucun",0,IF(Ventes[[#This Row],[RemiseType]]="Bas",3%,IF(Ventes[[#This Row],[RemiseType]]="Moyen",5%,IF(Ventes[[#This Row],[RemiseType]]="Elevé",10%,0))))*Ventes[[#This Row],[VenteBrut]]</f>
        <v>72.771600000000007</v>
      </c>
      <c r="Z1080">
        <f>Ventes[[#This Row],[VenteBrut]]-Ventes[[#This Row],[Remise]]</f>
        <v>2352.9484000000002</v>
      </c>
      <c r="AA1080">
        <f>Ventes[[#This Row],[VenteNombre]]*Ventes[[#This Row],[CUHT]]</f>
        <v>491.04</v>
      </c>
      <c r="AB1080">
        <f>ROUND(Ventes[[#This Row],[VenteNet]]-Ventes[[#This Row],[Cout]],2)</f>
        <v>1861.91</v>
      </c>
      <c r="AC1080">
        <f>WEEKDAY(Ventes[[#This Row],[VenteDate]], 2)</f>
        <v>5</v>
      </c>
      <c r="AD1080" t="str">
        <f>CHOOSE(WEEKDAY(Ventes[[#This Row],[VenteDate]], 2),"lun.","mar.","mer.","jeu.","ven.","sam.","dim.")</f>
        <v>ven.</v>
      </c>
      <c r="AE1080" s="10" t="str">
        <f>IF(MONTH(Ventes[[#This Row],[VenteDate]])&lt;10,"0"&amp;MONTH(Ventes[[#This Row],[VenteDate]]),TEXT(MONTH(Ventes[[#This Row],[VenteDate]]),"##"))</f>
        <v>04</v>
      </c>
      <c r="AF1080" t="str">
        <f>CHOOSE(Ventes[[#This Row],[DateMoisNumero]],"janvier","février","mars","avril","mai","juin","juillet.","août","septembre","octobre","novembre","décembre")</f>
        <v>avril</v>
      </c>
      <c r="AG1080" t="str">
        <f>Ventes[[#This Row],[DateAnnee]]&amp;IF(WEEKNUM(Ventes[[#This Row],[VenteDate]])&lt;10,"-0","-")&amp;WEEKNUM(Ventes[[#This Row],[VenteDate]])</f>
        <v>2027-15</v>
      </c>
      <c r="AH1080" s="10">
        <f>YEAR(Ventes[[#This Row],[VenteDate]])</f>
        <v>2027</v>
      </c>
      <c r="AI1080" s="1"/>
      <c r="AK1080" s="2"/>
      <c r="AR1080"/>
      <c r="AS1080"/>
      <c r="AT1080"/>
      <c r="AU1080"/>
      <c r="AV1080"/>
      <c r="AW1080"/>
      <c r="BA1080"/>
      <c r="BC1080"/>
    </row>
    <row r="1081" spans="1:55">
      <c r="A1081" t="s">
        <v>2104</v>
      </c>
      <c r="B1081" t="s">
        <v>2105</v>
      </c>
      <c r="D1081" s="7">
        <v>45253</v>
      </c>
      <c r="E1081" s="8">
        <v>46681</v>
      </c>
      <c r="F1081" s="8" t="s">
        <v>36</v>
      </c>
      <c r="G1081" t="s">
        <v>37</v>
      </c>
      <c r="H1081" t="s">
        <v>155</v>
      </c>
      <c r="I1081" t="s">
        <v>156</v>
      </c>
      <c r="J1081" t="s">
        <v>157</v>
      </c>
      <c r="K1081" t="s">
        <v>2112</v>
      </c>
      <c r="L1081" s="9" t="s">
        <v>2113</v>
      </c>
      <c r="M1081" s="9" t="s">
        <v>63</v>
      </c>
      <c r="N1081" t="s">
        <v>64</v>
      </c>
      <c r="O1081" t="s">
        <v>45</v>
      </c>
      <c r="P1081" s="9" t="s">
        <v>46</v>
      </c>
      <c r="Q1081" s="5" t="s">
        <v>57</v>
      </c>
      <c r="R1081" t="s">
        <v>58</v>
      </c>
      <c r="S1081" t="s">
        <v>143</v>
      </c>
      <c r="T1081" t="s">
        <v>144</v>
      </c>
      <c r="U1081" s="9">
        <v>60</v>
      </c>
      <c r="V1081">
        <v>26</v>
      </c>
      <c r="W1081" s="9">
        <v>79.17</v>
      </c>
      <c r="X1081">
        <f>Ventes[[#This Row],[VenteNombre]]*Ventes[[#This Row],[PUHT]]</f>
        <v>2058.42</v>
      </c>
      <c r="Y1081">
        <f>IF(Ventes[[#This Row],[RemiseType]]="Aucun",0,IF(Ventes[[#This Row],[RemiseType]]="Bas",3%,IF(Ventes[[#This Row],[RemiseType]]="Moyen",5%,IF(Ventes[[#This Row],[RemiseType]]="Elevé",10%,0))))*Ventes[[#This Row],[VenteBrut]]</f>
        <v>102.92100000000001</v>
      </c>
      <c r="Z1081">
        <f>Ventes[[#This Row],[VenteBrut]]-Ventes[[#This Row],[Remise]]</f>
        <v>1955.499</v>
      </c>
      <c r="AA1081">
        <f>Ventes[[#This Row],[VenteNombre]]*Ventes[[#This Row],[CUHT]]</f>
        <v>1560</v>
      </c>
      <c r="AB1081">
        <f>ROUND(Ventes[[#This Row],[VenteNet]]-Ventes[[#This Row],[Cout]],2)</f>
        <v>395.5</v>
      </c>
      <c r="AC1081">
        <f>WEEKDAY(Ventes[[#This Row],[VenteDate]], 2)</f>
        <v>4</v>
      </c>
      <c r="AD1081" t="str">
        <f>CHOOSE(WEEKDAY(Ventes[[#This Row],[VenteDate]], 2),"lun.","mar.","mer.","jeu.","ven.","sam.","dim.")</f>
        <v>jeu.</v>
      </c>
      <c r="AE1081" s="10" t="str">
        <f>IF(MONTH(Ventes[[#This Row],[VenteDate]])&lt;10,"0"&amp;MONTH(Ventes[[#This Row],[VenteDate]]),TEXT(MONTH(Ventes[[#This Row],[VenteDate]]),"##"))</f>
        <v>10</v>
      </c>
      <c r="AF1081" t="str">
        <f>CHOOSE(Ventes[[#This Row],[DateMoisNumero]],"janvier","février","mars","avril","mai","juin","juillet.","août","septembre","octobre","novembre","décembre")</f>
        <v>octobre</v>
      </c>
      <c r="AG1081" t="str">
        <f>Ventes[[#This Row],[DateAnnee]]&amp;IF(WEEKNUM(Ventes[[#This Row],[VenteDate]])&lt;10,"-0","-")&amp;WEEKNUM(Ventes[[#This Row],[VenteDate]])</f>
        <v>2027-43</v>
      </c>
      <c r="AH1081" s="10">
        <f>YEAR(Ventes[[#This Row],[VenteDate]])</f>
        <v>2027</v>
      </c>
      <c r="AI1081" s="1"/>
      <c r="AK1081" s="2"/>
      <c r="AR1081"/>
      <c r="AS1081"/>
      <c r="AT1081"/>
      <c r="AU1081"/>
      <c r="AV1081"/>
      <c r="AW1081"/>
      <c r="BA1081"/>
      <c r="BC1081"/>
    </row>
    <row r="1082" spans="1:55">
      <c r="A1082" t="s">
        <v>2114</v>
      </c>
      <c r="B1082" t="s">
        <v>2115</v>
      </c>
      <c r="D1082" s="7">
        <v>45232</v>
      </c>
      <c r="E1082" s="8">
        <v>45861</v>
      </c>
      <c r="F1082" s="8" t="s">
        <v>95</v>
      </c>
      <c r="G1082" t="s">
        <v>96</v>
      </c>
      <c r="H1082" t="s">
        <v>155</v>
      </c>
      <c r="I1082" t="s">
        <v>156</v>
      </c>
      <c r="J1082" t="s">
        <v>157</v>
      </c>
      <c r="K1082" t="s">
        <v>1368</v>
      </c>
      <c r="L1082" s="9" t="s">
        <v>1369</v>
      </c>
      <c r="M1082" s="9" t="s">
        <v>53</v>
      </c>
      <c r="N1082" t="s">
        <v>54</v>
      </c>
      <c r="O1082" t="s">
        <v>55</v>
      </c>
      <c r="P1082" t="s">
        <v>56</v>
      </c>
      <c r="Q1082" s="5" t="s">
        <v>47</v>
      </c>
      <c r="R1082" t="s">
        <v>48</v>
      </c>
      <c r="S1082" t="s">
        <v>119</v>
      </c>
      <c r="T1082" t="s">
        <v>120</v>
      </c>
      <c r="U1082">
        <v>132.19</v>
      </c>
      <c r="V1082">
        <v>91</v>
      </c>
      <c r="W1082">
        <v>145.80000000000001</v>
      </c>
      <c r="X1082">
        <f>Ventes[[#This Row],[VenteNombre]]*Ventes[[#This Row],[PUHT]]</f>
        <v>13267.800000000001</v>
      </c>
      <c r="Y1082">
        <f>IF(Ventes[[#This Row],[RemiseType]]="Aucun",0,IF(Ventes[[#This Row],[RemiseType]]="Bas",3%,IF(Ventes[[#This Row],[RemiseType]]="Moyen",5%,IF(Ventes[[#This Row],[RemiseType]]="Elevé",10%,0))))*Ventes[[#This Row],[VenteBrut]]</f>
        <v>398.03399999999999</v>
      </c>
      <c r="Z1082">
        <f>Ventes[[#This Row],[VenteBrut]]-Ventes[[#This Row],[Remise]]</f>
        <v>12869.766000000001</v>
      </c>
      <c r="AA1082">
        <f>Ventes[[#This Row],[VenteNombre]]*Ventes[[#This Row],[CUHT]]</f>
        <v>12029.289999999999</v>
      </c>
      <c r="AB1082">
        <f>ROUND(Ventes[[#This Row],[VenteNet]]-Ventes[[#This Row],[Cout]],2)</f>
        <v>840.48</v>
      </c>
      <c r="AC1082">
        <f>WEEKDAY(Ventes[[#This Row],[VenteDate]], 2)</f>
        <v>3</v>
      </c>
      <c r="AD1082" t="str">
        <f>CHOOSE(WEEKDAY(Ventes[[#This Row],[VenteDate]], 2),"lun.","mar.","mer.","jeu.","ven.","sam.","dim.")</f>
        <v>mer.</v>
      </c>
      <c r="AE1082" s="10" t="str">
        <f>IF(MONTH(Ventes[[#This Row],[VenteDate]])&lt;10,"0"&amp;MONTH(Ventes[[#This Row],[VenteDate]]),TEXT(MONTH(Ventes[[#This Row],[VenteDate]]),"##"))</f>
        <v>07</v>
      </c>
      <c r="AF1082" t="str">
        <f>CHOOSE(Ventes[[#This Row],[DateMoisNumero]],"janvier","février","mars","avril","mai","juin","juillet.","août","septembre","octobre","novembre","décembre")</f>
        <v>juillet.</v>
      </c>
      <c r="AG1082" t="str">
        <f>Ventes[[#This Row],[DateAnnee]]&amp;IF(WEEKNUM(Ventes[[#This Row],[VenteDate]])&lt;10,"-0","-")&amp;WEEKNUM(Ventes[[#This Row],[VenteDate]])</f>
        <v>2025-30</v>
      </c>
      <c r="AH1082" s="10">
        <f>YEAR(Ventes[[#This Row],[VenteDate]])</f>
        <v>2025</v>
      </c>
      <c r="AI1082" s="1"/>
      <c r="AK1082" s="2"/>
      <c r="AR1082"/>
      <c r="AS1082"/>
      <c r="AT1082"/>
      <c r="AU1082"/>
      <c r="AV1082"/>
      <c r="AW1082"/>
      <c r="BA1082"/>
      <c r="BC1082"/>
    </row>
    <row r="1083" spans="1:55">
      <c r="A1083" t="s">
        <v>2114</v>
      </c>
      <c r="B1083" t="s">
        <v>2115</v>
      </c>
      <c r="D1083" s="7">
        <v>45232</v>
      </c>
      <c r="E1083" s="8">
        <v>46591</v>
      </c>
      <c r="F1083" s="8" t="s">
        <v>95</v>
      </c>
      <c r="G1083" t="s">
        <v>96</v>
      </c>
      <c r="H1083" t="s">
        <v>155</v>
      </c>
      <c r="I1083" t="s">
        <v>156</v>
      </c>
      <c r="J1083" t="s">
        <v>157</v>
      </c>
      <c r="K1083" t="s">
        <v>1348</v>
      </c>
      <c r="L1083" s="9" t="s">
        <v>1349</v>
      </c>
      <c r="M1083" s="9" t="s">
        <v>53</v>
      </c>
      <c r="N1083" t="s">
        <v>54</v>
      </c>
      <c r="O1083" t="s">
        <v>55</v>
      </c>
      <c r="P1083" s="9" t="s">
        <v>56</v>
      </c>
      <c r="Q1083" s="5" t="s">
        <v>47</v>
      </c>
      <c r="R1083" t="s">
        <v>48</v>
      </c>
      <c r="S1083" t="s">
        <v>119</v>
      </c>
      <c r="T1083" t="s">
        <v>120</v>
      </c>
      <c r="U1083" s="9">
        <v>220.32</v>
      </c>
      <c r="V1083">
        <v>91</v>
      </c>
      <c r="W1083" s="9">
        <v>243</v>
      </c>
      <c r="X1083">
        <f>Ventes[[#This Row],[VenteNombre]]*Ventes[[#This Row],[PUHT]]</f>
        <v>22113</v>
      </c>
      <c r="Y1083">
        <f>IF(Ventes[[#This Row],[RemiseType]]="Aucun",0,IF(Ventes[[#This Row],[RemiseType]]="Bas",3%,IF(Ventes[[#This Row],[RemiseType]]="Moyen",5%,IF(Ventes[[#This Row],[RemiseType]]="Elevé",10%,0))))*Ventes[[#This Row],[VenteBrut]]</f>
        <v>663.39</v>
      </c>
      <c r="Z1083">
        <f>Ventes[[#This Row],[VenteBrut]]-Ventes[[#This Row],[Remise]]</f>
        <v>21449.61</v>
      </c>
      <c r="AA1083">
        <f>Ventes[[#This Row],[VenteNombre]]*Ventes[[#This Row],[CUHT]]</f>
        <v>20049.12</v>
      </c>
      <c r="AB1083">
        <f>ROUND(Ventes[[#This Row],[VenteNet]]-Ventes[[#This Row],[Cout]],2)</f>
        <v>1400.49</v>
      </c>
      <c r="AC1083">
        <f>WEEKDAY(Ventes[[#This Row],[VenteDate]], 2)</f>
        <v>5</v>
      </c>
      <c r="AD1083" t="str">
        <f>CHOOSE(WEEKDAY(Ventes[[#This Row],[VenteDate]], 2),"lun.","mar.","mer.","jeu.","ven.","sam.","dim.")</f>
        <v>ven.</v>
      </c>
      <c r="AE1083" s="10" t="str">
        <f>IF(MONTH(Ventes[[#This Row],[VenteDate]])&lt;10,"0"&amp;MONTH(Ventes[[#This Row],[VenteDate]]),TEXT(MONTH(Ventes[[#This Row],[VenteDate]]),"##"))</f>
        <v>07</v>
      </c>
      <c r="AF1083" t="str">
        <f>CHOOSE(Ventes[[#This Row],[DateMoisNumero]],"janvier","février","mars","avril","mai","juin","juillet.","août","septembre","octobre","novembre","décembre")</f>
        <v>juillet.</v>
      </c>
      <c r="AG1083" t="str">
        <f>Ventes[[#This Row],[DateAnnee]]&amp;IF(WEEKNUM(Ventes[[#This Row],[VenteDate]])&lt;10,"-0","-")&amp;WEEKNUM(Ventes[[#This Row],[VenteDate]])</f>
        <v>2027-30</v>
      </c>
      <c r="AH1083" s="10">
        <f>YEAR(Ventes[[#This Row],[VenteDate]])</f>
        <v>2027</v>
      </c>
      <c r="AI1083" s="1"/>
      <c r="AK1083" s="2"/>
      <c r="AR1083"/>
      <c r="AS1083"/>
      <c r="AT1083"/>
      <c r="AU1083"/>
      <c r="AV1083"/>
      <c r="AW1083"/>
      <c r="BA1083"/>
      <c r="BC1083"/>
    </row>
    <row r="1084" spans="1:55">
      <c r="A1084" t="s">
        <v>2116</v>
      </c>
      <c r="B1084" t="s">
        <v>2117</v>
      </c>
      <c r="D1084" s="7">
        <v>45625</v>
      </c>
      <c r="E1084" s="8">
        <v>45833</v>
      </c>
      <c r="F1084" s="8" t="s">
        <v>170</v>
      </c>
      <c r="G1084" t="s">
        <v>171</v>
      </c>
      <c r="H1084" t="s">
        <v>155</v>
      </c>
      <c r="I1084" t="s">
        <v>156</v>
      </c>
      <c r="J1084" t="s">
        <v>157</v>
      </c>
      <c r="K1084" t="s">
        <v>2118</v>
      </c>
      <c r="L1084" s="9" t="s">
        <v>2119</v>
      </c>
      <c r="M1084" s="9" t="s">
        <v>130</v>
      </c>
      <c r="N1084" t="s">
        <v>131</v>
      </c>
      <c r="O1084" t="s">
        <v>77</v>
      </c>
      <c r="P1084" t="s">
        <v>78</v>
      </c>
      <c r="Q1084" s="5" t="s">
        <v>79</v>
      </c>
      <c r="R1084" t="s">
        <v>80</v>
      </c>
      <c r="S1084" t="s">
        <v>119</v>
      </c>
      <c r="T1084" t="s">
        <v>120</v>
      </c>
      <c r="U1084">
        <v>56.93</v>
      </c>
      <c r="V1084">
        <v>44</v>
      </c>
      <c r="W1084">
        <v>82.6</v>
      </c>
      <c r="X1084">
        <f>Ventes[[#This Row],[VenteNombre]]*Ventes[[#This Row],[PUHT]]</f>
        <v>3634.3999999999996</v>
      </c>
      <c r="Y1084">
        <f>IF(Ventes[[#This Row],[RemiseType]]="Aucun",0,IF(Ventes[[#This Row],[RemiseType]]="Bas",3%,IF(Ventes[[#This Row],[RemiseType]]="Moyen",5%,IF(Ventes[[#This Row],[RemiseType]]="Elevé",10%,0))))*Ventes[[#This Row],[VenteBrut]]</f>
        <v>363.44</v>
      </c>
      <c r="Z1084">
        <f>Ventes[[#This Row],[VenteBrut]]-Ventes[[#This Row],[Remise]]</f>
        <v>3270.9599999999996</v>
      </c>
      <c r="AA1084">
        <f>Ventes[[#This Row],[VenteNombre]]*Ventes[[#This Row],[CUHT]]</f>
        <v>2504.92</v>
      </c>
      <c r="AB1084">
        <f>ROUND(Ventes[[#This Row],[VenteNet]]-Ventes[[#This Row],[Cout]],2)</f>
        <v>766.04</v>
      </c>
      <c r="AC1084">
        <f>WEEKDAY(Ventes[[#This Row],[VenteDate]], 2)</f>
        <v>3</v>
      </c>
      <c r="AD1084" t="str">
        <f>CHOOSE(WEEKDAY(Ventes[[#This Row],[VenteDate]], 2),"lun.","mar.","mer.","jeu.","ven.","sam.","dim.")</f>
        <v>mer.</v>
      </c>
      <c r="AE1084" s="10" t="str">
        <f>IF(MONTH(Ventes[[#This Row],[VenteDate]])&lt;10,"0"&amp;MONTH(Ventes[[#This Row],[VenteDate]]),TEXT(MONTH(Ventes[[#This Row],[VenteDate]]),"##"))</f>
        <v>06</v>
      </c>
      <c r="AF1084" t="str">
        <f>CHOOSE(Ventes[[#This Row],[DateMoisNumero]],"janvier","février","mars","avril","mai","juin","juillet.","août","septembre","octobre","novembre","décembre")</f>
        <v>juin</v>
      </c>
      <c r="AG1084" t="str">
        <f>Ventes[[#This Row],[DateAnnee]]&amp;IF(WEEKNUM(Ventes[[#This Row],[VenteDate]])&lt;10,"-0","-")&amp;WEEKNUM(Ventes[[#This Row],[VenteDate]])</f>
        <v>2025-26</v>
      </c>
      <c r="AH1084" s="10">
        <f>YEAR(Ventes[[#This Row],[VenteDate]])</f>
        <v>2025</v>
      </c>
      <c r="AI1084" s="1"/>
      <c r="AK1084" s="2"/>
      <c r="AR1084"/>
      <c r="AS1084"/>
      <c r="AT1084"/>
      <c r="AU1084"/>
      <c r="AV1084"/>
      <c r="AW1084"/>
      <c r="BA1084"/>
      <c r="BC1084"/>
    </row>
    <row r="1085" spans="1:55">
      <c r="A1085" t="s">
        <v>2116</v>
      </c>
      <c r="B1085" t="s">
        <v>2117</v>
      </c>
      <c r="D1085" s="7">
        <v>45625</v>
      </c>
      <c r="E1085" s="8">
        <v>46053</v>
      </c>
      <c r="F1085" s="8" t="s">
        <v>170</v>
      </c>
      <c r="G1085" t="s">
        <v>171</v>
      </c>
      <c r="H1085" t="s">
        <v>155</v>
      </c>
      <c r="I1085" t="s">
        <v>156</v>
      </c>
      <c r="J1085" t="s">
        <v>157</v>
      </c>
      <c r="K1085" t="s">
        <v>1907</v>
      </c>
      <c r="L1085" s="9" t="s">
        <v>1908</v>
      </c>
      <c r="M1085" s="9" t="s">
        <v>43</v>
      </c>
      <c r="N1085" t="s">
        <v>44</v>
      </c>
      <c r="O1085" t="s">
        <v>77</v>
      </c>
      <c r="P1085" t="s">
        <v>78</v>
      </c>
      <c r="Q1085" s="5" t="s">
        <v>57</v>
      </c>
      <c r="R1085" t="s">
        <v>58</v>
      </c>
      <c r="S1085" t="s">
        <v>271</v>
      </c>
      <c r="T1085" t="s">
        <v>272</v>
      </c>
      <c r="U1085">
        <v>43.2</v>
      </c>
      <c r="V1085">
        <v>11</v>
      </c>
      <c r="W1085">
        <v>120.52</v>
      </c>
      <c r="X1085">
        <f>Ventes[[#This Row],[VenteNombre]]*Ventes[[#This Row],[PUHT]]</f>
        <v>1325.72</v>
      </c>
      <c r="Y1085">
        <f>IF(Ventes[[#This Row],[RemiseType]]="Aucun",0,IF(Ventes[[#This Row],[RemiseType]]="Bas",3%,IF(Ventes[[#This Row],[RemiseType]]="Moyen",5%,IF(Ventes[[#This Row],[RemiseType]]="Elevé",10%,0))))*Ventes[[#This Row],[VenteBrut]]</f>
        <v>132.572</v>
      </c>
      <c r="Z1085">
        <f>Ventes[[#This Row],[VenteBrut]]-Ventes[[#This Row],[Remise]]</f>
        <v>1193.1480000000001</v>
      </c>
      <c r="AA1085">
        <f>Ventes[[#This Row],[VenteNombre]]*Ventes[[#This Row],[CUHT]]</f>
        <v>475.20000000000005</v>
      </c>
      <c r="AB1085">
        <f>ROUND(Ventes[[#This Row],[VenteNet]]-Ventes[[#This Row],[Cout]],2)</f>
        <v>717.95</v>
      </c>
      <c r="AC1085">
        <f>WEEKDAY(Ventes[[#This Row],[VenteDate]], 2)</f>
        <v>6</v>
      </c>
      <c r="AD1085" t="str">
        <f>CHOOSE(WEEKDAY(Ventes[[#This Row],[VenteDate]], 2),"lun.","mar.","mer.","jeu.","ven.","sam.","dim.")</f>
        <v>sam.</v>
      </c>
      <c r="AE1085" s="10" t="str">
        <f>IF(MONTH(Ventes[[#This Row],[VenteDate]])&lt;10,"0"&amp;MONTH(Ventes[[#This Row],[VenteDate]]),TEXT(MONTH(Ventes[[#This Row],[VenteDate]]),"##"))</f>
        <v>01</v>
      </c>
      <c r="AF1085" t="str">
        <f>CHOOSE(Ventes[[#This Row],[DateMoisNumero]],"janvier","février","mars","avril","mai","juin","juillet.","août","septembre","octobre","novembre","décembre")</f>
        <v>janvier</v>
      </c>
      <c r="AG1085" t="str">
        <f>Ventes[[#This Row],[DateAnnee]]&amp;IF(WEEKNUM(Ventes[[#This Row],[VenteDate]])&lt;10,"-0","-")&amp;WEEKNUM(Ventes[[#This Row],[VenteDate]])</f>
        <v>2026-05</v>
      </c>
      <c r="AH1085" s="10">
        <f>YEAR(Ventes[[#This Row],[VenteDate]])</f>
        <v>2026</v>
      </c>
      <c r="AI1085" s="1"/>
      <c r="AK1085" s="2"/>
      <c r="AR1085"/>
      <c r="AS1085"/>
      <c r="AT1085"/>
      <c r="AU1085"/>
      <c r="AV1085"/>
      <c r="AW1085"/>
      <c r="BA1085"/>
      <c r="BC1085"/>
    </row>
    <row r="1086" spans="1:55">
      <c r="A1086" t="s">
        <v>2116</v>
      </c>
      <c r="B1086" t="s">
        <v>2117</v>
      </c>
      <c r="D1086" s="7">
        <v>45625</v>
      </c>
      <c r="E1086" s="8">
        <v>46563</v>
      </c>
      <c r="F1086" s="8" t="s">
        <v>170</v>
      </c>
      <c r="G1086" t="s">
        <v>171</v>
      </c>
      <c r="H1086" t="s">
        <v>155</v>
      </c>
      <c r="I1086" t="s">
        <v>156</v>
      </c>
      <c r="J1086" t="s">
        <v>157</v>
      </c>
      <c r="K1086" t="s">
        <v>2120</v>
      </c>
      <c r="L1086" s="9" t="s">
        <v>2121</v>
      </c>
      <c r="M1086" s="9" t="s">
        <v>130</v>
      </c>
      <c r="N1086" t="s">
        <v>131</v>
      </c>
      <c r="O1086" t="s">
        <v>77</v>
      </c>
      <c r="P1086" s="9" t="s">
        <v>78</v>
      </c>
      <c r="Q1086" s="5" t="s">
        <v>79</v>
      </c>
      <c r="R1086" t="s">
        <v>80</v>
      </c>
      <c r="S1086" t="s">
        <v>119</v>
      </c>
      <c r="T1086" t="s">
        <v>120</v>
      </c>
      <c r="U1086" s="9">
        <v>46.12</v>
      </c>
      <c r="V1086">
        <v>44</v>
      </c>
      <c r="W1086" s="9">
        <v>66.91</v>
      </c>
      <c r="X1086">
        <f>Ventes[[#This Row],[VenteNombre]]*Ventes[[#This Row],[PUHT]]</f>
        <v>2944.04</v>
      </c>
      <c r="Y1086">
        <f>IF(Ventes[[#This Row],[RemiseType]]="Aucun",0,IF(Ventes[[#This Row],[RemiseType]]="Bas",3%,IF(Ventes[[#This Row],[RemiseType]]="Moyen",5%,IF(Ventes[[#This Row],[RemiseType]]="Elevé",10%,0))))*Ventes[[#This Row],[VenteBrut]]</f>
        <v>294.404</v>
      </c>
      <c r="Z1086">
        <f>Ventes[[#This Row],[VenteBrut]]-Ventes[[#This Row],[Remise]]</f>
        <v>2649.636</v>
      </c>
      <c r="AA1086">
        <f>Ventes[[#This Row],[VenteNombre]]*Ventes[[#This Row],[CUHT]]</f>
        <v>2029.28</v>
      </c>
      <c r="AB1086">
        <f>ROUND(Ventes[[#This Row],[VenteNet]]-Ventes[[#This Row],[Cout]],2)</f>
        <v>620.36</v>
      </c>
      <c r="AC1086">
        <f>WEEKDAY(Ventes[[#This Row],[VenteDate]], 2)</f>
        <v>5</v>
      </c>
      <c r="AD1086" t="str">
        <f>CHOOSE(WEEKDAY(Ventes[[#This Row],[VenteDate]], 2),"lun.","mar.","mer.","jeu.","ven.","sam.","dim.")</f>
        <v>ven.</v>
      </c>
      <c r="AE1086" s="10" t="str">
        <f>IF(MONTH(Ventes[[#This Row],[VenteDate]])&lt;10,"0"&amp;MONTH(Ventes[[#This Row],[VenteDate]]),TEXT(MONTH(Ventes[[#This Row],[VenteDate]]),"##"))</f>
        <v>06</v>
      </c>
      <c r="AF1086" t="str">
        <f>CHOOSE(Ventes[[#This Row],[DateMoisNumero]],"janvier","février","mars","avril","mai","juin","juillet.","août","septembre","octobre","novembre","décembre")</f>
        <v>juin</v>
      </c>
      <c r="AG1086" t="str">
        <f>Ventes[[#This Row],[DateAnnee]]&amp;IF(WEEKNUM(Ventes[[#This Row],[VenteDate]])&lt;10,"-0","-")&amp;WEEKNUM(Ventes[[#This Row],[VenteDate]])</f>
        <v>2027-26</v>
      </c>
      <c r="AH1086" s="10">
        <f>YEAR(Ventes[[#This Row],[VenteDate]])</f>
        <v>2027</v>
      </c>
      <c r="AI1086" s="1"/>
      <c r="AK1086" s="2"/>
      <c r="AR1086"/>
      <c r="AS1086"/>
      <c r="AT1086"/>
      <c r="AU1086"/>
      <c r="AV1086"/>
      <c r="AW1086"/>
      <c r="BA1086"/>
      <c r="BC1086"/>
    </row>
    <row r="1087" spans="1:55">
      <c r="A1087" t="s">
        <v>2116</v>
      </c>
      <c r="B1087" t="s">
        <v>2117</v>
      </c>
      <c r="D1087" s="7">
        <v>45625</v>
      </c>
      <c r="E1087" s="8">
        <v>46783</v>
      </c>
      <c r="F1087" s="8" t="s">
        <v>170</v>
      </c>
      <c r="G1087" t="s">
        <v>171</v>
      </c>
      <c r="H1087" t="s">
        <v>155</v>
      </c>
      <c r="I1087" t="s">
        <v>156</v>
      </c>
      <c r="J1087" t="s">
        <v>157</v>
      </c>
      <c r="K1087" t="s">
        <v>2122</v>
      </c>
      <c r="L1087" s="9" t="s">
        <v>2123</v>
      </c>
      <c r="M1087" s="9" t="s">
        <v>43</v>
      </c>
      <c r="N1087" t="s">
        <v>44</v>
      </c>
      <c r="O1087" t="s">
        <v>77</v>
      </c>
      <c r="P1087" s="9" t="s">
        <v>78</v>
      </c>
      <c r="Q1087" s="5" t="s">
        <v>57</v>
      </c>
      <c r="R1087" t="s">
        <v>58</v>
      </c>
      <c r="S1087" t="s">
        <v>271</v>
      </c>
      <c r="T1087" t="s">
        <v>272</v>
      </c>
      <c r="U1087" s="9">
        <v>10.8</v>
      </c>
      <c r="V1087">
        <v>11</v>
      </c>
      <c r="W1087" s="9">
        <v>105.13</v>
      </c>
      <c r="X1087">
        <f>Ventes[[#This Row],[VenteNombre]]*Ventes[[#This Row],[PUHT]]</f>
        <v>1156.4299999999998</v>
      </c>
      <c r="Y1087">
        <f>IF(Ventes[[#This Row],[RemiseType]]="Aucun",0,IF(Ventes[[#This Row],[RemiseType]]="Bas",3%,IF(Ventes[[#This Row],[RemiseType]]="Moyen",5%,IF(Ventes[[#This Row],[RemiseType]]="Elevé",10%,0))))*Ventes[[#This Row],[VenteBrut]]</f>
        <v>115.64299999999999</v>
      </c>
      <c r="Z1087">
        <f>Ventes[[#This Row],[VenteBrut]]-Ventes[[#This Row],[Remise]]</f>
        <v>1040.7869999999998</v>
      </c>
      <c r="AA1087">
        <f>Ventes[[#This Row],[VenteNombre]]*Ventes[[#This Row],[CUHT]]</f>
        <v>118.80000000000001</v>
      </c>
      <c r="AB1087">
        <f>ROUND(Ventes[[#This Row],[VenteNet]]-Ventes[[#This Row],[Cout]],2)</f>
        <v>921.99</v>
      </c>
      <c r="AC1087">
        <f>WEEKDAY(Ventes[[#This Row],[VenteDate]], 2)</f>
        <v>1</v>
      </c>
      <c r="AD1087" t="str">
        <f>CHOOSE(WEEKDAY(Ventes[[#This Row],[VenteDate]], 2),"lun.","mar.","mer.","jeu.","ven.","sam.","dim.")</f>
        <v>lun.</v>
      </c>
      <c r="AE1087" s="10" t="str">
        <f>IF(MONTH(Ventes[[#This Row],[VenteDate]])&lt;10,"0"&amp;MONTH(Ventes[[#This Row],[VenteDate]]),TEXT(MONTH(Ventes[[#This Row],[VenteDate]]),"##"))</f>
        <v>01</v>
      </c>
      <c r="AF1087" t="str">
        <f>CHOOSE(Ventes[[#This Row],[DateMoisNumero]],"janvier","février","mars","avril","mai","juin","juillet.","août","septembre","octobre","novembre","décembre")</f>
        <v>janvier</v>
      </c>
      <c r="AG1087" t="str">
        <f>Ventes[[#This Row],[DateAnnee]]&amp;IF(WEEKNUM(Ventes[[#This Row],[VenteDate]])&lt;10,"-0","-")&amp;WEEKNUM(Ventes[[#This Row],[VenteDate]])</f>
        <v>2028-06</v>
      </c>
      <c r="AH1087" s="10">
        <f>YEAR(Ventes[[#This Row],[VenteDate]])</f>
        <v>2028</v>
      </c>
      <c r="AI1087" s="1"/>
      <c r="AK1087" s="2"/>
      <c r="AR1087"/>
      <c r="AS1087"/>
      <c r="AT1087"/>
      <c r="AU1087"/>
      <c r="AV1087"/>
      <c r="AW1087"/>
      <c r="BA1087"/>
      <c r="BC1087"/>
    </row>
    <row r="1088" spans="1:55">
      <c r="A1088" t="s">
        <v>2124</v>
      </c>
      <c r="B1088" t="s">
        <v>2125</v>
      </c>
      <c r="C1088" t="s">
        <v>2126</v>
      </c>
      <c r="D1088" s="7">
        <v>45531</v>
      </c>
      <c r="E1088" s="8">
        <v>45916</v>
      </c>
      <c r="F1088" s="8" t="s">
        <v>170</v>
      </c>
      <c r="G1088" t="s">
        <v>171</v>
      </c>
      <c r="H1088" t="s">
        <v>823</v>
      </c>
      <c r="I1088" t="s">
        <v>824</v>
      </c>
      <c r="J1088" t="s">
        <v>825</v>
      </c>
      <c r="K1088" t="s">
        <v>863</v>
      </c>
      <c r="L1088" s="9" t="s">
        <v>864</v>
      </c>
      <c r="M1088" s="9" t="s">
        <v>63</v>
      </c>
      <c r="N1088" t="s">
        <v>64</v>
      </c>
      <c r="O1088" t="s">
        <v>45</v>
      </c>
      <c r="P1088" t="s">
        <v>46</v>
      </c>
      <c r="Q1088" s="5" t="s">
        <v>65</v>
      </c>
      <c r="R1088" t="s">
        <v>66</v>
      </c>
      <c r="S1088" t="s">
        <v>251</v>
      </c>
      <c r="T1088" t="s">
        <v>252</v>
      </c>
      <c r="U1088">
        <v>103.2</v>
      </c>
      <c r="V1088">
        <v>24</v>
      </c>
      <c r="W1088">
        <v>208</v>
      </c>
      <c r="X1088">
        <f>Ventes[[#This Row],[VenteNombre]]*Ventes[[#This Row],[PUHT]]</f>
        <v>4992</v>
      </c>
      <c r="Y1088">
        <f>IF(Ventes[[#This Row],[RemiseType]]="Aucun",0,IF(Ventes[[#This Row],[RemiseType]]="Bas",3%,IF(Ventes[[#This Row],[RemiseType]]="Moyen",5%,IF(Ventes[[#This Row],[RemiseType]]="Elevé",10%,0))))*Ventes[[#This Row],[VenteBrut]]</f>
        <v>249.60000000000002</v>
      </c>
      <c r="Z1088">
        <f>Ventes[[#This Row],[VenteBrut]]-Ventes[[#This Row],[Remise]]</f>
        <v>4742.3999999999996</v>
      </c>
      <c r="AA1088">
        <f>Ventes[[#This Row],[VenteNombre]]*Ventes[[#This Row],[CUHT]]</f>
        <v>2476.8000000000002</v>
      </c>
      <c r="AB1088">
        <f>ROUND(Ventes[[#This Row],[VenteNet]]-Ventes[[#This Row],[Cout]],2)</f>
        <v>2265.6</v>
      </c>
      <c r="AC1088">
        <f>WEEKDAY(Ventes[[#This Row],[VenteDate]], 2)</f>
        <v>2</v>
      </c>
      <c r="AD1088" t="str">
        <f>CHOOSE(WEEKDAY(Ventes[[#This Row],[VenteDate]], 2),"lun.","mar.","mer.","jeu.","ven.","sam.","dim.")</f>
        <v>mar.</v>
      </c>
      <c r="AE1088" s="10" t="str">
        <f>IF(MONTH(Ventes[[#This Row],[VenteDate]])&lt;10,"0"&amp;MONTH(Ventes[[#This Row],[VenteDate]]),TEXT(MONTH(Ventes[[#This Row],[VenteDate]]),"##"))</f>
        <v>09</v>
      </c>
      <c r="AF1088" t="str">
        <f>CHOOSE(Ventes[[#This Row],[DateMoisNumero]],"janvier","février","mars","avril","mai","juin","juillet.","août","septembre","octobre","novembre","décembre")</f>
        <v>septembre</v>
      </c>
      <c r="AG1088" t="str">
        <f>Ventes[[#This Row],[DateAnnee]]&amp;IF(WEEKNUM(Ventes[[#This Row],[VenteDate]])&lt;10,"-0","-")&amp;WEEKNUM(Ventes[[#This Row],[VenteDate]])</f>
        <v>2025-38</v>
      </c>
      <c r="AH1088" s="10">
        <f>YEAR(Ventes[[#This Row],[VenteDate]])</f>
        <v>2025</v>
      </c>
      <c r="AI1088" s="1"/>
      <c r="AK1088" s="2"/>
      <c r="AR1088"/>
      <c r="AS1088"/>
      <c r="AT1088"/>
      <c r="AU1088"/>
      <c r="AV1088"/>
      <c r="AW1088"/>
      <c r="BA1088"/>
      <c r="BC1088"/>
    </row>
    <row r="1089" spans="1:55">
      <c r="A1089" t="s">
        <v>2124</v>
      </c>
      <c r="B1089" t="s">
        <v>2125</v>
      </c>
      <c r="C1089" t="s">
        <v>2126</v>
      </c>
      <c r="D1089" s="7">
        <v>45531</v>
      </c>
      <c r="E1089" s="8">
        <v>46131</v>
      </c>
      <c r="F1089" s="8" t="s">
        <v>170</v>
      </c>
      <c r="G1089" t="s">
        <v>171</v>
      </c>
      <c r="H1089" t="s">
        <v>823</v>
      </c>
      <c r="I1089" t="s">
        <v>824</v>
      </c>
      <c r="J1089" t="s">
        <v>825</v>
      </c>
      <c r="K1089" t="s">
        <v>1601</v>
      </c>
      <c r="L1089" s="9" t="s">
        <v>1602</v>
      </c>
      <c r="M1089" s="9" t="s">
        <v>75</v>
      </c>
      <c r="N1089" t="s">
        <v>76</v>
      </c>
      <c r="O1089" t="s">
        <v>77</v>
      </c>
      <c r="P1089" t="s">
        <v>78</v>
      </c>
      <c r="Q1089" s="5" t="s">
        <v>47</v>
      </c>
      <c r="R1089" t="s">
        <v>48</v>
      </c>
      <c r="S1089" t="s">
        <v>342</v>
      </c>
      <c r="T1089" t="s">
        <v>343</v>
      </c>
      <c r="U1089">
        <v>28</v>
      </c>
      <c r="V1089">
        <v>24</v>
      </c>
      <c r="W1089">
        <v>32</v>
      </c>
      <c r="X1089">
        <f>Ventes[[#This Row],[VenteNombre]]*Ventes[[#This Row],[PUHT]]</f>
        <v>768</v>
      </c>
      <c r="Y1089">
        <f>IF(Ventes[[#This Row],[RemiseType]]="Aucun",0,IF(Ventes[[#This Row],[RemiseType]]="Bas",3%,IF(Ventes[[#This Row],[RemiseType]]="Moyen",5%,IF(Ventes[[#This Row],[RemiseType]]="Elevé",10%,0))))*Ventes[[#This Row],[VenteBrut]]</f>
        <v>76.800000000000011</v>
      </c>
      <c r="Z1089">
        <f>Ventes[[#This Row],[VenteBrut]]-Ventes[[#This Row],[Remise]]</f>
        <v>691.2</v>
      </c>
      <c r="AA1089">
        <f>Ventes[[#This Row],[VenteNombre]]*Ventes[[#This Row],[CUHT]]</f>
        <v>672</v>
      </c>
      <c r="AB1089">
        <f>ROUND(Ventes[[#This Row],[VenteNet]]-Ventes[[#This Row],[Cout]],2)</f>
        <v>19.2</v>
      </c>
      <c r="AC1089">
        <f>WEEKDAY(Ventes[[#This Row],[VenteDate]], 2)</f>
        <v>7</v>
      </c>
      <c r="AD1089" t="str">
        <f>CHOOSE(WEEKDAY(Ventes[[#This Row],[VenteDate]], 2),"lun.","mar.","mer.","jeu.","ven.","sam.","dim.")</f>
        <v>dim.</v>
      </c>
      <c r="AE1089" s="10" t="str">
        <f>IF(MONTH(Ventes[[#This Row],[VenteDate]])&lt;10,"0"&amp;MONTH(Ventes[[#This Row],[VenteDate]]),TEXT(MONTH(Ventes[[#This Row],[VenteDate]]),"##"))</f>
        <v>04</v>
      </c>
      <c r="AF1089" t="str">
        <f>CHOOSE(Ventes[[#This Row],[DateMoisNumero]],"janvier","février","mars","avril","mai","juin","juillet.","août","septembre","octobre","novembre","décembre")</f>
        <v>avril</v>
      </c>
      <c r="AG1089" t="str">
        <f>Ventes[[#This Row],[DateAnnee]]&amp;IF(WEEKNUM(Ventes[[#This Row],[VenteDate]])&lt;10,"-0","-")&amp;WEEKNUM(Ventes[[#This Row],[VenteDate]])</f>
        <v>2026-17</v>
      </c>
      <c r="AH1089" s="10">
        <f>YEAR(Ventes[[#This Row],[VenteDate]])</f>
        <v>2026</v>
      </c>
      <c r="AI1089" s="1"/>
      <c r="AK1089" s="2"/>
      <c r="AR1089"/>
      <c r="AS1089"/>
      <c r="AT1089"/>
      <c r="AU1089"/>
      <c r="AV1089"/>
      <c r="AW1089"/>
      <c r="BA1089"/>
      <c r="BC1089"/>
    </row>
    <row r="1090" spans="1:55">
      <c r="A1090" t="s">
        <v>2124</v>
      </c>
      <c r="B1090" t="s">
        <v>2125</v>
      </c>
      <c r="C1090" t="s">
        <v>2126</v>
      </c>
      <c r="D1090" s="7">
        <v>45531</v>
      </c>
      <c r="E1090" s="8">
        <v>46646</v>
      </c>
      <c r="F1090" s="8" t="s">
        <v>170</v>
      </c>
      <c r="G1090" t="s">
        <v>171</v>
      </c>
      <c r="H1090" t="s">
        <v>823</v>
      </c>
      <c r="I1090" t="s">
        <v>824</v>
      </c>
      <c r="J1090" t="s">
        <v>825</v>
      </c>
      <c r="K1090" t="s">
        <v>2127</v>
      </c>
      <c r="L1090" s="9" t="s">
        <v>2128</v>
      </c>
      <c r="M1090" s="9" t="s">
        <v>63</v>
      </c>
      <c r="N1090" t="s">
        <v>64</v>
      </c>
      <c r="O1090" t="s">
        <v>45</v>
      </c>
      <c r="P1090" s="9" t="s">
        <v>46</v>
      </c>
      <c r="Q1090" s="5" t="s">
        <v>65</v>
      </c>
      <c r="R1090" t="s">
        <v>66</v>
      </c>
      <c r="S1090" t="s">
        <v>251</v>
      </c>
      <c r="T1090" t="s">
        <v>252</v>
      </c>
      <c r="U1090" s="9">
        <v>46.44</v>
      </c>
      <c r="V1090">
        <v>24</v>
      </c>
      <c r="W1090" s="9">
        <v>148.6</v>
      </c>
      <c r="X1090">
        <f>Ventes[[#This Row],[VenteNombre]]*Ventes[[#This Row],[PUHT]]</f>
        <v>3566.3999999999996</v>
      </c>
      <c r="Y1090">
        <f>IF(Ventes[[#This Row],[RemiseType]]="Aucun",0,IF(Ventes[[#This Row],[RemiseType]]="Bas",3%,IF(Ventes[[#This Row],[RemiseType]]="Moyen",5%,IF(Ventes[[#This Row],[RemiseType]]="Elevé",10%,0))))*Ventes[[#This Row],[VenteBrut]]</f>
        <v>178.32</v>
      </c>
      <c r="Z1090">
        <f>Ventes[[#This Row],[VenteBrut]]-Ventes[[#This Row],[Remise]]</f>
        <v>3388.0799999999995</v>
      </c>
      <c r="AA1090">
        <f>Ventes[[#This Row],[VenteNombre]]*Ventes[[#This Row],[CUHT]]</f>
        <v>1114.56</v>
      </c>
      <c r="AB1090">
        <f>ROUND(Ventes[[#This Row],[VenteNet]]-Ventes[[#This Row],[Cout]],2)</f>
        <v>2273.52</v>
      </c>
      <c r="AC1090">
        <f>WEEKDAY(Ventes[[#This Row],[VenteDate]], 2)</f>
        <v>4</v>
      </c>
      <c r="AD1090" t="str">
        <f>CHOOSE(WEEKDAY(Ventes[[#This Row],[VenteDate]], 2),"lun.","mar.","mer.","jeu.","ven.","sam.","dim.")</f>
        <v>jeu.</v>
      </c>
      <c r="AE1090" s="10" t="str">
        <f>IF(MONTH(Ventes[[#This Row],[VenteDate]])&lt;10,"0"&amp;MONTH(Ventes[[#This Row],[VenteDate]]),TEXT(MONTH(Ventes[[#This Row],[VenteDate]]),"##"))</f>
        <v>09</v>
      </c>
      <c r="AF1090" t="str">
        <f>CHOOSE(Ventes[[#This Row],[DateMoisNumero]],"janvier","février","mars","avril","mai","juin","juillet.","août","septembre","octobre","novembre","décembre")</f>
        <v>septembre</v>
      </c>
      <c r="AG1090" t="str">
        <f>Ventes[[#This Row],[DateAnnee]]&amp;IF(WEEKNUM(Ventes[[#This Row],[VenteDate]])&lt;10,"-0","-")&amp;WEEKNUM(Ventes[[#This Row],[VenteDate]])</f>
        <v>2027-38</v>
      </c>
      <c r="AH1090" s="10">
        <f>YEAR(Ventes[[#This Row],[VenteDate]])</f>
        <v>2027</v>
      </c>
      <c r="AI1090" s="1"/>
      <c r="AK1090" s="2"/>
      <c r="AR1090"/>
      <c r="AS1090"/>
      <c r="AT1090"/>
      <c r="AU1090"/>
      <c r="AV1090"/>
      <c r="AW1090"/>
      <c r="BA1090"/>
      <c r="BC1090"/>
    </row>
    <row r="1091" spans="1:55">
      <c r="A1091" t="s">
        <v>2124</v>
      </c>
      <c r="B1091" t="s">
        <v>2125</v>
      </c>
      <c r="C1091" t="s">
        <v>2126</v>
      </c>
      <c r="D1091" s="7">
        <v>45531</v>
      </c>
      <c r="E1091" s="8">
        <v>46862</v>
      </c>
      <c r="F1091" s="8" t="s">
        <v>170</v>
      </c>
      <c r="G1091" t="s">
        <v>171</v>
      </c>
      <c r="H1091" t="s">
        <v>823</v>
      </c>
      <c r="I1091" t="s">
        <v>824</v>
      </c>
      <c r="J1091" t="s">
        <v>825</v>
      </c>
      <c r="K1091" t="s">
        <v>241</v>
      </c>
      <c r="L1091" s="9" t="s">
        <v>242</v>
      </c>
      <c r="M1091" s="9" t="s">
        <v>75</v>
      </c>
      <c r="N1091" t="s">
        <v>76</v>
      </c>
      <c r="O1091" t="s">
        <v>77</v>
      </c>
      <c r="P1091" s="9" t="s">
        <v>78</v>
      </c>
      <c r="Q1091" s="5" t="s">
        <v>47</v>
      </c>
      <c r="R1091" t="s">
        <v>48</v>
      </c>
      <c r="S1091" t="s">
        <v>342</v>
      </c>
      <c r="T1091" t="s">
        <v>343</v>
      </c>
      <c r="U1091" s="9">
        <v>12.6</v>
      </c>
      <c r="V1091">
        <v>24</v>
      </c>
      <c r="W1091" s="9">
        <v>14.4</v>
      </c>
      <c r="X1091">
        <f>Ventes[[#This Row],[VenteNombre]]*Ventes[[#This Row],[PUHT]]</f>
        <v>345.6</v>
      </c>
      <c r="Y1091">
        <f>IF(Ventes[[#This Row],[RemiseType]]="Aucun",0,IF(Ventes[[#This Row],[RemiseType]]="Bas",3%,IF(Ventes[[#This Row],[RemiseType]]="Moyen",5%,IF(Ventes[[#This Row],[RemiseType]]="Elevé",10%,0))))*Ventes[[#This Row],[VenteBrut]]</f>
        <v>34.56</v>
      </c>
      <c r="Z1091">
        <f>Ventes[[#This Row],[VenteBrut]]-Ventes[[#This Row],[Remise]]</f>
        <v>311.04000000000002</v>
      </c>
      <c r="AA1091">
        <f>Ventes[[#This Row],[VenteNombre]]*Ventes[[#This Row],[CUHT]]</f>
        <v>302.39999999999998</v>
      </c>
      <c r="AB1091">
        <f>ROUND(Ventes[[#This Row],[VenteNet]]-Ventes[[#This Row],[Cout]],2)</f>
        <v>8.64</v>
      </c>
      <c r="AC1091">
        <f>WEEKDAY(Ventes[[#This Row],[VenteDate]], 2)</f>
        <v>3</v>
      </c>
      <c r="AD1091" t="str">
        <f>CHOOSE(WEEKDAY(Ventes[[#This Row],[VenteDate]], 2),"lun.","mar.","mer.","jeu.","ven.","sam.","dim.")</f>
        <v>mer.</v>
      </c>
      <c r="AE1091" s="10" t="str">
        <f>IF(MONTH(Ventes[[#This Row],[VenteDate]])&lt;10,"0"&amp;MONTH(Ventes[[#This Row],[VenteDate]]),TEXT(MONTH(Ventes[[#This Row],[VenteDate]]),"##"))</f>
        <v>04</v>
      </c>
      <c r="AF1091" t="str">
        <f>CHOOSE(Ventes[[#This Row],[DateMoisNumero]],"janvier","février","mars","avril","mai","juin","juillet.","août","septembre","octobre","novembre","décembre")</f>
        <v>avril</v>
      </c>
      <c r="AG1091" t="str">
        <f>Ventes[[#This Row],[DateAnnee]]&amp;IF(WEEKNUM(Ventes[[#This Row],[VenteDate]])&lt;10,"-0","-")&amp;WEEKNUM(Ventes[[#This Row],[VenteDate]])</f>
        <v>2028-17</v>
      </c>
      <c r="AH1091" s="10">
        <f>YEAR(Ventes[[#This Row],[VenteDate]])</f>
        <v>2028</v>
      </c>
      <c r="AI1091" s="1"/>
      <c r="AK1091" s="2"/>
      <c r="AR1091"/>
      <c r="AS1091"/>
      <c r="AT1091"/>
      <c r="AU1091"/>
      <c r="AV1091"/>
      <c r="AW1091"/>
      <c r="BA1091"/>
      <c r="BC1091"/>
    </row>
    <row r="1092" spans="1:55">
      <c r="A1092" t="s">
        <v>2129</v>
      </c>
      <c r="B1092" t="s">
        <v>2130</v>
      </c>
      <c r="C1092" t="s">
        <v>2131</v>
      </c>
      <c r="D1092" s="7">
        <v>45260</v>
      </c>
      <c r="E1092" s="8">
        <v>45752</v>
      </c>
      <c r="F1092" s="8" t="s">
        <v>95</v>
      </c>
      <c r="G1092" t="s">
        <v>96</v>
      </c>
      <c r="H1092" t="s">
        <v>1131</v>
      </c>
      <c r="I1092" t="s">
        <v>1132</v>
      </c>
      <c r="J1092" t="s">
        <v>1133</v>
      </c>
      <c r="K1092" t="s">
        <v>2132</v>
      </c>
      <c r="L1092" s="9" t="s">
        <v>2133</v>
      </c>
      <c r="M1092" s="9" t="s">
        <v>130</v>
      </c>
      <c r="N1092" t="s">
        <v>131</v>
      </c>
      <c r="O1092" t="s">
        <v>77</v>
      </c>
      <c r="P1092" t="s">
        <v>78</v>
      </c>
      <c r="Q1092" s="5" t="s">
        <v>57</v>
      </c>
      <c r="R1092" t="s">
        <v>58</v>
      </c>
      <c r="S1092" t="s">
        <v>132</v>
      </c>
      <c r="T1092" t="s">
        <v>133</v>
      </c>
      <c r="U1092">
        <v>37.200000000000003</v>
      </c>
      <c r="V1092">
        <v>15</v>
      </c>
      <c r="W1092">
        <v>117.1</v>
      </c>
      <c r="X1092">
        <f>Ventes[[#This Row],[VenteNombre]]*Ventes[[#This Row],[PUHT]]</f>
        <v>1756.5</v>
      </c>
      <c r="Y1092">
        <f>IF(Ventes[[#This Row],[RemiseType]]="Aucun",0,IF(Ventes[[#This Row],[RemiseType]]="Bas",3%,IF(Ventes[[#This Row],[RemiseType]]="Moyen",5%,IF(Ventes[[#This Row],[RemiseType]]="Elevé",10%,0))))*Ventes[[#This Row],[VenteBrut]]</f>
        <v>175.65</v>
      </c>
      <c r="Z1092">
        <f>Ventes[[#This Row],[VenteBrut]]-Ventes[[#This Row],[Remise]]</f>
        <v>1580.85</v>
      </c>
      <c r="AA1092">
        <f>Ventes[[#This Row],[VenteNombre]]*Ventes[[#This Row],[CUHT]]</f>
        <v>558</v>
      </c>
      <c r="AB1092">
        <f>ROUND(Ventes[[#This Row],[VenteNet]]-Ventes[[#This Row],[Cout]],2)</f>
        <v>1022.85</v>
      </c>
      <c r="AC1092">
        <f>WEEKDAY(Ventes[[#This Row],[VenteDate]], 2)</f>
        <v>6</v>
      </c>
      <c r="AD1092" t="str">
        <f>CHOOSE(WEEKDAY(Ventes[[#This Row],[VenteDate]], 2),"lun.","mar.","mer.","jeu.","ven.","sam.","dim.")</f>
        <v>sam.</v>
      </c>
      <c r="AE1092" s="10" t="str">
        <f>IF(MONTH(Ventes[[#This Row],[VenteDate]])&lt;10,"0"&amp;MONTH(Ventes[[#This Row],[VenteDate]]),TEXT(MONTH(Ventes[[#This Row],[VenteDate]]),"##"))</f>
        <v>04</v>
      </c>
      <c r="AF1092" t="str">
        <f>CHOOSE(Ventes[[#This Row],[DateMoisNumero]],"janvier","février","mars","avril","mai","juin","juillet.","août","septembre","octobre","novembre","décembre")</f>
        <v>avril</v>
      </c>
      <c r="AG1092" t="str">
        <f>Ventes[[#This Row],[DateAnnee]]&amp;IF(WEEKNUM(Ventes[[#This Row],[VenteDate]])&lt;10,"-0","-")&amp;WEEKNUM(Ventes[[#This Row],[VenteDate]])</f>
        <v>2025-14</v>
      </c>
      <c r="AH1092" s="10">
        <f>YEAR(Ventes[[#This Row],[VenteDate]])</f>
        <v>2025</v>
      </c>
      <c r="AI1092" s="1"/>
      <c r="AK1092" s="2"/>
      <c r="AR1092"/>
      <c r="AS1092"/>
      <c r="AT1092"/>
      <c r="AU1092"/>
      <c r="AV1092"/>
      <c r="AW1092"/>
      <c r="BA1092"/>
      <c r="BC1092"/>
    </row>
    <row r="1093" spans="1:55">
      <c r="A1093" t="s">
        <v>2129</v>
      </c>
      <c r="B1093" t="s">
        <v>2130</v>
      </c>
      <c r="C1093" t="s">
        <v>2131</v>
      </c>
      <c r="D1093" s="7">
        <v>45260</v>
      </c>
      <c r="E1093" s="8">
        <v>46083</v>
      </c>
      <c r="F1093" s="8" t="s">
        <v>95</v>
      </c>
      <c r="G1093" t="s">
        <v>96</v>
      </c>
      <c r="H1093" t="s">
        <v>1131</v>
      </c>
      <c r="I1093" t="s">
        <v>1132</v>
      </c>
      <c r="J1093" t="s">
        <v>1133</v>
      </c>
      <c r="K1093" t="s">
        <v>938</v>
      </c>
      <c r="L1093" s="9" t="s">
        <v>939</v>
      </c>
      <c r="M1093" s="9" t="s">
        <v>53</v>
      </c>
      <c r="N1093" t="s">
        <v>54</v>
      </c>
      <c r="O1093" t="s">
        <v>77</v>
      </c>
      <c r="P1093" t="s">
        <v>78</v>
      </c>
      <c r="Q1093" s="5" t="s">
        <v>79</v>
      </c>
      <c r="R1093" t="s">
        <v>80</v>
      </c>
      <c r="S1093" t="s">
        <v>59</v>
      </c>
      <c r="T1093" t="s">
        <v>60</v>
      </c>
      <c r="U1093">
        <v>21.24</v>
      </c>
      <c r="V1093">
        <v>19</v>
      </c>
      <c r="W1093">
        <v>31.86</v>
      </c>
      <c r="X1093">
        <f>Ventes[[#This Row],[VenteNombre]]*Ventes[[#This Row],[PUHT]]</f>
        <v>605.34</v>
      </c>
      <c r="Y1093">
        <f>IF(Ventes[[#This Row],[RemiseType]]="Aucun",0,IF(Ventes[[#This Row],[RemiseType]]="Bas",3%,IF(Ventes[[#This Row],[RemiseType]]="Moyen",5%,IF(Ventes[[#This Row],[RemiseType]]="Elevé",10%,0))))*Ventes[[#This Row],[VenteBrut]]</f>
        <v>60.534000000000006</v>
      </c>
      <c r="Z1093">
        <f>Ventes[[#This Row],[VenteBrut]]-Ventes[[#This Row],[Remise]]</f>
        <v>544.80600000000004</v>
      </c>
      <c r="AA1093">
        <f>Ventes[[#This Row],[VenteNombre]]*Ventes[[#This Row],[CUHT]]</f>
        <v>403.55999999999995</v>
      </c>
      <c r="AB1093">
        <f>ROUND(Ventes[[#This Row],[VenteNet]]-Ventes[[#This Row],[Cout]],2)</f>
        <v>141.25</v>
      </c>
      <c r="AC1093">
        <f>WEEKDAY(Ventes[[#This Row],[VenteDate]], 2)</f>
        <v>1</v>
      </c>
      <c r="AD1093" t="str">
        <f>CHOOSE(WEEKDAY(Ventes[[#This Row],[VenteDate]], 2),"lun.","mar.","mer.","jeu.","ven.","sam.","dim.")</f>
        <v>lun.</v>
      </c>
      <c r="AE1093" s="10" t="str">
        <f>IF(MONTH(Ventes[[#This Row],[VenteDate]])&lt;10,"0"&amp;MONTH(Ventes[[#This Row],[VenteDate]]),TEXT(MONTH(Ventes[[#This Row],[VenteDate]]),"##"))</f>
        <v>03</v>
      </c>
      <c r="AF1093" t="str">
        <f>CHOOSE(Ventes[[#This Row],[DateMoisNumero]],"janvier","février","mars","avril","mai","juin","juillet.","août","septembre","octobre","novembre","décembre")</f>
        <v>mars</v>
      </c>
      <c r="AG1093" t="str">
        <f>Ventes[[#This Row],[DateAnnee]]&amp;IF(WEEKNUM(Ventes[[#This Row],[VenteDate]])&lt;10,"-0","-")&amp;WEEKNUM(Ventes[[#This Row],[VenteDate]])</f>
        <v>2026-10</v>
      </c>
      <c r="AH1093" s="10">
        <f>YEAR(Ventes[[#This Row],[VenteDate]])</f>
        <v>2026</v>
      </c>
      <c r="AI1093" s="1"/>
      <c r="AK1093" s="2"/>
      <c r="AR1093"/>
      <c r="AS1093"/>
      <c r="AT1093"/>
      <c r="AU1093"/>
      <c r="AV1093"/>
      <c r="AW1093"/>
      <c r="BA1093"/>
      <c r="BC1093"/>
    </row>
    <row r="1094" spans="1:55">
      <c r="A1094" t="s">
        <v>2129</v>
      </c>
      <c r="B1094" t="s">
        <v>2130</v>
      </c>
      <c r="C1094" t="s">
        <v>2131</v>
      </c>
      <c r="D1094" s="7">
        <v>45260</v>
      </c>
      <c r="E1094" s="8">
        <v>46482</v>
      </c>
      <c r="F1094" s="8" t="s">
        <v>95</v>
      </c>
      <c r="G1094" t="s">
        <v>96</v>
      </c>
      <c r="H1094" t="s">
        <v>1131</v>
      </c>
      <c r="I1094" t="s">
        <v>1132</v>
      </c>
      <c r="J1094" t="s">
        <v>1133</v>
      </c>
      <c r="K1094" t="s">
        <v>2134</v>
      </c>
      <c r="L1094" s="9" t="s">
        <v>2135</v>
      </c>
      <c r="M1094" s="9" t="s">
        <v>130</v>
      </c>
      <c r="N1094" t="s">
        <v>131</v>
      </c>
      <c r="O1094" t="s">
        <v>77</v>
      </c>
      <c r="P1094" s="9" t="s">
        <v>78</v>
      </c>
      <c r="Q1094" s="5" t="s">
        <v>57</v>
      </c>
      <c r="R1094" t="s">
        <v>58</v>
      </c>
      <c r="S1094" t="s">
        <v>132</v>
      </c>
      <c r="T1094" t="s">
        <v>133</v>
      </c>
      <c r="U1094" s="9">
        <v>66.959999999999994</v>
      </c>
      <c r="V1094">
        <v>15</v>
      </c>
      <c r="W1094" s="9">
        <v>130.78</v>
      </c>
      <c r="X1094">
        <f>Ventes[[#This Row],[VenteNombre]]*Ventes[[#This Row],[PUHT]]</f>
        <v>1961.7</v>
      </c>
      <c r="Y1094">
        <f>IF(Ventes[[#This Row],[RemiseType]]="Aucun",0,IF(Ventes[[#This Row],[RemiseType]]="Bas",3%,IF(Ventes[[#This Row],[RemiseType]]="Moyen",5%,IF(Ventes[[#This Row],[RemiseType]]="Elevé",10%,0))))*Ventes[[#This Row],[VenteBrut]]</f>
        <v>196.17000000000002</v>
      </c>
      <c r="Z1094">
        <f>Ventes[[#This Row],[VenteBrut]]-Ventes[[#This Row],[Remise]]</f>
        <v>1765.53</v>
      </c>
      <c r="AA1094">
        <f>Ventes[[#This Row],[VenteNombre]]*Ventes[[#This Row],[CUHT]]</f>
        <v>1004.3999999999999</v>
      </c>
      <c r="AB1094">
        <f>ROUND(Ventes[[#This Row],[VenteNet]]-Ventes[[#This Row],[Cout]],2)</f>
        <v>761.13</v>
      </c>
      <c r="AC1094">
        <f>WEEKDAY(Ventes[[#This Row],[VenteDate]], 2)</f>
        <v>1</v>
      </c>
      <c r="AD1094" t="str">
        <f>CHOOSE(WEEKDAY(Ventes[[#This Row],[VenteDate]], 2),"lun.","mar.","mer.","jeu.","ven.","sam.","dim.")</f>
        <v>lun.</v>
      </c>
      <c r="AE1094" s="10" t="str">
        <f>IF(MONTH(Ventes[[#This Row],[VenteDate]])&lt;10,"0"&amp;MONTH(Ventes[[#This Row],[VenteDate]]),TEXT(MONTH(Ventes[[#This Row],[VenteDate]]),"##"))</f>
        <v>04</v>
      </c>
      <c r="AF1094" t="str">
        <f>CHOOSE(Ventes[[#This Row],[DateMoisNumero]],"janvier","février","mars","avril","mai","juin","juillet.","août","septembre","octobre","novembre","décembre")</f>
        <v>avril</v>
      </c>
      <c r="AG1094" t="str">
        <f>Ventes[[#This Row],[DateAnnee]]&amp;IF(WEEKNUM(Ventes[[#This Row],[VenteDate]])&lt;10,"-0","-")&amp;WEEKNUM(Ventes[[#This Row],[VenteDate]])</f>
        <v>2027-15</v>
      </c>
      <c r="AH1094" s="10">
        <f>YEAR(Ventes[[#This Row],[VenteDate]])</f>
        <v>2027</v>
      </c>
      <c r="AI1094" s="1"/>
      <c r="AK1094" s="2"/>
      <c r="AR1094"/>
      <c r="AS1094"/>
      <c r="AT1094"/>
      <c r="AU1094"/>
      <c r="AV1094"/>
      <c r="AW1094"/>
      <c r="BA1094"/>
      <c r="BC1094"/>
    </row>
    <row r="1095" spans="1:55">
      <c r="A1095" t="s">
        <v>2129</v>
      </c>
      <c r="B1095" t="s">
        <v>2130</v>
      </c>
      <c r="C1095" t="s">
        <v>2131</v>
      </c>
      <c r="D1095" s="7">
        <v>45260</v>
      </c>
      <c r="E1095" s="8">
        <v>46814</v>
      </c>
      <c r="F1095" s="8" t="s">
        <v>95</v>
      </c>
      <c r="G1095" t="s">
        <v>96</v>
      </c>
      <c r="H1095" t="s">
        <v>1131</v>
      </c>
      <c r="I1095" t="s">
        <v>1132</v>
      </c>
      <c r="J1095" t="s">
        <v>1133</v>
      </c>
      <c r="K1095" t="s">
        <v>1745</v>
      </c>
      <c r="L1095" s="9" t="s">
        <v>1746</v>
      </c>
      <c r="M1095" s="9" t="s">
        <v>53</v>
      </c>
      <c r="N1095" t="s">
        <v>54</v>
      </c>
      <c r="O1095" t="s">
        <v>77</v>
      </c>
      <c r="P1095" s="9" t="s">
        <v>78</v>
      </c>
      <c r="Q1095" s="5" t="s">
        <v>79</v>
      </c>
      <c r="R1095" t="s">
        <v>80</v>
      </c>
      <c r="S1095" t="s">
        <v>59</v>
      </c>
      <c r="T1095" t="s">
        <v>60</v>
      </c>
      <c r="U1095" s="9">
        <v>23.6</v>
      </c>
      <c r="V1095">
        <v>19</v>
      </c>
      <c r="W1095" s="9">
        <v>35.4</v>
      </c>
      <c r="X1095">
        <f>Ventes[[#This Row],[VenteNombre]]*Ventes[[#This Row],[PUHT]]</f>
        <v>672.6</v>
      </c>
      <c r="Y1095">
        <f>IF(Ventes[[#This Row],[RemiseType]]="Aucun",0,IF(Ventes[[#This Row],[RemiseType]]="Bas",3%,IF(Ventes[[#This Row],[RemiseType]]="Moyen",5%,IF(Ventes[[#This Row],[RemiseType]]="Elevé",10%,0))))*Ventes[[#This Row],[VenteBrut]]</f>
        <v>67.260000000000005</v>
      </c>
      <c r="Z1095">
        <f>Ventes[[#This Row],[VenteBrut]]-Ventes[[#This Row],[Remise]]</f>
        <v>605.34</v>
      </c>
      <c r="AA1095">
        <f>Ventes[[#This Row],[VenteNombre]]*Ventes[[#This Row],[CUHT]]</f>
        <v>448.40000000000003</v>
      </c>
      <c r="AB1095">
        <f>ROUND(Ventes[[#This Row],[VenteNet]]-Ventes[[#This Row],[Cout]],2)</f>
        <v>156.94</v>
      </c>
      <c r="AC1095">
        <f>WEEKDAY(Ventes[[#This Row],[VenteDate]], 2)</f>
        <v>4</v>
      </c>
      <c r="AD1095" t="str">
        <f>CHOOSE(WEEKDAY(Ventes[[#This Row],[VenteDate]], 2),"lun.","mar.","mer.","jeu.","ven.","sam.","dim.")</f>
        <v>jeu.</v>
      </c>
      <c r="AE1095" s="10" t="str">
        <f>IF(MONTH(Ventes[[#This Row],[VenteDate]])&lt;10,"0"&amp;MONTH(Ventes[[#This Row],[VenteDate]]),TEXT(MONTH(Ventes[[#This Row],[VenteDate]]),"##"))</f>
        <v>03</v>
      </c>
      <c r="AF1095" t="str">
        <f>CHOOSE(Ventes[[#This Row],[DateMoisNumero]],"janvier","février","mars","avril","mai","juin","juillet.","août","septembre","octobre","novembre","décembre")</f>
        <v>mars</v>
      </c>
      <c r="AG1095" t="str">
        <f>Ventes[[#This Row],[DateAnnee]]&amp;IF(WEEKNUM(Ventes[[#This Row],[VenteDate]])&lt;10,"-0","-")&amp;WEEKNUM(Ventes[[#This Row],[VenteDate]])</f>
        <v>2028-10</v>
      </c>
      <c r="AH1095" s="10">
        <f>YEAR(Ventes[[#This Row],[VenteDate]])</f>
        <v>2028</v>
      </c>
      <c r="AI1095" s="1"/>
      <c r="AK1095" s="2"/>
      <c r="AR1095"/>
      <c r="AS1095"/>
      <c r="AT1095"/>
      <c r="AU1095"/>
      <c r="AV1095"/>
      <c r="AW1095"/>
      <c r="BA1095"/>
      <c r="BC1095"/>
    </row>
    <row r="1096" spans="1:55">
      <c r="A1096" t="s">
        <v>2136</v>
      </c>
      <c r="B1096" t="s">
        <v>2137</v>
      </c>
      <c r="D1096" s="7">
        <v>45633</v>
      </c>
      <c r="E1096" s="8">
        <v>45693</v>
      </c>
      <c r="F1096" s="8" t="s">
        <v>219</v>
      </c>
      <c r="G1096" t="s">
        <v>220</v>
      </c>
      <c r="H1096" t="s">
        <v>1145</v>
      </c>
      <c r="I1096" t="s">
        <v>1146</v>
      </c>
      <c r="J1096" t="s">
        <v>1147</v>
      </c>
      <c r="K1096" t="s">
        <v>185</v>
      </c>
      <c r="L1096" s="9" t="s">
        <v>186</v>
      </c>
      <c r="M1096" s="9" t="s">
        <v>43</v>
      </c>
      <c r="N1096" t="s">
        <v>44</v>
      </c>
      <c r="O1096" t="s">
        <v>55</v>
      </c>
      <c r="P1096" t="s">
        <v>56</v>
      </c>
      <c r="Q1096" s="5" t="s">
        <v>47</v>
      </c>
      <c r="R1096" t="s">
        <v>48</v>
      </c>
      <c r="S1096" t="s">
        <v>49</v>
      </c>
      <c r="T1096" t="s">
        <v>50</v>
      </c>
      <c r="U1096">
        <v>29.4</v>
      </c>
      <c r="V1096">
        <v>16</v>
      </c>
      <c r="W1096">
        <v>40.64</v>
      </c>
      <c r="X1096">
        <f>Ventes[[#This Row],[VenteNombre]]*Ventes[[#This Row],[PUHT]]</f>
        <v>650.24</v>
      </c>
      <c r="Y1096">
        <f>IF(Ventes[[#This Row],[RemiseType]]="Aucun",0,IF(Ventes[[#This Row],[RemiseType]]="Bas",3%,IF(Ventes[[#This Row],[RemiseType]]="Moyen",5%,IF(Ventes[[#This Row],[RemiseType]]="Elevé",10%,0))))*Ventes[[#This Row],[VenteBrut]]</f>
        <v>19.507200000000001</v>
      </c>
      <c r="Z1096">
        <f>Ventes[[#This Row],[VenteBrut]]-Ventes[[#This Row],[Remise]]</f>
        <v>630.7328</v>
      </c>
      <c r="AA1096">
        <f>Ventes[[#This Row],[VenteNombre]]*Ventes[[#This Row],[CUHT]]</f>
        <v>470.4</v>
      </c>
      <c r="AB1096">
        <f>ROUND(Ventes[[#This Row],[VenteNet]]-Ventes[[#This Row],[Cout]],2)</f>
        <v>160.33000000000001</v>
      </c>
      <c r="AC1096">
        <f>WEEKDAY(Ventes[[#This Row],[VenteDate]], 2)</f>
        <v>3</v>
      </c>
      <c r="AD1096" t="str">
        <f>CHOOSE(WEEKDAY(Ventes[[#This Row],[VenteDate]], 2),"lun.","mar.","mer.","jeu.","ven.","sam.","dim.")</f>
        <v>mer.</v>
      </c>
      <c r="AE1096" s="10" t="str">
        <f>IF(MONTH(Ventes[[#This Row],[VenteDate]])&lt;10,"0"&amp;MONTH(Ventes[[#This Row],[VenteDate]]),TEXT(MONTH(Ventes[[#This Row],[VenteDate]]),"##"))</f>
        <v>02</v>
      </c>
      <c r="AF1096" t="str">
        <f>CHOOSE(Ventes[[#This Row],[DateMoisNumero]],"janvier","février","mars","avril","mai","juin","juillet.","août","septembre","octobre","novembre","décembre")</f>
        <v>février</v>
      </c>
      <c r="AG1096" t="str">
        <f>Ventes[[#This Row],[DateAnnee]]&amp;IF(WEEKNUM(Ventes[[#This Row],[VenteDate]])&lt;10,"-0","-")&amp;WEEKNUM(Ventes[[#This Row],[VenteDate]])</f>
        <v>2025-06</v>
      </c>
      <c r="AH1096" s="10">
        <f>YEAR(Ventes[[#This Row],[VenteDate]])</f>
        <v>2025</v>
      </c>
      <c r="AI1096" s="1"/>
      <c r="AK1096" s="2"/>
      <c r="AR1096"/>
      <c r="AS1096"/>
      <c r="AT1096"/>
      <c r="AU1096"/>
      <c r="AV1096"/>
      <c r="AW1096"/>
      <c r="BA1096"/>
      <c r="BC1096"/>
    </row>
    <row r="1097" spans="1:55">
      <c r="A1097" t="s">
        <v>2136</v>
      </c>
      <c r="B1097" t="s">
        <v>2137</v>
      </c>
      <c r="D1097" s="7">
        <v>45633</v>
      </c>
      <c r="E1097" s="8">
        <v>46051</v>
      </c>
      <c r="F1097" s="8" t="s">
        <v>219</v>
      </c>
      <c r="G1097" t="s">
        <v>220</v>
      </c>
      <c r="H1097" t="s">
        <v>1145</v>
      </c>
      <c r="I1097" t="s">
        <v>1146</v>
      </c>
      <c r="J1097" t="s">
        <v>1147</v>
      </c>
      <c r="K1097" t="s">
        <v>2138</v>
      </c>
      <c r="L1097" s="9" t="s">
        <v>2139</v>
      </c>
      <c r="M1097" s="9" t="s">
        <v>43</v>
      </c>
      <c r="N1097" t="s">
        <v>44</v>
      </c>
      <c r="O1097" t="s">
        <v>55</v>
      </c>
      <c r="P1097" t="s">
        <v>56</v>
      </c>
      <c r="Q1097" s="5" t="s">
        <v>65</v>
      </c>
      <c r="R1097" t="s">
        <v>66</v>
      </c>
      <c r="S1097" t="s">
        <v>271</v>
      </c>
      <c r="T1097" t="s">
        <v>272</v>
      </c>
      <c r="U1097">
        <v>21.6</v>
      </c>
      <c r="V1097">
        <v>15</v>
      </c>
      <c r="W1097">
        <v>110.26</v>
      </c>
      <c r="X1097">
        <f>Ventes[[#This Row],[VenteNombre]]*Ventes[[#This Row],[PUHT]]</f>
        <v>1653.9</v>
      </c>
      <c r="Y1097">
        <f>IF(Ventes[[#This Row],[RemiseType]]="Aucun",0,IF(Ventes[[#This Row],[RemiseType]]="Bas",3%,IF(Ventes[[#This Row],[RemiseType]]="Moyen",5%,IF(Ventes[[#This Row],[RemiseType]]="Elevé",10%,0))))*Ventes[[#This Row],[VenteBrut]]</f>
        <v>49.617000000000004</v>
      </c>
      <c r="Z1097">
        <f>Ventes[[#This Row],[VenteBrut]]-Ventes[[#This Row],[Remise]]</f>
        <v>1604.2830000000001</v>
      </c>
      <c r="AA1097">
        <f>Ventes[[#This Row],[VenteNombre]]*Ventes[[#This Row],[CUHT]]</f>
        <v>324</v>
      </c>
      <c r="AB1097">
        <f>ROUND(Ventes[[#This Row],[VenteNet]]-Ventes[[#This Row],[Cout]],2)</f>
        <v>1280.28</v>
      </c>
      <c r="AC1097">
        <f>WEEKDAY(Ventes[[#This Row],[VenteDate]], 2)</f>
        <v>4</v>
      </c>
      <c r="AD1097" t="str">
        <f>CHOOSE(WEEKDAY(Ventes[[#This Row],[VenteDate]], 2),"lun.","mar.","mer.","jeu.","ven.","sam.","dim.")</f>
        <v>jeu.</v>
      </c>
      <c r="AE1097" s="10" t="str">
        <f>IF(MONTH(Ventes[[#This Row],[VenteDate]])&lt;10,"0"&amp;MONTH(Ventes[[#This Row],[VenteDate]]),TEXT(MONTH(Ventes[[#This Row],[VenteDate]]),"##"))</f>
        <v>01</v>
      </c>
      <c r="AF1097" t="str">
        <f>CHOOSE(Ventes[[#This Row],[DateMoisNumero]],"janvier","février","mars","avril","mai","juin","juillet.","août","septembre","octobre","novembre","décembre")</f>
        <v>janvier</v>
      </c>
      <c r="AG1097" t="str">
        <f>Ventes[[#This Row],[DateAnnee]]&amp;IF(WEEKNUM(Ventes[[#This Row],[VenteDate]])&lt;10,"-0","-")&amp;WEEKNUM(Ventes[[#This Row],[VenteDate]])</f>
        <v>2026-05</v>
      </c>
      <c r="AH1097" s="10">
        <f>YEAR(Ventes[[#This Row],[VenteDate]])</f>
        <v>2026</v>
      </c>
      <c r="AI1097" s="1"/>
      <c r="AK1097" s="2"/>
      <c r="AR1097"/>
      <c r="AS1097"/>
      <c r="AT1097"/>
      <c r="AU1097"/>
      <c r="AV1097"/>
      <c r="AW1097"/>
      <c r="BA1097"/>
      <c r="BC1097"/>
    </row>
    <row r="1098" spans="1:55">
      <c r="A1098" t="s">
        <v>2136</v>
      </c>
      <c r="B1098" t="s">
        <v>2137</v>
      </c>
      <c r="D1098" s="7">
        <v>45633</v>
      </c>
      <c r="E1098" s="8">
        <v>46423</v>
      </c>
      <c r="F1098" s="8" t="s">
        <v>219</v>
      </c>
      <c r="G1098" t="s">
        <v>220</v>
      </c>
      <c r="H1098" t="s">
        <v>1145</v>
      </c>
      <c r="I1098" t="s">
        <v>1146</v>
      </c>
      <c r="J1098" t="s">
        <v>1147</v>
      </c>
      <c r="K1098" t="s">
        <v>177</v>
      </c>
      <c r="L1098" s="9" t="s">
        <v>178</v>
      </c>
      <c r="M1098" s="9" t="s">
        <v>43</v>
      </c>
      <c r="N1098" t="s">
        <v>44</v>
      </c>
      <c r="O1098" t="s">
        <v>55</v>
      </c>
      <c r="P1098" s="9" t="s">
        <v>56</v>
      </c>
      <c r="Q1098" s="5" t="s">
        <v>47</v>
      </c>
      <c r="R1098" t="s">
        <v>48</v>
      </c>
      <c r="S1098" t="s">
        <v>49</v>
      </c>
      <c r="T1098" t="s">
        <v>50</v>
      </c>
      <c r="U1098" s="9">
        <v>21</v>
      </c>
      <c r="V1098">
        <v>16</v>
      </c>
      <c r="W1098" s="9">
        <v>29.03</v>
      </c>
      <c r="X1098">
        <f>Ventes[[#This Row],[VenteNombre]]*Ventes[[#This Row],[PUHT]]</f>
        <v>464.48</v>
      </c>
      <c r="Y1098">
        <f>IF(Ventes[[#This Row],[RemiseType]]="Aucun",0,IF(Ventes[[#This Row],[RemiseType]]="Bas",3%,IF(Ventes[[#This Row],[RemiseType]]="Moyen",5%,IF(Ventes[[#This Row],[RemiseType]]="Elevé",10%,0))))*Ventes[[#This Row],[VenteBrut]]</f>
        <v>13.9344</v>
      </c>
      <c r="Z1098">
        <f>Ventes[[#This Row],[VenteBrut]]-Ventes[[#This Row],[Remise]]</f>
        <v>450.54560000000004</v>
      </c>
      <c r="AA1098">
        <f>Ventes[[#This Row],[VenteNombre]]*Ventes[[#This Row],[CUHT]]</f>
        <v>336</v>
      </c>
      <c r="AB1098">
        <f>ROUND(Ventes[[#This Row],[VenteNet]]-Ventes[[#This Row],[Cout]],2)</f>
        <v>114.55</v>
      </c>
      <c r="AC1098">
        <f>WEEKDAY(Ventes[[#This Row],[VenteDate]], 2)</f>
        <v>5</v>
      </c>
      <c r="AD1098" t="str">
        <f>CHOOSE(WEEKDAY(Ventes[[#This Row],[VenteDate]], 2),"lun.","mar.","mer.","jeu.","ven.","sam.","dim.")</f>
        <v>ven.</v>
      </c>
      <c r="AE1098" s="10" t="str">
        <f>IF(MONTH(Ventes[[#This Row],[VenteDate]])&lt;10,"0"&amp;MONTH(Ventes[[#This Row],[VenteDate]]),TEXT(MONTH(Ventes[[#This Row],[VenteDate]]),"##"))</f>
        <v>02</v>
      </c>
      <c r="AF1098" t="str">
        <f>CHOOSE(Ventes[[#This Row],[DateMoisNumero]],"janvier","février","mars","avril","mai","juin","juillet.","août","septembre","octobre","novembre","décembre")</f>
        <v>février</v>
      </c>
      <c r="AG1098" t="str">
        <f>Ventes[[#This Row],[DateAnnee]]&amp;IF(WEEKNUM(Ventes[[#This Row],[VenteDate]])&lt;10,"-0","-")&amp;WEEKNUM(Ventes[[#This Row],[VenteDate]])</f>
        <v>2027-06</v>
      </c>
      <c r="AH1098" s="10">
        <f>YEAR(Ventes[[#This Row],[VenteDate]])</f>
        <v>2027</v>
      </c>
      <c r="AI1098" s="1"/>
      <c r="AK1098" s="2"/>
      <c r="AR1098"/>
      <c r="AS1098"/>
      <c r="AT1098"/>
      <c r="AU1098"/>
      <c r="AV1098"/>
      <c r="AW1098"/>
      <c r="BA1098"/>
      <c r="BC1098"/>
    </row>
    <row r="1099" spans="1:55">
      <c r="A1099" t="s">
        <v>2136</v>
      </c>
      <c r="B1099" t="s">
        <v>2137</v>
      </c>
      <c r="D1099" s="7">
        <v>45633</v>
      </c>
      <c r="E1099" s="8">
        <v>46781</v>
      </c>
      <c r="F1099" s="8" t="s">
        <v>219</v>
      </c>
      <c r="G1099" t="s">
        <v>220</v>
      </c>
      <c r="H1099" t="s">
        <v>1145</v>
      </c>
      <c r="I1099" t="s">
        <v>1146</v>
      </c>
      <c r="J1099" t="s">
        <v>1147</v>
      </c>
      <c r="K1099" t="s">
        <v>449</v>
      </c>
      <c r="L1099" s="9" t="s">
        <v>450</v>
      </c>
      <c r="M1099" s="9" t="s">
        <v>43</v>
      </c>
      <c r="N1099" t="s">
        <v>44</v>
      </c>
      <c r="O1099" t="s">
        <v>55</v>
      </c>
      <c r="P1099" s="9" t="s">
        <v>56</v>
      </c>
      <c r="Q1099" s="5" t="s">
        <v>65</v>
      </c>
      <c r="R1099" t="s">
        <v>66</v>
      </c>
      <c r="S1099" t="s">
        <v>271</v>
      </c>
      <c r="T1099" t="s">
        <v>272</v>
      </c>
      <c r="U1099" s="9">
        <v>12.6</v>
      </c>
      <c r="V1099">
        <v>15</v>
      </c>
      <c r="W1099" s="9">
        <v>105.99</v>
      </c>
      <c r="X1099">
        <f>Ventes[[#This Row],[VenteNombre]]*Ventes[[#This Row],[PUHT]]</f>
        <v>1589.85</v>
      </c>
      <c r="Y1099">
        <f>IF(Ventes[[#This Row],[RemiseType]]="Aucun",0,IF(Ventes[[#This Row],[RemiseType]]="Bas",3%,IF(Ventes[[#This Row],[RemiseType]]="Moyen",5%,IF(Ventes[[#This Row],[RemiseType]]="Elevé",10%,0))))*Ventes[[#This Row],[VenteBrut]]</f>
        <v>47.695499999999996</v>
      </c>
      <c r="Z1099">
        <f>Ventes[[#This Row],[VenteBrut]]-Ventes[[#This Row],[Remise]]</f>
        <v>1542.1544999999999</v>
      </c>
      <c r="AA1099">
        <f>Ventes[[#This Row],[VenteNombre]]*Ventes[[#This Row],[CUHT]]</f>
        <v>189</v>
      </c>
      <c r="AB1099">
        <f>ROUND(Ventes[[#This Row],[VenteNet]]-Ventes[[#This Row],[Cout]],2)</f>
        <v>1353.15</v>
      </c>
      <c r="AC1099">
        <f>WEEKDAY(Ventes[[#This Row],[VenteDate]], 2)</f>
        <v>6</v>
      </c>
      <c r="AD1099" t="str">
        <f>CHOOSE(WEEKDAY(Ventes[[#This Row],[VenteDate]], 2),"lun.","mar.","mer.","jeu.","ven.","sam.","dim.")</f>
        <v>sam.</v>
      </c>
      <c r="AE1099" s="10" t="str">
        <f>IF(MONTH(Ventes[[#This Row],[VenteDate]])&lt;10,"0"&amp;MONTH(Ventes[[#This Row],[VenteDate]]),TEXT(MONTH(Ventes[[#This Row],[VenteDate]]),"##"))</f>
        <v>01</v>
      </c>
      <c r="AF1099" t="str">
        <f>CHOOSE(Ventes[[#This Row],[DateMoisNumero]],"janvier","février","mars","avril","mai","juin","juillet.","août","septembre","octobre","novembre","décembre")</f>
        <v>janvier</v>
      </c>
      <c r="AG1099" t="str">
        <f>Ventes[[#This Row],[DateAnnee]]&amp;IF(WEEKNUM(Ventes[[#This Row],[VenteDate]])&lt;10,"-0","-")&amp;WEEKNUM(Ventes[[#This Row],[VenteDate]])</f>
        <v>2028-05</v>
      </c>
      <c r="AH1099" s="10">
        <f>YEAR(Ventes[[#This Row],[VenteDate]])</f>
        <v>2028</v>
      </c>
      <c r="AI1099" s="1"/>
      <c r="AK1099" s="2"/>
      <c r="AR1099"/>
      <c r="AS1099"/>
      <c r="AT1099"/>
      <c r="AU1099"/>
      <c r="AV1099"/>
      <c r="AW1099"/>
      <c r="BA1099"/>
      <c r="BC1099"/>
    </row>
    <row r="1100" spans="1:55">
      <c r="A1100" t="s">
        <v>2140</v>
      </c>
      <c r="B1100" t="s">
        <v>2141</v>
      </c>
      <c r="D1100" s="8">
        <v>45934</v>
      </c>
      <c r="E1100" s="8">
        <v>45934</v>
      </c>
      <c r="F1100" s="8" t="s">
        <v>669</v>
      </c>
      <c r="H1100" t="s">
        <v>842</v>
      </c>
      <c r="I1100" t="s">
        <v>843</v>
      </c>
      <c r="J1100" t="s">
        <v>844</v>
      </c>
      <c r="K1100" t="s">
        <v>290</v>
      </c>
      <c r="L1100" s="9" t="s">
        <v>291</v>
      </c>
      <c r="M1100" s="9" t="s">
        <v>63</v>
      </c>
      <c r="N1100" t="s">
        <v>64</v>
      </c>
      <c r="O1100" t="s">
        <v>288</v>
      </c>
      <c r="P1100" t="s">
        <v>289</v>
      </c>
      <c r="Q1100" s="5" t="s">
        <v>79</v>
      </c>
      <c r="R1100" t="s">
        <v>80</v>
      </c>
      <c r="S1100" t="s">
        <v>675</v>
      </c>
      <c r="T1100" t="s">
        <v>676</v>
      </c>
      <c r="U1100">
        <v>67.2</v>
      </c>
      <c r="V1100">
        <v>16</v>
      </c>
      <c r="W1100">
        <v>94.5</v>
      </c>
      <c r="X1100">
        <f>Ventes[[#This Row],[VenteNombre]]*Ventes[[#This Row],[PUHT]]</f>
        <v>1512</v>
      </c>
      <c r="Y110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0">
        <f>Ventes[[#This Row],[VenteBrut]]-Ventes[[#This Row],[Remise]]</f>
        <v>1512</v>
      </c>
      <c r="AA1100">
        <f>Ventes[[#This Row],[VenteNombre]]*Ventes[[#This Row],[CUHT]]</f>
        <v>1075.2</v>
      </c>
      <c r="AB1100">
        <f>ROUND(Ventes[[#This Row],[VenteNet]]-Ventes[[#This Row],[Cout]],2)</f>
        <v>436.8</v>
      </c>
      <c r="AC1100">
        <f>WEEKDAY(Ventes[[#This Row],[VenteDate]], 2)</f>
        <v>6</v>
      </c>
      <c r="AD1100" t="str">
        <f>CHOOSE(WEEKDAY(Ventes[[#This Row],[VenteDate]], 2),"lun.","mar.","mer.","jeu.","ven.","sam.","dim.")</f>
        <v>sam.</v>
      </c>
      <c r="AE1100" s="10" t="str">
        <f>IF(MONTH(Ventes[[#This Row],[VenteDate]])&lt;10,"0"&amp;MONTH(Ventes[[#This Row],[VenteDate]]),TEXT(MONTH(Ventes[[#This Row],[VenteDate]]),"##"))</f>
        <v>10</v>
      </c>
      <c r="AF1100" t="str">
        <f>CHOOSE(Ventes[[#This Row],[DateMoisNumero]],"janvier","février","mars","avril","mai","juin","juillet.","août","septembre","octobre","novembre","décembre")</f>
        <v>octobre</v>
      </c>
      <c r="AG1100" t="str">
        <f>Ventes[[#This Row],[DateAnnee]]&amp;IF(WEEKNUM(Ventes[[#This Row],[VenteDate]])&lt;10,"-0","-")&amp;WEEKNUM(Ventes[[#This Row],[VenteDate]])</f>
        <v>2025-40</v>
      </c>
      <c r="AH1100" s="10">
        <f>YEAR(Ventes[[#This Row],[VenteDate]])</f>
        <v>2025</v>
      </c>
      <c r="AI1100" s="1"/>
      <c r="AK1100" s="2"/>
      <c r="AR1100"/>
      <c r="AS1100"/>
      <c r="AT1100"/>
      <c r="AU1100"/>
      <c r="AV1100"/>
      <c r="AW1100"/>
      <c r="BA1100"/>
      <c r="BC1100"/>
    </row>
    <row r="1101" spans="1:55">
      <c r="A1101" t="s">
        <v>2140</v>
      </c>
      <c r="B1101" t="s">
        <v>2141</v>
      </c>
      <c r="D1101" s="8">
        <v>45934</v>
      </c>
      <c r="E1101" s="8">
        <v>46090</v>
      </c>
      <c r="F1101" s="8" t="s">
        <v>669</v>
      </c>
      <c r="H1101" t="s">
        <v>842</v>
      </c>
      <c r="I1101" t="s">
        <v>843</v>
      </c>
      <c r="J1101" t="s">
        <v>844</v>
      </c>
      <c r="K1101" t="s">
        <v>2142</v>
      </c>
      <c r="L1101" s="9" t="s">
        <v>2143</v>
      </c>
      <c r="M1101" s="9" t="s">
        <v>63</v>
      </c>
      <c r="N1101" t="s">
        <v>64</v>
      </c>
      <c r="O1101" t="s">
        <v>288</v>
      </c>
      <c r="P1101" t="s">
        <v>289</v>
      </c>
      <c r="Q1101" s="5" t="s">
        <v>57</v>
      </c>
      <c r="R1101" t="s">
        <v>58</v>
      </c>
      <c r="S1101" t="s">
        <v>307</v>
      </c>
      <c r="T1101" t="s">
        <v>308</v>
      </c>
      <c r="U1101">
        <v>61.56</v>
      </c>
      <c r="V1101">
        <v>11</v>
      </c>
      <c r="W1101">
        <v>148.6</v>
      </c>
      <c r="X1101">
        <f>Ventes[[#This Row],[VenteNombre]]*Ventes[[#This Row],[PUHT]]</f>
        <v>1634.6</v>
      </c>
      <c r="Y110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1">
        <f>Ventes[[#This Row],[VenteBrut]]-Ventes[[#This Row],[Remise]]</f>
        <v>1634.6</v>
      </c>
      <c r="AA1101">
        <f>Ventes[[#This Row],[VenteNombre]]*Ventes[[#This Row],[CUHT]]</f>
        <v>677.16000000000008</v>
      </c>
      <c r="AB1101">
        <f>ROUND(Ventes[[#This Row],[VenteNet]]-Ventes[[#This Row],[Cout]],2)</f>
        <v>957.44</v>
      </c>
      <c r="AC1101">
        <f>WEEKDAY(Ventes[[#This Row],[VenteDate]], 2)</f>
        <v>1</v>
      </c>
      <c r="AD1101" t="str">
        <f>CHOOSE(WEEKDAY(Ventes[[#This Row],[VenteDate]], 2),"lun.","mar.","mer.","jeu.","ven.","sam.","dim.")</f>
        <v>lun.</v>
      </c>
      <c r="AE1101" s="10" t="str">
        <f>IF(MONTH(Ventes[[#This Row],[VenteDate]])&lt;10,"0"&amp;MONTH(Ventes[[#This Row],[VenteDate]]),TEXT(MONTH(Ventes[[#This Row],[VenteDate]]),"##"))</f>
        <v>03</v>
      </c>
      <c r="AF1101" t="str">
        <f>CHOOSE(Ventes[[#This Row],[DateMoisNumero]],"janvier","février","mars","avril","mai","juin","juillet.","août","septembre","octobre","novembre","décembre")</f>
        <v>mars</v>
      </c>
      <c r="AG1101" t="str">
        <f>Ventes[[#This Row],[DateAnnee]]&amp;IF(WEEKNUM(Ventes[[#This Row],[VenteDate]])&lt;10,"-0","-")&amp;WEEKNUM(Ventes[[#This Row],[VenteDate]])</f>
        <v>2026-11</v>
      </c>
      <c r="AH1101" s="10">
        <f>YEAR(Ventes[[#This Row],[VenteDate]])</f>
        <v>2026</v>
      </c>
      <c r="AI1101" s="1"/>
      <c r="AK1101" s="2"/>
      <c r="AR1101"/>
      <c r="AS1101"/>
      <c r="AT1101"/>
      <c r="AU1101"/>
      <c r="AV1101"/>
      <c r="AW1101"/>
      <c r="BA1101"/>
      <c r="BC1101"/>
    </row>
    <row r="1102" spans="1:55">
      <c r="A1102" t="s">
        <v>2140</v>
      </c>
      <c r="B1102" t="s">
        <v>2141</v>
      </c>
      <c r="D1102" s="8">
        <v>45934</v>
      </c>
      <c r="E1102" s="8">
        <v>46664</v>
      </c>
      <c r="F1102" s="8" t="s">
        <v>669</v>
      </c>
      <c r="H1102" t="s">
        <v>842</v>
      </c>
      <c r="I1102" t="s">
        <v>843</v>
      </c>
      <c r="J1102" t="s">
        <v>844</v>
      </c>
      <c r="K1102" t="s">
        <v>1771</v>
      </c>
      <c r="L1102" s="9" t="s">
        <v>1772</v>
      </c>
      <c r="M1102" s="9" t="s">
        <v>63</v>
      </c>
      <c r="N1102" t="s">
        <v>64</v>
      </c>
      <c r="O1102" t="s">
        <v>288</v>
      </c>
      <c r="P1102" s="9" t="s">
        <v>289</v>
      </c>
      <c r="Q1102" s="5" t="s">
        <v>79</v>
      </c>
      <c r="R1102" t="s">
        <v>80</v>
      </c>
      <c r="S1102" t="s">
        <v>675</v>
      </c>
      <c r="T1102" t="s">
        <v>676</v>
      </c>
      <c r="U1102" s="9">
        <v>43.2</v>
      </c>
      <c r="V1102">
        <v>16</v>
      </c>
      <c r="W1102" s="9">
        <v>60.75</v>
      </c>
      <c r="X1102">
        <f>Ventes[[#This Row],[VenteNombre]]*Ventes[[#This Row],[PUHT]]</f>
        <v>972</v>
      </c>
      <c r="Y110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2">
        <f>Ventes[[#This Row],[VenteBrut]]-Ventes[[#This Row],[Remise]]</f>
        <v>972</v>
      </c>
      <c r="AA1102">
        <f>Ventes[[#This Row],[VenteNombre]]*Ventes[[#This Row],[CUHT]]</f>
        <v>691.2</v>
      </c>
      <c r="AB1102">
        <f>ROUND(Ventes[[#This Row],[VenteNet]]-Ventes[[#This Row],[Cout]],2)</f>
        <v>280.8</v>
      </c>
      <c r="AC1102">
        <f>WEEKDAY(Ventes[[#This Row],[VenteDate]], 2)</f>
        <v>1</v>
      </c>
      <c r="AD1102" t="str">
        <f>CHOOSE(WEEKDAY(Ventes[[#This Row],[VenteDate]], 2),"lun.","mar.","mer.","jeu.","ven.","sam.","dim.")</f>
        <v>lun.</v>
      </c>
      <c r="AE1102" s="10" t="str">
        <f>IF(MONTH(Ventes[[#This Row],[VenteDate]])&lt;10,"0"&amp;MONTH(Ventes[[#This Row],[VenteDate]]),TEXT(MONTH(Ventes[[#This Row],[VenteDate]]),"##"))</f>
        <v>10</v>
      </c>
      <c r="AF1102" t="str">
        <f>CHOOSE(Ventes[[#This Row],[DateMoisNumero]],"janvier","février","mars","avril","mai","juin","juillet.","août","septembre","octobre","novembre","décembre")</f>
        <v>octobre</v>
      </c>
      <c r="AG1102" t="str">
        <f>Ventes[[#This Row],[DateAnnee]]&amp;IF(WEEKNUM(Ventes[[#This Row],[VenteDate]])&lt;10,"-0","-")&amp;WEEKNUM(Ventes[[#This Row],[VenteDate]])</f>
        <v>2027-41</v>
      </c>
      <c r="AH1102" s="10">
        <f>YEAR(Ventes[[#This Row],[VenteDate]])</f>
        <v>2027</v>
      </c>
      <c r="AI1102" s="1"/>
      <c r="AK1102" s="2"/>
      <c r="AR1102"/>
      <c r="AS1102"/>
      <c r="AT1102"/>
      <c r="AU1102"/>
      <c r="AV1102"/>
      <c r="AW1102"/>
      <c r="BA1102"/>
      <c r="BC1102"/>
    </row>
    <row r="1103" spans="1:55">
      <c r="A1103" t="s">
        <v>2140</v>
      </c>
      <c r="B1103" t="s">
        <v>2141</v>
      </c>
      <c r="D1103" s="8">
        <v>45934</v>
      </c>
      <c r="E1103" s="8">
        <v>46821</v>
      </c>
      <c r="F1103" s="8" t="s">
        <v>669</v>
      </c>
      <c r="H1103" t="s">
        <v>842</v>
      </c>
      <c r="I1103" t="s">
        <v>843</v>
      </c>
      <c r="J1103" t="s">
        <v>844</v>
      </c>
      <c r="K1103" t="s">
        <v>1939</v>
      </c>
      <c r="L1103" s="9" t="s">
        <v>1940</v>
      </c>
      <c r="M1103" s="9" t="s">
        <v>63</v>
      </c>
      <c r="N1103" t="s">
        <v>64</v>
      </c>
      <c r="O1103" t="s">
        <v>288</v>
      </c>
      <c r="P1103" s="9" t="s">
        <v>289</v>
      </c>
      <c r="Q1103" s="5" t="s">
        <v>57</v>
      </c>
      <c r="R1103" t="s">
        <v>58</v>
      </c>
      <c r="S1103" t="s">
        <v>307</v>
      </c>
      <c r="T1103" t="s">
        <v>308</v>
      </c>
      <c r="U1103" s="9">
        <v>23.94</v>
      </c>
      <c r="V1103">
        <v>11</v>
      </c>
      <c r="W1103" s="9">
        <v>118.9</v>
      </c>
      <c r="X1103">
        <f>Ventes[[#This Row],[VenteNombre]]*Ventes[[#This Row],[PUHT]]</f>
        <v>1307.9000000000001</v>
      </c>
      <c r="Y110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03">
        <f>Ventes[[#This Row],[VenteBrut]]-Ventes[[#This Row],[Remise]]</f>
        <v>1307.9000000000001</v>
      </c>
      <c r="AA1103">
        <f>Ventes[[#This Row],[VenteNombre]]*Ventes[[#This Row],[CUHT]]</f>
        <v>263.34000000000003</v>
      </c>
      <c r="AB1103">
        <f>ROUND(Ventes[[#This Row],[VenteNet]]-Ventes[[#This Row],[Cout]],2)</f>
        <v>1044.56</v>
      </c>
      <c r="AC1103">
        <f>WEEKDAY(Ventes[[#This Row],[VenteDate]], 2)</f>
        <v>4</v>
      </c>
      <c r="AD1103" t="str">
        <f>CHOOSE(WEEKDAY(Ventes[[#This Row],[VenteDate]], 2),"lun.","mar.","mer.","jeu.","ven.","sam.","dim.")</f>
        <v>jeu.</v>
      </c>
      <c r="AE1103" s="10" t="str">
        <f>IF(MONTH(Ventes[[#This Row],[VenteDate]])&lt;10,"0"&amp;MONTH(Ventes[[#This Row],[VenteDate]]),TEXT(MONTH(Ventes[[#This Row],[VenteDate]]),"##"))</f>
        <v>03</v>
      </c>
      <c r="AF1103" t="str">
        <f>CHOOSE(Ventes[[#This Row],[DateMoisNumero]],"janvier","février","mars","avril","mai","juin","juillet.","août","septembre","octobre","novembre","décembre")</f>
        <v>mars</v>
      </c>
      <c r="AG1103" t="str">
        <f>Ventes[[#This Row],[DateAnnee]]&amp;IF(WEEKNUM(Ventes[[#This Row],[VenteDate]])&lt;10,"-0","-")&amp;WEEKNUM(Ventes[[#This Row],[VenteDate]])</f>
        <v>2028-11</v>
      </c>
      <c r="AH1103" s="10">
        <f>YEAR(Ventes[[#This Row],[VenteDate]])</f>
        <v>2028</v>
      </c>
      <c r="AI1103" s="1"/>
      <c r="AK1103" s="2"/>
      <c r="AR1103"/>
      <c r="AS1103"/>
      <c r="AT1103"/>
      <c r="AU1103"/>
      <c r="AV1103"/>
      <c r="AW1103"/>
      <c r="BA1103"/>
      <c r="BC1103"/>
    </row>
    <row r="1104" spans="1:55">
      <c r="A1104" t="s">
        <v>2144</v>
      </c>
      <c r="B1104" t="s">
        <v>2145</v>
      </c>
      <c r="D1104" s="7">
        <v>45573</v>
      </c>
      <c r="E1104" s="8">
        <v>46486</v>
      </c>
      <c r="F1104" s="8" t="s">
        <v>170</v>
      </c>
      <c r="G1104" t="s">
        <v>171</v>
      </c>
      <c r="H1104" t="s">
        <v>1177</v>
      </c>
      <c r="I1104" t="s">
        <v>1178</v>
      </c>
      <c r="J1104" t="s">
        <v>1179</v>
      </c>
      <c r="K1104" t="s">
        <v>955</v>
      </c>
      <c r="L1104" s="9" t="s">
        <v>956</v>
      </c>
      <c r="M1104" s="9" t="s">
        <v>43</v>
      </c>
      <c r="N1104" t="s">
        <v>44</v>
      </c>
      <c r="O1104" t="s">
        <v>55</v>
      </c>
      <c r="P1104" t="s">
        <v>56</v>
      </c>
      <c r="Q1104" s="5" t="s">
        <v>65</v>
      </c>
      <c r="R1104" t="s">
        <v>66</v>
      </c>
      <c r="S1104" t="s">
        <v>102</v>
      </c>
      <c r="T1104" t="s">
        <v>103</v>
      </c>
      <c r="U1104">
        <v>8</v>
      </c>
      <c r="V1104">
        <v>17</v>
      </c>
      <c r="W1104">
        <v>15.83</v>
      </c>
      <c r="X1104">
        <f>Ventes[[#This Row],[VenteNombre]]*Ventes[[#This Row],[PUHT]]</f>
        <v>269.11</v>
      </c>
      <c r="Y1104">
        <f>IF(Ventes[[#This Row],[RemiseType]]="Aucun",0,IF(Ventes[[#This Row],[RemiseType]]="Bas",3%,IF(Ventes[[#This Row],[RemiseType]]="Moyen",5%,IF(Ventes[[#This Row],[RemiseType]]="Elevé",10%,0))))*Ventes[[#This Row],[VenteBrut]]</f>
        <v>8.0732999999999997</v>
      </c>
      <c r="Z1104">
        <f>Ventes[[#This Row],[VenteBrut]]-Ventes[[#This Row],[Remise]]</f>
        <v>261.0367</v>
      </c>
      <c r="AA1104">
        <f>Ventes[[#This Row],[VenteNombre]]*Ventes[[#This Row],[CUHT]]</f>
        <v>136</v>
      </c>
      <c r="AB1104">
        <f>ROUND(Ventes[[#This Row],[VenteNet]]-Ventes[[#This Row],[Cout]],2)</f>
        <v>125.04</v>
      </c>
      <c r="AC1104">
        <f>WEEKDAY(Ventes[[#This Row],[VenteDate]], 2)</f>
        <v>5</v>
      </c>
      <c r="AD1104" t="str">
        <f>CHOOSE(WEEKDAY(Ventes[[#This Row],[VenteDate]], 2),"lun.","mar.","mer.","jeu.","ven.","sam.","dim.")</f>
        <v>ven.</v>
      </c>
      <c r="AE1104" s="10" t="str">
        <f>IF(MONTH(Ventes[[#This Row],[VenteDate]])&lt;10,"0"&amp;MONTH(Ventes[[#This Row],[VenteDate]]),TEXT(MONTH(Ventes[[#This Row],[VenteDate]]),"##"))</f>
        <v>04</v>
      </c>
      <c r="AF1104" t="str">
        <f>CHOOSE(Ventes[[#This Row],[DateMoisNumero]],"janvier","février","mars","avril","mai","juin","juillet.","août","septembre","octobre","novembre","décembre")</f>
        <v>avril</v>
      </c>
      <c r="AG1104" t="str">
        <f>Ventes[[#This Row],[DateAnnee]]&amp;IF(WEEKNUM(Ventes[[#This Row],[VenteDate]])&lt;10,"-0","-")&amp;WEEKNUM(Ventes[[#This Row],[VenteDate]])</f>
        <v>2027-15</v>
      </c>
      <c r="AH1104" s="10">
        <f>YEAR(Ventes[[#This Row],[VenteDate]])</f>
        <v>2027</v>
      </c>
      <c r="AI1104" s="1"/>
      <c r="AK1104" s="2"/>
      <c r="AR1104"/>
      <c r="AS1104"/>
      <c r="AT1104"/>
      <c r="AU1104"/>
      <c r="AV1104"/>
      <c r="AW1104"/>
      <c r="BA1104"/>
      <c r="BC1104"/>
    </row>
    <row r="1105" spans="1:55">
      <c r="A1105" t="s">
        <v>2144</v>
      </c>
      <c r="B1105" t="s">
        <v>2145</v>
      </c>
      <c r="D1105" s="7">
        <v>45573</v>
      </c>
      <c r="E1105" s="8">
        <v>46486</v>
      </c>
      <c r="F1105" s="8" t="s">
        <v>170</v>
      </c>
      <c r="G1105" t="s">
        <v>171</v>
      </c>
      <c r="H1105" t="s">
        <v>1177</v>
      </c>
      <c r="I1105" t="s">
        <v>1178</v>
      </c>
      <c r="J1105" t="s">
        <v>1179</v>
      </c>
      <c r="K1105" t="s">
        <v>1511</v>
      </c>
      <c r="L1105" s="9" t="s">
        <v>1512</v>
      </c>
      <c r="M1105" s="9" t="s">
        <v>43</v>
      </c>
      <c r="N1105" t="s">
        <v>44</v>
      </c>
      <c r="O1105" t="s">
        <v>55</v>
      </c>
      <c r="P1105" s="9" t="s">
        <v>56</v>
      </c>
      <c r="Q1105" s="5" t="s">
        <v>65</v>
      </c>
      <c r="R1105" t="s">
        <v>66</v>
      </c>
      <c r="S1105" t="s">
        <v>102</v>
      </c>
      <c r="T1105" t="s">
        <v>103</v>
      </c>
      <c r="U1105" s="9">
        <v>21.6</v>
      </c>
      <c r="V1105">
        <v>17</v>
      </c>
      <c r="W1105" s="9">
        <v>42.75</v>
      </c>
      <c r="X1105">
        <f>Ventes[[#This Row],[VenteNombre]]*Ventes[[#This Row],[PUHT]]</f>
        <v>726.75</v>
      </c>
      <c r="Y1105">
        <f>IF(Ventes[[#This Row],[RemiseType]]="Aucun",0,IF(Ventes[[#This Row],[RemiseType]]="Bas",3%,IF(Ventes[[#This Row],[RemiseType]]="Moyen",5%,IF(Ventes[[#This Row],[RemiseType]]="Elevé",10%,0))))*Ventes[[#This Row],[VenteBrut]]</f>
        <v>21.802499999999998</v>
      </c>
      <c r="Z1105">
        <f>Ventes[[#This Row],[VenteBrut]]-Ventes[[#This Row],[Remise]]</f>
        <v>704.94749999999999</v>
      </c>
      <c r="AA1105">
        <f>Ventes[[#This Row],[VenteNombre]]*Ventes[[#This Row],[CUHT]]</f>
        <v>367.20000000000005</v>
      </c>
      <c r="AB1105">
        <f>ROUND(Ventes[[#This Row],[VenteNet]]-Ventes[[#This Row],[Cout]],2)</f>
        <v>337.75</v>
      </c>
      <c r="AC1105">
        <f>WEEKDAY(Ventes[[#This Row],[VenteDate]], 2)</f>
        <v>5</v>
      </c>
      <c r="AD1105" t="str">
        <f>CHOOSE(WEEKDAY(Ventes[[#This Row],[VenteDate]], 2),"lun.","mar.","mer.","jeu.","ven.","sam.","dim.")</f>
        <v>ven.</v>
      </c>
      <c r="AE1105" s="10" t="str">
        <f>IF(MONTH(Ventes[[#This Row],[VenteDate]])&lt;10,"0"&amp;MONTH(Ventes[[#This Row],[VenteDate]]),TEXT(MONTH(Ventes[[#This Row],[VenteDate]]),"##"))</f>
        <v>04</v>
      </c>
      <c r="AF1105" t="str">
        <f>CHOOSE(Ventes[[#This Row],[DateMoisNumero]],"janvier","février","mars","avril","mai","juin","juillet.","août","septembre","octobre","novembre","décembre")</f>
        <v>avril</v>
      </c>
      <c r="AG1105" t="str">
        <f>Ventes[[#This Row],[DateAnnee]]&amp;IF(WEEKNUM(Ventes[[#This Row],[VenteDate]])&lt;10,"-0","-")&amp;WEEKNUM(Ventes[[#This Row],[VenteDate]])</f>
        <v>2027-15</v>
      </c>
      <c r="AH1105" s="10">
        <f>YEAR(Ventes[[#This Row],[VenteDate]])</f>
        <v>2027</v>
      </c>
      <c r="AI1105" s="1"/>
      <c r="AK1105" s="2"/>
      <c r="AR1105"/>
      <c r="AS1105"/>
      <c r="AT1105"/>
      <c r="AU1105"/>
      <c r="AV1105"/>
      <c r="AW1105"/>
      <c r="BA1105"/>
      <c r="BC1105"/>
    </row>
    <row r="1106" spans="1:55">
      <c r="A1106" t="s">
        <v>2146</v>
      </c>
      <c r="B1106" t="s">
        <v>2147</v>
      </c>
      <c r="D1106" s="8">
        <v>45758</v>
      </c>
      <c r="E1106" s="8">
        <v>45758</v>
      </c>
      <c r="F1106" s="8" t="s">
        <v>95</v>
      </c>
      <c r="G1106" t="s">
        <v>96</v>
      </c>
      <c r="H1106" t="s">
        <v>1201</v>
      </c>
      <c r="I1106" t="s">
        <v>1202</v>
      </c>
      <c r="J1106" t="s">
        <v>1203</v>
      </c>
      <c r="K1106" t="s">
        <v>2148</v>
      </c>
      <c r="L1106" s="9" t="s">
        <v>2149</v>
      </c>
      <c r="M1106" s="9" t="s">
        <v>53</v>
      </c>
      <c r="N1106" t="s">
        <v>54</v>
      </c>
      <c r="O1106" t="s">
        <v>55</v>
      </c>
      <c r="P1106" t="s">
        <v>56</v>
      </c>
      <c r="Q1106" s="5" t="s">
        <v>57</v>
      </c>
      <c r="R1106" t="s">
        <v>58</v>
      </c>
      <c r="S1106" t="s">
        <v>115</v>
      </c>
      <c r="T1106" t="s">
        <v>116</v>
      </c>
      <c r="U1106">
        <v>85.32</v>
      </c>
      <c r="V1106">
        <v>12</v>
      </c>
      <c r="W1106">
        <v>117.45</v>
      </c>
      <c r="X1106">
        <f>Ventes[[#This Row],[VenteNombre]]*Ventes[[#This Row],[PUHT]]</f>
        <v>1409.4</v>
      </c>
      <c r="Y1106">
        <f>IF(Ventes[[#This Row],[RemiseType]]="Aucun",0,IF(Ventes[[#This Row],[RemiseType]]="Bas",3%,IF(Ventes[[#This Row],[RemiseType]]="Moyen",5%,IF(Ventes[[#This Row],[RemiseType]]="Elevé",10%,0))))*Ventes[[#This Row],[VenteBrut]]</f>
        <v>42.282000000000004</v>
      </c>
      <c r="Z1106">
        <f>Ventes[[#This Row],[VenteBrut]]-Ventes[[#This Row],[Remise]]</f>
        <v>1367.1180000000002</v>
      </c>
      <c r="AA1106">
        <f>Ventes[[#This Row],[VenteNombre]]*Ventes[[#This Row],[CUHT]]</f>
        <v>1023.8399999999999</v>
      </c>
      <c r="AB1106">
        <f>ROUND(Ventes[[#This Row],[VenteNet]]-Ventes[[#This Row],[Cout]],2)</f>
        <v>343.28</v>
      </c>
      <c r="AC1106">
        <f>WEEKDAY(Ventes[[#This Row],[VenteDate]], 2)</f>
        <v>5</v>
      </c>
      <c r="AD1106" t="str">
        <f>CHOOSE(WEEKDAY(Ventes[[#This Row],[VenteDate]], 2),"lun.","mar.","mer.","jeu.","ven.","sam.","dim.")</f>
        <v>ven.</v>
      </c>
      <c r="AE1106" s="10" t="str">
        <f>IF(MONTH(Ventes[[#This Row],[VenteDate]])&lt;10,"0"&amp;MONTH(Ventes[[#This Row],[VenteDate]]),TEXT(MONTH(Ventes[[#This Row],[VenteDate]]),"##"))</f>
        <v>04</v>
      </c>
      <c r="AF1106" t="str">
        <f>CHOOSE(Ventes[[#This Row],[DateMoisNumero]],"janvier","février","mars","avril","mai","juin","juillet.","août","septembre","octobre","novembre","décembre")</f>
        <v>avril</v>
      </c>
      <c r="AG1106" t="str">
        <f>Ventes[[#This Row],[DateAnnee]]&amp;IF(WEEKNUM(Ventes[[#This Row],[VenteDate]])&lt;10,"-0","-")&amp;WEEKNUM(Ventes[[#This Row],[VenteDate]])</f>
        <v>2025-15</v>
      </c>
      <c r="AH1106" s="10">
        <f>YEAR(Ventes[[#This Row],[VenteDate]])</f>
        <v>2025</v>
      </c>
      <c r="AI1106" s="1"/>
      <c r="AK1106" s="2"/>
      <c r="AR1106"/>
      <c r="AS1106"/>
      <c r="AT1106"/>
      <c r="AU1106"/>
      <c r="AV1106"/>
      <c r="AW1106"/>
      <c r="BA1106"/>
      <c r="BC1106"/>
    </row>
    <row r="1107" spans="1:55">
      <c r="A1107" t="s">
        <v>2146</v>
      </c>
      <c r="B1107" t="s">
        <v>2147</v>
      </c>
      <c r="D1107" s="8">
        <v>45758</v>
      </c>
      <c r="E1107" s="8">
        <v>45758</v>
      </c>
      <c r="F1107" s="8" t="s">
        <v>95</v>
      </c>
      <c r="G1107" t="s">
        <v>96</v>
      </c>
      <c r="H1107" t="s">
        <v>1201</v>
      </c>
      <c r="I1107" t="s">
        <v>1202</v>
      </c>
      <c r="J1107" t="s">
        <v>1203</v>
      </c>
      <c r="K1107" t="s">
        <v>2150</v>
      </c>
      <c r="L1107" s="9" t="s">
        <v>2151</v>
      </c>
      <c r="M1107" s="9" t="s">
        <v>43</v>
      </c>
      <c r="N1107" t="s">
        <v>44</v>
      </c>
      <c r="O1107" t="s">
        <v>45</v>
      </c>
      <c r="P1107" s="9" t="s">
        <v>46</v>
      </c>
      <c r="Q1107" s="5" t="s">
        <v>65</v>
      </c>
      <c r="R1107" t="s">
        <v>66</v>
      </c>
      <c r="S1107" t="s">
        <v>179</v>
      </c>
      <c r="T1107" t="s">
        <v>180</v>
      </c>
      <c r="U1107" s="9">
        <v>8.4</v>
      </c>
      <c r="V1107">
        <v>78</v>
      </c>
      <c r="W1107" s="9">
        <v>11.61</v>
      </c>
      <c r="X1107">
        <f>Ventes[[#This Row],[VenteNombre]]*Ventes[[#This Row],[PUHT]]</f>
        <v>905.57999999999993</v>
      </c>
      <c r="Y1107">
        <f>IF(Ventes[[#This Row],[RemiseType]]="Aucun",0,IF(Ventes[[#This Row],[RemiseType]]="Bas",3%,IF(Ventes[[#This Row],[RemiseType]]="Moyen",5%,IF(Ventes[[#This Row],[RemiseType]]="Elevé",10%,0))))*Ventes[[#This Row],[VenteBrut]]</f>
        <v>45.278999999999996</v>
      </c>
      <c r="Z1107">
        <f>Ventes[[#This Row],[VenteBrut]]-Ventes[[#This Row],[Remise]]</f>
        <v>860.30099999999993</v>
      </c>
      <c r="AA1107">
        <f>Ventes[[#This Row],[VenteNombre]]*Ventes[[#This Row],[CUHT]]</f>
        <v>655.20000000000005</v>
      </c>
      <c r="AB1107">
        <f>ROUND(Ventes[[#This Row],[VenteNet]]-Ventes[[#This Row],[Cout]],2)</f>
        <v>205.1</v>
      </c>
      <c r="AC1107">
        <f>WEEKDAY(Ventes[[#This Row],[VenteDate]], 2)</f>
        <v>5</v>
      </c>
      <c r="AD1107" t="str">
        <f>CHOOSE(WEEKDAY(Ventes[[#This Row],[VenteDate]], 2),"lun.","mar.","mer.","jeu.","ven.","sam.","dim.")</f>
        <v>ven.</v>
      </c>
      <c r="AE1107" s="10" t="str">
        <f>IF(MONTH(Ventes[[#This Row],[VenteDate]])&lt;10,"0"&amp;MONTH(Ventes[[#This Row],[VenteDate]]),TEXT(MONTH(Ventes[[#This Row],[VenteDate]]),"##"))</f>
        <v>04</v>
      </c>
      <c r="AF1107" t="str">
        <f>CHOOSE(Ventes[[#This Row],[DateMoisNumero]],"janvier","février","mars","avril","mai","juin","juillet.","août","septembre","octobre","novembre","décembre")</f>
        <v>avril</v>
      </c>
      <c r="AG1107" t="str">
        <f>Ventes[[#This Row],[DateAnnee]]&amp;IF(WEEKNUM(Ventes[[#This Row],[VenteDate]])&lt;10,"-0","-")&amp;WEEKNUM(Ventes[[#This Row],[VenteDate]])</f>
        <v>2025-15</v>
      </c>
      <c r="AH1107" s="10">
        <f>YEAR(Ventes[[#This Row],[VenteDate]])</f>
        <v>2025</v>
      </c>
      <c r="AI1107" s="1"/>
      <c r="AK1107" s="2"/>
      <c r="AR1107"/>
      <c r="AS1107"/>
      <c r="AT1107"/>
      <c r="AU1107"/>
      <c r="AV1107"/>
      <c r="AW1107"/>
      <c r="BA1107"/>
      <c r="BC1107"/>
    </row>
    <row r="1108" spans="1:55">
      <c r="A1108" t="s">
        <v>2146</v>
      </c>
      <c r="B1108" t="s">
        <v>2147</v>
      </c>
      <c r="D1108" s="8">
        <v>45758</v>
      </c>
      <c r="E1108" s="8">
        <v>46027</v>
      </c>
      <c r="F1108" s="8" t="s">
        <v>95</v>
      </c>
      <c r="G1108" t="s">
        <v>96</v>
      </c>
      <c r="H1108" t="s">
        <v>1201</v>
      </c>
      <c r="I1108" t="s">
        <v>1202</v>
      </c>
      <c r="J1108" t="s">
        <v>1203</v>
      </c>
      <c r="K1108" t="s">
        <v>1895</v>
      </c>
      <c r="L1108" s="9" t="s">
        <v>1896</v>
      </c>
      <c r="M1108" s="9" t="s">
        <v>53</v>
      </c>
      <c r="N1108" t="s">
        <v>54</v>
      </c>
      <c r="O1108" t="s">
        <v>45</v>
      </c>
      <c r="P1108" t="s">
        <v>46</v>
      </c>
      <c r="Q1108" s="5" t="s">
        <v>79</v>
      </c>
      <c r="R1108" t="s">
        <v>80</v>
      </c>
      <c r="S1108" t="s">
        <v>160</v>
      </c>
      <c r="T1108" t="s">
        <v>161</v>
      </c>
      <c r="U1108">
        <v>108</v>
      </c>
      <c r="V1108">
        <v>25</v>
      </c>
      <c r="W1108">
        <v>162</v>
      </c>
      <c r="X1108">
        <f>Ventes[[#This Row],[VenteNombre]]*Ventes[[#This Row],[PUHT]]</f>
        <v>4050</v>
      </c>
      <c r="Y1108">
        <f>IF(Ventes[[#This Row],[RemiseType]]="Aucun",0,IF(Ventes[[#This Row],[RemiseType]]="Bas",3%,IF(Ventes[[#This Row],[RemiseType]]="Moyen",5%,IF(Ventes[[#This Row],[RemiseType]]="Elevé",10%,0))))*Ventes[[#This Row],[VenteBrut]]</f>
        <v>202.5</v>
      </c>
      <c r="Z1108">
        <f>Ventes[[#This Row],[VenteBrut]]-Ventes[[#This Row],[Remise]]</f>
        <v>3847.5</v>
      </c>
      <c r="AA1108">
        <f>Ventes[[#This Row],[VenteNombre]]*Ventes[[#This Row],[CUHT]]</f>
        <v>2700</v>
      </c>
      <c r="AB1108">
        <f>ROUND(Ventes[[#This Row],[VenteNet]]-Ventes[[#This Row],[Cout]],2)</f>
        <v>1147.5</v>
      </c>
      <c r="AC1108">
        <f>WEEKDAY(Ventes[[#This Row],[VenteDate]], 2)</f>
        <v>1</v>
      </c>
      <c r="AD1108" t="str">
        <f>CHOOSE(WEEKDAY(Ventes[[#This Row],[VenteDate]], 2),"lun.","mar.","mer.","jeu.","ven.","sam.","dim.")</f>
        <v>lun.</v>
      </c>
      <c r="AE1108" s="10" t="str">
        <f>IF(MONTH(Ventes[[#This Row],[VenteDate]])&lt;10,"0"&amp;MONTH(Ventes[[#This Row],[VenteDate]]),TEXT(MONTH(Ventes[[#This Row],[VenteDate]]),"##"))</f>
        <v>01</v>
      </c>
      <c r="AF1108" t="str">
        <f>CHOOSE(Ventes[[#This Row],[DateMoisNumero]],"janvier","février","mars","avril","mai","juin","juillet.","août","septembre","octobre","novembre","décembre")</f>
        <v>janvier</v>
      </c>
      <c r="AG1108" t="str">
        <f>Ventes[[#This Row],[DateAnnee]]&amp;IF(WEEKNUM(Ventes[[#This Row],[VenteDate]])&lt;10,"-0","-")&amp;WEEKNUM(Ventes[[#This Row],[VenteDate]])</f>
        <v>2026-02</v>
      </c>
      <c r="AH1108" s="10">
        <f>YEAR(Ventes[[#This Row],[VenteDate]])</f>
        <v>2026</v>
      </c>
      <c r="AI1108" s="1"/>
      <c r="AK1108" s="2"/>
      <c r="AR1108"/>
      <c r="AS1108"/>
      <c r="AT1108"/>
      <c r="AU1108"/>
      <c r="AV1108"/>
      <c r="AW1108"/>
      <c r="BA1108"/>
      <c r="BC1108"/>
    </row>
    <row r="1109" spans="1:55">
      <c r="A1109" t="s">
        <v>2146</v>
      </c>
      <c r="B1109" t="s">
        <v>2147</v>
      </c>
      <c r="D1109" s="8">
        <v>45758</v>
      </c>
      <c r="E1109" s="8">
        <v>46226</v>
      </c>
      <c r="F1109" s="8" t="s">
        <v>95</v>
      </c>
      <c r="G1109" t="s">
        <v>96</v>
      </c>
      <c r="H1109" t="s">
        <v>1201</v>
      </c>
      <c r="I1109" t="s">
        <v>1202</v>
      </c>
      <c r="J1109" t="s">
        <v>1203</v>
      </c>
      <c r="K1109" t="s">
        <v>1933</v>
      </c>
      <c r="L1109" s="9" t="s">
        <v>1934</v>
      </c>
      <c r="M1109" s="9" t="s">
        <v>43</v>
      </c>
      <c r="N1109" t="s">
        <v>44</v>
      </c>
      <c r="O1109" t="s">
        <v>45</v>
      </c>
      <c r="P1109" t="s">
        <v>46</v>
      </c>
      <c r="Q1109" s="5" t="s">
        <v>65</v>
      </c>
      <c r="R1109" t="s">
        <v>66</v>
      </c>
      <c r="S1109" t="s">
        <v>179</v>
      </c>
      <c r="T1109" t="s">
        <v>180</v>
      </c>
      <c r="U1109">
        <v>126</v>
      </c>
      <c r="V1109">
        <v>78</v>
      </c>
      <c r="W1109">
        <v>174.15</v>
      </c>
      <c r="X1109">
        <f>Ventes[[#This Row],[VenteNombre]]*Ventes[[#This Row],[PUHT]]</f>
        <v>13583.7</v>
      </c>
      <c r="Y1109">
        <f>IF(Ventes[[#This Row],[RemiseType]]="Aucun",0,IF(Ventes[[#This Row],[RemiseType]]="Bas",3%,IF(Ventes[[#This Row],[RemiseType]]="Moyen",5%,IF(Ventes[[#This Row],[RemiseType]]="Elevé",10%,0))))*Ventes[[#This Row],[VenteBrut]]</f>
        <v>679.18500000000006</v>
      </c>
      <c r="Z1109">
        <f>Ventes[[#This Row],[VenteBrut]]-Ventes[[#This Row],[Remise]]</f>
        <v>12904.515000000001</v>
      </c>
      <c r="AA1109">
        <f>Ventes[[#This Row],[VenteNombre]]*Ventes[[#This Row],[CUHT]]</f>
        <v>9828</v>
      </c>
      <c r="AB1109">
        <f>ROUND(Ventes[[#This Row],[VenteNet]]-Ventes[[#This Row],[Cout]],2)</f>
        <v>3076.52</v>
      </c>
      <c r="AC1109">
        <f>WEEKDAY(Ventes[[#This Row],[VenteDate]], 2)</f>
        <v>4</v>
      </c>
      <c r="AD1109" t="str">
        <f>CHOOSE(WEEKDAY(Ventes[[#This Row],[VenteDate]], 2),"lun.","mar.","mer.","jeu.","ven.","sam.","dim.")</f>
        <v>jeu.</v>
      </c>
      <c r="AE1109" s="10" t="str">
        <f>IF(MONTH(Ventes[[#This Row],[VenteDate]])&lt;10,"0"&amp;MONTH(Ventes[[#This Row],[VenteDate]]),TEXT(MONTH(Ventes[[#This Row],[VenteDate]]),"##"))</f>
        <v>07</v>
      </c>
      <c r="AF1109" t="str">
        <f>CHOOSE(Ventes[[#This Row],[DateMoisNumero]],"janvier","février","mars","avril","mai","juin","juillet.","août","septembre","octobre","novembre","décembre")</f>
        <v>juillet.</v>
      </c>
      <c r="AG1109" t="str">
        <f>Ventes[[#This Row],[DateAnnee]]&amp;IF(WEEKNUM(Ventes[[#This Row],[VenteDate]])&lt;10,"-0","-")&amp;WEEKNUM(Ventes[[#This Row],[VenteDate]])</f>
        <v>2026-30</v>
      </c>
      <c r="AH1109" s="10">
        <f>YEAR(Ventes[[#This Row],[VenteDate]])</f>
        <v>2026</v>
      </c>
      <c r="AI1109" s="1"/>
      <c r="AK1109" s="2"/>
      <c r="AR1109"/>
      <c r="AS1109"/>
      <c r="AT1109"/>
      <c r="AU1109"/>
      <c r="AV1109"/>
      <c r="AW1109"/>
      <c r="BA1109"/>
      <c r="BC1109"/>
    </row>
    <row r="1110" spans="1:55">
      <c r="A1110" t="s">
        <v>2146</v>
      </c>
      <c r="B1110" t="s">
        <v>2147</v>
      </c>
      <c r="D1110" s="8">
        <v>45758</v>
      </c>
      <c r="E1110" s="8">
        <v>46488</v>
      </c>
      <c r="F1110" s="8" t="s">
        <v>95</v>
      </c>
      <c r="G1110" t="s">
        <v>96</v>
      </c>
      <c r="H1110" t="s">
        <v>1201</v>
      </c>
      <c r="I1110" t="s">
        <v>1202</v>
      </c>
      <c r="J1110" t="s">
        <v>1203</v>
      </c>
      <c r="K1110" t="s">
        <v>2152</v>
      </c>
      <c r="L1110" s="9" t="s">
        <v>2153</v>
      </c>
      <c r="M1110" s="9" t="s">
        <v>53</v>
      </c>
      <c r="N1110" t="s">
        <v>54</v>
      </c>
      <c r="O1110" t="s">
        <v>55</v>
      </c>
      <c r="P1110" s="9" t="s">
        <v>56</v>
      </c>
      <c r="Q1110" s="5" t="s">
        <v>57</v>
      </c>
      <c r="R1110" t="s">
        <v>58</v>
      </c>
      <c r="S1110" t="s">
        <v>115</v>
      </c>
      <c r="T1110" t="s">
        <v>116</v>
      </c>
      <c r="U1110" s="9">
        <v>119.45</v>
      </c>
      <c r="V1110">
        <v>12</v>
      </c>
      <c r="W1110" s="9">
        <v>164.43</v>
      </c>
      <c r="X1110">
        <f>Ventes[[#This Row],[VenteNombre]]*Ventes[[#This Row],[PUHT]]</f>
        <v>1973.16</v>
      </c>
      <c r="Y1110">
        <f>IF(Ventes[[#This Row],[RemiseType]]="Aucun",0,IF(Ventes[[#This Row],[RemiseType]]="Bas",3%,IF(Ventes[[#This Row],[RemiseType]]="Moyen",5%,IF(Ventes[[#This Row],[RemiseType]]="Elevé",10%,0))))*Ventes[[#This Row],[VenteBrut]]</f>
        <v>59.194800000000001</v>
      </c>
      <c r="Z1110">
        <f>Ventes[[#This Row],[VenteBrut]]-Ventes[[#This Row],[Remise]]</f>
        <v>1913.9652000000001</v>
      </c>
      <c r="AA1110">
        <f>Ventes[[#This Row],[VenteNombre]]*Ventes[[#This Row],[CUHT]]</f>
        <v>1433.4</v>
      </c>
      <c r="AB1110">
        <f>ROUND(Ventes[[#This Row],[VenteNet]]-Ventes[[#This Row],[Cout]],2)</f>
        <v>480.57</v>
      </c>
      <c r="AC1110">
        <f>WEEKDAY(Ventes[[#This Row],[VenteDate]], 2)</f>
        <v>7</v>
      </c>
      <c r="AD1110" t="str">
        <f>CHOOSE(WEEKDAY(Ventes[[#This Row],[VenteDate]], 2),"lun.","mar.","mer.","jeu.","ven.","sam.","dim.")</f>
        <v>dim.</v>
      </c>
      <c r="AE1110" s="10" t="str">
        <f>IF(MONTH(Ventes[[#This Row],[VenteDate]])&lt;10,"0"&amp;MONTH(Ventes[[#This Row],[VenteDate]]),TEXT(MONTH(Ventes[[#This Row],[VenteDate]]),"##"))</f>
        <v>04</v>
      </c>
      <c r="AF1110" t="str">
        <f>CHOOSE(Ventes[[#This Row],[DateMoisNumero]],"janvier","février","mars","avril","mai","juin","juillet.","août","septembre","octobre","novembre","décembre")</f>
        <v>avril</v>
      </c>
      <c r="AG1110" t="str">
        <f>Ventes[[#This Row],[DateAnnee]]&amp;IF(WEEKNUM(Ventes[[#This Row],[VenteDate]])&lt;10,"-0","-")&amp;WEEKNUM(Ventes[[#This Row],[VenteDate]])</f>
        <v>2027-16</v>
      </c>
      <c r="AH1110" s="10">
        <f>YEAR(Ventes[[#This Row],[VenteDate]])</f>
        <v>2027</v>
      </c>
      <c r="AI1110" s="1"/>
      <c r="AK1110" s="2"/>
      <c r="AR1110"/>
      <c r="AS1110"/>
      <c r="AT1110"/>
      <c r="AU1110"/>
      <c r="AV1110"/>
      <c r="AW1110"/>
      <c r="BA1110"/>
      <c r="BC1110"/>
    </row>
    <row r="1111" spans="1:55">
      <c r="A1111" t="s">
        <v>2146</v>
      </c>
      <c r="B1111" t="s">
        <v>2147</v>
      </c>
      <c r="D1111" s="8">
        <v>45758</v>
      </c>
      <c r="E1111" s="8">
        <v>46757</v>
      </c>
      <c r="F1111" s="8" t="s">
        <v>95</v>
      </c>
      <c r="G1111" t="s">
        <v>96</v>
      </c>
      <c r="H1111" t="s">
        <v>1201</v>
      </c>
      <c r="I1111" t="s">
        <v>1202</v>
      </c>
      <c r="J1111" t="s">
        <v>1203</v>
      </c>
      <c r="K1111" t="s">
        <v>1541</v>
      </c>
      <c r="L1111" s="9" t="s">
        <v>1542</v>
      </c>
      <c r="M1111" s="9" t="s">
        <v>53</v>
      </c>
      <c r="N1111" t="s">
        <v>54</v>
      </c>
      <c r="O1111" t="s">
        <v>45</v>
      </c>
      <c r="P1111" s="9" t="s">
        <v>46</v>
      </c>
      <c r="Q1111" s="5" t="s">
        <v>79</v>
      </c>
      <c r="R1111" t="s">
        <v>80</v>
      </c>
      <c r="S1111" t="s">
        <v>160</v>
      </c>
      <c r="T1111" t="s">
        <v>161</v>
      </c>
      <c r="U1111" s="9">
        <v>22.68</v>
      </c>
      <c r="V1111">
        <v>25</v>
      </c>
      <c r="W1111" s="9">
        <v>34.020000000000003</v>
      </c>
      <c r="X1111">
        <f>Ventes[[#This Row],[VenteNombre]]*Ventes[[#This Row],[PUHT]]</f>
        <v>850.50000000000011</v>
      </c>
      <c r="Y1111">
        <f>IF(Ventes[[#This Row],[RemiseType]]="Aucun",0,IF(Ventes[[#This Row],[RemiseType]]="Bas",3%,IF(Ventes[[#This Row],[RemiseType]]="Moyen",5%,IF(Ventes[[#This Row],[RemiseType]]="Elevé",10%,0))))*Ventes[[#This Row],[VenteBrut]]</f>
        <v>42.525000000000006</v>
      </c>
      <c r="Z1111">
        <f>Ventes[[#This Row],[VenteBrut]]-Ventes[[#This Row],[Remise]]</f>
        <v>807.97500000000014</v>
      </c>
      <c r="AA1111">
        <f>Ventes[[#This Row],[VenteNombre]]*Ventes[[#This Row],[CUHT]]</f>
        <v>567</v>
      </c>
      <c r="AB1111">
        <f>ROUND(Ventes[[#This Row],[VenteNet]]-Ventes[[#This Row],[Cout]],2)</f>
        <v>240.98</v>
      </c>
      <c r="AC1111">
        <f>WEEKDAY(Ventes[[#This Row],[VenteDate]], 2)</f>
        <v>3</v>
      </c>
      <c r="AD1111" t="str">
        <f>CHOOSE(WEEKDAY(Ventes[[#This Row],[VenteDate]], 2),"lun.","mar.","mer.","jeu.","ven.","sam.","dim.")</f>
        <v>mer.</v>
      </c>
      <c r="AE1111" s="10" t="str">
        <f>IF(MONTH(Ventes[[#This Row],[VenteDate]])&lt;10,"0"&amp;MONTH(Ventes[[#This Row],[VenteDate]]),TEXT(MONTH(Ventes[[#This Row],[VenteDate]]),"##"))</f>
        <v>01</v>
      </c>
      <c r="AF1111" t="str">
        <f>CHOOSE(Ventes[[#This Row],[DateMoisNumero]],"janvier","février","mars","avril","mai","juin","juillet.","août","septembre","octobre","novembre","décembre")</f>
        <v>janvier</v>
      </c>
      <c r="AG1111" t="str">
        <f>Ventes[[#This Row],[DateAnnee]]&amp;IF(WEEKNUM(Ventes[[#This Row],[VenteDate]])&lt;10,"-0","-")&amp;WEEKNUM(Ventes[[#This Row],[VenteDate]])</f>
        <v>2028-02</v>
      </c>
      <c r="AH1111" s="10">
        <f>YEAR(Ventes[[#This Row],[VenteDate]])</f>
        <v>2028</v>
      </c>
      <c r="AI1111" s="1"/>
      <c r="AK1111" s="2"/>
      <c r="AR1111"/>
      <c r="AS1111"/>
      <c r="AT1111"/>
      <c r="AU1111"/>
      <c r="AV1111"/>
      <c r="AW1111"/>
      <c r="BA1111"/>
      <c r="BC1111"/>
    </row>
    <row r="1112" spans="1:55">
      <c r="A1112" t="s">
        <v>2154</v>
      </c>
      <c r="B1112" t="s">
        <v>2155</v>
      </c>
      <c r="D1112" s="7">
        <v>45376</v>
      </c>
      <c r="E1112" s="8">
        <v>45376</v>
      </c>
      <c r="F1112" s="8" t="s">
        <v>95</v>
      </c>
      <c r="G1112" t="s">
        <v>96</v>
      </c>
      <c r="H1112" t="s">
        <v>1210</v>
      </c>
      <c r="I1112" t="s">
        <v>1211</v>
      </c>
      <c r="J1112" t="s">
        <v>1212</v>
      </c>
      <c r="K1112" t="s">
        <v>2156</v>
      </c>
      <c r="L1112" s="9" t="s">
        <v>2157</v>
      </c>
      <c r="M1112" s="9" t="s">
        <v>63</v>
      </c>
      <c r="N1112" t="s">
        <v>64</v>
      </c>
      <c r="O1112" t="s">
        <v>288</v>
      </c>
      <c r="P1112" t="s">
        <v>289</v>
      </c>
      <c r="Q1112" s="5" t="s">
        <v>57</v>
      </c>
      <c r="R1112" t="s">
        <v>58</v>
      </c>
      <c r="S1112" t="s">
        <v>143</v>
      </c>
      <c r="T1112" t="s">
        <v>144</v>
      </c>
      <c r="U1112">
        <v>73.5</v>
      </c>
      <c r="V1112">
        <v>18</v>
      </c>
      <c r="W1112">
        <v>159.85</v>
      </c>
      <c r="X1112">
        <f>Ventes[[#This Row],[VenteNombre]]*Ventes[[#This Row],[PUHT]]</f>
        <v>2877.2999999999997</v>
      </c>
      <c r="Y111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2">
        <f>Ventes[[#This Row],[VenteBrut]]-Ventes[[#This Row],[Remise]]</f>
        <v>2877.2999999999997</v>
      </c>
      <c r="AA1112">
        <f>Ventes[[#This Row],[VenteNombre]]*Ventes[[#This Row],[CUHT]]</f>
        <v>1323</v>
      </c>
      <c r="AB1112">
        <f>ROUND(Ventes[[#This Row],[VenteNet]]-Ventes[[#This Row],[Cout]],2)</f>
        <v>1554.3</v>
      </c>
      <c r="AC1112">
        <f>WEEKDAY(Ventes[[#This Row],[VenteDate]], 2)</f>
        <v>1</v>
      </c>
      <c r="AD1112" t="str">
        <f>CHOOSE(WEEKDAY(Ventes[[#This Row],[VenteDate]], 2),"lun.","mar.","mer.","jeu.","ven.","sam.","dim.")</f>
        <v>lun.</v>
      </c>
      <c r="AE1112" s="10" t="str">
        <f>IF(MONTH(Ventes[[#This Row],[VenteDate]])&lt;10,"0"&amp;MONTH(Ventes[[#This Row],[VenteDate]]),TEXT(MONTH(Ventes[[#This Row],[VenteDate]]),"##"))</f>
        <v>03</v>
      </c>
      <c r="AF1112" t="str">
        <f>CHOOSE(Ventes[[#This Row],[DateMoisNumero]],"janvier","février","mars","avril","mai","juin","juillet.","août","septembre","octobre","novembre","décembre")</f>
        <v>mars</v>
      </c>
      <c r="AG1112" t="str">
        <f>Ventes[[#This Row],[DateAnnee]]&amp;IF(WEEKNUM(Ventes[[#This Row],[VenteDate]])&lt;10,"-0","-")&amp;WEEKNUM(Ventes[[#This Row],[VenteDate]])</f>
        <v>2024-13</v>
      </c>
      <c r="AH1112" s="10">
        <f>YEAR(Ventes[[#This Row],[VenteDate]])</f>
        <v>2024</v>
      </c>
      <c r="AI1112" s="1"/>
      <c r="AK1112" s="2"/>
      <c r="AR1112"/>
      <c r="AS1112"/>
      <c r="AT1112"/>
      <c r="AU1112"/>
      <c r="AV1112"/>
      <c r="AW1112"/>
      <c r="BA1112"/>
      <c r="BC1112"/>
    </row>
    <row r="1113" spans="1:55">
      <c r="A1113" t="s">
        <v>2154</v>
      </c>
      <c r="B1113" t="s">
        <v>2155</v>
      </c>
      <c r="D1113" s="7">
        <v>45376</v>
      </c>
      <c r="E1113" s="8">
        <v>45376</v>
      </c>
      <c r="F1113" s="8" t="s">
        <v>95</v>
      </c>
      <c r="G1113" t="s">
        <v>96</v>
      </c>
      <c r="H1113" t="s">
        <v>1210</v>
      </c>
      <c r="I1113" t="s">
        <v>1211</v>
      </c>
      <c r="J1113" t="s">
        <v>1212</v>
      </c>
      <c r="K1113" t="s">
        <v>292</v>
      </c>
      <c r="L1113" s="9" t="s">
        <v>293</v>
      </c>
      <c r="M1113" s="9" t="s">
        <v>63</v>
      </c>
      <c r="N1113" t="s">
        <v>64</v>
      </c>
      <c r="O1113" t="s">
        <v>288</v>
      </c>
      <c r="P1113" s="9" t="s">
        <v>289</v>
      </c>
      <c r="Q1113" s="5" t="s">
        <v>57</v>
      </c>
      <c r="R1113" t="s">
        <v>58</v>
      </c>
      <c r="S1113" t="s">
        <v>143</v>
      </c>
      <c r="T1113" t="s">
        <v>144</v>
      </c>
      <c r="U1113" s="9">
        <v>9.33</v>
      </c>
      <c r="V1113">
        <v>18</v>
      </c>
      <c r="W1113" s="9">
        <v>107.6</v>
      </c>
      <c r="X1113">
        <f>Ventes[[#This Row],[VenteNombre]]*Ventes[[#This Row],[PUHT]]</f>
        <v>1936.8</v>
      </c>
      <c r="Y1113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3">
        <f>Ventes[[#This Row],[VenteBrut]]-Ventes[[#This Row],[Remise]]</f>
        <v>1936.8</v>
      </c>
      <c r="AA1113">
        <f>Ventes[[#This Row],[VenteNombre]]*Ventes[[#This Row],[CUHT]]</f>
        <v>167.94</v>
      </c>
      <c r="AB1113">
        <f>ROUND(Ventes[[#This Row],[VenteNet]]-Ventes[[#This Row],[Cout]],2)</f>
        <v>1768.86</v>
      </c>
      <c r="AC1113">
        <f>WEEKDAY(Ventes[[#This Row],[VenteDate]], 2)</f>
        <v>1</v>
      </c>
      <c r="AD1113" t="str">
        <f>CHOOSE(WEEKDAY(Ventes[[#This Row],[VenteDate]], 2),"lun.","mar.","mer.","jeu.","ven.","sam.","dim.")</f>
        <v>lun.</v>
      </c>
      <c r="AE1113" s="10" t="str">
        <f>IF(MONTH(Ventes[[#This Row],[VenteDate]])&lt;10,"0"&amp;MONTH(Ventes[[#This Row],[VenteDate]]),TEXT(MONTH(Ventes[[#This Row],[VenteDate]]),"##"))</f>
        <v>03</v>
      </c>
      <c r="AF1113" t="str">
        <f>CHOOSE(Ventes[[#This Row],[DateMoisNumero]],"janvier","février","mars","avril","mai","juin","juillet.","août","septembre","octobre","novembre","décembre")</f>
        <v>mars</v>
      </c>
      <c r="AG1113" t="str">
        <f>Ventes[[#This Row],[DateAnnee]]&amp;IF(WEEKNUM(Ventes[[#This Row],[VenteDate]])&lt;10,"-0","-")&amp;WEEKNUM(Ventes[[#This Row],[VenteDate]])</f>
        <v>2024-13</v>
      </c>
      <c r="AH1113" s="10">
        <f>YEAR(Ventes[[#This Row],[VenteDate]])</f>
        <v>2024</v>
      </c>
      <c r="AI1113" s="1"/>
      <c r="AK1113" s="2"/>
      <c r="AR1113"/>
      <c r="AS1113"/>
      <c r="AT1113"/>
      <c r="AU1113"/>
      <c r="AV1113"/>
      <c r="AW1113"/>
      <c r="BA1113"/>
      <c r="BC1113"/>
    </row>
    <row r="1114" spans="1:55">
      <c r="A1114" t="s">
        <v>2154</v>
      </c>
      <c r="B1114" t="s">
        <v>2155</v>
      </c>
      <c r="D1114" s="7">
        <v>45376</v>
      </c>
      <c r="E1114" s="8">
        <v>45709</v>
      </c>
      <c r="F1114" s="8" t="s">
        <v>95</v>
      </c>
      <c r="G1114" t="s">
        <v>96</v>
      </c>
      <c r="H1114" t="s">
        <v>1210</v>
      </c>
      <c r="I1114" t="s">
        <v>1211</v>
      </c>
      <c r="J1114" t="s">
        <v>1212</v>
      </c>
      <c r="K1114" t="s">
        <v>1709</v>
      </c>
      <c r="L1114" s="9" t="s">
        <v>1710</v>
      </c>
      <c r="M1114" s="9" t="s">
        <v>53</v>
      </c>
      <c r="N1114" t="s">
        <v>54</v>
      </c>
      <c r="O1114" t="s">
        <v>288</v>
      </c>
      <c r="P1114" t="s">
        <v>289</v>
      </c>
      <c r="Q1114" s="5" t="s">
        <v>47</v>
      </c>
      <c r="R1114" t="s">
        <v>48</v>
      </c>
      <c r="S1114" t="s">
        <v>365</v>
      </c>
      <c r="T1114" t="s">
        <v>366</v>
      </c>
      <c r="U1114">
        <v>16.32</v>
      </c>
      <c r="V1114">
        <v>28</v>
      </c>
      <c r="W1114">
        <v>18</v>
      </c>
      <c r="X1114">
        <f>Ventes[[#This Row],[VenteNombre]]*Ventes[[#This Row],[PUHT]]</f>
        <v>504</v>
      </c>
      <c r="Y111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4">
        <f>Ventes[[#This Row],[VenteBrut]]-Ventes[[#This Row],[Remise]]</f>
        <v>504</v>
      </c>
      <c r="AA1114">
        <f>Ventes[[#This Row],[VenteNombre]]*Ventes[[#This Row],[CUHT]]</f>
        <v>456.96000000000004</v>
      </c>
      <c r="AB1114">
        <f>ROUND(Ventes[[#This Row],[VenteNet]]-Ventes[[#This Row],[Cout]],2)</f>
        <v>47.04</v>
      </c>
      <c r="AC1114">
        <f>WEEKDAY(Ventes[[#This Row],[VenteDate]], 2)</f>
        <v>5</v>
      </c>
      <c r="AD1114" t="str">
        <f>CHOOSE(WEEKDAY(Ventes[[#This Row],[VenteDate]], 2),"lun.","mar.","mer.","jeu.","ven.","sam.","dim.")</f>
        <v>ven.</v>
      </c>
      <c r="AE1114" s="10" t="str">
        <f>IF(MONTH(Ventes[[#This Row],[VenteDate]])&lt;10,"0"&amp;MONTH(Ventes[[#This Row],[VenteDate]]),TEXT(MONTH(Ventes[[#This Row],[VenteDate]]),"##"))</f>
        <v>02</v>
      </c>
      <c r="AF1114" t="str">
        <f>CHOOSE(Ventes[[#This Row],[DateMoisNumero]],"janvier","février","mars","avril","mai","juin","juillet.","août","septembre","octobre","novembre","décembre")</f>
        <v>février</v>
      </c>
      <c r="AG1114" t="str">
        <f>Ventes[[#This Row],[DateAnnee]]&amp;IF(WEEKNUM(Ventes[[#This Row],[VenteDate]])&lt;10,"-0","-")&amp;WEEKNUM(Ventes[[#This Row],[VenteDate]])</f>
        <v>2025-08</v>
      </c>
      <c r="AH1114" s="10">
        <f>YEAR(Ventes[[#This Row],[VenteDate]])</f>
        <v>2025</v>
      </c>
      <c r="AI1114" s="1"/>
      <c r="AK1114" s="2"/>
      <c r="AR1114"/>
      <c r="AS1114"/>
      <c r="AT1114"/>
      <c r="AU1114"/>
      <c r="AV1114"/>
      <c r="AW1114"/>
      <c r="BA1114"/>
      <c r="BC1114"/>
    </row>
    <row r="1115" spans="1:55">
      <c r="A1115" t="s">
        <v>2154</v>
      </c>
      <c r="B1115" t="s">
        <v>2155</v>
      </c>
      <c r="D1115" s="7">
        <v>45376</v>
      </c>
      <c r="E1115" s="8">
        <v>46001</v>
      </c>
      <c r="F1115" s="8" t="s">
        <v>95</v>
      </c>
      <c r="G1115" t="s">
        <v>96</v>
      </c>
      <c r="H1115" t="s">
        <v>1210</v>
      </c>
      <c r="I1115" t="s">
        <v>1211</v>
      </c>
      <c r="J1115" t="s">
        <v>1212</v>
      </c>
      <c r="K1115" t="s">
        <v>91</v>
      </c>
      <c r="L1115" s="9" t="s">
        <v>92</v>
      </c>
      <c r="M1115" s="9" t="s">
        <v>75</v>
      </c>
      <c r="N1115" t="s">
        <v>76</v>
      </c>
      <c r="O1115" t="s">
        <v>55</v>
      </c>
      <c r="P1115" t="s">
        <v>56</v>
      </c>
      <c r="Q1115" s="5" t="s">
        <v>79</v>
      </c>
      <c r="R1115" t="s">
        <v>80</v>
      </c>
      <c r="S1115" t="s">
        <v>81</v>
      </c>
      <c r="T1115" t="s">
        <v>82</v>
      </c>
      <c r="U1115">
        <v>40</v>
      </c>
      <c r="V1115">
        <v>13</v>
      </c>
      <c r="W1115">
        <v>41.67</v>
      </c>
      <c r="X1115">
        <f>Ventes[[#This Row],[VenteNombre]]*Ventes[[#This Row],[PUHT]]</f>
        <v>541.71</v>
      </c>
      <c r="Y1115">
        <f>IF(Ventes[[#This Row],[RemiseType]]="Aucun",0,IF(Ventes[[#This Row],[RemiseType]]="Bas",3%,IF(Ventes[[#This Row],[RemiseType]]="Moyen",5%,IF(Ventes[[#This Row],[RemiseType]]="Elevé",10%,0))))*Ventes[[#This Row],[VenteBrut]]</f>
        <v>16.251300000000001</v>
      </c>
      <c r="Z1115">
        <f>Ventes[[#This Row],[VenteBrut]]-Ventes[[#This Row],[Remise]]</f>
        <v>525.45870000000002</v>
      </c>
      <c r="AA1115">
        <f>Ventes[[#This Row],[VenteNombre]]*Ventes[[#This Row],[CUHT]]</f>
        <v>520</v>
      </c>
      <c r="AB1115">
        <f>ROUND(Ventes[[#This Row],[VenteNet]]-Ventes[[#This Row],[Cout]],2)</f>
        <v>5.46</v>
      </c>
      <c r="AC1115">
        <f>WEEKDAY(Ventes[[#This Row],[VenteDate]], 2)</f>
        <v>3</v>
      </c>
      <c r="AD1115" t="str">
        <f>CHOOSE(WEEKDAY(Ventes[[#This Row],[VenteDate]], 2),"lun.","mar.","mer.","jeu.","ven.","sam.","dim.")</f>
        <v>mer.</v>
      </c>
      <c r="AE1115" s="10" t="str">
        <f>IF(MONTH(Ventes[[#This Row],[VenteDate]])&lt;10,"0"&amp;MONTH(Ventes[[#This Row],[VenteDate]]),TEXT(MONTH(Ventes[[#This Row],[VenteDate]]),"##"))</f>
        <v>12</v>
      </c>
      <c r="AF1115" t="str">
        <f>CHOOSE(Ventes[[#This Row],[DateMoisNumero]],"janvier","février","mars","avril","mai","juin","juillet.","août","septembre","octobre","novembre","décembre")</f>
        <v>décembre</v>
      </c>
      <c r="AG1115" t="str">
        <f>Ventes[[#This Row],[DateAnnee]]&amp;IF(WEEKNUM(Ventes[[#This Row],[VenteDate]])&lt;10,"-0","-")&amp;WEEKNUM(Ventes[[#This Row],[VenteDate]])</f>
        <v>2025-50</v>
      </c>
      <c r="AH1115" s="10">
        <f>YEAR(Ventes[[#This Row],[VenteDate]])</f>
        <v>2025</v>
      </c>
      <c r="AI1115" s="1"/>
      <c r="AK1115" s="2"/>
      <c r="AR1115"/>
      <c r="AS1115"/>
      <c r="AT1115"/>
      <c r="AU1115"/>
      <c r="AV1115"/>
      <c r="AW1115"/>
      <c r="BA1115"/>
      <c r="BC1115"/>
    </row>
    <row r="1116" spans="1:55">
      <c r="A1116" t="s">
        <v>2154</v>
      </c>
      <c r="B1116" t="s">
        <v>2155</v>
      </c>
      <c r="D1116" s="7">
        <v>45376</v>
      </c>
      <c r="E1116" s="8">
        <v>46439</v>
      </c>
      <c r="F1116" s="8" t="s">
        <v>95</v>
      </c>
      <c r="G1116" t="s">
        <v>96</v>
      </c>
      <c r="H1116" t="s">
        <v>1210</v>
      </c>
      <c r="I1116" t="s">
        <v>1211</v>
      </c>
      <c r="J1116" t="s">
        <v>1212</v>
      </c>
      <c r="K1116" t="s">
        <v>1705</v>
      </c>
      <c r="L1116" s="9" t="s">
        <v>1706</v>
      </c>
      <c r="M1116" s="9" t="s">
        <v>53</v>
      </c>
      <c r="N1116" t="s">
        <v>54</v>
      </c>
      <c r="O1116" t="s">
        <v>288</v>
      </c>
      <c r="P1116" s="9" t="s">
        <v>289</v>
      </c>
      <c r="Q1116" s="5" t="s">
        <v>47</v>
      </c>
      <c r="R1116" t="s">
        <v>48</v>
      </c>
      <c r="S1116" t="s">
        <v>365</v>
      </c>
      <c r="T1116" t="s">
        <v>366</v>
      </c>
      <c r="U1116" s="9">
        <v>20.399999999999999</v>
      </c>
      <c r="V1116">
        <v>28</v>
      </c>
      <c r="W1116" s="9">
        <v>22.5</v>
      </c>
      <c r="X1116">
        <f>Ventes[[#This Row],[VenteNombre]]*Ventes[[#This Row],[PUHT]]</f>
        <v>630</v>
      </c>
      <c r="Y111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16">
        <f>Ventes[[#This Row],[VenteBrut]]-Ventes[[#This Row],[Remise]]</f>
        <v>630</v>
      </c>
      <c r="AA1116">
        <f>Ventes[[#This Row],[VenteNombre]]*Ventes[[#This Row],[CUHT]]</f>
        <v>571.19999999999993</v>
      </c>
      <c r="AB1116">
        <f>ROUND(Ventes[[#This Row],[VenteNet]]-Ventes[[#This Row],[Cout]],2)</f>
        <v>58.8</v>
      </c>
      <c r="AC1116">
        <f>WEEKDAY(Ventes[[#This Row],[VenteDate]], 2)</f>
        <v>7</v>
      </c>
      <c r="AD1116" t="str">
        <f>CHOOSE(WEEKDAY(Ventes[[#This Row],[VenteDate]], 2),"lun.","mar.","mer.","jeu.","ven.","sam.","dim.")</f>
        <v>dim.</v>
      </c>
      <c r="AE1116" s="10" t="str">
        <f>IF(MONTH(Ventes[[#This Row],[VenteDate]])&lt;10,"0"&amp;MONTH(Ventes[[#This Row],[VenteDate]]),TEXT(MONTH(Ventes[[#This Row],[VenteDate]]),"##"))</f>
        <v>02</v>
      </c>
      <c r="AF1116" t="str">
        <f>CHOOSE(Ventes[[#This Row],[DateMoisNumero]],"janvier","février","mars","avril","mai","juin","juillet.","août","septembre","octobre","novembre","décembre")</f>
        <v>février</v>
      </c>
      <c r="AG1116" t="str">
        <f>Ventes[[#This Row],[DateAnnee]]&amp;IF(WEEKNUM(Ventes[[#This Row],[VenteDate]])&lt;10,"-0","-")&amp;WEEKNUM(Ventes[[#This Row],[VenteDate]])</f>
        <v>2027-09</v>
      </c>
      <c r="AH1116" s="10">
        <f>YEAR(Ventes[[#This Row],[VenteDate]])</f>
        <v>2027</v>
      </c>
      <c r="AI1116" s="1"/>
      <c r="AK1116" s="2"/>
      <c r="AR1116"/>
      <c r="AS1116"/>
      <c r="AT1116"/>
      <c r="AU1116"/>
      <c r="AV1116"/>
      <c r="AW1116"/>
      <c r="BA1116"/>
      <c r="BC1116"/>
    </row>
    <row r="1117" spans="1:55">
      <c r="A1117" t="s">
        <v>2154</v>
      </c>
      <c r="B1117" t="s">
        <v>2155</v>
      </c>
      <c r="D1117" s="7">
        <v>45376</v>
      </c>
      <c r="E1117" s="8">
        <v>46731</v>
      </c>
      <c r="F1117" s="8" t="s">
        <v>95</v>
      </c>
      <c r="G1117" t="s">
        <v>96</v>
      </c>
      <c r="H1117" t="s">
        <v>1210</v>
      </c>
      <c r="I1117" t="s">
        <v>1211</v>
      </c>
      <c r="J1117" t="s">
        <v>1212</v>
      </c>
      <c r="K1117" t="s">
        <v>2158</v>
      </c>
      <c r="L1117" s="9" t="s">
        <v>2159</v>
      </c>
      <c r="M1117" s="9" t="s">
        <v>75</v>
      </c>
      <c r="N1117" t="s">
        <v>76</v>
      </c>
      <c r="O1117" t="s">
        <v>55</v>
      </c>
      <c r="P1117" s="9" t="s">
        <v>56</v>
      </c>
      <c r="Q1117" s="5" t="s">
        <v>79</v>
      </c>
      <c r="R1117" t="s">
        <v>80</v>
      </c>
      <c r="S1117" t="s">
        <v>81</v>
      </c>
      <c r="T1117" t="s">
        <v>82</v>
      </c>
      <c r="U1117" s="9">
        <v>72</v>
      </c>
      <c r="V1117">
        <v>13</v>
      </c>
      <c r="W1117" s="9">
        <v>75</v>
      </c>
      <c r="X1117">
        <f>Ventes[[#This Row],[VenteNombre]]*Ventes[[#This Row],[PUHT]]</f>
        <v>975</v>
      </c>
      <c r="Y1117">
        <f>IF(Ventes[[#This Row],[RemiseType]]="Aucun",0,IF(Ventes[[#This Row],[RemiseType]]="Bas",3%,IF(Ventes[[#This Row],[RemiseType]]="Moyen",5%,IF(Ventes[[#This Row],[RemiseType]]="Elevé",10%,0))))*Ventes[[#This Row],[VenteBrut]]</f>
        <v>29.25</v>
      </c>
      <c r="Z1117">
        <f>Ventes[[#This Row],[VenteBrut]]-Ventes[[#This Row],[Remise]]</f>
        <v>945.75</v>
      </c>
      <c r="AA1117">
        <f>Ventes[[#This Row],[VenteNombre]]*Ventes[[#This Row],[CUHT]]</f>
        <v>936</v>
      </c>
      <c r="AB1117">
        <f>ROUND(Ventes[[#This Row],[VenteNet]]-Ventes[[#This Row],[Cout]],2)</f>
        <v>9.75</v>
      </c>
      <c r="AC1117">
        <f>WEEKDAY(Ventes[[#This Row],[VenteDate]], 2)</f>
        <v>5</v>
      </c>
      <c r="AD1117" t="str">
        <f>CHOOSE(WEEKDAY(Ventes[[#This Row],[VenteDate]], 2),"lun.","mar.","mer.","jeu.","ven.","sam.","dim.")</f>
        <v>ven.</v>
      </c>
      <c r="AE1117" s="10" t="str">
        <f>IF(MONTH(Ventes[[#This Row],[VenteDate]])&lt;10,"0"&amp;MONTH(Ventes[[#This Row],[VenteDate]]),TEXT(MONTH(Ventes[[#This Row],[VenteDate]]),"##"))</f>
        <v>12</v>
      </c>
      <c r="AF1117" t="str">
        <f>CHOOSE(Ventes[[#This Row],[DateMoisNumero]],"janvier","février","mars","avril","mai","juin","juillet.","août","septembre","octobre","novembre","décembre")</f>
        <v>décembre</v>
      </c>
      <c r="AG1117" t="str">
        <f>Ventes[[#This Row],[DateAnnee]]&amp;IF(WEEKNUM(Ventes[[#This Row],[VenteDate]])&lt;10,"-0","-")&amp;WEEKNUM(Ventes[[#This Row],[VenteDate]])</f>
        <v>2027-50</v>
      </c>
      <c r="AH1117" s="10">
        <f>YEAR(Ventes[[#This Row],[VenteDate]])</f>
        <v>2027</v>
      </c>
      <c r="AI1117" s="1"/>
      <c r="AK1117" s="2"/>
      <c r="AR1117"/>
      <c r="AS1117"/>
      <c r="AT1117"/>
      <c r="AU1117"/>
      <c r="AV1117"/>
      <c r="AW1117"/>
      <c r="BA1117"/>
      <c r="BC1117"/>
    </row>
    <row r="1118" spans="1:55">
      <c r="A1118" t="s">
        <v>2160</v>
      </c>
      <c r="B1118" t="s">
        <v>2161</v>
      </c>
      <c r="D1118" s="7">
        <v>45651</v>
      </c>
      <c r="E1118" s="8">
        <v>46095</v>
      </c>
      <c r="F1118" s="8" t="s">
        <v>95</v>
      </c>
      <c r="G1118" t="s">
        <v>96</v>
      </c>
      <c r="H1118" t="s">
        <v>110</v>
      </c>
      <c r="I1118" t="s">
        <v>111</v>
      </c>
      <c r="J1118" t="s">
        <v>112</v>
      </c>
      <c r="K1118" t="s">
        <v>2162</v>
      </c>
      <c r="L1118" s="9" t="s">
        <v>2163</v>
      </c>
      <c r="M1118" s="9" t="s">
        <v>130</v>
      </c>
      <c r="N1118" t="s">
        <v>131</v>
      </c>
      <c r="O1118" t="s">
        <v>77</v>
      </c>
      <c r="P1118" t="s">
        <v>78</v>
      </c>
      <c r="Q1118" s="5" t="s">
        <v>47</v>
      </c>
      <c r="R1118" t="s">
        <v>48</v>
      </c>
      <c r="S1118" t="s">
        <v>119</v>
      </c>
      <c r="T1118" t="s">
        <v>120</v>
      </c>
      <c r="U1118">
        <v>10.17</v>
      </c>
      <c r="V1118">
        <v>85</v>
      </c>
      <c r="W1118">
        <v>14.75</v>
      </c>
      <c r="X1118">
        <f>Ventes[[#This Row],[VenteNombre]]*Ventes[[#This Row],[PUHT]]</f>
        <v>1253.75</v>
      </c>
      <c r="Y1118">
        <f>IF(Ventes[[#This Row],[RemiseType]]="Aucun",0,IF(Ventes[[#This Row],[RemiseType]]="Bas",3%,IF(Ventes[[#This Row],[RemiseType]]="Moyen",5%,IF(Ventes[[#This Row],[RemiseType]]="Elevé",10%,0))))*Ventes[[#This Row],[VenteBrut]]</f>
        <v>125.375</v>
      </c>
      <c r="Z1118">
        <f>Ventes[[#This Row],[VenteBrut]]-Ventes[[#This Row],[Remise]]</f>
        <v>1128.375</v>
      </c>
      <c r="AA1118">
        <f>Ventes[[#This Row],[VenteNombre]]*Ventes[[#This Row],[CUHT]]</f>
        <v>864.45</v>
      </c>
      <c r="AB1118">
        <f>ROUND(Ventes[[#This Row],[VenteNet]]-Ventes[[#This Row],[Cout]],2)</f>
        <v>263.93</v>
      </c>
      <c r="AC1118">
        <f>WEEKDAY(Ventes[[#This Row],[VenteDate]], 2)</f>
        <v>6</v>
      </c>
      <c r="AD1118" t="str">
        <f>CHOOSE(WEEKDAY(Ventes[[#This Row],[VenteDate]], 2),"lun.","mar.","mer.","jeu.","ven.","sam.","dim.")</f>
        <v>sam.</v>
      </c>
      <c r="AE1118" s="10" t="str">
        <f>IF(MONTH(Ventes[[#This Row],[VenteDate]])&lt;10,"0"&amp;MONTH(Ventes[[#This Row],[VenteDate]]),TEXT(MONTH(Ventes[[#This Row],[VenteDate]]),"##"))</f>
        <v>03</v>
      </c>
      <c r="AF1118" t="str">
        <f>CHOOSE(Ventes[[#This Row],[DateMoisNumero]],"janvier","février","mars","avril","mai","juin","juillet.","août","septembre","octobre","novembre","décembre")</f>
        <v>mars</v>
      </c>
      <c r="AG1118" t="str">
        <f>Ventes[[#This Row],[DateAnnee]]&amp;IF(WEEKNUM(Ventes[[#This Row],[VenteDate]])&lt;10,"-0","-")&amp;WEEKNUM(Ventes[[#This Row],[VenteDate]])</f>
        <v>2026-11</v>
      </c>
      <c r="AH1118" s="10">
        <f>YEAR(Ventes[[#This Row],[VenteDate]])</f>
        <v>2026</v>
      </c>
      <c r="AI1118" s="1"/>
      <c r="AK1118" s="2"/>
      <c r="AR1118"/>
      <c r="AS1118"/>
      <c r="AT1118"/>
      <c r="AU1118"/>
      <c r="AV1118"/>
      <c r="AW1118"/>
      <c r="BA1118"/>
      <c r="BC1118"/>
    </row>
    <row r="1119" spans="1:55">
      <c r="A1119" t="s">
        <v>2160</v>
      </c>
      <c r="B1119" t="s">
        <v>2161</v>
      </c>
      <c r="D1119" s="7">
        <v>45651</v>
      </c>
      <c r="E1119" s="8">
        <v>46826</v>
      </c>
      <c r="F1119" s="8" t="s">
        <v>95</v>
      </c>
      <c r="G1119" t="s">
        <v>96</v>
      </c>
      <c r="H1119" t="s">
        <v>110</v>
      </c>
      <c r="I1119" t="s">
        <v>111</v>
      </c>
      <c r="J1119" t="s">
        <v>112</v>
      </c>
      <c r="K1119" t="s">
        <v>2164</v>
      </c>
      <c r="L1119" s="9" t="s">
        <v>2165</v>
      </c>
      <c r="M1119" s="9" t="s">
        <v>130</v>
      </c>
      <c r="N1119" t="s">
        <v>131</v>
      </c>
      <c r="O1119" t="s">
        <v>77</v>
      </c>
      <c r="P1119" s="9" t="s">
        <v>78</v>
      </c>
      <c r="Q1119" s="5" t="s">
        <v>47</v>
      </c>
      <c r="R1119" t="s">
        <v>48</v>
      </c>
      <c r="S1119" t="s">
        <v>119</v>
      </c>
      <c r="T1119" t="s">
        <v>120</v>
      </c>
      <c r="U1119" s="9">
        <v>7.32</v>
      </c>
      <c r="V1119">
        <v>85</v>
      </c>
      <c r="W1119" s="9">
        <v>10.62</v>
      </c>
      <c r="X1119">
        <f>Ventes[[#This Row],[VenteNombre]]*Ventes[[#This Row],[PUHT]]</f>
        <v>902.69999999999993</v>
      </c>
      <c r="Y1119">
        <f>IF(Ventes[[#This Row],[RemiseType]]="Aucun",0,IF(Ventes[[#This Row],[RemiseType]]="Bas",3%,IF(Ventes[[#This Row],[RemiseType]]="Moyen",5%,IF(Ventes[[#This Row],[RemiseType]]="Elevé",10%,0))))*Ventes[[#This Row],[VenteBrut]]</f>
        <v>90.27</v>
      </c>
      <c r="Z1119">
        <f>Ventes[[#This Row],[VenteBrut]]-Ventes[[#This Row],[Remise]]</f>
        <v>812.43</v>
      </c>
      <c r="AA1119">
        <f>Ventes[[#This Row],[VenteNombre]]*Ventes[[#This Row],[CUHT]]</f>
        <v>622.20000000000005</v>
      </c>
      <c r="AB1119">
        <f>ROUND(Ventes[[#This Row],[VenteNet]]-Ventes[[#This Row],[Cout]],2)</f>
        <v>190.23</v>
      </c>
      <c r="AC1119">
        <f>WEEKDAY(Ventes[[#This Row],[VenteDate]], 2)</f>
        <v>2</v>
      </c>
      <c r="AD1119" t="str">
        <f>CHOOSE(WEEKDAY(Ventes[[#This Row],[VenteDate]], 2),"lun.","mar.","mer.","jeu.","ven.","sam.","dim.")</f>
        <v>mar.</v>
      </c>
      <c r="AE1119" s="10" t="str">
        <f>IF(MONTH(Ventes[[#This Row],[VenteDate]])&lt;10,"0"&amp;MONTH(Ventes[[#This Row],[VenteDate]]),TEXT(MONTH(Ventes[[#This Row],[VenteDate]]),"##"))</f>
        <v>03</v>
      </c>
      <c r="AF1119" t="str">
        <f>CHOOSE(Ventes[[#This Row],[DateMoisNumero]],"janvier","février","mars","avril","mai","juin","juillet.","août","septembre","octobre","novembre","décembre")</f>
        <v>mars</v>
      </c>
      <c r="AG1119" t="str">
        <f>Ventes[[#This Row],[DateAnnee]]&amp;IF(WEEKNUM(Ventes[[#This Row],[VenteDate]])&lt;10,"-0","-")&amp;WEEKNUM(Ventes[[#This Row],[VenteDate]])</f>
        <v>2028-12</v>
      </c>
      <c r="AH1119" s="10">
        <f>YEAR(Ventes[[#This Row],[VenteDate]])</f>
        <v>2028</v>
      </c>
      <c r="AI1119" s="1"/>
      <c r="AK1119" s="2"/>
      <c r="AR1119"/>
      <c r="AS1119"/>
      <c r="AT1119"/>
      <c r="AU1119"/>
      <c r="AV1119"/>
      <c r="AW1119"/>
      <c r="BA1119"/>
      <c r="BC1119"/>
    </row>
    <row r="1120" spans="1:55">
      <c r="A1120" t="s">
        <v>2166</v>
      </c>
      <c r="B1120" t="s">
        <v>2167</v>
      </c>
      <c r="D1120" s="7">
        <v>45880</v>
      </c>
      <c r="E1120" s="8">
        <v>45880</v>
      </c>
      <c r="F1120" s="8" t="s">
        <v>219</v>
      </c>
      <c r="G1120" t="s">
        <v>220</v>
      </c>
      <c r="H1120" t="s">
        <v>38</v>
      </c>
      <c r="I1120" t="s">
        <v>39</v>
      </c>
      <c r="J1120" t="s">
        <v>40</v>
      </c>
      <c r="K1120" t="s">
        <v>577</v>
      </c>
      <c r="L1120" s="9" t="s">
        <v>578</v>
      </c>
      <c r="M1120" s="9" t="s">
        <v>63</v>
      </c>
      <c r="N1120" t="s">
        <v>64</v>
      </c>
      <c r="O1120" t="s">
        <v>77</v>
      </c>
      <c r="P1120" s="9" t="s">
        <v>78</v>
      </c>
      <c r="Q1120" s="5" t="s">
        <v>79</v>
      </c>
      <c r="R1120" t="s">
        <v>80</v>
      </c>
      <c r="S1120" t="s">
        <v>183</v>
      </c>
      <c r="T1120" t="s">
        <v>184</v>
      </c>
      <c r="U1120" s="9">
        <v>37.799999999999997</v>
      </c>
      <c r="V1120">
        <v>22</v>
      </c>
      <c r="W1120" s="9">
        <v>49.88</v>
      </c>
      <c r="X1120">
        <f>Ventes[[#This Row],[VenteNombre]]*Ventes[[#This Row],[PUHT]]</f>
        <v>1097.3600000000001</v>
      </c>
      <c r="Y1120">
        <f>IF(Ventes[[#This Row],[RemiseType]]="Aucun",0,IF(Ventes[[#This Row],[RemiseType]]="Bas",3%,IF(Ventes[[#This Row],[RemiseType]]="Moyen",5%,IF(Ventes[[#This Row],[RemiseType]]="Elevé",10%,0))))*Ventes[[#This Row],[VenteBrut]]</f>
        <v>109.73600000000002</v>
      </c>
      <c r="Z1120">
        <f>Ventes[[#This Row],[VenteBrut]]-Ventes[[#This Row],[Remise]]</f>
        <v>987.62400000000014</v>
      </c>
      <c r="AA1120">
        <f>Ventes[[#This Row],[VenteNombre]]*Ventes[[#This Row],[CUHT]]</f>
        <v>831.59999999999991</v>
      </c>
      <c r="AB1120">
        <f>ROUND(Ventes[[#This Row],[VenteNet]]-Ventes[[#This Row],[Cout]],2)</f>
        <v>156.02000000000001</v>
      </c>
      <c r="AC1120">
        <f>WEEKDAY(Ventes[[#This Row],[VenteDate]], 2)</f>
        <v>1</v>
      </c>
      <c r="AD1120" t="str">
        <f>CHOOSE(WEEKDAY(Ventes[[#This Row],[VenteDate]], 2),"lun.","mar.","mer.","jeu.","ven.","sam.","dim.")</f>
        <v>lun.</v>
      </c>
      <c r="AE1120" s="10" t="str">
        <f>IF(MONTH(Ventes[[#This Row],[VenteDate]])&lt;10,"0"&amp;MONTH(Ventes[[#This Row],[VenteDate]]),TEXT(MONTH(Ventes[[#This Row],[VenteDate]]),"##"))</f>
        <v>08</v>
      </c>
      <c r="AF1120" t="str">
        <f>CHOOSE(Ventes[[#This Row],[DateMoisNumero]],"janvier","février","mars","avril","mai","juin","juillet.","août","septembre","octobre","novembre","décembre")</f>
        <v>août</v>
      </c>
      <c r="AG1120" t="str">
        <f>Ventes[[#This Row],[DateAnnee]]&amp;IF(WEEKNUM(Ventes[[#This Row],[VenteDate]])&lt;10,"-0","-")&amp;WEEKNUM(Ventes[[#This Row],[VenteDate]])</f>
        <v>2025-33</v>
      </c>
      <c r="AH1120" s="10">
        <f>YEAR(Ventes[[#This Row],[VenteDate]])</f>
        <v>2025</v>
      </c>
      <c r="AI1120" s="1"/>
      <c r="AK1120" s="2"/>
      <c r="AR1120"/>
      <c r="AS1120"/>
      <c r="AT1120"/>
      <c r="AU1120"/>
      <c r="AV1120"/>
      <c r="AW1120"/>
      <c r="BA1120"/>
      <c r="BC1120"/>
    </row>
    <row r="1121" spans="1:55">
      <c r="A1121" t="s">
        <v>2166</v>
      </c>
      <c r="B1121" t="s">
        <v>2167</v>
      </c>
      <c r="D1121" s="7">
        <v>45880</v>
      </c>
      <c r="E1121" s="8">
        <v>45998</v>
      </c>
      <c r="F1121" s="8" t="s">
        <v>219</v>
      </c>
      <c r="G1121" t="s">
        <v>220</v>
      </c>
      <c r="H1121" t="s">
        <v>38</v>
      </c>
      <c r="I1121" t="s">
        <v>39</v>
      </c>
      <c r="J1121" t="s">
        <v>40</v>
      </c>
      <c r="K1121" t="s">
        <v>195</v>
      </c>
      <c r="L1121" s="9" t="s">
        <v>196</v>
      </c>
      <c r="M1121" s="9" t="s">
        <v>43</v>
      </c>
      <c r="N1121" t="s">
        <v>44</v>
      </c>
      <c r="O1121" t="s">
        <v>77</v>
      </c>
      <c r="P1121" t="s">
        <v>78</v>
      </c>
      <c r="Q1121" s="5" t="s">
        <v>65</v>
      </c>
      <c r="R1121" t="s">
        <v>66</v>
      </c>
      <c r="S1121" t="s">
        <v>102</v>
      </c>
      <c r="T1121" t="s">
        <v>103</v>
      </c>
      <c r="U1121">
        <v>50.4</v>
      </c>
      <c r="V1121">
        <v>12</v>
      </c>
      <c r="W1121">
        <v>99.75</v>
      </c>
      <c r="X1121">
        <f>Ventes[[#This Row],[VenteNombre]]*Ventes[[#This Row],[PUHT]]</f>
        <v>1197</v>
      </c>
      <c r="Y1121">
        <f>IF(Ventes[[#This Row],[RemiseType]]="Aucun",0,IF(Ventes[[#This Row],[RemiseType]]="Bas",3%,IF(Ventes[[#This Row],[RemiseType]]="Moyen",5%,IF(Ventes[[#This Row],[RemiseType]]="Elevé",10%,0))))*Ventes[[#This Row],[VenteBrut]]</f>
        <v>119.7</v>
      </c>
      <c r="Z1121">
        <f>Ventes[[#This Row],[VenteBrut]]-Ventes[[#This Row],[Remise]]</f>
        <v>1077.3</v>
      </c>
      <c r="AA1121">
        <f>Ventes[[#This Row],[VenteNombre]]*Ventes[[#This Row],[CUHT]]</f>
        <v>604.79999999999995</v>
      </c>
      <c r="AB1121">
        <f>ROUND(Ventes[[#This Row],[VenteNet]]-Ventes[[#This Row],[Cout]],2)</f>
        <v>472.5</v>
      </c>
      <c r="AC1121">
        <f>WEEKDAY(Ventes[[#This Row],[VenteDate]], 2)</f>
        <v>7</v>
      </c>
      <c r="AD1121" t="str">
        <f>CHOOSE(WEEKDAY(Ventes[[#This Row],[VenteDate]], 2),"lun.","mar.","mer.","jeu.","ven.","sam.","dim.")</f>
        <v>dim.</v>
      </c>
      <c r="AE1121" s="10" t="str">
        <f>IF(MONTH(Ventes[[#This Row],[VenteDate]])&lt;10,"0"&amp;MONTH(Ventes[[#This Row],[VenteDate]]),TEXT(MONTH(Ventes[[#This Row],[VenteDate]]),"##"))</f>
        <v>12</v>
      </c>
      <c r="AF1121" t="str">
        <f>CHOOSE(Ventes[[#This Row],[DateMoisNumero]],"janvier","février","mars","avril","mai","juin","juillet.","août","septembre","octobre","novembre","décembre")</f>
        <v>décembre</v>
      </c>
      <c r="AG1121" t="str">
        <f>Ventes[[#This Row],[DateAnnee]]&amp;IF(WEEKNUM(Ventes[[#This Row],[VenteDate]])&lt;10,"-0","-")&amp;WEEKNUM(Ventes[[#This Row],[VenteDate]])</f>
        <v>2025-50</v>
      </c>
      <c r="AH1121" s="10">
        <f>YEAR(Ventes[[#This Row],[VenteDate]])</f>
        <v>2025</v>
      </c>
      <c r="AI1121" s="1"/>
      <c r="AK1121" s="2"/>
      <c r="AR1121"/>
      <c r="AS1121"/>
      <c r="AT1121"/>
      <c r="AU1121"/>
      <c r="AV1121"/>
      <c r="AW1121"/>
      <c r="BA1121"/>
      <c r="BC1121"/>
    </row>
    <row r="1122" spans="1:55">
      <c r="A1122" t="s">
        <v>2166</v>
      </c>
      <c r="B1122" t="s">
        <v>2167</v>
      </c>
      <c r="D1122" s="7">
        <v>45880</v>
      </c>
      <c r="E1122" s="8">
        <v>46164</v>
      </c>
      <c r="F1122" s="8" t="s">
        <v>219</v>
      </c>
      <c r="G1122" t="s">
        <v>220</v>
      </c>
      <c r="H1122" t="s">
        <v>38</v>
      </c>
      <c r="I1122" t="s">
        <v>39</v>
      </c>
      <c r="J1122" t="s">
        <v>40</v>
      </c>
      <c r="K1122" t="s">
        <v>1047</v>
      </c>
      <c r="L1122" s="9" t="s">
        <v>1048</v>
      </c>
      <c r="M1122" s="9" t="s">
        <v>63</v>
      </c>
      <c r="N1122" t="s">
        <v>64</v>
      </c>
      <c r="O1122" t="s">
        <v>77</v>
      </c>
      <c r="P1122" t="s">
        <v>78</v>
      </c>
      <c r="Q1122" s="5" t="s">
        <v>79</v>
      </c>
      <c r="R1122" t="s">
        <v>80</v>
      </c>
      <c r="S1122" t="s">
        <v>183</v>
      </c>
      <c r="T1122" t="s">
        <v>184</v>
      </c>
      <c r="U1122">
        <v>32.4</v>
      </c>
      <c r="V1122">
        <v>22</v>
      </c>
      <c r="W1122">
        <v>42.75</v>
      </c>
      <c r="X1122">
        <f>Ventes[[#This Row],[VenteNombre]]*Ventes[[#This Row],[PUHT]]</f>
        <v>940.5</v>
      </c>
      <c r="Y1122">
        <f>IF(Ventes[[#This Row],[RemiseType]]="Aucun",0,IF(Ventes[[#This Row],[RemiseType]]="Bas",3%,IF(Ventes[[#This Row],[RemiseType]]="Moyen",5%,IF(Ventes[[#This Row],[RemiseType]]="Elevé",10%,0))))*Ventes[[#This Row],[VenteBrut]]</f>
        <v>94.050000000000011</v>
      </c>
      <c r="Z1122">
        <f>Ventes[[#This Row],[VenteBrut]]-Ventes[[#This Row],[Remise]]</f>
        <v>846.45</v>
      </c>
      <c r="AA1122">
        <f>Ventes[[#This Row],[VenteNombre]]*Ventes[[#This Row],[CUHT]]</f>
        <v>712.8</v>
      </c>
      <c r="AB1122">
        <f>ROUND(Ventes[[#This Row],[VenteNet]]-Ventes[[#This Row],[Cout]],2)</f>
        <v>133.65</v>
      </c>
      <c r="AC1122">
        <f>WEEKDAY(Ventes[[#This Row],[VenteDate]], 2)</f>
        <v>5</v>
      </c>
      <c r="AD1122" t="str">
        <f>CHOOSE(WEEKDAY(Ventes[[#This Row],[VenteDate]], 2),"lun.","mar.","mer.","jeu.","ven.","sam.","dim.")</f>
        <v>ven.</v>
      </c>
      <c r="AE1122" s="10" t="str">
        <f>IF(MONTH(Ventes[[#This Row],[VenteDate]])&lt;10,"0"&amp;MONTH(Ventes[[#This Row],[VenteDate]]),TEXT(MONTH(Ventes[[#This Row],[VenteDate]]),"##"))</f>
        <v>05</v>
      </c>
      <c r="AF1122" t="str">
        <f>CHOOSE(Ventes[[#This Row],[DateMoisNumero]],"janvier","février","mars","avril","mai","juin","juillet.","août","septembre","octobre","novembre","décembre")</f>
        <v>mai</v>
      </c>
      <c r="AG1122" t="str">
        <f>Ventes[[#This Row],[DateAnnee]]&amp;IF(WEEKNUM(Ventes[[#This Row],[VenteDate]])&lt;10,"-0","-")&amp;WEEKNUM(Ventes[[#This Row],[VenteDate]])</f>
        <v>2026-21</v>
      </c>
      <c r="AH1122" s="10">
        <f>YEAR(Ventes[[#This Row],[VenteDate]])</f>
        <v>2026</v>
      </c>
      <c r="AI1122" s="1"/>
      <c r="AK1122" s="2"/>
      <c r="AR1122"/>
      <c r="AS1122"/>
      <c r="AT1122"/>
      <c r="AU1122"/>
      <c r="AV1122"/>
      <c r="AW1122"/>
      <c r="BA1122"/>
      <c r="BC1122"/>
    </row>
    <row r="1123" spans="1:55">
      <c r="A1123" t="s">
        <v>2166</v>
      </c>
      <c r="B1123" t="s">
        <v>2167</v>
      </c>
      <c r="D1123" s="7">
        <v>45880</v>
      </c>
      <c r="E1123" s="8">
        <v>46728</v>
      </c>
      <c r="F1123" s="8" t="s">
        <v>219</v>
      </c>
      <c r="G1123" t="s">
        <v>220</v>
      </c>
      <c r="H1123" t="s">
        <v>38</v>
      </c>
      <c r="I1123" t="s">
        <v>39</v>
      </c>
      <c r="J1123" t="s">
        <v>40</v>
      </c>
      <c r="K1123" t="s">
        <v>2168</v>
      </c>
      <c r="L1123" s="9" t="s">
        <v>2169</v>
      </c>
      <c r="M1123" s="9" t="s">
        <v>43</v>
      </c>
      <c r="N1123" t="s">
        <v>44</v>
      </c>
      <c r="O1123" t="s">
        <v>77</v>
      </c>
      <c r="P1123" s="9" t="s">
        <v>78</v>
      </c>
      <c r="Q1123" s="5" t="s">
        <v>65</v>
      </c>
      <c r="R1123" t="s">
        <v>66</v>
      </c>
      <c r="S1123" t="s">
        <v>102</v>
      </c>
      <c r="T1123" t="s">
        <v>103</v>
      </c>
      <c r="U1123" s="9">
        <v>50</v>
      </c>
      <c r="V1123">
        <v>12</v>
      </c>
      <c r="W1123" s="9">
        <v>98.96</v>
      </c>
      <c r="X1123">
        <f>Ventes[[#This Row],[VenteNombre]]*Ventes[[#This Row],[PUHT]]</f>
        <v>1187.52</v>
      </c>
      <c r="Y1123">
        <f>IF(Ventes[[#This Row],[RemiseType]]="Aucun",0,IF(Ventes[[#This Row],[RemiseType]]="Bas",3%,IF(Ventes[[#This Row],[RemiseType]]="Moyen",5%,IF(Ventes[[#This Row],[RemiseType]]="Elevé",10%,0))))*Ventes[[#This Row],[VenteBrut]]</f>
        <v>118.75200000000001</v>
      </c>
      <c r="Z1123">
        <f>Ventes[[#This Row],[VenteBrut]]-Ventes[[#This Row],[Remise]]</f>
        <v>1068.768</v>
      </c>
      <c r="AA1123">
        <f>Ventes[[#This Row],[VenteNombre]]*Ventes[[#This Row],[CUHT]]</f>
        <v>600</v>
      </c>
      <c r="AB1123">
        <f>ROUND(Ventes[[#This Row],[VenteNet]]-Ventes[[#This Row],[Cout]],2)</f>
        <v>468.77</v>
      </c>
      <c r="AC1123">
        <f>WEEKDAY(Ventes[[#This Row],[VenteDate]], 2)</f>
        <v>2</v>
      </c>
      <c r="AD1123" t="str">
        <f>CHOOSE(WEEKDAY(Ventes[[#This Row],[VenteDate]], 2),"lun.","mar.","mer.","jeu.","ven.","sam.","dim.")</f>
        <v>mar.</v>
      </c>
      <c r="AE1123" s="10" t="str">
        <f>IF(MONTH(Ventes[[#This Row],[VenteDate]])&lt;10,"0"&amp;MONTH(Ventes[[#This Row],[VenteDate]]),TEXT(MONTH(Ventes[[#This Row],[VenteDate]]),"##"))</f>
        <v>12</v>
      </c>
      <c r="AF1123" t="str">
        <f>CHOOSE(Ventes[[#This Row],[DateMoisNumero]],"janvier","février","mars","avril","mai","juin","juillet.","août","septembre","octobre","novembre","décembre")</f>
        <v>décembre</v>
      </c>
      <c r="AG1123" t="str">
        <f>Ventes[[#This Row],[DateAnnee]]&amp;IF(WEEKNUM(Ventes[[#This Row],[VenteDate]])&lt;10,"-0","-")&amp;WEEKNUM(Ventes[[#This Row],[VenteDate]])</f>
        <v>2027-50</v>
      </c>
      <c r="AH1123" s="10">
        <f>YEAR(Ventes[[#This Row],[VenteDate]])</f>
        <v>2027</v>
      </c>
      <c r="AI1123" s="1"/>
      <c r="AK1123" s="2"/>
      <c r="AR1123"/>
      <c r="AS1123"/>
      <c r="AT1123"/>
      <c r="AU1123"/>
      <c r="AV1123"/>
      <c r="AW1123"/>
      <c r="BA1123"/>
      <c r="BC1123"/>
    </row>
    <row r="1124" spans="1:55">
      <c r="A1124" t="s">
        <v>2170</v>
      </c>
      <c r="B1124" t="s">
        <v>2171</v>
      </c>
      <c r="D1124" s="7">
        <v>45384</v>
      </c>
      <c r="E1124" s="8">
        <v>45384</v>
      </c>
      <c r="F1124" s="8" t="s">
        <v>108</v>
      </c>
      <c r="G1124" t="s">
        <v>109</v>
      </c>
      <c r="H1124" t="s">
        <v>172</v>
      </c>
      <c r="I1124" t="s">
        <v>39</v>
      </c>
      <c r="J1124" t="s">
        <v>40</v>
      </c>
      <c r="K1124" t="s">
        <v>2172</v>
      </c>
      <c r="L1124" s="9" t="s">
        <v>2173</v>
      </c>
      <c r="M1124" s="9" t="s">
        <v>53</v>
      </c>
      <c r="N1124" t="s">
        <v>54</v>
      </c>
      <c r="O1124" t="s">
        <v>55</v>
      </c>
      <c r="P1124" s="9" t="s">
        <v>56</v>
      </c>
      <c r="Q1124" s="5" t="s">
        <v>65</v>
      </c>
      <c r="R1124" t="s">
        <v>66</v>
      </c>
      <c r="S1124" t="s">
        <v>59</v>
      </c>
      <c r="T1124" t="s">
        <v>60</v>
      </c>
      <c r="U1124" s="9">
        <v>70.8</v>
      </c>
      <c r="V1124">
        <v>10</v>
      </c>
      <c r="W1124" s="9">
        <v>106.2</v>
      </c>
      <c r="X1124">
        <f>Ventes[[#This Row],[VenteNombre]]*Ventes[[#This Row],[PUHT]]</f>
        <v>1062</v>
      </c>
      <c r="Y1124">
        <f>IF(Ventes[[#This Row],[RemiseType]]="Aucun",0,IF(Ventes[[#This Row],[RemiseType]]="Bas",3%,IF(Ventes[[#This Row],[RemiseType]]="Moyen",5%,IF(Ventes[[#This Row],[RemiseType]]="Elevé",10%,0))))*Ventes[[#This Row],[VenteBrut]]</f>
        <v>31.86</v>
      </c>
      <c r="Z1124">
        <f>Ventes[[#This Row],[VenteBrut]]-Ventes[[#This Row],[Remise]]</f>
        <v>1030.1400000000001</v>
      </c>
      <c r="AA1124">
        <f>Ventes[[#This Row],[VenteNombre]]*Ventes[[#This Row],[CUHT]]</f>
        <v>708</v>
      </c>
      <c r="AB1124">
        <f>ROUND(Ventes[[#This Row],[VenteNet]]-Ventes[[#This Row],[Cout]],2)</f>
        <v>322.14</v>
      </c>
      <c r="AC1124">
        <f>WEEKDAY(Ventes[[#This Row],[VenteDate]], 2)</f>
        <v>2</v>
      </c>
      <c r="AD1124" t="str">
        <f>CHOOSE(WEEKDAY(Ventes[[#This Row],[VenteDate]], 2),"lun.","mar.","mer.","jeu.","ven.","sam.","dim.")</f>
        <v>mar.</v>
      </c>
      <c r="AE1124" s="10" t="str">
        <f>IF(MONTH(Ventes[[#This Row],[VenteDate]])&lt;10,"0"&amp;MONTH(Ventes[[#This Row],[VenteDate]]),TEXT(MONTH(Ventes[[#This Row],[VenteDate]]),"##"))</f>
        <v>04</v>
      </c>
      <c r="AF1124" t="str">
        <f>CHOOSE(Ventes[[#This Row],[DateMoisNumero]],"janvier","février","mars","avril","mai","juin","juillet.","août","septembre","octobre","novembre","décembre")</f>
        <v>avril</v>
      </c>
      <c r="AG1124" t="str">
        <f>Ventes[[#This Row],[DateAnnee]]&amp;IF(WEEKNUM(Ventes[[#This Row],[VenteDate]])&lt;10,"-0","-")&amp;WEEKNUM(Ventes[[#This Row],[VenteDate]])</f>
        <v>2024-14</v>
      </c>
      <c r="AH1124" s="10">
        <f>YEAR(Ventes[[#This Row],[VenteDate]])</f>
        <v>2024</v>
      </c>
      <c r="AI1124" s="1"/>
      <c r="AK1124" s="2"/>
      <c r="AR1124"/>
      <c r="AS1124"/>
      <c r="AT1124"/>
      <c r="AU1124"/>
      <c r="AV1124"/>
      <c r="AW1124"/>
      <c r="BA1124"/>
      <c r="BC1124"/>
    </row>
    <row r="1125" spans="1:55">
      <c r="A1125" t="s">
        <v>2170</v>
      </c>
      <c r="B1125" t="s">
        <v>2171</v>
      </c>
      <c r="D1125" s="7">
        <v>45384</v>
      </c>
      <c r="E1125" s="8">
        <v>45688</v>
      </c>
      <c r="F1125" s="8" t="s">
        <v>108</v>
      </c>
      <c r="G1125" t="s">
        <v>109</v>
      </c>
      <c r="H1125" t="s">
        <v>172</v>
      </c>
      <c r="I1125" t="s">
        <v>39</v>
      </c>
      <c r="J1125" t="s">
        <v>40</v>
      </c>
      <c r="K1125" t="s">
        <v>604</v>
      </c>
      <c r="L1125" s="9" t="s">
        <v>605</v>
      </c>
      <c r="M1125" s="9" t="s">
        <v>63</v>
      </c>
      <c r="N1125" t="s">
        <v>64</v>
      </c>
      <c r="O1125" t="s">
        <v>55</v>
      </c>
      <c r="P1125" t="s">
        <v>56</v>
      </c>
      <c r="Q1125" s="5" t="s">
        <v>57</v>
      </c>
      <c r="R1125" t="s">
        <v>58</v>
      </c>
      <c r="S1125" t="s">
        <v>143</v>
      </c>
      <c r="T1125" t="s">
        <v>144</v>
      </c>
      <c r="U1125">
        <v>57.33</v>
      </c>
      <c r="V1125">
        <v>11</v>
      </c>
      <c r="W1125">
        <v>160</v>
      </c>
      <c r="X1125">
        <f>Ventes[[#This Row],[VenteNombre]]*Ventes[[#This Row],[PUHT]]</f>
        <v>1760</v>
      </c>
      <c r="Y1125">
        <f>IF(Ventes[[#This Row],[RemiseType]]="Aucun",0,IF(Ventes[[#This Row],[RemiseType]]="Bas",3%,IF(Ventes[[#This Row],[RemiseType]]="Moyen",5%,IF(Ventes[[#This Row],[RemiseType]]="Elevé",10%,0))))*Ventes[[#This Row],[VenteBrut]]</f>
        <v>52.8</v>
      </c>
      <c r="Z1125">
        <f>Ventes[[#This Row],[VenteBrut]]-Ventes[[#This Row],[Remise]]</f>
        <v>1707.2</v>
      </c>
      <c r="AA1125">
        <f>Ventes[[#This Row],[VenteNombre]]*Ventes[[#This Row],[CUHT]]</f>
        <v>630.63</v>
      </c>
      <c r="AB1125">
        <f>ROUND(Ventes[[#This Row],[VenteNet]]-Ventes[[#This Row],[Cout]],2)</f>
        <v>1076.57</v>
      </c>
      <c r="AC1125">
        <f>WEEKDAY(Ventes[[#This Row],[VenteDate]], 2)</f>
        <v>5</v>
      </c>
      <c r="AD1125" t="str">
        <f>CHOOSE(WEEKDAY(Ventes[[#This Row],[VenteDate]], 2),"lun.","mar.","mer.","jeu.","ven.","sam.","dim.")</f>
        <v>ven.</v>
      </c>
      <c r="AE1125" s="10" t="str">
        <f>IF(MONTH(Ventes[[#This Row],[VenteDate]])&lt;10,"0"&amp;MONTH(Ventes[[#This Row],[VenteDate]]),TEXT(MONTH(Ventes[[#This Row],[VenteDate]]),"##"))</f>
        <v>01</v>
      </c>
      <c r="AF1125" t="str">
        <f>CHOOSE(Ventes[[#This Row],[DateMoisNumero]],"janvier","février","mars","avril","mai","juin","juillet.","août","septembre","octobre","novembre","décembre")</f>
        <v>janvier</v>
      </c>
      <c r="AG1125" t="str">
        <f>Ventes[[#This Row],[DateAnnee]]&amp;IF(WEEKNUM(Ventes[[#This Row],[VenteDate]])&lt;10,"-0","-")&amp;WEEKNUM(Ventes[[#This Row],[VenteDate]])</f>
        <v>2025-05</v>
      </c>
      <c r="AH1125" s="10">
        <f>YEAR(Ventes[[#This Row],[VenteDate]])</f>
        <v>2025</v>
      </c>
      <c r="AI1125" s="1"/>
      <c r="AK1125" s="2"/>
      <c r="AR1125"/>
      <c r="AS1125"/>
      <c r="AT1125"/>
      <c r="AU1125"/>
      <c r="AV1125"/>
      <c r="AW1125"/>
      <c r="BA1125"/>
      <c r="BC1125"/>
    </row>
    <row r="1126" spans="1:55">
      <c r="A1126" t="s">
        <v>2170</v>
      </c>
      <c r="B1126" t="s">
        <v>2171</v>
      </c>
      <c r="D1126" s="7">
        <v>45384</v>
      </c>
      <c r="E1126" s="8">
        <v>46180</v>
      </c>
      <c r="F1126" s="8" t="s">
        <v>108</v>
      </c>
      <c r="G1126" t="s">
        <v>109</v>
      </c>
      <c r="H1126" t="s">
        <v>172</v>
      </c>
      <c r="I1126" t="s">
        <v>39</v>
      </c>
      <c r="J1126" t="s">
        <v>40</v>
      </c>
      <c r="K1126" t="s">
        <v>2174</v>
      </c>
      <c r="L1126" s="9" t="s">
        <v>2175</v>
      </c>
      <c r="M1126" s="9" t="s">
        <v>53</v>
      </c>
      <c r="N1126" t="s">
        <v>54</v>
      </c>
      <c r="O1126" t="s">
        <v>55</v>
      </c>
      <c r="P1126" t="s">
        <v>56</v>
      </c>
      <c r="Q1126" s="5" t="s">
        <v>65</v>
      </c>
      <c r="R1126" t="s">
        <v>66</v>
      </c>
      <c r="S1126" t="s">
        <v>59</v>
      </c>
      <c r="T1126" t="s">
        <v>60</v>
      </c>
      <c r="U1126">
        <v>24.78</v>
      </c>
      <c r="V1126">
        <v>10</v>
      </c>
      <c r="W1126">
        <v>37.17</v>
      </c>
      <c r="X1126">
        <f>Ventes[[#This Row],[VenteNombre]]*Ventes[[#This Row],[PUHT]]</f>
        <v>371.70000000000005</v>
      </c>
      <c r="Y1126">
        <f>IF(Ventes[[#This Row],[RemiseType]]="Aucun",0,IF(Ventes[[#This Row],[RemiseType]]="Bas",3%,IF(Ventes[[#This Row],[RemiseType]]="Moyen",5%,IF(Ventes[[#This Row],[RemiseType]]="Elevé",10%,0))))*Ventes[[#This Row],[VenteBrut]]</f>
        <v>11.151000000000002</v>
      </c>
      <c r="Z1126">
        <f>Ventes[[#This Row],[VenteBrut]]-Ventes[[#This Row],[Remise]]</f>
        <v>360.54900000000004</v>
      </c>
      <c r="AA1126">
        <f>Ventes[[#This Row],[VenteNombre]]*Ventes[[#This Row],[CUHT]]</f>
        <v>247.8</v>
      </c>
      <c r="AB1126">
        <f>ROUND(Ventes[[#This Row],[VenteNet]]-Ventes[[#This Row],[Cout]],2)</f>
        <v>112.75</v>
      </c>
      <c r="AC1126">
        <f>WEEKDAY(Ventes[[#This Row],[VenteDate]], 2)</f>
        <v>7</v>
      </c>
      <c r="AD1126" t="str">
        <f>CHOOSE(WEEKDAY(Ventes[[#This Row],[VenteDate]], 2),"lun.","mar.","mer.","jeu.","ven.","sam.","dim.")</f>
        <v>dim.</v>
      </c>
      <c r="AE1126" s="10" t="str">
        <f>IF(MONTH(Ventes[[#This Row],[VenteDate]])&lt;10,"0"&amp;MONTH(Ventes[[#This Row],[VenteDate]]),TEXT(MONTH(Ventes[[#This Row],[VenteDate]]),"##"))</f>
        <v>06</v>
      </c>
      <c r="AF1126" t="str">
        <f>CHOOSE(Ventes[[#This Row],[DateMoisNumero]],"janvier","février","mars","avril","mai","juin","juillet.","août","septembre","octobre","novembre","décembre")</f>
        <v>juin</v>
      </c>
      <c r="AG1126" t="str">
        <f>Ventes[[#This Row],[DateAnnee]]&amp;IF(WEEKNUM(Ventes[[#This Row],[VenteDate]])&lt;10,"-0","-")&amp;WEEKNUM(Ventes[[#This Row],[VenteDate]])</f>
        <v>2026-24</v>
      </c>
      <c r="AH1126" s="10">
        <f>YEAR(Ventes[[#This Row],[VenteDate]])</f>
        <v>2026</v>
      </c>
      <c r="AI1126" s="1"/>
      <c r="AK1126" s="2"/>
      <c r="AR1126"/>
      <c r="AS1126"/>
      <c r="AT1126"/>
      <c r="AU1126"/>
      <c r="AV1126"/>
      <c r="AW1126"/>
      <c r="BA1126"/>
      <c r="BC1126"/>
    </row>
    <row r="1127" spans="1:55">
      <c r="A1127" t="s">
        <v>2170</v>
      </c>
      <c r="B1127" t="s">
        <v>2171</v>
      </c>
      <c r="D1127" s="7">
        <v>45384</v>
      </c>
      <c r="E1127" s="8">
        <v>46418</v>
      </c>
      <c r="F1127" s="8" t="s">
        <v>108</v>
      </c>
      <c r="G1127" t="s">
        <v>109</v>
      </c>
      <c r="H1127" t="s">
        <v>172</v>
      </c>
      <c r="I1127" t="s">
        <v>39</v>
      </c>
      <c r="J1127" t="s">
        <v>40</v>
      </c>
      <c r="K1127" t="s">
        <v>2176</v>
      </c>
      <c r="L1127" s="9" t="s">
        <v>2177</v>
      </c>
      <c r="M1127" s="9" t="s">
        <v>63</v>
      </c>
      <c r="N1127" t="s">
        <v>64</v>
      </c>
      <c r="O1127" t="s">
        <v>55</v>
      </c>
      <c r="P1127" s="9" t="s">
        <v>56</v>
      </c>
      <c r="Q1127" s="5" t="s">
        <v>57</v>
      </c>
      <c r="R1127" t="s">
        <v>58</v>
      </c>
      <c r="S1127" t="s">
        <v>143</v>
      </c>
      <c r="T1127" t="s">
        <v>144</v>
      </c>
      <c r="U1127" s="9">
        <v>43</v>
      </c>
      <c r="V1127">
        <v>11</v>
      </c>
      <c r="W1127" s="9">
        <v>45</v>
      </c>
      <c r="X1127">
        <f>Ventes[[#This Row],[VenteNombre]]*Ventes[[#This Row],[PUHT]]</f>
        <v>495</v>
      </c>
      <c r="Y1127">
        <f>IF(Ventes[[#This Row],[RemiseType]]="Aucun",0,IF(Ventes[[#This Row],[RemiseType]]="Bas",3%,IF(Ventes[[#This Row],[RemiseType]]="Moyen",5%,IF(Ventes[[#This Row],[RemiseType]]="Elevé",10%,0))))*Ventes[[#This Row],[VenteBrut]]</f>
        <v>14.85</v>
      </c>
      <c r="Z1127">
        <f>Ventes[[#This Row],[VenteBrut]]-Ventes[[#This Row],[Remise]]</f>
        <v>480.15</v>
      </c>
      <c r="AA1127">
        <f>Ventes[[#This Row],[VenteNombre]]*Ventes[[#This Row],[CUHT]]</f>
        <v>473</v>
      </c>
      <c r="AB1127">
        <f>ROUND(Ventes[[#This Row],[VenteNet]]-Ventes[[#This Row],[Cout]],2)</f>
        <v>7.15</v>
      </c>
      <c r="AC1127">
        <f>WEEKDAY(Ventes[[#This Row],[VenteDate]], 2)</f>
        <v>7</v>
      </c>
      <c r="AD1127" t="str">
        <f>CHOOSE(WEEKDAY(Ventes[[#This Row],[VenteDate]], 2),"lun.","mar.","mer.","jeu.","ven.","sam.","dim.")</f>
        <v>dim.</v>
      </c>
      <c r="AE1127" s="10" t="str">
        <f>IF(MONTH(Ventes[[#This Row],[VenteDate]])&lt;10,"0"&amp;MONTH(Ventes[[#This Row],[VenteDate]]),TEXT(MONTH(Ventes[[#This Row],[VenteDate]]),"##"))</f>
        <v>01</v>
      </c>
      <c r="AF1127" t="str">
        <f>CHOOSE(Ventes[[#This Row],[DateMoisNumero]],"janvier","février","mars","avril","mai","juin","juillet.","août","septembre","octobre","novembre","décembre")</f>
        <v>janvier</v>
      </c>
      <c r="AG1127" t="str">
        <f>Ventes[[#This Row],[DateAnnee]]&amp;IF(WEEKNUM(Ventes[[#This Row],[VenteDate]])&lt;10,"-0","-")&amp;WEEKNUM(Ventes[[#This Row],[VenteDate]])</f>
        <v>2027-06</v>
      </c>
      <c r="AH1127" s="10">
        <f>YEAR(Ventes[[#This Row],[VenteDate]])</f>
        <v>2027</v>
      </c>
      <c r="AI1127" s="1"/>
      <c r="AK1127" s="2"/>
      <c r="AR1127"/>
      <c r="AS1127"/>
      <c r="AT1127"/>
      <c r="AU1127"/>
      <c r="AV1127"/>
      <c r="AW1127"/>
      <c r="BA1127"/>
      <c r="BC1127"/>
    </row>
    <row r="1128" spans="1:55">
      <c r="A1128" t="s">
        <v>2178</v>
      </c>
      <c r="B1128" t="s">
        <v>2179</v>
      </c>
      <c r="D1128" s="7">
        <v>45109</v>
      </c>
      <c r="E1128" s="8">
        <v>45109</v>
      </c>
      <c r="F1128" s="8" t="s">
        <v>36</v>
      </c>
      <c r="G1128" t="s">
        <v>37</v>
      </c>
      <c r="H1128" t="s">
        <v>127</v>
      </c>
      <c r="I1128" t="s">
        <v>39</v>
      </c>
      <c r="J1128" t="s">
        <v>40</v>
      </c>
      <c r="K1128" t="s">
        <v>265</v>
      </c>
      <c r="L1128" s="9" t="s">
        <v>266</v>
      </c>
      <c r="M1128" s="9" t="s">
        <v>75</v>
      </c>
      <c r="N1128" t="s">
        <v>76</v>
      </c>
      <c r="O1128" t="s">
        <v>77</v>
      </c>
      <c r="P1128" s="9" t="s">
        <v>78</v>
      </c>
      <c r="Q1128" s="5" t="s">
        <v>57</v>
      </c>
      <c r="R1128" t="s">
        <v>58</v>
      </c>
      <c r="S1128" t="s">
        <v>243</v>
      </c>
      <c r="T1128" t="s">
        <v>244</v>
      </c>
      <c r="U1128" s="9">
        <v>44.1</v>
      </c>
      <c r="V1128">
        <v>27</v>
      </c>
      <c r="W1128" s="9">
        <v>50.4</v>
      </c>
      <c r="X1128">
        <f>Ventes[[#This Row],[VenteNombre]]*Ventes[[#This Row],[PUHT]]</f>
        <v>1360.8</v>
      </c>
      <c r="Y1128">
        <f>IF(Ventes[[#This Row],[RemiseType]]="Aucun",0,IF(Ventes[[#This Row],[RemiseType]]="Bas",3%,IF(Ventes[[#This Row],[RemiseType]]="Moyen",5%,IF(Ventes[[#This Row],[RemiseType]]="Elevé",10%,0))))*Ventes[[#This Row],[VenteBrut]]</f>
        <v>136.08000000000001</v>
      </c>
      <c r="Z1128">
        <f>Ventes[[#This Row],[VenteBrut]]-Ventes[[#This Row],[Remise]]</f>
        <v>1224.72</v>
      </c>
      <c r="AA1128">
        <f>Ventes[[#This Row],[VenteNombre]]*Ventes[[#This Row],[CUHT]]</f>
        <v>1190.7</v>
      </c>
      <c r="AB1128">
        <f>ROUND(Ventes[[#This Row],[VenteNet]]-Ventes[[#This Row],[Cout]],2)</f>
        <v>34.020000000000003</v>
      </c>
      <c r="AC1128">
        <f>WEEKDAY(Ventes[[#This Row],[VenteDate]], 2)</f>
        <v>7</v>
      </c>
      <c r="AD1128" t="str">
        <f>CHOOSE(WEEKDAY(Ventes[[#This Row],[VenteDate]], 2),"lun.","mar.","mer.","jeu.","ven.","sam.","dim.")</f>
        <v>dim.</v>
      </c>
      <c r="AE1128" s="10" t="str">
        <f>IF(MONTH(Ventes[[#This Row],[VenteDate]])&lt;10,"0"&amp;MONTH(Ventes[[#This Row],[VenteDate]]),TEXT(MONTH(Ventes[[#This Row],[VenteDate]]),"##"))</f>
        <v>07</v>
      </c>
      <c r="AF1128" t="str">
        <f>CHOOSE(Ventes[[#This Row],[DateMoisNumero]],"janvier","février","mars","avril","mai","juin","juillet.","août","septembre","octobre","novembre","décembre")</f>
        <v>juillet.</v>
      </c>
      <c r="AG1128" t="str">
        <f>Ventes[[#This Row],[DateAnnee]]&amp;IF(WEEKNUM(Ventes[[#This Row],[VenteDate]])&lt;10,"-0","-")&amp;WEEKNUM(Ventes[[#This Row],[VenteDate]])</f>
        <v>2023-27</v>
      </c>
      <c r="AH1128" s="10">
        <f>YEAR(Ventes[[#This Row],[VenteDate]])</f>
        <v>2023</v>
      </c>
      <c r="AI1128" s="1"/>
      <c r="AK1128" s="2"/>
      <c r="AR1128"/>
      <c r="AS1128"/>
      <c r="AT1128"/>
      <c r="AU1128"/>
      <c r="AV1128"/>
      <c r="AW1128"/>
      <c r="BA1128"/>
      <c r="BC1128"/>
    </row>
    <row r="1129" spans="1:55">
      <c r="A1129" t="s">
        <v>2178</v>
      </c>
      <c r="B1129" t="s">
        <v>2179</v>
      </c>
      <c r="D1129" s="7">
        <v>45109</v>
      </c>
      <c r="E1129" s="8">
        <v>45735</v>
      </c>
      <c r="F1129" s="8" t="s">
        <v>36</v>
      </c>
      <c r="G1129" t="s">
        <v>37</v>
      </c>
      <c r="H1129" t="s">
        <v>127</v>
      </c>
      <c r="I1129" t="s">
        <v>39</v>
      </c>
      <c r="J1129" t="s">
        <v>40</v>
      </c>
      <c r="K1129" t="s">
        <v>2180</v>
      </c>
      <c r="L1129" s="9" t="s">
        <v>2181</v>
      </c>
      <c r="M1129" s="9" t="s">
        <v>75</v>
      </c>
      <c r="N1129" t="s">
        <v>76</v>
      </c>
      <c r="O1129" t="s">
        <v>77</v>
      </c>
      <c r="P1129" t="s">
        <v>78</v>
      </c>
      <c r="Q1129" s="5" t="s">
        <v>47</v>
      </c>
      <c r="R1129" t="s">
        <v>48</v>
      </c>
      <c r="S1129" t="s">
        <v>160</v>
      </c>
      <c r="T1129" t="s">
        <v>161</v>
      </c>
      <c r="U1129">
        <v>14.7</v>
      </c>
      <c r="V1129">
        <v>34</v>
      </c>
      <c r="W1129">
        <v>106.3</v>
      </c>
      <c r="X1129">
        <f>Ventes[[#This Row],[VenteNombre]]*Ventes[[#This Row],[PUHT]]</f>
        <v>3614.2</v>
      </c>
      <c r="Y1129">
        <f>IF(Ventes[[#This Row],[RemiseType]]="Aucun",0,IF(Ventes[[#This Row],[RemiseType]]="Bas",3%,IF(Ventes[[#This Row],[RemiseType]]="Moyen",5%,IF(Ventes[[#This Row],[RemiseType]]="Elevé",10%,0))))*Ventes[[#This Row],[VenteBrut]]</f>
        <v>361.42</v>
      </c>
      <c r="Z1129">
        <f>Ventes[[#This Row],[VenteBrut]]-Ventes[[#This Row],[Remise]]</f>
        <v>3252.7799999999997</v>
      </c>
      <c r="AA1129">
        <f>Ventes[[#This Row],[VenteNombre]]*Ventes[[#This Row],[CUHT]]</f>
        <v>499.79999999999995</v>
      </c>
      <c r="AB1129">
        <f>ROUND(Ventes[[#This Row],[VenteNet]]-Ventes[[#This Row],[Cout]],2)</f>
        <v>2752.98</v>
      </c>
      <c r="AC1129">
        <f>WEEKDAY(Ventes[[#This Row],[VenteDate]], 2)</f>
        <v>3</v>
      </c>
      <c r="AD1129" t="str">
        <f>CHOOSE(WEEKDAY(Ventes[[#This Row],[VenteDate]], 2),"lun.","mar.","mer.","jeu.","ven.","sam.","dim.")</f>
        <v>mer.</v>
      </c>
      <c r="AE1129" s="10" t="str">
        <f>IF(MONTH(Ventes[[#This Row],[VenteDate]])&lt;10,"0"&amp;MONTH(Ventes[[#This Row],[VenteDate]]),TEXT(MONTH(Ventes[[#This Row],[VenteDate]]),"##"))</f>
        <v>03</v>
      </c>
      <c r="AF1129" t="str">
        <f>CHOOSE(Ventes[[#This Row],[DateMoisNumero]],"janvier","février","mars","avril","mai","juin","juillet.","août","septembre","octobre","novembre","décembre")</f>
        <v>mars</v>
      </c>
      <c r="AG1129" t="str">
        <f>Ventes[[#This Row],[DateAnnee]]&amp;IF(WEEKNUM(Ventes[[#This Row],[VenteDate]])&lt;10,"-0","-")&amp;WEEKNUM(Ventes[[#This Row],[VenteDate]])</f>
        <v>2025-12</v>
      </c>
      <c r="AH1129" s="10">
        <f>YEAR(Ventes[[#This Row],[VenteDate]])</f>
        <v>2025</v>
      </c>
      <c r="AI1129" s="1"/>
      <c r="AK1129" s="2"/>
      <c r="AR1129"/>
      <c r="AS1129"/>
      <c r="AT1129"/>
      <c r="AU1129"/>
      <c r="AV1129"/>
      <c r="AW1129"/>
      <c r="BA1129"/>
      <c r="BC1129"/>
    </row>
    <row r="1130" spans="1:55">
      <c r="A1130" t="s">
        <v>2178</v>
      </c>
      <c r="B1130" t="s">
        <v>2179</v>
      </c>
      <c r="D1130" s="7">
        <v>45109</v>
      </c>
      <c r="E1130" s="8">
        <v>46382</v>
      </c>
      <c r="F1130" s="8" t="s">
        <v>36</v>
      </c>
      <c r="G1130" t="s">
        <v>37</v>
      </c>
      <c r="H1130" t="s">
        <v>127</v>
      </c>
      <c r="I1130" t="s">
        <v>39</v>
      </c>
      <c r="J1130" t="s">
        <v>40</v>
      </c>
      <c r="K1130" t="s">
        <v>1121</v>
      </c>
      <c r="L1130" s="9" t="s">
        <v>1122</v>
      </c>
      <c r="M1130" s="9" t="s">
        <v>75</v>
      </c>
      <c r="N1130" t="s">
        <v>76</v>
      </c>
      <c r="O1130" t="s">
        <v>77</v>
      </c>
      <c r="P1130" t="s">
        <v>78</v>
      </c>
      <c r="Q1130" s="5" t="s">
        <v>57</v>
      </c>
      <c r="R1130" t="s">
        <v>58</v>
      </c>
      <c r="S1130" t="s">
        <v>243</v>
      </c>
      <c r="T1130" t="s">
        <v>244</v>
      </c>
      <c r="U1130">
        <v>50.4</v>
      </c>
      <c r="V1130">
        <v>27</v>
      </c>
      <c r="W1130">
        <v>57.6</v>
      </c>
      <c r="X1130">
        <f>Ventes[[#This Row],[VenteNombre]]*Ventes[[#This Row],[PUHT]]</f>
        <v>1555.2</v>
      </c>
      <c r="Y1130">
        <f>IF(Ventes[[#This Row],[RemiseType]]="Aucun",0,IF(Ventes[[#This Row],[RemiseType]]="Bas",3%,IF(Ventes[[#This Row],[RemiseType]]="Moyen",5%,IF(Ventes[[#This Row],[RemiseType]]="Elevé",10%,0))))*Ventes[[#This Row],[VenteBrut]]</f>
        <v>155.52000000000001</v>
      </c>
      <c r="Z1130">
        <f>Ventes[[#This Row],[VenteBrut]]-Ventes[[#This Row],[Remise]]</f>
        <v>1399.68</v>
      </c>
      <c r="AA1130">
        <f>Ventes[[#This Row],[VenteNombre]]*Ventes[[#This Row],[CUHT]]</f>
        <v>1360.8</v>
      </c>
      <c r="AB1130">
        <f>ROUND(Ventes[[#This Row],[VenteNet]]-Ventes[[#This Row],[Cout]],2)</f>
        <v>38.880000000000003</v>
      </c>
      <c r="AC1130">
        <f>WEEKDAY(Ventes[[#This Row],[VenteDate]], 2)</f>
        <v>6</v>
      </c>
      <c r="AD1130" t="str">
        <f>CHOOSE(WEEKDAY(Ventes[[#This Row],[VenteDate]], 2),"lun.","mar.","mer.","jeu.","ven.","sam.","dim.")</f>
        <v>sam.</v>
      </c>
      <c r="AE1130" s="10" t="str">
        <f>IF(MONTH(Ventes[[#This Row],[VenteDate]])&lt;10,"0"&amp;MONTH(Ventes[[#This Row],[VenteDate]]),TEXT(MONTH(Ventes[[#This Row],[VenteDate]]),"##"))</f>
        <v>12</v>
      </c>
      <c r="AF1130" t="str">
        <f>CHOOSE(Ventes[[#This Row],[DateMoisNumero]],"janvier","février","mars","avril","mai","juin","juillet.","août","septembre","octobre","novembre","décembre")</f>
        <v>décembre</v>
      </c>
      <c r="AG1130" t="str">
        <f>Ventes[[#This Row],[DateAnnee]]&amp;IF(WEEKNUM(Ventes[[#This Row],[VenteDate]])&lt;10,"-0","-")&amp;WEEKNUM(Ventes[[#This Row],[VenteDate]])</f>
        <v>2026-52</v>
      </c>
      <c r="AH1130" s="10">
        <f>YEAR(Ventes[[#This Row],[VenteDate]])</f>
        <v>2026</v>
      </c>
      <c r="AI1130" s="1"/>
      <c r="AK1130" s="2"/>
      <c r="AR1130"/>
      <c r="AS1130"/>
      <c r="AT1130"/>
      <c r="AU1130"/>
      <c r="AV1130"/>
      <c r="AW1130"/>
      <c r="BA1130"/>
      <c r="BC1130"/>
    </row>
    <row r="1131" spans="1:55">
      <c r="A1131" t="s">
        <v>2178</v>
      </c>
      <c r="B1131" t="s">
        <v>2179</v>
      </c>
      <c r="D1131" s="7">
        <v>45109</v>
      </c>
      <c r="E1131" s="8">
        <v>46465</v>
      </c>
      <c r="F1131" s="8" t="s">
        <v>36</v>
      </c>
      <c r="G1131" t="s">
        <v>37</v>
      </c>
      <c r="H1131" t="s">
        <v>127</v>
      </c>
      <c r="I1131" t="s">
        <v>39</v>
      </c>
      <c r="J1131" t="s">
        <v>40</v>
      </c>
      <c r="K1131" t="s">
        <v>261</v>
      </c>
      <c r="L1131" s="9" t="s">
        <v>262</v>
      </c>
      <c r="M1131" s="9" t="s">
        <v>75</v>
      </c>
      <c r="N1131" t="s">
        <v>76</v>
      </c>
      <c r="O1131" t="s">
        <v>77</v>
      </c>
      <c r="P1131" s="9" t="s">
        <v>78</v>
      </c>
      <c r="Q1131" s="5" t="s">
        <v>47</v>
      </c>
      <c r="R1131" t="s">
        <v>48</v>
      </c>
      <c r="S1131" t="s">
        <v>160</v>
      </c>
      <c r="T1131" t="s">
        <v>161</v>
      </c>
      <c r="U1131" s="9">
        <v>12.6</v>
      </c>
      <c r="V1131">
        <v>34</v>
      </c>
      <c r="W1131" s="9">
        <v>105.4</v>
      </c>
      <c r="X1131">
        <f>Ventes[[#This Row],[VenteNombre]]*Ventes[[#This Row],[PUHT]]</f>
        <v>3583.6000000000004</v>
      </c>
      <c r="Y1131">
        <f>IF(Ventes[[#This Row],[RemiseType]]="Aucun",0,IF(Ventes[[#This Row],[RemiseType]]="Bas",3%,IF(Ventes[[#This Row],[RemiseType]]="Moyen",5%,IF(Ventes[[#This Row],[RemiseType]]="Elevé",10%,0))))*Ventes[[#This Row],[VenteBrut]]</f>
        <v>358.36000000000007</v>
      </c>
      <c r="Z1131">
        <f>Ventes[[#This Row],[VenteBrut]]-Ventes[[#This Row],[Remise]]</f>
        <v>3225.2400000000002</v>
      </c>
      <c r="AA1131">
        <f>Ventes[[#This Row],[VenteNombre]]*Ventes[[#This Row],[CUHT]]</f>
        <v>428.4</v>
      </c>
      <c r="AB1131">
        <f>ROUND(Ventes[[#This Row],[VenteNet]]-Ventes[[#This Row],[Cout]],2)</f>
        <v>2796.84</v>
      </c>
      <c r="AC1131">
        <f>WEEKDAY(Ventes[[#This Row],[VenteDate]], 2)</f>
        <v>5</v>
      </c>
      <c r="AD1131" t="str">
        <f>CHOOSE(WEEKDAY(Ventes[[#This Row],[VenteDate]], 2),"lun.","mar.","mer.","jeu.","ven.","sam.","dim.")</f>
        <v>ven.</v>
      </c>
      <c r="AE1131" s="10" t="str">
        <f>IF(MONTH(Ventes[[#This Row],[VenteDate]])&lt;10,"0"&amp;MONTH(Ventes[[#This Row],[VenteDate]]),TEXT(MONTH(Ventes[[#This Row],[VenteDate]]),"##"))</f>
        <v>03</v>
      </c>
      <c r="AF1131" t="str">
        <f>CHOOSE(Ventes[[#This Row],[DateMoisNumero]],"janvier","février","mars","avril","mai","juin","juillet.","août","septembre","octobre","novembre","décembre")</f>
        <v>mars</v>
      </c>
      <c r="AG1131" t="str">
        <f>Ventes[[#This Row],[DateAnnee]]&amp;IF(WEEKNUM(Ventes[[#This Row],[VenteDate]])&lt;10,"-0","-")&amp;WEEKNUM(Ventes[[#This Row],[VenteDate]])</f>
        <v>2027-12</v>
      </c>
      <c r="AH1131" s="10">
        <f>YEAR(Ventes[[#This Row],[VenteDate]])</f>
        <v>2027</v>
      </c>
      <c r="AI1131" s="1"/>
      <c r="AK1131" s="2"/>
      <c r="AR1131"/>
      <c r="AS1131"/>
      <c r="AT1131"/>
      <c r="AU1131"/>
      <c r="AV1131"/>
      <c r="AW1131"/>
      <c r="BA1131"/>
      <c r="BC1131"/>
    </row>
    <row r="1132" spans="1:55">
      <c r="A1132" t="s">
        <v>2182</v>
      </c>
      <c r="B1132" t="s">
        <v>2183</v>
      </c>
      <c r="C1132" t="s">
        <v>313</v>
      </c>
      <c r="D1132" s="7">
        <v>45080</v>
      </c>
      <c r="E1132" s="8">
        <v>45080</v>
      </c>
      <c r="F1132" s="8" t="s">
        <v>95</v>
      </c>
      <c r="G1132" t="s">
        <v>96</v>
      </c>
      <c r="H1132" t="s">
        <v>377</v>
      </c>
      <c r="I1132" t="s">
        <v>39</v>
      </c>
      <c r="J1132" t="s">
        <v>40</v>
      </c>
      <c r="K1132" t="s">
        <v>2184</v>
      </c>
      <c r="L1132" s="9" t="s">
        <v>2185</v>
      </c>
      <c r="M1132" s="9" t="s">
        <v>63</v>
      </c>
      <c r="N1132" t="s">
        <v>64</v>
      </c>
      <c r="O1132" t="s">
        <v>45</v>
      </c>
      <c r="P1132" s="9" t="s">
        <v>46</v>
      </c>
      <c r="Q1132" s="5" t="s">
        <v>47</v>
      </c>
      <c r="R1132" t="s">
        <v>48</v>
      </c>
      <c r="S1132" t="s">
        <v>307</v>
      </c>
      <c r="T1132" t="s">
        <v>308</v>
      </c>
      <c r="U1132" s="9">
        <v>92.16</v>
      </c>
      <c r="V1132">
        <v>88</v>
      </c>
      <c r="W1132" s="9">
        <v>139.32</v>
      </c>
      <c r="X1132">
        <f>Ventes[[#This Row],[VenteNombre]]*Ventes[[#This Row],[PUHT]]</f>
        <v>12260.16</v>
      </c>
      <c r="Y1132">
        <f>IF(Ventes[[#This Row],[RemiseType]]="Aucun",0,IF(Ventes[[#This Row],[RemiseType]]="Bas",3%,IF(Ventes[[#This Row],[RemiseType]]="Moyen",5%,IF(Ventes[[#This Row],[RemiseType]]="Elevé",10%,0))))*Ventes[[#This Row],[VenteBrut]]</f>
        <v>613.00800000000004</v>
      </c>
      <c r="Z1132">
        <f>Ventes[[#This Row],[VenteBrut]]-Ventes[[#This Row],[Remise]]</f>
        <v>11647.152</v>
      </c>
      <c r="AA1132">
        <f>Ventes[[#This Row],[VenteNombre]]*Ventes[[#This Row],[CUHT]]</f>
        <v>8110.08</v>
      </c>
      <c r="AB1132">
        <f>ROUND(Ventes[[#This Row],[VenteNet]]-Ventes[[#This Row],[Cout]],2)</f>
        <v>3537.07</v>
      </c>
      <c r="AC1132">
        <f>WEEKDAY(Ventes[[#This Row],[VenteDate]], 2)</f>
        <v>6</v>
      </c>
      <c r="AD1132" t="str">
        <f>CHOOSE(WEEKDAY(Ventes[[#This Row],[VenteDate]], 2),"lun.","mar.","mer.","jeu.","ven.","sam.","dim.")</f>
        <v>sam.</v>
      </c>
      <c r="AE1132" s="10" t="str">
        <f>IF(MONTH(Ventes[[#This Row],[VenteDate]])&lt;10,"0"&amp;MONTH(Ventes[[#This Row],[VenteDate]]),TEXT(MONTH(Ventes[[#This Row],[VenteDate]]),"##"))</f>
        <v>06</v>
      </c>
      <c r="AF1132" t="str">
        <f>CHOOSE(Ventes[[#This Row],[DateMoisNumero]],"janvier","février","mars","avril","mai","juin","juillet.","août","septembre","octobre","novembre","décembre")</f>
        <v>juin</v>
      </c>
      <c r="AG1132" t="str">
        <f>Ventes[[#This Row],[DateAnnee]]&amp;IF(WEEKNUM(Ventes[[#This Row],[VenteDate]])&lt;10,"-0","-")&amp;WEEKNUM(Ventes[[#This Row],[VenteDate]])</f>
        <v>2023-22</v>
      </c>
      <c r="AH1132" s="10">
        <f>YEAR(Ventes[[#This Row],[VenteDate]])</f>
        <v>2023</v>
      </c>
      <c r="AI1132" s="1"/>
      <c r="AK1132" s="2"/>
      <c r="AR1132"/>
      <c r="AS1132"/>
      <c r="AT1132"/>
      <c r="AU1132"/>
      <c r="AV1132"/>
      <c r="AW1132"/>
      <c r="BA1132"/>
      <c r="BC1132"/>
    </row>
    <row r="1133" spans="1:55">
      <c r="A1133" t="s">
        <v>2182</v>
      </c>
      <c r="B1133" t="s">
        <v>2183</v>
      </c>
      <c r="C1133" t="s">
        <v>313</v>
      </c>
      <c r="D1133" s="7">
        <v>45080</v>
      </c>
      <c r="E1133" s="8">
        <v>45731</v>
      </c>
      <c r="F1133" s="8" t="s">
        <v>95</v>
      </c>
      <c r="G1133" t="s">
        <v>96</v>
      </c>
      <c r="H1133" t="s">
        <v>377</v>
      </c>
      <c r="I1133" t="s">
        <v>39</v>
      </c>
      <c r="J1133" t="s">
        <v>40</v>
      </c>
      <c r="K1133" t="s">
        <v>356</v>
      </c>
      <c r="L1133" s="9" t="s">
        <v>357</v>
      </c>
      <c r="M1133" s="9" t="s">
        <v>63</v>
      </c>
      <c r="N1133" t="s">
        <v>64</v>
      </c>
      <c r="O1133" t="s">
        <v>45</v>
      </c>
      <c r="P1133" t="s">
        <v>46</v>
      </c>
      <c r="Q1133" s="5" t="s">
        <v>79</v>
      </c>
      <c r="R1133" t="s">
        <v>80</v>
      </c>
      <c r="S1133" t="s">
        <v>143</v>
      </c>
      <c r="T1133" t="s">
        <v>144</v>
      </c>
      <c r="U1133">
        <v>25.2</v>
      </c>
      <c r="V1133">
        <v>95</v>
      </c>
      <c r="W1133">
        <v>120.52</v>
      </c>
      <c r="X1133">
        <f>Ventes[[#This Row],[VenteNombre]]*Ventes[[#This Row],[PUHT]]</f>
        <v>11449.4</v>
      </c>
      <c r="Y1133">
        <f>IF(Ventes[[#This Row],[RemiseType]]="Aucun",0,IF(Ventes[[#This Row],[RemiseType]]="Bas",3%,IF(Ventes[[#This Row],[RemiseType]]="Moyen",5%,IF(Ventes[[#This Row],[RemiseType]]="Elevé",10%,0))))*Ventes[[#This Row],[VenteBrut]]</f>
        <v>572.47</v>
      </c>
      <c r="Z1133">
        <f>Ventes[[#This Row],[VenteBrut]]-Ventes[[#This Row],[Remise]]</f>
        <v>10876.93</v>
      </c>
      <c r="AA1133">
        <f>Ventes[[#This Row],[VenteNombre]]*Ventes[[#This Row],[CUHT]]</f>
        <v>2394</v>
      </c>
      <c r="AB1133">
        <f>ROUND(Ventes[[#This Row],[VenteNet]]-Ventes[[#This Row],[Cout]],2)</f>
        <v>8482.93</v>
      </c>
      <c r="AC1133">
        <f>WEEKDAY(Ventes[[#This Row],[VenteDate]], 2)</f>
        <v>6</v>
      </c>
      <c r="AD1133" t="str">
        <f>CHOOSE(WEEKDAY(Ventes[[#This Row],[VenteDate]], 2),"lun.","mar.","mer.","jeu.","ven.","sam.","dim.")</f>
        <v>sam.</v>
      </c>
      <c r="AE1133" s="10" t="str">
        <f>IF(MONTH(Ventes[[#This Row],[VenteDate]])&lt;10,"0"&amp;MONTH(Ventes[[#This Row],[VenteDate]]),TEXT(MONTH(Ventes[[#This Row],[VenteDate]]),"##"))</f>
        <v>03</v>
      </c>
      <c r="AF1133" t="str">
        <f>CHOOSE(Ventes[[#This Row],[DateMoisNumero]],"janvier","février","mars","avril","mai","juin","juillet.","août","septembre","octobre","novembre","décembre")</f>
        <v>mars</v>
      </c>
      <c r="AG1133" t="str">
        <f>Ventes[[#This Row],[DateAnnee]]&amp;IF(WEEKNUM(Ventes[[#This Row],[VenteDate]])&lt;10,"-0","-")&amp;WEEKNUM(Ventes[[#This Row],[VenteDate]])</f>
        <v>2025-11</v>
      </c>
      <c r="AH1133" s="10">
        <f>YEAR(Ventes[[#This Row],[VenteDate]])</f>
        <v>2025</v>
      </c>
      <c r="AI1133" s="1"/>
      <c r="AK1133" s="2"/>
      <c r="AR1133"/>
      <c r="AS1133"/>
      <c r="AT1133"/>
      <c r="AU1133"/>
      <c r="AV1133"/>
      <c r="AW1133"/>
      <c r="BA1133"/>
      <c r="BC1133"/>
    </row>
    <row r="1134" spans="1:55">
      <c r="A1134" t="s">
        <v>2182</v>
      </c>
      <c r="B1134" t="s">
        <v>2183</v>
      </c>
      <c r="C1134" t="s">
        <v>313</v>
      </c>
      <c r="D1134" s="7">
        <v>45080</v>
      </c>
      <c r="E1134" s="8">
        <v>46232</v>
      </c>
      <c r="F1134" s="8" t="s">
        <v>95</v>
      </c>
      <c r="G1134" t="s">
        <v>96</v>
      </c>
      <c r="H1134" t="s">
        <v>377</v>
      </c>
      <c r="I1134" t="s">
        <v>39</v>
      </c>
      <c r="J1134" t="s">
        <v>40</v>
      </c>
      <c r="K1134" t="s">
        <v>1855</v>
      </c>
      <c r="L1134" s="9" t="s">
        <v>1856</v>
      </c>
      <c r="M1134" s="9" t="s">
        <v>63</v>
      </c>
      <c r="N1134" t="s">
        <v>64</v>
      </c>
      <c r="O1134" t="s">
        <v>45</v>
      </c>
      <c r="P1134" t="s">
        <v>46</v>
      </c>
      <c r="Q1134" s="5" t="s">
        <v>47</v>
      </c>
      <c r="R1134" t="s">
        <v>48</v>
      </c>
      <c r="S1134" t="s">
        <v>307</v>
      </c>
      <c r="T1134" t="s">
        <v>308</v>
      </c>
      <c r="U1134">
        <v>53.76</v>
      </c>
      <c r="V1134">
        <v>88</v>
      </c>
      <c r="W1134">
        <v>81.27</v>
      </c>
      <c r="X1134">
        <f>Ventes[[#This Row],[VenteNombre]]*Ventes[[#This Row],[PUHT]]</f>
        <v>7151.7599999999993</v>
      </c>
      <c r="Y1134">
        <f>IF(Ventes[[#This Row],[RemiseType]]="Aucun",0,IF(Ventes[[#This Row],[RemiseType]]="Bas",3%,IF(Ventes[[#This Row],[RemiseType]]="Moyen",5%,IF(Ventes[[#This Row],[RemiseType]]="Elevé",10%,0))))*Ventes[[#This Row],[VenteBrut]]</f>
        <v>357.58799999999997</v>
      </c>
      <c r="Z1134">
        <f>Ventes[[#This Row],[VenteBrut]]-Ventes[[#This Row],[Remise]]</f>
        <v>6794.1719999999996</v>
      </c>
      <c r="AA1134">
        <f>Ventes[[#This Row],[VenteNombre]]*Ventes[[#This Row],[CUHT]]</f>
        <v>4730.88</v>
      </c>
      <c r="AB1134">
        <f>ROUND(Ventes[[#This Row],[VenteNet]]-Ventes[[#This Row],[Cout]],2)</f>
        <v>2063.29</v>
      </c>
      <c r="AC1134">
        <f>WEEKDAY(Ventes[[#This Row],[VenteDate]], 2)</f>
        <v>3</v>
      </c>
      <c r="AD1134" t="str">
        <f>CHOOSE(WEEKDAY(Ventes[[#This Row],[VenteDate]], 2),"lun.","mar.","mer.","jeu.","ven.","sam.","dim.")</f>
        <v>mer.</v>
      </c>
      <c r="AE1134" s="10" t="str">
        <f>IF(MONTH(Ventes[[#This Row],[VenteDate]])&lt;10,"0"&amp;MONTH(Ventes[[#This Row],[VenteDate]]),TEXT(MONTH(Ventes[[#This Row],[VenteDate]]),"##"))</f>
        <v>07</v>
      </c>
      <c r="AF1134" t="str">
        <f>CHOOSE(Ventes[[#This Row],[DateMoisNumero]],"janvier","février","mars","avril","mai","juin","juillet.","août","septembre","octobre","novembre","décembre")</f>
        <v>juillet.</v>
      </c>
      <c r="AG1134" t="str">
        <f>Ventes[[#This Row],[DateAnnee]]&amp;IF(WEEKNUM(Ventes[[#This Row],[VenteDate]])&lt;10,"-0","-")&amp;WEEKNUM(Ventes[[#This Row],[VenteDate]])</f>
        <v>2026-31</v>
      </c>
      <c r="AH1134" s="10">
        <f>YEAR(Ventes[[#This Row],[VenteDate]])</f>
        <v>2026</v>
      </c>
      <c r="AI1134" s="1"/>
      <c r="AK1134" s="2"/>
      <c r="AR1134"/>
      <c r="AS1134"/>
      <c r="AT1134"/>
      <c r="AU1134"/>
      <c r="AV1134"/>
      <c r="AW1134"/>
      <c r="BA1134"/>
      <c r="BC1134"/>
    </row>
    <row r="1135" spans="1:55">
      <c r="A1135" t="s">
        <v>2182</v>
      </c>
      <c r="B1135" t="s">
        <v>2183</v>
      </c>
      <c r="C1135" t="s">
        <v>313</v>
      </c>
      <c r="D1135" s="7">
        <v>45080</v>
      </c>
      <c r="E1135" s="8">
        <v>46461</v>
      </c>
      <c r="F1135" s="8" t="s">
        <v>95</v>
      </c>
      <c r="G1135" t="s">
        <v>96</v>
      </c>
      <c r="H1135" t="s">
        <v>377</v>
      </c>
      <c r="I1135" t="s">
        <v>39</v>
      </c>
      <c r="J1135" t="s">
        <v>40</v>
      </c>
      <c r="K1135" t="s">
        <v>1364</v>
      </c>
      <c r="L1135" s="9" t="s">
        <v>1365</v>
      </c>
      <c r="M1135" s="9" t="s">
        <v>63</v>
      </c>
      <c r="N1135" t="s">
        <v>64</v>
      </c>
      <c r="O1135" t="s">
        <v>45</v>
      </c>
      <c r="P1135" s="9" t="s">
        <v>46</v>
      </c>
      <c r="Q1135" s="5" t="s">
        <v>79</v>
      </c>
      <c r="R1135" t="s">
        <v>80</v>
      </c>
      <c r="S1135" t="s">
        <v>143</v>
      </c>
      <c r="T1135" t="s">
        <v>144</v>
      </c>
      <c r="U1135" s="9">
        <v>35</v>
      </c>
      <c r="V1135">
        <v>95</v>
      </c>
      <c r="W1135" s="9">
        <v>128.5</v>
      </c>
      <c r="X1135">
        <f>Ventes[[#This Row],[VenteNombre]]*Ventes[[#This Row],[PUHT]]</f>
        <v>12207.5</v>
      </c>
      <c r="Y1135">
        <f>IF(Ventes[[#This Row],[RemiseType]]="Aucun",0,IF(Ventes[[#This Row],[RemiseType]]="Bas",3%,IF(Ventes[[#This Row],[RemiseType]]="Moyen",5%,IF(Ventes[[#This Row],[RemiseType]]="Elevé",10%,0))))*Ventes[[#This Row],[VenteBrut]]</f>
        <v>610.375</v>
      </c>
      <c r="Z1135">
        <f>Ventes[[#This Row],[VenteBrut]]-Ventes[[#This Row],[Remise]]</f>
        <v>11597.125</v>
      </c>
      <c r="AA1135">
        <f>Ventes[[#This Row],[VenteNombre]]*Ventes[[#This Row],[CUHT]]</f>
        <v>3325</v>
      </c>
      <c r="AB1135">
        <f>ROUND(Ventes[[#This Row],[VenteNet]]-Ventes[[#This Row],[Cout]],2)</f>
        <v>8272.1299999999992</v>
      </c>
      <c r="AC1135">
        <f>WEEKDAY(Ventes[[#This Row],[VenteDate]], 2)</f>
        <v>1</v>
      </c>
      <c r="AD1135" t="str">
        <f>CHOOSE(WEEKDAY(Ventes[[#This Row],[VenteDate]], 2),"lun.","mar.","mer.","jeu.","ven.","sam.","dim.")</f>
        <v>lun.</v>
      </c>
      <c r="AE1135" s="10" t="str">
        <f>IF(MONTH(Ventes[[#This Row],[VenteDate]])&lt;10,"0"&amp;MONTH(Ventes[[#This Row],[VenteDate]]),TEXT(MONTH(Ventes[[#This Row],[VenteDate]]),"##"))</f>
        <v>03</v>
      </c>
      <c r="AF1135" t="str">
        <f>CHOOSE(Ventes[[#This Row],[DateMoisNumero]],"janvier","février","mars","avril","mai","juin","juillet.","août","septembre","octobre","novembre","décembre")</f>
        <v>mars</v>
      </c>
      <c r="AG1135" t="str">
        <f>Ventes[[#This Row],[DateAnnee]]&amp;IF(WEEKNUM(Ventes[[#This Row],[VenteDate]])&lt;10,"-0","-")&amp;WEEKNUM(Ventes[[#This Row],[VenteDate]])</f>
        <v>2027-12</v>
      </c>
      <c r="AH1135" s="10">
        <f>YEAR(Ventes[[#This Row],[VenteDate]])</f>
        <v>2027</v>
      </c>
      <c r="AI1135" s="1"/>
      <c r="AK1135" s="2"/>
      <c r="AR1135"/>
      <c r="AS1135"/>
      <c r="AT1135"/>
      <c r="AU1135"/>
      <c r="AV1135"/>
      <c r="AW1135"/>
      <c r="BA1135"/>
      <c r="BC1135"/>
    </row>
    <row r="1136" spans="1:55">
      <c r="A1136" t="s">
        <v>2186</v>
      </c>
      <c r="B1136" t="s">
        <v>2187</v>
      </c>
      <c r="D1136" s="7">
        <v>45283</v>
      </c>
      <c r="E1136" s="8">
        <v>45283</v>
      </c>
      <c r="F1136" s="8" t="s">
        <v>108</v>
      </c>
      <c r="G1136" t="s">
        <v>109</v>
      </c>
      <c r="H1136" t="s">
        <v>97</v>
      </c>
      <c r="I1136" t="s">
        <v>98</v>
      </c>
      <c r="J1136" t="s">
        <v>99</v>
      </c>
      <c r="K1136" t="s">
        <v>2188</v>
      </c>
      <c r="L1136" s="9" t="s">
        <v>2189</v>
      </c>
      <c r="M1136" s="9" t="s">
        <v>53</v>
      </c>
      <c r="N1136" t="s">
        <v>54</v>
      </c>
      <c r="O1136" t="s">
        <v>77</v>
      </c>
      <c r="P1136" s="9" t="s">
        <v>78</v>
      </c>
      <c r="Q1136" s="5" t="s">
        <v>79</v>
      </c>
      <c r="R1136" t="s">
        <v>80</v>
      </c>
      <c r="S1136" t="s">
        <v>115</v>
      </c>
      <c r="T1136" t="s">
        <v>116</v>
      </c>
      <c r="U1136" s="9">
        <v>149.31</v>
      </c>
      <c r="V1136">
        <v>11</v>
      </c>
      <c r="W1136" s="9">
        <v>205.54</v>
      </c>
      <c r="X1136">
        <f>Ventes[[#This Row],[VenteNombre]]*Ventes[[#This Row],[PUHT]]</f>
        <v>2260.94</v>
      </c>
      <c r="Y1136">
        <f>IF(Ventes[[#This Row],[RemiseType]]="Aucun",0,IF(Ventes[[#This Row],[RemiseType]]="Bas",3%,IF(Ventes[[#This Row],[RemiseType]]="Moyen",5%,IF(Ventes[[#This Row],[RemiseType]]="Elevé",10%,0))))*Ventes[[#This Row],[VenteBrut]]</f>
        <v>226.09400000000002</v>
      </c>
      <c r="Z1136">
        <f>Ventes[[#This Row],[VenteBrut]]-Ventes[[#This Row],[Remise]]</f>
        <v>2034.846</v>
      </c>
      <c r="AA1136">
        <f>Ventes[[#This Row],[VenteNombre]]*Ventes[[#This Row],[CUHT]]</f>
        <v>1642.41</v>
      </c>
      <c r="AB1136">
        <f>ROUND(Ventes[[#This Row],[VenteNet]]-Ventes[[#This Row],[Cout]],2)</f>
        <v>392.44</v>
      </c>
      <c r="AC1136">
        <f>WEEKDAY(Ventes[[#This Row],[VenteDate]], 2)</f>
        <v>6</v>
      </c>
      <c r="AD1136" t="str">
        <f>CHOOSE(WEEKDAY(Ventes[[#This Row],[VenteDate]], 2),"lun.","mar.","mer.","jeu.","ven.","sam.","dim.")</f>
        <v>sam.</v>
      </c>
      <c r="AE1136" s="10" t="str">
        <f>IF(MONTH(Ventes[[#This Row],[VenteDate]])&lt;10,"0"&amp;MONTH(Ventes[[#This Row],[VenteDate]]),TEXT(MONTH(Ventes[[#This Row],[VenteDate]]),"##"))</f>
        <v>12</v>
      </c>
      <c r="AF1136" t="str">
        <f>CHOOSE(Ventes[[#This Row],[DateMoisNumero]],"janvier","février","mars","avril","mai","juin","juillet.","août","septembre","octobre","novembre","décembre")</f>
        <v>décembre</v>
      </c>
      <c r="AG1136" t="str">
        <f>Ventes[[#This Row],[DateAnnee]]&amp;IF(WEEKNUM(Ventes[[#This Row],[VenteDate]])&lt;10,"-0","-")&amp;WEEKNUM(Ventes[[#This Row],[VenteDate]])</f>
        <v>2023-51</v>
      </c>
      <c r="AH1136" s="10">
        <f>YEAR(Ventes[[#This Row],[VenteDate]])</f>
        <v>2023</v>
      </c>
      <c r="AI1136" s="1"/>
      <c r="AK1136" s="2"/>
      <c r="AR1136"/>
      <c r="AS1136"/>
      <c r="AT1136"/>
      <c r="AU1136"/>
      <c r="AV1136"/>
      <c r="AW1136"/>
      <c r="BA1136"/>
      <c r="BC1136"/>
    </row>
    <row r="1137" spans="1:55">
      <c r="A1137" t="s">
        <v>2186</v>
      </c>
      <c r="B1137" t="s">
        <v>2187</v>
      </c>
      <c r="D1137" s="7">
        <v>45283</v>
      </c>
      <c r="E1137" s="8">
        <v>45713</v>
      </c>
      <c r="F1137" s="8" t="s">
        <v>108</v>
      </c>
      <c r="G1137" t="s">
        <v>109</v>
      </c>
      <c r="H1137" t="s">
        <v>97</v>
      </c>
      <c r="I1137" t="s">
        <v>98</v>
      </c>
      <c r="J1137" t="s">
        <v>99</v>
      </c>
      <c r="K1137" t="s">
        <v>1939</v>
      </c>
      <c r="L1137" s="9" t="s">
        <v>1940</v>
      </c>
      <c r="M1137" s="9" t="s">
        <v>63</v>
      </c>
      <c r="N1137" t="s">
        <v>64</v>
      </c>
      <c r="O1137" t="s">
        <v>77</v>
      </c>
      <c r="P1137" t="s">
        <v>78</v>
      </c>
      <c r="Q1137" s="5" t="s">
        <v>65</v>
      </c>
      <c r="R1137" t="s">
        <v>66</v>
      </c>
      <c r="S1137" t="s">
        <v>160</v>
      </c>
      <c r="T1137" t="s">
        <v>161</v>
      </c>
      <c r="U1137">
        <v>23.94</v>
      </c>
      <c r="V1137">
        <v>29</v>
      </c>
      <c r="W1137">
        <v>118.9</v>
      </c>
      <c r="X1137">
        <f>Ventes[[#This Row],[VenteNombre]]*Ventes[[#This Row],[PUHT]]</f>
        <v>3448.1000000000004</v>
      </c>
      <c r="Y1137">
        <f>IF(Ventes[[#This Row],[RemiseType]]="Aucun",0,IF(Ventes[[#This Row],[RemiseType]]="Bas",3%,IF(Ventes[[#This Row],[RemiseType]]="Moyen",5%,IF(Ventes[[#This Row],[RemiseType]]="Elevé",10%,0))))*Ventes[[#This Row],[VenteBrut]]</f>
        <v>344.81000000000006</v>
      </c>
      <c r="Z1137">
        <f>Ventes[[#This Row],[VenteBrut]]-Ventes[[#This Row],[Remise]]</f>
        <v>3103.2900000000004</v>
      </c>
      <c r="AA1137">
        <f>Ventes[[#This Row],[VenteNombre]]*Ventes[[#This Row],[CUHT]]</f>
        <v>694.26</v>
      </c>
      <c r="AB1137">
        <f>ROUND(Ventes[[#This Row],[VenteNet]]-Ventes[[#This Row],[Cout]],2)</f>
        <v>2409.0300000000002</v>
      </c>
      <c r="AC1137">
        <f>WEEKDAY(Ventes[[#This Row],[VenteDate]], 2)</f>
        <v>2</v>
      </c>
      <c r="AD1137" t="str">
        <f>CHOOSE(WEEKDAY(Ventes[[#This Row],[VenteDate]], 2),"lun.","mar.","mer.","jeu.","ven.","sam.","dim.")</f>
        <v>mar.</v>
      </c>
      <c r="AE1137" s="10" t="str">
        <f>IF(MONTH(Ventes[[#This Row],[VenteDate]])&lt;10,"0"&amp;MONTH(Ventes[[#This Row],[VenteDate]]),TEXT(MONTH(Ventes[[#This Row],[VenteDate]]),"##"))</f>
        <v>02</v>
      </c>
      <c r="AF1137" t="str">
        <f>CHOOSE(Ventes[[#This Row],[DateMoisNumero]],"janvier","février","mars","avril","mai","juin","juillet.","août","septembre","octobre","novembre","décembre")</f>
        <v>février</v>
      </c>
      <c r="AG1137" t="str">
        <f>Ventes[[#This Row],[DateAnnee]]&amp;IF(WEEKNUM(Ventes[[#This Row],[VenteDate]])&lt;10,"-0","-")&amp;WEEKNUM(Ventes[[#This Row],[VenteDate]])</f>
        <v>2025-09</v>
      </c>
      <c r="AH1137" s="10">
        <f>YEAR(Ventes[[#This Row],[VenteDate]])</f>
        <v>2025</v>
      </c>
      <c r="AI1137" s="1"/>
      <c r="AK1137" s="2"/>
      <c r="AR1137"/>
      <c r="AS1137"/>
      <c r="AT1137"/>
      <c r="AU1137"/>
      <c r="AV1137"/>
      <c r="AW1137"/>
      <c r="BA1137"/>
      <c r="BC1137"/>
    </row>
    <row r="1138" spans="1:55">
      <c r="A1138" t="s">
        <v>2186</v>
      </c>
      <c r="B1138" t="s">
        <v>2187</v>
      </c>
      <c r="D1138" s="7">
        <v>45283</v>
      </c>
      <c r="E1138" s="8">
        <v>46176</v>
      </c>
      <c r="F1138" s="8" t="s">
        <v>108</v>
      </c>
      <c r="G1138" t="s">
        <v>109</v>
      </c>
      <c r="H1138" t="s">
        <v>97</v>
      </c>
      <c r="I1138" t="s">
        <v>98</v>
      </c>
      <c r="J1138" t="s">
        <v>99</v>
      </c>
      <c r="K1138" t="s">
        <v>2190</v>
      </c>
      <c r="L1138" s="9" t="s">
        <v>2191</v>
      </c>
      <c r="M1138" s="9" t="s">
        <v>53</v>
      </c>
      <c r="N1138" t="s">
        <v>54</v>
      </c>
      <c r="O1138" t="s">
        <v>77</v>
      </c>
      <c r="P1138" t="s">
        <v>78</v>
      </c>
      <c r="Q1138" s="5" t="s">
        <v>79</v>
      </c>
      <c r="R1138" t="s">
        <v>80</v>
      </c>
      <c r="S1138" t="s">
        <v>115</v>
      </c>
      <c r="T1138" t="s">
        <v>116</v>
      </c>
      <c r="U1138">
        <v>42.66</v>
      </c>
      <c r="V1138">
        <v>11</v>
      </c>
      <c r="W1138">
        <v>58.73</v>
      </c>
      <c r="X1138">
        <f>Ventes[[#This Row],[VenteNombre]]*Ventes[[#This Row],[PUHT]]</f>
        <v>646.03</v>
      </c>
      <c r="Y1138">
        <f>IF(Ventes[[#This Row],[RemiseType]]="Aucun",0,IF(Ventes[[#This Row],[RemiseType]]="Bas",3%,IF(Ventes[[#This Row],[RemiseType]]="Moyen",5%,IF(Ventes[[#This Row],[RemiseType]]="Elevé",10%,0))))*Ventes[[#This Row],[VenteBrut]]</f>
        <v>64.602999999999994</v>
      </c>
      <c r="Z1138">
        <f>Ventes[[#This Row],[VenteBrut]]-Ventes[[#This Row],[Remise]]</f>
        <v>581.42700000000002</v>
      </c>
      <c r="AA1138">
        <f>Ventes[[#This Row],[VenteNombre]]*Ventes[[#This Row],[CUHT]]</f>
        <v>469.26</v>
      </c>
      <c r="AB1138">
        <f>ROUND(Ventes[[#This Row],[VenteNet]]-Ventes[[#This Row],[Cout]],2)</f>
        <v>112.17</v>
      </c>
      <c r="AC1138">
        <f>WEEKDAY(Ventes[[#This Row],[VenteDate]], 2)</f>
        <v>3</v>
      </c>
      <c r="AD1138" t="str">
        <f>CHOOSE(WEEKDAY(Ventes[[#This Row],[VenteDate]], 2),"lun.","mar.","mer.","jeu.","ven.","sam.","dim.")</f>
        <v>mer.</v>
      </c>
      <c r="AE1138" s="10" t="str">
        <f>IF(MONTH(Ventes[[#This Row],[VenteDate]])&lt;10,"0"&amp;MONTH(Ventes[[#This Row],[VenteDate]]),TEXT(MONTH(Ventes[[#This Row],[VenteDate]]),"##"))</f>
        <v>06</v>
      </c>
      <c r="AF1138" t="str">
        <f>CHOOSE(Ventes[[#This Row],[DateMoisNumero]],"janvier","février","mars","avril","mai","juin","juillet.","août","septembre","octobre","novembre","décembre")</f>
        <v>juin</v>
      </c>
      <c r="AG1138" t="str">
        <f>Ventes[[#This Row],[DateAnnee]]&amp;IF(WEEKNUM(Ventes[[#This Row],[VenteDate]])&lt;10,"-0","-")&amp;WEEKNUM(Ventes[[#This Row],[VenteDate]])</f>
        <v>2026-23</v>
      </c>
      <c r="AH1138" s="10">
        <f>YEAR(Ventes[[#This Row],[VenteDate]])</f>
        <v>2026</v>
      </c>
      <c r="AI1138" s="1"/>
      <c r="AK1138" s="2"/>
      <c r="AR1138"/>
      <c r="AS1138"/>
      <c r="AT1138"/>
      <c r="AU1138"/>
      <c r="AV1138"/>
      <c r="AW1138"/>
      <c r="BA1138"/>
      <c r="BC1138"/>
    </row>
    <row r="1139" spans="1:55">
      <c r="A1139" t="s">
        <v>2186</v>
      </c>
      <c r="B1139" t="s">
        <v>2187</v>
      </c>
      <c r="D1139" s="7">
        <v>45283</v>
      </c>
      <c r="E1139" s="8">
        <v>46443</v>
      </c>
      <c r="F1139" s="8" t="s">
        <v>108</v>
      </c>
      <c r="G1139" t="s">
        <v>109</v>
      </c>
      <c r="H1139" t="s">
        <v>97</v>
      </c>
      <c r="I1139" t="s">
        <v>98</v>
      </c>
      <c r="J1139" t="s">
        <v>99</v>
      </c>
      <c r="K1139" t="s">
        <v>2192</v>
      </c>
      <c r="L1139" s="9" t="s">
        <v>2193</v>
      </c>
      <c r="M1139" s="9" t="s">
        <v>63</v>
      </c>
      <c r="N1139" t="s">
        <v>64</v>
      </c>
      <c r="O1139" t="s">
        <v>77</v>
      </c>
      <c r="P1139" s="9" t="s">
        <v>78</v>
      </c>
      <c r="Q1139" s="5" t="s">
        <v>65</v>
      </c>
      <c r="R1139" t="s">
        <v>66</v>
      </c>
      <c r="S1139" t="s">
        <v>160</v>
      </c>
      <c r="T1139" t="s">
        <v>161</v>
      </c>
      <c r="U1139" s="9">
        <v>102.6</v>
      </c>
      <c r="V1139">
        <v>29</v>
      </c>
      <c r="W1139" s="9">
        <v>181</v>
      </c>
      <c r="X1139">
        <f>Ventes[[#This Row],[VenteNombre]]*Ventes[[#This Row],[PUHT]]</f>
        <v>5249</v>
      </c>
      <c r="Y1139">
        <f>IF(Ventes[[#This Row],[RemiseType]]="Aucun",0,IF(Ventes[[#This Row],[RemiseType]]="Bas",3%,IF(Ventes[[#This Row],[RemiseType]]="Moyen",5%,IF(Ventes[[#This Row],[RemiseType]]="Elevé",10%,0))))*Ventes[[#This Row],[VenteBrut]]</f>
        <v>524.9</v>
      </c>
      <c r="Z1139">
        <f>Ventes[[#This Row],[VenteBrut]]-Ventes[[#This Row],[Remise]]</f>
        <v>4724.1000000000004</v>
      </c>
      <c r="AA1139">
        <f>Ventes[[#This Row],[VenteNombre]]*Ventes[[#This Row],[CUHT]]</f>
        <v>2975.3999999999996</v>
      </c>
      <c r="AB1139">
        <f>ROUND(Ventes[[#This Row],[VenteNet]]-Ventes[[#This Row],[Cout]],2)</f>
        <v>1748.7</v>
      </c>
      <c r="AC1139">
        <f>WEEKDAY(Ventes[[#This Row],[VenteDate]], 2)</f>
        <v>4</v>
      </c>
      <c r="AD1139" t="str">
        <f>CHOOSE(WEEKDAY(Ventes[[#This Row],[VenteDate]], 2),"lun.","mar.","mer.","jeu.","ven.","sam.","dim.")</f>
        <v>jeu.</v>
      </c>
      <c r="AE1139" s="10" t="str">
        <f>IF(MONTH(Ventes[[#This Row],[VenteDate]])&lt;10,"0"&amp;MONTH(Ventes[[#This Row],[VenteDate]]),TEXT(MONTH(Ventes[[#This Row],[VenteDate]]),"##"))</f>
        <v>02</v>
      </c>
      <c r="AF1139" t="str">
        <f>CHOOSE(Ventes[[#This Row],[DateMoisNumero]],"janvier","février","mars","avril","mai","juin","juillet.","août","septembre","octobre","novembre","décembre")</f>
        <v>février</v>
      </c>
      <c r="AG1139" t="str">
        <f>Ventes[[#This Row],[DateAnnee]]&amp;IF(WEEKNUM(Ventes[[#This Row],[VenteDate]])&lt;10,"-0","-")&amp;WEEKNUM(Ventes[[#This Row],[VenteDate]])</f>
        <v>2027-09</v>
      </c>
      <c r="AH1139" s="10">
        <f>YEAR(Ventes[[#This Row],[VenteDate]])</f>
        <v>2027</v>
      </c>
      <c r="AI1139" s="1"/>
      <c r="AK1139" s="2"/>
      <c r="AR1139"/>
      <c r="AS1139"/>
      <c r="AT1139"/>
      <c r="AU1139"/>
      <c r="AV1139"/>
      <c r="AW1139"/>
      <c r="BA1139"/>
      <c r="BC1139"/>
    </row>
    <row r="1140" spans="1:55">
      <c r="A1140" t="s">
        <v>2194</v>
      </c>
      <c r="B1140" t="s">
        <v>2195</v>
      </c>
      <c r="D1140" s="7">
        <v>45525</v>
      </c>
      <c r="E1140" s="8">
        <v>45525</v>
      </c>
      <c r="F1140" s="8" t="s">
        <v>108</v>
      </c>
      <c r="G1140" t="s">
        <v>109</v>
      </c>
      <c r="H1140" t="s">
        <v>823</v>
      </c>
      <c r="I1140" t="s">
        <v>824</v>
      </c>
      <c r="J1140" t="s">
        <v>825</v>
      </c>
      <c r="K1140" t="s">
        <v>2108</v>
      </c>
      <c r="L1140" s="9" t="s">
        <v>2109</v>
      </c>
      <c r="M1140" s="9" t="s">
        <v>130</v>
      </c>
      <c r="N1140" t="s">
        <v>131</v>
      </c>
      <c r="O1140" t="s">
        <v>45</v>
      </c>
      <c r="P1140" s="9" t="s">
        <v>46</v>
      </c>
      <c r="Q1140" s="5" t="s">
        <v>65</v>
      </c>
      <c r="R1140" t="s">
        <v>66</v>
      </c>
      <c r="S1140" t="s">
        <v>132</v>
      </c>
      <c r="T1140" t="s">
        <v>133</v>
      </c>
      <c r="U1140" s="9">
        <v>14.88</v>
      </c>
      <c r="V1140">
        <v>19</v>
      </c>
      <c r="W1140" s="9">
        <v>106.84</v>
      </c>
      <c r="X1140">
        <f>Ventes[[#This Row],[VenteNombre]]*Ventes[[#This Row],[PUHT]]</f>
        <v>2029.96</v>
      </c>
      <c r="Y1140">
        <f>IF(Ventes[[#This Row],[RemiseType]]="Aucun",0,IF(Ventes[[#This Row],[RemiseType]]="Bas",3%,IF(Ventes[[#This Row],[RemiseType]]="Moyen",5%,IF(Ventes[[#This Row],[RemiseType]]="Elevé",10%,0))))*Ventes[[#This Row],[VenteBrut]]</f>
        <v>101.498</v>
      </c>
      <c r="Z1140">
        <f>Ventes[[#This Row],[VenteBrut]]-Ventes[[#This Row],[Remise]]</f>
        <v>1928.462</v>
      </c>
      <c r="AA1140">
        <f>Ventes[[#This Row],[VenteNombre]]*Ventes[[#This Row],[CUHT]]</f>
        <v>282.72000000000003</v>
      </c>
      <c r="AB1140">
        <f>ROUND(Ventes[[#This Row],[VenteNet]]-Ventes[[#This Row],[Cout]],2)</f>
        <v>1645.74</v>
      </c>
      <c r="AC1140">
        <f>WEEKDAY(Ventes[[#This Row],[VenteDate]], 2)</f>
        <v>3</v>
      </c>
      <c r="AD1140" t="str">
        <f>CHOOSE(WEEKDAY(Ventes[[#This Row],[VenteDate]], 2),"lun.","mar.","mer.","jeu.","ven.","sam.","dim.")</f>
        <v>mer.</v>
      </c>
      <c r="AE1140" s="10" t="str">
        <f>IF(MONTH(Ventes[[#This Row],[VenteDate]])&lt;10,"0"&amp;MONTH(Ventes[[#This Row],[VenteDate]]),TEXT(MONTH(Ventes[[#This Row],[VenteDate]]),"##"))</f>
        <v>08</v>
      </c>
      <c r="AF1140" t="str">
        <f>CHOOSE(Ventes[[#This Row],[DateMoisNumero]],"janvier","février","mars","avril","mai","juin","juillet.","août","septembre","octobre","novembre","décembre")</f>
        <v>août</v>
      </c>
      <c r="AG1140" t="str">
        <f>Ventes[[#This Row],[DateAnnee]]&amp;IF(WEEKNUM(Ventes[[#This Row],[VenteDate]])&lt;10,"-0","-")&amp;WEEKNUM(Ventes[[#This Row],[VenteDate]])</f>
        <v>2024-34</v>
      </c>
      <c r="AH1140" s="10">
        <f>YEAR(Ventes[[#This Row],[VenteDate]])</f>
        <v>2024</v>
      </c>
      <c r="AI1140" s="1"/>
      <c r="AK1140" s="2"/>
      <c r="AR1140"/>
      <c r="AS1140"/>
      <c r="AT1140"/>
      <c r="AU1140"/>
      <c r="AV1140"/>
      <c r="AW1140"/>
      <c r="BA1140"/>
      <c r="BC1140"/>
    </row>
    <row r="1141" spans="1:55">
      <c r="A1141" t="s">
        <v>2194</v>
      </c>
      <c r="B1141" t="s">
        <v>2195</v>
      </c>
      <c r="D1141" s="7">
        <v>45525</v>
      </c>
      <c r="E1141" s="8">
        <v>45525</v>
      </c>
      <c r="F1141" s="8" t="s">
        <v>108</v>
      </c>
      <c r="G1141" t="s">
        <v>109</v>
      </c>
      <c r="H1141" t="s">
        <v>823</v>
      </c>
      <c r="I1141" t="s">
        <v>824</v>
      </c>
      <c r="J1141" t="s">
        <v>825</v>
      </c>
      <c r="K1141" t="s">
        <v>2196</v>
      </c>
      <c r="L1141" s="9" t="s">
        <v>2197</v>
      </c>
      <c r="M1141" s="9" t="s">
        <v>130</v>
      </c>
      <c r="N1141" t="s">
        <v>131</v>
      </c>
      <c r="O1141" t="s">
        <v>77</v>
      </c>
      <c r="P1141" s="9" t="s">
        <v>78</v>
      </c>
      <c r="Q1141" s="5" t="s">
        <v>47</v>
      </c>
      <c r="R1141" t="s">
        <v>48</v>
      </c>
      <c r="S1141" t="s">
        <v>49</v>
      </c>
      <c r="T1141" t="s">
        <v>50</v>
      </c>
      <c r="U1141" s="9">
        <v>12.81</v>
      </c>
      <c r="V1141">
        <v>66</v>
      </c>
      <c r="W1141" s="9">
        <v>18.59</v>
      </c>
      <c r="X1141">
        <f>Ventes[[#This Row],[VenteNombre]]*Ventes[[#This Row],[PUHT]]</f>
        <v>1226.94</v>
      </c>
      <c r="Y1141">
        <f>IF(Ventes[[#This Row],[RemiseType]]="Aucun",0,IF(Ventes[[#This Row],[RemiseType]]="Bas",3%,IF(Ventes[[#This Row],[RemiseType]]="Moyen",5%,IF(Ventes[[#This Row],[RemiseType]]="Elevé",10%,0))))*Ventes[[#This Row],[VenteBrut]]</f>
        <v>122.69400000000002</v>
      </c>
      <c r="Z1141">
        <f>Ventes[[#This Row],[VenteBrut]]-Ventes[[#This Row],[Remise]]</f>
        <v>1104.2460000000001</v>
      </c>
      <c r="AA1141">
        <f>Ventes[[#This Row],[VenteNombre]]*Ventes[[#This Row],[CUHT]]</f>
        <v>845.46</v>
      </c>
      <c r="AB1141">
        <f>ROUND(Ventes[[#This Row],[VenteNet]]-Ventes[[#This Row],[Cout]],2)</f>
        <v>258.79000000000002</v>
      </c>
      <c r="AC1141">
        <f>WEEKDAY(Ventes[[#This Row],[VenteDate]], 2)</f>
        <v>3</v>
      </c>
      <c r="AD1141" t="str">
        <f>CHOOSE(WEEKDAY(Ventes[[#This Row],[VenteDate]], 2),"lun.","mar.","mer.","jeu.","ven.","sam.","dim.")</f>
        <v>mer.</v>
      </c>
      <c r="AE1141" s="10" t="str">
        <f>IF(MONTH(Ventes[[#This Row],[VenteDate]])&lt;10,"0"&amp;MONTH(Ventes[[#This Row],[VenteDate]]),TEXT(MONTH(Ventes[[#This Row],[VenteDate]]),"##"))</f>
        <v>08</v>
      </c>
      <c r="AF1141" t="str">
        <f>CHOOSE(Ventes[[#This Row],[DateMoisNumero]],"janvier","février","mars","avril","mai","juin","juillet.","août","septembre","octobre","novembre","décembre")</f>
        <v>août</v>
      </c>
      <c r="AG1141" t="str">
        <f>Ventes[[#This Row],[DateAnnee]]&amp;IF(WEEKNUM(Ventes[[#This Row],[VenteDate]])&lt;10,"-0","-")&amp;WEEKNUM(Ventes[[#This Row],[VenteDate]])</f>
        <v>2024-34</v>
      </c>
      <c r="AH1141" s="10">
        <f>YEAR(Ventes[[#This Row],[VenteDate]])</f>
        <v>2024</v>
      </c>
      <c r="AI1141" s="1"/>
      <c r="AK1141" s="2"/>
      <c r="AR1141"/>
      <c r="AS1141"/>
      <c r="AT1141"/>
      <c r="AU1141"/>
      <c r="AV1141"/>
      <c r="AW1141"/>
      <c r="BA1141"/>
      <c r="BC1141"/>
    </row>
    <row r="1142" spans="1:55">
      <c r="A1142" t="s">
        <v>2194</v>
      </c>
      <c r="B1142" t="s">
        <v>2195</v>
      </c>
      <c r="D1142" s="7">
        <v>45525</v>
      </c>
      <c r="E1142" s="8">
        <v>45525</v>
      </c>
      <c r="F1142" s="8" t="s">
        <v>108</v>
      </c>
      <c r="G1142" t="s">
        <v>109</v>
      </c>
      <c r="H1142" t="s">
        <v>823</v>
      </c>
      <c r="I1142" t="s">
        <v>824</v>
      </c>
      <c r="J1142" t="s">
        <v>825</v>
      </c>
      <c r="K1142" t="s">
        <v>2198</v>
      </c>
      <c r="L1142" s="9" t="s">
        <v>2199</v>
      </c>
      <c r="M1142" s="9" t="s">
        <v>63</v>
      </c>
      <c r="N1142" t="s">
        <v>64</v>
      </c>
      <c r="O1142" t="s">
        <v>45</v>
      </c>
      <c r="P1142" s="9" t="s">
        <v>46</v>
      </c>
      <c r="Q1142" s="5" t="s">
        <v>57</v>
      </c>
      <c r="R1142" t="s">
        <v>58</v>
      </c>
      <c r="S1142" t="s">
        <v>119</v>
      </c>
      <c r="T1142" t="s">
        <v>120</v>
      </c>
      <c r="U1142" s="9">
        <v>34.56</v>
      </c>
      <c r="V1142">
        <v>19</v>
      </c>
      <c r="W1142" s="9">
        <v>52.25</v>
      </c>
      <c r="X1142">
        <f>Ventes[[#This Row],[VenteNombre]]*Ventes[[#This Row],[PUHT]]</f>
        <v>992.75</v>
      </c>
      <c r="Y1142">
        <f>IF(Ventes[[#This Row],[RemiseType]]="Aucun",0,IF(Ventes[[#This Row],[RemiseType]]="Bas",3%,IF(Ventes[[#This Row],[RemiseType]]="Moyen",5%,IF(Ventes[[#This Row],[RemiseType]]="Elevé",10%,0))))*Ventes[[#This Row],[VenteBrut]]</f>
        <v>49.637500000000003</v>
      </c>
      <c r="Z1142">
        <f>Ventes[[#This Row],[VenteBrut]]-Ventes[[#This Row],[Remise]]</f>
        <v>943.11249999999995</v>
      </c>
      <c r="AA1142">
        <f>Ventes[[#This Row],[VenteNombre]]*Ventes[[#This Row],[CUHT]]</f>
        <v>656.6400000000001</v>
      </c>
      <c r="AB1142">
        <f>ROUND(Ventes[[#This Row],[VenteNet]]-Ventes[[#This Row],[Cout]],2)</f>
        <v>286.47000000000003</v>
      </c>
      <c r="AC1142">
        <f>WEEKDAY(Ventes[[#This Row],[VenteDate]], 2)</f>
        <v>3</v>
      </c>
      <c r="AD1142" t="str">
        <f>CHOOSE(WEEKDAY(Ventes[[#This Row],[VenteDate]], 2),"lun.","mar.","mer.","jeu.","ven.","sam.","dim.")</f>
        <v>mer.</v>
      </c>
      <c r="AE1142" s="10" t="str">
        <f>IF(MONTH(Ventes[[#This Row],[VenteDate]])&lt;10,"0"&amp;MONTH(Ventes[[#This Row],[VenteDate]]),TEXT(MONTH(Ventes[[#This Row],[VenteDate]]),"##"))</f>
        <v>08</v>
      </c>
      <c r="AF1142" t="str">
        <f>CHOOSE(Ventes[[#This Row],[DateMoisNumero]],"janvier","février","mars","avril","mai","juin","juillet.","août","septembre","octobre","novembre","décembre")</f>
        <v>août</v>
      </c>
      <c r="AG1142" t="str">
        <f>Ventes[[#This Row],[DateAnnee]]&amp;IF(WEEKNUM(Ventes[[#This Row],[VenteDate]])&lt;10,"-0","-")&amp;WEEKNUM(Ventes[[#This Row],[VenteDate]])</f>
        <v>2024-34</v>
      </c>
      <c r="AH1142" s="10">
        <f>YEAR(Ventes[[#This Row],[VenteDate]])</f>
        <v>2024</v>
      </c>
      <c r="AI1142" s="1"/>
      <c r="AK1142" s="2"/>
      <c r="AR1142"/>
      <c r="AS1142"/>
      <c r="AT1142"/>
      <c r="AU1142"/>
      <c r="AV1142"/>
      <c r="AW1142"/>
      <c r="BA1142"/>
      <c r="BC1142"/>
    </row>
    <row r="1143" spans="1:55">
      <c r="A1143" t="s">
        <v>2194</v>
      </c>
      <c r="B1143" t="s">
        <v>2195</v>
      </c>
      <c r="D1143" s="7">
        <v>45525</v>
      </c>
      <c r="E1143" s="8">
        <v>45687</v>
      </c>
      <c r="F1143" s="8" t="s">
        <v>108</v>
      </c>
      <c r="G1143" t="s">
        <v>109</v>
      </c>
      <c r="H1143" t="s">
        <v>823</v>
      </c>
      <c r="I1143" t="s">
        <v>824</v>
      </c>
      <c r="J1143" t="s">
        <v>825</v>
      </c>
      <c r="K1143" t="s">
        <v>1204</v>
      </c>
      <c r="L1143" s="9" t="s">
        <v>1205</v>
      </c>
      <c r="M1143" s="9" t="s">
        <v>63</v>
      </c>
      <c r="N1143" t="s">
        <v>64</v>
      </c>
      <c r="O1143" t="s">
        <v>77</v>
      </c>
      <c r="P1143" t="s">
        <v>78</v>
      </c>
      <c r="Q1143" s="5" t="s">
        <v>79</v>
      </c>
      <c r="R1143" t="s">
        <v>80</v>
      </c>
      <c r="S1143" t="s">
        <v>115</v>
      </c>
      <c r="T1143" t="s">
        <v>116</v>
      </c>
      <c r="U1143">
        <v>46.67</v>
      </c>
      <c r="V1143">
        <v>56</v>
      </c>
      <c r="W1143">
        <v>138</v>
      </c>
      <c r="X1143">
        <f>Ventes[[#This Row],[VenteNombre]]*Ventes[[#This Row],[PUHT]]</f>
        <v>7728</v>
      </c>
      <c r="Y1143">
        <f>IF(Ventes[[#This Row],[RemiseType]]="Aucun",0,IF(Ventes[[#This Row],[RemiseType]]="Bas",3%,IF(Ventes[[#This Row],[RemiseType]]="Moyen",5%,IF(Ventes[[#This Row],[RemiseType]]="Elevé",10%,0))))*Ventes[[#This Row],[VenteBrut]]</f>
        <v>772.80000000000007</v>
      </c>
      <c r="Z1143">
        <f>Ventes[[#This Row],[VenteBrut]]-Ventes[[#This Row],[Remise]]</f>
        <v>6955.2</v>
      </c>
      <c r="AA1143">
        <f>Ventes[[#This Row],[VenteNombre]]*Ventes[[#This Row],[CUHT]]</f>
        <v>2613.52</v>
      </c>
      <c r="AB1143">
        <f>ROUND(Ventes[[#This Row],[VenteNet]]-Ventes[[#This Row],[Cout]],2)</f>
        <v>4341.68</v>
      </c>
      <c r="AC1143">
        <f>WEEKDAY(Ventes[[#This Row],[VenteDate]], 2)</f>
        <v>4</v>
      </c>
      <c r="AD1143" t="str">
        <f>CHOOSE(WEEKDAY(Ventes[[#This Row],[VenteDate]], 2),"lun.","mar.","mer.","jeu.","ven.","sam.","dim.")</f>
        <v>jeu.</v>
      </c>
      <c r="AE1143" s="10" t="str">
        <f>IF(MONTH(Ventes[[#This Row],[VenteDate]])&lt;10,"0"&amp;MONTH(Ventes[[#This Row],[VenteDate]]),TEXT(MONTH(Ventes[[#This Row],[VenteDate]]),"##"))</f>
        <v>01</v>
      </c>
      <c r="AF1143" t="str">
        <f>CHOOSE(Ventes[[#This Row],[DateMoisNumero]],"janvier","février","mars","avril","mai","juin","juillet.","août","septembre","octobre","novembre","décembre")</f>
        <v>janvier</v>
      </c>
      <c r="AG1143" t="str">
        <f>Ventes[[#This Row],[DateAnnee]]&amp;IF(WEEKNUM(Ventes[[#This Row],[VenteDate]])&lt;10,"-0","-")&amp;WEEKNUM(Ventes[[#This Row],[VenteDate]])</f>
        <v>2025-05</v>
      </c>
      <c r="AH1143" s="10">
        <f>YEAR(Ventes[[#This Row],[VenteDate]])</f>
        <v>2025</v>
      </c>
      <c r="AI1143" s="1"/>
      <c r="AK1143" s="2"/>
      <c r="AR1143"/>
      <c r="AS1143"/>
      <c r="AT1143"/>
      <c r="AU1143"/>
      <c r="AV1143"/>
      <c r="AW1143"/>
      <c r="BA1143"/>
      <c r="BC1143"/>
    </row>
    <row r="1144" spans="1:55">
      <c r="A1144" t="s">
        <v>2194</v>
      </c>
      <c r="B1144" t="s">
        <v>2195</v>
      </c>
      <c r="D1144" s="7">
        <v>45525</v>
      </c>
      <c r="E1144" s="8">
        <v>45790</v>
      </c>
      <c r="F1144" s="8" t="s">
        <v>108</v>
      </c>
      <c r="G1144" t="s">
        <v>109</v>
      </c>
      <c r="H1144" t="s">
        <v>823</v>
      </c>
      <c r="I1144" t="s">
        <v>824</v>
      </c>
      <c r="J1144" t="s">
        <v>825</v>
      </c>
      <c r="K1144" t="s">
        <v>406</v>
      </c>
      <c r="L1144" s="9" t="s">
        <v>407</v>
      </c>
      <c r="M1144" s="9" t="s">
        <v>53</v>
      </c>
      <c r="N1144" t="s">
        <v>54</v>
      </c>
      <c r="O1144" t="s">
        <v>45</v>
      </c>
      <c r="P1144" t="s">
        <v>46</v>
      </c>
      <c r="Q1144" s="5" t="s">
        <v>57</v>
      </c>
      <c r="R1144" t="s">
        <v>58</v>
      </c>
      <c r="S1144" t="s">
        <v>365</v>
      </c>
      <c r="T1144" t="s">
        <v>366</v>
      </c>
      <c r="U1144">
        <v>44.06</v>
      </c>
      <c r="V1144">
        <v>24</v>
      </c>
      <c r="W1144">
        <v>48.6</v>
      </c>
      <c r="X1144">
        <f>Ventes[[#This Row],[VenteNombre]]*Ventes[[#This Row],[PUHT]]</f>
        <v>1166.4000000000001</v>
      </c>
      <c r="Y1144">
        <f>IF(Ventes[[#This Row],[RemiseType]]="Aucun",0,IF(Ventes[[#This Row],[RemiseType]]="Bas",3%,IF(Ventes[[#This Row],[RemiseType]]="Moyen",5%,IF(Ventes[[#This Row],[RemiseType]]="Elevé",10%,0))))*Ventes[[#This Row],[VenteBrut]]</f>
        <v>58.320000000000007</v>
      </c>
      <c r="Z1144">
        <f>Ventes[[#This Row],[VenteBrut]]-Ventes[[#This Row],[Remise]]</f>
        <v>1108.0800000000002</v>
      </c>
      <c r="AA1144">
        <f>Ventes[[#This Row],[VenteNombre]]*Ventes[[#This Row],[CUHT]]</f>
        <v>1057.44</v>
      </c>
      <c r="AB1144">
        <f>ROUND(Ventes[[#This Row],[VenteNet]]-Ventes[[#This Row],[Cout]],2)</f>
        <v>50.64</v>
      </c>
      <c r="AC1144">
        <f>WEEKDAY(Ventes[[#This Row],[VenteDate]], 2)</f>
        <v>2</v>
      </c>
      <c r="AD1144" t="str">
        <f>CHOOSE(WEEKDAY(Ventes[[#This Row],[VenteDate]], 2),"lun.","mar.","mer.","jeu.","ven.","sam.","dim.")</f>
        <v>mar.</v>
      </c>
      <c r="AE1144" s="10" t="str">
        <f>IF(MONTH(Ventes[[#This Row],[VenteDate]])&lt;10,"0"&amp;MONTH(Ventes[[#This Row],[VenteDate]]),TEXT(MONTH(Ventes[[#This Row],[VenteDate]]),"##"))</f>
        <v>05</v>
      </c>
      <c r="AF1144" t="str">
        <f>CHOOSE(Ventes[[#This Row],[DateMoisNumero]],"janvier","février","mars","avril","mai","juin","juillet.","août","septembre","octobre","novembre","décembre")</f>
        <v>mai</v>
      </c>
      <c r="AG1144" t="str">
        <f>Ventes[[#This Row],[DateAnnee]]&amp;IF(WEEKNUM(Ventes[[#This Row],[VenteDate]])&lt;10,"-0","-")&amp;WEEKNUM(Ventes[[#This Row],[VenteDate]])</f>
        <v>2025-20</v>
      </c>
      <c r="AH1144" s="10">
        <f>YEAR(Ventes[[#This Row],[VenteDate]])</f>
        <v>2025</v>
      </c>
      <c r="AI1144" s="1"/>
      <c r="AK1144" s="2"/>
      <c r="AR1144"/>
      <c r="AS1144"/>
      <c r="AT1144"/>
      <c r="AU1144"/>
      <c r="AV1144"/>
      <c r="AW1144"/>
      <c r="BA1144"/>
      <c r="BC1144"/>
    </row>
    <row r="1145" spans="1:55">
      <c r="A1145" t="s">
        <v>2194</v>
      </c>
      <c r="B1145" t="s">
        <v>2195</v>
      </c>
      <c r="D1145" s="7">
        <v>45525</v>
      </c>
      <c r="E1145" s="8">
        <v>45833</v>
      </c>
      <c r="F1145" s="8" t="s">
        <v>108</v>
      </c>
      <c r="G1145" t="s">
        <v>109</v>
      </c>
      <c r="H1145" t="s">
        <v>823</v>
      </c>
      <c r="I1145" t="s">
        <v>824</v>
      </c>
      <c r="J1145" t="s">
        <v>825</v>
      </c>
      <c r="K1145" t="s">
        <v>2024</v>
      </c>
      <c r="L1145" s="9" t="s">
        <v>2025</v>
      </c>
      <c r="M1145" s="9" t="s">
        <v>63</v>
      </c>
      <c r="N1145" t="s">
        <v>64</v>
      </c>
      <c r="O1145" t="s">
        <v>288</v>
      </c>
      <c r="P1145" t="s">
        <v>289</v>
      </c>
      <c r="Q1145" s="5" t="s">
        <v>47</v>
      </c>
      <c r="R1145" t="s">
        <v>48</v>
      </c>
      <c r="S1145" t="s">
        <v>67</v>
      </c>
      <c r="T1145" t="s">
        <v>68</v>
      </c>
      <c r="U1145">
        <v>33.6</v>
      </c>
      <c r="V1145">
        <v>12</v>
      </c>
      <c r="W1145">
        <v>47.25</v>
      </c>
      <c r="X1145">
        <f>Ventes[[#This Row],[VenteNombre]]*Ventes[[#This Row],[PUHT]]</f>
        <v>567</v>
      </c>
      <c r="Y114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45">
        <f>Ventes[[#This Row],[VenteBrut]]-Ventes[[#This Row],[Remise]]</f>
        <v>567</v>
      </c>
      <c r="AA1145">
        <f>Ventes[[#This Row],[VenteNombre]]*Ventes[[#This Row],[CUHT]]</f>
        <v>403.20000000000005</v>
      </c>
      <c r="AB1145">
        <f>ROUND(Ventes[[#This Row],[VenteNet]]-Ventes[[#This Row],[Cout]],2)</f>
        <v>163.80000000000001</v>
      </c>
      <c r="AC1145">
        <f>WEEKDAY(Ventes[[#This Row],[VenteDate]], 2)</f>
        <v>3</v>
      </c>
      <c r="AD1145" t="str">
        <f>CHOOSE(WEEKDAY(Ventes[[#This Row],[VenteDate]], 2),"lun.","mar.","mer.","jeu.","ven.","sam.","dim.")</f>
        <v>mer.</v>
      </c>
      <c r="AE1145" s="10" t="str">
        <f>IF(MONTH(Ventes[[#This Row],[VenteDate]])&lt;10,"0"&amp;MONTH(Ventes[[#This Row],[VenteDate]]),TEXT(MONTH(Ventes[[#This Row],[VenteDate]]),"##"))</f>
        <v>06</v>
      </c>
      <c r="AF1145" t="str">
        <f>CHOOSE(Ventes[[#This Row],[DateMoisNumero]],"janvier","février","mars","avril","mai","juin","juillet.","août","septembre","octobre","novembre","décembre")</f>
        <v>juin</v>
      </c>
      <c r="AG1145" t="str">
        <f>Ventes[[#This Row],[DateAnnee]]&amp;IF(WEEKNUM(Ventes[[#This Row],[VenteDate]])&lt;10,"-0","-")&amp;WEEKNUM(Ventes[[#This Row],[VenteDate]])</f>
        <v>2025-26</v>
      </c>
      <c r="AH1145" s="10">
        <f>YEAR(Ventes[[#This Row],[VenteDate]])</f>
        <v>2025</v>
      </c>
      <c r="AI1145" s="1"/>
      <c r="AK1145" s="2"/>
      <c r="AR1145"/>
      <c r="AS1145"/>
      <c r="AT1145"/>
      <c r="AU1145"/>
      <c r="AV1145"/>
      <c r="AW1145"/>
      <c r="BA1145"/>
      <c r="BC1145"/>
    </row>
    <row r="1146" spans="1:55">
      <c r="A1146" t="s">
        <v>2194</v>
      </c>
      <c r="B1146" t="s">
        <v>2195</v>
      </c>
      <c r="D1146" s="7">
        <v>45525</v>
      </c>
      <c r="E1146" s="8">
        <v>46189</v>
      </c>
      <c r="F1146" s="8" t="s">
        <v>108</v>
      </c>
      <c r="G1146" t="s">
        <v>109</v>
      </c>
      <c r="H1146" t="s">
        <v>823</v>
      </c>
      <c r="I1146" t="s">
        <v>824</v>
      </c>
      <c r="J1146" t="s">
        <v>825</v>
      </c>
      <c r="K1146" t="s">
        <v>1382</v>
      </c>
      <c r="L1146" s="9" t="s">
        <v>1383</v>
      </c>
      <c r="M1146" s="9" t="s">
        <v>130</v>
      </c>
      <c r="N1146" t="s">
        <v>131</v>
      </c>
      <c r="O1146" t="s">
        <v>45</v>
      </c>
      <c r="P1146" t="s">
        <v>46</v>
      </c>
      <c r="Q1146" s="5" t="s">
        <v>65</v>
      </c>
      <c r="R1146" t="s">
        <v>66</v>
      </c>
      <c r="S1146" t="s">
        <v>132</v>
      </c>
      <c r="T1146" t="s">
        <v>133</v>
      </c>
      <c r="U1146">
        <v>13.39</v>
      </c>
      <c r="V1146">
        <v>19</v>
      </c>
      <c r="W1146">
        <v>106.16</v>
      </c>
      <c r="X1146">
        <f>Ventes[[#This Row],[VenteNombre]]*Ventes[[#This Row],[PUHT]]</f>
        <v>2017.04</v>
      </c>
      <c r="Y1146">
        <f>IF(Ventes[[#This Row],[RemiseType]]="Aucun",0,IF(Ventes[[#This Row],[RemiseType]]="Bas",3%,IF(Ventes[[#This Row],[RemiseType]]="Moyen",5%,IF(Ventes[[#This Row],[RemiseType]]="Elevé",10%,0))))*Ventes[[#This Row],[VenteBrut]]</f>
        <v>100.852</v>
      </c>
      <c r="Z1146">
        <f>Ventes[[#This Row],[VenteBrut]]-Ventes[[#This Row],[Remise]]</f>
        <v>1916.1879999999999</v>
      </c>
      <c r="AA1146">
        <f>Ventes[[#This Row],[VenteNombre]]*Ventes[[#This Row],[CUHT]]</f>
        <v>254.41000000000003</v>
      </c>
      <c r="AB1146">
        <f>ROUND(Ventes[[#This Row],[VenteNet]]-Ventes[[#This Row],[Cout]],2)</f>
        <v>1661.78</v>
      </c>
      <c r="AC1146">
        <f>WEEKDAY(Ventes[[#This Row],[VenteDate]], 2)</f>
        <v>2</v>
      </c>
      <c r="AD1146" t="str">
        <f>CHOOSE(WEEKDAY(Ventes[[#This Row],[VenteDate]], 2),"lun.","mar.","mer.","jeu.","ven.","sam.","dim.")</f>
        <v>mar.</v>
      </c>
      <c r="AE1146" s="10" t="str">
        <f>IF(MONTH(Ventes[[#This Row],[VenteDate]])&lt;10,"0"&amp;MONTH(Ventes[[#This Row],[VenteDate]]),TEXT(MONTH(Ventes[[#This Row],[VenteDate]]),"##"))</f>
        <v>06</v>
      </c>
      <c r="AF1146" t="str">
        <f>CHOOSE(Ventes[[#This Row],[DateMoisNumero]],"janvier","février","mars","avril","mai","juin","juillet.","août","septembre","octobre","novembre","décembre")</f>
        <v>juin</v>
      </c>
      <c r="AG1146" t="str">
        <f>Ventes[[#This Row],[DateAnnee]]&amp;IF(WEEKNUM(Ventes[[#This Row],[VenteDate]])&lt;10,"-0","-")&amp;WEEKNUM(Ventes[[#This Row],[VenteDate]])</f>
        <v>2026-25</v>
      </c>
      <c r="AH1146" s="10">
        <f>YEAR(Ventes[[#This Row],[VenteDate]])</f>
        <v>2026</v>
      </c>
      <c r="AI1146" s="1"/>
      <c r="AK1146" s="2"/>
      <c r="AR1146"/>
      <c r="AS1146"/>
      <c r="AT1146"/>
      <c r="AU1146"/>
      <c r="AV1146"/>
      <c r="AW1146"/>
      <c r="BA1146"/>
      <c r="BC1146"/>
    </row>
    <row r="1147" spans="1:55">
      <c r="A1147" t="s">
        <v>2194</v>
      </c>
      <c r="B1147" t="s">
        <v>2195</v>
      </c>
      <c r="D1147" s="7">
        <v>45525</v>
      </c>
      <c r="E1147" s="8">
        <v>46219</v>
      </c>
      <c r="F1147" s="8" t="s">
        <v>108</v>
      </c>
      <c r="G1147" t="s">
        <v>109</v>
      </c>
      <c r="H1147" t="s">
        <v>823</v>
      </c>
      <c r="I1147" t="s">
        <v>824</v>
      </c>
      <c r="J1147" t="s">
        <v>825</v>
      </c>
      <c r="K1147" t="s">
        <v>2200</v>
      </c>
      <c r="L1147" s="9" t="s">
        <v>2201</v>
      </c>
      <c r="M1147" s="9" t="s">
        <v>130</v>
      </c>
      <c r="N1147" t="s">
        <v>131</v>
      </c>
      <c r="O1147" t="s">
        <v>77</v>
      </c>
      <c r="P1147" t="s">
        <v>78</v>
      </c>
      <c r="Q1147" s="5" t="s">
        <v>47</v>
      </c>
      <c r="R1147" t="s">
        <v>48</v>
      </c>
      <c r="S1147" t="s">
        <v>49</v>
      </c>
      <c r="T1147" t="s">
        <v>50</v>
      </c>
      <c r="U1147">
        <v>21.96</v>
      </c>
      <c r="V1147">
        <v>66</v>
      </c>
      <c r="W1147">
        <v>31.86</v>
      </c>
      <c r="X1147">
        <f>Ventes[[#This Row],[VenteNombre]]*Ventes[[#This Row],[PUHT]]</f>
        <v>2102.7599999999998</v>
      </c>
      <c r="Y1147">
        <f>IF(Ventes[[#This Row],[RemiseType]]="Aucun",0,IF(Ventes[[#This Row],[RemiseType]]="Bas",3%,IF(Ventes[[#This Row],[RemiseType]]="Moyen",5%,IF(Ventes[[#This Row],[RemiseType]]="Elevé",10%,0))))*Ventes[[#This Row],[VenteBrut]]</f>
        <v>210.27599999999998</v>
      </c>
      <c r="Z1147">
        <f>Ventes[[#This Row],[VenteBrut]]-Ventes[[#This Row],[Remise]]</f>
        <v>1892.4839999999997</v>
      </c>
      <c r="AA1147">
        <f>Ventes[[#This Row],[VenteNombre]]*Ventes[[#This Row],[CUHT]]</f>
        <v>1449.3600000000001</v>
      </c>
      <c r="AB1147">
        <f>ROUND(Ventes[[#This Row],[VenteNet]]-Ventes[[#This Row],[Cout]],2)</f>
        <v>443.12</v>
      </c>
      <c r="AC1147">
        <f>WEEKDAY(Ventes[[#This Row],[VenteDate]], 2)</f>
        <v>4</v>
      </c>
      <c r="AD1147" t="str">
        <f>CHOOSE(WEEKDAY(Ventes[[#This Row],[VenteDate]], 2),"lun.","mar.","mer.","jeu.","ven.","sam.","dim.")</f>
        <v>jeu.</v>
      </c>
      <c r="AE1147" s="10" t="str">
        <f>IF(MONTH(Ventes[[#This Row],[VenteDate]])&lt;10,"0"&amp;MONTH(Ventes[[#This Row],[VenteDate]]),TEXT(MONTH(Ventes[[#This Row],[VenteDate]]),"##"))</f>
        <v>07</v>
      </c>
      <c r="AF1147" t="str">
        <f>CHOOSE(Ventes[[#This Row],[DateMoisNumero]],"janvier","février","mars","avril","mai","juin","juillet.","août","septembre","octobre","novembre","décembre")</f>
        <v>juillet.</v>
      </c>
      <c r="AG1147" t="str">
        <f>Ventes[[#This Row],[DateAnnee]]&amp;IF(WEEKNUM(Ventes[[#This Row],[VenteDate]])&lt;10,"-0","-")&amp;WEEKNUM(Ventes[[#This Row],[VenteDate]])</f>
        <v>2026-29</v>
      </c>
      <c r="AH1147" s="10">
        <f>YEAR(Ventes[[#This Row],[VenteDate]])</f>
        <v>2026</v>
      </c>
      <c r="AI1147" s="1"/>
      <c r="AK1147" s="2"/>
      <c r="AR1147"/>
      <c r="AS1147"/>
      <c r="AT1147"/>
      <c r="AU1147"/>
      <c r="AV1147"/>
      <c r="AW1147"/>
      <c r="BA1147"/>
      <c r="BC1147"/>
    </row>
    <row r="1148" spans="1:55">
      <c r="A1148" t="s">
        <v>2194</v>
      </c>
      <c r="B1148" t="s">
        <v>2195</v>
      </c>
      <c r="D1148" s="7">
        <v>45525</v>
      </c>
      <c r="E1148" s="8">
        <v>46225</v>
      </c>
      <c r="F1148" s="8" t="s">
        <v>108</v>
      </c>
      <c r="G1148" t="s">
        <v>109</v>
      </c>
      <c r="H1148" t="s">
        <v>823</v>
      </c>
      <c r="I1148" t="s">
        <v>824</v>
      </c>
      <c r="J1148" t="s">
        <v>825</v>
      </c>
      <c r="K1148" t="s">
        <v>1107</v>
      </c>
      <c r="L1148" s="9" t="s">
        <v>1108</v>
      </c>
      <c r="M1148" s="9" t="s">
        <v>63</v>
      </c>
      <c r="N1148" t="s">
        <v>64</v>
      </c>
      <c r="O1148" t="s">
        <v>45</v>
      </c>
      <c r="P1148" t="s">
        <v>46</v>
      </c>
      <c r="Q1148" s="5" t="s">
        <v>57</v>
      </c>
      <c r="R1148" t="s">
        <v>58</v>
      </c>
      <c r="S1148" t="s">
        <v>119</v>
      </c>
      <c r="T1148" t="s">
        <v>120</v>
      </c>
      <c r="U1148">
        <v>53.76</v>
      </c>
      <c r="V1148">
        <v>19</v>
      </c>
      <c r="W1148">
        <v>81.27</v>
      </c>
      <c r="X1148">
        <f>Ventes[[#This Row],[VenteNombre]]*Ventes[[#This Row],[PUHT]]</f>
        <v>1544.1299999999999</v>
      </c>
      <c r="Y1148">
        <f>IF(Ventes[[#This Row],[RemiseType]]="Aucun",0,IF(Ventes[[#This Row],[RemiseType]]="Bas",3%,IF(Ventes[[#This Row],[RemiseType]]="Moyen",5%,IF(Ventes[[#This Row],[RemiseType]]="Elevé",10%,0))))*Ventes[[#This Row],[VenteBrut]]</f>
        <v>77.206500000000005</v>
      </c>
      <c r="Z1148">
        <f>Ventes[[#This Row],[VenteBrut]]-Ventes[[#This Row],[Remise]]</f>
        <v>1466.9234999999999</v>
      </c>
      <c r="AA1148">
        <f>Ventes[[#This Row],[VenteNombre]]*Ventes[[#This Row],[CUHT]]</f>
        <v>1021.4399999999999</v>
      </c>
      <c r="AB1148">
        <f>ROUND(Ventes[[#This Row],[VenteNet]]-Ventes[[#This Row],[Cout]],2)</f>
        <v>445.48</v>
      </c>
      <c r="AC1148">
        <f>WEEKDAY(Ventes[[#This Row],[VenteDate]], 2)</f>
        <v>3</v>
      </c>
      <c r="AD1148" t="str">
        <f>CHOOSE(WEEKDAY(Ventes[[#This Row],[VenteDate]], 2),"lun.","mar.","mer.","jeu.","ven.","sam.","dim.")</f>
        <v>mer.</v>
      </c>
      <c r="AE1148" s="10" t="str">
        <f>IF(MONTH(Ventes[[#This Row],[VenteDate]])&lt;10,"0"&amp;MONTH(Ventes[[#This Row],[VenteDate]]),TEXT(MONTH(Ventes[[#This Row],[VenteDate]]),"##"))</f>
        <v>07</v>
      </c>
      <c r="AF1148" t="str">
        <f>CHOOSE(Ventes[[#This Row],[DateMoisNumero]],"janvier","février","mars","avril","mai","juin","juillet.","août","septembre","octobre","novembre","décembre")</f>
        <v>juillet.</v>
      </c>
      <c r="AG1148" t="str">
        <f>Ventes[[#This Row],[DateAnnee]]&amp;IF(WEEKNUM(Ventes[[#This Row],[VenteDate]])&lt;10,"-0","-")&amp;WEEKNUM(Ventes[[#This Row],[VenteDate]])</f>
        <v>2026-30</v>
      </c>
      <c r="AH1148" s="10">
        <f>YEAR(Ventes[[#This Row],[VenteDate]])</f>
        <v>2026</v>
      </c>
      <c r="AI1148" s="1"/>
      <c r="AK1148" s="2"/>
      <c r="AR1148"/>
      <c r="AS1148"/>
      <c r="AT1148"/>
      <c r="AU1148"/>
      <c r="AV1148"/>
      <c r="AW1148"/>
      <c r="BA1148"/>
      <c r="BC1148"/>
    </row>
    <row r="1149" spans="1:55">
      <c r="A1149" t="s">
        <v>2194</v>
      </c>
      <c r="B1149" t="s">
        <v>2195</v>
      </c>
      <c r="D1149" s="7">
        <v>45525</v>
      </c>
      <c r="E1149" s="8">
        <v>46417</v>
      </c>
      <c r="F1149" s="8" t="s">
        <v>108</v>
      </c>
      <c r="G1149" t="s">
        <v>109</v>
      </c>
      <c r="H1149" t="s">
        <v>823</v>
      </c>
      <c r="I1149" t="s">
        <v>824</v>
      </c>
      <c r="J1149" t="s">
        <v>825</v>
      </c>
      <c r="K1149" t="s">
        <v>867</v>
      </c>
      <c r="L1149" s="9" t="s">
        <v>868</v>
      </c>
      <c r="M1149" s="9" t="s">
        <v>63</v>
      </c>
      <c r="N1149" t="s">
        <v>64</v>
      </c>
      <c r="O1149" t="s">
        <v>77</v>
      </c>
      <c r="P1149" s="9" t="s">
        <v>78</v>
      </c>
      <c r="Q1149" s="5" t="s">
        <v>79</v>
      </c>
      <c r="R1149" t="s">
        <v>80</v>
      </c>
      <c r="S1149" t="s">
        <v>115</v>
      </c>
      <c r="T1149" t="s">
        <v>116</v>
      </c>
      <c r="U1149" s="9">
        <v>58.8</v>
      </c>
      <c r="V1149">
        <v>56</v>
      </c>
      <c r="W1149" s="9">
        <v>147.88</v>
      </c>
      <c r="X1149">
        <f>Ventes[[#This Row],[VenteNombre]]*Ventes[[#This Row],[PUHT]]</f>
        <v>8281.2799999999988</v>
      </c>
      <c r="Y1149">
        <f>IF(Ventes[[#This Row],[RemiseType]]="Aucun",0,IF(Ventes[[#This Row],[RemiseType]]="Bas",3%,IF(Ventes[[#This Row],[RemiseType]]="Moyen",5%,IF(Ventes[[#This Row],[RemiseType]]="Elevé",10%,0))))*Ventes[[#This Row],[VenteBrut]]</f>
        <v>828.12799999999993</v>
      </c>
      <c r="Z1149">
        <f>Ventes[[#This Row],[VenteBrut]]-Ventes[[#This Row],[Remise]]</f>
        <v>7453.1519999999991</v>
      </c>
      <c r="AA1149">
        <f>Ventes[[#This Row],[VenteNombre]]*Ventes[[#This Row],[CUHT]]</f>
        <v>3292.7999999999997</v>
      </c>
      <c r="AB1149">
        <f>ROUND(Ventes[[#This Row],[VenteNet]]-Ventes[[#This Row],[Cout]],2)</f>
        <v>4160.3500000000004</v>
      </c>
      <c r="AC1149">
        <f>WEEKDAY(Ventes[[#This Row],[VenteDate]], 2)</f>
        <v>6</v>
      </c>
      <c r="AD1149" t="str">
        <f>CHOOSE(WEEKDAY(Ventes[[#This Row],[VenteDate]], 2),"lun.","mar.","mer.","jeu.","ven.","sam.","dim.")</f>
        <v>sam.</v>
      </c>
      <c r="AE1149" s="10" t="str">
        <f>IF(MONTH(Ventes[[#This Row],[VenteDate]])&lt;10,"0"&amp;MONTH(Ventes[[#This Row],[VenteDate]]),TEXT(MONTH(Ventes[[#This Row],[VenteDate]]),"##"))</f>
        <v>01</v>
      </c>
      <c r="AF1149" t="str">
        <f>CHOOSE(Ventes[[#This Row],[DateMoisNumero]],"janvier","février","mars","avril","mai","juin","juillet.","août","septembre","octobre","novembre","décembre")</f>
        <v>janvier</v>
      </c>
      <c r="AG1149" t="str">
        <f>Ventes[[#This Row],[DateAnnee]]&amp;IF(WEEKNUM(Ventes[[#This Row],[VenteDate]])&lt;10,"-0","-")&amp;WEEKNUM(Ventes[[#This Row],[VenteDate]])</f>
        <v>2027-05</v>
      </c>
      <c r="AH1149" s="10">
        <f>YEAR(Ventes[[#This Row],[VenteDate]])</f>
        <v>2027</v>
      </c>
      <c r="AI1149" s="1"/>
      <c r="AK1149" s="2"/>
      <c r="AR1149"/>
      <c r="AS1149"/>
      <c r="AT1149"/>
      <c r="AU1149"/>
      <c r="AV1149"/>
      <c r="AW1149"/>
      <c r="BA1149"/>
      <c r="BC1149"/>
    </row>
    <row r="1150" spans="1:55">
      <c r="A1150" t="s">
        <v>2194</v>
      </c>
      <c r="B1150" t="s">
        <v>2195</v>
      </c>
      <c r="D1150" s="7">
        <v>45525</v>
      </c>
      <c r="E1150" s="8">
        <v>46520</v>
      </c>
      <c r="F1150" s="8" t="s">
        <v>108</v>
      </c>
      <c r="G1150" t="s">
        <v>109</v>
      </c>
      <c r="H1150" t="s">
        <v>823</v>
      </c>
      <c r="I1150" t="s">
        <v>824</v>
      </c>
      <c r="J1150" t="s">
        <v>825</v>
      </c>
      <c r="K1150" t="s">
        <v>940</v>
      </c>
      <c r="L1150" s="9" t="s">
        <v>941</v>
      </c>
      <c r="M1150" s="9" t="s">
        <v>53</v>
      </c>
      <c r="N1150" t="s">
        <v>54</v>
      </c>
      <c r="O1150" t="s">
        <v>45</v>
      </c>
      <c r="P1150" s="9" t="s">
        <v>46</v>
      </c>
      <c r="Q1150" s="5" t="s">
        <v>57</v>
      </c>
      <c r="R1150" t="s">
        <v>58</v>
      </c>
      <c r="S1150" t="s">
        <v>365</v>
      </c>
      <c r="T1150" t="s">
        <v>366</v>
      </c>
      <c r="U1150" s="9">
        <v>88.13</v>
      </c>
      <c r="V1150">
        <v>24</v>
      </c>
      <c r="W1150" s="9">
        <v>197.2</v>
      </c>
      <c r="X1150">
        <f>Ventes[[#This Row],[VenteNombre]]*Ventes[[#This Row],[PUHT]]</f>
        <v>4732.7999999999993</v>
      </c>
      <c r="Y1150">
        <f>IF(Ventes[[#This Row],[RemiseType]]="Aucun",0,IF(Ventes[[#This Row],[RemiseType]]="Bas",3%,IF(Ventes[[#This Row],[RemiseType]]="Moyen",5%,IF(Ventes[[#This Row],[RemiseType]]="Elevé",10%,0))))*Ventes[[#This Row],[VenteBrut]]</f>
        <v>236.64</v>
      </c>
      <c r="Z1150">
        <f>Ventes[[#This Row],[VenteBrut]]-Ventes[[#This Row],[Remise]]</f>
        <v>4496.1599999999989</v>
      </c>
      <c r="AA1150">
        <f>Ventes[[#This Row],[VenteNombre]]*Ventes[[#This Row],[CUHT]]</f>
        <v>2115.12</v>
      </c>
      <c r="AB1150">
        <f>ROUND(Ventes[[#This Row],[VenteNet]]-Ventes[[#This Row],[Cout]],2)</f>
        <v>2381.04</v>
      </c>
      <c r="AC1150">
        <f>WEEKDAY(Ventes[[#This Row],[VenteDate]], 2)</f>
        <v>4</v>
      </c>
      <c r="AD1150" t="str">
        <f>CHOOSE(WEEKDAY(Ventes[[#This Row],[VenteDate]], 2),"lun.","mar.","mer.","jeu.","ven.","sam.","dim.")</f>
        <v>jeu.</v>
      </c>
      <c r="AE1150" s="10" t="str">
        <f>IF(MONTH(Ventes[[#This Row],[VenteDate]])&lt;10,"0"&amp;MONTH(Ventes[[#This Row],[VenteDate]]),TEXT(MONTH(Ventes[[#This Row],[VenteDate]]),"##"))</f>
        <v>05</v>
      </c>
      <c r="AF1150" t="str">
        <f>CHOOSE(Ventes[[#This Row],[DateMoisNumero]],"janvier","février","mars","avril","mai","juin","juillet.","août","septembre","octobre","novembre","décembre")</f>
        <v>mai</v>
      </c>
      <c r="AG1150" t="str">
        <f>Ventes[[#This Row],[DateAnnee]]&amp;IF(WEEKNUM(Ventes[[#This Row],[VenteDate]])&lt;10,"-0","-")&amp;WEEKNUM(Ventes[[#This Row],[VenteDate]])</f>
        <v>2027-20</v>
      </c>
      <c r="AH1150" s="10">
        <f>YEAR(Ventes[[#This Row],[VenteDate]])</f>
        <v>2027</v>
      </c>
      <c r="AI1150" s="1"/>
      <c r="AK1150" s="2"/>
      <c r="AR1150"/>
      <c r="AS1150"/>
      <c r="AT1150"/>
      <c r="AU1150"/>
      <c r="AV1150"/>
      <c r="AW1150"/>
      <c r="BA1150"/>
      <c r="BC1150"/>
    </row>
    <row r="1151" spans="1:55">
      <c r="A1151" t="s">
        <v>2194</v>
      </c>
      <c r="B1151" t="s">
        <v>2195</v>
      </c>
      <c r="D1151" s="7">
        <v>45525</v>
      </c>
      <c r="E1151" s="8">
        <v>46563</v>
      </c>
      <c r="F1151" s="8" t="s">
        <v>108</v>
      </c>
      <c r="G1151" t="s">
        <v>109</v>
      </c>
      <c r="H1151" t="s">
        <v>823</v>
      </c>
      <c r="I1151" t="s">
        <v>824</v>
      </c>
      <c r="J1151" t="s">
        <v>825</v>
      </c>
      <c r="K1151" t="s">
        <v>290</v>
      </c>
      <c r="L1151" s="9" t="s">
        <v>291</v>
      </c>
      <c r="M1151" s="9" t="s">
        <v>63</v>
      </c>
      <c r="N1151" t="s">
        <v>64</v>
      </c>
      <c r="O1151" t="s">
        <v>288</v>
      </c>
      <c r="P1151" s="9" t="s">
        <v>289</v>
      </c>
      <c r="Q1151" s="5" t="s">
        <v>47</v>
      </c>
      <c r="R1151" t="s">
        <v>48</v>
      </c>
      <c r="S1151" t="s">
        <v>67</v>
      </c>
      <c r="T1151" t="s">
        <v>68</v>
      </c>
      <c r="U1151" s="9">
        <v>67.2</v>
      </c>
      <c r="V1151">
        <v>12</v>
      </c>
      <c r="W1151" s="9">
        <v>94.5</v>
      </c>
      <c r="X1151">
        <f>Ventes[[#This Row],[VenteNombre]]*Ventes[[#This Row],[PUHT]]</f>
        <v>1134</v>
      </c>
      <c r="Y115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151">
        <f>Ventes[[#This Row],[VenteBrut]]-Ventes[[#This Row],[Remise]]</f>
        <v>1134</v>
      </c>
      <c r="AA1151">
        <f>Ventes[[#This Row],[VenteNombre]]*Ventes[[#This Row],[CUHT]]</f>
        <v>806.40000000000009</v>
      </c>
      <c r="AB1151">
        <f>ROUND(Ventes[[#This Row],[VenteNet]]-Ventes[[#This Row],[Cout]],2)</f>
        <v>327.60000000000002</v>
      </c>
      <c r="AC1151">
        <f>WEEKDAY(Ventes[[#This Row],[VenteDate]], 2)</f>
        <v>5</v>
      </c>
      <c r="AD1151" t="str">
        <f>CHOOSE(WEEKDAY(Ventes[[#This Row],[VenteDate]], 2),"lun.","mar.","mer.","jeu.","ven.","sam.","dim.")</f>
        <v>ven.</v>
      </c>
      <c r="AE1151" s="10" t="str">
        <f>IF(MONTH(Ventes[[#This Row],[VenteDate]])&lt;10,"0"&amp;MONTH(Ventes[[#This Row],[VenteDate]]),TEXT(MONTH(Ventes[[#This Row],[VenteDate]]),"##"))</f>
        <v>06</v>
      </c>
      <c r="AF1151" t="str">
        <f>CHOOSE(Ventes[[#This Row],[DateMoisNumero]],"janvier","février","mars","avril","mai","juin","juillet.","août","septembre","octobre","novembre","décembre")</f>
        <v>juin</v>
      </c>
      <c r="AG1151" t="str">
        <f>Ventes[[#This Row],[DateAnnee]]&amp;IF(WEEKNUM(Ventes[[#This Row],[VenteDate]])&lt;10,"-0","-")&amp;WEEKNUM(Ventes[[#This Row],[VenteDate]])</f>
        <v>2027-26</v>
      </c>
      <c r="AH1151" s="10">
        <f>YEAR(Ventes[[#This Row],[VenteDate]])</f>
        <v>2027</v>
      </c>
      <c r="AI1151" s="1"/>
      <c r="AK1151" s="2"/>
      <c r="AR1151"/>
      <c r="AS1151"/>
      <c r="AT1151"/>
      <c r="AU1151"/>
      <c r="AV1151"/>
      <c r="AW1151"/>
      <c r="BA1151"/>
      <c r="BC1151"/>
    </row>
    <row r="1152" spans="1:55">
      <c r="A1152" t="s">
        <v>2202</v>
      </c>
      <c r="B1152" t="s">
        <v>2203</v>
      </c>
      <c r="D1152" s="7">
        <v>45297</v>
      </c>
      <c r="E1152" s="8">
        <v>45297</v>
      </c>
      <c r="F1152" s="8" t="s">
        <v>219</v>
      </c>
      <c r="G1152" t="s">
        <v>220</v>
      </c>
      <c r="H1152" t="s">
        <v>138</v>
      </c>
      <c r="I1152" t="s">
        <v>139</v>
      </c>
      <c r="J1152" t="s">
        <v>140</v>
      </c>
      <c r="K1152" t="s">
        <v>1811</v>
      </c>
      <c r="L1152" s="9" t="s">
        <v>1812</v>
      </c>
      <c r="M1152" s="9" t="s">
        <v>43</v>
      </c>
      <c r="N1152" t="s">
        <v>44</v>
      </c>
      <c r="O1152" t="s">
        <v>77</v>
      </c>
      <c r="P1152" s="9" t="s">
        <v>78</v>
      </c>
      <c r="Q1152" s="5" t="s">
        <v>65</v>
      </c>
      <c r="R1152" t="s">
        <v>66</v>
      </c>
      <c r="S1152" t="s">
        <v>478</v>
      </c>
      <c r="T1152" t="s">
        <v>479</v>
      </c>
      <c r="U1152" s="9">
        <v>50.4</v>
      </c>
      <c r="V1152">
        <v>67</v>
      </c>
      <c r="W1152" s="9">
        <v>69.66</v>
      </c>
      <c r="X1152">
        <f>Ventes[[#This Row],[VenteNombre]]*Ventes[[#This Row],[PUHT]]</f>
        <v>4667.2199999999993</v>
      </c>
      <c r="Y1152">
        <f>IF(Ventes[[#This Row],[RemiseType]]="Aucun",0,IF(Ventes[[#This Row],[RemiseType]]="Bas",3%,IF(Ventes[[#This Row],[RemiseType]]="Moyen",5%,IF(Ventes[[#This Row],[RemiseType]]="Elevé",10%,0))))*Ventes[[#This Row],[VenteBrut]]</f>
        <v>466.72199999999998</v>
      </c>
      <c r="Z1152">
        <f>Ventes[[#This Row],[VenteBrut]]-Ventes[[#This Row],[Remise]]</f>
        <v>4200.4979999999996</v>
      </c>
      <c r="AA1152">
        <f>Ventes[[#This Row],[VenteNombre]]*Ventes[[#This Row],[CUHT]]</f>
        <v>3376.7999999999997</v>
      </c>
      <c r="AB1152">
        <f>ROUND(Ventes[[#This Row],[VenteNet]]-Ventes[[#This Row],[Cout]],2)</f>
        <v>823.7</v>
      </c>
      <c r="AC1152">
        <f>WEEKDAY(Ventes[[#This Row],[VenteDate]], 2)</f>
        <v>6</v>
      </c>
      <c r="AD1152" t="str">
        <f>CHOOSE(WEEKDAY(Ventes[[#This Row],[VenteDate]], 2),"lun.","mar.","mer.","jeu.","ven.","sam.","dim.")</f>
        <v>sam.</v>
      </c>
      <c r="AE1152" s="10" t="str">
        <f>IF(MONTH(Ventes[[#This Row],[VenteDate]])&lt;10,"0"&amp;MONTH(Ventes[[#This Row],[VenteDate]]),TEXT(MONTH(Ventes[[#This Row],[VenteDate]]),"##"))</f>
        <v>01</v>
      </c>
      <c r="AF1152" t="str">
        <f>CHOOSE(Ventes[[#This Row],[DateMoisNumero]],"janvier","février","mars","avril","mai","juin","juillet.","août","septembre","octobre","novembre","décembre")</f>
        <v>janvier</v>
      </c>
      <c r="AG1152" t="str">
        <f>Ventes[[#This Row],[DateAnnee]]&amp;IF(WEEKNUM(Ventes[[#This Row],[VenteDate]])&lt;10,"-0","-")&amp;WEEKNUM(Ventes[[#This Row],[VenteDate]])</f>
        <v>2024-01</v>
      </c>
      <c r="AH1152" s="10">
        <f>YEAR(Ventes[[#This Row],[VenteDate]])</f>
        <v>2024</v>
      </c>
      <c r="AI1152" s="1"/>
      <c r="AK1152" s="2"/>
      <c r="AR1152"/>
      <c r="AS1152"/>
      <c r="AT1152"/>
      <c r="AU1152"/>
      <c r="AV1152"/>
      <c r="AW1152"/>
      <c r="BA1152"/>
      <c r="BC1152"/>
    </row>
    <row r="1153" spans="1:55">
      <c r="A1153" t="s">
        <v>2202</v>
      </c>
      <c r="B1153" t="s">
        <v>2203</v>
      </c>
      <c r="D1153" s="7">
        <v>45297</v>
      </c>
      <c r="E1153" s="8">
        <v>45297</v>
      </c>
      <c r="F1153" s="8" t="s">
        <v>219</v>
      </c>
      <c r="G1153" t="s">
        <v>220</v>
      </c>
      <c r="H1153" t="s">
        <v>138</v>
      </c>
      <c r="I1153" t="s">
        <v>139</v>
      </c>
      <c r="J1153" t="s">
        <v>140</v>
      </c>
      <c r="K1153" t="s">
        <v>1757</v>
      </c>
      <c r="L1153" s="9" t="s">
        <v>1758</v>
      </c>
      <c r="M1153" s="9" t="s">
        <v>53</v>
      </c>
      <c r="N1153" t="s">
        <v>54</v>
      </c>
      <c r="O1153" t="s">
        <v>45</v>
      </c>
      <c r="P1153" s="9" t="s">
        <v>46</v>
      </c>
      <c r="Q1153" s="5" t="s">
        <v>79</v>
      </c>
      <c r="R1153" t="s">
        <v>80</v>
      </c>
      <c r="S1153" t="s">
        <v>199</v>
      </c>
      <c r="T1153" t="s">
        <v>200</v>
      </c>
      <c r="U1153" s="9">
        <v>43.2</v>
      </c>
      <c r="V1153">
        <v>23</v>
      </c>
      <c r="W1153" s="9">
        <v>64.8</v>
      </c>
      <c r="X1153">
        <f>Ventes[[#This Row],[VenteNombre]]*Ventes[[#This Row],[PUHT]]</f>
        <v>1490.3999999999999</v>
      </c>
      <c r="Y1153">
        <f>IF(Ventes[[#This Row],[RemiseType]]="Aucun",0,IF(Ventes[[#This Row],[RemiseType]]="Bas",3%,IF(Ventes[[#This Row],[RemiseType]]="Moyen",5%,IF(Ventes[[#This Row],[RemiseType]]="Elevé",10%,0))))*Ventes[[#This Row],[VenteBrut]]</f>
        <v>74.52</v>
      </c>
      <c r="Z1153">
        <f>Ventes[[#This Row],[VenteBrut]]-Ventes[[#This Row],[Remise]]</f>
        <v>1415.8799999999999</v>
      </c>
      <c r="AA1153">
        <f>Ventes[[#This Row],[VenteNombre]]*Ventes[[#This Row],[CUHT]]</f>
        <v>993.6</v>
      </c>
      <c r="AB1153">
        <f>ROUND(Ventes[[#This Row],[VenteNet]]-Ventes[[#This Row],[Cout]],2)</f>
        <v>422.28</v>
      </c>
      <c r="AC1153">
        <f>WEEKDAY(Ventes[[#This Row],[VenteDate]], 2)</f>
        <v>6</v>
      </c>
      <c r="AD1153" t="str">
        <f>CHOOSE(WEEKDAY(Ventes[[#This Row],[VenteDate]], 2),"lun.","mar.","mer.","jeu.","ven.","sam.","dim.")</f>
        <v>sam.</v>
      </c>
      <c r="AE1153" s="10" t="str">
        <f>IF(MONTH(Ventes[[#This Row],[VenteDate]])&lt;10,"0"&amp;MONTH(Ventes[[#This Row],[VenteDate]]),TEXT(MONTH(Ventes[[#This Row],[VenteDate]]),"##"))</f>
        <v>01</v>
      </c>
      <c r="AF1153" t="str">
        <f>CHOOSE(Ventes[[#This Row],[DateMoisNumero]],"janvier","février","mars","avril","mai","juin","juillet.","août","septembre","octobre","novembre","décembre")</f>
        <v>janvier</v>
      </c>
      <c r="AG1153" t="str">
        <f>Ventes[[#This Row],[DateAnnee]]&amp;IF(WEEKNUM(Ventes[[#This Row],[VenteDate]])&lt;10,"-0","-")&amp;WEEKNUM(Ventes[[#This Row],[VenteDate]])</f>
        <v>2024-01</v>
      </c>
      <c r="AH1153" s="10">
        <f>YEAR(Ventes[[#This Row],[VenteDate]])</f>
        <v>2024</v>
      </c>
      <c r="AI1153" s="1"/>
      <c r="AK1153" s="2"/>
      <c r="AR1153"/>
      <c r="AS1153"/>
      <c r="AT1153"/>
      <c r="AU1153"/>
      <c r="AV1153"/>
      <c r="AW1153"/>
      <c r="BA1153"/>
      <c r="BC1153"/>
    </row>
    <row r="1154" spans="1:55">
      <c r="A1154" t="s">
        <v>2202</v>
      </c>
      <c r="B1154" t="s">
        <v>2203</v>
      </c>
      <c r="D1154" s="7">
        <v>45297</v>
      </c>
      <c r="E1154" s="8">
        <v>45873</v>
      </c>
      <c r="F1154" s="8" t="s">
        <v>219</v>
      </c>
      <c r="G1154" t="s">
        <v>220</v>
      </c>
      <c r="H1154" t="s">
        <v>138</v>
      </c>
      <c r="I1154" t="s">
        <v>139</v>
      </c>
      <c r="J1154" t="s">
        <v>140</v>
      </c>
      <c r="K1154" t="s">
        <v>2204</v>
      </c>
      <c r="L1154" s="9" t="s">
        <v>2205</v>
      </c>
      <c r="M1154" s="9" t="s">
        <v>43</v>
      </c>
      <c r="N1154" t="s">
        <v>44</v>
      </c>
      <c r="O1154" t="s">
        <v>45</v>
      </c>
      <c r="P1154" t="s">
        <v>46</v>
      </c>
      <c r="Q1154" s="5" t="s">
        <v>65</v>
      </c>
      <c r="R1154" t="s">
        <v>66</v>
      </c>
      <c r="S1154" t="s">
        <v>441</v>
      </c>
      <c r="T1154" t="s">
        <v>442</v>
      </c>
      <c r="U1154">
        <v>64.8</v>
      </c>
      <c r="V1154">
        <v>41</v>
      </c>
      <c r="W1154">
        <v>130.78</v>
      </c>
      <c r="X1154">
        <f>Ventes[[#This Row],[VenteNombre]]*Ventes[[#This Row],[PUHT]]</f>
        <v>5361.9800000000005</v>
      </c>
      <c r="Y1154">
        <f>IF(Ventes[[#This Row],[RemiseType]]="Aucun",0,IF(Ventes[[#This Row],[RemiseType]]="Bas",3%,IF(Ventes[[#This Row],[RemiseType]]="Moyen",5%,IF(Ventes[[#This Row],[RemiseType]]="Elevé",10%,0))))*Ventes[[#This Row],[VenteBrut]]</f>
        <v>268.09900000000005</v>
      </c>
      <c r="Z1154">
        <f>Ventes[[#This Row],[VenteBrut]]-Ventes[[#This Row],[Remise]]</f>
        <v>5093.8810000000003</v>
      </c>
      <c r="AA1154">
        <f>Ventes[[#This Row],[VenteNombre]]*Ventes[[#This Row],[CUHT]]</f>
        <v>2656.7999999999997</v>
      </c>
      <c r="AB1154">
        <f>ROUND(Ventes[[#This Row],[VenteNet]]-Ventes[[#This Row],[Cout]],2)</f>
        <v>2437.08</v>
      </c>
      <c r="AC1154">
        <f>WEEKDAY(Ventes[[#This Row],[VenteDate]], 2)</f>
        <v>1</v>
      </c>
      <c r="AD1154" t="str">
        <f>CHOOSE(WEEKDAY(Ventes[[#This Row],[VenteDate]], 2),"lun.","mar.","mer.","jeu.","ven.","sam.","dim.")</f>
        <v>lun.</v>
      </c>
      <c r="AE1154" s="10" t="str">
        <f>IF(MONTH(Ventes[[#This Row],[VenteDate]])&lt;10,"0"&amp;MONTH(Ventes[[#This Row],[VenteDate]]),TEXT(MONTH(Ventes[[#This Row],[VenteDate]]),"##"))</f>
        <v>08</v>
      </c>
      <c r="AF1154" t="str">
        <f>CHOOSE(Ventes[[#This Row],[DateMoisNumero]],"janvier","février","mars","avril","mai","juin","juillet.","août","septembre","octobre","novembre","décembre")</f>
        <v>août</v>
      </c>
      <c r="AG1154" t="str">
        <f>Ventes[[#This Row],[DateAnnee]]&amp;IF(WEEKNUM(Ventes[[#This Row],[VenteDate]])&lt;10,"-0","-")&amp;WEEKNUM(Ventes[[#This Row],[VenteDate]])</f>
        <v>2025-32</v>
      </c>
      <c r="AH1154" s="10">
        <f>YEAR(Ventes[[#This Row],[VenteDate]])</f>
        <v>2025</v>
      </c>
      <c r="AI1154" s="1"/>
      <c r="AK1154" s="2"/>
      <c r="AR1154"/>
      <c r="AS1154"/>
      <c r="AT1154"/>
      <c r="AU1154"/>
      <c r="AV1154"/>
      <c r="AW1154"/>
      <c r="BA1154"/>
      <c r="BC1154"/>
    </row>
    <row r="1155" spans="1:55">
      <c r="A1155" t="s">
        <v>2202</v>
      </c>
      <c r="B1155" t="s">
        <v>2203</v>
      </c>
      <c r="D1155" s="7">
        <v>45297</v>
      </c>
      <c r="E1155" s="8">
        <v>45945</v>
      </c>
      <c r="F1155" s="8" t="s">
        <v>219</v>
      </c>
      <c r="G1155" t="s">
        <v>220</v>
      </c>
      <c r="H1155" t="s">
        <v>138</v>
      </c>
      <c r="I1155" t="s">
        <v>139</v>
      </c>
      <c r="J1155" t="s">
        <v>140</v>
      </c>
      <c r="K1155" t="s">
        <v>253</v>
      </c>
      <c r="L1155" s="9" t="s">
        <v>254</v>
      </c>
      <c r="M1155" s="9" t="s">
        <v>63</v>
      </c>
      <c r="N1155" t="s">
        <v>64</v>
      </c>
      <c r="O1155" t="s">
        <v>45</v>
      </c>
      <c r="P1155" t="s">
        <v>46</v>
      </c>
      <c r="Q1155" s="5" t="s">
        <v>57</v>
      </c>
      <c r="R1155" t="s">
        <v>58</v>
      </c>
      <c r="S1155" t="s">
        <v>59</v>
      </c>
      <c r="T1155" t="s">
        <v>60</v>
      </c>
      <c r="U1155">
        <v>38</v>
      </c>
      <c r="V1155">
        <v>70</v>
      </c>
      <c r="W1155">
        <v>130</v>
      </c>
      <c r="X1155">
        <f>Ventes[[#This Row],[VenteNombre]]*Ventes[[#This Row],[PUHT]]</f>
        <v>9100</v>
      </c>
      <c r="Y1155">
        <f>IF(Ventes[[#This Row],[RemiseType]]="Aucun",0,IF(Ventes[[#This Row],[RemiseType]]="Bas",3%,IF(Ventes[[#This Row],[RemiseType]]="Moyen",5%,IF(Ventes[[#This Row],[RemiseType]]="Elevé",10%,0))))*Ventes[[#This Row],[VenteBrut]]</f>
        <v>455</v>
      </c>
      <c r="Z1155">
        <f>Ventes[[#This Row],[VenteBrut]]-Ventes[[#This Row],[Remise]]</f>
        <v>8645</v>
      </c>
      <c r="AA1155">
        <f>Ventes[[#This Row],[VenteNombre]]*Ventes[[#This Row],[CUHT]]</f>
        <v>2660</v>
      </c>
      <c r="AB1155">
        <f>ROUND(Ventes[[#This Row],[VenteNet]]-Ventes[[#This Row],[Cout]],2)</f>
        <v>5985</v>
      </c>
      <c r="AC1155">
        <f>WEEKDAY(Ventes[[#This Row],[VenteDate]], 2)</f>
        <v>3</v>
      </c>
      <c r="AD1155" t="str">
        <f>CHOOSE(WEEKDAY(Ventes[[#This Row],[VenteDate]], 2),"lun.","mar.","mer.","jeu.","ven.","sam.","dim.")</f>
        <v>mer.</v>
      </c>
      <c r="AE1155" s="10" t="str">
        <f>IF(MONTH(Ventes[[#This Row],[VenteDate]])&lt;10,"0"&amp;MONTH(Ventes[[#This Row],[VenteDate]]),TEXT(MONTH(Ventes[[#This Row],[VenteDate]]),"##"))</f>
        <v>10</v>
      </c>
      <c r="AF1155" t="str">
        <f>CHOOSE(Ventes[[#This Row],[DateMoisNumero]],"janvier","février","mars","avril","mai","juin","juillet.","août","septembre","octobre","novembre","décembre")</f>
        <v>octobre</v>
      </c>
      <c r="AG1155" t="str">
        <f>Ventes[[#This Row],[DateAnnee]]&amp;IF(WEEKNUM(Ventes[[#This Row],[VenteDate]])&lt;10,"-0","-")&amp;WEEKNUM(Ventes[[#This Row],[VenteDate]])</f>
        <v>2025-42</v>
      </c>
      <c r="AH1155" s="10">
        <f>YEAR(Ventes[[#This Row],[VenteDate]])</f>
        <v>2025</v>
      </c>
      <c r="AI1155" s="1"/>
      <c r="AK1155" s="2"/>
      <c r="AR1155"/>
      <c r="AS1155"/>
      <c r="AT1155"/>
      <c r="AU1155"/>
      <c r="AV1155"/>
      <c r="AW1155"/>
      <c r="BA1155"/>
      <c r="BC1155"/>
    </row>
    <row r="1156" spans="1:55">
      <c r="A1156" t="s">
        <v>2202</v>
      </c>
      <c r="B1156" t="s">
        <v>2203</v>
      </c>
      <c r="D1156" s="7">
        <v>45297</v>
      </c>
      <c r="E1156" s="8">
        <v>46313</v>
      </c>
      <c r="F1156" s="8" t="s">
        <v>219</v>
      </c>
      <c r="G1156" t="s">
        <v>220</v>
      </c>
      <c r="H1156" t="s">
        <v>138</v>
      </c>
      <c r="I1156" t="s">
        <v>139</v>
      </c>
      <c r="J1156" t="s">
        <v>140</v>
      </c>
      <c r="K1156" t="s">
        <v>1647</v>
      </c>
      <c r="L1156" s="9" t="s">
        <v>1648</v>
      </c>
      <c r="M1156" s="9" t="s">
        <v>43</v>
      </c>
      <c r="N1156" t="s">
        <v>44</v>
      </c>
      <c r="O1156" t="s">
        <v>77</v>
      </c>
      <c r="P1156" t="s">
        <v>78</v>
      </c>
      <c r="Q1156" s="5" t="s">
        <v>65</v>
      </c>
      <c r="R1156" t="s">
        <v>66</v>
      </c>
      <c r="S1156" t="s">
        <v>478</v>
      </c>
      <c r="T1156" t="s">
        <v>479</v>
      </c>
      <c r="U1156">
        <v>25.2</v>
      </c>
      <c r="V1156">
        <v>67</v>
      </c>
      <c r="W1156">
        <v>34.83</v>
      </c>
      <c r="X1156">
        <f>Ventes[[#This Row],[VenteNombre]]*Ventes[[#This Row],[PUHT]]</f>
        <v>2333.6099999999997</v>
      </c>
      <c r="Y1156">
        <f>IF(Ventes[[#This Row],[RemiseType]]="Aucun",0,IF(Ventes[[#This Row],[RemiseType]]="Bas",3%,IF(Ventes[[#This Row],[RemiseType]]="Moyen",5%,IF(Ventes[[#This Row],[RemiseType]]="Elevé",10%,0))))*Ventes[[#This Row],[VenteBrut]]</f>
        <v>233.36099999999999</v>
      </c>
      <c r="Z1156">
        <f>Ventes[[#This Row],[VenteBrut]]-Ventes[[#This Row],[Remise]]</f>
        <v>2100.2489999999998</v>
      </c>
      <c r="AA1156">
        <f>Ventes[[#This Row],[VenteNombre]]*Ventes[[#This Row],[CUHT]]</f>
        <v>1688.3999999999999</v>
      </c>
      <c r="AB1156">
        <f>ROUND(Ventes[[#This Row],[VenteNet]]-Ventes[[#This Row],[Cout]],2)</f>
        <v>411.85</v>
      </c>
      <c r="AC1156">
        <f>WEEKDAY(Ventes[[#This Row],[VenteDate]], 2)</f>
        <v>7</v>
      </c>
      <c r="AD1156" t="str">
        <f>CHOOSE(WEEKDAY(Ventes[[#This Row],[VenteDate]], 2),"lun.","mar.","mer.","jeu.","ven.","sam.","dim.")</f>
        <v>dim.</v>
      </c>
      <c r="AE1156" s="10" t="str">
        <f>IF(MONTH(Ventes[[#This Row],[VenteDate]])&lt;10,"0"&amp;MONTH(Ventes[[#This Row],[VenteDate]]),TEXT(MONTH(Ventes[[#This Row],[VenteDate]]),"##"))</f>
        <v>10</v>
      </c>
      <c r="AF1156" t="str">
        <f>CHOOSE(Ventes[[#This Row],[DateMoisNumero]],"janvier","février","mars","avril","mai","juin","juillet.","août","septembre","octobre","novembre","décembre")</f>
        <v>octobre</v>
      </c>
      <c r="AG1156" t="str">
        <f>Ventes[[#This Row],[DateAnnee]]&amp;IF(WEEKNUM(Ventes[[#This Row],[VenteDate]])&lt;10,"-0","-")&amp;WEEKNUM(Ventes[[#This Row],[VenteDate]])</f>
        <v>2026-43</v>
      </c>
      <c r="AH1156" s="10">
        <f>YEAR(Ventes[[#This Row],[VenteDate]])</f>
        <v>2026</v>
      </c>
      <c r="AI1156" s="1"/>
      <c r="AK1156" s="2"/>
      <c r="AR1156"/>
      <c r="AS1156"/>
      <c r="AT1156"/>
      <c r="AU1156"/>
      <c r="AV1156"/>
      <c r="AW1156"/>
      <c r="BA1156"/>
      <c r="BC1156"/>
    </row>
    <row r="1157" spans="1:55">
      <c r="A1157" t="s">
        <v>2202</v>
      </c>
      <c r="B1157" t="s">
        <v>2203</v>
      </c>
      <c r="D1157" s="7">
        <v>45297</v>
      </c>
      <c r="E1157" s="8">
        <v>46360</v>
      </c>
      <c r="F1157" s="8" t="s">
        <v>219</v>
      </c>
      <c r="G1157" t="s">
        <v>220</v>
      </c>
      <c r="H1157" t="s">
        <v>138</v>
      </c>
      <c r="I1157" t="s">
        <v>139</v>
      </c>
      <c r="J1157" t="s">
        <v>140</v>
      </c>
      <c r="K1157" t="s">
        <v>1947</v>
      </c>
      <c r="L1157" s="9" t="s">
        <v>1948</v>
      </c>
      <c r="M1157" s="9" t="s">
        <v>53</v>
      </c>
      <c r="N1157" t="s">
        <v>54</v>
      </c>
      <c r="O1157" t="s">
        <v>45</v>
      </c>
      <c r="P1157" t="s">
        <v>46</v>
      </c>
      <c r="Q1157" s="5" t="s">
        <v>79</v>
      </c>
      <c r="R1157" t="s">
        <v>80</v>
      </c>
      <c r="S1157" t="s">
        <v>199</v>
      </c>
      <c r="T1157" t="s">
        <v>200</v>
      </c>
      <c r="U1157">
        <v>3.6</v>
      </c>
      <c r="V1157">
        <v>23</v>
      </c>
      <c r="W1157">
        <v>5.4</v>
      </c>
      <c r="X1157">
        <f>Ventes[[#This Row],[VenteNombre]]*Ventes[[#This Row],[PUHT]]</f>
        <v>124.2</v>
      </c>
      <c r="Y1157">
        <f>IF(Ventes[[#This Row],[RemiseType]]="Aucun",0,IF(Ventes[[#This Row],[RemiseType]]="Bas",3%,IF(Ventes[[#This Row],[RemiseType]]="Moyen",5%,IF(Ventes[[#This Row],[RemiseType]]="Elevé",10%,0))))*Ventes[[#This Row],[VenteBrut]]</f>
        <v>6.2100000000000009</v>
      </c>
      <c r="Z1157">
        <f>Ventes[[#This Row],[VenteBrut]]-Ventes[[#This Row],[Remise]]</f>
        <v>117.99000000000001</v>
      </c>
      <c r="AA1157">
        <f>Ventes[[#This Row],[VenteNombre]]*Ventes[[#This Row],[CUHT]]</f>
        <v>82.8</v>
      </c>
      <c r="AB1157">
        <f>ROUND(Ventes[[#This Row],[VenteNet]]-Ventes[[#This Row],[Cout]],2)</f>
        <v>35.19</v>
      </c>
      <c r="AC1157">
        <f>WEEKDAY(Ventes[[#This Row],[VenteDate]], 2)</f>
        <v>5</v>
      </c>
      <c r="AD1157" t="str">
        <f>CHOOSE(WEEKDAY(Ventes[[#This Row],[VenteDate]], 2),"lun.","mar.","mer.","jeu.","ven.","sam.","dim.")</f>
        <v>ven.</v>
      </c>
      <c r="AE1157" s="10" t="str">
        <f>IF(MONTH(Ventes[[#This Row],[VenteDate]])&lt;10,"0"&amp;MONTH(Ventes[[#This Row],[VenteDate]]),TEXT(MONTH(Ventes[[#This Row],[VenteDate]]),"##"))</f>
        <v>12</v>
      </c>
      <c r="AF1157" t="str">
        <f>CHOOSE(Ventes[[#This Row],[DateMoisNumero]],"janvier","février","mars","avril","mai","juin","juillet.","août","septembre","octobre","novembre","décembre")</f>
        <v>décembre</v>
      </c>
      <c r="AG1157" t="str">
        <f>Ventes[[#This Row],[DateAnnee]]&amp;IF(WEEKNUM(Ventes[[#This Row],[VenteDate]])&lt;10,"-0","-")&amp;WEEKNUM(Ventes[[#This Row],[VenteDate]])</f>
        <v>2026-49</v>
      </c>
      <c r="AH1157" s="10">
        <f>YEAR(Ventes[[#This Row],[VenteDate]])</f>
        <v>2026</v>
      </c>
      <c r="AI1157" s="1"/>
      <c r="AK1157" s="2"/>
      <c r="AR1157"/>
      <c r="AS1157"/>
      <c r="AT1157"/>
      <c r="AU1157"/>
      <c r="AV1157"/>
      <c r="AW1157"/>
      <c r="BA1157"/>
      <c r="BC1157"/>
    </row>
    <row r="1158" spans="1:55">
      <c r="A1158" t="s">
        <v>2202</v>
      </c>
      <c r="B1158" t="s">
        <v>2203</v>
      </c>
      <c r="D1158" s="7">
        <v>45297</v>
      </c>
      <c r="E1158" s="8">
        <v>46603</v>
      </c>
      <c r="F1158" s="8" t="s">
        <v>219</v>
      </c>
      <c r="G1158" t="s">
        <v>220</v>
      </c>
      <c r="H1158" t="s">
        <v>138</v>
      </c>
      <c r="I1158" t="s">
        <v>139</v>
      </c>
      <c r="J1158" t="s">
        <v>140</v>
      </c>
      <c r="K1158" t="s">
        <v>1443</v>
      </c>
      <c r="L1158" s="9" t="s">
        <v>1444</v>
      </c>
      <c r="M1158" s="9" t="s">
        <v>43</v>
      </c>
      <c r="N1158" t="s">
        <v>44</v>
      </c>
      <c r="O1158" t="s">
        <v>45</v>
      </c>
      <c r="P1158" s="9" t="s">
        <v>46</v>
      </c>
      <c r="Q1158" s="5" t="s">
        <v>65</v>
      </c>
      <c r="R1158" t="s">
        <v>66</v>
      </c>
      <c r="S1158" t="s">
        <v>441</v>
      </c>
      <c r="T1158" t="s">
        <v>442</v>
      </c>
      <c r="U1158" s="9">
        <v>108</v>
      </c>
      <c r="V1158">
        <v>41</v>
      </c>
      <c r="W1158" s="9">
        <v>151.30000000000001</v>
      </c>
      <c r="X1158">
        <f>Ventes[[#This Row],[VenteNombre]]*Ventes[[#This Row],[PUHT]]</f>
        <v>6203.3</v>
      </c>
      <c r="Y1158">
        <f>IF(Ventes[[#This Row],[RemiseType]]="Aucun",0,IF(Ventes[[#This Row],[RemiseType]]="Bas",3%,IF(Ventes[[#This Row],[RemiseType]]="Moyen",5%,IF(Ventes[[#This Row],[RemiseType]]="Elevé",10%,0))))*Ventes[[#This Row],[VenteBrut]]</f>
        <v>310.16500000000002</v>
      </c>
      <c r="Z1158">
        <f>Ventes[[#This Row],[VenteBrut]]-Ventes[[#This Row],[Remise]]</f>
        <v>5893.1350000000002</v>
      </c>
      <c r="AA1158">
        <f>Ventes[[#This Row],[VenteNombre]]*Ventes[[#This Row],[CUHT]]</f>
        <v>4428</v>
      </c>
      <c r="AB1158">
        <f>ROUND(Ventes[[#This Row],[VenteNet]]-Ventes[[#This Row],[Cout]],2)</f>
        <v>1465.14</v>
      </c>
      <c r="AC1158">
        <f>WEEKDAY(Ventes[[#This Row],[VenteDate]], 2)</f>
        <v>3</v>
      </c>
      <c r="AD1158" t="str">
        <f>CHOOSE(WEEKDAY(Ventes[[#This Row],[VenteDate]], 2),"lun.","mar.","mer.","jeu.","ven.","sam.","dim.")</f>
        <v>mer.</v>
      </c>
      <c r="AE1158" s="10" t="str">
        <f>IF(MONTH(Ventes[[#This Row],[VenteDate]])&lt;10,"0"&amp;MONTH(Ventes[[#This Row],[VenteDate]]),TEXT(MONTH(Ventes[[#This Row],[VenteDate]]),"##"))</f>
        <v>08</v>
      </c>
      <c r="AF1158" t="str">
        <f>CHOOSE(Ventes[[#This Row],[DateMoisNumero]],"janvier","février","mars","avril","mai","juin","juillet.","août","septembre","octobre","novembre","décembre")</f>
        <v>août</v>
      </c>
      <c r="AG1158" t="str">
        <f>Ventes[[#This Row],[DateAnnee]]&amp;IF(WEEKNUM(Ventes[[#This Row],[VenteDate]])&lt;10,"-0","-")&amp;WEEKNUM(Ventes[[#This Row],[VenteDate]])</f>
        <v>2027-32</v>
      </c>
      <c r="AH1158" s="10">
        <f>YEAR(Ventes[[#This Row],[VenteDate]])</f>
        <v>2027</v>
      </c>
      <c r="AI1158" s="1"/>
      <c r="AK1158" s="2"/>
      <c r="AR1158"/>
      <c r="AS1158"/>
      <c r="AT1158"/>
      <c r="AU1158"/>
      <c r="AV1158"/>
      <c r="AW1158"/>
      <c r="BA1158"/>
      <c r="BC1158"/>
    </row>
    <row r="1159" spans="1:55">
      <c r="A1159" t="s">
        <v>2202</v>
      </c>
      <c r="B1159" t="s">
        <v>2203</v>
      </c>
      <c r="D1159" s="7">
        <v>45297</v>
      </c>
      <c r="E1159" s="8">
        <v>46675</v>
      </c>
      <c r="F1159" s="8" t="s">
        <v>219</v>
      </c>
      <c r="G1159" t="s">
        <v>220</v>
      </c>
      <c r="H1159" t="s">
        <v>138</v>
      </c>
      <c r="I1159" t="s">
        <v>139</v>
      </c>
      <c r="J1159" t="s">
        <v>140</v>
      </c>
      <c r="K1159" t="s">
        <v>2206</v>
      </c>
      <c r="L1159" s="9" t="s">
        <v>2207</v>
      </c>
      <c r="M1159" s="9" t="s">
        <v>63</v>
      </c>
      <c r="N1159" t="s">
        <v>64</v>
      </c>
      <c r="O1159" t="s">
        <v>45</v>
      </c>
      <c r="P1159" s="9" t="s">
        <v>46</v>
      </c>
      <c r="Q1159" s="5" t="s">
        <v>57</v>
      </c>
      <c r="R1159" t="s">
        <v>58</v>
      </c>
      <c r="S1159" t="s">
        <v>59</v>
      </c>
      <c r="T1159" t="s">
        <v>60</v>
      </c>
      <c r="U1159" s="9">
        <v>3.42</v>
      </c>
      <c r="V1159">
        <v>70</v>
      </c>
      <c r="W1159" s="9">
        <v>102.7</v>
      </c>
      <c r="X1159">
        <f>Ventes[[#This Row],[VenteNombre]]*Ventes[[#This Row],[PUHT]]</f>
        <v>7189</v>
      </c>
      <c r="Y1159">
        <f>IF(Ventes[[#This Row],[RemiseType]]="Aucun",0,IF(Ventes[[#This Row],[RemiseType]]="Bas",3%,IF(Ventes[[#This Row],[RemiseType]]="Moyen",5%,IF(Ventes[[#This Row],[RemiseType]]="Elevé",10%,0))))*Ventes[[#This Row],[VenteBrut]]</f>
        <v>359.45000000000005</v>
      </c>
      <c r="Z1159">
        <f>Ventes[[#This Row],[VenteBrut]]-Ventes[[#This Row],[Remise]]</f>
        <v>6829.55</v>
      </c>
      <c r="AA1159">
        <f>Ventes[[#This Row],[VenteNombre]]*Ventes[[#This Row],[CUHT]]</f>
        <v>239.4</v>
      </c>
      <c r="AB1159">
        <f>ROUND(Ventes[[#This Row],[VenteNet]]-Ventes[[#This Row],[Cout]],2)</f>
        <v>6590.15</v>
      </c>
      <c r="AC1159">
        <f>WEEKDAY(Ventes[[#This Row],[VenteDate]], 2)</f>
        <v>5</v>
      </c>
      <c r="AD1159" t="str">
        <f>CHOOSE(WEEKDAY(Ventes[[#This Row],[VenteDate]], 2),"lun.","mar.","mer.","jeu.","ven.","sam.","dim.")</f>
        <v>ven.</v>
      </c>
      <c r="AE1159" s="10" t="str">
        <f>IF(MONTH(Ventes[[#This Row],[VenteDate]])&lt;10,"0"&amp;MONTH(Ventes[[#This Row],[VenteDate]]),TEXT(MONTH(Ventes[[#This Row],[VenteDate]]),"##"))</f>
        <v>10</v>
      </c>
      <c r="AF1159" t="str">
        <f>CHOOSE(Ventes[[#This Row],[DateMoisNumero]],"janvier","février","mars","avril","mai","juin","juillet.","août","septembre","octobre","novembre","décembre")</f>
        <v>octobre</v>
      </c>
      <c r="AG1159" t="str">
        <f>Ventes[[#This Row],[DateAnnee]]&amp;IF(WEEKNUM(Ventes[[#This Row],[VenteDate]])&lt;10,"-0","-")&amp;WEEKNUM(Ventes[[#This Row],[VenteDate]])</f>
        <v>2027-42</v>
      </c>
      <c r="AH1159" s="10">
        <f>YEAR(Ventes[[#This Row],[VenteDate]])</f>
        <v>2027</v>
      </c>
      <c r="AI1159" s="1"/>
      <c r="AK1159" s="2"/>
      <c r="AR1159"/>
      <c r="AS1159"/>
      <c r="AT1159"/>
      <c r="AU1159"/>
      <c r="AV1159"/>
      <c r="AW1159"/>
      <c r="BA1159"/>
      <c r="BC1159"/>
    </row>
    <row r="1160" spans="1:55">
      <c r="A1160" t="s">
        <v>2208</v>
      </c>
      <c r="B1160" t="s">
        <v>2209</v>
      </c>
      <c r="D1160" s="7">
        <v>45211</v>
      </c>
      <c r="E1160" s="8">
        <v>45679</v>
      </c>
      <c r="F1160" s="8" t="s">
        <v>219</v>
      </c>
      <c r="G1160" t="s">
        <v>220</v>
      </c>
      <c r="H1160" t="s">
        <v>283</v>
      </c>
      <c r="I1160" t="s">
        <v>284</v>
      </c>
      <c r="J1160" t="s">
        <v>285</v>
      </c>
      <c r="K1160" t="s">
        <v>969</v>
      </c>
      <c r="L1160" s="9" t="s">
        <v>970</v>
      </c>
      <c r="M1160" s="9" t="s">
        <v>53</v>
      </c>
      <c r="N1160" t="s">
        <v>54</v>
      </c>
      <c r="O1160" t="s">
        <v>77</v>
      </c>
      <c r="P1160" t="s">
        <v>78</v>
      </c>
      <c r="Q1160" s="5" t="s">
        <v>47</v>
      </c>
      <c r="R1160" t="s">
        <v>48</v>
      </c>
      <c r="S1160" t="s">
        <v>160</v>
      </c>
      <c r="T1160" t="s">
        <v>161</v>
      </c>
      <c r="U1160">
        <v>50.4</v>
      </c>
      <c r="V1160">
        <v>25</v>
      </c>
      <c r="W1160">
        <v>75.599999999999994</v>
      </c>
      <c r="X1160">
        <f>Ventes[[#This Row],[VenteNombre]]*Ventes[[#This Row],[PUHT]]</f>
        <v>1889.9999999999998</v>
      </c>
      <c r="Y1160">
        <f>IF(Ventes[[#This Row],[RemiseType]]="Aucun",0,IF(Ventes[[#This Row],[RemiseType]]="Bas",3%,IF(Ventes[[#This Row],[RemiseType]]="Moyen",5%,IF(Ventes[[#This Row],[RemiseType]]="Elevé",10%,0))))*Ventes[[#This Row],[VenteBrut]]</f>
        <v>189</v>
      </c>
      <c r="Z1160">
        <f>Ventes[[#This Row],[VenteBrut]]-Ventes[[#This Row],[Remise]]</f>
        <v>1700.9999999999998</v>
      </c>
      <c r="AA1160">
        <f>Ventes[[#This Row],[VenteNombre]]*Ventes[[#This Row],[CUHT]]</f>
        <v>1260</v>
      </c>
      <c r="AB1160">
        <f>ROUND(Ventes[[#This Row],[VenteNet]]-Ventes[[#This Row],[Cout]],2)</f>
        <v>441</v>
      </c>
      <c r="AC1160">
        <f>WEEKDAY(Ventes[[#This Row],[VenteDate]], 2)</f>
        <v>3</v>
      </c>
      <c r="AD1160" t="str">
        <f>CHOOSE(WEEKDAY(Ventes[[#This Row],[VenteDate]], 2),"lun.","mar.","mer.","jeu.","ven.","sam.","dim.")</f>
        <v>mer.</v>
      </c>
      <c r="AE1160" s="10" t="str">
        <f>IF(MONTH(Ventes[[#This Row],[VenteDate]])&lt;10,"0"&amp;MONTH(Ventes[[#This Row],[VenteDate]]),TEXT(MONTH(Ventes[[#This Row],[VenteDate]]),"##"))</f>
        <v>01</v>
      </c>
      <c r="AF1160" t="str">
        <f>CHOOSE(Ventes[[#This Row],[DateMoisNumero]],"janvier","février","mars","avril","mai","juin","juillet.","août","septembre","octobre","novembre","décembre")</f>
        <v>janvier</v>
      </c>
      <c r="AG1160" t="str">
        <f>Ventes[[#This Row],[DateAnnee]]&amp;IF(WEEKNUM(Ventes[[#This Row],[VenteDate]])&lt;10,"-0","-")&amp;WEEKNUM(Ventes[[#This Row],[VenteDate]])</f>
        <v>2025-04</v>
      </c>
      <c r="AH1160" s="10">
        <f>YEAR(Ventes[[#This Row],[VenteDate]])</f>
        <v>2025</v>
      </c>
      <c r="AI1160" s="1"/>
      <c r="AK1160" s="2"/>
      <c r="AR1160"/>
      <c r="AS1160"/>
      <c r="AT1160"/>
      <c r="AU1160"/>
      <c r="AV1160"/>
      <c r="AW1160"/>
      <c r="BA1160"/>
      <c r="BC1160"/>
    </row>
    <row r="1161" spans="1:55">
      <c r="A1161" t="s">
        <v>2208</v>
      </c>
      <c r="B1161" t="s">
        <v>2209</v>
      </c>
      <c r="D1161" s="7">
        <v>45211</v>
      </c>
      <c r="E1161" s="8">
        <v>45863</v>
      </c>
      <c r="F1161" s="8" t="s">
        <v>219</v>
      </c>
      <c r="G1161" t="s">
        <v>220</v>
      </c>
      <c r="H1161" t="s">
        <v>283</v>
      </c>
      <c r="I1161" t="s">
        <v>284</v>
      </c>
      <c r="J1161" t="s">
        <v>285</v>
      </c>
      <c r="K1161" t="s">
        <v>1302</v>
      </c>
      <c r="L1161" s="9" t="s">
        <v>1303</v>
      </c>
      <c r="M1161" s="9" t="s">
        <v>53</v>
      </c>
      <c r="N1161" t="s">
        <v>54</v>
      </c>
      <c r="O1161" t="s">
        <v>77</v>
      </c>
      <c r="P1161" t="s">
        <v>78</v>
      </c>
      <c r="Q1161" s="5" t="s">
        <v>79</v>
      </c>
      <c r="R1161" t="s">
        <v>80</v>
      </c>
      <c r="S1161" t="s">
        <v>183</v>
      </c>
      <c r="T1161" t="s">
        <v>184</v>
      </c>
      <c r="U1161">
        <v>106.2</v>
      </c>
      <c r="V1161">
        <v>15</v>
      </c>
      <c r="W1161">
        <v>159.30000000000001</v>
      </c>
      <c r="X1161">
        <f>Ventes[[#This Row],[VenteNombre]]*Ventes[[#This Row],[PUHT]]</f>
        <v>2389.5</v>
      </c>
      <c r="Y1161">
        <f>IF(Ventes[[#This Row],[RemiseType]]="Aucun",0,IF(Ventes[[#This Row],[RemiseType]]="Bas",3%,IF(Ventes[[#This Row],[RemiseType]]="Moyen",5%,IF(Ventes[[#This Row],[RemiseType]]="Elevé",10%,0))))*Ventes[[#This Row],[VenteBrut]]</f>
        <v>238.95000000000002</v>
      </c>
      <c r="Z1161">
        <f>Ventes[[#This Row],[VenteBrut]]-Ventes[[#This Row],[Remise]]</f>
        <v>2150.5500000000002</v>
      </c>
      <c r="AA1161">
        <f>Ventes[[#This Row],[VenteNombre]]*Ventes[[#This Row],[CUHT]]</f>
        <v>1593</v>
      </c>
      <c r="AB1161">
        <f>ROUND(Ventes[[#This Row],[VenteNet]]-Ventes[[#This Row],[Cout]],2)</f>
        <v>557.54999999999995</v>
      </c>
      <c r="AC1161">
        <f>WEEKDAY(Ventes[[#This Row],[VenteDate]], 2)</f>
        <v>5</v>
      </c>
      <c r="AD1161" t="str">
        <f>CHOOSE(WEEKDAY(Ventes[[#This Row],[VenteDate]], 2),"lun.","mar.","mer.","jeu.","ven.","sam.","dim.")</f>
        <v>ven.</v>
      </c>
      <c r="AE1161" s="10" t="str">
        <f>IF(MONTH(Ventes[[#This Row],[VenteDate]])&lt;10,"0"&amp;MONTH(Ventes[[#This Row],[VenteDate]]),TEXT(MONTH(Ventes[[#This Row],[VenteDate]]),"##"))</f>
        <v>07</v>
      </c>
      <c r="AF1161" t="str">
        <f>CHOOSE(Ventes[[#This Row],[DateMoisNumero]],"janvier","février","mars","avril","mai","juin","juillet.","août","septembre","octobre","novembre","décembre")</f>
        <v>juillet.</v>
      </c>
      <c r="AG1161" t="str">
        <f>Ventes[[#This Row],[DateAnnee]]&amp;IF(WEEKNUM(Ventes[[#This Row],[VenteDate]])&lt;10,"-0","-")&amp;WEEKNUM(Ventes[[#This Row],[VenteDate]])</f>
        <v>2025-30</v>
      </c>
      <c r="AH1161" s="10">
        <f>YEAR(Ventes[[#This Row],[VenteDate]])</f>
        <v>2025</v>
      </c>
      <c r="AI1161" s="1"/>
      <c r="AK1161" s="2"/>
      <c r="AR1161"/>
      <c r="AS1161"/>
      <c r="AT1161"/>
      <c r="AU1161"/>
      <c r="AV1161"/>
      <c r="AW1161"/>
      <c r="BA1161"/>
      <c r="BC1161"/>
    </row>
    <row r="1162" spans="1:55">
      <c r="A1162" t="s">
        <v>2208</v>
      </c>
      <c r="B1162" t="s">
        <v>2209</v>
      </c>
      <c r="D1162" s="7">
        <v>45211</v>
      </c>
      <c r="E1162" s="8">
        <v>46160</v>
      </c>
      <c r="F1162" s="8" t="s">
        <v>219</v>
      </c>
      <c r="G1162" t="s">
        <v>220</v>
      </c>
      <c r="H1162" t="s">
        <v>283</v>
      </c>
      <c r="I1162" t="s">
        <v>284</v>
      </c>
      <c r="J1162" t="s">
        <v>285</v>
      </c>
      <c r="K1162" t="s">
        <v>1881</v>
      </c>
      <c r="L1162" s="9" t="s">
        <v>1882</v>
      </c>
      <c r="M1162" s="9" t="s">
        <v>53</v>
      </c>
      <c r="N1162" t="s">
        <v>54</v>
      </c>
      <c r="O1162" t="s">
        <v>77</v>
      </c>
      <c r="P1162" t="s">
        <v>78</v>
      </c>
      <c r="Q1162" s="5" t="s">
        <v>57</v>
      </c>
      <c r="R1162" t="s">
        <v>58</v>
      </c>
      <c r="S1162" t="s">
        <v>119</v>
      </c>
      <c r="T1162" t="s">
        <v>120</v>
      </c>
      <c r="U1162">
        <v>48.96</v>
      </c>
      <c r="V1162">
        <v>79</v>
      </c>
      <c r="W1162">
        <v>154</v>
      </c>
      <c r="X1162">
        <f>Ventes[[#This Row],[VenteNombre]]*Ventes[[#This Row],[PUHT]]</f>
        <v>12166</v>
      </c>
      <c r="Y1162">
        <f>IF(Ventes[[#This Row],[RemiseType]]="Aucun",0,IF(Ventes[[#This Row],[RemiseType]]="Bas",3%,IF(Ventes[[#This Row],[RemiseType]]="Moyen",5%,IF(Ventes[[#This Row],[RemiseType]]="Elevé",10%,0))))*Ventes[[#This Row],[VenteBrut]]</f>
        <v>1216.6000000000001</v>
      </c>
      <c r="Z1162">
        <f>Ventes[[#This Row],[VenteBrut]]-Ventes[[#This Row],[Remise]]</f>
        <v>10949.4</v>
      </c>
      <c r="AA1162">
        <f>Ventes[[#This Row],[VenteNombre]]*Ventes[[#This Row],[CUHT]]</f>
        <v>3867.84</v>
      </c>
      <c r="AB1162">
        <f>ROUND(Ventes[[#This Row],[VenteNet]]-Ventes[[#This Row],[Cout]],2)</f>
        <v>7081.56</v>
      </c>
      <c r="AC1162">
        <f>WEEKDAY(Ventes[[#This Row],[VenteDate]], 2)</f>
        <v>1</v>
      </c>
      <c r="AD1162" t="str">
        <f>CHOOSE(WEEKDAY(Ventes[[#This Row],[VenteDate]], 2),"lun.","mar.","mer.","jeu.","ven.","sam.","dim.")</f>
        <v>lun.</v>
      </c>
      <c r="AE1162" s="10" t="str">
        <f>IF(MONTH(Ventes[[#This Row],[VenteDate]])&lt;10,"0"&amp;MONTH(Ventes[[#This Row],[VenteDate]]),TEXT(MONTH(Ventes[[#This Row],[VenteDate]]),"##"))</f>
        <v>05</v>
      </c>
      <c r="AF1162" t="str">
        <f>CHOOSE(Ventes[[#This Row],[DateMoisNumero]],"janvier","février","mars","avril","mai","juin","juillet.","août","septembre","octobre","novembre","décembre")</f>
        <v>mai</v>
      </c>
      <c r="AG1162" t="str">
        <f>Ventes[[#This Row],[DateAnnee]]&amp;IF(WEEKNUM(Ventes[[#This Row],[VenteDate]])&lt;10,"-0","-")&amp;WEEKNUM(Ventes[[#This Row],[VenteDate]])</f>
        <v>2026-21</v>
      </c>
      <c r="AH1162" s="10">
        <f>YEAR(Ventes[[#This Row],[VenteDate]])</f>
        <v>2026</v>
      </c>
      <c r="AI1162" s="1"/>
      <c r="AK1162" s="2"/>
      <c r="AR1162"/>
      <c r="AS1162"/>
      <c r="AT1162"/>
      <c r="AU1162"/>
      <c r="AV1162"/>
      <c r="AW1162"/>
      <c r="BA1162"/>
      <c r="BC1162"/>
    </row>
    <row r="1163" spans="1:55">
      <c r="A1163" t="s">
        <v>2208</v>
      </c>
      <c r="B1163" t="s">
        <v>2209</v>
      </c>
      <c r="D1163" s="7">
        <v>45211</v>
      </c>
      <c r="E1163" s="8">
        <v>46409</v>
      </c>
      <c r="F1163" s="8" t="s">
        <v>219</v>
      </c>
      <c r="G1163" t="s">
        <v>220</v>
      </c>
      <c r="H1163" t="s">
        <v>283</v>
      </c>
      <c r="I1163" t="s">
        <v>284</v>
      </c>
      <c r="J1163" t="s">
        <v>285</v>
      </c>
      <c r="K1163" t="s">
        <v>2210</v>
      </c>
      <c r="L1163" s="9" t="s">
        <v>2211</v>
      </c>
      <c r="M1163" s="9" t="s">
        <v>53</v>
      </c>
      <c r="N1163" t="s">
        <v>54</v>
      </c>
      <c r="O1163" t="s">
        <v>77</v>
      </c>
      <c r="P1163" s="9" t="s">
        <v>78</v>
      </c>
      <c r="Q1163" s="5" t="s">
        <v>47</v>
      </c>
      <c r="R1163" t="s">
        <v>48</v>
      </c>
      <c r="S1163" t="s">
        <v>160</v>
      </c>
      <c r="T1163" t="s">
        <v>161</v>
      </c>
      <c r="U1163" s="9">
        <v>32.4</v>
      </c>
      <c r="V1163">
        <v>25</v>
      </c>
      <c r="W1163" s="9">
        <v>48.6</v>
      </c>
      <c r="X1163">
        <f>Ventes[[#This Row],[VenteNombre]]*Ventes[[#This Row],[PUHT]]</f>
        <v>1215</v>
      </c>
      <c r="Y1163">
        <f>IF(Ventes[[#This Row],[RemiseType]]="Aucun",0,IF(Ventes[[#This Row],[RemiseType]]="Bas",3%,IF(Ventes[[#This Row],[RemiseType]]="Moyen",5%,IF(Ventes[[#This Row],[RemiseType]]="Elevé",10%,0))))*Ventes[[#This Row],[VenteBrut]]</f>
        <v>121.5</v>
      </c>
      <c r="Z1163">
        <f>Ventes[[#This Row],[VenteBrut]]-Ventes[[#This Row],[Remise]]</f>
        <v>1093.5</v>
      </c>
      <c r="AA1163">
        <f>Ventes[[#This Row],[VenteNombre]]*Ventes[[#This Row],[CUHT]]</f>
        <v>810</v>
      </c>
      <c r="AB1163">
        <f>ROUND(Ventes[[#This Row],[VenteNet]]-Ventes[[#This Row],[Cout]],2)</f>
        <v>283.5</v>
      </c>
      <c r="AC1163">
        <f>WEEKDAY(Ventes[[#This Row],[VenteDate]], 2)</f>
        <v>5</v>
      </c>
      <c r="AD1163" t="str">
        <f>CHOOSE(WEEKDAY(Ventes[[#This Row],[VenteDate]], 2),"lun.","mar.","mer.","jeu.","ven.","sam.","dim.")</f>
        <v>ven.</v>
      </c>
      <c r="AE1163" s="10" t="str">
        <f>IF(MONTH(Ventes[[#This Row],[VenteDate]])&lt;10,"0"&amp;MONTH(Ventes[[#This Row],[VenteDate]]),TEXT(MONTH(Ventes[[#This Row],[VenteDate]]),"##"))</f>
        <v>01</v>
      </c>
      <c r="AF1163" t="str">
        <f>CHOOSE(Ventes[[#This Row],[DateMoisNumero]],"janvier","février","mars","avril","mai","juin","juillet.","août","septembre","octobre","novembre","décembre")</f>
        <v>janvier</v>
      </c>
      <c r="AG1163" t="str">
        <f>Ventes[[#This Row],[DateAnnee]]&amp;IF(WEEKNUM(Ventes[[#This Row],[VenteDate]])&lt;10,"-0","-")&amp;WEEKNUM(Ventes[[#This Row],[VenteDate]])</f>
        <v>2027-04</v>
      </c>
      <c r="AH1163" s="10">
        <f>YEAR(Ventes[[#This Row],[VenteDate]])</f>
        <v>2027</v>
      </c>
      <c r="AI1163" s="1"/>
      <c r="AK1163" s="2"/>
      <c r="AR1163"/>
      <c r="AS1163"/>
      <c r="AT1163"/>
      <c r="AU1163"/>
      <c r="AV1163"/>
      <c r="AW1163"/>
      <c r="BA1163"/>
      <c r="BC1163"/>
    </row>
    <row r="1164" spans="1:55">
      <c r="A1164" t="s">
        <v>2208</v>
      </c>
      <c r="B1164" t="s">
        <v>2209</v>
      </c>
      <c r="D1164" s="7">
        <v>45211</v>
      </c>
      <c r="E1164" s="8">
        <v>46593</v>
      </c>
      <c r="F1164" s="8" t="s">
        <v>219</v>
      </c>
      <c r="G1164" t="s">
        <v>220</v>
      </c>
      <c r="H1164" t="s">
        <v>283</v>
      </c>
      <c r="I1164" t="s">
        <v>284</v>
      </c>
      <c r="J1164" t="s">
        <v>285</v>
      </c>
      <c r="K1164" t="s">
        <v>1394</v>
      </c>
      <c r="L1164" s="9" t="s">
        <v>1395</v>
      </c>
      <c r="M1164" s="9" t="s">
        <v>53</v>
      </c>
      <c r="N1164" t="s">
        <v>54</v>
      </c>
      <c r="O1164" t="s">
        <v>77</v>
      </c>
      <c r="P1164" s="9" t="s">
        <v>78</v>
      </c>
      <c r="Q1164" s="5" t="s">
        <v>79</v>
      </c>
      <c r="R1164" t="s">
        <v>80</v>
      </c>
      <c r="S1164" t="s">
        <v>183</v>
      </c>
      <c r="T1164" t="s">
        <v>184</v>
      </c>
      <c r="U1164" s="9">
        <v>12.39</v>
      </c>
      <c r="V1164">
        <v>15</v>
      </c>
      <c r="W1164" s="9">
        <v>18.59</v>
      </c>
      <c r="X1164">
        <f>Ventes[[#This Row],[VenteNombre]]*Ventes[[#This Row],[PUHT]]</f>
        <v>278.85000000000002</v>
      </c>
      <c r="Y1164">
        <f>IF(Ventes[[#This Row],[RemiseType]]="Aucun",0,IF(Ventes[[#This Row],[RemiseType]]="Bas",3%,IF(Ventes[[#This Row],[RemiseType]]="Moyen",5%,IF(Ventes[[#This Row],[RemiseType]]="Elevé",10%,0))))*Ventes[[#This Row],[VenteBrut]]</f>
        <v>27.885000000000005</v>
      </c>
      <c r="Z1164">
        <f>Ventes[[#This Row],[VenteBrut]]-Ventes[[#This Row],[Remise]]</f>
        <v>250.96500000000003</v>
      </c>
      <c r="AA1164">
        <f>Ventes[[#This Row],[VenteNombre]]*Ventes[[#This Row],[CUHT]]</f>
        <v>185.85000000000002</v>
      </c>
      <c r="AB1164">
        <f>ROUND(Ventes[[#This Row],[VenteNet]]-Ventes[[#This Row],[Cout]],2)</f>
        <v>65.12</v>
      </c>
      <c r="AC1164">
        <f>WEEKDAY(Ventes[[#This Row],[VenteDate]], 2)</f>
        <v>7</v>
      </c>
      <c r="AD1164" t="str">
        <f>CHOOSE(WEEKDAY(Ventes[[#This Row],[VenteDate]], 2),"lun.","mar.","mer.","jeu.","ven.","sam.","dim.")</f>
        <v>dim.</v>
      </c>
      <c r="AE1164" s="10" t="str">
        <f>IF(MONTH(Ventes[[#This Row],[VenteDate]])&lt;10,"0"&amp;MONTH(Ventes[[#This Row],[VenteDate]]),TEXT(MONTH(Ventes[[#This Row],[VenteDate]]),"##"))</f>
        <v>07</v>
      </c>
      <c r="AF1164" t="str">
        <f>CHOOSE(Ventes[[#This Row],[DateMoisNumero]],"janvier","février","mars","avril","mai","juin","juillet.","août","septembre","octobre","novembre","décembre")</f>
        <v>juillet.</v>
      </c>
      <c r="AG1164" t="str">
        <f>Ventes[[#This Row],[DateAnnee]]&amp;IF(WEEKNUM(Ventes[[#This Row],[VenteDate]])&lt;10,"-0","-")&amp;WEEKNUM(Ventes[[#This Row],[VenteDate]])</f>
        <v>2027-31</v>
      </c>
      <c r="AH1164" s="10">
        <f>YEAR(Ventes[[#This Row],[VenteDate]])</f>
        <v>2027</v>
      </c>
      <c r="AI1164" s="1"/>
      <c r="AK1164" s="2"/>
      <c r="AR1164"/>
      <c r="AS1164"/>
      <c r="AT1164"/>
      <c r="AU1164"/>
      <c r="AV1164"/>
      <c r="AW1164"/>
      <c r="BA1164"/>
      <c r="BC1164"/>
    </row>
    <row r="1165" spans="1:55">
      <c r="A1165" t="s">
        <v>2208</v>
      </c>
      <c r="B1165" t="s">
        <v>2209</v>
      </c>
      <c r="D1165" s="7">
        <v>45211</v>
      </c>
      <c r="E1165" s="8">
        <v>46891</v>
      </c>
      <c r="F1165" s="8" t="s">
        <v>219</v>
      </c>
      <c r="G1165" t="s">
        <v>220</v>
      </c>
      <c r="H1165" t="s">
        <v>283</v>
      </c>
      <c r="I1165" t="s">
        <v>284</v>
      </c>
      <c r="J1165" t="s">
        <v>285</v>
      </c>
      <c r="K1165" t="s">
        <v>482</v>
      </c>
      <c r="L1165" s="9" t="s">
        <v>483</v>
      </c>
      <c r="M1165" s="9" t="s">
        <v>53</v>
      </c>
      <c r="N1165" t="s">
        <v>54</v>
      </c>
      <c r="O1165" t="s">
        <v>77</v>
      </c>
      <c r="P1165" s="9" t="s">
        <v>78</v>
      </c>
      <c r="Q1165" s="5" t="s">
        <v>57</v>
      </c>
      <c r="R1165" t="s">
        <v>58</v>
      </c>
      <c r="S1165" t="s">
        <v>119</v>
      </c>
      <c r="T1165" t="s">
        <v>120</v>
      </c>
      <c r="U1165" s="9">
        <v>40.799999999999997</v>
      </c>
      <c r="V1165">
        <v>79</v>
      </c>
      <c r="W1165" s="9">
        <v>145</v>
      </c>
      <c r="X1165">
        <f>Ventes[[#This Row],[VenteNombre]]*Ventes[[#This Row],[PUHT]]</f>
        <v>11455</v>
      </c>
      <c r="Y1165">
        <f>IF(Ventes[[#This Row],[RemiseType]]="Aucun",0,IF(Ventes[[#This Row],[RemiseType]]="Bas",3%,IF(Ventes[[#This Row],[RemiseType]]="Moyen",5%,IF(Ventes[[#This Row],[RemiseType]]="Elevé",10%,0))))*Ventes[[#This Row],[VenteBrut]]</f>
        <v>1145.5</v>
      </c>
      <c r="Z1165">
        <f>Ventes[[#This Row],[VenteBrut]]-Ventes[[#This Row],[Remise]]</f>
        <v>10309.5</v>
      </c>
      <c r="AA1165">
        <f>Ventes[[#This Row],[VenteNombre]]*Ventes[[#This Row],[CUHT]]</f>
        <v>3223.2</v>
      </c>
      <c r="AB1165">
        <f>ROUND(Ventes[[#This Row],[VenteNet]]-Ventes[[#This Row],[Cout]],2)</f>
        <v>7086.3</v>
      </c>
      <c r="AC1165">
        <f>WEEKDAY(Ventes[[#This Row],[VenteDate]], 2)</f>
        <v>4</v>
      </c>
      <c r="AD1165" t="str">
        <f>CHOOSE(WEEKDAY(Ventes[[#This Row],[VenteDate]], 2),"lun.","mar.","mer.","jeu.","ven.","sam.","dim.")</f>
        <v>jeu.</v>
      </c>
      <c r="AE1165" s="10" t="str">
        <f>IF(MONTH(Ventes[[#This Row],[VenteDate]])&lt;10,"0"&amp;MONTH(Ventes[[#This Row],[VenteDate]]),TEXT(MONTH(Ventes[[#This Row],[VenteDate]]),"##"))</f>
        <v>05</v>
      </c>
      <c r="AF1165" t="str">
        <f>CHOOSE(Ventes[[#This Row],[DateMoisNumero]],"janvier","février","mars","avril","mai","juin","juillet.","août","septembre","octobre","novembre","décembre")</f>
        <v>mai</v>
      </c>
      <c r="AG1165" t="str">
        <f>Ventes[[#This Row],[DateAnnee]]&amp;IF(WEEKNUM(Ventes[[#This Row],[VenteDate]])&lt;10,"-0","-")&amp;WEEKNUM(Ventes[[#This Row],[VenteDate]])</f>
        <v>2028-21</v>
      </c>
      <c r="AH1165" s="10">
        <f>YEAR(Ventes[[#This Row],[VenteDate]])</f>
        <v>2028</v>
      </c>
      <c r="AI1165" s="1"/>
      <c r="AK1165" s="2"/>
      <c r="AR1165"/>
      <c r="AS1165"/>
      <c r="AT1165"/>
      <c r="AU1165"/>
      <c r="AV1165"/>
      <c r="AW1165"/>
      <c r="BA1165"/>
      <c r="BC1165"/>
    </row>
    <row r="1166" spans="1:55">
      <c r="A1166" t="s">
        <v>2212</v>
      </c>
      <c r="B1166" t="s">
        <v>2213</v>
      </c>
      <c r="C1166" t="s">
        <v>946</v>
      </c>
      <c r="D1166" s="7">
        <v>45665</v>
      </c>
      <c r="E1166" s="8">
        <v>46007</v>
      </c>
      <c r="F1166" s="8" t="s">
        <v>219</v>
      </c>
      <c r="G1166" t="s">
        <v>220</v>
      </c>
      <c r="H1166" t="s">
        <v>302</v>
      </c>
      <c r="I1166" t="s">
        <v>303</v>
      </c>
      <c r="J1166" t="s">
        <v>304</v>
      </c>
      <c r="K1166" t="s">
        <v>145</v>
      </c>
      <c r="L1166" s="9" t="s">
        <v>146</v>
      </c>
      <c r="M1166" s="9" t="s">
        <v>63</v>
      </c>
      <c r="N1166" t="s">
        <v>64</v>
      </c>
      <c r="O1166" t="s">
        <v>55</v>
      </c>
      <c r="P1166" t="s">
        <v>56</v>
      </c>
      <c r="Q1166" s="5" t="s">
        <v>65</v>
      </c>
      <c r="R1166" t="s">
        <v>66</v>
      </c>
      <c r="S1166" t="s">
        <v>143</v>
      </c>
      <c r="T1166" t="s">
        <v>144</v>
      </c>
      <c r="U1166">
        <v>60</v>
      </c>
      <c r="V1166">
        <v>24</v>
      </c>
      <c r="W1166">
        <v>79.17</v>
      </c>
      <c r="X1166">
        <f>Ventes[[#This Row],[VenteNombre]]*Ventes[[#This Row],[PUHT]]</f>
        <v>1900.08</v>
      </c>
      <c r="Y1166">
        <f>IF(Ventes[[#This Row],[RemiseType]]="Aucun",0,IF(Ventes[[#This Row],[RemiseType]]="Bas",3%,IF(Ventes[[#This Row],[RemiseType]]="Moyen",5%,IF(Ventes[[#This Row],[RemiseType]]="Elevé",10%,0))))*Ventes[[#This Row],[VenteBrut]]</f>
        <v>57.002399999999994</v>
      </c>
      <c r="Z1166">
        <f>Ventes[[#This Row],[VenteBrut]]-Ventes[[#This Row],[Remise]]</f>
        <v>1843.0775999999998</v>
      </c>
      <c r="AA1166">
        <f>Ventes[[#This Row],[VenteNombre]]*Ventes[[#This Row],[CUHT]]</f>
        <v>1440</v>
      </c>
      <c r="AB1166">
        <f>ROUND(Ventes[[#This Row],[VenteNet]]-Ventes[[#This Row],[Cout]],2)</f>
        <v>403.08</v>
      </c>
      <c r="AC1166">
        <f>WEEKDAY(Ventes[[#This Row],[VenteDate]], 2)</f>
        <v>2</v>
      </c>
      <c r="AD1166" t="str">
        <f>CHOOSE(WEEKDAY(Ventes[[#This Row],[VenteDate]], 2),"lun.","mar.","mer.","jeu.","ven.","sam.","dim.")</f>
        <v>mar.</v>
      </c>
      <c r="AE1166" s="10" t="str">
        <f>IF(MONTH(Ventes[[#This Row],[VenteDate]])&lt;10,"0"&amp;MONTH(Ventes[[#This Row],[VenteDate]]),TEXT(MONTH(Ventes[[#This Row],[VenteDate]]),"##"))</f>
        <v>12</v>
      </c>
      <c r="AF1166" t="str">
        <f>CHOOSE(Ventes[[#This Row],[DateMoisNumero]],"janvier","février","mars","avril","mai","juin","juillet.","août","septembre","octobre","novembre","décembre")</f>
        <v>décembre</v>
      </c>
      <c r="AG1166" t="str">
        <f>Ventes[[#This Row],[DateAnnee]]&amp;IF(WEEKNUM(Ventes[[#This Row],[VenteDate]])&lt;10,"-0","-")&amp;WEEKNUM(Ventes[[#This Row],[VenteDate]])</f>
        <v>2025-51</v>
      </c>
      <c r="AH1166" s="10">
        <f>YEAR(Ventes[[#This Row],[VenteDate]])</f>
        <v>2025</v>
      </c>
      <c r="AI1166" s="1"/>
      <c r="AK1166" s="2"/>
      <c r="AR1166"/>
      <c r="AS1166"/>
      <c r="AT1166"/>
      <c r="AU1166"/>
      <c r="AV1166"/>
      <c r="AW1166"/>
      <c r="BA1166"/>
      <c r="BC1166"/>
    </row>
    <row r="1167" spans="1:55">
      <c r="A1167" t="s">
        <v>2212</v>
      </c>
      <c r="B1167" t="s">
        <v>2213</v>
      </c>
      <c r="C1167" t="s">
        <v>946</v>
      </c>
      <c r="D1167" s="7">
        <v>45665</v>
      </c>
      <c r="E1167" s="8">
        <v>46032</v>
      </c>
      <c r="F1167" s="8" t="s">
        <v>219</v>
      </c>
      <c r="G1167" t="s">
        <v>220</v>
      </c>
      <c r="H1167" t="s">
        <v>302</v>
      </c>
      <c r="I1167" t="s">
        <v>303</v>
      </c>
      <c r="J1167" t="s">
        <v>304</v>
      </c>
      <c r="K1167" t="s">
        <v>951</v>
      </c>
      <c r="L1167" s="9" t="s">
        <v>952</v>
      </c>
      <c r="M1167" s="9" t="s">
        <v>130</v>
      </c>
      <c r="N1167" t="s">
        <v>131</v>
      </c>
      <c r="O1167" t="s">
        <v>55</v>
      </c>
      <c r="P1167" t="s">
        <v>56</v>
      </c>
      <c r="Q1167" s="5" t="s">
        <v>47</v>
      </c>
      <c r="R1167" t="s">
        <v>48</v>
      </c>
      <c r="S1167" t="s">
        <v>175</v>
      </c>
      <c r="T1167" t="s">
        <v>176</v>
      </c>
      <c r="U1167">
        <v>74.400000000000006</v>
      </c>
      <c r="V1167">
        <v>63</v>
      </c>
      <c r="W1167">
        <v>134.19999999999999</v>
      </c>
      <c r="X1167">
        <f>Ventes[[#This Row],[VenteNombre]]*Ventes[[#This Row],[PUHT]]</f>
        <v>8454.5999999999985</v>
      </c>
      <c r="Y1167">
        <f>IF(Ventes[[#This Row],[RemiseType]]="Aucun",0,IF(Ventes[[#This Row],[RemiseType]]="Bas",3%,IF(Ventes[[#This Row],[RemiseType]]="Moyen",5%,IF(Ventes[[#This Row],[RemiseType]]="Elevé",10%,0))))*Ventes[[#This Row],[VenteBrut]]</f>
        <v>253.63799999999995</v>
      </c>
      <c r="Z1167">
        <f>Ventes[[#This Row],[VenteBrut]]-Ventes[[#This Row],[Remise]]</f>
        <v>8200.9619999999977</v>
      </c>
      <c r="AA1167">
        <f>Ventes[[#This Row],[VenteNombre]]*Ventes[[#This Row],[CUHT]]</f>
        <v>4687.2000000000007</v>
      </c>
      <c r="AB1167">
        <f>ROUND(Ventes[[#This Row],[VenteNet]]-Ventes[[#This Row],[Cout]],2)</f>
        <v>3513.76</v>
      </c>
      <c r="AC1167">
        <f>WEEKDAY(Ventes[[#This Row],[VenteDate]], 2)</f>
        <v>6</v>
      </c>
      <c r="AD1167" t="str">
        <f>CHOOSE(WEEKDAY(Ventes[[#This Row],[VenteDate]], 2),"lun.","mar.","mer.","jeu.","ven.","sam.","dim.")</f>
        <v>sam.</v>
      </c>
      <c r="AE1167" s="10" t="str">
        <f>IF(MONTH(Ventes[[#This Row],[VenteDate]])&lt;10,"0"&amp;MONTH(Ventes[[#This Row],[VenteDate]]),TEXT(MONTH(Ventes[[#This Row],[VenteDate]]),"##"))</f>
        <v>01</v>
      </c>
      <c r="AF1167" t="str">
        <f>CHOOSE(Ventes[[#This Row],[DateMoisNumero]],"janvier","février","mars","avril","mai","juin","juillet.","août","septembre","octobre","novembre","décembre")</f>
        <v>janvier</v>
      </c>
      <c r="AG1167" t="str">
        <f>Ventes[[#This Row],[DateAnnee]]&amp;IF(WEEKNUM(Ventes[[#This Row],[VenteDate]])&lt;10,"-0","-")&amp;WEEKNUM(Ventes[[#This Row],[VenteDate]])</f>
        <v>2026-02</v>
      </c>
      <c r="AH1167" s="10">
        <f>YEAR(Ventes[[#This Row],[VenteDate]])</f>
        <v>2026</v>
      </c>
      <c r="AI1167" s="1"/>
      <c r="AK1167" s="2"/>
      <c r="AR1167"/>
      <c r="AS1167"/>
      <c r="AT1167"/>
      <c r="AU1167"/>
      <c r="AV1167"/>
      <c r="AW1167"/>
      <c r="BA1167"/>
      <c r="BC1167"/>
    </row>
    <row r="1168" spans="1:55">
      <c r="A1168" t="s">
        <v>2212</v>
      </c>
      <c r="B1168" t="s">
        <v>2213</v>
      </c>
      <c r="C1168" t="s">
        <v>946</v>
      </c>
      <c r="D1168" s="7">
        <v>45665</v>
      </c>
      <c r="E1168" s="8">
        <v>46737</v>
      </c>
      <c r="F1168" s="8" t="s">
        <v>219</v>
      </c>
      <c r="G1168" t="s">
        <v>220</v>
      </c>
      <c r="H1168" t="s">
        <v>302</v>
      </c>
      <c r="I1168" t="s">
        <v>303</v>
      </c>
      <c r="J1168" t="s">
        <v>304</v>
      </c>
      <c r="K1168" t="s">
        <v>458</v>
      </c>
      <c r="L1168" s="9" t="s">
        <v>459</v>
      </c>
      <c r="M1168" s="9" t="s">
        <v>63</v>
      </c>
      <c r="N1168" t="s">
        <v>64</v>
      </c>
      <c r="O1168" t="s">
        <v>55</v>
      </c>
      <c r="P1168" s="9" t="s">
        <v>56</v>
      </c>
      <c r="Q1168" s="5" t="s">
        <v>65</v>
      </c>
      <c r="R1168" t="s">
        <v>66</v>
      </c>
      <c r="S1168" t="s">
        <v>143</v>
      </c>
      <c r="T1168" t="s">
        <v>144</v>
      </c>
      <c r="U1168" s="9">
        <v>75.599999999999994</v>
      </c>
      <c r="V1168">
        <v>24</v>
      </c>
      <c r="W1168" s="9">
        <v>99.75</v>
      </c>
      <c r="X1168">
        <f>Ventes[[#This Row],[VenteNombre]]*Ventes[[#This Row],[PUHT]]</f>
        <v>2394</v>
      </c>
      <c r="Y1168">
        <f>IF(Ventes[[#This Row],[RemiseType]]="Aucun",0,IF(Ventes[[#This Row],[RemiseType]]="Bas",3%,IF(Ventes[[#This Row],[RemiseType]]="Moyen",5%,IF(Ventes[[#This Row],[RemiseType]]="Elevé",10%,0))))*Ventes[[#This Row],[VenteBrut]]</f>
        <v>71.819999999999993</v>
      </c>
      <c r="Z1168">
        <f>Ventes[[#This Row],[VenteBrut]]-Ventes[[#This Row],[Remise]]</f>
        <v>2322.1799999999998</v>
      </c>
      <c r="AA1168">
        <f>Ventes[[#This Row],[VenteNombre]]*Ventes[[#This Row],[CUHT]]</f>
        <v>1814.3999999999999</v>
      </c>
      <c r="AB1168">
        <f>ROUND(Ventes[[#This Row],[VenteNet]]-Ventes[[#This Row],[Cout]],2)</f>
        <v>507.78</v>
      </c>
      <c r="AC1168">
        <f>WEEKDAY(Ventes[[#This Row],[VenteDate]], 2)</f>
        <v>4</v>
      </c>
      <c r="AD1168" t="str">
        <f>CHOOSE(WEEKDAY(Ventes[[#This Row],[VenteDate]], 2),"lun.","mar.","mer.","jeu.","ven.","sam.","dim.")</f>
        <v>jeu.</v>
      </c>
      <c r="AE1168" s="10" t="str">
        <f>IF(MONTH(Ventes[[#This Row],[VenteDate]])&lt;10,"0"&amp;MONTH(Ventes[[#This Row],[VenteDate]]),TEXT(MONTH(Ventes[[#This Row],[VenteDate]]),"##"))</f>
        <v>12</v>
      </c>
      <c r="AF1168" t="str">
        <f>CHOOSE(Ventes[[#This Row],[DateMoisNumero]],"janvier","février","mars","avril","mai","juin","juillet.","août","septembre","octobre","novembre","décembre")</f>
        <v>décembre</v>
      </c>
      <c r="AG1168" t="str">
        <f>Ventes[[#This Row],[DateAnnee]]&amp;IF(WEEKNUM(Ventes[[#This Row],[VenteDate]])&lt;10,"-0","-")&amp;WEEKNUM(Ventes[[#This Row],[VenteDate]])</f>
        <v>2027-51</v>
      </c>
      <c r="AH1168" s="10">
        <f>YEAR(Ventes[[#This Row],[VenteDate]])</f>
        <v>2027</v>
      </c>
      <c r="AI1168" s="1"/>
      <c r="AK1168" s="2"/>
      <c r="AR1168"/>
      <c r="AS1168"/>
      <c r="AT1168"/>
      <c r="AU1168"/>
      <c r="AV1168"/>
      <c r="AW1168"/>
      <c r="BA1168"/>
      <c r="BC1168"/>
    </row>
    <row r="1169" spans="1:55">
      <c r="A1169" t="s">
        <v>2212</v>
      </c>
      <c r="B1169" t="s">
        <v>2213</v>
      </c>
      <c r="C1169" t="s">
        <v>946</v>
      </c>
      <c r="D1169" s="7">
        <v>45665</v>
      </c>
      <c r="E1169" s="8">
        <v>46762</v>
      </c>
      <c r="F1169" s="8" t="s">
        <v>219</v>
      </c>
      <c r="G1169" t="s">
        <v>220</v>
      </c>
      <c r="H1169" t="s">
        <v>302</v>
      </c>
      <c r="I1169" t="s">
        <v>303</v>
      </c>
      <c r="J1169" t="s">
        <v>304</v>
      </c>
      <c r="K1169" t="s">
        <v>2214</v>
      </c>
      <c r="L1169" s="9" t="s">
        <v>2215</v>
      </c>
      <c r="M1169" s="9" t="s">
        <v>130</v>
      </c>
      <c r="N1169" t="s">
        <v>131</v>
      </c>
      <c r="O1169" t="s">
        <v>55</v>
      </c>
      <c r="P1169" s="9" t="s">
        <v>56</v>
      </c>
      <c r="Q1169" s="5" t="s">
        <v>47</v>
      </c>
      <c r="R1169" t="s">
        <v>48</v>
      </c>
      <c r="S1169" t="s">
        <v>175</v>
      </c>
      <c r="T1169" t="s">
        <v>176</v>
      </c>
      <c r="U1169" s="9">
        <v>52.08</v>
      </c>
      <c r="V1169">
        <v>63</v>
      </c>
      <c r="W1169" s="9">
        <v>123.94</v>
      </c>
      <c r="X1169">
        <f>Ventes[[#This Row],[VenteNombre]]*Ventes[[#This Row],[PUHT]]</f>
        <v>7808.22</v>
      </c>
      <c r="Y1169">
        <f>IF(Ventes[[#This Row],[RemiseType]]="Aucun",0,IF(Ventes[[#This Row],[RemiseType]]="Bas",3%,IF(Ventes[[#This Row],[RemiseType]]="Moyen",5%,IF(Ventes[[#This Row],[RemiseType]]="Elevé",10%,0))))*Ventes[[#This Row],[VenteBrut]]</f>
        <v>234.2466</v>
      </c>
      <c r="Z1169">
        <f>Ventes[[#This Row],[VenteBrut]]-Ventes[[#This Row],[Remise]]</f>
        <v>7573.9733999999999</v>
      </c>
      <c r="AA1169">
        <f>Ventes[[#This Row],[VenteNombre]]*Ventes[[#This Row],[CUHT]]</f>
        <v>3281.04</v>
      </c>
      <c r="AB1169">
        <f>ROUND(Ventes[[#This Row],[VenteNet]]-Ventes[[#This Row],[Cout]],2)</f>
        <v>4292.93</v>
      </c>
      <c r="AC1169">
        <f>WEEKDAY(Ventes[[#This Row],[VenteDate]], 2)</f>
        <v>1</v>
      </c>
      <c r="AD1169" t="str">
        <f>CHOOSE(WEEKDAY(Ventes[[#This Row],[VenteDate]], 2),"lun.","mar.","mer.","jeu.","ven.","sam.","dim.")</f>
        <v>lun.</v>
      </c>
      <c r="AE1169" s="10" t="str">
        <f>IF(MONTH(Ventes[[#This Row],[VenteDate]])&lt;10,"0"&amp;MONTH(Ventes[[#This Row],[VenteDate]]),TEXT(MONTH(Ventes[[#This Row],[VenteDate]]),"##"))</f>
        <v>01</v>
      </c>
      <c r="AF1169" t="str">
        <f>CHOOSE(Ventes[[#This Row],[DateMoisNumero]],"janvier","février","mars","avril","mai","juin","juillet.","août","septembre","octobre","novembre","décembre")</f>
        <v>janvier</v>
      </c>
      <c r="AG1169" t="str">
        <f>Ventes[[#This Row],[DateAnnee]]&amp;IF(WEEKNUM(Ventes[[#This Row],[VenteDate]])&lt;10,"-0","-")&amp;WEEKNUM(Ventes[[#This Row],[VenteDate]])</f>
        <v>2028-03</v>
      </c>
      <c r="AH1169" s="10">
        <f>YEAR(Ventes[[#This Row],[VenteDate]])</f>
        <v>2028</v>
      </c>
      <c r="AI1169" s="1"/>
      <c r="AK1169" s="2"/>
      <c r="AR1169"/>
      <c r="AS1169"/>
      <c r="AT1169"/>
      <c r="AU1169"/>
      <c r="AV1169"/>
      <c r="AW1169"/>
      <c r="BA1169"/>
      <c r="BC1169"/>
    </row>
    <row r="1170" spans="1:55">
      <c r="A1170" t="s">
        <v>2216</v>
      </c>
      <c r="B1170" t="s">
        <v>2217</v>
      </c>
      <c r="C1170" t="s">
        <v>901</v>
      </c>
      <c r="D1170" s="7">
        <v>45547</v>
      </c>
      <c r="E1170" s="8">
        <v>46124</v>
      </c>
      <c r="F1170" s="8" t="s">
        <v>219</v>
      </c>
      <c r="G1170" t="s">
        <v>220</v>
      </c>
      <c r="H1170" t="s">
        <v>335</v>
      </c>
      <c r="I1170" t="s">
        <v>336</v>
      </c>
      <c r="J1170" t="s">
        <v>337</v>
      </c>
      <c r="K1170" t="s">
        <v>2218</v>
      </c>
      <c r="L1170" s="9" t="s">
        <v>2219</v>
      </c>
      <c r="M1170" s="9" t="s">
        <v>63</v>
      </c>
      <c r="N1170" t="s">
        <v>64</v>
      </c>
      <c r="O1170" t="s">
        <v>45</v>
      </c>
      <c r="P1170" t="s">
        <v>46</v>
      </c>
      <c r="Q1170" s="5" t="s">
        <v>79</v>
      </c>
      <c r="R1170" t="s">
        <v>80</v>
      </c>
      <c r="S1170" t="s">
        <v>49</v>
      </c>
      <c r="T1170" t="s">
        <v>50</v>
      </c>
      <c r="U1170">
        <v>28.67</v>
      </c>
      <c r="V1170">
        <v>72</v>
      </c>
      <c r="W1170">
        <v>130</v>
      </c>
      <c r="X1170">
        <f>Ventes[[#This Row],[VenteNombre]]*Ventes[[#This Row],[PUHT]]</f>
        <v>9360</v>
      </c>
      <c r="Y1170">
        <f>IF(Ventes[[#This Row],[RemiseType]]="Aucun",0,IF(Ventes[[#This Row],[RemiseType]]="Bas",3%,IF(Ventes[[#This Row],[RemiseType]]="Moyen",5%,IF(Ventes[[#This Row],[RemiseType]]="Elevé",10%,0))))*Ventes[[#This Row],[VenteBrut]]</f>
        <v>468</v>
      </c>
      <c r="Z1170">
        <f>Ventes[[#This Row],[VenteBrut]]-Ventes[[#This Row],[Remise]]</f>
        <v>8892</v>
      </c>
      <c r="AA1170">
        <f>Ventes[[#This Row],[VenteNombre]]*Ventes[[#This Row],[CUHT]]</f>
        <v>2064.2400000000002</v>
      </c>
      <c r="AB1170">
        <f>ROUND(Ventes[[#This Row],[VenteNet]]-Ventes[[#This Row],[Cout]],2)</f>
        <v>6827.76</v>
      </c>
      <c r="AC1170">
        <f>WEEKDAY(Ventes[[#This Row],[VenteDate]], 2)</f>
        <v>7</v>
      </c>
      <c r="AD1170" t="str">
        <f>CHOOSE(WEEKDAY(Ventes[[#This Row],[VenteDate]], 2),"lun.","mar.","mer.","jeu.","ven.","sam.","dim.")</f>
        <v>dim.</v>
      </c>
      <c r="AE1170" s="10" t="str">
        <f>IF(MONTH(Ventes[[#This Row],[VenteDate]])&lt;10,"0"&amp;MONTH(Ventes[[#This Row],[VenteDate]]),TEXT(MONTH(Ventes[[#This Row],[VenteDate]]),"##"))</f>
        <v>04</v>
      </c>
      <c r="AF1170" t="str">
        <f>CHOOSE(Ventes[[#This Row],[DateMoisNumero]],"janvier","février","mars","avril","mai","juin","juillet.","août","septembre","octobre","novembre","décembre")</f>
        <v>avril</v>
      </c>
      <c r="AG1170" t="str">
        <f>Ventes[[#This Row],[DateAnnee]]&amp;IF(WEEKNUM(Ventes[[#This Row],[VenteDate]])&lt;10,"-0","-")&amp;WEEKNUM(Ventes[[#This Row],[VenteDate]])</f>
        <v>2026-16</v>
      </c>
      <c r="AH1170" s="10">
        <f>YEAR(Ventes[[#This Row],[VenteDate]])</f>
        <v>2026</v>
      </c>
      <c r="AI1170" s="1"/>
      <c r="AK1170" s="2"/>
      <c r="AR1170"/>
      <c r="AS1170"/>
      <c r="AT1170"/>
      <c r="AU1170"/>
      <c r="AV1170"/>
      <c r="AW1170"/>
      <c r="BA1170"/>
      <c r="BC1170"/>
    </row>
    <row r="1171" spans="1:55">
      <c r="A1171" t="s">
        <v>2216</v>
      </c>
      <c r="B1171" t="s">
        <v>2217</v>
      </c>
      <c r="C1171" t="s">
        <v>901</v>
      </c>
      <c r="D1171" s="7">
        <v>45547</v>
      </c>
      <c r="E1171" s="8">
        <v>46855</v>
      </c>
      <c r="F1171" s="8" t="s">
        <v>219</v>
      </c>
      <c r="G1171" t="s">
        <v>220</v>
      </c>
      <c r="H1171" t="s">
        <v>335</v>
      </c>
      <c r="I1171" t="s">
        <v>336</v>
      </c>
      <c r="J1171" t="s">
        <v>337</v>
      </c>
      <c r="K1171" t="s">
        <v>1031</v>
      </c>
      <c r="L1171" s="9" t="s">
        <v>1032</v>
      </c>
      <c r="M1171" s="9" t="s">
        <v>63</v>
      </c>
      <c r="N1171" t="s">
        <v>64</v>
      </c>
      <c r="O1171" t="s">
        <v>45</v>
      </c>
      <c r="P1171" s="9" t="s">
        <v>46</v>
      </c>
      <c r="Q1171" s="5" t="s">
        <v>79</v>
      </c>
      <c r="R1171" t="s">
        <v>80</v>
      </c>
      <c r="S1171" t="s">
        <v>49</v>
      </c>
      <c r="T1171" t="s">
        <v>50</v>
      </c>
      <c r="U1171" s="9">
        <v>36.119999999999997</v>
      </c>
      <c r="V1171">
        <v>72</v>
      </c>
      <c r="W1171" s="9">
        <v>137.80000000000001</v>
      </c>
      <c r="X1171">
        <f>Ventes[[#This Row],[VenteNombre]]*Ventes[[#This Row],[PUHT]]</f>
        <v>9921.6</v>
      </c>
      <c r="Y1171">
        <f>IF(Ventes[[#This Row],[RemiseType]]="Aucun",0,IF(Ventes[[#This Row],[RemiseType]]="Bas",3%,IF(Ventes[[#This Row],[RemiseType]]="Moyen",5%,IF(Ventes[[#This Row],[RemiseType]]="Elevé",10%,0))))*Ventes[[#This Row],[VenteBrut]]</f>
        <v>496.08000000000004</v>
      </c>
      <c r="Z1171">
        <f>Ventes[[#This Row],[VenteBrut]]-Ventes[[#This Row],[Remise]]</f>
        <v>9425.52</v>
      </c>
      <c r="AA1171">
        <f>Ventes[[#This Row],[VenteNombre]]*Ventes[[#This Row],[CUHT]]</f>
        <v>2600.64</v>
      </c>
      <c r="AB1171">
        <f>ROUND(Ventes[[#This Row],[VenteNet]]-Ventes[[#This Row],[Cout]],2)</f>
        <v>6824.88</v>
      </c>
      <c r="AC1171">
        <f>WEEKDAY(Ventes[[#This Row],[VenteDate]], 2)</f>
        <v>3</v>
      </c>
      <c r="AD1171" t="str">
        <f>CHOOSE(WEEKDAY(Ventes[[#This Row],[VenteDate]], 2),"lun.","mar.","mer.","jeu.","ven.","sam.","dim.")</f>
        <v>mer.</v>
      </c>
      <c r="AE1171" s="10" t="str">
        <f>IF(MONTH(Ventes[[#This Row],[VenteDate]])&lt;10,"0"&amp;MONTH(Ventes[[#This Row],[VenteDate]]),TEXT(MONTH(Ventes[[#This Row],[VenteDate]]),"##"))</f>
        <v>04</v>
      </c>
      <c r="AF1171" t="str">
        <f>CHOOSE(Ventes[[#This Row],[DateMoisNumero]],"janvier","février","mars","avril","mai","juin","juillet.","août","septembre","octobre","novembre","décembre")</f>
        <v>avril</v>
      </c>
      <c r="AG1171" t="str">
        <f>Ventes[[#This Row],[DateAnnee]]&amp;IF(WEEKNUM(Ventes[[#This Row],[VenteDate]])&lt;10,"-0","-")&amp;WEEKNUM(Ventes[[#This Row],[VenteDate]])</f>
        <v>2028-16</v>
      </c>
      <c r="AH1171" s="10">
        <f>YEAR(Ventes[[#This Row],[VenteDate]])</f>
        <v>2028</v>
      </c>
      <c r="AI1171" s="1"/>
      <c r="AK1171" s="2"/>
      <c r="AR1171"/>
      <c r="AS1171"/>
      <c r="AT1171"/>
      <c r="AU1171"/>
      <c r="AV1171"/>
      <c r="AW1171"/>
      <c r="BA1171"/>
      <c r="BC1171"/>
    </row>
    <row r="1172" spans="1:55">
      <c r="A1172" t="s">
        <v>2220</v>
      </c>
      <c r="B1172" t="s">
        <v>2221</v>
      </c>
      <c r="C1172" t="s">
        <v>2087</v>
      </c>
      <c r="D1172" s="7">
        <v>45197</v>
      </c>
      <c r="E1172" s="8">
        <v>45197</v>
      </c>
      <c r="F1172" s="8" t="s">
        <v>219</v>
      </c>
      <c r="G1172" t="s">
        <v>220</v>
      </c>
      <c r="H1172" t="s">
        <v>432</v>
      </c>
      <c r="I1172" t="s">
        <v>433</v>
      </c>
      <c r="J1172" t="s">
        <v>434</v>
      </c>
      <c r="K1172" t="s">
        <v>2222</v>
      </c>
      <c r="L1172" s="9" t="s">
        <v>2223</v>
      </c>
      <c r="M1172" s="9" t="s">
        <v>130</v>
      </c>
      <c r="N1172" t="s">
        <v>131</v>
      </c>
      <c r="O1172" t="s">
        <v>45</v>
      </c>
      <c r="P1172" s="9" t="s">
        <v>46</v>
      </c>
      <c r="Q1172" s="5" t="s">
        <v>47</v>
      </c>
      <c r="R1172" t="s">
        <v>48</v>
      </c>
      <c r="S1172" t="s">
        <v>119</v>
      </c>
      <c r="T1172" t="s">
        <v>120</v>
      </c>
      <c r="U1172" s="9">
        <v>43.92</v>
      </c>
      <c r="V1172">
        <v>22</v>
      </c>
      <c r="W1172" s="9">
        <v>63.72</v>
      </c>
      <c r="X1172">
        <f>Ventes[[#This Row],[VenteNombre]]*Ventes[[#This Row],[PUHT]]</f>
        <v>1401.84</v>
      </c>
      <c r="Y1172">
        <f>IF(Ventes[[#This Row],[RemiseType]]="Aucun",0,IF(Ventes[[#This Row],[RemiseType]]="Bas",3%,IF(Ventes[[#This Row],[RemiseType]]="Moyen",5%,IF(Ventes[[#This Row],[RemiseType]]="Elevé",10%,0))))*Ventes[[#This Row],[VenteBrut]]</f>
        <v>70.091999999999999</v>
      </c>
      <c r="Z1172">
        <f>Ventes[[#This Row],[VenteBrut]]-Ventes[[#This Row],[Remise]]</f>
        <v>1331.7479999999998</v>
      </c>
      <c r="AA1172">
        <f>Ventes[[#This Row],[VenteNombre]]*Ventes[[#This Row],[CUHT]]</f>
        <v>966.24</v>
      </c>
      <c r="AB1172">
        <f>ROUND(Ventes[[#This Row],[VenteNet]]-Ventes[[#This Row],[Cout]],2)</f>
        <v>365.51</v>
      </c>
      <c r="AC1172">
        <f>WEEKDAY(Ventes[[#This Row],[VenteDate]], 2)</f>
        <v>4</v>
      </c>
      <c r="AD1172" t="str">
        <f>CHOOSE(WEEKDAY(Ventes[[#This Row],[VenteDate]], 2),"lun.","mar.","mer.","jeu.","ven.","sam.","dim.")</f>
        <v>jeu.</v>
      </c>
      <c r="AE1172" s="10" t="str">
        <f>IF(MONTH(Ventes[[#This Row],[VenteDate]])&lt;10,"0"&amp;MONTH(Ventes[[#This Row],[VenteDate]]),TEXT(MONTH(Ventes[[#This Row],[VenteDate]]),"##"))</f>
        <v>09</v>
      </c>
      <c r="AF1172" t="str">
        <f>CHOOSE(Ventes[[#This Row],[DateMoisNumero]],"janvier","février","mars","avril","mai","juin","juillet.","août","septembre","octobre","novembre","décembre")</f>
        <v>septembre</v>
      </c>
      <c r="AG1172" t="str">
        <f>Ventes[[#This Row],[DateAnnee]]&amp;IF(WEEKNUM(Ventes[[#This Row],[VenteDate]])&lt;10,"-0","-")&amp;WEEKNUM(Ventes[[#This Row],[VenteDate]])</f>
        <v>2023-39</v>
      </c>
      <c r="AH1172" s="10">
        <f>YEAR(Ventes[[#This Row],[VenteDate]])</f>
        <v>2023</v>
      </c>
      <c r="AI1172" s="1"/>
      <c r="AK1172" s="2"/>
      <c r="AR1172"/>
      <c r="AS1172"/>
      <c r="AT1172"/>
      <c r="AU1172"/>
      <c r="AV1172"/>
      <c r="AW1172"/>
      <c r="BA1172"/>
      <c r="BC1172"/>
    </row>
    <row r="1173" spans="1:55">
      <c r="A1173" t="s">
        <v>2220</v>
      </c>
      <c r="B1173" t="s">
        <v>2221</v>
      </c>
      <c r="C1173" t="s">
        <v>2087</v>
      </c>
      <c r="D1173" s="7">
        <v>45197</v>
      </c>
      <c r="E1173" s="8">
        <v>45733</v>
      </c>
      <c r="F1173" s="8" t="s">
        <v>219</v>
      </c>
      <c r="G1173" t="s">
        <v>220</v>
      </c>
      <c r="H1173" t="s">
        <v>432</v>
      </c>
      <c r="I1173" t="s">
        <v>433</v>
      </c>
      <c r="J1173" t="s">
        <v>434</v>
      </c>
      <c r="K1173" t="s">
        <v>229</v>
      </c>
      <c r="L1173" s="9" t="s">
        <v>230</v>
      </c>
      <c r="M1173" s="9" t="s">
        <v>53</v>
      </c>
      <c r="N1173" t="s">
        <v>54</v>
      </c>
      <c r="O1173" t="s">
        <v>45</v>
      </c>
      <c r="P1173" t="s">
        <v>46</v>
      </c>
      <c r="Q1173" s="5" t="s">
        <v>57</v>
      </c>
      <c r="R1173" t="s">
        <v>58</v>
      </c>
      <c r="S1173" t="s">
        <v>115</v>
      </c>
      <c r="T1173" t="s">
        <v>116</v>
      </c>
      <c r="U1173">
        <v>28.44</v>
      </c>
      <c r="V1173">
        <v>17</v>
      </c>
      <c r="W1173">
        <v>39.15</v>
      </c>
      <c r="X1173">
        <f>Ventes[[#This Row],[VenteNombre]]*Ventes[[#This Row],[PUHT]]</f>
        <v>665.55</v>
      </c>
      <c r="Y1173">
        <f>IF(Ventes[[#This Row],[RemiseType]]="Aucun",0,IF(Ventes[[#This Row],[RemiseType]]="Bas",3%,IF(Ventes[[#This Row],[RemiseType]]="Moyen",5%,IF(Ventes[[#This Row],[RemiseType]]="Elevé",10%,0))))*Ventes[[#This Row],[VenteBrut]]</f>
        <v>33.277499999999996</v>
      </c>
      <c r="Z1173">
        <f>Ventes[[#This Row],[VenteBrut]]-Ventes[[#This Row],[Remise]]</f>
        <v>632.27249999999992</v>
      </c>
      <c r="AA1173">
        <f>Ventes[[#This Row],[VenteNombre]]*Ventes[[#This Row],[CUHT]]</f>
        <v>483.48</v>
      </c>
      <c r="AB1173">
        <f>ROUND(Ventes[[#This Row],[VenteNet]]-Ventes[[#This Row],[Cout]],2)</f>
        <v>148.79</v>
      </c>
      <c r="AC1173">
        <f>WEEKDAY(Ventes[[#This Row],[VenteDate]], 2)</f>
        <v>1</v>
      </c>
      <c r="AD1173" t="str">
        <f>CHOOSE(WEEKDAY(Ventes[[#This Row],[VenteDate]], 2),"lun.","mar.","mer.","jeu.","ven.","sam.","dim.")</f>
        <v>lun.</v>
      </c>
      <c r="AE1173" s="10" t="str">
        <f>IF(MONTH(Ventes[[#This Row],[VenteDate]])&lt;10,"0"&amp;MONTH(Ventes[[#This Row],[VenteDate]]),TEXT(MONTH(Ventes[[#This Row],[VenteDate]]),"##"))</f>
        <v>03</v>
      </c>
      <c r="AF1173" t="str">
        <f>CHOOSE(Ventes[[#This Row],[DateMoisNumero]],"janvier","février","mars","avril","mai","juin","juillet.","août","septembre","octobre","novembre","décembre")</f>
        <v>mars</v>
      </c>
      <c r="AG1173" t="str">
        <f>Ventes[[#This Row],[DateAnnee]]&amp;IF(WEEKNUM(Ventes[[#This Row],[VenteDate]])&lt;10,"-0","-")&amp;WEEKNUM(Ventes[[#This Row],[VenteDate]])</f>
        <v>2025-12</v>
      </c>
      <c r="AH1173" s="10">
        <f>YEAR(Ventes[[#This Row],[VenteDate]])</f>
        <v>2025</v>
      </c>
      <c r="AI1173" s="1"/>
      <c r="AK1173" s="2"/>
      <c r="AR1173"/>
      <c r="AS1173"/>
      <c r="AT1173"/>
      <c r="AU1173"/>
      <c r="AV1173"/>
      <c r="AW1173"/>
      <c r="BA1173"/>
      <c r="BC1173"/>
    </row>
    <row r="1174" spans="1:55">
      <c r="A1174" t="s">
        <v>2220</v>
      </c>
      <c r="B1174" t="s">
        <v>2221</v>
      </c>
      <c r="C1174" t="s">
        <v>2087</v>
      </c>
      <c r="D1174" s="7">
        <v>45197</v>
      </c>
      <c r="E1174" s="8">
        <v>45769</v>
      </c>
      <c r="F1174" s="8" t="s">
        <v>219</v>
      </c>
      <c r="G1174" t="s">
        <v>220</v>
      </c>
      <c r="H1174" t="s">
        <v>432</v>
      </c>
      <c r="I1174" t="s">
        <v>433</v>
      </c>
      <c r="J1174" t="s">
        <v>434</v>
      </c>
      <c r="K1174" t="s">
        <v>1451</v>
      </c>
      <c r="L1174" s="9" t="s">
        <v>1452</v>
      </c>
      <c r="M1174" s="9" t="s">
        <v>43</v>
      </c>
      <c r="N1174" t="s">
        <v>44</v>
      </c>
      <c r="O1174" t="s">
        <v>77</v>
      </c>
      <c r="P1174" t="s">
        <v>78</v>
      </c>
      <c r="Q1174" s="5" t="s">
        <v>47</v>
      </c>
      <c r="R1174" t="s">
        <v>48</v>
      </c>
      <c r="S1174" t="s">
        <v>441</v>
      </c>
      <c r="T1174" t="s">
        <v>442</v>
      </c>
      <c r="U1174">
        <v>21.6</v>
      </c>
      <c r="V1174">
        <v>60</v>
      </c>
      <c r="W1174">
        <v>110.26</v>
      </c>
      <c r="X1174">
        <f>Ventes[[#This Row],[VenteNombre]]*Ventes[[#This Row],[PUHT]]</f>
        <v>6615.6</v>
      </c>
      <c r="Y1174">
        <f>IF(Ventes[[#This Row],[RemiseType]]="Aucun",0,IF(Ventes[[#This Row],[RemiseType]]="Bas",3%,IF(Ventes[[#This Row],[RemiseType]]="Moyen",5%,IF(Ventes[[#This Row],[RemiseType]]="Elevé",10%,0))))*Ventes[[#This Row],[VenteBrut]]</f>
        <v>661.56000000000006</v>
      </c>
      <c r="Z1174">
        <f>Ventes[[#This Row],[VenteBrut]]-Ventes[[#This Row],[Remise]]</f>
        <v>5954.04</v>
      </c>
      <c r="AA1174">
        <f>Ventes[[#This Row],[VenteNombre]]*Ventes[[#This Row],[CUHT]]</f>
        <v>1296</v>
      </c>
      <c r="AB1174">
        <f>ROUND(Ventes[[#This Row],[VenteNet]]-Ventes[[#This Row],[Cout]],2)</f>
        <v>4658.04</v>
      </c>
      <c r="AC1174">
        <f>WEEKDAY(Ventes[[#This Row],[VenteDate]], 2)</f>
        <v>2</v>
      </c>
      <c r="AD1174" t="str">
        <f>CHOOSE(WEEKDAY(Ventes[[#This Row],[VenteDate]], 2),"lun.","mar.","mer.","jeu.","ven.","sam.","dim.")</f>
        <v>mar.</v>
      </c>
      <c r="AE1174" s="10" t="str">
        <f>IF(MONTH(Ventes[[#This Row],[VenteDate]])&lt;10,"0"&amp;MONTH(Ventes[[#This Row],[VenteDate]]),TEXT(MONTH(Ventes[[#This Row],[VenteDate]]),"##"))</f>
        <v>04</v>
      </c>
      <c r="AF1174" t="str">
        <f>CHOOSE(Ventes[[#This Row],[DateMoisNumero]],"janvier","février","mars","avril","mai","juin","juillet.","août","septembre","octobre","novembre","décembre")</f>
        <v>avril</v>
      </c>
      <c r="AG1174" t="str">
        <f>Ventes[[#This Row],[DateAnnee]]&amp;IF(WEEKNUM(Ventes[[#This Row],[VenteDate]])&lt;10,"-0","-")&amp;WEEKNUM(Ventes[[#This Row],[VenteDate]])</f>
        <v>2025-17</v>
      </c>
      <c r="AH1174" s="10">
        <f>YEAR(Ventes[[#This Row],[VenteDate]])</f>
        <v>2025</v>
      </c>
      <c r="AI1174" s="1"/>
      <c r="AK1174" s="2"/>
      <c r="AR1174"/>
      <c r="AS1174"/>
      <c r="AT1174"/>
      <c r="AU1174"/>
      <c r="AV1174"/>
      <c r="AW1174"/>
      <c r="BA1174"/>
      <c r="BC1174"/>
    </row>
    <row r="1175" spans="1:55">
      <c r="A1175" t="s">
        <v>2220</v>
      </c>
      <c r="B1175" t="s">
        <v>2221</v>
      </c>
      <c r="C1175" t="s">
        <v>2087</v>
      </c>
      <c r="D1175" s="7">
        <v>45197</v>
      </c>
      <c r="E1175" s="8">
        <v>45868</v>
      </c>
      <c r="F1175" s="8" t="s">
        <v>219</v>
      </c>
      <c r="G1175" t="s">
        <v>220</v>
      </c>
      <c r="H1175" t="s">
        <v>432</v>
      </c>
      <c r="I1175" t="s">
        <v>433</v>
      </c>
      <c r="J1175" t="s">
        <v>434</v>
      </c>
      <c r="K1175" t="s">
        <v>1843</v>
      </c>
      <c r="L1175" s="9" t="s">
        <v>1844</v>
      </c>
      <c r="M1175" s="9" t="s">
        <v>63</v>
      </c>
      <c r="N1175" t="s">
        <v>64</v>
      </c>
      <c r="O1175" t="s">
        <v>45</v>
      </c>
      <c r="P1175" t="s">
        <v>46</v>
      </c>
      <c r="Q1175" s="5" t="s">
        <v>79</v>
      </c>
      <c r="R1175" t="s">
        <v>80</v>
      </c>
      <c r="S1175" t="s">
        <v>143</v>
      </c>
      <c r="T1175" t="s">
        <v>144</v>
      </c>
      <c r="U1175">
        <v>48.6</v>
      </c>
      <c r="V1175">
        <v>11</v>
      </c>
      <c r="W1175">
        <v>64.13</v>
      </c>
      <c r="X1175">
        <f>Ventes[[#This Row],[VenteNombre]]*Ventes[[#This Row],[PUHT]]</f>
        <v>705.43</v>
      </c>
      <c r="Y1175">
        <f>IF(Ventes[[#This Row],[RemiseType]]="Aucun",0,IF(Ventes[[#This Row],[RemiseType]]="Bas",3%,IF(Ventes[[#This Row],[RemiseType]]="Moyen",5%,IF(Ventes[[#This Row],[RemiseType]]="Elevé",10%,0))))*Ventes[[#This Row],[VenteBrut]]</f>
        <v>35.271499999999996</v>
      </c>
      <c r="Z1175">
        <f>Ventes[[#This Row],[VenteBrut]]-Ventes[[#This Row],[Remise]]</f>
        <v>670.1585</v>
      </c>
      <c r="AA1175">
        <f>Ventes[[#This Row],[VenteNombre]]*Ventes[[#This Row],[CUHT]]</f>
        <v>534.6</v>
      </c>
      <c r="AB1175">
        <f>ROUND(Ventes[[#This Row],[VenteNet]]-Ventes[[#This Row],[Cout]],2)</f>
        <v>135.56</v>
      </c>
      <c r="AC1175">
        <f>WEEKDAY(Ventes[[#This Row],[VenteDate]], 2)</f>
        <v>3</v>
      </c>
      <c r="AD1175" t="str">
        <f>CHOOSE(WEEKDAY(Ventes[[#This Row],[VenteDate]], 2),"lun.","mar.","mer.","jeu.","ven.","sam.","dim.")</f>
        <v>mer.</v>
      </c>
      <c r="AE1175" s="10" t="str">
        <f>IF(MONTH(Ventes[[#This Row],[VenteDate]])&lt;10,"0"&amp;MONTH(Ventes[[#This Row],[VenteDate]]),TEXT(MONTH(Ventes[[#This Row],[VenteDate]]),"##"))</f>
        <v>07</v>
      </c>
      <c r="AF1175" t="str">
        <f>CHOOSE(Ventes[[#This Row],[DateMoisNumero]],"janvier","février","mars","avril","mai","juin","juillet.","août","septembre","octobre","novembre","décembre")</f>
        <v>juillet.</v>
      </c>
      <c r="AG1175" t="str">
        <f>Ventes[[#This Row],[DateAnnee]]&amp;IF(WEEKNUM(Ventes[[#This Row],[VenteDate]])&lt;10,"-0","-")&amp;WEEKNUM(Ventes[[#This Row],[VenteDate]])</f>
        <v>2025-31</v>
      </c>
      <c r="AH1175" s="10">
        <f>YEAR(Ventes[[#This Row],[VenteDate]])</f>
        <v>2025</v>
      </c>
      <c r="AI1175" s="1"/>
      <c r="AK1175" s="2"/>
      <c r="AR1175"/>
      <c r="AS1175"/>
      <c r="AT1175"/>
      <c r="AU1175"/>
      <c r="AV1175"/>
      <c r="AW1175"/>
      <c r="BA1175"/>
      <c r="BC1175"/>
    </row>
    <row r="1176" spans="1:55">
      <c r="A1176" t="s">
        <v>2220</v>
      </c>
      <c r="B1176" t="s">
        <v>2221</v>
      </c>
      <c r="C1176" t="s">
        <v>2087</v>
      </c>
      <c r="D1176" s="7">
        <v>45197</v>
      </c>
      <c r="E1176" s="8">
        <v>46132</v>
      </c>
      <c r="F1176" s="8" t="s">
        <v>219</v>
      </c>
      <c r="G1176" t="s">
        <v>220</v>
      </c>
      <c r="H1176" t="s">
        <v>432</v>
      </c>
      <c r="I1176" t="s">
        <v>433</v>
      </c>
      <c r="J1176" t="s">
        <v>434</v>
      </c>
      <c r="K1176" t="s">
        <v>2224</v>
      </c>
      <c r="L1176" s="9" t="s">
        <v>2225</v>
      </c>
      <c r="M1176" s="9" t="s">
        <v>43</v>
      </c>
      <c r="N1176" t="s">
        <v>44</v>
      </c>
      <c r="O1176" t="s">
        <v>45</v>
      </c>
      <c r="P1176" t="s">
        <v>46</v>
      </c>
      <c r="Q1176" s="5" t="s">
        <v>65</v>
      </c>
      <c r="R1176" t="s">
        <v>66</v>
      </c>
      <c r="S1176" t="s">
        <v>102</v>
      </c>
      <c r="T1176" t="s">
        <v>103</v>
      </c>
      <c r="U1176">
        <v>3.6</v>
      </c>
      <c r="V1176">
        <v>17</v>
      </c>
      <c r="W1176">
        <v>7.13</v>
      </c>
      <c r="X1176">
        <f>Ventes[[#This Row],[VenteNombre]]*Ventes[[#This Row],[PUHT]]</f>
        <v>121.21</v>
      </c>
      <c r="Y1176">
        <f>IF(Ventes[[#This Row],[RemiseType]]="Aucun",0,IF(Ventes[[#This Row],[RemiseType]]="Bas",3%,IF(Ventes[[#This Row],[RemiseType]]="Moyen",5%,IF(Ventes[[#This Row],[RemiseType]]="Elevé",10%,0))))*Ventes[[#This Row],[VenteBrut]]</f>
        <v>6.0605000000000002</v>
      </c>
      <c r="Z1176">
        <f>Ventes[[#This Row],[VenteBrut]]-Ventes[[#This Row],[Remise]]</f>
        <v>115.14949999999999</v>
      </c>
      <c r="AA1176">
        <f>Ventes[[#This Row],[VenteNombre]]*Ventes[[#This Row],[CUHT]]</f>
        <v>61.2</v>
      </c>
      <c r="AB1176">
        <f>ROUND(Ventes[[#This Row],[VenteNet]]-Ventes[[#This Row],[Cout]],2)</f>
        <v>53.95</v>
      </c>
      <c r="AC1176">
        <f>WEEKDAY(Ventes[[#This Row],[VenteDate]], 2)</f>
        <v>1</v>
      </c>
      <c r="AD1176" t="str">
        <f>CHOOSE(WEEKDAY(Ventes[[#This Row],[VenteDate]], 2),"lun.","mar.","mer.","jeu.","ven.","sam.","dim.")</f>
        <v>lun.</v>
      </c>
      <c r="AE1176" s="10" t="str">
        <f>IF(MONTH(Ventes[[#This Row],[VenteDate]])&lt;10,"0"&amp;MONTH(Ventes[[#This Row],[VenteDate]]),TEXT(MONTH(Ventes[[#This Row],[VenteDate]]),"##"))</f>
        <v>04</v>
      </c>
      <c r="AF1176" t="str">
        <f>CHOOSE(Ventes[[#This Row],[DateMoisNumero]],"janvier","février","mars","avril","mai","juin","juillet.","août","septembre","octobre","novembre","décembre")</f>
        <v>avril</v>
      </c>
      <c r="AG1176" t="str">
        <f>Ventes[[#This Row],[DateAnnee]]&amp;IF(WEEKNUM(Ventes[[#This Row],[VenteDate]])&lt;10,"-0","-")&amp;WEEKNUM(Ventes[[#This Row],[VenteDate]])</f>
        <v>2026-17</v>
      </c>
      <c r="AH1176" s="10">
        <f>YEAR(Ventes[[#This Row],[VenteDate]])</f>
        <v>2026</v>
      </c>
      <c r="AI1176" s="1"/>
      <c r="AK1176" s="2"/>
      <c r="AR1176"/>
      <c r="AS1176"/>
      <c r="AT1176"/>
      <c r="AU1176"/>
      <c r="AV1176"/>
      <c r="AW1176"/>
      <c r="BA1176"/>
      <c r="BC1176"/>
    </row>
    <row r="1177" spans="1:55">
      <c r="A1177" t="s">
        <v>2220</v>
      </c>
      <c r="B1177" t="s">
        <v>2221</v>
      </c>
      <c r="C1177" t="s">
        <v>2087</v>
      </c>
      <c r="D1177" s="7">
        <v>45197</v>
      </c>
      <c r="E1177" s="8">
        <v>46149</v>
      </c>
      <c r="F1177" s="8" t="s">
        <v>219</v>
      </c>
      <c r="G1177" t="s">
        <v>220</v>
      </c>
      <c r="H1177" t="s">
        <v>432</v>
      </c>
      <c r="I1177" t="s">
        <v>433</v>
      </c>
      <c r="J1177" t="s">
        <v>434</v>
      </c>
      <c r="K1177" t="s">
        <v>331</v>
      </c>
      <c r="L1177" s="9" t="s">
        <v>332</v>
      </c>
      <c r="M1177" s="9" t="s">
        <v>75</v>
      </c>
      <c r="N1177" t="s">
        <v>76</v>
      </c>
      <c r="O1177" t="s">
        <v>45</v>
      </c>
      <c r="P1177" t="s">
        <v>46</v>
      </c>
      <c r="Q1177" s="5" t="s">
        <v>57</v>
      </c>
      <c r="R1177" t="s">
        <v>58</v>
      </c>
      <c r="S1177" t="s">
        <v>115</v>
      </c>
      <c r="T1177" t="s">
        <v>116</v>
      </c>
      <c r="U1177">
        <v>20</v>
      </c>
      <c r="V1177">
        <v>20</v>
      </c>
      <c r="W1177">
        <v>120.83</v>
      </c>
      <c r="X1177">
        <f>Ventes[[#This Row],[VenteNombre]]*Ventes[[#This Row],[PUHT]]</f>
        <v>2416.6</v>
      </c>
      <c r="Y1177">
        <f>IF(Ventes[[#This Row],[RemiseType]]="Aucun",0,IF(Ventes[[#This Row],[RemiseType]]="Bas",3%,IF(Ventes[[#This Row],[RemiseType]]="Moyen",5%,IF(Ventes[[#This Row],[RemiseType]]="Elevé",10%,0))))*Ventes[[#This Row],[VenteBrut]]</f>
        <v>120.83</v>
      </c>
      <c r="Z1177">
        <f>Ventes[[#This Row],[VenteBrut]]-Ventes[[#This Row],[Remise]]</f>
        <v>2295.77</v>
      </c>
      <c r="AA1177">
        <f>Ventes[[#This Row],[VenteNombre]]*Ventes[[#This Row],[CUHT]]</f>
        <v>400</v>
      </c>
      <c r="AB1177">
        <f>ROUND(Ventes[[#This Row],[VenteNet]]-Ventes[[#This Row],[Cout]],2)</f>
        <v>1895.77</v>
      </c>
      <c r="AC1177">
        <f>WEEKDAY(Ventes[[#This Row],[VenteDate]], 2)</f>
        <v>4</v>
      </c>
      <c r="AD1177" t="str">
        <f>CHOOSE(WEEKDAY(Ventes[[#This Row],[VenteDate]], 2),"lun.","mar.","mer.","jeu.","ven.","sam.","dim.")</f>
        <v>jeu.</v>
      </c>
      <c r="AE1177" s="10" t="str">
        <f>IF(MONTH(Ventes[[#This Row],[VenteDate]])&lt;10,"0"&amp;MONTH(Ventes[[#This Row],[VenteDate]]),TEXT(MONTH(Ventes[[#This Row],[VenteDate]]),"##"))</f>
        <v>05</v>
      </c>
      <c r="AF1177" t="str">
        <f>CHOOSE(Ventes[[#This Row],[DateMoisNumero]],"janvier","février","mars","avril","mai","juin","juillet.","août","septembre","octobre","novembre","décembre")</f>
        <v>mai</v>
      </c>
      <c r="AG1177" t="str">
        <f>Ventes[[#This Row],[DateAnnee]]&amp;IF(WEEKNUM(Ventes[[#This Row],[VenteDate]])&lt;10,"-0","-")&amp;WEEKNUM(Ventes[[#This Row],[VenteDate]])</f>
        <v>2026-19</v>
      </c>
      <c r="AH1177" s="10">
        <f>YEAR(Ventes[[#This Row],[VenteDate]])</f>
        <v>2026</v>
      </c>
      <c r="AI1177" s="1"/>
      <c r="AK1177" s="2"/>
      <c r="AR1177"/>
      <c r="AS1177"/>
      <c r="AT1177"/>
      <c r="AU1177"/>
      <c r="AV1177"/>
      <c r="AW1177"/>
      <c r="BA1177"/>
      <c r="BC1177"/>
    </row>
    <row r="1178" spans="1:55">
      <c r="A1178" t="s">
        <v>2220</v>
      </c>
      <c r="B1178" t="s">
        <v>2221</v>
      </c>
      <c r="C1178" t="s">
        <v>2087</v>
      </c>
      <c r="D1178" s="7">
        <v>45197</v>
      </c>
      <c r="E1178" s="8">
        <v>46261</v>
      </c>
      <c r="F1178" s="8" t="s">
        <v>219</v>
      </c>
      <c r="G1178" t="s">
        <v>220</v>
      </c>
      <c r="H1178" t="s">
        <v>432</v>
      </c>
      <c r="I1178" t="s">
        <v>433</v>
      </c>
      <c r="J1178" t="s">
        <v>434</v>
      </c>
      <c r="K1178" t="s">
        <v>2226</v>
      </c>
      <c r="L1178" s="9" t="s">
        <v>2227</v>
      </c>
      <c r="M1178" s="9" t="s">
        <v>130</v>
      </c>
      <c r="N1178" t="s">
        <v>131</v>
      </c>
      <c r="O1178" t="s">
        <v>45</v>
      </c>
      <c r="P1178" t="s">
        <v>46</v>
      </c>
      <c r="Q1178" s="5" t="s">
        <v>47</v>
      </c>
      <c r="R1178" t="s">
        <v>48</v>
      </c>
      <c r="S1178" t="s">
        <v>119</v>
      </c>
      <c r="T1178" t="s">
        <v>120</v>
      </c>
      <c r="U1178">
        <v>25.62</v>
      </c>
      <c r="V1178">
        <v>22</v>
      </c>
      <c r="W1178">
        <v>37.17</v>
      </c>
      <c r="X1178">
        <f>Ventes[[#This Row],[VenteNombre]]*Ventes[[#This Row],[PUHT]]</f>
        <v>817.74</v>
      </c>
      <c r="Y1178">
        <f>IF(Ventes[[#This Row],[RemiseType]]="Aucun",0,IF(Ventes[[#This Row],[RemiseType]]="Bas",3%,IF(Ventes[[#This Row],[RemiseType]]="Moyen",5%,IF(Ventes[[#This Row],[RemiseType]]="Elevé",10%,0))))*Ventes[[#This Row],[VenteBrut]]</f>
        <v>40.887</v>
      </c>
      <c r="Z1178">
        <f>Ventes[[#This Row],[VenteBrut]]-Ventes[[#This Row],[Remise]]</f>
        <v>776.85300000000007</v>
      </c>
      <c r="AA1178">
        <f>Ventes[[#This Row],[VenteNombre]]*Ventes[[#This Row],[CUHT]]</f>
        <v>563.64</v>
      </c>
      <c r="AB1178">
        <f>ROUND(Ventes[[#This Row],[VenteNet]]-Ventes[[#This Row],[Cout]],2)</f>
        <v>213.21</v>
      </c>
      <c r="AC1178">
        <f>WEEKDAY(Ventes[[#This Row],[VenteDate]], 2)</f>
        <v>4</v>
      </c>
      <c r="AD1178" t="str">
        <f>CHOOSE(WEEKDAY(Ventes[[#This Row],[VenteDate]], 2),"lun.","mar.","mer.","jeu.","ven.","sam.","dim.")</f>
        <v>jeu.</v>
      </c>
      <c r="AE1178" s="10" t="str">
        <f>IF(MONTH(Ventes[[#This Row],[VenteDate]])&lt;10,"0"&amp;MONTH(Ventes[[#This Row],[VenteDate]]),TEXT(MONTH(Ventes[[#This Row],[VenteDate]]),"##"))</f>
        <v>08</v>
      </c>
      <c r="AF1178" t="str">
        <f>CHOOSE(Ventes[[#This Row],[DateMoisNumero]],"janvier","février","mars","avril","mai","juin","juillet.","août","septembre","octobre","novembre","décembre")</f>
        <v>août</v>
      </c>
      <c r="AG1178" t="str">
        <f>Ventes[[#This Row],[DateAnnee]]&amp;IF(WEEKNUM(Ventes[[#This Row],[VenteDate]])&lt;10,"-0","-")&amp;WEEKNUM(Ventes[[#This Row],[VenteDate]])</f>
        <v>2026-35</v>
      </c>
      <c r="AH1178" s="10">
        <f>YEAR(Ventes[[#This Row],[VenteDate]])</f>
        <v>2026</v>
      </c>
      <c r="AI1178" s="1"/>
      <c r="AK1178" s="2"/>
      <c r="AR1178"/>
      <c r="AS1178"/>
      <c r="AT1178"/>
      <c r="AU1178"/>
      <c r="AV1178"/>
      <c r="AW1178"/>
      <c r="BA1178"/>
      <c r="BC1178"/>
    </row>
    <row r="1179" spans="1:55">
      <c r="A1179" t="s">
        <v>2220</v>
      </c>
      <c r="B1179" t="s">
        <v>2221</v>
      </c>
      <c r="C1179" t="s">
        <v>2087</v>
      </c>
      <c r="D1179" s="7">
        <v>45197</v>
      </c>
      <c r="E1179" s="8">
        <v>46463</v>
      </c>
      <c r="F1179" s="8" t="s">
        <v>219</v>
      </c>
      <c r="G1179" t="s">
        <v>220</v>
      </c>
      <c r="H1179" t="s">
        <v>432</v>
      </c>
      <c r="I1179" t="s">
        <v>433</v>
      </c>
      <c r="J1179" t="s">
        <v>434</v>
      </c>
      <c r="K1179" t="s">
        <v>237</v>
      </c>
      <c r="L1179" s="9" t="s">
        <v>238</v>
      </c>
      <c r="M1179" s="9" t="s">
        <v>53</v>
      </c>
      <c r="N1179" t="s">
        <v>54</v>
      </c>
      <c r="O1179" t="s">
        <v>45</v>
      </c>
      <c r="P1179" s="9" t="s">
        <v>46</v>
      </c>
      <c r="Q1179" s="5" t="s">
        <v>57</v>
      </c>
      <c r="R1179" t="s">
        <v>58</v>
      </c>
      <c r="S1179" t="s">
        <v>115</v>
      </c>
      <c r="T1179" t="s">
        <v>116</v>
      </c>
      <c r="U1179" s="9">
        <v>51.19</v>
      </c>
      <c r="V1179">
        <v>17</v>
      </c>
      <c r="W1179" s="9">
        <v>70.47</v>
      </c>
      <c r="X1179">
        <f>Ventes[[#This Row],[VenteNombre]]*Ventes[[#This Row],[PUHT]]</f>
        <v>1197.99</v>
      </c>
      <c r="Y1179">
        <f>IF(Ventes[[#This Row],[RemiseType]]="Aucun",0,IF(Ventes[[#This Row],[RemiseType]]="Bas",3%,IF(Ventes[[#This Row],[RemiseType]]="Moyen",5%,IF(Ventes[[#This Row],[RemiseType]]="Elevé",10%,0))))*Ventes[[#This Row],[VenteBrut]]</f>
        <v>59.899500000000003</v>
      </c>
      <c r="Z1179">
        <f>Ventes[[#This Row],[VenteBrut]]-Ventes[[#This Row],[Remise]]</f>
        <v>1138.0905</v>
      </c>
      <c r="AA1179">
        <f>Ventes[[#This Row],[VenteNombre]]*Ventes[[#This Row],[CUHT]]</f>
        <v>870.23</v>
      </c>
      <c r="AB1179">
        <f>ROUND(Ventes[[#This Row],[VenteNet]]-Ventes[[#This Row],[Cout]],2)</f>
        <v>267.86</v>
      </c>
      <c r="AC1179">
        <f>WEEKDAY(Ventes[[#This Row],[VenteDate]], 2)</f>
        <v>3</v>
      </c>
      <c r="AD1179" t="str">
        <f>CHOOSE(WEEKDAY(Ventes[[#This Row],[VenteDate]], 2),"lun.","mar.","mer.","jeu.","ven.","sam.","dim.")</f>
        <v>mer.</v>
      </c>
      <c r="AE1179" s="10" t="str">
        <f>IF(MONTH(Ventes[[#This Row],[VenteDate]])&lt;10,"0"&amp;MONTH(Ventes[[#This Row],[VenteDate]]),TEXT(MONTH(Ventes[[#This Row],[VenteDate]]),"##"))</f>
        <v>03</v>
      </c>
      <c r="AF1179" t="str">
        <f>CHOOSE(Ventes[[#This Row],[DateMoisNumero]],"janvier","février","mars","avril","mai","juin","juillet.","août","septembre","octobre","novembre","décembre")</f>
        <v>mars</v>
      </c>
      <c r="AG1179" t="str">
        <f>Ventes[[#This Row],[DateAnnee]]&amp;IF(WEEKNUM(Ventes[[#This Row],[VenteDate]])&lt;10,"-0","-")&amp;WEEKNUM(Ventes[[#This Row],[VenteDate]])</f>
        <v>2027-12</v>
      </c>
      <c r="AH1179" s="10">
        <f>YEAR(Ventes[[#This Row],[VenteDate]])</f>
        <v>2027</v>
      </c>
      <c r="AI1179" s="1"/>
      <c r="AK1179" s="2"/>
      <c r="AR1179"/>
      <c r="AS1179"/>
      <c r="AT1179"/>
      <c r="AU1179"/>
      <c r="AV1179"/>
      <c r="AW1179"/>
      <c r="BA1179"/>
      <c r="BC1179"/>
    </row>
    <row r="1180" spans="1:55">
      <c r="A1180" t="s">
        <v>2220</v>
      </c>
      <c r="B1180" t="s">
        <v>2221</v>
      </c>
      <c r="C1180" t="s">
        <v>2087</v>
      </c>
      <c r="D1180" s="7">
        <v>45197</v>
      </c>
      <c r="E1180" s="8">
        <v>46499</v>
      </c>
      <c r="F1180" s="8" t="s">
        <v>219</v>
      </c>
      <c r="G1180" t="s">
        <v>220</v>
      </c>
      <c r="H1180" t="s">
        <v>432</v>
      </c>
      <c r="I1180" t="s">
        <v>433</v>
      </c>
      <c r="J1180" t="s">
        <v>434</v>
      </c>
      <c r="K1180" t="s">
        <v>2138</v>
      </c>
      <c r="L1180" s="9" t="s">
        <v>2139</v>
      </c>
      <c r="M1180" s="9" t="s">
        <v>43</v>
      </c>
      <c r="N1180" t="s">
        <v>44</v>
      </c>
      <c r="O1180" t="s">
        <v>77</v>
      </c>
      <c r="P1180" s="9" t="s">
        <v>78</v>
      </c>
      <c r="Q1180" s="5" t="s">
        <v>47</v>
      </c>
      <c r="R1180" t="s">
        <v>48</v>
      </c>
      <c r="S1180" t="s">
        <v>441</v>
      </c>
      <c r="T1180" t="s">
        <v>442</v>
      </c>
      <c r="U1180" s="9">
        <v>21.6</v>
      </c>
      <c r="V1180">
        <v>60</v>
      </c>
      <c r="W1180" s="9">
        <v>110.26</v>
      </c>
      <c r="X1180">
        <f>Ventes[[#This Row],[VenteNombre]]*Ventes[[#This Row],[PUHT]]</f>
        <v>6615.6</v>
      </c>
      <c r="Y1180">
        <f>IF(Ventes[[#This Row],[RemiseType]]="Aucun",0,IF(Ventes[[#This Row],[RemiseType]]="Bas",3%,IF(Ventes[[#This Row],[RemiseType]]="Moyen",5%,IF(Ventes[[#This Row],[RemiseType]]="Elevé",10%,0))))*Ventes[[#This Row],[VenteBrut]]</f>
        <v>661.56000000000006</v>
      </c>
      <c r="Z1180">
        <f>Ventes[[#This Row],[VenteBrut]]-Ventes[[#This Row],[Remise]]</f>
        <v>5954.04</v>
      </c>
      <c r="AA1180">
        <f>Ventes[[#This Row],[VenteNombre]]*Ventes[[#This Row],[CUHT]]</f>
        <v>1296</v>
      </c>
      <c r="AB1180">
        <f>ROUND(Ventes[[#This Row],[VenteNet]]-Ventes[[#This Row],[Cout]],2)</f>
        <v>4658.04</v>
      </c>
      <c r="AC1180">
        <f>WEEKDAY(Ventes[[#This Row],[VenteDate]], 2)</f>
        <v>4</v>
      </c>
      <c r="AD1180" t="str">
        <f>CHOOSE(WEEKDAY(Ventes[[#This Row],[VenteDate]], 2),"lun.","mar.","mer.","jeu.","ven.","sam.","dim.")</f>
        <v>jeu.</v>
      </c>
      <c r="AE1180" s="10" t="str">
        <f>IF(MONTH(Ventes[[#This Row],[VenteDate]])&lt;10,"0"&amp;MONTH(Ventes[[#This Row],[VenteDate]]),TEXT(MONTH(Ventes[[#This Row],[VenteDate]]),"##"))</f>
        <v>04</v>
      </c>
      <c r="AF1180" t="str">
        <f>CHOOSE(Ventes[[#This Row],[DateMoisNumero]],"janvier","février","mars","avril","mai","juin","juillet.","août","septembre","octobre","novembre","décembre")</f>
        <v>avril</v>
      </c>
      <c r="AG1180" t="str">
        <f>Ventes[[#This Row],[DateAnnee]]&amp;IF(WEEKNUM(Ventes[[#This Row],[VenteDate]])&lt;10,"-0","-")&amp;WEEKNUM(Ventes[[#This Row],[VenteDate]])</f>
        <v>2027-17</v>
      </c>
      <c r="AH1180" s="10">
        <f>YEAR(Ventes[[#This Row],[VenteDate]])</f>
        <v>2027</v>
      </c>
      <c r="AI1180" s="1"/>
      <c r="AK1180" s="2"/>
      <c r="AR1180"/>
      <c r="AS1180"/>
      <c r="AT1180"/>
      <c r="AU1180"/>
      <c r="AV1180"/>
      <c r="AW1180"/>
      <c r="BA1180"/>
      <c r="BC1180"/>
    </row>
    <row r="1181" spans="1:55">
      <c r="A1181" t="s">
        <v>2220</v>
      </c>
      <c r="B1181" t="s">
        <v>2221</v>
      </c>
      <c r="C1181" t="s">
        <v>2087</v>
      </c>
      <c r="D1181" s="7">
        <v>45197</v>
      </c>
      <c r="E1181" s="8">
        <v>46598</v>
      </c>
      <c r="F1181" s="8" t="s">
        <v>219</v>
      </c>
      <c r="G1181" t="s">
        <v>220</v>
      </c>
      <c r="H1181" t="s">
        <v>432</v>
      </c>
      <c r="I1181" t="s">
        <v>433</v>
      </c>
      <c r="J1181" t="s">
        <v>434</v>
      </c>
      <c r="K1181" t="s">
        <v>2016</v>
      </c>
      <c r="L1181" s="9" t="s">
        <v>2017</v>
      </c>
      <c r="M1181" s="9" t="s">
        <v>63</v>
      </c>
      <c r="N1181" t="s">
        <v>64</v>
      </c>
      <c r="O1181" t="s">
        <v>45</v>
      </c>
      <c r="P1181" s="9" t="s">
        <v>46</v>
      </c>
      <c r="Q1181" s="5" t="s">
        <v>79</v>
      </c>
      <c r="R1181" t="s">
        <v>80</v>
      </c>
      <c r="S1181" t="s">
        <v>143</v>
      </c>
      <c r="T1181" t="s">
        <v>144</v>
      </c>
      <c r="U1181" s="9">
        <v>12</v>
      </c>
      <c r="V1181">
        <v>11</v>
      </c>
      <c r="W1181" s="9">
        <v>15.83</v>
      </c>
      <c r="X1181">
        <f>Ventes[[#This Row],[VenteNombre]]*Ventes[[#This Row],[PUHT]]</f>
        <v>174.13</v>
      </c>
      <c r="Y1181">
        <f>IF(Ventes[[#This Row],[RemiseType]]="Aucun",0,IF(Ventes[[#This Row],[RemiseType]]="Bas",3%,IF(Ventes[[#This Row],[RemiseType]]="Moyen",5%,IF(Ventes[[#This Row],[RemiseType]]="Elevé",10%,0))))*Ventes[[#This Row],[VenteBrut]]</f>
        <v>8.7065000000000001</v>
      </c>
      <c r="Z1181">
        <f>Ventes[[#This Row],[VenteBrut]]-Ventes[[#This Row],[Remise]]</f>
        <v>165.42349999999999</v>
      </c>
      <c r="AA1181">
        <f>Ventes[[#This Row],[VenteNombre]]*Ventes[[#This Row],[CUHT]]</f>
        <v>132</v>
      </c>
      <c r="AB1181">
        <f>ROUND(Ventes[[#This Row],[VenteNet]]-Ventes[[#This Row],[Cout]],2)</f>
        <v>33.42</v>
      </c>
      <c r="AC1181">
        <f>WEEKDAY(Ventes[[#This Row],[VenteDate]], 2)</f>
        <v>5</v>
      </c>
      <c r="AD1181" t="str">
        <f>CHOOSE(WEEKDAY(Ventes[[#This Row],[VenteDate]], 2),"lun.","mar.","mer.","jeu.","ven.","sam.","dim.")</f>
        <v>ven.</v>
      </c>
      <c r="AE1181" s="10" t="str">
        <f>IF(MONTH(Ventes[[#This Row],[VenteDate]])&lt;10,"0"&amp;MONTH(Ventes[[#This Row],[VenteDate]]),TEXT(MONTH(Ventes[[#This Row],[VenteDate]]),"##"))</f>
        <v>07</v>
      </c>
      <c r="AF1181" t="str">
        <f>CHOOSE(Ventes[[#This Row],[DateMoisNumero]],"janvier","février","mars","avril","mai","juin","juillet.","août","septembre","octobre","novembre","décembre")</f>
        <v>juillet.</v>
      </c>
      <c r="AG1181" t="str">
        <f>Ventes[[#This Row],[DateAnnee]]&amp;IF(WEEKNUM(Ventes[[#This Row],[VenteDate]])&lt;10,"-0","-")&amp;WEEKNUM(Ventes[[#This Row],[VenteDate]])</f>
        <v>2027-31</v>
      </c>
      <c r="AH1181" s="10">
        <f>YEAR(Ventes[[#This Row],[VenteDate]])</f>
        <v>2027</v>
      </c>
      <c r="AI1181" s="1"/>
      <c r="AK1181" s="2"/>
      <c r="AR1181"/>
      <c r="AS1181"/>
      <c r="AT1181"/>
      <c r="AU1181"/>
      <c r="AV1181"/>
      <c r="AW1181"/>
      <c r="BA1181"/>
      <c r="BC1181"/>
    </row>
    <row r="1182" spans="1:55">
      <c r="A1182" t="s">
        <v>2220</v>
      </c>
      <c r="B1182" t="s">
        <v>2221</v>
      </c>
      <c r="C1182" t="s">
        <v>2087</v>
      </c>
      <c r="D1182" s="7">
        <v>45197</v>
      </c>
      <c r="E1182" s="8">
        <v>46863</v>
      </c>
      <c r="F1182" s="8" t="s">
        <v>219</v>
      </c>
      <c r="G1182" t="s">
        <v>220</v>
      </c>
      <c r="H1182" t="s">
        <v>432</v>
      </c>
      <c r="I1182" t="s">
        <v>433</v>
      </c>
      <c r="J1182" t="s">
        <v>434</v>
      </c>
      <c r="K1182" t="s">
        <v>2228</v>
      </c>
      <c r="L1182" s="9" t="s">
        <v>2229</v>
      </c>
      <c r="M1182" s="9" t="s">
        <v>43</v>
      </c>
      <c r="N1182" t="s">
        <v>44</v>
      </c>
      <c r="O1182" t="s">
        <v>45</v>
      </c>
      <c r="P1182" s="9" t="s">
        <v>46</v>
      </c>
      <c r="Q1182" s="5" t="s">
        <v>65</v>
      </c>
      <c r="R1182" t="s">
        <v>66</v>
      </c>
      <c r="S1182" t="s">
        <v>102</v>
      </c>
      <c r="T1182" t="s">
        <v>103</v>
      </c>
      <c r="U1182" s="9">
        <v>50</v>
      </c>
      <c r="V1182">
        <v>17</v>
      </c>
      <c r="W1182" s="9">
        <v>98.96</v>
      </c>
      <c r="X1182">
        <f>Ventes[[#This Row],[VenteNombre]]*Ventes[[#This Row],[PUHT]]</f>
        <v>1682.32</v>
      </c>
      <c r="Y1182">
        <f>IF(Ventes[[#This Row],[RemiseType]]="Aucun",0,IF(Ventes[[#This Row],[RemiseType]]="Bas",3%,IF(Ventes[[#This Row],[RemiseType]]="Moyen",5%,IF(Ventes[[#This Row],[RemiseType]]="Elevé",10%,0))))*Ventes[[#This Row],[VenteBrut]]</f>
        <v>84.116</v>
      </c>
      <c r="Z1182">
        <f>Ventes[[#This Row],[VenteBrut]]-Ventes[[#This Row],[Remise]]</f>
        <v>1598.204</v>
      </c>
      <c r="AA1182">
        <f>Ventes[[#This Row],[VenteNombre]]*Ventes[[#This Row],[CUHT]]</f>
        <v>850</v>
      </c>
      <c r="AB1182">
        <f>ROUND(Ventes[[#This Row],[VenteNet]]-Ventes[[#This Row],[Cout]],2)</f>
        <v>748.2</v>
      </c>
      <c r="AC1182">
        <f>WEEKDAY(Ventes[[#This Row],[VenteDate]], 2)</f>
        <v>4</v>
      </c>
      <c r="AD1182" t="str">
        <f>CHOOSE(WEEKDAY(Ventes[[#This Row],[VenteDate]], 2),"lun.","mar.","mer.","jeu.","ven.","sam.","dim.")</f>
        <v>jeu.</v>
      </c>
      <c r="AE1182" s="10" t="str">
        <f>IF(MONTH(Ventes[[#This Row],[VenteDate]])&lt;10,"0"&amp;MONTH(Ventes[[#This Row],[VenteDate]]),TEXT(MONTH(Ventes[[#This Row],[VenteDate]]),"##"))</f>
        <v>04</v>
      </c>
      <c r="AF1182" t="str">
        <f>CHOOSE(Ventes[[#This Row],[DateMoisNumero]],"janvier","février","mars","avril","mai","juin","juillet.","août","septembre","octobre","novembre","décembre")</f>
        <v>avril</v>
      </c>
      <c r="AG1182" t="str">
        <f>Ventes[[#This Row],[DateAnnee]]&amp;IF(WEEKNUM(Ventes[[#This Row],[VenteDate]])&lt;10,"-0","-")&amp;WEEKNUM(Ventes[[#This Row],[VenteDate]])</f>
        <v>2028-17</v>
      </c>
      <c r="AH1182" s="10">
        <f>YEAR(Ventes[[#This Row],[VenteDate]])</f>
        <v>2028</v>
      </c>
      <c r="AI1182" s="1"/>
      <c r="AK1182" s="2"/>
      <c r="AR1182"/>
      <c r="AS1182"/>
      <c r="AT1182"/>
      <c r="AU1182"/>
      <c r="AV1182"/>
      <c r="AW1182"/>
      <c r="BA1182"/>
      <c r="BC1182"/>
    </row>
    <row r="1183" spans="1:55">
      <c r="A1183" t="s">
        <v>2220</v>
      </c>
      <c r="B1183" t="s">
        <v>2221</v>
      </c>
      <c r="C1183" t="s">
        <v>2087</v>
      </c>
      <c r="D1183" s="7">
        <v>45197</v>
      </c>
      <c r="E1183" s="8">
        <v>46880</v>
      </c>
      <c r="F1183" s="8" t="s">
        <v>219</v>
      </c>
      <c r="G1183" t="s">
        <v>220</v>
      </c>
      <c r="H1183" t="s">
        <v>432</v>
      </c>
      <c r="I1183" t="s">
        <v>433</v>
      </c>
      <c r="J1183" t="s">
        <v>434</v>
      </c>
      <c r="K1183" t="s">
        <v>1005</v>
      </c>
      <c r="L1183" s="9" t="s">
        <v>1006</v>
      </c>
      <c r="M1183" s="9" t="s">
        <v>75</v>
      </c>
      <c r="N1183" t="s">
        <v>76</v>
      </c>
      <c r="O1183" t="s">
        <v>45</v>
      </c>
      <c r="P1183" s="9" t="s">
        <v>46</v>
      </c>
      <c r="Q1183" s="5" t="s">
        <v>57</v>
      </c>
      <c r="R1183" t="s">
        <v>58</v>
      </c>
      <c r="S1183" t="s">
        <v>115</v>
      </c>
      <c r="T1183" t="s">
        <v>116</v>
      </c>
      <c r="U1183" s="9">
        <v>40</v>
      </c>
      <c r="V1183">
        <v>20</v>
      </c>
      <c r="W1183" s="9">
        <v>141.66999999999999</v>
      </c>
      <c r="X1183">
        <f>Ventes[[#This Row],[VenteNombre]]*Ventes[[#This Row],[PUHT]]</f>
        <v>2833.3999999999996</v>
      </c>
      <c r="Y1183">
        <f>IF(Ventes[[#This Row],[RemiseType]]="Aucun",0,IF(Ventes[[#This Row],[RemiseType]]="Bas",3%,IF(Ventes[[#This Row],[RemiseType]]="Moyen",5%,IF(Ventes[[#This Row],[RemiseType]]="Elevé",10%,0))))*Ventes[[#This Row],[VenteBrut]]</f>
        <v>141.66999999999999</v>
      </c>
      <c r="Z1183">
        <f>Ventes[[#This Row],[VenteBrut]]-Ventes[[#This Row],[Remise]]</f>
        <v>2691.7299999999996</v>
      </c>
      <c r="AA1183">
        <f>Ventes[[#This Row],[VenteNombre]]*Ventes[[#This Row],[CUHT]]</f>
        <v>800</v>
      </c>
      <c r="AB1183">
        <f>ROUND(Ventes[[#This Row],[VenteNet]]-Ventes[[#This Row],[Cout]],2)</f>
        <v>1891.73</v>
      </c>
      <c r="AC1183">
        <f>WEEKDAY(Ventes[[#This Row],[VenteDate]], 2)</f>
        <v>7</v>
      </c>
      <c r="AD1183" t="str">
        <f>CHOOSE(WEEKDAY(Ventes[[#This Row],[VenteDate]], 2),"lun.","mar.","mer.","jeu.","ven.","sam.","dim.")</f>
        <v>dim.</v>
      </c>
      <c r="AE1183" s="10" t="str">
        <f>IF(MONTH(Ventes[[#This Row],[VenteDate]])&lt;10,"0"&amp;MONTH(Ventes[[#This Row],[VenteDate]]),TEXT(MONTH(Ventes[[#This Row],[VenteDate]]),"##"))</f>
        <v>05</v>
      </c>
      <c r="AF1183" t="str">
        <f>CHOOSE(Ventes[[#This Row],[DateMoisNumero]],"janvier","février","mars","avril","mai","juin","juillet.","août","septembre","octobre","novembre","décembre")</f>
        <v>mai</v>
      </c>
      <c r="AG1183" t="str">
        <f>Ventes[[#This Row],[DateAnnee]]&amp;IF(WEEKNUM(Ventes[[#This Row],[VenteDate]])&lt;10,"-0","-")&amp;WEEKNUM(Ventes[[#This Row],[VenteDate]])</f>
        <v>2028-20</v>
      </c>
      <c r="AH1183" s="10">
        <f>YEAR(Ventes[[#This Row],[VenteDate]])</f>
        <v>2028</v>
      </c>
      <c r="AI1183" s="1"/>
      <c r="AK1183" s="2"/>
      <c r="AR1183"/>
      <c r="AS1183"/>
      <c r="AT1183"/>
      <c r="AU1183"/>
      <c r="AV1183"/>
      <c r="AW1183"/>
      <c r="BA1183"/>
      <c r="BC1183"/>
    </row>
    <row r="1184" spans="1:55">
      <c r="A1184" t="s">
        <v>2230</v>
      </c>
      <c r="B1184" t="s">
        <v>2231</v>
      </c>
      <c r="C1184" t="s">
        <v>901</v>
      </c>
      <c r="D1184" s="8">
        <v>45688</v>
      </c>
      <c r="E1184" s="8">
        <v>45688</v>
      </c>
      <c r="F1184" s="8" t="s">
        <v>95</v>
      </c>
      <c r="G1184" t="s">
        <v>96</v>
      </c>
      <c r="H1184" t="s">
        <v>455</v>
      </c>
      <c r="I1184" t="s">
        <v>456</v>
      </c>
      <c r="J1184" t="s">
        <v>457</v>
      </c>
      <c r="K1184" t="s">
        <v>2232</v>
      </c>
      <c r="L1184" s="9" t="s">
        <v>2233</v>
      </c>
      <c r="M1184" s="9" t="s">
        <v>63</v>
      </c>
      <c r="N1184" t="s">
        <v>64</v>
      </c>
      <c r="O1184" t="s">
        <v>55</v>
      </c>
      <c r="P1184" t="s">
        <v>56</v>
      </c>
      <c r="Q1184" s="5" t="s">
        <v>65</v>
      </c>
      <c r="R1184" t="s">
        <v>66</v>
      </c>
      <c r="S1184" t="s">
        <v>59</v>
      </c>
      <c r="T1184" t="s">
        <v>60</v>
      </c>
      <c r="U1184">
        <v>20.52</v>
      </c>
      <c r="V1184">
        <v>15</v>
      </c>
      <c r="W1184">
        <v>116.2</v>
      </c>
      <c r="X1184">
        <f>Ventes[[#This Row],[VenteNombre]]*Ventes[[#This Row],[PUHT]]</f>
        <v>1743</v>
      </c>
      <c r="Y1184">
        <f>IF(Ventes[[#This Row],[RemiseType]]="Aucun",0,IF(Ventes[[#This Row],[RemiseType]]="Bas",3%,IF(Ventes[[#This Row],[RemiseType]]="Moyen",5%,IF(Ventes[[#This Row],[RemiseType]]="Elevé",10%,0))))*Ventes[[#This Row],[VenteBrut]]</f>
        <v>52.29</v>
      </c>
      <c r="Z1184">
        <f>Ventes[[#This Row],[VenteBrut]]-Ventes[[#This Row],[Remise]]</f>
        <v>1690.71</v>
      </c>
      <c r="AA1184">
        <f>Ventes[[#This Row],[VenteNombre]]*Ventes[[#This Row],[CUHT]]</f>
        <v>307.8</v>
      </c>
      <c r="AB1184">
        <f>ROUND(Ventes[[#This Row],[VenteNet]]-Ventes[[#This Row],[Cout]],2)</f>
        <v>1382.91</v>
      </c>
      <c r="AC1184">
        <f>WEEKDAY(Ventes[[#This Row],[VenteDate]], 2)</f>
        <v>5</v>
      </c>
      <c r="AD1184" t="str">
        <f>CHOOSE(WEEKDAY(Ventes[[#This Row],[VenteDate]], 2),"lun.","mar.","mer.","jeu.","ven.","sam.","dim.")</f>
        <v>ven.</v>
      </c>
      <c r="AE1184" s="10" t="str">
        <f>IF(MONTH(Ventes[[#This Row],[VenteDate]])&lt;10,"0"&amp;MONTH(Ventes[[#This Row],[VenteDate]]),TEXT(MONTH(Ventes[[#This Row],[VenteDate]]),"##"))</f>
        <v>01</v>
      </c>
      <c r="AF1184" t="str">
        <f>CHOOSE(Ventes[[#This Row],[DateMoisNumero]],"janvier","février","mars","avril","mai","juin","juillet.","août","septembre","octobre","novembre","décembre")</f>
        <v>janvier</v>
      </c>
      <c r="AG1184" t="str">
        <f>Ventes[[#This Row],[DateAnnee]]&amp;IF(WEEKNUM(Ventes[[#This Row],[VenteDate]])&lt;10,"-0","-")&amp;WEEKNUM(Ventes[[#This Row],[VenteDate]])</f>
        <v>2025-05</v>
      </c>
      <c r="AH1184" s="10">
        <f>YEAR(Ventes[[#This Row],[VenteDate]])</f>
        <v>2025</v>
      </c>
      <c r="AI1184" s="1"/>
      <c r="AK1184" s="2"/>
      <c r="AR1184"/>
      <c r="AS1184"/>
      <c r="AT1184"/>
      <c r="AU1184"/>
      <c r="AV1184"/>
      <c r="AW1184"/>
      <c r="BA1184"/>
      <c r="BC1184"/>
    </row>
    <row r="1185" spans="1:55">
      <c r="A1185" t="s">
        <v>2230</v>
      </c>
      <c r="B1185" t="s">
        <v>2231</v>
      </c>
      <c r="C1185" t="s">
        <v>901</v>
      </c>
      <c r="D1185" s="8">
        <v>45688</v>
      </c>
      <c r="E1185" s="8">
        <v>45688</v>
      </c>
      <c r="F1185" s="8" t="s">
        <v>95</v>
      </c>
      <c r="G1185" t="s">
        <v>96</v>
      </c>
      <c r="H1185" t="s">
        <v>455</v>
      </c>
      <c r="I1185" t="s">
        <v>456</v>
      </c>
      <c r="J1185" t="s">
        <v>457</v>
      </c>
      <c r="K1185" t="s">
        <v>1829</v>
      </c>
      <c r="L1185" s="9" t="s">
        <v>1830</v>
      </c>
      <c r="M1185" s="9" t="s">
        <v>43</v>
      </c>
      <c r="N1185" t="s">
        <v>44</v>
      </c>
      <c r="O1185" t="s">
        <v>55</v>
      </c>
      <c r="P1185" s="9" t="s">
        <v>56</v>
      </c>
      <c r="Q1185" s="5" t="s">
        <v>57</v>
      </c>
      <c r="R1185" t="s">
        <v>58</v>
      </c>
      <c r="S1185" t="s">
        <v>496</v>
      </c>
      <c r="T1185" t="s">
        <v>497</v>
      </c>
      <c r="U1185" s="9">
        <v>10.8</v>
      </c>
      <c r="V1185">
        <v>13</v>
      </c>
      <c r="W1185" s="9">
        <v>21.38</v>
      </c>
      <c r="X1185">
        <f>Ventes[[#This Row],[VenteNombre]]*Ventes[[#This Row],[PUHT]]</f>
        <v>277.94</v>
      </c>
      <c r="Y1185">
        <f>IF(Ventes[[#This Row],[RemiseType]]="Aucun",0,IF(Ventes[[#This Row],[RemiseType]]="Bas",3%,IF(Ventes[[#This Row],[RemiseType]]="Moyen",5%,IF(Ventes[[#This Row],[RemiseType]]="Elevé",10%,0))))*Ventes[[#This Row],[VenteBrut]]</f>
        <v>8.3382000000000005</v>
      </c>
      <c r="Z1185">
        <f>Ventes[[#This Row],[VenteBrut]]-Ventes[[#This Row],[Remise]]</f>
        <v>269.60180000000003</v>
      </c>
      <c r="AA1185">
        <f>Ventes[[#This Row],[VenteNombre]]*Ventes[[#This Row],[CUHT]]</f>
        <v>140.4</v>
      </c>
      <c r="AB1185">
        <f>ROUND(Ventes[[#This Row],[VenteNet]]-Ventes[[#This Row],[Cout]],2)</f>
        <v>129.19999999999999</v>
      </c>
      <c r="AC1185">
        <f>WEEKDAY(Ventes[[#This Row],[VenteDate]], 2)</f>
        <v>5</v>
      </c>
      <c r="AD1185" t="str">
        <f>CHOOSE(WEEKDAY(Ventes[[#This Row],[VenteDate]], 2),"lun.","mar.","mer.","jeu.","ven.","sam.","dim.")</f>
        <v>ven.</v>
      </c>
      <c r="AE1185" s="10" t="str">
        <f>IF(MONTH(Ventes[[#This Row],[VenteDate]])&lt;10,"0"&amp;MONTH(Ventes[[#This Row],[VenteDate]]),TEXT(MONTH(Ventes[[#This Row],[VenteDate]]),"##"))</f>
        <v>01</v>
      </c>
      <c r="AF1185" t="str">
        <f>CHOOSE(Ventes[[#This Row],[DateMoisNumero]],"janvier","février","mars","avril","mai","juin","juillet.","août","septembre","octobre","novembre","décembre")</f>
        <v>janvier</v>
      </c>
      <c r="AG1185" t="str">
        <f>Ventes[[#This Row],[DateAnnee]]&amp;IF(WEEKNUM(Ventes[[#This Row],[VenteDate]])&lt;10,"-0","-")&amp;WEEKNUM(Ventes[[#This Row],[VenteDate]])</f>
        <v>2025-05</v>
      </c>
      <c r="AH1185" s="10">
        <f>YEAR(Ventes[[#This Row],[VenteDate]])</f>
        <v>2025</v>
      </c>
      <c r="AI1185" s="1"/>
      <c r="AK1185" s="2"/>
      <c r="AR1185"/>
      <c r="AS1185"/>
      <c r="AT1185"/>
      <c r="AU1185"/>
      <c r="AV1185"/>
      <c r="AW1185"/>
      <c r="BA1185"/>
      <c r="BC1185"/>
    </row>
    <row r="1186" spans="1:55">
      <c r="A1186" t="s">
        <v>2230</v>
      </c>
      <c r="B1186" t="s">
        <v>2231</v>
      </c>
      <c r="C1186" t="s">
        <v>901</v>
      </c>
      <c r="D1186" s="8">
        <v>45688</v>
      </c>
      <c r="E1186" s="8">
        <v>45978</v>
      </c>
      <c r="F1186" s="8" t="s">
        <v>95</v>
      </c>
      <c r="G1186" t="s">
        <v>96</v>
      </c>
      <c r="H1186" t="s">
        <v>455</v>
      </c>
      <c r="I1186" t="s">
        <v>456</v>
      </c>
      <c r="J1186" t="s">
        <v>457</v>
      </c>
      <c r="K1186" t="s">
        <v>2234</v>
      </c>
      <c r="L1186" s="9" t="s">
        <v>2235</v>
      </c>
      <c r="M1186" s="9" t="s">
        <v>75</v>
      </c>
      <c r="N1186" t="s">
        <v>76</v>
      </c>
      <c r="O1186" t="s">
        <v>45</v>
      </c>
      <c r="P1186" t="s">
        <v>46</v>
      </c>
      <c r="Q1186" s="5" t="s">
        <v>57</v>
      </c>
      <c r="R1186" t="s">
        <v>58</v>
      </c>
      <c r="S1186" t="s">
        <v>160</v>
      </c>
      <c r="T1186" t="s">
        <v>161</v>
      </c>
      <c r="U1186">
        <v>129.6</v>
      </c>
      <c r="V1186">
        <v>19</v>
      </c>
      <c r="W1186">
        <v>235</v>
      </c>
      <c r="X1186">
        <f>Ventes[[#This Row],[VenteNombre]]*Ventes[[#This Row],[PUHT]]</f>
        <v>4465</v>
      </c>
      <c r="Y1186">
        <f>IF(Ventes[[#This Row],[RemiseType]]="Aucun",0,IF(Ventes[[#This Row],[RemiseType]]="Bas",3%,IF(Ventes[[#This Row],[RemiseType]]="Moyen",5%,IF(Ventes[[#This Row],[RemiseType]]="Elevé",10%,0))))*Ventes[[#This Row],[VenteBrut]]</f>
        <v>223.25</v>
      </c>
      <c r="Z1186">
        <f>Ventes[[#This Row],[VenteBrut]]-Ventes[[#This Row],[Remise]]</f>
        <v>4241.75</v>
      </c>
      <c r="AA1186">
        <f>Ventes[[#This Row],[VenteNombre]]*Ventes[[#This Row],[CUHT]]</f>
        <v>2462.4</v>
      </c>
      <c r="AB1186">
        <f>ROUND(Ventes[[#This Row],[VenteNet]]-Ventes[[#This Row],[Cout]],2)</f>
        <v>1779.35</v>
      </c>
      <c r="AC1186">
        <f>WEEKDAY(Ventes[[#This Row],[VenteDate]], 2)</f>
        <v>1</v>
      </c>
      <c r="AD1186" t="str">
        <f>CHOOSE(WEEKDAY(Ventes[[#This Row],[VenteDate]], 2),"lun.","mar.","mer.","jeu.","ven.","sam.","dim.")</f>
        <v>lun.</v>
      </c>
      <c r="AE1186" s="10" t="str">
        <f>IF(MONTH(Ventes[[#This Row],[VenteDate]])&lt;10,"0"&amp;MONTH(Ventes[[#This Row],[VenteDate]]),TEXT(MONTH(Ventes[[#This Row],[VenteDate]]),"##"))</f>
        <v>11</v>
      </c>
      <c r="AF1186" t="str">
        <f>CHOOSE(Ventes[[#This Row],[DateMoisNumero]],"janvier","février","mars","avril","mai","juin","juillet.","août","septembre","octobre","novembre","décembre")</f>
        <v>novembre</v>
      </c>
      <c r="AG1186" t="str">
        <f>Ventes[[#This Row],[DateAnnee]]&amp;IF(WEEKNUM(Ventes[[#This Row],[VenteDate]])&lt;10,"-0","-")&amp;WEEKNUM(Ventes[[#This Row],[VenteDate]])</f>
        <v>2025-47</v>
      </c>
      <c r="AH1186" s="10">
        <f>YEAR(Ventes[[#This Row],[VenteDate]])</f>
        <v>2025</v>
      </c>
      <c r="AI1186" s="1"/>
      <c r="AK1186" s="2"/>
      <c r="AR1186"/>
      <c r="AS1186"/>
      <c r="AT1186"/>
      <c r="AU1186"/>
      <c r="AV1186"/>
      <c r="AW1186"/>
      <c r="BA1186"/>
      <c r="BC1186"/>
    </row>
    <row r="1187" spans="1:55">
      <c r="A1187" t="s">
        <v>2230</v>
      </c>
      <c r="B1187" t="s">
        <v>2231</v>
      </c>
      <c r="C1187" t="s">
        <v>901</v>
      </c>
      <c r="D1187" s="8">
        <v>45688</v>
      </c>
      <c r="E1187" s="8">
        <v>46010</v>
      </c>
      <c r="F1187" s="8" t="s">
        <v>95</v>
      </c>
      <c r="G1187" t="s">
        <v>96</v>
      </c>
      <c r="H1187" t="s">
        <v>455</v>
      </c>
      <c r="I1187" t="s">
        <v>456</v>
      </c>
      <c r="J1187" t="s">
        <v>457</v>
      </c>
      <c r="K1187" t="s">
        <v>2236</v>
      </c>
      <c r="L1187" s="9" t="s">
        <v>2237</v>
      </c>
      <c r="M1187" s="9" t="s">
        <v>63</v>
      </c>
      <c r="N1187" t="s">
        <v>64</v>
      </c>
      <c r="O1187" t="s">
        <v>55</v>
      </c>
      <c r="P1187" t="s">
        <v>56</v>
      </c>
      <c r="Q1187" s="5" t="s">
        <v>57</v>
      </c>
      <c r="R1187" t="s">
        <v>58</v>
      </c>
      <c r="S1187" t="s">
        <v>71</v>
      </c>
      <c r="T1187" t="s">
        <v>72</v>
      </c>
      <c r="U1187">
        <v>69.12</v>
      </c>
      <c r="V1187">
        <v>12</v>
      </c>
      <c r="W1187">
        <v>104.49</v>
      </c>
      <c r="X1187">
        <f>Ventes[[#This Row],[VenteNombre]]*Ventes[[#This Row],[PUHT]]</f>
        <v>1253.8799999999999</v>
      </c>
      <c r="Y1187">
        <f>IF(Ventes[[#This Row],[RemiseType]]="Aucun",0,IF(Ventes[[#This Row],[RemiseType]]="Bas",3%,IF(Ventes[[#This Row],[RemiseType]]="Moyen",5%,IF(Ventes[[#This Row],[RemiseType]]="Elevé",10%,0))))*Ventes[[#This Row],[VenteBrut]]</f>
        <v>37.616399999999992</v>
      </c>
      <c r="Z1187">
        <f>Ventes[[#This Row],[VenteBrut]]-Ventes[[#This Row],[Remise]]</f>
        <v>1216.2636</v>
      </c>
      <c r="AA1187">
        <f>Ventes[[#This Row],[VenteNombre]]*Ventes[[#This Row],[CUHT]]</f>
        <v>829.44</v>
      </c>
      <c r="AB1187">
        <f>ROUND(Ventes[[#This Row],[VenteNet]]-Ventes[[#This Row],[Cout]],2)</f>
        <v>386.82</v>
      </c>
      <c r="AC1187">
        <f>WEEKDAY(Ventes[[#This Row],[VenteDate]], 2)</f>
        <v>5</v>
      </c>
      <c r="AD1187" t="str">
        <f>CHOOSE(WEEKDAY(Ventes[[#This Row],[VenteDate]], 2),"lun.","mar.","mer.","jeu.","ven.","sam.","dim.")</f>
        <v>ven.</v>
      </c>
      <c r="AE1187" s="10" t="str">
        <f>IF(MONTH(Ventes[[#This Row],[VenteDate]])&lt;10,"0"&amp;MONTH(Ventes[[#This Row],[VenteDate]]),TEXT(MONTH(Ventes[[#This Row],[VenteDate]]),"##"))</f>
        <v>12</v>
      </c>
      <c r="AF1187" t="str">
        <f>CHOOSE(Ventes[[#This Row],[DateMoisNumero]],"janvier","février","mars","avril","mai","juin","juillet.","août","septembre","octobre","novembre","décembre")</f>
        <v>décembre</v>
      </c>
      <c r="AG1187" t="str">
        <f>Ventes[[#This Row],[DateAnnee]]&amp;IF(WEEKNUM(Ventes[[#This Row],[VenteDate]])&lt;10,"-0","-")&amp;WEEKNUM(Ventes[[#This Row],[VenteDate]])</f>
        <v>2025-51</v>
      </c>
      <c r="AH1187" s="10">
        <f>YEAR(Ventes[[#This Row],[VenteDate]])</f>
        <v>2025</v>
      </c>
      <c r="AI1187" s="1"/>
      <c r="AK1187" s="2"/>
      <c r="AR1187"/>
      <c r="AS1187"/>
      <c r="AT1187"/>
      <c r="AU1187"/>
      <c r="AV1187"/>
      <c r="AW1187"/>
      <c r="BA1187"/>
      <c r="BC1187"/>
    </row>
    <row r="1188" spans="1:55">
      <c r="A1188" t="s">
        <v>2230</v>
      </c>
      <c r="B1188" t="s">
        <v>2231</v>
      </c>
      <c r="C1188" t="s">
        <v>901</v>
      </c>
      <c r="D1188" s="8">
        <v>45688</v>
      </c>
      <c r="E1188" s="8">
        <v>46148</v>
      </c>
      <c r="F1188" s="8" t="s">
        <v>95</v>
      </c>
      <c r="G1188" t="s">
        <v>96</v>
      </c>
      <c r="H1188" t="s">
        <v>455</v>
      </c>
      <c r="I1188" t="s">
        <v>456</v>
      </c>
      <c r="J1188" t="s">
        <v>457</v>
      </c>
      <c r="K1188" t="s">
        <v>1437</v>
      </c>
      <c r="L1188" s="9" t="s">
        <v>1438</v>
      </c>
      <c r="M1188" s="9" t="s">
        <v>43</v>
      </c>
      <c r="N1188" t="s">
        <v>44</v>
      </c>
      <c r="O1188" t="s">
        <v>55</v>
      </c>
      <c r="P1188" t="s">
        <v>56</v>
      </c>
      <c r="Q1188" s="5" t="s">
        <v>57</v>
      </c>
      <c r="R1188" t="s">
        <v>58</v>
      </c>
      <c r="S1188" t="s">
        <v>478</v>
      </c>
      <c r="T1188" t="s">
        <v>479</v>
      </c>
      <c r="U1188">
        <v>84</v>
      </c>
      <c r="V1188">
        <v>10</v>
      </c>
      <c r="W1188">
        <v>116.1</v>
      </c>
      <c r="X1188">
        <f>Ventes[[#This Row],[VenteNombre]]*Ventes[[#This Row],[PUHT]]</f>
        <v>1161</v>
      </c>
      <c r="Y1188">
        <f>IF(Ventes[[#This Row],[RemiseType]]="Aucun",0,IF(Ventes[[#This Row],[RemiseType]]="Bas",3%,IF(Ventes[[#This Row],[RemiseType]]="Moyen",5%,IF(Ventes[[#This Row],[RemiseType]]="Elevé",10%,0))))*Ventes[[#This Row],[VenteBrut]]</f>
        <v>34.83</v>
      </c>
      <c r="Z1188">
        <f>Ventes[[#This Row],[VenteBrut]]-Ventes[[#This Row],[Remise]]</f>
        <v>1126.17</v>
      </c>
      <c r="AA1188">
        <f>Ventes[[#This Row],[VenteNombre]]*Ventes[[#This Row],[CUHT]]</f>
        <v>840</v>
      </c>
      <c r="AB1188">
        <f>ROUND(Ventes[[#This Row],[VenteNet]]-Ventes[[#This Row],[Cout]],2)</f>
        <v>286.17</v>
      </c>
      <c r="AC1188">
        <f>WEEKDAY(Ventes[[#This Row],[VenteDate]], 2)</f>
        <v>3</v>
      </c>
      <c r="AD1188" t="str">
        <f>CHOOSE(WEEKDAY(Ventes[[#This Row],[VenteDate]], 2),"lun.","mar.","mer.","jeu.","ven.","sam.","dim.")</f>
        <v>mer.</v>
      </c>
      <c r="AE1188" s="10" t="str">
        <f>IF(MONTH(Ventes[[#This Row],[VenteDate]])&lt;10,"0"&amp;MONTH(Ventes[[#This Row],[VenteDate]]),TEXT(MONTH(Ventes[[#This Row],[VenteDate]]),"##"))</f>
        <v>05</v>
      </c>
      <c r="AF1188" t="str">
        <f>CHOOSE(Ventes[[#This Row],[DateMoisNumero]],"janvier","février","mars","avril","mai","juin","juillet.","août","septembre","octobre","novembre","décembre")</f>
        <v>mai</v>
      </c>
      <c r="AG1188" t="str">
        <f>Ventes[[#This Row],[DateAnnee]]&amp;IF(WEEKNUM(Ventes[[#This Row],[VenteDate]])&lt;10,"-0","-")&amp;WEEKNUM(Ventes[[#This Row],[VenteDate]])</f>
        <v>2026-19</v>
      </c>
      <c r="AH1188" s="10">
        <f>YEAR(Ventes[[#This Row],[VenteDate]])</f>
        <v>2026</v>
      </c>
      <c r="AI1188" s="1"/>
      <c r="AK1188" s="2"/>
      <c r="AR1188"/>
      <c r="AS1188"/>
      <c r="AT1188"/>
      <c r="AU1188"/>
      <c r="AV1188"/>
      <c r="AW1188"/>
      <c r="BA1188"/>
      <c r="BC1188"/>
    </row>
    <row r="1189" spans="1:55">
      <c r="A1189" t="s">
        <v>2230</v>
      </c>
      <c r="B1189" t="s">
        <v>2231</v>
      </c>
      <c r="C1189" t="s">
        <v>901</v>
      </c>
      <c r="D1189" s="8">
        <v>45688</v>
      </c>
      <c r="E1189" s="8">
        <v>46289</v>
      </c>
      <c r="F1189" s="8" t="s">
        <v>95</v>
      </c>
      <c r="G1189" t="s">
        <v>96</v>
      </c>
      <c r="H1189" t="s">
        <v>455</v>
      </c>
      <c r="I1189" t="s">
        <v>456</v>
      </c>
      <c r="J1189" t="s">
        <v>457</v>
      </c>
      <c r="K1189" t="s">
        <v>2238</v>
      </c>
      <c r="L1189" s="9" t="s">
        <v>2239</v>
      </c>
      <c r="M1189" s="9" t="s">
        <v>43</v>
      </c>
      <c r="N1189" t="s">
        <v>44</v>
      </c>
      <c r="O1189" t="s">
        <v>55</v>
      </c>
      <c r="P1189" t="s">
        <v>56</v>
      </c>
      <c r="Q1189" s="5" t="s">
        <v>57</v>
      </c>
      <c r="R1189" t="s">
        <v>58</v>
      </c>
      <c r="S1189" t="s">
        <v>496</v>
      </c>
      <c r="T1189" t="s">
        <v>497</v>
      </c>
      <c r="U1189">
        <v>24</v>
      </c>
      <c r="V1189">
        <v>13</v>
      </c>
      <c r="W1189">
        <v>47.5</v>
      </c>
      <c r="X1189">
        <f>Ventes[[#This Row],[VenteNombre]]*Ventes[[#This Row],[PUHT]]</f>
        <v>617.5</v>
      </c>
      <c r="Y1189">
        <f>IF(Ventes[[#This Row],[RemiseType]]="Aucun",0,IF(Ventes[[#This Row],[RemiseType]]="Bas",3%,IF(Ventes[[#This Row],[RemiseType]]="Moyen",5%,IF(Ventes[[#This Row],[RemiseType]]="Elevé",10%,0))))*Ventes[[#This Row],[VenteBrut]]</f>
        <v>18.524999999999999</v>
      </c>
      <c r="Z1189">
        <f>Ventes[[#This Row],[VenteBrut]]-Ventes[[#This Row],[Remise]]</f>
        <v>598.97500000000002</v>
      </c>
      <c r="AA1189">
        <f>Ventes[[#This Row],[VenteNombre]]*Ventes[[#This Row],[CUHT]]</f>
        <v>312</v>
      </c>
      <c r="AB1189">
        <f>ROUND(Ventes[[#This Row],[VenteNet]]-Ventes[[#This Row],[Cout]],2)</f>
        <v>286.98</v>
      </c>
      <c r="AC1189">
        <f>WEEKDAY(Ventes[[#This Row],[VenteDate]], 2)</f>
        <v>4</v>
      </c>
      <c r="AD1189" t="str">
        <f>CHOOSE(WEEKDAY(Ventes[[#This Row],[VenteDate]], 2),"lun.","mar.","mer.","jeu.","ven.","sam.","dim.")</f>
        <v>jeu.</v>
      </c>
      <c r="AE1189" s="10" t="str">
        <f>IF(MONTH(Ventes[[#This Row],[VenteDate]])&lt;10,"0"&amp;MONTH(Ventes[[#This Row],[VenteDate]]),TEXT(MONTH(Ventes[[#This Row],[VenteDate]]),"##"))</f>
        <v>09</v>
      </c>
      <c r="AF1189" t="str">
        <f>CHOOSE(Ventes[[#This Row],[DateMoisNumero]],"janvier","février","mars","avril","mai","juin","juillet.","août","septembre","octobre","novembre","décembre")</f>
        <v>septembre</v>
      </c>
      <c r="AG1189" t="str">
        <f>Ventes[[#This Row],[DateAnnee]]&amp;IF(WEEKNUM(Ventes[[#This Row],[VenteDate]])&lt;10,"-0","-")&amp;WEEKNUM(Ventes[[#This Row],[VenteDate]])</f>
        <v>2026-39</v>
      </c>
      <c r="AH1189" s="10">
        <f>YEAR(Ventes[[#This Row],[VenteDate]])</f>
        <v>2026</v>
      </c>
      <c r="AI1189" s="1"/>
      <c r="AK1189" s="2"/>
      <c r="AR1189"/>
      <c r="AS1189"/>
      <c r="AT1189"/>
      <c r="AU1189"/>
      <c r="AV1189"/>
      <c r="AW1189"/>
      <c r="BA1189"/>
      <c r="BC1189"/>
    </row>
    <row r="1190" spans="1:55">
      <c r="A1190" t="s">
        <v>2230</v>
      </c>
      <c r="B1190" t="s">
        <v>2231</v>
      </c>
      <c r="C1190" t="s">
        <v>901</v>
      </c>
      <c r="D1190" s="8">
        <v>45688</v>
      </c>
      <c r="E1190" s="8">
        <v>46708</v>
      </c>
      <c r="F1190" s="8" t="s">
        <v>95</v>
      </c>
      <c r="G1190" t="s">
        <v>96</v>
      </c>
      <c r="H1190" t="s">
        <v>455</v>
      </c>
      <c r="I1190" t="s">
        <v>456</v>
      </c>
      <c r="J1190" t="s">
        <v>457</v>
      </c>
      <c r="K1190" t="s">
        <v>776</v>
      </c>
      <c r="L1190" s="9" t="s">
        <v>777</v>
      </c>
      <c r="M1190" s="9" t="s">
        <v>75</v>
      </c>
      <c r="N1190" t="s">
        <v>76</v>
      </c>
      <c r="O1190" t="s">
        <v>45</v>
      </c>
      <c r="P1190" s="9" t="s">
        <v>46</v>
      </c>
      <c r="Q1190" s="5" t="s">
        <v>57</v>
      </c>
      <c r="R1190" t="s">
        <v>58</v>
      </c>
      <c r="S1190" t="s">
        <v>160</v>
      </c>
      <c r="T1190" t="s">
        <v>161</v>
      </c>
      <c r="U1190" s="9">
        <v>50</v>
      </c>
      <c r="V1190">
        <v>19</v>
      </c>
      <c r="W1190" s="9">
        <v>152.08000000000001</v>
      </c>
      <c r="X1190">
        <f>Ventes[[#This Row],[VenteNombre]]*Ventes[[#This Row],[PUHT]]</f>
        <v>2889.5200000000004</v>
      </c>
      <c r="Y1190">
        <f>IF(Ventes[[#This Row],[RemiseType]]="Aucun",0,IF(Ventes[[#This Row],[RemiseType]]="Bas",3%,IF(Ventes[[#This Row],[RemiseType]]="Moyen",5%,IF(Ventes[[#This Row],[RemiseType]]="Elevé",10%,0))))*Ventes[[#This Row],[VenteBrut]]</f>
        <v>144.47600000000003</v>
      </c>
      <c r="Z1190">
        <f>Ventes[[#This Row],[VenteBrut]]-Ventes[[#This Row],[Remise]]</f>
        <v>2745.0440000000003</v>
      </c>
      <c r="AA1190">
        <f>Ventes[[#This Row],[VenteNombre]]*Ventes[[#This Row],[CUHT]]</f>
        <v>950</v>
      </c>
      <c r="AB1190">
        <f>ROUND(Ventes[[#This Row],[VenteNet]]-Ventes[[#This Row],[Cout]],2)</f>
        <v>1795.04</v>
      </c>
      <c r="AC1190">
        <f>WEEKDAY(Ventes[[#This Row],[VenteDate]], 2)</f>
        <v>3</v>
      </c>
      <c r="AD1190" t="str">
        <f>CHOOSE(WEEKDAY(Ventes[[#This Row],[VenteDate]], 2),"lun.","mar.","mer.","jeu.","ven.","sam.","dim.")</f>
        <v>mer.</v>
      </c>
      <c r="AE1190" s="10" t="str">
        <f>IF(MONTH(Ventes[[#This Row],[VenteDate]])&lt;10,"0"&amp;MONTH(Ventes[[#This Row],[VenteDate]]),TEXT(MONTH(Ventes[[#This Row],[VenteDate]]),"##"))</f>
        <v>11</v>
      </c>
      <c r="AF1190" t="str">
        <f>CHOOSE(Ventes[[#This Row],[DateMoisNumero]],"janvier","février","mars","avril","mai","juin","juillet.","août","septembre","octobre","novembre","décembre")</f>
        <v>novembre</v>
      </c>
      <c r="AG1190" t="str">
        <f>Ventes[[#This Row],[DateAnnee]]&amp;IF(WEEKNUM(Ventes[[#This Row],[VenteDate]])&lt;10,"-0","-")&amp;WEEKNUM(Ventes[[#This Row],[VenteDate]])</f>
        <v>2027-47</v>
      </c>
      <c r="AH1190" s="10">
        <f>YEAR(Ventes[[#This Row],[VenteDate]])</f>
        <v>2027</v>
      </c>
      <c r="AI1190" s="1"/>
      <c r="AK1190" s="2"/>
      <c r="AR1190"/>
      <c r="AS1190"/>
      <c r="AT1190"/>
      <c r="AU1190"/>
      <c r="AV1190"/>
      <c r="AW1190"/>
      <c r="BA1190"/>
      <c r="BC1190"/>
    </row>
    <row r="1191" spans="1:55">
      <c r="A1191" t="s">
        <v>2230</v>
      </c>
      <c r="B1191" t="s">
        <v>2231</v>
      </c>
      <c r="C1191" t="s">
        <v>901</v>
      </c>
      <c r="D1191" s="8">
        <v>45688</v>
      </c>
      <c r="E1191" s="8">
        <v>46740</v>
      </c>
      <c r="F1191" s="8" t="s">
        <v>95</v>
      </c>
      <c r="G1191" t="s">
        <v>96</v>
      </c>
      <c r="H1191" t="s">
        <v>455</v>
      </c>
      <c r="I1191" t="s">
        <v>456</v>
      </c>
      <c r="J1191" t="s">
        <v>457</v>
      </c>
      <c r="K1191" t="s">
        <v>2240</v>
      </c>
      <c r="L1191" s="9" t="s">
        <v>2241</v>
      </c>
      <c r="M1191" s="9" t="s">
        <v>63</v>
      </c>
      <c r="N1191" t="s">
        <v>64</v>
      </c>
      <c r="O1191" t="s">
        <v>55</v>
      </c>
      <c r="P1191" s="9" t="s">
        <v>56</v>
      </c>
      <c r="Q1191" s="5" t="s">
        <v>57</v>
      </c>
      <c r="R1191" t="s">
        <v>58</v>
      </c>
      <c r="S1191" t="s">
        <v>71</v>
      </c>
      <c r="T1191" t="s">
        <v>72</v>
      </c>
      <c r="U1191" s="9">
        <v>42.67</v>
      </c>
      <c r="V1191">
        <v>12</v>
      </c>
      <c r="W1191" s="9">
        <v>64.5</v>
      </c>
      <c r="X1191">
        <f>Ventes[[#This Row],[VenteNombre]]*Ventes[[#This Row],[PUHT]]</f>
        <v>774</v>
      </c>
      <c r="Y1191">
        <f>IF(Ventes[[#This Row],[RemiseType]]="Aucun",0,IF(Ventes[[#This Row],[RemiseType]]="Bas",3%,IF(Ventes[[#This Row],[RemiseType]]="Moyen",5%,IF(Ventes[[#This Row],[RemiseType]]="Elevé",10%,0))))*Ventes[[#This Row],[VenteBrut]]</f>
        <v>23.22</v>
      </c>
      <c r="Z1191">
        <f>Ventes[[#This Row],[VenteBrut]]-Ventes[[#This Row],[Remise]]</f>
        <v>750.78</v>
      </c>
      <c r="AA1191">
        <f>Ventes[[#This Row],[VenteNombre]]*Ventes[[#This Row],[CUHT]]</f>
        <v>512.04</v>
      </c>
      <c r="AB1191">
        <f>ROUND(Ventes[[#This Row],[VenteNet]]-Ventes[[#This Row],[Cout]],2)</f>
        <v>238.74</v>
      </c>
      <c r="AC1191">
        <f>WEEKDAY(Ventes[[#This Row],[VenteDate]], 2)</f>
        <v>7</v>
      </c>
      <c r="AD1191" t="str">
        <f>CHOOSE(WEEKDAY(Ventes[[#This Row],[VenteDate]], 2),"lun.","mar.","mer.","jeu.","ven.","sam.","dim.")</f>
        <v>dim.</v>
      </c>
      <c r="AE1191" s="10" t="str">
        <f>IF(MONTH(Ventes[[#This Row],[VenteDate]])&lt;10,"0"&amp;MONTH(Ventes[[#This Row],[VenteDate]]),TEXT(MONTH(Ventes[[#This Row],[VenteDate]]),"##"))</f>
        <v>12</v>
      </c>
      <c r="AF1191" t="str">
        <f>CHOOSE(Ventes[[#This Row],[DateMoisNumero]],"janvier","février","mars","avril","mai","juin","juillet.","août","septembre","octobre","novembre","décembre")</f>
        <v>décembre</v>
      </c>
      <c r="AG1191" t="str">
        <f>Ventes[[#This Row],[DateAnnee]]&amp;IF(WEEKNUM(Ventes[[#This Row],[VenteDate]])&lt;10,"-0","-")&amp;WEEKNUM(Ventes[[#This Row],[VenteDate]])</f>
        <v>2027-52</v>
      </c>
      <c r="AH1191" s="10">
        <f>YEAR(Ventes[[#This Row],[VenteDate]])</f>
        <v>2027</v>
      </c>
      <c r="AI1191" s="1"/>
      <c r="AK1191" s="2"/>
      <c r="AR1191"/>
      <c r="AS1191"/>
      <c r="AT1191"/>
      <c r="AU1191"/>
      <c r="AV1191"/>
      <c r="AW1191"/>
      <c r="BA1191"/>
      <c r="BC1191"/>
    </row>
    <row r="1192" spans="1:55">
      <c r="A1192" t="s">
        <v>2230</v>
      </c>
      <c r="B1192" t="s">
        <v>2231</v>
      </c>
      <c r="C1192" t="s">
        <v>901</v>
      </c>
      <c r="D1192" s="8">
        <v>45688</v>
      </c>
      <c r="E1192" s="8">
        <v>46783</v>
      </c>
      <c r="F1192" s="8" t="s">
        <v>95</v>
      </c>
      <c r="G1192" t="s">
        <v>96</v>
      </c>
      <c r="H1192" t="s">
        <v>455</v>
      </c>
      <c r="I1192" t="s">
        <v>456</v>
      </c>
      <c r="J1192" t="s">
        <v>457</v>
      </c>
      <c r="K1192" t="s">
        <v>534</v>
      </c>
      <c r="L1192" s="9" t="s">
        <v>535</v>
      </c>
      <c r="M1192" s="9" t="s">
        <v>63</v>
      </c>
      <c r="N1192" t="s">
        <v>64</v>
      </c>
      <c r="O1192" t="s">
        <v>55</v>
      </c>
      <c r="P1192" s="9" t="s">
        <v>56</v>
      </c>
      <c r="Q1192" s="5" t="s">
        <v>65</v>
      </c>
      <c r="R1192" t="s">
        <v>66</v>
      </c>
      <c r="S1192" t="s">
        <v>59</v>
      </c>
      <c r="T1192" t="s">
        <v>60</v>
      </c>
      <c r="U1192" s="9">
        <v>61.56</v>
      </c>
      <c r="V1192">
        <v>15</v>
      </c>
      <c r="W1192" s="9">
        <v>148.6</v>
      </c>
      <c r="X1192">
        <f>Ventes[[#This Row],[VenteNombre]]*Ventes[[#This Row],[PUHT]]</f>
        <v>2229</v>
      </c>
      <c r="Y1192">
        <f>IF(Ventes[[#This Row],[RemiseType]]="Aucun",0,IF(Ventes[[#This Row],[RemiseType]]="Bas",3%,IF(Ventes[[#This Row],[RemiseType]]="Moyen",5%,IF(Ventes[[#This Row],[RemiseType]]="Elevé",10%,0))))*Ventes[[#This Row],[VenteBrut]]</f>
        <v>66.87</v>
      </c>
      <c r="Z1192">
        <f>Ventes[[#This Row],[VenteBrut]]-Ventes[[#This Row],[Remise]]</f>
        <v>2162.13</v>
      </c>
      <c r="AA1192">
        <f>Ventes[[#This Row],[VenteNombre]]*Ventes[[#This Row],[CUHT]]</f>
        <v>923.40000000000009</v>
      </c>
      <c r="AB1192">
        <f>ROUND(Ventes[[#This Row],[VenteNet]]-Ventes[[#This Row],[Cout]],2)</f>
        <v>1238.73</v>
      </c>
      <c r="AC1192">
        <f>WEEKDAY(Ventes[[#This Row],[VenteDate]], 2)</f>
        <v>1</v>
      </c>
      <c r="AD1192" t="str">
        <f>CHOOSE(WEEKDAY(Ventes[[#This Row],[VenteDate]], 2),"lun.","mar.","mer.","jeu.","ven.","sam.","dim.")</f>
        <v>lun.</v>
      </c>
      <c r="AE1192" s="10" t="str">
        <f>IF(MONTH(Ventes[[#This Row],[VenteDate]])&lt;10,"0"&amp;MONTH(Ventes[[#This Row],[VenteDate]]),TEXT(MONTH(Ventes[[#This Row],[VenteDate]]),"##"))</f>
        <v>01</v>
      </c>
      <c r="AF1192" t="str">
        <f>CHOOSE(Ventes[[#This Row],[DateMoisNumero]],"janvier","février","mars","avril","mai","juin","juillet.","août","septembre","octobre","novembre","décembre")</f>
        <v>janvier</v>
      </c>
      <c r="AG1192" t="str">
        <f>Ventes[[#This Row],[DateAnnee]]&amp;IF(WEEKNUM(Ventes[[#This Row],[VenteDate]])&lt;10,"-0","-")&amp;WEEKNUM(Ventes[[#This Row],[VenteDate]])</f>
        <v>2028-06</v>
      </c>
      <c r="AH1192" s="10">
        <f>YEAR(Ventes[[#This Row],[VenteDate]])</f>
        <v>2028</v>
      </c>
      <c r="AI1192" s="1"/>
      <c r="AK1192" s="2"/>
      <c r="AR1192"/>
      <c r="AS1192"/>
      <c r="AT1192"/>
      <c r="AU1192"/>
      <c r="AV1192"/>
      <c r="AW1192"/>
      <c r="BA1192"/>
      <c r="BC1192"/>
    </row>
    <row r="1193" spans="1:55">
      <c r="A1193" t="s">
        <v>2230</v>
      </c>
      <c r="B1193" t="s">
        <v>2231</v>
      </c>
      <c r="C1193" t="s">
        <v>901</v>
      </c>
      <c r="D1193" s="8">
        <v>45688</v>
      </c>
      <c r="E1193" s="8">
        <v>46879</v>
      </c>
      <c r="F1193" s="8" t="s">
        <v>95</v>
      </c>
      <c r="G1193" t="s">
        <v>96</v>
      </c>
      <c r="H1193" t="s">
        <v>455</v>
      </c>
      <c r="I1193" t="s">
        <v>456</v>
      </c>
      <c r="J1193" t="s">
        <v>457</v>
      </c>
      <c r="K1193" t="s">
        <v>2242</v>
      </c>
      <c r="L1193" s="9" t="s">
        <v>2243</v>
      </c>
      <c r="M1193" s="9" t="s">
        <v>43</v>
      </c>
      <c r="N1193" t="s">
        <v>44</v>
      </c>
      <c r="O1193" t="s">
        <v>55</v>
      </c>
      <c r="P1193" s="9" t="s">
        <v>56</v>
      </c>
      <c r="Q1193" s="5" t="s">
        <v>57</v>
      </c>
      <c r="R1193" t="s">
        <v>58</v>
      </c>
      <c r="S1193" t="s">
        <v>478</v>
      </c>
      <c r="T1193" t="s">
        <v>479</v>
      </c>
      <c r="U1193" s="9">
        <v>58.33</v>
      </c>
      <c r="V1193">
        <v>10</v>
      </c>
      <c r="W1193" s="9">
        <v>80.63</v>
      </c>
      <c r="X1193">
        <f>Ventes[[#This Row],[VenteNombre]]*Ventes[[#This Row],[PUHT]]</f>
        <v>806.3</v>
      </c>
      <c r="Y1193">
        <f>IF(Ventes[[#This Row],[RemiseType]]="Aucun",0,IF(Ventes[[#This Row],[RemiseType]]="Bas",3%,IF(Ventes[[#This Row],[RemiseType]]="Moyen",5%,IF(Ventes[[#This Row],[RemiseType]]="Elevé",10%,0))))*Ventes[[#This Row],[VenteBrut]]</f>
        <v>24.188999999999997</v>
      </c>
      <c r="Z1193">
        <f>Ventes[[#This Row],[VenteBrut]]-Ventes[[#This Row],[Remise]]</f>
        <v>782.11099999999999</v>
      </c>
      <c r="AA1193">
        <f>Ventes[[#This Row],[VenteNombre]]*Ventes[[#This Row],[CUHT]]</f>
        <v>583.29999999999995</v>
      </c>
      <c r="AB1193">
        <f>ROUND(Ventes[[#This Row],[VenteNet]]-Ventes[[#This Row],[Cout]],2)</f>
        <v>198.81</v>
      </c>
      <c r="AC1193">
        <f>WEEKDAY(Ventes[[#This Row],[VenteDate]], 2)</f>
        <v>6</v>
      </c>
      <c r="AD1193" t="str">
        <f>CHOOSE(WEEKDAY(Ventes[[#This Row],[VenteDate]], 2),"lun.","mar.","mer.","jeu.","ven.","sam.","dim.")</f>
        <v>sam.</v>
      </c>
      <c r="AE1193" s="10" t="str">
        <f>IF(MONTH(Ventes[[#This Row],[VenteDate]])&lt;10,"0"&amp;MONTH(Ventes[[#This Row],[VenteDate]]),TEXT(MONTH(Ventes[[#This Row],[VenteDate]]),"##"))</f>
        <v>05</v>
      </c>
      <c r="AF1193" t="str">
        <f>CHOOSE(Ventes[[#This Row],[DateMoisNumero]],"janvier","février","mars","avril","mai","juin","juillet.","août","septembre","octobre","novembre","décembre")</f>
        <v>mai</v>
      </c>
      <c r="AG1193" t="str">
        <f>Ventes[[#This Row],[DateAnnee]]&amp;IF(WEEKNUM(Ventes[[#This Row],[VenteDate]])&lt;10,"-0","-")&amp;WEEKNUM(Ventes[[#This Row],[VenteDate]])</f>
        <v>2028-19</v>
      </c>
      <c r="AH1193" s="10">
        <f>YEAR(Ventes[[#This Row],[VenteDate]])</f>
        <v>2028</v>
      </c>
      <c r="AI1193" s="1"/>
      <c r="AK1193" s="2"/>
      <c r="AR1193"/>
      <c r="AS1193"/>
      <c r="AT1193"/>
      <c r="AU1193"/>
      <c r="AV1193"/>
      <c r="AW1193"/>
      <c r="BA1193"/>
      <c r="BC1193"/>
    </row>
    <row r="1194" spans="1:55">
      <c r="A1194" t="s">
        <v>2244</v>
      </c>
      <c r="B1194" t="s">
        <v>2245</v>
      </c>
      <c r="C1194" t="s">
        <v>2087</v>
      </c>
      <c r="D1194" s="7">
        <v>45673</v>
      </c>
      <c r="E1194" s="8">
        <v>45673</v>
      </c>
      <c r="F1194" s="8" t="s">
        <v>170</v>
      </c>
      <c r="G1194" t="s">
        <v>171</v>
      </c>
      <c r="H1194" t="s">
        <v>670</v>
      </c>
      <c r="I1194" t="s">
        <v>671</v>
      </c>
      <c r="J1194" t="s">
        <v>672</v>
      </c>
      <c r="K1194" t="s">
        <v>2246</v>
      </c>
      <c r="L1194" s="9" t="s">
        <v>2247</v>
      </c>
      <c r="M1194" s="9" t="s">
        <v>53</v>
      </c>
      <c r="N1194" t="s">
        <v>54</v>
      </c>
      <c r="O1194" t="s">
        <v>45</v>
      </c>
      <c r="P1194" s="9" t="s">
        <v>46</v>
      </c>
      <c r="Q1194" s="5" t="s">
        <v>57</v>
      </c>
      <c r="R1194" t="s">
        <v>58</v>
      </c>
      <c r="S1194" t="s">
        <v>49</v>
      </c>
      <c r="T1194" t="s">
        <v>50</v>
      </c>
      <c r="U1194" s="9">
        <v>29.5</v>
      </c>
      <c r="V1194">
        <v>83</v>
      </c>
      <c r="W1194" s="9">
        <v>44.25</v>
      </c>
      <c r="X1194">
        <f>Ventes[[#This Row],[VenteNombre]]*Ventes[[#This Row],[PUHT]]</f>
        <v>3672.75</v>
      </c>
      <c r="Y1194">
        <f>IF(Ventes[[#This Row],[RemiseType]]="Aucun",0,IF(Ventes[[#This Row],[RemiseType]]="Bas",3%,IF(Ventes[[#This Row],[RemiseType]]="Moyen",5%,IF(Ventes[[#This Row],[RemiseType]]="Elevé",10%,0))))*Ventes[[#This Row],[VenteBrut]]</f>
        <v>183.63750000000002</v>
      </c>
      <c r="Z1194">
        <f>Ventes[[#This Row],[VenteBrut]]-Ventes[[#This Row],[Remise]]</f>
        <v>3489.1125000000002</v>
      </c>
      <c r="AA1194">
        <f>Ventes[[#This Row],[VenteNombre]]*Ventes[[#This Row],[CUHT]]</f>
        <v>2448.5</v>
      </c>
      <c r="AB1194">
        <f>ROUND(Ventes[[#This Row],[VenteNet]]-Ventes[[#This Row],[Cout]],2)</f>
        <v>1040.6099999999999</v>
      </c>
      <c r="AC1194">
        <f>WEEKDAY(Ventes[[#This Row],[VenteDate]], 2)</f>
        <v>4</v>
      </c>
      <c r="AD1194" t="str">
        <f>CHOOSE(WEEKDAY(Ventes[[#This Row],[VenteDate]], 2),"lun.","mar.","mer.","jeu.","ven.","sam.","dim.")</f>
        <v>jeu.</v>
      </c>
      <c r="AE1194" s="10" t="str">
        <f>IF(MONTH(Ventes[[#This Row],[VenteDate]])&lt;10,"0"&amp;MONTH(Ventes[[#This Row],[VenteDate]]),TEXT(MONTH(Ventes[[#This Row],[VenteDate]]),"##"))</f>
        <v>01</v>
      </c>
      <c r="AF1194" t="str">
        <f>CHOOSE(Ventes[[#This Row],[DateMoisNumero]],"janvier","février","mars","avril","mai","juin","juillet.","août","septembre","octobre","novembre","décembre")</f>
        <v>janvier</v>
      </c>
      <c r="AG1194" t="str">
        <f>Ventes[[#This Row],[DateAnnee]]&amp;IF(WEEKNUM(Ventes[[#This Row],[VenteDate]])&lt;10,"-0","-")&amp;WEEKNUM(Ventes[[#This Row],[VenteDate]])</f>
        <v>2025-03</v>
      </c>
      <c r="AH1194" s="10">
        <f>YEAR(Ventes[[#This Row],[VenteDate]])</f>
        <v>2025</v>
      </c>
      <c r="AI1194" s="1"/>
      <c r="AK1194" s="2"/>
      <c r="AR1194"/>
      <c r="AS1194"/>
      <c r="AT1194"/>
      <c r="AU1194"/>
      <c r="AV1194"/>
      <c r="AW1194"/>
      <c r="BA1194"/>
      <c r="BC1194"/>
    </row>
    <row r="1195" spans="1:55">
      <c r="A1195" t="s">
        <v>2244</v>
      </c>
      <c r="B1195" t="s">
        <v>2245</v>
      </c>
      <c r="C1195" t="s">
        <v>2087</v>
      </c>
      <c r="D1195" s="7">
        <v>45673</v>
      </c>
      <c r="E1195" s="8">
        <v>45673</v>
      </c>
      <c r="F1195" s="8" t="s">
        <v>170</v>
      </c>
      <c r="G1195" t="s">
        <v>171</v>
      </c>
      <c r="H1195" t="s">
        <v>670</v>
      </c>
      <c r="I1195" t="s">
        <v>671</v>
      </c>
      <c r="J1195" t="s">
        <v>672</v>
      </c>
      <c r="K1195" t="s">
        <v>1136</v>
      </c>
      <c r="L1195" s="9" t="s">
        <v>1137</v>
      </c>
      <c r="M1195" s="9" t="s">
        <v>63</v>
      </c>
      <c r="N1195" t="s">
        <v>64</v>
      </c>
      <c r="O1195" t="s">
        <v>45</v>
      </c>
      <c r="P1195" s="9" t="s">
        <v>46</v>
      </c>
      <c r="Q1195" s="5" t="s">
        <v>57</v>
      </c>
      <c r="R1195" t="s">
        <v>58</v>
      </c>
      <c r="S1195" t="s">
        <v>49</v>
      </c>
      <c r="T1195" t="s">
        <v>50</v>
      </c>
      <c r="U1195" s="9">
        <v>5.16</v>
      </c>
      <c r="V1195">
        <v>12</v>
      </c>
      <c r="W1195" s="9">
        <v>105.4</v>
      </c>
      <c r="X1195">
        <f>Ventes[[#This Row],[VenteNombre]]*Ventes[[#This Row],[PUHT]]</f>
        <v>1264.8000000000002</v>
      </c>
      <c r="Y1195">
        <f>IF(Ventes[[#This Row],[RemiseType]]="Aucun",0,IF(Ventes[[#This Row],[RemiseType]]="Bas",3%,IF(Ventes[[#This Row],[RemiseType]]="Moyen",5%,IF(Ventes[[#This Row],[RemiseType]]="Elevé",10%,0))))*Ventes[[#This Row],[VenteBrut]]</f>
        <v>63.240000000000009</v>
      </c>
      <c r="Z1195">
        <f>Ventes[[#This Row],[VenteBrut]]-Ventes[[#This Row],[Remise]]</f>
        <v>1201.5600000000002</v>
      </c>
      <c r="AA1195">
        <f>Ventes[[#This Row],[VenteNombre]]*Ventes[[#This Row],[CUHT]]</f>
        <v>61.92</v>
      </c>
      <c r="AB1195">
        <f>ROUND(Ventes[[#This Row],[VenteNet]]-Ventes[[#This Row],[Cout]],2)</f>
        <v>1139.6400000000001</v>
      </c>
      <c r="AC1195">
        <f>WEEKDAY(Ventes[[#This Row],[VenteDate]], 2)</f>
        <v>4</v>
      </c>
      <c r="AD1195" t="str">
        <f>CHOOSE(WEEKDAY(Ventes[[#This Row],[VenteDate]], 2),"lun.","mar.","mer.","jeu.","ven.","sam.","dim.")</f>
        <v>jeu.</v>
      </c>
      <c r="AE1195" s="10" t="str">
        <f>IF(MONTH(Ventes[[#This Row],[VenteDate]])&lt;10,"0"&amp;MONTH(Ventes[[#This Row],[VenteDate]]),TEXT(MONTH(Ventes[[#This Row],[VenteDate]]),"##"))</f>
        <v>01</v>
      </c>
      <c r="AF1195" t="str">
        <f>CHOOSE(Ventes[[#This Row],[DateMoisNumero]],"janvier","février","mars","avril","mai","juin","juillet.","août","septembre","octobre","novembre","décembre")</f>
        <v>janvier</v>
      </c>
      <c r="AG1195" t="str">
        <f>Ventes[[#This Row],[DateAnnee]]&amp;IF(WEEKNUM(Ventes[[#This Row],[VenteDate]])&lt;10,"-0","-")&amp;WEEKNUM(Ventes[[#This Row],[VenteDate]])</f>
        <v>2025-03</v>
      </c>
      <c r="AH1195" s="10">
        <f>YEAR(Ventes[[#This Row],[VenteDate]])</f>
        <v>2025</v>
      </c>
      <c r="AI1195" s="1"/>
      <c r="AK1195" s="2"/>
      <c r="AR1195"/>
      <c r="AS1195"/>
      <c r="AT1195"/>
      <c r="AU1195"/>
      <c r="AV1195"/>
      <c r="AW1195"/>
      <c r="BA1195"/>
      <c r="BC1195"/>
    </row>
    <row r="1196" spans="1:55">
      <c r="A1196" t="s">
        <v>2244</v>
      </c>
      <c r="B1196" t="s">
        <v>2245</v>
      </c>
      <c r="C1196" t="s">
        <v>2087</v>
      </c>
      <c r="D1196" s="7">
        <v>45673</v>
      </c>
      <c r="E1196" s="8">
        <v>45934</v>
      </c>
      <c r="F1196" s="8" t="s">
        <v>170</v>
      </c>
      <c r="G1196" t="s">
        <v>171</v>
      </c>
      <c r="H1196" t="s">
        <v>670</v>
      </c>
      <c r="I1196" t="s">
        <v>671</v>
      </c>
      <c r="J1196" t="s">
        <v>672</v>
      </c>
      <c r="K1196" t="s">
        <v>1292</v>
      </c>
      <c r="L1196" s="9" t="s">
        <v>1293</v>
      </c>
      <c r="M1196" s="9" t="s">
        <v>63</v>
      </c>
      <c r="N1196" t="s">
        <v>64</v>
      </c>
      <c r="O1196" t="s">
        <v>45</v>
      </c>
      <c r="P1196" t="s">
        <v>46</v>
      </c>
      <c r="Q1196" s="5" t="s">
        <v>57</v>
      </c>
      <c r="R1196" t="s">
        <v>58</v>
      </c>
      <c r="S1196" t="s">
        <v>143</v>
      </c>
      <c r="T1196" t="s">
        <v>144</v>
      </c>
      <c r="U1196">
        <v>129.6</v>
      </c>
      <c r="V1196">
        <v>15</v>
      </c>
      <c r="W1196">
        <v>171</v>
      </c>
      <c r="X1196">
        <f>Ventes[[#This Row],[VenteNombre]]*Ventes[[#This Row],[PUHT]]</f>
        <v>2565</v>
      </c>
      <c r="Y1196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1196">
        <f>Ventes[[#This Row],[VenteBrut]]-Ventes[[#This Row],[Remise]]</f>
        <v>2436.75</v>
      </c>
      <c r="AA1196">
        <f>Ventes[[#This Row],[VenteNombre]]*Ventes[[#This Row],[CUHT]]</f>
        <v>1944</v>
      </c>
      <c r="AB1196">
        <f>ROUND(Ventes[[#This Row],[VenteNet]]-Ventes[[#This Row],[Cout]],2)</f>
        <v>492.75</v>
      </c>
      <c r="AC1196">
        <f>WEEKDAY(Ventes[[#This Row],[VenteDate]], 2)</f>
        <v>6</v>
      </c>
      <c r="AD1196" t="str">
        <f>CHOOSE(WEEKDAY(Ventes[[#This Row],[VenteDate]], 2),"lun.","mar.","mer.","jeu.","ven.","sam.","dim.")</f>
        <v>sam.</v>
      </c>
      <c r="AE1196" s="10" t="str">
        <f>IF(MONTH(Ventes[[#This Row],[VenteDate]])&lt;10,"0"&amp;MONTH(Ventes[[#This Row],[VenteDate]]),TEXT(MONTH(Ventes[[#This Row],[VenteDate]]),"##"))</f>
        <v>10</v>
      </c>
      <c r="AF1196" t="str">
        <f>CHOOSE(Ventes[[#This Row],[DateMoisNumero]],"janvier","février","mars","avril","mai","juin","juillet.","août","septembre","octobre","novembre","décembre")</f>
        <v>octobre</v>
      </c>
      <c r="AG1196" t="str">
        <f>Ventes[[#This Row],[DateAnnee]]&amp;IF(WEEKNUM(Ventes[[#This Row],[VenteDate]])&lt;10,"-0","-")&amp;WEEKNUM(Ventes[[#This Row],[VenteDate]])</f>
        <v>2025-40</v>
      </c>
      <c r="AH1196" s="10">
        <f>YEAR(Ventes[[#This Row],[VenteDate]])</f>
        <v>2025</v>
      </c>
      <c r="AI1196" s="1"/>
      <c r="AK1196" s="2"/>
      <c r="AR1196"/>
      <c r="AS1196"/>
      <c r="AT1196"/>
      <c r="AU1196"/>
      <c r="AV1196"/>
      <c r="AW1196"/>
      <c r="BA1196"/>
      <c r="BC1196"/>
    </row>
    <row r="1197" spans="1:55">
      <c r="A1197" t="s">
        <v>2244</v>
      </c>
      <c r="B1197" t="s">
        <v>2245</v>
      </c>
      <c r="C1197" t="s">
        <v>2087</v>
      </c>
      <c r="D1197" s="7">
        <v>45673</v>
      </c>
      <c r="E1197" s="8">
        <v>46005</v>
      </c>
      <c r="F1197" s="8" t="s">
        <v>170</v>
      </c>
      <c r="G1197" t="s">
        <v>171</v>
      </c>
      <c r="H1197" t="s">
        <v>670</v>
      </c>
      <c r="I1197" t="s">
        <v>671</v>
      </c>
      <c r="J1197" t="s">
        <v>672</v>
      </c>
      <c r="K1197" t="s">
        <v>2248</v>
      </c>
      <c r="L1197" s="9" t="s">
        <v>2249</v>
      </c>
      <c r="M1197" s="9" t="s">
        <v>63</v>
      </c>
      <c r="N1197" t="s">
        <v>64</v>
      </c>
      <c r="O1197" t="s">
        <v>45</v>
      </c>
      <c r="P1197" t="s">
        <v>46</v>
      </c>
      <c r="Q1197" s="5" t="s">
        <v>57</v>
      </c>
      <c r="R1197" t="s">
        <v>58</v>
      </c>
      <c r="S1197" t="s">
        <v>49</v>
      </c>
      <c r="T1197" t="s">
        <v>50</v>
      </c>
      <c r="U1197">
        <v>154.80000000000001</v>
      </c>
      <c r="V1197">
        <v>13</v>
      </c>
      <c r="W1197">
        <v>262</v>
      </c>
      <c r="X1197">
        <f>Ventes[[#This Row],[VenteNombre]]*Ventes[[#This Row],[PUHT]]</f>
        <v>3406</v>
      </c>
      <c r="Y1197">
        <f>IF(Ventes[[#This Row],[RemiseType]]="Aucun",0,IF(Ventes[[#This Row],[RemiseType]]="Bas",3%,IF(Ventes[[#This Row],[RemiseType]]="Moyen",5%,IF(Ventes[[#This Row],[RemiseType]]="Elevé",10%,0))))*Ventes[[#This Row],[VenteBrut]]</f>
        <v>170.3</v>
      </c>
      <c r="Z1197">
        <f>Ventes[[#This Row],[VenteBrut]]-Ventes[[#This Row],[Remise]]</f>
        <v>3235.7</v>
      </c>
      <c r="AA1197">
        <f>Ventes[[#This Row],[VenteNombre]]*Ventes[[#This Row],[CUHT]]</f>
        <v>2012.4</v>
      </c>
      <c r="AB1197">
        <f>ROUND(Ventes[[#This Row],[VenteNet]]-Ventes[[#This Row],[Cout]],2)</f>
        <v>1223.3</v>
      </c>
      <c r="AC1197">
        <f>WEEKDAY(Ventes[[#This Row],[VenteDate]], 2)</f>
        <v>7</v>
      </c>
      <c r="AD1197" t="str">
        <f>CHOOSE(WEEKDAY(Ventes[[#This Row],[VenteDate]], 2),"lun.","mar.","mer.","jeu.","ven.","sam.","dim.")</f>
        <v>dim.</v>
      </c>
      <c r="AE1197" s="10" t="str">
        <f>IF(MONTH(Ventes[[#This Row],[VenteDate]])&lt;10,"0"&amp;MONTH(Ventes[[#This Row],[VenteDate]]),TEXT(MONTH(Ventes[[#This Row],[VenteDate]]),"##"))</f>
        <v>12</v>
      </c>
      <c r="AF1197" t="str">
        <f>CHOOSE(Ventes[[#This Row],[DateMoisNumero]],"janvier","février","mars","avril","mai","juin","juillet.","août","septembre","octobre","novembre","décembre")</f>
        <v>décembre</v>
      </c>
      <c r="AG1197" t="str">
        <f>Ventes[[#This Row],[DateAnnee]]&amp;IF(WEEKNUM(Ventes[[#This Row],[VenteDate]])&lt;10,"-0","-")&amp;WEEKNUM(Ventes[[#This Row],[VenteDate]])</f>
        <v>2025-51</v>
      </c>
      <c r="AH1197" s="10">
        <f>YEAR(Ventes[[#This Row],[VenteDate]])</f>
        <v>2025</v>
      </c>
      <c r="AI1197" s="1"/>
      <c r="AK1197" s="2"/>
      <c r="AR1197"/>
      <c r="AS1197"/>
      <c r="AT1197"/>
      <c r="AU1197"/>
      <c r="AV1197"/>
      <c r="AW1197"/>
      <c r="BA1197"/>
      <c r="BC1197"/>
    </row>
    <row r="1198" spans="1:55">
      <c r="A1198" t="s">
        <v>2244</v>
      </c>
      <c r="B1198" t="s">
        <v>2245</v>
      </c>
      <c r="C1198" t="s">
        <v>2087</v>
      </c>
      <c r="D1198" s="7">
        <v>45673</v>
      </c>
      <c r="E1198" s="8">
        <v>46086</v>
      </c>
      <c r="F1198" s="8" t="s">
        <v>170</v>
      </c>
      <c r="G1198" t="s">
        <v>171</v>
      </c>
      <c r="H1198" t="s">
        <v>670</v>
      </c>
      <c r="I1198" t="s">
        <v>671</v>
      </c>
      <c r="J1198" t="s">
        <v>672</v>
      </c>
      <c r="K1198" t="s">
        <v>2250</v>
      </c>
      <c r="L1198" s="9" t="s">
        <v>2251</v>
      </c>
      <c r="M1198" s="9" t="s">
        <v>130</v>
      </c>
      <c r="N1198" t="s">
        <v>131</v>
      </c>
      <c r="O1198" t="s">
        <v>45</v>
      </c>
      <c r="P1198" t="s">
        <v>46</v>
      </c>
      <c r="Q1198" s="5" t="s">
        <v>57</v>
      </c>
      <c r="R1198" t="s">
        <v>58</v>
      </c>
      <c r="S1198" t="s">
        <v>183</v>
      </c>
      <c r="T1198" t="s">
        <v>184</v>
      </c>
      <c r="U1198">
        <v>80.349999999999994</v>
      </c>
      <c r="V1198">
        <v>81</v>
      </c>
      <c r="W1198">
        <v>136.94</v>
      </c>
      <c r="X1198">
        <f>Ventes[[#This Row],[VenteNombre]]*Ventes[[#This Row],[PUHT]]</f>
        <v>11092.14</v>
      </c>
      <c r="Y1198">
        <f>IF(Ventes[[#This Row],[RemiseType]]="Aucun",0,IF(Ventes[[#This Row],[RemiseType]]="Bas",3%,IF(Ventes[[#This Row],[RemiseType]]="Moyen",5%,IF(Ventes[[#This Row],[RemiseType]]="Elevé",10%,0))))*Ventes[[#This Row],[VenteBrut]]</f>
        <v>554.60699999999997</v>
      </c>
      <c r="Z1198">
        <f>Ventes[[#This Row],[VenteBrut]]-Ventes[[#This Row],[Remise]]</f>
        <v>10537.532999999999</v>
      </c>
      <c r="AA1198">
        <f>Ventes[[#This Row],[VenteNombre]]*Ventes[[#This Row],[CUHT]]</f>
        <v>6508.3499999999995</v>
      </c>
      <c r="AB1198">
        <f>ROUND(Ventes[[#This Row],[VenteNet]]-Ventes[[#This Row],[Cout]],2)</f>
        <v>4029.18</v>
      </c>
      <c r="AC1198">
        <f>WEEKDAY(Ventes[[#This Row],[VenteDate]], 2)</f>
        <v>4</v>
      </c>
      <c r="AD1198" t="str">
        <f>CHOOSE(WEEKDAY(Ventes[[#This Row],[VenteDate]], 2),"lun.","mar.","mer.","jeu.","ven.","sam.","dim.")</f>
        <v>jeu.</v>
      </c>
      <c r="AE1198" s="10" t="str">
        <f>IF(MONTH(Ventes[[#This Row],[VenteDate]])&lt;10,"0"&amp;MONTH(Ventes[[#This Row],[VenteDate]]),TEXT(MONTH(Ventes[[#This Row],[VenteDate]]),"##"))</f>
        <v>03</v>
      </c>
      <c r="AF1198" t="str">
        <f>CHOOSE(Ventes[[#This Row],[DateMoisNumero]],"janvier","février","mars","avril","mai","juin","juillet.","août","septembre","octobre","novembre","décembre")</f>
        <v>mars</v>
      </c>
      <c r="AG1198" t="str">
        <f>Ventes[[#This Row],[DateAnnee]]&amp;IF(WEEKNUM(Ventes[[#This Row],[VenteDate]])&lt;10,"-0","-")&amp;WEEKNUM(Ventes[[#This Row],[VenteDate]])</f>
        <v>2026-10</v>
      </c>
      <c r="AH1198" s="10">
        <f>YEAR(Ventes[[#This Row],[VenteDate]])</f>
        <v>2026</v>
      </c>
      <c r="AI1198" s="1"/>
      <c r="AK1198" s="2"/>
      <c r="AR1198"/>
      <c r="AS1198"/>
      <c r="AT1198"/>
      <c r="AU1198"/>
      <c r="AV1198"/>
      <c r="AW1198"/>
      <c r="BA1198"/>
      <c r="BC1198"/>
    </row>
    <row r="1199" spans="1:55">
      <c r="A1199" t="s">
        <v>2244</v>
      </c>
      <c r="B1199" t="s">
        <v>2245</v>
      </c>
      <c r="C1199" t="s">
        <v>2087</v>
      </c>
      <c r="D1199" s="7">
        <v>45673</v>
      </c>
      <c r="E1199" s="8">
        <v>46224</v>
      </c>
      <c r="F1199" s="8" t="s">
        <v>170</v>
      </c>
      <c r="G1199" t="s">
        <v>171</v>
      </c>
      <c r="H1199" t="s">
        <v>670</v>
      </c>
      <c r="I1199" t="s">
        <v>671</v>
      </c>
      <c r="J1199" t="s">
        <v>672</v>
      </c>
      <c r="K1199" t="s">
        <v>2252</v>
      </c>
      <c r="L1199" s="9" t="s">
        <v>2253</v>
      </c>
      <c r="M1199" s="9" t="s">
        <v>53</v>
      </c>
      <c r="N1199" t="s">
        <v>54</v>
      </c>
      <c r="O1199" t="s">
        <v>45</v>
      </c>
      <c r="P1199" t="s">
        <v>46</v>
      </c>
      <c r="Q1199" s="5" t="s">
        <v>57</v>
      </c>
      <c r="R1199" t="s">
        <v>58</v>
      </c>
      <c r="S1199" t="s">
        <v>49</v>
      </c>
      <c r="T1199" t="s">
        <v>50</v>
      </c>
      <c r="U1199">
        <v>39.33</v>
      </c>
      <c r="V1199">
        <v>83</v>
      </c>
      <c r="W1199">
        <v>59</v>
      </c>
      <c r="X1199">
        <f>Ventes[[#This Row],[VenteNombre]]*Ventes[[#This Row],[PUHT]]</f>
        <v>4897</v>
      </c>
      <c r="Y1199">
        <f>IF(Ventes[[#This Row],[RemiseType]]="Aucun",0,IF(Ventes[[#This Row],[RemiseType]]="Bas",3%,IF(Ventes[[#This Row],[RemiseType]]="Moyen",5%,IF(Ventes[[#This Row],[RemiseType]]="Elevé",10%,0))))*Ventes[[#This Row],[VenteBrut]]</f>
        <v>244.85000000000002</v>
      </c>
      <c r="Z1199">
        <f>Ventes[[#This Row],[VenteBrut]]-Ventes[[#This Row],[Remise]]</f>
        <v>4652.1499999999996</v>
      </c>
      <c r="AA1199">
        <f>Ventes[[#This Row],[VenteNombre]]*Ventes[[#This Row],[CUHT]]</f>
        <v>3264.39</v>
      </c>
      <c r="AB1199">
        <f>ROUND(Ventes[[#This Row],[VenteNet]]-Ventes[[#This Row],[Cout]],2)</f>
        <v>1387.76</v>
      </c>
      <c r="AC1199">
        <f>WEEKDAY(Ventes[[#This Row],[VenteDate]], 2)</f>
        <v>2</v>
      </c>
      <c r="AD1199" t="str">
        <f>CHOOSE(WEEKDAY(Ventes[[#This Row],[VenteDate]], 2),"lun.","mar.","mer.","jeu.","ven.","sam.","dim.")</f>
        <v>mar.</v>
      </c>
      <c r="AE1199" s="10" t="str">
        <f>IF(MONTH(Ventes[[#This Row],[VenteDate]])&lt;10,"0"&amp;MONTH(Ventes[[#This Row],[VenteDate]]),TEXT(MONTH(Ventes[[#This Row],[VenteDate]]),"##"))</f>
        <v>07</v>
      </c>
      <c r="AF1199" t="str">
        <f>CHOOSE(Ventes[[#This Row],[DateMoisNumero]],"janvier","février","mars","avril","mai","juin","juillet.","août","septembre","octobre","novembre","décembre")</f>
        <v>juillet.</v>
      </c>
      <c r="AG1199" t="str">
        <f>Ventes[[#This Row],[DateAnnee]]&amp;IF(WEEKNUM(Ventes[[#This Row],[VenteDate]])&lt;10,"-0","-")&amp;WEEKNUM(Ventes[[#This Row],[VenteDate]])</f>
        <v>2026-30</v>
      </c>
      <c r="AH1199" s="10">
        <f>YEAR(Ventes[[#This Row],[VenteDate]])</f>
        <v>2026</v>
      </c>
      <c r="AI1199" s="1"/>
      <c r="AK1199" s="2"/>
      <c r="AR1199"/>
      <c r="AS1199"/>
      <c r="AT1199"/>
      <c r="AU1199"/>
      <c r="AV1199"/>
      <c r="AW1199"/>
      <c r="BA1199"/>
      <c r="BC1199"/>
    </row>
    <row r="1200" spans="1:55">
      <c r="A1200" t="s">
        <v>2244</v>
      </c>
      <c r="B1200" t="s">
        <v>2245</v>
      </c>
      <c r="C1200" t="s">
        <v>2087</v>
      </c>
      <c r="D1200" s="7">
        <v>45673</v>
      </c>
      <c r="E1200" s="8">
        <v>46354</v>
      </c>
      <c r="F1200" s="8" t="s">
        <v>170</v>
      </c>
      <c r="G1200" t="s">
        <v>171</v>
      </c>
      <c r="H1200" t="s">
        <v>670</v>
      </c>
      <c r="I1200" t="s">
        <v>671</v>
      </c>
      <c r="J1200" t="s">
        <v>672</v>
      </c>
      <c r="K1200" t="s">
        <v>1415</v>
      </c>
      <c r="L1200" s="9" t="s">
        <v>1416</v>
      </c>
      <c r="M1200" s="9" t="s">
        <v>63</v>
      </c>
      <c r="N1200" t="s">
        <v>64</v>
      </c>
      <c r="O1200" t="s">
        <v>45</v>
      </c>
      <c r="P1200" t="s">
        <v>46</v>
      </c>
      <c r="Q1200" s="5" t="s">
        <v>57</v>
      </c>
      <c r="R1200" t="s">
        <v>58</v>
      </c>
      <c r="S1200" t="s">
        <v>49</v>
      </c>
      <c r="T1200" t="s">
        <v>50</v>
      </c>
      <c r="U1200">
        <v>90.3</v>
      </c>
      <c r="V1200">
        <v>12</v>
      </c>
      <c r="W1200">
        <v>194.5</v>
      </c>
      <c r="X1200">
        <f>Ventes[[#This Row],[VenteNombre]]*Ventes[[#This Row],[PUHT]]</f>
        <v>2334</v>
      </c>
      <c r="Y1200">
        <f>IF(Ventes[[#This Row],[RemiseType]]="Aucun",0,IF(Ventes[[#This Row],[RemiseType]]="Bas",3%,IF(Ventes[[#This Row],[RemiseType]]="Moyen",5%,IF(Ventes[[#This Row],[RemiseType]]="Elevé",10%,0))))*Ventes[[#This Row],[VenteBrut]]</f>
        <v>116.7</v>
      </c>
      <c r="Z1200">
        <f>Ventes[[#This Row],[VenteBrut]]-Ventes[[#This Row],[Remise]]</f>
        <v>2217.3000000000002</v>
      </c>
      <c r="AA1200">
        <f>Ventes[[#This Row],[VenteNombre]]*Ventes[[#This Row],[CUHT]]</f>
        <v>1083.5999999999999</v>
      </c>
      <c r="AB1200">
        <f>ROUND(Ventes[[#This Row],[VenteNet]]-Ventes[[#This Row],[Cout]],2)</f>
        <v>1133.7</v>
      </c>
      <c r="AC1200">
        <f>WEEKDAY(Ventes[[#This Row],[VenteDate]], 2)</f>
        <v>6</v>
      </c>
      <c r="AD1200" t="str">
        <f>CHOOSE(WEEKDAY(Ventes[[#This Row],[VenteDate]], 2),"lun.","mar.","mer.","jeu.","ven.","sam.","dim.")</f>
        <v>sam.</v>
      </c>
      <c r="AE1200" s="10" t="str">
        <f>IF(MONTH(Ventes[[#This Row],[VenteDate]])&lt;10,"0"&amp;MONTH(Ventes[[#This Row],[VenteDate]]),TEXT(MONTH(Ventes[[#This Row],[VenteDate]]),"##"))</f>
        <v>11</v>
      </c>
      <c r="AF1200" t="str">
        <f>CHOOSE(Ventes[[#This Row],[DateMoisNumero]],"janvier","février","mars","avril","mai","juin","juillet.","août","septembre","octobre","novembre","décembre")</f>
        <v>novembre</v>
      </c>
      <c r="AG1200" t="str">
        <f>Ventes[[#This Row],[DateAnnee]]&amp;IF(WEEKNUM(Ventes[[#This Row],[VenteDate]])&lt;10,"-0","-")&amp;WEEKNUM(Ventes[[#This Row],[VenteDate]])</f>
        <v>2026-48</v>
      </c>
      <c r="AH1200" s="10">
        <f>YEAR(Ventes[[#This Row],[VenteDate]])</f>
        <v>2026</v>
      </c>
      <c r="AI1200" s="1"/>
      <c r="AK1200" s="2"/>
      <c r="AR1200"/>
      <c r="AS1200"/>
      <c r="AT1200"/>
      <c r="AU1200"/>
      <c r="AV1200"/>
      <c r="AW1200"/>
      <c r="BA1200"/>
      <c r="BC1200"/>
    </row>
    <row r="1201" spans="1:55">
      <c r="A1201" t="s">
        <v>2244</v>
      </c>
      <c r="B1201" t="s">
        <v>2245</v>
      </c>
      <c r="C1201" t="s">
        <v>2087</v>
      </c>
      <c r="D1201" s="7">
        <v>45673</v>
      </c>
      <c r="E1201" s="8">
        <v>46664</v>
      </c>
      <c r="F1201" s="8" t="s">
        <v>170</v>
      </c>
      <c r="G1201" t="s">
        <v>171</v>
      </c>
      <c r="H1201" t="s">
        <v>670</v>
      </c>
      <c r="I1201" t="s">
        <v>671</v>
      </c>
      <c r="J1201" t="s">
        <v>672</v>
      </c>
      <c r="K1201" t="s">
        <v>1085</v>
      </c>
      <c r="L1201" s="9" t="s">
        <v>1086</v>
      </c>
      <c r="M1201" s="9" t="s">
        <v>63</v>
      </c>
      <c r="N1201" t="s">
        <v>64</v>
      </c>
      <c r="O1201" t="s">
        <v>45</v>
      </c>
      <c r="P1201" s="9" t="s">
        <v>46</v>
      </c>
      <c r="Q1201" s="5" t="s">
        <v>57</v>
      </c>
      <c r="R1201" t="s">
        <v>58</v>
      </c>
      <c r="S1201" t="s">
        <v>143</v>
      </c>
      <c r="T1201" t="s">
        <v>144</v>
      </c>
      <c r="U1201" s="9">
        <v>94.5</v>
      </c>
      <c r="V1201">
        <v>15</v>
      </c>
      <c r="W1201" s="9">
        <v>124.69</v>
      </c>
      <c r="X1201">
        <f>Ventes[[#This Row],[VenteNombre]]*Ventes[[#This Row],[PUHT]]</f>
        <v>1870.35</v>
      </c>
      <c r="Y1201">
        <f>IF(Ventes[[#This Row],[RemiseType]]="Aucun",0,IF(Ventes[[#This Row],[RemiseType]]="Bas",3%,IF(Ventes[[#This Row],[RemiseType]]="Moyen",5%,IF(Ventes[[#This Row],[RemiseType]]="Elevé",10%,0))))*Ventes[[#This Row],[VenteBrut]]</f>
        <v>93.517499999999998</v>
      </c>
      <c r="Z1201">
        <f>Ventes[[#This Row],[VenteBrut]]-Ventes[[#This Row],[Remise]]</f>
        <v>1776.8325</v>
      </c>
      <c r="AA1201">
        <f>Ventes[[#This Row],[VenteNombre]]*Ventes[[#This Row],[CUHT]]</f>
        <v>1417.5</v>
      </c>
      <c r="AB1201">
        <f>ROUND(Ventes[[#This Row],[VenteNet]]-Ventes[[#This Row],[Cout]],2)</f>
        <v>359.33</v>
      </c>
      <c r="AC1201">
        <f>WEEKDAY(Ventes[[#This Row],[VenteDate]], 2)</f>
        <v>1</v>
      </c>
      <c r="AD1201" t="str">
        <f>CHOOSE(WEEKDAY(Ventes[[#This Row],[VenteDate]], 2),"lun.","mar.","mer.","jeu.","ven.","sam.","dim.")</f>
        <v>lun.</v>
      </c>
      <c r="AE1201" s="10" t="str">
        <f>IF(MONTH(Ventes[[#This Row],[VenteDate]])&lt;10,"0"&amp;MONTH(Ventes[[#This Row],[VenteDate]]),TEXT(MONTH(Ventes[[#This Row],[VenteDate]]),"##"))</f>
        <v>10</v>
      </c>
      <c r="AF1201" t="str">
        <f>CHOOSE(Ventes[[#This Row],[DateMoisNumero]],"janvier","février","mars","avril","mai","juin","juillet.","août","septembre","octobre","novembre","décembre")</f>
        <v>octobre</v>
      </c>
      <c r="AG1201" t="str">
        <f>Ventes[[#This Row],[DateAnnee]]&amp;IF(WEEKNUM(Ventes[[#This Row],[VenteDate]])&lt;10,"-0","-")&amp;WEEKNUM(Ventes[[#This Row],[VenteDate]])</f>
        <v>2027-41</v>
      </c>
      <c r="AH1201" s="10">
        <f>YEAR(Ventes[[#This Row],[VenteDate]])</f>
        <v>2027</v>
      </c>
      <c r="AI1201" s="1"/>
      <c r="AK1201" s="2"/>
      <c r="AR1201"/>
      <c r="AS1201"/>
      <c r="AT1201"/>
      <c r="AU1201"/>
      <c r="AV1201"/>
      <c r="AW1201"/>
      <c r="BA1201"/>
      <c r="BC1201"/>
    </row>
    <row r="1202" spans="1:55">
      <c r="A1202" t="s">
        <v>2244</v>
      </c>
      <c r="B1202" t="s">
        <v>2245</v>
      </c>
      <c r="C1202" t="s">
        <v>2087</v>
      </c>
      <c r="D1202" s="7">
        <v>45673</v>
      </c>
      <c r="E1202" s="8">
        <v>46735</v>
      </c>
      <c r="F1202" s="8" t="s">
        <v>170</v>
      </c>
      <c r="G1202" t="s">
        <v>171</v>
      </c>
      <c r="H1202" t="s">
        <v>670</v>
      </c>
      <c r="I1202" t="s">
        <v>671</v>
      </c>
      <c r="J1202" t="s">
        <v>672</v>
      </c>
      <c r="K1202" t="s">
        <v>2254</v>
      </c>
      <c r="L1202" s="9" t="s">
        <v>2255</v>
      </c>
      <c r="M1202" s="9" t="s">
        <v>63</v>
      </c>
      <c r="N1202" t="s">
        <v>64</v>
      </c>
      <c r="O1202" t="s">
        <v>45</v>
      </c>
      <c r="P1202" s="9" t="s">
        <v>46</v>
      </c>
      <c r="Q1202" s="5" t="s">
        <v>57</v>
      </c>
      <c r="R1202" t="s">
        <v>58</v>
      </c>
      <c r="S1202" t="s">
        <v>49</v>
      </c>
      <c r="T1202" t="s">
        <v>50</v>
      </c>
      <c r="U1202" s="9">
        <v>71.67</v>
      </c>
      <c r="V1202">
        <v>13</v>
      </c>
      <c r="W1202" s="9">
        <v>175</v>
      </c>
      <c r="X1202">
        <f>Ventes[[#This Row],[VenteNombre]]*Ventes[[#This Row],[PUHT]]</f>
        <v>2275</v>
      </c>
      <c r="Y1202">
        <f>IF(Ventes[[#This Row],[RemiseType]]="Aucun",0,IF(Ventes[[#This Row],[RemiseType]]="Bas",3%,IF(Ventes[[#This Row],[RemiseType]]="Moyen",5%,IF(Ventes[[#This Row],[RemiseType]]="Elevé",10%,0))))*Ventes[[#This Row],[VenteBrut]]</f>
        <v>113.75</v>
      </c>
      <c r="Z1202">
        <f>Ventes[[#This Row],[VenteBrut]]-Ventes[[#This Row],[Remise]]</f>
        <v>2161.25</v>
      </c>
      <c r="AA1202">
        <f>Ventes[[#This Row],[VenteNombre]]*Ventes[[#This Row],[CUHT]]</f>
        <v>931.71</v>
      </c>
      <c r="AB1202">
        <f>ROUND(Ventes[[#This Row],[VenteNet]]-Ventes[[#This Row],[Cout]],2)</f>
        <v>1229.54</v>
      </c>
      <c r="AC1202">
        <f>WEEKDAY(Ventes[[#This Row],[VenteDate]], 2)</f>
        <v>2</v>
      </c>
      <c r="AD1202" t="str">
        <f>CHOOSE(WEEKDAY(Ventes[[#This Row],[VenteDate]], 2),"lun.","mar.","mer.","jeu.","ven.","sam.","dim.")</f>
        <v>mar.</v>
      </c>
      <c r="AE1202" s="10" t="str">
        <f>IF(MONTH(Ventes[[#This Row],[VenteDate]])&lt;10,"0"&amp;MONTH(Ventes[[#This Row],[VenteDate]]),TEXT(MONTH(Ventes[[#This Row],[VenteDate]]),"##"))</f>
        <v>12</v>
      </c>
      <c r="AF1202" t="str">
        <f>CHOOSE(Ventes[[#This Row],[DateMoisNumero]],"janvier","février","mars","avril","mai","juin","juillet.","août","septembre","octobre","novembre","décembre")</f>
        <v>décembre</v>
      </c>
      <c r="AG1202" t="str">
        <f>Ventes[[#This Row],[DateAnnee]]&amp;IF(WEEKNUM(Ventes[[#This Row],[VenteDate]])&lt;10,"-0","-")&amp;WEEKNUM(Ventes[[#This Row],[VenteDate]])</f>
        <v>2027-51</v>
      </c>
      <c r="AH1202" s="10">
        <f>YEAR(Ventes[[#This Row],[VenteDate]])</f>
        <v>2027</v>
      </c>
      <c r="AI1202" s="1"/>
      <c r="AK1202" s="2"/>
      <c r="AR1202"/>
      <c r="AS1202"/>
      <c r="AT1202"/>
      <c r="AU1202"/>
      <c r="AV1202"/>
      <c r="AW1202"/>
      <c r="BA1202"/>
      <c r="BC1202"/>
    </row>
    <row r="1203" spans="1:55">
      <c r="A1203" t="s">
        <v>2244</v>
      </c>
      <c r="B1203" t="s">
        <v>2245</v>
      </c>
      <c r="C1203" t="s">
        <v>2087</v>
      </c>
      <c r="D1203" s="7">
        <v>45673</v>
      </c>
      <c r="E1203" s="8">
        <v>46817</v>
      </c>
      <c r="F1203" s="8" t="s">
        <v>170</v>
      </c>
      <c r="G1203" t="s">
        <v>171</v>
      </c>
      <c r="H1203" t="s">
        <v>670</v>
      </c>
      <c r="I1203" t="s">
        <v>671</v>
      </c>
      <c r="J1203" t="s">
        <v>672</v>
      </c>
      <c r="K1203" t="s">
        <v>2132</v>
      </c>
      <c r="L1203" s="9" t="s">
        <v>2133</v>
      </c>
      <c r="M1203" s="9" t="s">
        <v>130</v>
      </c>
      <c r="N1203" t="s">
        <v>131</v>
      </c>
      <c r="O1203" t="s">
        <v>45</v>
      </c>
      <c r="P1203" s="9" t="s">
        <v>46</v>
      </c>
      <c r="Q1203" s="5" t="s">
        <v>57</v>
      </c>
      <c r="R1203" t="s">
        <v>58</v>
      </c>
      <c r="S1203" t="s">
        <v>183</v>
      </c>
      <c r="T1203" t="s">
        <v>184</v>
      </c>
      <c r="U1203" s="9">
        <v>37.200000000000003</v>
      </c>
      <c r="V1203">
        <v>81</v>
      </c>
      <c r="W1203" s="9">
        <v>117.1</v>
      </c>
      <c r="X1203">
        <f>Ventes[[#This Row],[VenteNombre]]*Ventes[[#This Row],[PUHT]]</f>
        <v>9485.1</v>
      </c>
      <c r="Y1203">
        <f>IF(Ventes[[#This Row],[RemiseType]]="Aucun",0,IF(Ventes[[#This Row],[RemiseType]]="Bas",3%,IF(Ventes[[#This Row],[RemiseType]]="Moyen",5%,IF(Ventes[[#This Row],[RemiseType]]="Elevé",10%,0))))*Ventes[[#This Row],[VenteBrut]]</f>
        <v>474.25500000000005</v>
      </c>
      <c r="Z1203">
        <f>Ventes[[#This Row],[VenteBrut]]-Ventes[[#This Row],[Remise]]</f>
        <v>9010.8450000000012</v>
      </c>
      <c r="AA1203">
        <f>Ventes[[#This Row],[VenteNombre]]*Ventes[[#This Row],[CUHT]]</f>
        <v>3013.2000000000003</v>
      </c>
      <c r="AB1203">
        <f>ROUND(Ventes[[#This Row],[VenteNet]]-Ventes[[#This Row],[Cout]],2)</f>
        <v>5997.65</v>
      </c>
      <c r="AC1203">
        <f>WEEKDAY(Ventes[[#This Row],[VenteDate]], 2)</f>
        <v>7</v>
      </c>
      <c r="AD1203" t="str">
        <f>CHOOSE(WEEKDAY(Ventes[[#This Row],[VenteDate]], 2),"lun.","mar.","mer.","jeu.","ven.","sam.","dim.")</f>
        <v>dim.</v>
      </c>
      <c r="AE1203" s="10" t="str">
        <f>IF(MONTH(Ventes[[#This Row],[VenteDate]])&lt;10,"0"&amp;MONTH(Ventes[[#This Row],[VenteDate]]),TEXT(MONTH(Ventes[[#This Row],[VenteDate]]),"##"))</f>
        <v>03</v>
      </c>
      <c r="AF1203" t="str">
        <f>CHOOSE(Ventes[[#This Row],[DateMoisNumero]],"janvier","février","mars","avril","mai","juin","juillet.","août","septembre","octobre","novembre","décembre")</f>
        <v>mars</v>
      </c>
      <c r="AG1203" t="str">
        <f>Ventes[[#This Row],[DateAnnee]]&amp;IF(WEEKNUM(Ventes[[#This Row],[VenteDate]])&lt;10,"-0","-")&amp;WEEKNUM(Ventes[[#This Row],[VenteDate]])</f>
        <v>2028-11</v>
      </c>
      <c r="AH1203" s="10">
        <f>YEAR(Ventes[[#This Row],[VenteDate]])</f>
        <v>2028</v>
      </c>
      <c r="AI1203" s="1"/>
      <c r="AK1203" s="2"/>
      <c r="AR1203"/>
      <c r="AS1203"/>
      <c r="AT1203"/>
      <c r="AU1203"/>
      <c r="AV1203"/>
      <c r="AW1203"/>
      <c r="BA1203"/>
      <c r="BC1203"/>
    </row>
    <row r="1204" spans="1:55">
      <c r="A1204" t="s">
        <v>2256</v>
      </c>
      <c r="B1204" t="s">
        <v>2257</v>
      </c>
      <c r="D1204" s="7">
        <v>45393</v>
      </c>
      <c r="E1204" s="8">
        <v>45739</v>
      </c>
      <c r="F1204" s="8" t="s">
        <v>95</v>
      </c>
      <c r="G1204" t="s">
        <v>96</v>
      </c>
      <c r="H1204" t="s">
        <v>763</v>
      </c>
      <c r="I1204" t="s">
        <v>764</v>
      </c>
      <c r="J1204" t="s">
        <v>765</v>
      </c>
      <c r="K1204" t="s">
        <v>1813</v>
      </c>
      <c r="L1204" s="9" t="s">
        <v>1814</v>
      </c>
      <c r="M1204" s="9" t="s">
        <v>75</v>
      </c>
      <c r="N1204" t="s">
        <v>76</v>
      </c>
      <c r="O1204" t="s">
        <v>45</v>
      </c>
      <c r="P1204" t="s">
        <v>46</v>
      </c>
      <c r="Q1204" s="5" t="s">
        <v>57</v>
      </c>
      <c r="R1204" t="s">
        <v>58</v>
      </c>
      <c r="S1204" t="s">
        <v>243</v>
      </c>
      <c r="T1204" t="s">
        <v>244</v>
      </c>
      <c r="U1204">
        <v>37.799999999999997</v>
      </c>
      <c r="V1204">
        <v>24</v>
      </c>
      <c r="W1204">
        <v>116.2</v>
      </c>
      <c r="X1204">
        <f>Ventes[[#This Row],[VenteNombre]]*Ventes[[#This Row],[PUHT]]</f>
        <v>2788.8</v>
      </c>
      <c r="Y1204">
        <f>IF(Ventes[[#This Row],[RemiseType]]="Aucun",0,IF(Ventes[[#This Row],[RemiseType]]="Bas",3%,IF(Ventes[[#This Row],[RemiseType]]="Moyen",5%,IF(Ventes[[#This Row],[RemiseType]]="Elevé",10%,0))))*Ventes[[#This Row],[VenteBrut]]</f>
        <v>139.44000000000003</v>
      </c>
      <c r="Z1204">
        <f>Ventes[[#This Row],[VenteBrut]]-Ventes[[#This Row],[Remise]]</f>
        <v>2649.36</v>
      </c>
      <c r="AA1204">
        <f>Ventes[[#This Row],[VenteNombre]]*Ventes[[#This Row],[CUHT]]</f>
        <v>907.19999999999993</v>
      </c>
      <c r="AB1204">
        <f>ROUND(Ventes[[#This Row],[VenteNet]]-Ventes[[#This Row],[Cout]],2)</f>
        <v>1742.16</v>
      </c>
      <c r="AC1204">
        <f>WEEKDAY(Ventes[[#This Row],[VenteDate]], 2)</f>
        <v>7</v>
      </c>
      <c r="AD1204" t="str">
        <f>CHOOSE(WEEKDAY(Ventes[[#This Row],[VenteDate]], 2),"lun.","mar.","mer.","jeu.","ven.","sam.","dim.")</f>
        <v>dim.</v>
      </c>
      <c r="AE1204" s="10" t="str">
        <f>IF(MONTH(Ventes[[#This Row],[VenteDate]])&lt;10,"0"&amp;MONTH(Ventes[[#This Row],[VenteDate]]),TEXT(MONTH(Ventes[[#This Row],[VenteDate]]),"##"))</f>
        <v>03</v>
      </c>
      <c r="AF1204" t="str">
        <f>CHOOSE(Ventes[[#This Row],[DateMoisNumero]],"janvier","février","mars","avril","mai","juin","juillet.","août","septembre","octobre","novembre","décembre")</f>
        <v>mars</v>
      </c>
      <c r="AG1204" t="str">
        <f>Ventes[[#This Row],[DateAnnee]]&amp;IF(WEEKNUM(Ventes[[#This Row],[VenteDate]])&lt;10,"-0","-")&amp;WEEKNUM(Ventes[[#This Row],[VenteDate]])</f>
        <v>2025-13</v>
      </c>
      <c r="AH1204" s="10">
        <f>YEAR(Ventes[[#This Row],[VenteDate]])</f>
        <v>2025</v>
      </c>
      <c r="AI1204" s="1"/>
      <c r="AK1204" s="2"/>
      <c r="AR1204"/>
      <c r="AS1204"/>
      <c r="AT1204"/>
      <c r="AU1204"/>
      <c r="AV1204"/>
      <c r="AW1204"/>
      <c r="BA1204"/>
      <c r="BC1204"/>
    </row>
    <row r="1205" spans="1:55">
      <c r="A1205" t="s">
        <v>2256</v>
      </c>
      <c r="B1205" t="s">
        <v>2257</v>
      </c>
      <c r="D1205" s="7">
        <v>45393</v>
      </c>
      <c r="E1205" s="8">
        <v>46469</v>
      </c>
      <c r="F1205" s="8" t="s">
        <v>95</v>
      </c>
      <c r="G1205" t="s">
        <v>96</v>
      </c>
      <c r="H1205" t="s">
        <v>763</v>
      </c>
      <c r="I1205" t="s">
        <v>764</v>
      </c>
      <c r="J1205" t="s">
        <v>765</v>
      </c>
      <c r="K1205" t="s">
        <v>1186</v>
      </c>
      <c r="L1205" s="9" t="s">
        <v>1187</v>
      </c>
      <c r="M1205" s="9" t="s">
        <v>75</v>
      </c>
      <c r="N1205" t="s">
        <v>76</v>
      </c>
      <c r="O1205" t="s">
        <v>45</v>
      </c>
      <c r="P1205" s="9" t="s">
        <v>46</v>
      </c>
      <c r="Q1205" s="5" t="s">
        <v>57</v>
      </c>
      <c r="R1205" t="s">
        <v>58</v>
      </c>
      <c r="S1205" t="s">
        <v>243</v>
      </c>
      <c r="T1205" t="s">
        <v>244</v>
      </c>
      <c r="U1205" s="9">
        <v>73.5</v>
      </c>
      <c r="V1205">
        <v>24</v>
      </c>
      <c r="W1205" s="9">
        <v>131.5</v>
      </c>
      <c r="X1205">
        <f>Ventes[[#This Row],[VenteNombre]]*Ventes[[#This Row],[PUHT]]</f>
        <v>3156</v>
      </c>
      <c r="Y1205">
        <f>IF(Ventes[[#This Row],[RemiseType]]="Aucun",0,IF(Ventes[[#This Row],[RemiseType]]="Bas",3%,IF(Ventes[[#This Row],[RemiseType]]="Moyen",5%,IF(Ventes[[#This Row],[RemiseType]]="Elevé",10%,0))))*Ventes[[#This Row],[VenteBrut]]</f>
        <v>157.80000000000001</v>
      </c>
      <c r="Z1205">
        <f>Ventes[[#This Row],[VenteBrut]]-Ventes[[#This Row],[Remise]]</f>
        <v>2998.2</v>
      </c>
      <c r="AA1205">
        <f>Ventes[[#This Row],[VenteNombre]]*Ventes[[#This Row],[CUHT]]</f>
        <v>1764</v>
      </c>
      <c r="AB1205">
        <f>ROUND(Ventes[[#This Row],[VenteNet]]-Ventes[[#This Row],[Cout]],2)</f>
        <v>1234.2</v>
      </c>
      <c r="AC1205">
        <f>WEEKDAY(Ventes[[#This Row],[VenteDate]], 2)</f>
        <v>2</v>
      </c>
      <c r="AD1205" t="str">
        <f>CHOOSE(WEEKDAY(Ventes[[#This Row],[VenteDate]], 2),"lun.","mar.","mer.","jeu.","ven.","sam.","dim.")</f>
        <v>mar.</v>
      </c>
      <c r="AE1205" s="10" t="str">
        <f>IF(MONTH(Ventes[[#This Row],[VenteDate]])&lt;10,"0"&amp;MONTH(Ventes[[#This Row],[VenteDate]]),TEXT(MONTH(Ventes[[#This Row],[VenteDate]]),"##"))</f>
        <v>03</v>
      </c>
      <c r="AF1205" t="str">
        <f>CHOOSE(Ventes[[#This Row],[DateMoisNumero]],"janvier","février","mars","avril","mai","juin","juillet.","août","septembre","octobre","novembre","décembre")</f>
        <v>mars</v>
      </c>
      <c r="AG1205" t="str">
        <f>Ventes[[#This Row],[DateAnnee]]&amp;IF(WEEKNUM(Ventes[[#This Row],[VenteDate]])&lt;10,"-0","-")&amp;WEEKNUM(Ventes[[#This Row],[VenteDate]])</f>
        <v>2027-13</v>
      </c>
      <c r="AH1205" s="10">
        <f>YEAR(Ventes[[#This Row],[VenteDate]])</f>
        <v>2027</v>
      </c>
      <c r="AI1205" s="1"/>
      <c r="AK1205" s="2"/>
      <c r="AR1205"/>
      <c r="AS1205"/>
      <c r="AT1205"/>
      <c r="AU1205"/>
      <c r="AV1205"/>
      <c r="AW1205"/>
      <c r="BA1205"/>
      <c r="BC1205"/>
    </row>
    <row r="1206" spans="1:55">
      <c r="A1206" t="s">
        <v>2258</v>
      </c>
      <c r="B1206" t="s">
        <v>2259</v>
      </c>
      <c r="D1206" s="7">
        <v>45458</v>
      </c>
      <c r="E1206" s="8">
        <v>45458</v>
      </c>
      <c r="F1206" s="8" t="s">
        <v>95</v>
      </c>
      <c r="G1206" t="s">
        <v>96</v>
      </c>
      <c r="H1206" t="s">
        <v>790</v>
      </c>
      <c r="I1206" t="s">
        <v>791</v>
      </c>
      <c r="J1206" t="s">
        <v>792</v>
      </c>
      <c r="K1206" t="s">
        <v>626</v>
      </c>
      <c r="L1206" s="9" t="s">
        <v>627</v>
      </c>
      <c r="M1206" s="9" t="s">
        <v>43</v>
      </c>
      <c r="N1206" t="s">
        <v>44</v>
      </c>
      <c r="O1206" t="s">
        <v>45</v>
      </c>
      <c r="P1206" s="9" t="s">
        <v>46</v>
      </c>
      <c r="Q1206" s="5" t="s">
        <v>57</v>
      </c>
      <c r="R1206" t="s">
        <v>58</v>
      </c>
      <c r="S1206" t="s">
        <v>179</v>
      </c>
      <c r="T1206" t="s">
        <v>180</v>
      </c>
      <c r="U1206" s="9">
        <v>28</v>
      </c>
      <c r="V1206">
        <v>99</v>
      </c>
      <c r="W1206" s="9">
        <v>38.700000000000003</v>
      </c>
      <c r="X1206">
        <f>Ventes[[#This Row],[VenteNombre]]*Ventes[[#This Row],[PUHT]]</f>
        <v>3831.3</v>
      </c>
      <c r="Y1206">
        <f>IF(Ventes[[#This Row],[RemiseType]]="Aucun",0,IF(Ventes[[#This Row],[RemiseType]]="Bas",3%,IF(Ventes[[#This Row],[RemiseType]]="Moyen",5%,IF(Ventes[[#This Row],[RemiseType]]="Elevé",10%,0))))*Ventes[[#This Row],[VenteBrut]]</f>
        <v>191.56500000000003</v>
      </c>
      <c r="Z1206">
        <f>Ventes[[#This Row],[VenteBrut]]-Ventes[[#This Row],[Remise]]</f>
        <v>3639.7350000000001</v>
      </c>
      <c r="AA1206">
        <f>Ventes[[#This Row],[VenteNombre]]*Ventes[[#This Row],[CUHT]]</f>
        <v>2772</v>
      </c>
      <c r="AB1206">
        <f>ROUND(Ventes[[#This Row],[VenteNet]]-Ventes[[#This Row],[Cout]],2)</f>
        <v>867.74</v>
      </c>
      <c r="AC1206">
        <f>WEEKDAY(Ventes[[#This Row],[VenteDate]], 2)</f>
        <v>6</v>
      </c>
      <c r="AD1206" t="str">
        <f>CHOOSE(WEEKDAY(Ventes[[#This Row],[VenteDate]], 2),"lun.","mar.","mer.","jeu.","ven.","sam.","dim.")</f>
        <v>sam.</v>
      </c>
      <c r="AE1206" s="10" t="str">
        <f>IF(MONTH(Ventes[[#This Row],[VenteDate]])&lt;10,"0"&amp;MONTH(Ventes[[#This Row],[VenteDate]]),TEXT(MONTH(Ventes[[#This Row],[VenteDate]]),"##"))</f>
        <v>06</v>
      </c>
      <c r="AF1206" t="str">
        <f>CHOOSE(Ventes[[#This Row],[DateMoisNumero]],"janvier","février","mars","avril","mai","juin","juillet.","août","septembre","octobre","novembre","décembre")</f>
        <v>juin</v>
      </c>
      <c r="AG1206" t="str">
        <f>Ventes[[#This Row],[DateAnnee]]&amp;IF(WEEKNUM(Ventes[[#This Row],[VenteDate]])&lt;10,"-0","-")&amp;WEEKNUM(Ventes[[#This Row],[VenteDate]])</f>
        <v>2024-24</v>
      </c>
      <c r="AH1206" s="10">
        <f>YEAR(Ventes[[#This Row],[VenteDate]])</f>
        <v>2024</v>
      </c>
      <c r="AI1206" s="1"/>
      <c r="AK1206" s="2"/>
      <c r="AR1206"/>
      <c r="AS1206"/>
      <c r="AT1206"/>
      <c r="AU1206"/>
      <c r="AV1206"/>
      <c r="AW1206"/>
      <c r="BA1206"/>
      <c r="BC1206"/>
    </row>
    <row r="1207" spans="1:55">
      <c r="A1207" t="s">
        <v>2258</v>
      </c>
      <c r="B1207" t="s">
        <v>2259</v>
      </c>
      <c r="D1207" s="7">
        <v>45458</v>
      </c>
      <c r="E1207" s="8">
        <v>45458</v>
      </c>
      <c r="F1207" s="8" t="s">
        <v>95</v>
      </c>
      <c r="G1207" t="s">
        <v>96</v>
      </c>
      <c r="H1207" t="s">
        <v>790</v>
      </c>
      <c r="I1207" t="s">
        <v>791</v>
      </c>
      <c r="J1207" t="s">
        <v>792</v>
      </c>
      <c r="K1207" t="s">
        <v>2260</v>
      </c>
      <c r="L1207" s="9" t="s">
        <v>2261</v>
      </c>
      <c r="M1207" s="9" t="s">
        <v>63</v>
      </c>
      <c r="N1207" t="s">
        <v>64</v>
      </c>
      <c r="O1207" t="s">
        <v>45</v>
      </c>
      <c r="P1207" s="9" t="s">
        <v>46</v>
      </c>
      <c r="Q1207" s="5" t="s">
        <v>57</v>
      </c>
      <c r="R1207" t="s">
        <v>58</v>
      </c>
      <c r="S1207" t="s">
        <v>71</v>
      </c>
      <c r="T1207" t="s">
        <v>72</v>
      </c>
      <c r="U1207" s="9">
        <v>40.32</v>
      </c>
      <c r="V1207">
        <v>16</v>
      </c>
      <c r="W1207" s="9">
        <v>60.95</v>
      </c>
      <c r="X1207">
        <f>Ventes[[#This Row],[VenteNombre]]*Ventes[[#This Row],[PUHT]]</f>
        <v>975.2</v>
      </c>
      <c r="Y1207">
        <f>IF(Ventes[[#This Row],[RemiseType]]="Aucun",0,IF(Ventes[[#This Row],[RemiseType]]="Bas",3%,IF(Ventes[[#This Row],[RemiseType]]="Moyen",5%,IF(Ventes[[#This Row],[RemiseType]]="Elevé",10%,0))))*Ventes[[#This Row],[VenteBrut]]</f>
        <v>48.760000000000005</v>
      </c>
      <c r="Z1207">
        <f>Ventes[[#This Row],[VenteBrut]]-Ventes[[#This Row],[Remise]]</f>
        <v>926.44</v>
      </c>
      <c r="AA1207">
        <f>Ventes[[#This Row],[VenteNombre]]*Ventes[[#This Row],[CUHT]]</f>
        <v>645.12</v>
      </c>
      <c r="AB1207">
        <f>ROUND(Ventes[[#This Row],[VenteNet]]-Ventes[[#This Row],[Cout]],2)</f>
        <v>281.32</v>
      </c>
      <c r="AC1207">
        <f>WEEKDAY(Ventes[[#This Row],[VenteDate]], 2)</f>
        <v>6</v>
      </c>
      <c r="AD1207" t="str">
        <f>CHOOSE(WEEKDAY(Ventes[[#This Row],[VenteDate]], 2),"lun.","mar.","mer.","jeu.","ven.","sam.","dim.")</f>
        <v>sam.</v>
      </c>
      <c r="AE1207" s="10" t="str">
        <f>IF(MONTH(Ventes[[#This Row],[VenteDate]])&lt;10,"0"&amp;MONTH(Ventes[[#This Row],[VenteDate]]),TEXT(MONTH(Ventes[[#This Row],[VenteDate]]),"##"))</f>
        <v>06</v>
      </c>
      <c r="AF1207" t="str">
        <f>CHOOSE(Ventes[[#This Row],[DateMoisNumero]],"janvier","février","mars","avril","mai","juin","juillet.","août","septembre","octobre","novembre","décembre")</f>
        <v>juin</v>
      </c>
      <c r="AG1207" t="str">
        <f>Ventes[[#This Row],[DateAnnee]]&amp;IF(WEEKNUM(Ventes[[#This Row],[VenteDate]])&lt;10,"-0","-")&amp;WEEKNUM(Ventes[[#This Row],[VenteDate]])</f>
        <v>2024-24</v>
      </c>
      <c r="AH1207" s="10">
        <f>YEAR(Ventes[[#This Row],[VenteDate]])</f>
        <v>2024</v>
      </c>
      <c r="AI1207" s="1"/>
      <c r="AK1207" s="2"/>
      <c r="AR1207"/>
      <c r="AS1207"/>
      <c r="AT1207"/>
      <c r="AU1207"/>
      <c r="AV1207"/>
      <c r="AW1207"/>
      <c r="BA1207"/>
      <c r="BC1207"/>
    </row>
    <row r="1208" spans="1:55">
      <c r="A1208" t="s">
        <v>2258</v>
      </c>
      <c r="B1208" t="s">
        <v>2259</v>
      </c>
      <c r="D1208" s="7">
        <v>45458</v>
      </c>
      <c r="E1208" s="8">
        <v>45458</v>
      </c>
      <c r="F1208" s="8" t="s">
        <v>95</v>
      </c>
      <c r="G1208" t="s">
        <v>96</v>
      </c>
      <c r="H1208" t="s">
        <v>790</v>
      </c>
      <c r="I1208" t="s">
        <v>791</v>
      </c>
      <c r="J1208" t="s">
        <v>792</v>
      </c>
      <c r="K1208" t="s">
        <v>1215</v>
      </c>
      <c r="L1208" s="9" t="s">
        <v>1216</v>
      </c>
      <c r="M1208" s="9" t="s">
        <v>75</v>
      </c>
      <c r="N1208" t="s">
        <v>76</v>
      </c>
      <c r="O1208" t="s">
        <v>45</v>
      </c>
      <c r="P1208" s="9" t="s">
        <v>46</v>
      </c>
      <c r="Q1208" s="5" t="s">
        <v>57</v>
      </c>
      <c r="R1208" t="s">
        <v>58</v>
      </c>
      <c r="S1208" t="s">
        <v>67</v>
      </c>
      <c r="T1208" t="s">
        <v>68</v>
      </c>
      <c r="U1208" s="9">
        <v>73.5</v>
      </c>
      <c r="V1208">
        <v>26</v>
      </c>
      <c r="W1208" s="9">
        <v>84</v>
      </c>
      <c r="X1208">
        <f>Ventes[[#This Row],[VenteNombre]]*Ventes[[#This Row],[PUHT]]</f>
        <v>2184</v>
      </c>
      <c r="Y1208">
        <f>IF(Ventes[[#This Row],[RemiseType]]="Aucun",0,IF(Ventes[[#This Row],[RemiseType]]="Bas",3%,IF(Ventes[[#This Row],[RemiseType]]="Moyen",5%,IF(Ventes[[#This Row],[RemiseType]]="Elevé",10%,0))))*Ventes[[#This Row],[VenteBrut]]</f>
        <v>109.2</v>
      </c>
      <c r="Z1208">
        <f>Ventes[[#This Row],[VenteBrut]]-Ventes[[#This Row],[Remise]]</f>
        <v>2074.8000000000002</v>
      </c>
      <c r="AA1208">
        <f>Ventes[[#This Row],[VenteNombre]]*Ventes[[#This Row],[CUHT]]</f>
        <v>1911</v>
      </c>
      <c r="AB1208">
        <f>ROUND(Ventes[[#This Row],[VenteNet]]-Ventes[[#This Row],[Cout]],2)</f>
        <v>163.80000000000001</v>
      </c>
      <c r="AC1208">
        <f>WEEKDAY(Ventes[[#This Row],[VenteDate]], 2)</f>
        <v>6</v>
      </c>
      <c r="AD1208" t="str">
        <f>CHOOSE(WEEKDAY(Ventes[[#This Row],[VenteDate]], 2),"lun.","mar.","mer.","jeu.","ven.","sam.","dim.")</f>
        <v>sam.</v>
      </c>
      <c r="AE1208" s="10" t="str">
        <f>IF(MONTH(Ventes[[#This Row],[VenteDate]])&lt;10,"0"&amp;MONTH(Ventes[[#This Row],[VenteDate]]),TEXT(MONTH(Ventes[[#This Row],[VenteDate]]),"##"))</f>
        <v>06</v>
      </c>
      <c r="AF1208" t="str">
        <f>CHOOSE(Ventes[[#This Row],[DateMoisNumero]],"janvier","février","mars","avril","mai","juin","juillet.","août","septembre","octobre","novembre","décembre")</f>
        <v>juin</v>
      </c>
      <c r="AG1208" t="str">
        <f>Ventes[[#This Row],[DateAnnee]]&amp;IF(WEEKNUM(Ventes[[#This Row],[VenteDate]])&lt;10,"-0","-")&amp;WEEKNUM(Ventes[[#This Row],[VenteDate]])</f>
        <v>2024-24</v>
      </c>
      <c r="AH1208" s="10">
        <f>YEAR(Ventes[[#This Row],[VenteDate]])</f>
        <v>2024</v>
      </c>
      <c r="AI1208" s="1"/>
      <c r="AK1208" s="2"/>
      <c r="AR1208"/>
      <c r="AS1208"/>
      <c r="AT1208"/>
      <c r="AU1208"/>
      <c r="AV1208"/>
      <c r="AW1208"/>
      <c r="BA1208"/>
      <c r="BC1208"/>
    </row>
    <row r="1209" spans="1:55">
      <c r="A1209" t="s">
        <v>2258</v>
      </c>
      <c r="B1209" t="s">
        <v>2259</v>
      </c>
      <c r="D1209" s="7">
        <v>45458</v>
      </c>
      <c r="E1209" s="8">
        <v>45458</v>
      </c>
      <c r="F1209" s="8" t="s">
        <v>95</v>
      </c>
      <c r="G1209" t="s">
        <v>96</v>
      </c>
      <c r="H1209" t="s">
        <v>790</v>
      </c>
      <c r="I1209" t="s">
        <v>791</v>
      </c>
      <c r="J1209" t="s">
        <v>792</v>
      </c>
      <c r="K1209" t="s">
        <v>2262</v>
      </c>
      <c r="L1209" s="9" t="s">
        <v>2263</v>
      </c>
      <c r="M1209" s="9" t="s">
        <v>75</v>
      </c>
      <c r="N1209" t="s">
        <v>76</v>
      </c>
      <c r="O1209" t="s">
        <v>55</v>
      </c>
      <c r="P1209" s="9" t="s">
        <v>56</v>
      </c>
      <c r="Q1209" s="5" t="s">
        <v>57</v>
      </c>
      <c r="R1209" t="s">
        <v>58</v>
      </c>
      <c r="S1209" t="s">
        <v>342</v>
      </c>
      <c r="T1209" t="s">
        <v>343</v>
      </c>
      <c r="U1209" s="9">
        <v>14.7</v>
      </c>
      <c r="V1209">
        <v>34</v>
      </c>
      <c r="W1209" s="9">
        <v>106.3</v>
      </c>
      <c r="X1209">
        <f>Ventes[[#This Row],[VenteNombre]]*Ventes[[#This Row],[PUHT]]</f>
        <v>3614.2</v>
      </c>
      <c r="Y1209">
        <f>IF(Ventes[[#This Row],[RemiseType]]="Aucun",0,IF(Ventes[[#This Row],[RemiseType]]="Bas",3%,IF(Ventes[[#This Row],[RemiseType]]="Moyen",5%,IF(Ventes[[#This Row],[RemiseType]]="Elevé",10%,0))))*Ventes[[#This Row],[VenteBrut]]</f>
        <v>108.42599999999999</v>
      </c>
      <c r="Z1209">
        <f>Ventes[[#This Row],[VenteBrut]]-Ventes[[#This Row],[Remise]]</f>
        <v>3505.7739999999999</v>
      </c>
      <c r="AA1209">
        <f>Ventes[[#This Row],[VenteNombre]]*Ventes[[#This Row],[CUHT]]</f>
        <v>499.79999999999995</v>
      </c>
      <c r="AB1209">
        <f>ROUND(Ventes[[#This Row],[VenteNet]]-Ventes[[#This Row],[Cout]],2)</f>
        <v>3005.97</v>
      </c>
      <c r="AC1209">
        <f>WEEKDAY(Ventes[[#This Row],[VenteDate]], 2)</f>
        <v>6</v>
      </c>
      <c r="AD1209" t="str">
        <f>CHOOSE(WEEKDAY(Ventes[[#This Row],[VenteDate]], 2),"lun.","mar.","mer.","jeu.","ven.","sam.","dim.")</f>
        <v>sam.</v>
      </c>
      <c r="AE1209" s="10" t="str">
        <f>IF(MONTH(Ventes[[#This Row],[VenteDate]])&lt;10,"0"&amp;MONTH(Ventes[[#This Row],[VenteDate]]),TEXT(MONTH(Ventes[[#This Row],[VenteDate]]),"##"))</f>
        <v>06</v>
      </c>
      <c r="AF1209" t="str">
        <f>CHOOSE(Ventes[[#This Row],[DateMoisNumero]],"janvier","février","mars","avril","mai","juin","juillet.","août","septembre","octobre","novembre","décembre")</f>
        <v>juin</v>
      </c>
      <c r="AG1209" t="str">
        <f>Ventes[[#This Row],[DateAnnee]]&amp;IF(WEEKNUM(Ventes[[#This Row],[VenteDate]])&lt;10,"-0","-")&amp;WEEKNUM(Ventes[[#This Row],[VenteDate]])</f>
        <v>2024-24</v>
      </c>
      <c r="AH1209" s="10">
        <f>YEAR(Ventes[[#This Row],[VenteDate]])</f>
        <v>2024</v>
      </c>
      <c r="AI1209" s="1"/>
      <c r="AK1209" s="2"/>
      <c r="AR1209"/>
      <c r="AS1209"/>
      <c r="AT1209"/>
      <c r="AU1209"/>
      <c r="AV1209"/>
      <c r="AW1209"/>
      <c r="BA1209"/>
      <c r="BC1209"/>
    </row>
    <row r="1210" spans="1:55">
      <c r="A1210" t="s">
        <v>2258</v>
      </c>
      <c r="B1210" t="s">
        <v>2259</v>
      </c>
      <c r="D1210" s="7">
        <v>45458</v>
      </c>
      <c r="E1210" s="8">
        <v>45664</v>
      </c>
      <c r="F1210" s="8" t="s">
        <v>95</v>
      </c>
      <c r="G1210" t="s">
        <v>96</v>
      </c>
      <c r="H1210" t="s">
        <v>790</v>
      </c>
      <c r="I1210" t="s">
        <v>791</v>
      </c>
      <c r="J1210" t="s">
        <v>792</v>
      </c>
      <c r="K1210" t="s">
        <v>2264</v>
      </c>
      <c r="L1210" s="9" t="s">
        <v>2265</v>
      </c>
      <c r="M1210" s="9" t="s">
        <v>43</v>
      </c>
      <c r="N1210" t="s">
        <v>44</v>
      </c>
      <c r="O1210" t="s">
        <v>55</v>
      </c>
      <c r="P1210" t="s">
        <v>56</v>
      </c>
      <c r="Q1210" s="5" t="s">
        <v>57</v>
      </c>
      <c r="R1210" t="s">
        <v>58</v>
      </c>
      <c r="S1210" t="s">
        <v>175</v>
      </c>
      <c r="T1210" t="s">
        <v>176</v>
      </c>
      <c r="U1210">
        <v>25.2</v>
      </c>
      <c r="V1210">
        <v>15</v>
      </c>
      <c r="W1210">
        <v>111.97</v>
      </c>
      <c r="X1210">
        <f>Ventes[[#This Row],[VenteNombre]]*Ventes[[#This Row],[PUHT]]</f>
        <v>1679.55</v>
      </c>
      <c r="Y1210">
        <f>IF(Ventes[[#This Row],[RemiseType]]="Aucun",0,IF(Ventes[[#This Row],[RemiseType]]="Bas",3%,IF(Ventes[[#This Row],[RemiseType]]="Moyen",5%,IF(Ventes[[#This Row],[RemiseType]]="Elevé",10%,0))))*Ventes[[#This Row],[VenteBrut]]</f>
        <v>50.386499999999998</v>
      </c>
      <c r="Z1210">
        <f>Ventes[[#This Row],[VenteBrut]]-Ventes[[#This Row],[Remise]]</f>
        <v>1629.1634999999999</v>
      </c>
      <c r="AA1210">
        <f>Ventes[[#This Row],[VenteNombre]]*Ventes[[#This Row],[CUHT]]</f>
        <v>378</v>
      </c>
      <c r="AB1210">
        <f>ROUND(Ventes[[#This Row],[VenteNet]]-Ventes[[#This Row],[Cout]],2)</f>
        <v>1251.1600000000001</v>
      </c>
      <c r="AC1210">
        <f>WEEKDAY(Ventes[[#This Row],[VenteDate]], 2)</f>
        <v>2</v>
      </c>
      <c r="AD1210" t="str">
        <f>CHOOSE(WEEKDAY(Ventes[[#This Row],[VenteDate]], 2),"lun.","mar.","mer.","jeu.","ven.","sam.","dim.")</f>
        <v>mar.</v>
      </c>
      <c r="AE1210" s="10" t="str">
        <f>IF(MONTH(Ventes[[#This Row],[VenteDate]])&lt;10,"0"&amp;MONTH(Ventes[[#This Row],[VenteDate]]),TEXT(MONTH(Ventes[[#This Row],[VenteDate]]),"##"))</f>
        <v>01</v>
      </c>
      <c r="AF1210" t="str">
        <f>CHOOSE(Ventes[[#This Row],[DateMoisNumero]],"janvier","février","mars","avril","mai","juin","juillet.","août","septembre","octobre","novembre","décembre")</f>
        <v>janvier</v>
      </c>
      <c r="AG1210" t="str">
        <f>Ventes[[#This Row],[DateAnnee]]&amp;IF(WEEKNUM(Ventes[[#This Row],[VenteDate]])&lt;10,"-0","-")&amp;WEEKNUM(Ventes[[#This Row],[VenteDate]])</f>
        <v>2025-02</v>
      </c>
      <c r="AH1210" s="10">
        <f>YEAR(Ventes[[#This Row],[VenteDate]])</f>
        <v>2025</v>
      </c>
      <c r="AI1210" s="1"/>
      <c r="AK1210" s="2"/>
      <c r="AR1210"/>
      <c r="AS1210"/>
      <c r="AT1210"/>
      <c r="AU1210"/>
      <c r="AV1210"/>
      <c r="AW1210"/>
      <c r="BA1210"/>
      <c r="BC1210"/>
    </row>
    <row r="1211" spans="1:55">
      <c r="A1211" t="s">
        <v>2258</v>
      </c>
      <c r="B1211" t="s">
        <v>2259</v>
      </c>
      <c r="D1211" s="7">
        <v>45458</v>
      </c>
      <c r="E1211" s="8">
        <v>45783</v>
      </c>
      <c r="F1211" s="8" t="s">
        <v>95</v>
      </c>
      <c r="G1211" t="s">
        <v>96</v>
      </c>
      <c r="H1211" t="s">
        <v>790</v>
      </c>
      <c r="I1211" t="s">
        <v>791</v>
      </c>
      <c r="J1211" t="s">
        <v>792</v>
      </c>
      <c r="K1211" t="s">
        <v>2266</v>
      </c>
      <c r="L1211" s="9" t="s">
        <v>2267</v>
      </c>
      <c r="M1211" s="9" t="s">
        <v>53</v>
      </c>
      <c r="N1211" t="s">
        <v>54</v>
      </c>
      <c r="O1211" t="s">
        <v>45</v>
      </c>
      <c r="P1211" t="s">
        <v>46</v>
      </c>
      <c r="Q1211" s="5" t="s">
        <v>57</v>
      </c>
      <c r="R1211" t="s">
        <v>58</v>
      </c>
      <c r="S1211" t="s">
        <v>115</v>
      </c>
      <c r="T1211" t="s">
        <v>116</v>
      </c>
      <c r="U1211">
        <v>85.32</v>
      </c>
      <c r="V1211">
        <v>12</v>
      </c>
      <c r="W1211">
        <v>117.45</v>
      </c>
      <c r="X1211">
        <f>Ventes[[#This Row],[VenteNombre]]*Ventes[[#This Row],[PUHT]]</f>
        <v>1409.4</v>
      </c>
      <c r="Y1211">
        <f>IF(Ventes[[#This Row],[RemiseType]]="Aucun",0,IF(Ventes[[#This Row],[RemiseType]]="Bas",3%,IF(Ventes[[#This Row],[RemiseType]]="Moyen",5%,IF(Ventes[[#This Row],[RemiseType]]="Elevé",10%,0))))*Ventes[[#This Row],[VenteBrut]]</f>
        <v>70.470000000000013</v>
      </c>
      <c r="Z1211">
        <f>Ventes[[#This Row],[VenteBrut]]-Ventes[[#This Row],[Remise]]</f>
        <v>1338.93</v>
      </c>
      <c r="AA1211">
        <f>Ventes[[#This Row],[VenteNombre]]*Ventes[[#This Row],[CUHT]]</f>
        <v>1023.8399999999999</v>
      </c>
      <c r="AB1211">
        <f>ROUND(Ventes[[#This Row],[VenteNet]]-Ventes[[#This Row],[Cout]],2)</f>
        <v>315.08999999999997</v>
      </c>
      <c r="AC1211">
        <f>WEEKDAY(Ventes[[#This Row],[VenteDate]], 2)</f>
        <v>2</v>
      </c>
      <c r="AD1211" t="str">
        <f>CHOOSE(WEEKDAY(Ventes[[#This Row],[VenteDate]], 2),"lun.","mar.","mer.","jeu.","ven.","sam.","dim.")</f>
        <v>mar.</v>
      </c>
      <c r="AE1211" s="10" t="str">
        <f>IF(MONTH(Ventes[[#This Row],[VenteDate]])&lt;10,"0"&amp;MONTH(Ventes[[#This Row],[VenteDate]]),TEXT(MONTH(Ventes[[#This Row],[VenteDate]]),"##"))</f>
        <v>05</v>
      </c>
      <c r="AF1211" t="str">
        <f>CHOOSE(Ventes[[#This Row],[DateMoisNumero]],"janvier","février","mars","avril","mai","juin","juillet.","août","septembre","octobre","novembre","décembre")</f>
        <v>mai</v>
      </c>
      <c r="AG1211" t="str">
        <f>Ventes[[#This Row],[DateAnnee]]&amp;IF(WEEKNUM(Ventes[[#This Row],[VenteDate]])&lt;10,"-0","-")&amp;WEEKNUM(Ventes[[#This Row],[VenteDate]])</f>
        <v>2025-19</v>
      </c>
      <c r="AH1211" s="10">
        <f>YEAR(Ventes[[#This Row],[VenteDate]])</f>
        <v>2025</v>
      </c>
      <c r="AI1211" s="1"/>
      <c r="AK1211" s="2"/>
      <c r="AR1211"/>
      <c r="AS1211"/>
      <c r="AT1211"/>
      <c r="AU1211"/>
      <c r="AV1211"/>
      <c r="AW1211"/>
      <c r="BA1211"/>
      <c r="BC1211"/>
    </row>
    <row r="1212" spans="1:55">
      <c r="A1212" t="s">
        <v>2258</v>
      </c>
      <c r="B1212" t="s">
        <v>2259</v>
      </c>
      <c r="D1212" s="7">
        <v>45458</v>
      </c>
      <c r="E1212" s="8">
        <v>45861</v>
      </c>
      <c r="F1212" s="8" t="s">
        <v>95</v>
      </c>
      <c r="G1212" t="s">
        <v>96</v>
      </c>
      <c r="H1212" t="s">
        <v>790</v>
      </c>
      <c r="I1212" t="s">
        <v>791</v>
      </c>
      <c r="J1212" t="s">
        <v>792</v>
      </c>
      <c r="K1212" t="s">
        <v>340</v>
      </c>
      <c r="L1212" s="9" t="s">
        <v>341</v>
      </c>
      <c r="M1212" s="9" t="s">
        <v>75</v>
      </c>
      <c r="N1212" t="s">
        <v>76</v>
      </c>
      <c r="O1212" t="s">
        <v>77</v>
      </c>
      <c r="P1212" t="s">
        <v>78</v>
      </c>
      <c r="Q1212" s="5" t="s">
        <v>57</v>
      </c>
      <c r="R1212" t="s">
        <v>58</v>
      </c>
      <c r="S1212" t="s">
        <v>342</v>
      </c>
      <c r="T1212" t="s">
        <v>343</v>
      </c>
      <c r="U1212">
        <v>29.4</v>
      </c>
      <c r="V1212">
        <v>10</v>
      </c>
      <c r="W1212">
        <v>33.6</v>
      </c>
      <c r="X1212">
        <f>Ventes[[#This Row],[VenteNombre]]*Ventes[[#This Row],[PUHT]]</f>
        <v>336</v>
      </c>
      <c r="Y1212">
        <f>IF(Ventes[[#This Row],[RemiseType]]="Aucun",0,IF(Ventes[[#This Row],[RemiseType]]="Bas",3%,IF(Ventes[[#This Row],[RemiseType]]="Moyen",5%,IF(Ventes[[#This Row],[RemiseType]]="Elevé",10%,0))))*Ventes[[#This Row],[VenteBrut]]</f>
        <v>33.6</v>
      </c>
      <c r="Z1212">
        <f>Ventes[[#This Row],[VenteBrut]]-Ventes[[#This Row],[Remise]]</f>
        <v>302.39999999999998</v>
      </c>
      <c r="AA1212">
        <f>Ventes[[#This Row],[VenteNombre]]*Ventes[[#This Row],[CUHT]]</f>
        <v>294</v>
      </c>
      <c r="AB1212">
        <f>ROUND(Ventes[[#This Row],[VenteNet]]-Ventes[[#This Row],[Cout]],2)</f>
        <v>8.4</v>
      </c>
      <c r="AC1212">
        <f>WEEKDAY(Ventes[[#This Row],[VenteDate]], 2)</f>
        <v>3</v>
      </c>
      <c r="AD1212" t="str">
        <f>CHOOSE(WEEKDAY(Ventes[[#This Row],[VenteDate]], 2),"lun.","mar.","mer.","jeu.","ven.","sam.","dim.")</f>
        <v>mer.</v>
      </c>
      <c r="AE1212" s="10" t="str">
        <f>IF(MONTH(Ventes[[#This Row],[VenteDate]])&lt;10,"0"&amp;MONTH(Ventes[[#This Row],[VenteDate]]),TEXT(MONTH(Ventes[[#This Row],[VenteDate]]),"##"))</f>
        <v>07</v>
      </c>
      <c r="AF1212" t="str">
        <f>CHOOSE(Ventes[[#This Row],[DateMoisNumero]],"janvier","février","mars","avril","mai","juin","juillet.","août","septembre","octobre","novembre","décembre")</f>
        <v>juillet.</v>
      </c>
      <c r="AG1212" t="str">
        <f>Ventes[[#This Row],[DateAnnee]]&amp;IF(WEEKNUM(Ventes[[#This Row],[VenteDate]])&lt;10,"-0","-")&amp;WEEKNUM(Ventes[[#This Row],[VenteDate]])</f>
        <v>2025-30</v>
      </c>
      <c r="AH1212" s="10">
        <f>YEAR(Ventes[[#This Row],[VenteDate]])</f>
        <v>2025</v>
      </c>
      <c r="AI1212" s="1"/>
      <c r="AK1212" s="2"/>
      <c r="AR1212"/>
      <c r="AS1212"/>
      <c r="AT1212"/>
      <c r="AU1212"/>
      <c r="AV1212"/>
      <c r="AW1212"/>
      <c r="BA1212"/>
      <c r="BC1212"/>
    </row>
    <row r="1213" spans="1:55">
      <c r="A1213" t="s">
        <v>2258</v>
      </c>
      <c r="B1213" t="s">
        <v>2259</v>
      </c>
      <c r="D1213" s="7">
        <v>45458</v>
      </c>
      <c r="E1213" s="8">
        <v>45940</v>
      </c>
      <c r="F1213" s="8" t="s">
        <v>95</v>
      </c>
      <c r="G1213" t="s">
        <v>96</v>
      </c>
      <c r="H1213" t="s">
        <v>790</v>
      </c>
      <c r="I1213" t="s">
        <v>791</v>
      </c>
      <c r="J1213" t="s">
        <v>792</v>
      </c>
      <c r="K1213" t="s">
        <v>953</v>
      </c>
      <c r="L1213" s="9" t="s">
        <v>954</v>
      </c>
      <c r="M1213" s="9" t="s">
        <v>53</v>
      </c>
      <c r="N1213" t="s">
        <v>54</v>
      </c>
      <c r="O1213" t="s">
        <v>45</v>
      </c>
      <c r="P1213" t="s">
        <v>46</v>
      </c>
      <c r="Q1213" s="5" t="s">
        <v>57</v>
      </c>
      <c r="R1213" t="s">
        <v>58</v>
      </c>
      <c r="S1213" t="s">
        <v>160</v>
      </c>
      <c r="T1213" t="s">
        <v>161</v>
      </c>
      <c r="U1213">
        <v>58.32</v>
      </c>
      <c r="V1213">
        <v>32</v>
      </c>
      <c r="W1213">
        <v>87.48</v>
      </c>
      <c r="X1213">
        <f>Ventes[[#This Row],[VenteNombre]]*Ventes[[#This Row],[PUHT]]</f>
        <v>2799.36</v>
      </c>
      <c r="Y1213">
        <f>IF(Ventes[[#This Row],[RemiseType]]="Aucun",0,IF(Ventes[[#This Row],[RemiseType]]="Bas",3%,IF(Ventes[[#This Row],[RemiseType]]="Moyen",5%,IF(Ventes[[#This Row],[RemiseType]]="Elevé",10%,0))))*Ventes[[#This Row],[VenteBrut]]</f>
        <v>139.96800000000002</v>
      </c>
      <c r="Z1213">
        <f>Ventes[[#This Row],[VenteBrut]]-Ventes[[#This Row],[Remise]]</f>
        <v>2659.3920000000003</v>
      </c>
      <c r="AA1213">
        <f>Ventes[[#This Row],[VenteNombre]]*Ventes[[#This Row],[CUHT]]</f>
        <v>1866.24</v>
      </c>
      <c r="AB1213">
        <f>ROUND(Ventes[[#This Row],[VenteNet]]-Ventes[[#This Row],[Cout]],2)</f>
        <v>793.15</v>
      </c>
      <c r="AC1213">
        <f>WEEKDAY(Ventes[[#This Row],[VenteDate]], 2)</f>
        <v>5</v>
      </c>
      <c r="AD1213" t="str">
        <f>CHOOSE(WEEKDAY(Ventes[[#This Row],[VenteDate]], 2),"lun.","mar.","mer.","jeu.","ven.","sam.","dim.")</f>
        <v>ven.</v>
      </c>
      <c r="AE1213" s="10" t="str">
        <f>IF(MONTH(Ventes[[#This Row],[VenteDate]])&lt;10,"0"&amp;MONTH(Ventes[[#This Row],[VenteDate]]),TEXT(MONTH(Ventes[[#This Row],[VenteDate]]),"##"))</f>
        <v>10</v>
      </c>
      <c r="AF1213" t="str">
        <f>CHOOSE(Ventes[[#This Row],[DateMoisNumero]],"janvier","février","mars","avril","mai","juin","juillet.","août","septembre","octobre","novembre","décembre")</f>
        <v>octobre</v>
      </c>
      <c r="AG1213" t="str">
        <f>Ventes[[#This Row],[DateAnnee]]&amp;IF(WEEKNUM(Ventes[[#This Row],[VenteDate]])&lt;10,"-0","-")&amp;WEEKNUM(Ventes[[#This Row],[VenteDate]])</f>
        <v>2025-41</v>
      </c>
      <c r="AH1213" s="10">
        <f>YEAR(Ventes[[#This Row],[VenteDate]])</f>
        <v>2025</v>
      </c>
      <c r="AI1213" s="1"/>
      <c r="AK1213" s="2"/>
      <c r="AR1213"/>
      <c r="AS1213"/>
      <c r="AT1213"/>
      <c r="AU1213"/>
      <c r="AV1213"/>
      <c r="AW1213"/>
      <c r="BA1213"/>
      <c r="BC1213"/>
    </row>
    <row r="1214" spans="1:55">
      <c r="A1214" t="s">
        <v>2258</v>
      </c>
      <c r="B1214" t="s">
        <v>2259</v>
      </c>
      <c r="D1214" s="7">
        <v>45458</v>
      </c>
      <c r="E1214" s="8">
        <v>46107</v>
      </c>
      <c r="F1214" s="8" t="s">
        <v>95</v>
      </c>
      <c r="G1214" t="s">
        <v>96</v>
      </c>
      <c r="H1214" t="s">
        <v>790</v>
      </c>
      <c r="I1214" t="s">
        <v>791</v>
      </c>
      <c r="J1214" t="s">
        <v>792</v>
      </c>
      <c r="K1214" t="s">
        <v>575</v>
      </c>
      <c r="L1214" s="9" t="s">
        <v>576</v>
      </c>
      <c r="M1214" s="9" t="s">
        <v>75</v>
      </c>
      <c r="N1214" t="s">
        <v>76</v>
      </c>
      <c r="O1214" t="s">
        <v>45</v>
      </c>
      <c r="P1214" t="s">
        <v>46</v>
      </c>
      <c r="Q1214" s="5" t="s">
        <v>57</v>
      </c>
      <c r="R1214" t="s">
        <v>58</v>
      </c>
      <c r="S1214" t="s">
        <v>115</v>
      </c>
      <c r="T1214" t="s">
        <v>116</v>
      </c>
      <c r="U1214">
        <v>21.6</v>
      </c>
      <c r="V1214">
        <v>19</v>
      </c>
      <c r="W1214">
        <v>122.5</v>
      </c>
      <c r="X1214">
        <f>Ventes[[#This Row],[VenteNombre]]*Ventes[[#This Row],[PUHT]]</f>
        <v>2327.5</v>
      </c>
      <c r="Y1214">
        <f>IF(Ventes[[#This Row],[RemiseType]]="Aucun",0,IF(Ventes[[#This Row],[RemiseType]]="Bas",3%,IF(Ventes[[#This Row],[RemiseType]]="Moyen",5%,IF(Ventes[[#This Row],[RemiseType]]="Elevé",10%,0))))*Ventes[[#This Row],[VenteBrut]]</f>
        <v>116.375</v>
      </c>
      <c r="Z1214">
        <f>Ventes[[#This Row],[VenteBrut]]-Ventes[[#This Row],[Remise]]</f>
        <v>2211.125</v>
      </c>
      <c r="AA1214">
        <f>Ventes[[#This Row],[VenteNombre]]*Ventes[[#This Row],[CUHT]]</f>
        <v>410.40000000000003</v>
      </c>
      <c r="AB1214">
        <f>ROUND(Ventes[[#This Row],[VenteNet]]-Ventes[[#This Row],[Cout]],2)</f>
        <v>1800.73</v>
      </c>
      <c r="AC1214">
        <f>WEEKDAY(Ventes[[#This Row],[VenteDate]], 2)</f>
        <v>4</v>
      </c>
      <c r="AD1214" t="str">
        <f>CHOOSE(WEEKDAY(Ventes[[#This Row],[VenteDate]], 2),"lun.","mar.","mer.","jeu.","ven.","sam.","dim.")</f>
        <v>jeu.</v>
      </c>
      <c r="AE1214" s="10" t="str">
        <f>IF(MONTH(Ventes[[#This Row],[VenteDate]])&lt;10,"0"&amp;MONTH(Ventes[[#This Row],[VenteDate]]),TEXT(MONTH(Ventes[[#This Row],[VenteDate]]),"##"))</f>
        <v>03</v>
      </c>
      <c r="AF1214" t="str">
        <f>CHOOSE(Ventes[[#This Row],[DateMoisNumero]],"janvier","février","mars","avril","mai","juin","juillet.","août","septembre","octobre","novembre","décembre")</f>
        <v>mars</v>
      </c>
      <c r="AG1214" t="str">
        <f>Ventes[[#This Row],[DateAnnee]]&amp;IF(WEEKNUM(Ventes[[#This Row],[VenteDate]])&lt;10,"-0","-")&amp;WEEKNUM(Ventes[[#This Row],[VenteDate]])</f>
        <v>2026-13</v>
      </c>
      <c r="AH1214" s="10">
        <f>YEAR(Ventes[[#This Row],[VenteDate]])</f>
        <v>2026</v>
      </c>
      <c r="AI1214" s="1"/>
      <c r="AK1214" s="2"/>
      <c r="AR1214"/>
      <c r="AS1214"/>
      <c r="AT1214"/>
      <c r="AU1214"/>
      <c r="AV1214"/>
      <c r="AW1214"/>
      <c r="BA1214"/>
      <c r="BC1214"/>
    </row>
    <row r="1215" spans="1:55">
      <c r="A1215" t="s">
        <v>2258</v>
      </c>
      <c r="B1215" t="s">
        <v>2259</v>
      </c>
      <c r="D1215" s="7">
        <v>45458</v>
      </c>
      <c r="E1215" s="8">
        <v>46180</v>
      </c>
      <c r="F1215" s="8" t="s">
        <v>95</v>
      </c>
      <c r="G1215" t="s">
        <v>96</v>
      </c>
      <c r="H1215" t="s">
        <v>790</v>
      </c>
      <c r="I1215" t="s">
        <v>791</v>
      </c>
      <c r="J1215" t="s">
        <v>792</v>
      </c>
      <c r="K1215" t="s">
        <v>608</v>
      </c>
      <c r="L1215" s="9" t="s">
        <v>609</v>
      </c>
      <c r="M1215" s="9" t="s">
        <v>43</v>
      </c>
      <c r="N1215" t="s">
        <v>44</v>
      </c>
      <c r="O1215" t="s">
        <v>45</v>
      </c>
      <c r="P1215" t="s">
        <v>46</v>
      </c>
      <c r="Q1215" s="5" t="s">
        <v>57</v>
      </c>
      <c r="R1215" t="s">
        <v>58</v>
      </c>
      <c r="S1215" t="s">
        <v>179</v>
      </c>
      <c r="T1215" t="s">
        <v>180</v>
      </c>
      <c r="U1215">
        <v>11.67</v>
      </c>
      <c r="V1215">
        <v>99</v>
      </c>
      <c r="W1215">
        <v>16.13</v>
      </c>
      <c r="X1215">
        <f>Ventes[[#This Row],[VenteNombre]]*Ventes[[#This Row],[PUHT]]</f>
        <v>1596.87</v>
      </c>
      <c r="Y1215">
        <f>IF(Ventes[[#This Row],[RemiseType]]="Aucun",0,IF(Ventes[[#This Row],[RemiseType]]="Bas",3%,IF(Ventes[[#This Row],[RemiseType]]="Moyen",5%,IF(Ventes[[#This Row],[RemiseType]]="Elevé",10%,0))))*Ventes[[#This Row],[VenteBrut]]</f>
        <v>79.843500000000006</v>
      </c>
      <c r="Z1215">
        <f>Ventes[[#This Row],[VenteBrut]]-Ventes[[#This Row],[Remise]]</f>
        <v>1517.0264999999999</v>
      </c>
      <c r="AA1215">
        <f>Ventes[[#This Row],[VenteNombre]]*Ventes[[#This Row],[CUHT]]</f>
        <v>1155.33</v>
      </c>
      <c r="AB1215">
        <f>ROUND(Ventes[[#This Row],[VenteNet]]-Ventes[[#This Row],[Cout]],2)</f>
        <v>361.7</v>
      </c>
      <c r="AC1215">
        <f>WEEKDAY(Ventes[[#This Row],[VenteDate]], 2)</f>
        <v>7</v>
      </c>
      <c r="AD1215" t="str">
        <f>CHOOSE(WEEKDAY(Ventes[[#This Row],[VenteDate]], 2),"lun.","mar.","mer.","jeu.","ven.","sam.","dim.")</f>
        <v>dim.</v>
      </c>
      <c r="AE1215" s="10" t="str">
        <f>IF(MONTH(Ventes[[#This Row],[VenteDate]])&lt;10,"0"&amp;MONTH(Ventes[[#This Row],[VenteDate]]),TEXT(MONTH(Ventes[[#This Row],[VenteDate]]),"##"))</f>
        <v>06</v>
      </c>
      <c r="AF1215" t="str">
        <f>CHOOSE(Ventes[[#This Row],[DateMoisNumero]],"janvier","février","mars","avril","mai","juin","juillet.","août","septembre","octobre","novembre","décembre")</f>
        <v>juin</v>
      </c>
      <c r="AG1215" t="str">
        <f>Ventes[[#This Row],[DateAnnee]]&amp;IF(WEEKNUM(Ventes[[#This Row],[VenteDate]])&lt;10,"-0","-")&amp;WEEKNUM(Ventes[[#This Row],[VenteDate]])</f>
        <v>2026-24</v>
      </c>
      <c r="AH1215" s="10">
        <f>YEAR(Ventes[[#This Row],[VenteDate]])</f>
        <v>2026</v>
      </c>
      <c r="AI1215" s="1"/>
      <c r="AK1215" s="2"/>
      <c r="AR1215"/>
      <c r="AS1215"/>
      <c r="AT1215"/>
      <c r="AU1215"/>
      <c r="AV1215"/>
      <c r="AW1215"/>
      <c r="BA1215"/>
      <c r="BC1215"/>
    </row>
    <row r="1216" spans="1:55">
      <c r="A1216" t="s">
        <v>2258</v>
      </c>
      <c r="B1216" t="s">
        <v>2259</v>
      </c>
      <c r="D1216" s="7">
        <v>45458</v>
      </c>
      <c r="E1216" s="8">
        <v>46308</v>
      </c>
      <c r="F1216" s="8" t="s">
        <v>95</v>
      </c>
      <c r="G1216" t="s">
        <v>96</v>
      </c>
      <c r="H1216" t="s">
        <v>790</v>
      </c>
      <c r="I1216" t="s">
        <v>791</v>
      </c>
      <c r="J1216" t="s">
        <v>792</v>
      </c>
      <c r="K1216" t="s">
        <v>2268</v>
      </c>
      <c r="L1216" s="9" t="s">
        <v>2269</v>
      </c>
      <c r="M1216" s="9" t="s">
        <v>63</v>
      </c>
      <c r="N1216" t="s">
        <v>64</v>
      </c>
      <c r="O1216" t="s">
        <v>45</v>
      </c>
      <c r="P1216" t="s">
        <v>46</v>
      </c>
      <c r="Q1216" s="5" t="s">
        <v>57</v>
      </c>
      <c r="R1216" t="s">
        <v>58</v>
      </c>
      <c r="S1216" t="s">
        <v>71</v>
      </c>
      <c r="T1216" t="s">
        <v>72</v>
      </c>
      <c r="U1216">
        <v>19.2</v>
      </c>
      <c r="V1216">
        <v>16</v>
      </c>
      <c r="W1216">
        <v>29.03</v>
      </c>
      <c r="X1216">
        <f>Ventes[[#This Row],[VenteNombre]]*Ventes[[#This Row],[PUHT]]</f>
        <v>464.48</v>
      </c>
      <c r="Y1216">
        <f>IF(Ventes[[#This Row],[RemiseType]]="Aucun",0,IF(Ventes[[#This Row],[RemiseType]]="Bas",3%,IF(Ventes[[#This Row],[RemiseType]]="Moyen",5%,IF(Ventes[[#This Row],[RemiseType]]="Elevé",10%,0))))*Ventes[[#This Row],[VenteBrut]]</f>
        <v>23.224000000000004</v>
      </c>
      <c r="Z1216">
        <f>Ventes[[#This Row],[VenteBrut]]-Ventes[[#This Row],[Remise]]</f>
        <v>441.25600000000003</v>
      </c>
      <c r="AA1216">
        <f>Ventes[[#This Row],[VenteNombre]]*Ventes[[#This Row],[CUHT]]</f>
        <v>307.2</v>
      </c>
      <c r="AB1216">
        <f>ROUND(Ventes[[#This Row],[VenteNet]]-Ventes[[#This Row],[Cout]],2)</f>
        <v>134.06</v>
      </c>
      <c r="AC1216">
        <f>WEEKDAY(Ventes[[#This Row],[VenteDate]], 2)</f>
        <v>2</v>
      </c>
      <c r="AD1216" t="str">
        <f>CHOOSE(WEEKDAY(Ventes[[#This Row],[VenteDate]], 2),"lun.","mar.","mer.","jeu.","ven.","sam.","dim.")</f>
        <v>mar.</v>
      </c>
      <c r="AE1216" s="10" t="str">
        <f>IF(MONTH(Ventes[[#This Row],[VenteDate]])&lt;10,"0"&amp;MONTH(Ventes[[#This Row],[VenteDate]]),TEXT(MONTH(Ventes[[#This Row],[VenteDate]]),"##"))</f>
        <v>10</v>
      </c>
      <c r="AF1216" t="str">
        <f>CHOOSE(Ventes[[#This Row],[DateMoisNumero]],"janvier","février","mars","avril","mai","juin","juillet.","août","septembre","octobre","novembre","décembre")</f>
        <v>octobre</v>
      </c>
      <c r="AG1216" t="str">
        <f>Ventes[[#This Row],[DateAnnee]]&amp;IF(WEEKNUM(Ventes[[#This Row],[VenteDate]])&lt;10,"-0","-")&amp;WEEKNUM(Ventes[[#This Row],[VenteDate]])</f>
        <v>2026-42</v>
      </c>
      <c r="AH1216" s="10">
        <f>YEAR(Ventes[[#This Row],[VenteDate]])</f>
        <v>2026</v>
      </c>
      <c r="AI1216" s="1"/>
      <c r="AK1216" s="2"/>
      <c r="AR1216"/>
      <c r="AS1216"/>
      <c r="AT1216"/>
      <c r="AU1216"/>
      <c r="AV1216"/>
      <c r="AW1216"/>
      <c r="BA1216"/>
      <c r="BC1216"/>
    </row>
    <row r="1217" spans="1:55">
      <c r="A1217" t="s">
        <v>2258</v>
      </c>
      <c r="B1217" t="s">
        <v>2259</v>
      </c>
      <c r="D1217" s="7">
        <v>45458</v>
      </c>
      <c r="E1217" s="8">
        <v>46361</v>
      </c>
      <c r="F1217" s="8" t="s">
        <v>95</v>
      </c>
      <c r="G1217" t="s">
        <v>96</v>
      </c>
      <c r="H1217" t="s">
        <v>790</v>
      </c>
      <c r="I1217" t="s">
        <v>791</v>
      </c>
      <c r="J1217" t="s">
        <v>792</v>
      </c>
      <c r="K1217" t="s">
        <v>1687</v>
      </c>
      <c r="L1217" s="9" t="s">
        <v>1688</v>
      </c>
      <c r="M1217" s="9" t="s">
        <v>75</v>
      </c>
      <c r="N1217" t="s">
        <v>76</v>
      </c>
      <c r="O1217" t="s">
        <v>45</v>
      </c>
      <c r="P1217" t="s">
        <v>46</v>
      </c>
      <c r="Q1217" s="5" t="s">
        <v>57</v>
      </c>
      <c r="R1217" t="s">
        <v>58</v>
      </c>
      <c r="S1217" t="s">
        <v>67</v>
      </c>
      <c r="T1217" t="s">
        <v>68</v>
      </c>
      <c r="U1217">
        <v>8.4</v>
      </c>
      <c r="V1217">
        <v>26</v>
      </c>
      <c r="W1217">
        <v>9.6</v>
      </c>
      <c r="X1217">
        <f>Ventes[[#This Row],[VenteNombre]]*Ventes[[#This Row],[PUHT]]</f>
        <v>249.6</v>
      </c>
      <c r="Y1217">
        <f>IF(Ventes[[#This Row],[RemiseType]]="Aucun",0,IF(Ventes[[#This Row],[RemiseType]]="Bas",3%,IF(Ventes[[#This Row],[RemiseType]]="Moyen",5%,IF(Ventes[[#This Row],[RemiseType]]="Elevé",10%,0))))*Ventes[[#This Row],[VenteBrut]]</f>
        <v>12.48</v>
      </c>
      <c r="Z1217">
        <f>Ventes[[#This Row],[VenteBrut]]-Ventes[[#This Row],[Remise]]</f>
        <v>237.12</v>
      </c>
      <c r="AA1217">
        <f>Ventes[[#This Row],[VenteNombre]]*Ventes[[#This Row],[CUHT]]</f>
        <v>218.4</v>
      </c>
      <c r="AB1217">
        <f>ROUND(Ventes[[#This Row],[VenteNet]]-Ventes[[#This Row],[Cout]],2)</f>
        <v>18.72</v>
      </c>
      <c r="AC1217">
        <f>WEEKDAY(Ventes[[#This Row],[VenteDate]], 2)</f>
        <v>6</v>
      </c>
      <c r="AD1217" t="str">
        <f>CHOOSE(WEEKDAY(Ventes[[#This Row],[VenteDate]], 2),"lun.","mar.","mer.","jeu.","ven.","sam.","dim.")</f>
        <v>sam.</v>
      </c>
      <c r="AE1217" s="10" t="str">
        <f>IF(MONTH(Ventes[[#This Row],[VenteDate]])&lt;10,"0"&amp;MONTH(Ventes[[#This Row],[VenteDate]]),TEXT(MONTH(Ventes[[#This Row],[VenteDate]]),"##"))</f>
        <v>12</v>
      </c>
      <c r="AF1217" t="str">
        <f>CHOOSE(Ventes[[#This Row],[DateMoisNumero]],"janvier","février","mars","avril","mai","juin","juillet.","août","septembre","octobre","novembre","décembre")</f>
        <v>décembre</v>
      </c>
      <c r="AG1217" t="str">
        <f>Ventes[[#This Row],[DateAnnee]]&amp;IF(WEEKNUM(Ventes[[#This Row],[VenteDate]])&lt;10,"-0","-")&amp;WEEKNUM(Ventes[[#This Row],[VenteDate]])</f>
        <v>2026-49</v>
      </c>
      <c r="AH1217" s="10">
        <f>YEAR(Ventes[[#This Row],[VenteDate]])</f>
        <v>2026</v>
      </c>
      <c r="AI1217" s="1"/>
      <c r="AK1217" s="2"/>
      <c r="AR1217"/>
      <c r="AS1217"/>
      <c r="AT1217"/>
      <c r="AU1217"/>
      <c r="AV1217"/>
      <c r="AW1217"/>
      <c r="BA1217"/>
      <c r="BC1217"/>
    </row>
    <row r="1218" spans="1:55">
      <c r="A1218" t="s">
        <v>2258</v>
      </c>
      <c r="B1218" t="s">
        <v>2259</v>
      </c>
      <c r="D1218" s="7">
        <v>45458</v>
      </c>
      <c r="E1218" s="8">
        <v>46367</v>
      </c>
      <c r="F1218" s="8" t="s">
        <v>95</v>
      </c>
      <c r="G1218" t="s">
        <v>96</v>
      </c>
      <c r="H1218" t="s">
        <v>790</v>
      </c>
      <c r="I1218" t="s">
        <v>791</v>
      </c>
      <c r="J1218" t="s">
        <v>792</v>
      </c>
      <c r="K1218" t="s">
        <v>1661</v>
      </c>
      <c r="L1218" s="9" t="s">
        <v>1662</v>
      </c>
      <c r="M1218" s="9" t="s">
        <v>75</v>
      </c>
      <c r="N1218" t="s">
        <v>76</v>
      </c>
      <c r="O1218" t="s">
        <v>55</v>
      </c>
      <c r="P1218" t="s">
        <v>56</v>
      </c>
      <c r="Q1218" s="5" t="s">
        <v>57</v>
      </c>
      <c r="R1218" t="s">
        <v>58</v>
      </c>
      <c r="S1218" t="s">
        <v>342</v>
      </c>
      <c r="T1218" t="s">
        <v>343</v>
      </c>
      <c r="U1218">
        <v>126</v>
      </c>
      <c r="V1218">
        <v>34</v>
      </c>
      <c r="W1218">
        <v>154</v>
      </c>
      <c r="X1218">
        <f>Ventes[[#This Row],[VenteNombre]]*Ventes[[#This Row],[PUHT]]</f>
        <v>5236</v>
      </c>
      <c r="Y1218">
        <f>IF(Ventes[[#This Row],[RemiseType]]="Aucun",0,IF(Ventes[[#This Row],[RemiseType]]="Bas",3%,IF(Ventes[[#This Row],[RemiseType]]="Moyen",5%,IF(Ventes[[#This Row],[RemiseType]]="Elevé",10%,0))))*Ventes[[#This Row],[VenteBrut]]</f>
        <v>157.07999999999998</v>
      </c>
      <c r="Z1218">
        <f>Ventes[[#This Row],[VenteBrut]]-Ventes[[#This Row],[Remise]]</f>
        <v>5078.92</v>
      </c>
      <c r="AA1218">
        <f>Ventes[[#This Row],[VenteNombre]]*Ventes[[#This Row],[CUHT]]</f>
        <v>4284</v>
      </c>
      <c r="AB1218">
        <f>ROUND(Ventes[[#This Row],[VenteNet]]-Ventes[[#This Row],[Cout]],2)</f>
        <v>794.92</v>
      </c>
      <c r="AC1218">
        <f>WEEKDAY(Ventes[[#This Row],[VenteDate]], 2)</f>
        <v>5</v>
      </c>
      <c r="AD1218" t="str">
        <f>CHOOSE(WEEKDAY(Ventes[[#This Row],[VenteDate]], 2),"lun.","mar.","mer.","jeu.","ven.","sam.","dim.")</f>
        <v>ven.</v>
      </c>
      <c r="AE1218" s="10" t="str">
        <f>IF(MONTH(Ventes[[#This Row],[VenteDate]])&lt;10,"0"&amp;MONTH(Ventes[[#This Row],[VenteDate]]),TEXT(MONTH(Ventes[[#This Row],[VenteDate]]),"##"))</f>
        <v>12</v>
      </c>
      <c r="AF1218" t="str">
        <f>CHOOSE(Ventes[[#This Row],[DateMoisNumero]],"janvier","février","mars","avril","mai","juin","juillet.","août","septembre","octobre","novembre","décembre")</f>
        <v>décembre</v>
      </c>
      <c r="AG1218" t="str">
        <f>Ventes[[#This Row],[DateAnnee]]&amp;IF(WEEKNUM(Ventes[[#This Row],[VenteDate]])&lt;10,"-0","-")&amp;WEEKNUM(Ventes[[#This Row],[VenteDate]])</f>
        <v>2026-50</v>
      </c>
      <c r="AH1218" s="10">
        <f>YEAR(Ventes[[#This Row],[VenteDate]])</f>
        <v>2026</v>
      </c>
      <c r="AI1218" s="1"/>
      <c r="AK1218" s="2"/>
      <c r="AR1218"/>
      <c r="AS1218"/>
      <c r="AT1218"/>
      <c r="AU1218"/>
      <c r="AV1218"/>
      <c r="AW1218"/>
      <c r="BA1218"/>
      <c r="BC1218"/>
    </row>
    <row r="1219" spans="1:55">
      <c r="A1219" t="s">
        <v>2258</v>
      </c>
      <c r="B1219" t="s">
        <v>2259</v>
      </c>
      <c r="D1219" s="7">
        <v>45458</v>
      </c>
      <c r="E1219" s="8">
        <v>46394</v>
      </c>
      <c r="F1219" s="8" t="s">
        <v>95</v>
      </c>
      <c r="G1219" t="s">
        <v>96</v>
      </c>
      <c r="H1219" t="s">
        <v>790</v>
      </c>
      <c r="I1219" t="s">
        <v>791</v>
      </c>
      <c r="J1219" t="s">
        <v>792</v>
      </c>
      <c r="K1219" t="s">
        <v>1033</v>
      </c>
      <c r="L1219" s="9" t="s">
        <v>1034</v>
      </c>
      <c r="M1219" s="9" t="s">
        <v>43</v>
      </c>
      <c r="N1219" t="s">
        <v>44</v>
      </c>
      <c r="O1219" t="s">
        <v>55</v>
      </c>
      <c r="P1219" s="9" t="s">
        <v>56</v>
      </c>
      <c r="Q1219" s="5" t="s">
        <v>57</v>
      </c>
      <c r="R1219" t="s">
        <v>58</v>
      </c>
      <c r="S1219" t="s">
        <v>175</v>
      </c>
      <c r="T1219" t="s">
        <v>176</v>
      </c>
      <c r="U1219" s="9">
        <v>50.4</v>
      </c>
      <c r="V1219">
        <v>15</v>
      </c>
      <c r="W1219" s="9">
        <v>123.94</v>
      </c>
      <c r="X1219">
        <f>Ventes[[#This Row],[VenteNombre]]*Ventes[[#This Row],[PUHT]]</f>
        <v>1859.1</v>
      </c>
      <c r="Y1219">
        <f>IF(Ventes[[#This Row],[RemiseType]]="Aucun",0,IF(Ventes[[#This Row],[RemiseType]]="Bas",3%,IF(Ventes[[#This Row],[RemiseType]]="Moyen",5%,IF(Ventes[[#This Row],[RemiseType]]="Elevé",10%,0))))*Ventes[[#This Row],[VenteBrut]]</f>
        <v>55.772999999999996</v>
      </c>
      <c r="Z1219">
        <f>Ventes[[#This Row],[VenteBrut]]-Ventes[[#This Row],[Remise]]</f>
        <v>1803.327</v>
      </c>
      <c r="AA1219">
        <f>Ventes[[#This Row],[VenteNombre]]*Ventes[[#This Row],[CUHT]]</f>
        <v>756</v>
      </c>
      <c r="AB1219">
        <f>ROUND(Ventes[[#This Row],[VenteNet]]-Ventes[[#This Row],[Cout]],2)</f>
        <v>1047.33</v>
      </c>
      <c r="AC1219">
        <f>WEEKDAY(Ventes[[#This Row],[VenteDate]], 2)</f>
        <v>4</v>
      </c>
      <c r="AD1219" t="str">
        <f>CHOOSE(WEEKDAY(Ventes[[#This Row],[VenteDate]], 2),"lun.","mar.","mer.","jeu.","ven.","sam.","dim.")</f>
        <v>jeu.</v>
      </c>
      <c r="AE1219" s="10" t="str">
        <f>IF(MONTH(Ventes[[#This Row],[VenteDate]])&lt;10,"0"&amp;MONTH(Ventes[[#This Row],[VenteDate]]),TEXT(MONTH(Ventes[[#This Row],[VenteDate]]),"##"))</f>
        <v>01</v>
      </c>
      <c r="AF1219" t="str">
        <f>CHOOSE(Ventes[[#This Row],[DateMoisNumero]],"janvier","février","mars","avril","mai","juin","juillet.","août","septembre","octobre","novembre","décembre")</f>
        <v>janvier</v>
      </c>
      <c r="AG1219" t="str">
        <f>Ventes[[#This Row],[DateAnnee]]&amp;IF(WEEKNUM(Ventes[[#This Row],[VenteDate]])&lt;10,"-0","-")&amp;WEEKNUM(Ventes[[#This Row],[VenteDate]])</f>
        <v>2027-02</v>
      </c>
      <c r="AH1219" s="10">
        <f>YEAR(Ventes[[#This Row],[VenteDate]])</f>
        <v>2027</v>
      </c>
      <c r="AI1219" s="1"/>
      <c r="AK1219" s="2"/>
      <c r="AR1219"/>
      <c r="AS1219"/>
      <c r="AT1219"/>
      <c r="AU1219"/>
      <c r="AV1219"/>
      <c r="AW1219"/>
      <c r="BA1219"/>
      <c r="BC1219"/>
    </row>
    <row r="1220" spans="1:55">
      <c r="A1220" t="s">
        <v>2258</v>
      </c>
      <c r="B1220" t="s">
        <v>2259</v>
      </c>
      <c r="D1220" s="7">
        <v>45458</v>
      </c>
      <c r="E1220" s="8">
        <v>46513</v>
      </c>
      <c r="F1220" s="8" t="s">
        <v>95</v>
      </c>
      <c r="G1220" t="s">
        <v>96</v>
      </c>
      <c r="H1220" t="s">
        <v>790</v>
      </c>
      <c r="I1220" t="s">
        <v>791</v>
      </c>
      <c r="J1220" t="s">
        <v>792</v>
      </c>
      <c r="K1220" t="s">
        <v>2270</v>
      </c>
      <c r="L1220" s="9" t="s">
        <v>2271</v>
      </c>
      <c r="M1220" s="9" t="s">
        <v>53</v>
      </c>
      <c r="N1220" t="s">
        <v>54</v>
      </c>
      <c r="O1220" t="s">
        <v>45</v>
      </c>
      <c r="P1220" s="9" t="s">
        <v>46</v>
      </c>
      <c r="Q1220" s="5" t="s">
        <v>57</v>
      </c>
      <c r="R1220" t="s">
        <v>58</v>
      </c>
      <c r="S1220" t="s">
        <v>115</v>
      </c>
      <c r="T1220" t="s">
        <v>116</v>
      </c>
      <c r="U1220" s="9">
        <v>255.96</v>
      </c>
      <c r="V1220">
        <v>12</v>
      </c>
      <c r="W1220" s="9">
        <v>352.35</v>
      </c>
      <c r="X1220">
        <f>Ventes[[#This Row],[VenteNombre]]*Ventes[[#This Row],[PUHT]]</f>
        <v>4228.2000000000007</v>
      </c>
      <c r="Y1220">
        <f>IF(Ventes[[#This Row],[RemiseType]]="Aucun",0,IF(Ventes[[#This Row],[RemiseType]]="Bas",3%,IF(Ventes[[#This Row],[RemiseType]]="Moyen",5%,IF(Ventes[[#This Row],[RemiseType]]="Elevé",10%,0))))*Ventes[[#This Row],[VenteBrut]]</f>
        <v>211.41000000000005</v>
      </c>
      <c r="Z1220">
        <f>Ventes[[#This Row],[VenteBrut]]-Ventes[[#This Row],[Remise]]</f>
        <v>4016.7900000000009</v>
      </c>
      <c r="AA1220">
        <f>Ventes[[#This Row],[VenteNombre]]*Ventes[[#This Row],[CUHT]]</f>
        <v>3071.52</v>
      </c>
      <c r="AB1220">
        <f>ROUND(Ventes[[#This Row],[VenteNet]]-Ventes[[#This Row],[Cout]],2)</f>
        <v>945.27</v>
      </c>
      <c r="AC1220">
        <f>WEEKDAY(Ventes[[#This Row],[VenteDate]], 2)</f>
        <v>4</v>
      </c>
      <c r="AD1220" t="str">
        <f>CHOOSE(WEEKDAY(Ventes[[#This Row],[VenteDate]], 2),"lun.","mar.","mer.","jeu.","ven.","sam.","dim.")</f>
        <v>jeu.</v>
      </c>
      <c r="AE1220" s="10" t="str">
        <f>IF(MONTH(Ventes[[#This Row],[VenteDate]])&lt;10,"0"&amp;MONTH(Ventes[[#This Row],[VenteDate]]),TEXT(MONTH(Ventes[[#This Row],[VenteDate]]),"##"))</f>
        <v>05</v>
      </c>
      <c r="AF1220" t="str">
        <f>CHOOSE(Ventes[[#This Row],[DateMoisNumero]],"janvier","février","mars","avril","mai","juin","juillet.","août","septembre","octobre","novembre","décembre")</f>
        <v>mai</v>
      </c>
      <c r="AG1220" t="str">
        <f>Ventes[[#This Row],[DateAnnee]]&amp;IF(WEEKNUM(Ventes[[#This Row],[VenteDate]])&lt;10,"-0","-")&amp;WEEKNUM(Ventes[[#This Row],[VenteDate]])</f>
        <v>2027-19</v>
      </c>
      <c r="AH1220" s="10">
        <f>YEAR(Ventes[[#This Row],[VenteDate]])</f>
        <v>2027</v>
      </c>
      <c r="AI1220" s="1"/>
      <c r="AK1220" s="2"/>
      <c r="AR1220"/>
      <c r="AS1220"/>
      <c r="AT1220"/>
      <c r="AU1220"/>
      <c r="AV1220"/>
      <c r="AW1220"/>
      <c r="BA1220"/>
      <c r="BC1220"/>
    </row>
    <row r="1221" spans="1:55">
      <c r="A1221" t="s">
        <v>2258</v>
      </c>
      <c r="B1221" t="s">
        <v>2259</v>
      </c>
      <c r="D1221" s="7">
        <v>45458</v>
      </c>
      <c r="E1221" s="8">
        <v>46591</v>
      </c>
      <c r="F1221" s="8" t="s">
        <v>95</v>
      </c>
      <c r="G1221" t="s">
        <v>96</v>
      </c>
      <c r="H1221" t="s">
        <v>790</v>
      </c>
      <c r="I1221" t="s">
        <v>791</v>
      </c>
      <c r="J1221" t="s">
        <v>792</v>
      </c>
      <c r="K1221" t="s">
        <v>1681</v>
      </c>
      <c r="L1221" s="9" t="s">
        <v>1682</v>
      </c>
      <c r="M1221" s="9" t="s">
        <v>75</v>
      </c>
      <c r="N1221" t="s">
        <v>76</v>
      </c>
      <c r="O1221" t="s">
        <v>77</v>
      </c>
      <c r="P1221" s="9" t="s">
        <v>78</v>
      </c>
      <c r="Q1221" s="5" t="s">
        <v>57</v>
      </c>
      <c r="R1221" t="s">
        <v>58</v>
      </c>
      <c r="S1221" t="s">
        <v>342</v>
      </c>
      <c r="T1221" t="s">
        <v>343</v>
      </c>
      <c r="U1221" s="9">
        <v>84</v>
      </c>
      <c r="V1221">
        <v>10</v>
      </c>
      <c r="W1221" s="9">
        <v>96</v>
      </c>
      <c r="X1221">
        <f>Ventes[[#This Row],[VenteNombre]]*Ventes[[#This Row],[PUHT]]</f>
        <v>960</v>
      </c>
      <c r="Y1221">
        <f>IF(Ventes[[#This Row],[RemiseType]]="Aucun",0,IF(Ventes[[#This Row],[RemiseType]]="Bas",3%,IF(Ventes[[#This Row],[RemiseType]]="Moyen",5%,IF(Ventes[[#This Row],[RemiseType]]="Elevé",10%,0))))*Ventes[[#This Row],[VenteBrut]]</f>
        <v>96</v>
      </c>
      <c r="Z1221">
        <f>Ventes[[#This Row],[VenteBrut]]-Ventes[[#This Row],[Remise]]</f>
        <v>864</v>
      </c>
      <c r="AA1221">
        <f>Ventes[[#This Row],[VenteNombre]]*Ventes[[#This Row],[CUHT]]</f>
        <v>840</v>
      </c>
      <c r="AB1221">
        <f>ROUND(Ventes[[#This Row],[VenteNet]]-Ventes[[#This Row],[Cout]],2)</f>
        <v>24</v>
      </c>
      <c r="AC1221">
        <f>WEEKDAY(Ventes[[#This Row],[VenteDate]], 2)</f>
        <v>5</v>
      </c>
      <c r="AD1221" t="str">
        <f>CHOOSE(WEEKDAY(Ventes[[#This Row],[VenteDate]], 2),"lun.","mar.","mer.","jeu.","ven.","sam.","dim.")</f>
        <v>ven.</v>
      </c>
      <c r="AE1221" s="10" t="str">
        <f>IF(MONTH(Ventes[[#This Row],[VenteDate]])&lt;10,"0"&amp;MONTH(Ventes[[#This Row],[VenteDate]]),TEXT(MONTH(Ventes[[#This Row],[VenteDate]]),"##"))</f>
        <v>07</v>
      </c>
      <c r="AF1221" t="str">
        <f>CHOOSE(Ventes[[#This Row],[DateMoisNumero]],"janvier","février","mars","avril","mai","juin","juillet.","août","septembre","octobre","novembre","décembre")</f>
        <v>juillet.</v>
      </c>
      <c r="AG1221" t="str">
        <f>Ventes[[#This Row],[DateAnnee]]&amp;IF(WEEKNUM(Ventes[[#This Row],[VenteDate]])&lt;10,"-0","-")&amp;WEEKNUM(Ventes[[#This Row],[VenteDate]])</f>
        <v>2027-30</v>
      </c>
      <c r="AH1221" s="10">
        <f>YEAR(Ventes[[#This Row],[VenteDate]])</f>
        <v>2027</v>
      </c>
      <c r="AI1221" s="1"/>
      <c r="AK1221" s="2"/>
      <c r="AR1221"/>
      <c r="AS1221"/>
      <c r="AT1221"/>
      <c r="AU1221"/>
      <c r="AV1221"/>
      <c r="AW1221"/>
      <c r="BA1221"/>
      <c r="BC1221"/>
    </row>
    <row r="1222" spans="1:55">
      <c r="A1222" t="s">
        <v>2258</v>
      </c>
      <c r="B1222" t="s">
        <v>2259</v>
      </c>
      <c r="D1222" s="7">
        <v>45458</v>
      </c>
      <c r="E1222" s="8">
        <v>46670</v>
      </c>
      <c r="F1222" s="8" t="s">
        <v>95</v>
      </c>
      <c r="G1222" t="s">
        <v>96</v>
      </c>
      <c r="H1222" t="s">
        <v>790</v>
      </c>
      <c r="I1222" t="s">
        <v>791</v>
      </c>
      <c r="J1222" t="s">
        <v>792</v>
      </c>
      <c r="K1222" t="s">
        <v>2272</v>
      </c>
      <c r="L1222" s="9" t="s">
        <v>2273</v>
      </c>
      <c r="M1222" s="9" t="s">
        <v>53</v>
      </c>
      <c r="N1222" t="s">
        <v>54</v>
      </c>
      <c r="O1222" t="s">
        <v>45</v>
      </c>
      <c r="P1222" s="9" t="s">
        <v>46</v>
      </c>
      <c r="Q1222" s="5" t="s">
        <v>57</v>
      </c>
      <c r="R1222" t="s">
        <v>58</v>
      </c>
      <c r="S1222" t="s">
        <v>160</v>
      </c>
      <c r="T1222" t="s">
        <v>161</v>
      </c>
      <c r="U1222" s="9">
        <v>8</v>
      </c>
      <c r="V1222">
        <v>32</v>
      </c>
      <c r="W1222" s="9">
        <v>12</v>
      </c>
      <c r="X1222">
        <f>Ventes[[#This Row],[VenteNombre]]*Ventes[[#This Row],[PUHT]]</f>
        <v>384</v>
      </c>
      <c r="Y1222">
        <f>IF(Ventes[[#This Row],[RemiseType]]="Aucun",0,IF(Ventes[[#This Row],[RemiseType]]="Bas",3%,IF(Ventes[[#This Row],[RemiseType]]="Moyen",5%,IF(Ventes[[#This Row],[RemiseType]]="Elevé",10%,0))))*Ventes[[#This Row],[VenteBrut]]</f>
        <v>19.200000000000003</v>
      </c>
      <c r="Z1222">
        <f>Ventes[[#This Row],[VenteBrut]]-Ventes[[#This Row],[Remise]]</f>
        <v>364.8</v>
      </c>
      <c r="AA1222">
        <f>Ventes[[#This Row],[VenteNombre]]*Ventes[[#This Row],[CUHT]]</f>
        <v>256</v>
      </c>
      <c r="AB1222">
        <f>ROUND(Ventes[[#This Row],[VenteNet]]-Ventes[[#This Row],[Cout]],2)</f>
        <v>108.8</v>
      </c>
      <c r="AC1222">
        <f>WEEKDAY(Ventes[[#This Row],[VenteDate]], 2)</f>
        <v>7</v>
      </c>
      <c r="AD1222" t="str">
        <f>CHOOSE(WEEKDAY(Ventes[[#This Row],[VenteDate]], 2),"lun.","mar.","mer.","jeu.","ven.","sam.","dim.")</f>
        <v>dim.</v>
      </c>
      <c r="AE1222" s="10" t="str">
        <f>IF(MONTH(Ventes[[#This Row],[VenteDate]])&lt;10,"0"&amp;MONTH(Ventes[[#This Row],[VenteDate]]),TEXT(MONTH(Ventes[[#This Row],[VenteDate]]),"##"))</f>
        <v>10</v>
      </c>
      <c r="AF1222" t="str">
        <f>CHOOSE(Ventes[[#This Row],[DateMoisNumero]],"janvier","février","mars","avril","mai","juin","juillet.","août","septembre","octobre","novembre","décembre")</f>
        <v>octobre</v>
      </c>
      <c r="AG1222" t="str">
        <f>Ventes[[#This Row],[DateAnnee]]&amp;IF(WEEKNUM(Ventes[[#This Row],[VenteDate]])&lt;10,"-0","-")&amp;WEEKNUM(Ventes[[#This Row],[VenteDate]])</f>
        <v>2027-42</v>
      </c>
      <c r="AH1222" s="10">
        <f>YEAR(Ventes[[#This Row],[VenteDate]])</f>
        <v>2027</v>
      </c>
      <c r="AI1222" s="1"/>
      <c r="AK1222" s="2"/>
      <c r="AR1222"/>
      <c r="AS1222"/>
      <c r="AT1222"/>
      <c r="AU1222"/>
      <c r="AV1222"/>
      <c r="AW1222"/>
      <c r="BA1222"/>
      <c r="BC1222"/>
    </row>
    <row r="1223" spans="1:55">
      <c r="A1223" t="s">
        <v>2258</v>
      </c>
      <c r="B1223" t="s">
        <v>2259</v>
      </c>
      <c r="D1223" s="7">
        <v>45458</v>
      </c>
      <c r="E1223" s="8">
        <v>46838</v>
      </c>
      <c r="F1223" s="8" t="s">
        <v>95</v>
      </c>
      <c r="G1223" t="s">
        <v>96</v>
      </c>
      <c r="H1223" t="s">
        <v>790</v>
      </c>
      <c r="I1223" t="s">
        <v>791</v>
      </c>
      <c r="J1223" t="s">
        <v>792</v>
      </c>
      <c r="K1223" t="s">
        <v>1613</v>
      </c>
      <c r="L1223" s="9" t="s">
        <v>1614</v>
      </c>
      <c r="M1223" s="9" t="s">
        <v>75</v>
      </c>
      <c r="N1223" t="s">
        <v>76</v>
      </c>
      <c r="O1223" t="s">
        <v>45</v>
      </c>
      <c r="P1223" s="9" t="s">
        <v>46</v>
      </c>
      <c r="Q1223" s="5" t="s">
        <v>57</v>
      </c>
      <c r="R1223" t="s">
        <v>58</v>
      </c>
      <c r="S1223" t="s">
        <v>115</v>
      </c>
      <c r="T1223" t="s">
        <v>116</v>
      </c>
      <c r="U1223" s="9">
        <v>21.6</v>
      </c>
      <c r="V1223">
        <v>19</v>
      </c>
      <c r="W1223" s="9">
        <v>122.5</v>
      </c>
      <c r="X1223">
        <f>Ventes[[#This Row],[VenteNombre]]*Ventes[[#This Row],[PUHT]]</f>
        <v>2327.5</v>
      </c>
      <c r="Y1223">
        <f>IF(Ventes[[#This Row],[RemiseType]]="Aucun",0,IF(Ventes[[#This Row],[RemiseType]]="Bas",3%,IF(Ventes[[#This Row],[RemiseType]]="Moyen",5%,IF(Ventes[[#This Row],[RemiseType]]="Elevé",10%,0))))*Ventes[[#This Row],[VenteBrut]]</f>
        <v>116.375</v>
      </c>
      <c r="Z1223">
        <f>Ventes[[#This Row],[VenteBrut]]-Ventes[[#This Row],[Remise]]</f>
        <v>2211.125</v>
      </c>
      <c r="AA1223">
        <f>Ventes[[#This Row],[VenteNombre]]*Ventes[[#This Row],[CUHT]]</f>
        <v>410.40000000000003</v>
      </c>
      <c r="AB1223">
        <f>ROUND(Ventes[[#This Row],[VenteNet]]-Ventes[[#This Row],[Cout]],2)</f>
        <v>1800.73</v>
      </c>
      <c r="AC1223">
        <f>WEEKDAY(Ventes[[#This Row],[VenteDate]], 2)</f>
        <v>7</v>
      </c>
      <c r="AD1223" t="str">
        <f>CHOOSE(WEEKDAY(Ventes[[#This Row],[VenteDate]], 2),"lun.","mar.","mer.","jeu.","ven.","sam.","dim.")</f>
        <v>dim.</v>
      </c>
      <c r="AE1223" s="10" t="str">
        <f>IF(MONTH(Ventes[[#This Row],[VenteDate]])&lt;10,"0"&amp;MONTH(Ventes[[#This Row],[VenteDate]]),TEXT(MONTH(Ventes[[#This Row],[VenteDate]]),"##"))</f>
        <v>03</v>
      </c>
      <c r="AF1223" t="str">
        <f>CHOOSE(Ventes[[#This Row],[DateMoisNumero]],"janvier","février","mars","avril","mai","juin","juillet.","août","septembre","octobre","novembre","décembre")</f>
        <v>mars</v>
      </c>
      <c r="AG1223" t="str">
        <f>Ventes[[#This Row],[DateAnnee]]&amp;IF(WEEKNUM(Ventes[[#This Row],[VenteDate]])&lt;10,"-0","-")&amp;WEEKNUM(Ventes[[#This Row],[VenteDate]])</f>
        <v>2028-14</v>
      </c>
      <c r="AH1223" s="10">
        <f>YEAR(Ventes[[#This Row],[VenteDate]])</f>
        <v>2028</v>
      </c>
      <c r="AI1223" s="1"/>
      <c r="AK1223" s="2"/>
      <c r="AR1223"/>
      <c r="AS1223"/>
      <c r="AT1223"/>
      <c r="AU1223"/>
      <c r="AV1223"/>
      <c r="AW1223"/>
      <c r="BA1223"/>
      <c r="BC1223"/>
    </row>
    <row r="1224" spans="1:55">
      <c r="A1224" t="s">
        <v>2274</v>
      </c>
      <c r="B1224" t="s">
        <v>2275</v>
      </c>
      <c r="D1224" s="7">
        <v>45614</v>
      </c>
      <c r="E1224" s="8">
        <v>45614</v>
      </c>
      <c r="F1224" s="8" t="s">
        <v>108</v>
      </c>
      <c r="G1224" t="s">
        <v>109</v>
      </c>
      <c r="H1224" t="s">
        <v>155</v>
      </c>
      <c r="I1224" t="s">
        <v>156</v>
      </c>
      <c r="J1224" t="s">
        <v>157</v>
      </c>
      <c r="K1224" t="s">
        <v>2276</v>
      </c>
      <c r="L1224" s="9" t="s">
        <v>2277</v>
      </c>
      <c r="M1224" s="9" t="s">
        <v>53</v>
      </c>
      <c r="N1224" t="s">
        <v>54</v>
      </c>
      <c r="O1224" t="s">
        <v>77</v>
      </c>
      <c r="P1224" s="9" t="s">
        <v>78</v>
      </c>
      <c r="Q1224" s="5" t="s">
        <v>57</v>
      </c>
      <c r="R1224" t="s">
        <v>58</v>
      </c>
      <c r="S1224" t="s">
        <v>115</v>
      </c>
      <c r="T1224" t="s">
        <v>116</v>
      </c>
      <c r="U1224" s="9">
        <v>47.4</v>
      </c>
      <c r="V1224">
        <v>26</v>
      </c>
      <c r="W1224" s="9">
        <v>65.25</v>
      </c>
      <c r="X1224">
        <f>Ventes[[#This Row],[VenteNombre]]*Ventes[[#This Row],[PUHT]]</f>
        <v>1696.5</v>
      </c>
      <c r="Y1224">
        <f>IF(Ventes[[#This Row],[RemiseType]]="Aucun",0,IF(Ventes[[#This Row],[RemiseType]]="Bas",3%,IF(Ventes[[#This Row],[RemiseType]]="Moyen",5%,IF(Ventes[[#This Row],[RemiseType]]="Elevé",10%,0))))*Ventes[[#This Row],[VenteBrut]]</f>
        <v>169.65</v>
      </c>
      <c r="Z1224">
        <f>Ventes[[#This Row],[VenteBrut]]-Ventes[[#This Row],[Remise]]</f>
        <v>1526.85</v>
      </c>
      <c r="AA1224">
        <f>Ventes[[#This Row],[VenteNombre]]*Ventes[[#This Row],[CUHT]]</f>
        <v>1232.3999999999999</v>
      </c>
      <c r="AB1224">
        <f>ROUND(Ventes[[#This Row],[VenteNet]]-Ventes[[#This Row],[Cout]],2)</f>
        <v>294.45</v>
      </c>
      <c r="AC1224">
        <f>WEEKDAY(Ventes[[#This Row],[VenteDate]], 2)</f>
        <v>1</v>
      </c>
      <c r="AD1224" t="str">
        <f>CHOOSE(WEEKDAY(Ventes[[#This Row],[VenteDate]], 2),"lun.","mar.","mer.","jeu.","ven.","sam.","dim.")</f>
        <v>lun.</v>
      </c>
      <c r="AE1224" s="10" t="str">
        <f>IF(MONTH(Ventes[[#This Row],[VenteDate]])&lt;10,"0"&amp;MONTH(Ventes[[#This Row],[VenteDate]]),TEXT(MONTH(Ventes[[#This Row],[VenteDate]]),"##"))</f>
        <v>11</v>
      </c>
      <c r="AF1224" t="str">
        <f>CHOOSE(Ventes[[#This Row],[DateMoisNumero]],"janvier","février","mars","avril","mai","juin","juillet.","août","septembre","octobre","novembre","décembre")</f>
        <v>novembre</v>
      </c>
      <c r="AG1224" t="str">
        <f>Ventes[[#This Row],[DateAnnee]]&amp;IF(WEEKNUM(Ventes[[#This Row],[VenteDate]])&lt;10,"-0","-")&amp;WEEKNUM(Ventes[[#This Row],[VenteDate]])</f>
        <v>2024-47</v>
      </c>
      <c r="AH1224" s="10">
        <f>YEAR(Ventes[[#This Row],[VenteDate]])</f>
        <v>2024</v>
      </c>
      <c r="AI1224" s="1"/>
      <c r="AK1224" s="2"/>
      <c r="AR1224"/>
      <c r="AS1224"/>
      <c r="AT1224"/>
      <c r="AU1224"/>
      <c r="AV1224"/>
      <c r="AW1224"/>
      <c r="BA1224"/>
      <c r="BC1224"/>
    </row>
    <row r="1225" spans="1:55">
      <c r="A1225" t="s">
        <v>2274</v>
      </c>
      <c r="B1225" t="s">
        <v>2275</v>
      </c>
      <c r="D1225" s="7">
        <v>45614</v>
      </c>
      <c r="E1225" s="8">
        <v>45773</v>
      </c>
      <c r="F1225" s="8" t="s">
        <v>108</v>
      </c>
      <c r="G1225" t="s">
        <v>109</v>
      </c>
      <c r="H1225" t="s">
        <v>155</v>
      </c>
      <c r="I1225" t="s">
        <v>156</v>
      </c>
      <c r="J1225" t="s">
        <v>157</v>
      </c>
      <c r="K1225" t="s">
        <v>2228</v>
      </c>
      <c r="L1225" s="9" t="s">
        <v>2229</v>
      </c>
      <c r="M1225" s="9" t="s">
        <v>43</v>
      </c>
      <c r="N1225" t="s">
        <v>44</v>
      </c>
      <c r="O1225" t="s">
        <v>77</v>
      </c>
      <c r="P1225" t="s">
        <v>78</v>
      </c>
      <c r="Q1225" s="5" t="s">
        <v>57</v>
      </c>
      <c r="R1225" t="s">
        <v>58</v>
      </c>
      <c r="S1225" t="s">
        <v>478</v>
      </c>
      <c r="T1225" t="s">
        <v>479</v>
      </c>
      <c r="U1225">
        <v>50</v>
      </c>
      <c r="V1225">
        <v>10</v>
      </c>
      <c r="W1225">
        <v>98.96</v>
      </c>
      <c r="X1225">
        <f>Ventes[[#This Row],[VenteNombre]]*Ventes[[#This Row],[PUHT]]</f>
        <v>989.59999999999991</v>
      </c>
      <c r="Y1225">
        <f>IF(Ventes[[#This Row],[RemiseType]]="Aucun",0,IF(Ventes[[#This Row],[RemiseType]]="Bas",3%,IF(Ventes[[#This Row],[RemiseType]]="Moyen",5%,IF(Ventes[[#This Row],[RemiseType]]="Elevé",10%,0))))*Ventes[[#This Row],[VenteBrut]]</f>
        <v>98.96</v>
      </c>
      <c r="Z1225">
        <f>Ventes[[#This Row],[VenteBrut]]-Ventes[[#This Row],[Remise]]</f>
        <v>890.63999999999987</v>
      </c>
      <c r="AA1225">
        <f>Ventes[[#This Row],[VenteNombre]]*Ventes[[#This Row],[CUHT]]</f>
        <v>500</v>
      </c>
      <c r="AB1225">
        <f>ROUND(Ventes[[#This Row],[VenteNet]]-Ventes[[#This Row],[Cout]],2)</f>
        <v>390.64</v>
      </c>
      <c r="AC1225">
        <f>WEEKDAY(Ventes[[#This Row],[VenteDate]], 2)</f>
        <v>6</v>
      </c>
      <c r="AD1225" t="str">
        <f>CHOOSE(WEEKDAY(Ventes[[#This Row],[VenteDate]], 2),"lun.","mar.","mer.","jeu.","ven.","sam.","dim.")</f>
        <v>sam.</v>
      </c>
      <c r="AE1225" s="10" t="str">
        <f>IF(MONTH(Ventes[[#This Row],[VenteDate]])&lt;10,"0"&amp;MONTH(Ventes[[#This Row],[VenteDate]]),TEXT(MONTH(Ventes[[#This Row],[VenteDate]]),"##"))</f>
        <v>04</v>
      </c>
      <c r="AF1225" t="str">
        <f>CHOOSE(Ventes[[#This Row],[DateMoisNumero]],"janvier","février","mars","avril","mai","juin","juillet.","août","septembre","octobre","novembre","décembre")</f>
        <v>avril</v>
      </c>
      <c r="AG1225" t="str">
        <f>Ventes[[#This Row],[DateAnnee]]&amp;IF(WEEKNUM(Ventes[[#This Row],[VenteDate]])&lt;10,"-0","-")&amp;WEEKNUM(Ventes[[#This Row],[VenteDate]])</f>
        <v>2025-17</v>
      </c>
      <c r="AH1225" s="10">
        <f>YEAR(Ventes[[#This Row],[VenteDate]])</f>
        <v>2025</v>
      </c>
      <c r="AI1225" s="1"/>
      <c r="AK1225" s="2"/>
      <c r="AR1225"/>
      <c r="AS1225"/>
      <c r="AT1225"/>
      <c r="AU1225"/>
      <c r="AV1225"/>
      <c r="AW1225"/>
      <c r="BA1225"/>
      <c r="BC1225"/>
    </row>
    <row r="1226" spans="1:55">
      <c r="A1226" t="s">
        <v>2274</v>
      </c>
      <c r="B1226" t="s">
        <v>2275</v>
      </c>
      <c r="D1226" s="7">
        <v>45614</v>
      </c>
      <c r="E1226" s="8">
        <v>45876</v>
      </c>
      <c r="F1226" s="8" t="s">
        <v>108</v>
      </c>
      <c r="G1226" t="s">
        <v>109</v>
      </c>
      <c r="H1226" t="s">
        <v>155</v>
      </c>
      <c r="I1226" t="s">
        <v>156</v>
      </c>
      <c r="J1226" t="s">
        <v>157</v>
      </c>
      <c r="K1226" t="s">
        <v>926</v>
      </c>
      <c r="L1226" s="9" t="s">
        <v>927</v>
      </c>
      <c r="M1226" s="9" t="s">
        <v>63</v>
      </c>
      <c r="N1226" t="s">
        <v>64</v>
      </c>
      <c r="O1226" t="s">
        <v>77</v>
      </c>
      <c r="P1226" t="s">
        <v>78</v>
      </c>
      <c r="Q1226" s="5" t="s">
        <v>57</v>
      </c>
      <c r="R1226" t="s">
        <v>58</v>
      </c>
      <c r="S1226" t="s">
        <v>160</v>
      </c>
      <c r="T1226" t="s">
        <v>161</v>
      </c>
      <c r="U1226">
        <v>7.6</v>
      </c>
      <c r="V1226">
        <v>16</v>
      </c>
      <c r="W1226">
        <v>106</v>
      </c>
      <c r="X1226">
        <f>Ventes[[#This Row],[VenteNombre]]*Ventes[[#This Row],[PUHT]]</f>
        <v>1696</v>
      </c>
      <c r="Y1226">
        <f>IF(Ventes[[#This Row],[RemiseType]]="Aucun",0,IF(Ventes[[#This Row],[RemiseType]]="Bas",3%,IF(Ventes[[#This Row],[RemiseType]]="Moyen",5%,IF(Ventes[[#This Row],[RemiseType]]="Elevé",10%,0))))*Ventes[[#This Row],[VenteBrut]]</f>
        <v>169.60000000000002</v>
      </c>
      <c r="Z1226">
        <f>Ventes[[#This Row],[VenteBrut]]-Ventes[[#This Row],[Remise]]</f>
        <v>1526.4</v>
      </c>
      <c r="AA1226">
        <f>Ventes[[#This Row],[VenteNombre]]*Ventes[[#This Row],[CUHT]]</f>
        <v>121.6</v>
      </c>
      <c r="AB1226">
        <f>ROUND(Ventes[[#This Row],[VenteNet]]-Ventes[[#This Row],[Cout]],2)</f>
        <v>1404.8</v>
      </c>
      <c r="AC1226">
        <f>WEEKDAY(Ventes[[#This Row],[VenteDate]], 2)</f>
        <v>4</v>
      </c>
      <c r="AD1226" t="str">
        <f>CHOOSE(WEEKDAY(Ventes[[#This Row],[VenteDate]], 2),"lun.","mar.","mer.","jeu.","ven.","sam.","dim.")</f>
        <v>jeu.</v>
      </c>
      <c r="AE1226" s="10" t="str">
        <f>IF(MONTH(Ventes[[#This Row],[VenteDate]])&lt;10,"0"&amp;MONTH(Ventes[[#This Row],[VenteDate]]),TEXT(MONTH(Ventes[[#This Row],[VenteDate]]),"##"))</f>
        <v>08</v>
      </c>
      <c r="AF1226" t="str">
        <f>CHOOSE(Ventes[[#This Row],[DateMoisNumero]],"janvier","février","mars","avril","mai","juin","juillet.","août","septembre","octobre","novembre","décembre")</f>
        <v>août</v>
      </c>
      <c r="AG1226" t="str">
        <f>Ventes[[#This Row],[DateAnnee]]&amp;IF(WEEKNUM(Ventes[[#This Row],[VenteDate]])&lt;10,"-0","-")&amp;WEEKNUM(Ventes[[#This Row],[VenteDate]])</f>
        <v>2025-32</v>
      </c>
      <c r="AH1226" s="10">
        <f>YEAR(Ventes[[#This Row],[VenteDate]])</f>
        <v>2025</v>
      </c>
      <c r="AI1226" s="1"/>
      <c r="AK1226" s="2"/>
      <c r="AR1226"/>
      <c r="AS1226"/>
      <c r="AT1226"/>
      <c r="AU1226"/>
      <c r="AV1226"/>
      <c r="AW1226"/>
      <c r="BA1226"/>
      <c r="BC1226"/>
    </row>
    <row r="1227" spans="1:55">
      <c r="A1227" t="s">
        <v>2274</v>
      </c>
      <c r="B1227" t="s">
        <v>2275</v>
      </c>
      <c r="D1227" s="7">
        <v>45614</v>
      </c>
      <c r="E1227" s="8">
        <v>46194</v>
      </c>
      <c r="F1227" s="8" t="s">
        <v>108</v>
      </c>
      <c r="G1227" t="s">
        <v>109</v>
      </c>
      <c r="H1227" t="s">
        <v>155</v>
      </c>
      <c r="I1227" t="s">
        <v>156</v>
      </c>
      <c r="J1227" t="s">
        <v>157</v>
      </c>
      <c r="K1227" t="s">
        <v>2278</v>
      </c>
      <c r="L1227" s="9" t="s">
        <v>2279</v>
      </c>
      <c r="M1227" s="9" t="s">
        <v>53</v>
      </c>
      <c r="N1227" t="s">
        <v>54</v>
      </c>
      <c r="O1227" t="s">
        <v>77</v>
      </c>
      <c r="P1227" t="s">
        <v>78</v>
      </c>
      <c r="Q1227" s="5" t="s">
        <v>57</v>
      </c>
      <c r="R1227" t="s">
        <v>58</v>
      </c>
      <c r="S1227" t="s">
        <v>115</v>
      </c>
      <c r="T1227" t="s">
        <v>116</v>
      </c>
      <c r="U1227">
        <v>31.6</v>
      </c>
      <c r="V1227">
        <v>26</v>
      </c>
      <c r="W1227">
        <v>43.5</v>
      </c>
      <c r="X1227">
        <f>Ventes[[#This Row],[VenteNombre]]*Ventes[[#This Row],[PUHT]]</f>
        <v>1131</v>
      </c>
      <c r="Y1227">
        <f>IF(Ventes[[#This Row],[RemiseType]]="Aucun",0,IF(Ventes[[#This Row],[RemiseType]]="Bas",3%,IF(Ventes[[#This Row],[RemiseType]]="Moyen",5%,IF(Ventes[[#This Row],[RemiseType]]="Elevé",10%,0))))*Ventes[[#This Row],[VenteBrut]]</f>
        <v>113.10000000000001</v>
      </c>
      <c r="Z1227">
        <f>Ventes[[#This Row],[VenteBrut]]-Ventes[[#This Row],[Remise]]</f>
        <v>1017.9</v>
      </c>
      <c r="AA1227">
        <f>Ventes[[#This Row],[VenteNombre]]*Ventes[[#This Row],[CUHT]]</f>
        <v>821.6</v>
      </c>
      <c r="AB1227">
        <f>ROUND(Ventes[[#This Row],[VenteNet]]-Ventes[[#This Row],[Cout]],2)</f>
        <v>196.3</v>
      </c>
      <c r="AC1227">
        <f>WEEKDAY(Ventes[[#This Row],[VenteDate]], 2)</f>
        <v>7</v>
      </c>
      <c r="AD1227" t="str">
        <f>CHOOSE(WEEKDAY(Ventes[[#This Row],[VenteDate]], 2),"lun.","mar.","mer.","jeu.","ven.","sam.","dim.")</f>
        <v>dim.</v>
      </c>
      <c r="AE1227" s="10" t="str">
        <f>IF(MONTH(Ventes[[#This Row],[VenteDate]])&lt;10,"0"&amp;MONTH(Ventes[[#This Row],[VenteDate]]),TEXT(MONTH(Ventes[[#This Row],[VenteDate]]),"##"))</f>
        <v>06</v>
      </c>
      <c r="AF1227" t="str">
        <f>CHOOSE(Ventes[[#This Row],[DateMoisNumero]],"janvier","février","mars","avril","mai","juin","juillet.","août","septembre","octobre","novembre","décembre")</f>
        <v>juin</v>
      </c>
      <c r="AG1227" t="str">
        <f>Ventes[[#This Row],[DateAnnee]]&amp;IF(WEEKNUM(Ventes[[#This Row],[VenteDate]])&lt;10,"-0","-")&amp;WEEKNUM(Ventes[[#This Row],[VenteDate]])</f>
        <v>2026-26</v>
      </c>
      <c r="AH1227" s="10">
        <f>YEAR(Ventes[[#This Row],[VenteDate]])</f>
        <v>2026</v>
      </c>
      <c r="AI1227" s="1"/>
      <c r="AK1227" s="2"/>
      <c r="AR1227"/>
      <c r="AS1227"/>
      <c r="AT1227"/>
      <c r="AU1227"/>
      <c r="AV1227"/>
      <c r="AW1227"/>
      <c r="BA1227"/>
      <c r="BC1227"/>
    </row>
    <row r="1228" spans="1:55">
      <c r="A1228" t="s">
        <v>2274</v>
      </c>
      <c r="B1228" t="s">
        <v>2275</v>
      </c>
      <c r="D1228" s="7">
        <v>45614</v>
      </c>
      <c r="E1228" s="8">
        <v>46503</v>
      </c>
      <c r="F1228" s="8" t="s">
        <v>108</v>
      </c>
      <c r="G1228" t="s">
        <v>109</v>
      </c>
      <c r="H1228" t="s">
        <v>155</v>
      </c>
      <c r="I1228" t="s">
        <v>156</v>
      </c>
      <c r="J1228" t="s">
        <v>157</v>
      </c>
      <c r="K1228" t="s">
        <v>1423</v>
      </c>
      <c r="L1228" s="9" t="s">
        <v>1424</v>
      </c>
      <c r="M1228" s="9" t="s">
        <v>43</v>
      </c>
      <c r="N1228" t="s">
        <v>44</v>
      </c>
      <c r="O1228" t="s">
        <v>77</v>
      </c>
      <c r="P1228" s="9" t="s">
        <v>78</v>
      </c>
      <c r="Q1228" s="5" t="s">
        <v>57</v>
      </c>
      <c r="R1228" t="s">
        <v>58</v>
      </c>
      <c r="S1228" t="s">
        <v>478</v>
      </c>
      <c r="T1228" t="s">
        <v>479</v>
      </c>
      <c r="U1228" s="9">
        <v>63</v>
      </c>
      <c r="V1228">
        <v>10</v>
      </c>
      <c r="W1228" s="9">
        <v>124.69</v>
      </c>
      <c r="X1228">
        <f>Ventes[[#This Row],[VenteNombre]]*Ventes[[#This Row],[PUHT]]</f>
        <v>1246.9000000000001</v>
      </c>
      <c r="Y1228">
        <f>IF(Ventes[[#This Row],[RemiseType]]="Aucun",0,IF(Ventes[[#This Row],[RemiseType]]="Bas",3%,IF(Ventes[[#This Row],[RemiseType]]="Moyen",5%,IF(Ventes[[#This Row],[RemiseType]]="Elevé",10%,0))))*Ventes[[#This Row],[VenteBrut]]</f>
        <v>124.69000000000001</v>
      </c>
      <c r="Z1228">
        <f>Ventes[[#This Row],[VenteBrut]]-Ventes[[#This Row],[Remise]]</f>
        <v>1122.21</v>
      </c>
      <c r="AA1228">
        <f>Ventes[[#This Row],[VenteNombre]]*Ventes[[#This Row],[CUHT]]</f>
        <v>630</v>
      </c>
      <c r="AB1228">
        <f>ROUND(Ventes[[#This Row],[VenteNet]]-Ventes[[#This Row],[Cout]],2)</f>
        <v>492.21</v>
      </c>
      <c r="AC1228">
        <f>WEEKDAY(Ventes[[#This Row],[VenteDate]], 2)</f>
        <v>1</v>
      </c>
      <c r="AD1228" t="str">
        <f>CHOOSE(WEEKDAY(Ventes[[#This Row],[VenteDate]], 2),"lun.","mar.","mer.","jeu.","ven.","sam.","dim.")</f>
        <v>lun.</v>
      </c>
      <c r="AE1228" s="10" t="str">
        <f>IF(MONTH(Ventes[[#This Row],[VenteDate]])&lt;10,"0"&amp;MONTH(Ventes[[#This Row],[VenteDate]]),TEXT(MONTH(Ventes[[#This Row],[VenteDate]]),"##"))</f>
        <v>04</v>
      </c>
      <c r="AF1228" t="str">
        <f>CHOOSE(Ventes[[#This Row],[DateMoisNumero]],"janvier","février","mars","avril","mai","juin","juillet.","août","septembre","octobre","novembre","décembre")</f>
        <v>avril</v>
      </c>
      <c r="AG1228" t="str">
        <f>Ventes[[#This Row],[DateAnnee]]&amp;IF(WEEKNUM(Ventes[[#This Row],[VenteDate]])&lt;10,"-0","-")&amp;WEEKNUM(Ventes[[#This Row],[VenteDate]])</f>
        <v>2027-18</v>
      </c>
      <c r="AH1228" s="10">
        <f>YEAR(Ventes[[#This Row],[VenteDate]])</f>
        <v>2027</v>
      </c>
      <c r="AI1228" s="1"/>
      <c r="AK1228" s="2"/>
      <c r="AR1228"/>
      <c r="AS1228"/>
      <c r="AT1228"/>
      <c r="AU1228"/>
      <c r="AV1228"/>
      <c r="AW1228"/>
      <c r="BA1228"/>
      <c r="BC1228"/>
    </row>
    <row r="1229" spans="1:55">
      <c r="A1229" t="s">
        <v>2274</v>
      </c>
      <c r="B1229" t="s">
        <v>2275</v>
      </c>
      <c r="D1229" s="7">
        <v>45614</v>
      </c>
      <c r="E1229" s="8">
        <v>46606</v>
      </c>
      <c r="F1229" s="8" t="s">
        <v>108</v>
      </c>
      <c r="G1229" t="s">
        <v>109</v>
      </c>
      <c r="H1229" t="s">
        <v>155</v>
      </c>
      <c r="I1229" t="s">
        <v>156</v>
      </c>
      <c r="J1229" t="s">
        <v>157</v>
      </c>
      <c r="K1229" t="s">
        <v>2280</v>
      </c>
      <c r="L1229" s="9" t="s">
        <v>2281</v>
      </c>
      <c r="M1229" s="9" t="s">
        <v>63</v>
      </c>
      <c r="N1229" t="s">
        <v>64</v>
      </c>
      <c r="O1229" t="s">
        <v>77</v>
      </c>
      <c r="P1229" s="9" t="s">
        <v>78</v>
      </c>
      <c r="Q1229" s="5" t="s">
        <v>57</v>
      </c>
      <c r="R1229" t="s">
        <v>58</v>
      </c>
      <c r="S1229" t="s">
        <v>160</v>
      </c>
      <c r="T1229" t="s">
        <v>161</v>
      </c>
      <c r="U1229" s="9">
        <v>20.52</v>
      </c>
      <c r="V1229">
        <v>16</v>
      </c>
      <c r="W1229" s="9">
        <v>116.2</v>
      </c>
      <c r="X1229">
        <f>Ventes[[#This Row],[VenteNombre]]*Ventes[[#This Row],[PUHT]]</f>
        <v>1859.2</v>
      </c>
      <c r="Y1229">
        <f>IF(Ventes[[#This Row],[RemiseType]]="Aucun",0,IF(Ventes[[#This Row],[RemiseType]]="Bas",3%,IF(Ventes[[#This Row],[RemiseType]]="Moyen",5%,IF(Ventes[[#This Row],[RemiseType]]="Elevé",10%,0))))*Ventes[[#This Row],[VenteBrut]]</f>
        <v>185.92000000000002</v>
      </c>
      <c r="Z1229">
        <f>Ventes[[#This Row],[VenteBrut]]-Ventes[[#This Row],[Remise]]</f>
        <v>1673.28</v>
      </c>
      <c r="AA1229">
        <f>Ventes[[#This Row],[VenteNombre]]*Ventes[[#This Row],[CUHT]]</f>
        <v>328.32</v>
      </c>
      <c r="AB1229">
        <f>ROUND(Ventes[[#This Row],[VenteNet]]-Ventes[[#This Row],[Cout]],2)</f>
        <v>1344.96</v>
      </c>
      <c r="AC1229">
        <f>WEEKDAY(Ventes[[#This Row],[VenteDate]], 2)</f>
        <v>6</v>
      </c>
      <c r="AD1229" t="str">
        <f>CHOOSE(WEEKDAY(Ventes[[#This Row],[VenteDate]], 2),"lun.","mar.","mer.","jeu.","ven.","sam.","dim.")</f>
        <v>sam.</v>
      </c>
      <c r="AE1229" s="10" t="str">
        <f>IF(MONTH(Ventes[[#This Row],[VenteDate]])&lt;10,"0"&amp;MONTH(Ventes[[#This Row],[VenteDate]]),TEXT(MONTH(Ventes[[#This Row],[VenteDate]]),"##"))</f>
        <v>08</v>
      </c>
      <c r="AF1229" t="str">
        <f>CHOOSE(Ventes[[#This Row],[DateMoisNumero]],"janvier","février","mars","avril","mai","juin","juillet.","août","septembre","octobre","novembre","décembre")</f>
        <v>août</v>
      </c>
      <c r="AG1229" t="str">
        <f>Ventes[[#This Row],[DateAnnee]]&amp;IF(WEEKNUM(Ventes[[#This Row],[VenteDate]])&lt;10,"-0","-")&amp;WEEKNUM(Ventes[[#This Row],[VenteDate]])</f>
        <v>2027-32</v>
      </c>
      <c r="AH1229" s="10">
        <f>YEAR(Ventes[[#This Row],[VenteDate]])</f>
        <v>2027</v>
      </c>
      <c r="AI1229" s="1"/>
      <c r="AK1229" s="2"/>
      <c r="AR1229"/>
      <c r="AS1229"/>
      <c r="AT1229"/>
      <c r="AU1229"/>
      <c r="AV1229"/>
      <c r="AW1229"/>
      <c r="BA1229"/>
      <c r="BC1229"/>
    </row>
    <row r="1230" spans="1:55">
      <c r="A1230" t="s">
        <v>2282</v>
      </c>
      <c r="B1230" t="s">
        <v>2283</v>
      </c>
      <c r="D1230" s="7">
        <v>45316</v>
      </c>
      <c r="E1230" s="8">
        <v>45316</v>
      </c>
      <c r="F1230" s="8" t="s">
        <v>95</v>
      </c>
      <c r="G1230" t="s">
        <v>96</v>
      </c>
      <c r="H1230" t="s">
        <v>155</v>
      </c>
      <c r="I1230" t="s">
        <v>156</v>
      </c>
      <c r="J1230" t="s">
        <v>157</v>
      </c>
      <c r="K1230" t="s">
        <v>2284</v>
      </c>
      <c r="L1230" s="9" t="s">
        <v>2285</v>
      </c>
      <c r="M1230" s="9" t="s">
        <v>63</v>
      </c>
      <c r="N1230" t="s">
        <v>64</v>
      </c>
      <c r="O1230" t="s">
        <v>288</v>
      </c>
      <c r="P1230" s="9" t="s">
        <v>289</v>
      </c>
      <c r="Q1230" s="5" t="s">
        <v>57</v>
      </c>
      <c r="R1230" t="s">
        <v>58</v>
      </c>
      <c r="S1230" t="s">
        <v>71</v>
      </c>
      <c r="T1230" t="s">
        <v>72</v>
      </c>
      <c r="U1230" s="9">
        <v>25.6</v>
      </c>
      <c r="V1230">
        <v>21</v>
      </c>
      <c r="W1230" s="9">
        <v>38.700000000000003</v>
      </c>
      <c r="X1230">
        <f>Ventes[[#This Row],[VenteNombre]]*Ventes[[#This Row],[PUHT]]</f>
        <v>812.7</v>
      </c>
      <c r="Y123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0">
        <f>Ventes[[#This Row],[VenteBrut]]-Ventes[[#This Row],[Remise]]</f>
        <v>812.7</v>
      </c>
      <c r="AA1230">
        <f>Ventes[[#This Row],[VenteNombre]]*Ventes[[#This Row],[CUHT]]</f>
        <v>537.6</v>
      </c>
      <c r="AB1230">
        <f>ROUND(Ventes[[#This Row],[VenteNet]]-Ventes[[#This Row],[Cout]],2)</f>
        <v>275.10000000000002</v>
      </c>
      <c r="AC1230">
        <f>WEEKDAY(Ventes[[#This Row],[VenteDate]], 2)</f>
        <v>4</v>
      </c>
      <c r="AD1230" t="str">
        <f>CHOOSE(WEEKDAY(Ventes[[#This Row],[VenteDate]], 2),"lun.","mar.","mer.","jeu.","ven.","sam.","dim.")</f>
        <v>jeu.</v>
      </c>
      <c r="AE1230" s="10" t="str">
        <f>IF(MONTH(Ventes[[#This Row],[VenteDate]])&lt;10,"0"&amp;MONTH(Ventes[[#This Row],[VenteDate]]),TEXT(MONTH(Ventes[[#This Row],[VenteDate]]),"##"))</f>
        <v>01</v>
      </c>
      <c r="AF1230" t="str">
        <f>CHOOSE(Ventes[[#This Row],[DateMoisNumero]],"janvier","février","mars","avril","mai","juin","juillet.","août","septembre","octobre","novembre","décembre")</f>
        <v>janvier</v>
      </c>
      <c r="AG1230" t="str">
        <f>Ventes[[#This Row],[DateAnnee]]&amp;IF(WEEKNUM(Ventes[[#This Row],[VenteDate]])&lt;10,"-0","-")&amp;WEEKNUM(Ventes[[#This Row],[VenteDate]])</f>
        <v>2024-04</v>
      </c>
      <c r="AH1230" s="10">
        <f>YEAR(Ventes[[#This Row],[VenteDate]])</f>
        <v>2024</v>
      </c>
      <c r="AI1230" s="1"/>
      <c r="AK1230" s="2"/>
      <c r="AR1230"/>
      <c r="AS1230"/>
      <c r="AT1230"/>
      <c r="AU1230"/>
      <c r="AV1230"/>
      <c r="AW1230"/>
      <c r="BA1230"/>
      <c r="BC1230"/>
    </row>
    <row r="1231" spans="1:55">
      <c r="A1231" t="s">
        <v>2282</v>
      </c>
      <c r="B1231" t="s">
        <v>2283</v>
      </c>
      <c r="D1231" s="7">
        <v>45316</v>
      </c>
      <c r="E1231" s="8">
        <v>45941</v>
      </c>
      <c r="F1231" s="8" t="s">
        <v>95</v>
      </c>
      <c r="G1231" t="s">
        <v>96</v>
      </c>
      <c r="H1231" t="s">
        <v>155</v>
      </c>
      <c r="I1231" t="s">
        <v>156</v>
      </c>
      <c r="J1231" t="s">
        <v>157</v>
      </c>
      <c r="K1231" t="s">
        <v>1535</v>
      </c>
      <c r="L1231" s="9" t="s">
        <v>1536</v>
      </c>
      <c r="M1231" s="9" t="s">
        <v>63</v>
      </c>
      <c r="N1231" t="s">
        <v>64</v>
      </c>
      <c r="O1231" t="s">
        <v>77</v>
      </c>
      <c r="P1231" t="s">
        <v>78</v>
      </c>
      <c r="Q1231" s="5" t="s">
        <v>57</v>
      </c>
      <c r="R1231" t="s">
        <v>58</v>
      </c>
      <c r="S1231" t="s">
        <v>675</v>
      </c>
      <c r="T1231" t="s">
        <v>676</v>
      </c>
      <c r="U1231">
        <v>86.4</v>
      </c>
      <c r="V1231">
        <v>23</v>
      </c>
      <c r="W1231">
        <v>121.5</v>
      </c>
      <c r="X1231">
        <f>Ventes[[#This Row],[VenteNombre]]*Ventes[[#This Row],[PUHT]]</f>
        <v>2794.5</v>
      </c>
      <c r="Y1231">
        <f>IF(Ventes[[#This Row],[RemiseType]]="Aucun",0,IF(Ventes[[#This Row],[RemiseType]]="Bas",3%,IF(Ventes[[#This Row],[RemiseType]]="Moyen",5%,IF(Ventes[[#This Row],[RemiseType]]="Elevé",10%,0))))*Ventes[[#This Row],[VenteBrut]]</f>
        <v>279.45</v>
      </c>
      <c r="Z1231">
        <f>Ventes[[#This Row],[VenteBrut]]-Ventes[[#This Row],[Remise]]</f>
        <v>2515.0500000000002</v>
      </c>
      <c r="AA1231">
        <f>Ventes[[#This Row],[VenteNombre]]*Ventes[[#This Row],[CUHT]]</f>
        <v>1987.2</v>
      </c>
      <c r="AB1231">
        <f>ROUND(Ventes[[#This Row],[VenteNet]]-Ventes[[#This Row],[Cout]],2)</f>
        <v>527.85</v>
      </c>
      <c r="AC1231">
        <f>WEEKDAY(Ventes[[#This Row],[VenteDate]], 2)</f>
        <v>6</v>
      </c>
      <c r="AD1231" t="str">
        <f>CHOOSE(WEEKDAY(Ventes[[#This Row],[VenteDate]], 2),"lun.","mar.","mer.","jeu.","ven.","sam.","dim.")</f>
        <v>sam.</v>
      </c>
      <c r="AE1231" s="10" t="str">
        <f>IF(MONTH(Ventes[[#This Row],[VenteDate]])&lt;10,"0"&amp;MONTH(Ventes[[#This Row],[VenteDate]]),TEXT(MONTH(Ventes[[#This Row],[VenteDate]]),"##"))</f>
        <v>10</v>
      </c>
      <c r="AF1231" t="str">
        <f>CHOOSE(Ventes[[#This Row],[DateMoisNumero]],"janvier","février","mars","avril","mai","juin","juillet.","août","septembre","octobre","novembre","décembre")</f>
        <v>octobre</v>
      </c>
      <c r="AG1231" t="str">
        <f>Ventes[[#This Row],[DateAnnee]]&amp;IF(WEEKNUM(Ventes[[#This Row],[VenteDate]])&lt;10,"-0","-")&amp;WEEKNUM(Ventes[[#This Row],[VenteDate]])</f>
        <v>2025-41</v>
      </c>
      <c r="AH1231" s="10">
        <f>YEAR(Ventes[[#This Row],[VenteDate]])</f>
        <v>2025</v>
      </c>
      <c r="AI1231" s="1"/>
      <c r="AK1231" s="2"/>
      <c r="AR1231"/>
      <c r="AS1231"/>
      <c r="AT1231"/>
      <c r="AU1231"/>
      <c r="AV1231"/>
      <c r="AW1231"/>
      <c r="BA1231"/>
      <c r="BC1231"/>
    </row>
    <row r="1232" spans="1:55">
      <c r="A1232" t="s">
        <v>2282</v>
      </c>
      <c r="B1232" t="s">
        <v>2283</v>
      </c>
      <c r="D1232" s="7">
        <v>45316</v>
      </c>
      <c r="E1232" s="8">
        <v>46187</v>
      </c>
      <c r="F1232" s="8" t="s">
        <v>95</v>
      </c>
      <c r="G1232" t="s">
        <v>96</v>
      </c>
      <c r="H1232" t="s">
        <v>155</v>
      </c>
      <c r="I1232" t="s">
        <v>156</v>
      </c>
      <c r="J1232" t="s">
        <v>157</v>
      </c>
      <c r="K1232" t="s">
        <v>2286</v>
      </c>
      <c r="L1232" s="9" t="s">
        <v>2287</v>
      </c>
      <c r="M1232" s="9" t="s">
        <v>63</v>
      </c>
      <c r="N1232" t="s">
        <v>64</v>
      </c>
      <c r="O1232" t="s">
        <v>288</v>
      </c>
      <c r="P1232" t="s">
        <v>289</v>
      </c>
      <c r="Q1232" s="5" t="s">
        <v>57</v>
      </c>
      <c r="R1232" t="s">
        <v>58</v>
      </c>
      <c r="S1232" t="s">
        <v>71</v>
      </c>
      <c r="T1232" t="s">
        <v>72</v>
      </c>
      <c r="U1232">
        <v>10.67</v>
      </c>
      <c r="V1232">
        <v>21</v>
      </c>
      <c r="W1232">
        <v>16.13</v>
      </c>
      <c r="X1232">
        <f>Ventes[[#This Row],[VenteNombre]]*Ventes[[#This Row],[PUHT]]</f>
        <v>338.72999999999996</v>
      </c>
      <c r="Y1232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2">
        <f>Ventes[[#This Row],[VenteBrut]]-Ventes[[#This Row],[Remise]]</f>
        <v>338.72999999999996</v>
      </c>
      <c r="AA1232">
        <f>Ventes[[#This Row],[VenteNombre]]*Ventes[[#This Row],[CUHT]]</f>
        <v>224.07</v>
      </c>
      <c r="AB1232">
        <f>ROUND(Ventes[[#This Row],[VenteNet]]-Ventes[[#This Row],[Cout]],2)</f>
        <v>114.66</v>
      </c>
      <c r="AC1232">
        <f>WEEKDAY(Ventes[[#This Row],[VenteDate]], 2)</f>
        <v>7</v>
      </c>
      <c r="AD1232" t="str">
        <f>CHOOSE(WEEKDAY(Ventes[[#This Row],[VenteDate]], 2),"lun.","mar.","mer.","jeu.","ven.","sam.","dim.")</f>
        <v>dim.</v>
      </c>
      <c r="AE1232" s="10" t="str">
        <f>IF(MONTH(Ventes[[#This Row],[VenteDate]])&lt;10,"0"&amp;MONTH(Ventes[[#This Row],[VenteDate]]),TEXT(MONTH(Ventes[[#This Row],[VenteDate]]),"##"))</f>
        <v>06</v>
      </c>
      <c r="AF1232" t="str">
        <f>CHOOSE(Ventes[[#This Row],[DateMoisNumero]],"janvier","février","mars","avril","mai","juin","juillet.","août","septembre","octobre","novembre","décembre")</f>
        <v>juin</v>
      </c>
      <c r="AG1232" t="str">
        <f>Ventes[[#This Row],[DateAnnee]]&amp;IF(WEEKNUM(Ventes[[#This Row],[VenteDate]])&lt;10,"-0","-")&amp;WEEKNUM(Ventes[[#This Row],[VenteDate]])</f>
        <v>2026-25</v>
      </c>
      <c r="AH1232" s="10">
        <f>YEAR(Ventes[[#This Row],[VenteDate]])</f>
        <v>2026</v>
      </c>
      <c r="AI1232" s="1"/>
      <c r="AK1232" s="2"/>
      <c r="AR1232"/>
      <c r="AS1232"/>
      <c r="AT1232"/>
      <c r="AU1232"/>
      <c r="AV1232"/>
      <c r="AW1232"/>
      <c r="BA1232"/>
      <c r="BC1232"/>
    </row>
    <row r="1233" spans="1:55">
      <c r="A1233" t="s">
        <v>2282</v>
      </c>
      <c r="B1233" t="s">
        <v>2283</v>
      </c>
      <c r="D1233" s="7">
        <v>45316</v>
      </c>
      <c r="E1233" s="8">
        <v>46671</v>
      </c>
      <c r="F1233" s="8" t="s">
        <v>95</v>
      </c>
      <c r="G1233" t="s">
        <v>96</v>
      </c>
      <c r="H1233" t="s">
        <v>155</v>
      </c>
      <c r="I1233" t="s">
        <v>156</v>
      </c>
      <c r="J1233" t="s">
        <v>157</v>
      </c>
      <c r="K1233" t="s">
        <v>741</v>
      </c>
      <c r="L1233" s="9" t="s">
        <v>742</v>
      </c>
      <c r="M1233" s="9" t="s">
        <v>63</v>
      </c>
      <c r="N1233" t="s">
        <v>64</v>
      </c>
      <c r="O1233" t="s">
        <v>77</v>
      </c>
      <c r="P1233" s="9" t="s">
        <v>78</v>
      </c>
      <c r="Q1233" s="5" t="s">
        <v>57</v>
      </c>
      <c r="R1233" t="s">
        <v>58</v>
      </c>
      <c r="S1233" t="s">
        <v>675</v>
      </c>
      <c r="T1233" t="s">
        <v>676</v>
      </c>
      <c r="U1233" s="9">
        <v>96</v>
      </c>
      <c r="V1233">
        <v>23</v>
      </c>
      <c r="W1233" s="9">
        <v>135</v>
      </c>
      <c r="X1233">
        <f>Ventes[[#This Row],[VenteNombre]]*Ventes[[#This Row],[PUHT]]</f>
        <v>3105</v>
      </c>
      <c r="Y1233">
        <f>IF(Ventes[[#This Row],[RemiseType]]="Aucun",0,IF(Ventes[[#This Row],[RemiseType]]="Bas",3%,IF(Ventes[[#This Row],[RemiseType]]="Moyen",5%,IF(Ventes[[#This Row],[RemiseType]]="Elevé",10%,0))))*Ventes[[#This Row],[VenteBrut]]</f>
        <v>310.5</v>
      </c>
      <c r="Z1233">
        <f>Ventes[[#This Row],[VenteBrut]]-Ventes[[#This Row],[Remise]]</f>
        <v>2794.5</v>
      </c>
      <c r="AA1233">
        <f>Ventes[[#This Row],[VenteNombre]]*Ventes[[#This Row],[CUHT]]</f>
        <v>2208</v>
      </c>
      <c r="AB1233">
        <f>ROUND(Ventes[[#This Row],[VenteNet]]-Ventes[[#This Row],[Cout]],2)</f>
        <v>586.5</v>
      </c>
      <c r="AC1233">
        <f>WEEKDAY(Ventes[[#This Row],[VenteDate]], 2)</f>
        <v>1</v>
      </c>
      <c r="AD1233" t="str">
        <f>CHOOSE(WEEKDAY(Ventes[[#This Row],[VenteDate]], 2),"lun.","mar.","mer.","jeu.","ven.","sam.","dim.")</f>
        <v>lun.</v>
      </c>
      <c r="AE1233" s="10" t="str">
        <f>IF(MONTH(Ventes[[#This Row],[VenteDate]])&lt;10,"0"&amp;MONTH(Ventes[[#This Row],[VenteDate]]),TEXT(MONTH(Ventes[[#This Row],[VenteDate]]),"##"))</f>
        <v>10</v>
      </c>
      <c r="AF1233" t="str">
        <f>CHOOSE(Ventes[[#This Row],[DateMoisNumero]],"janvier","février","mars","avril","mai","juin","juillet.","août","septembre","octobre","novembre","décembre")</f>
        <v>octobre</v>
      </c>
      <c r="AG1233" t="str">
        <f>Ventes[[#This Row],[DateAnnee]]&amp;IF(WEEKNUM(Ventes[[#This Row],[VenteDate]])&lt;10,"-0","-")&amp;WEEKNUM(Ventes[[#This Row],[VenteDate]])</f>
        <v>2027-42</v>
      </c>
      <c r="AH1233" s="10">
        <f>YEAR(Ventes[[#This Row],[VenteDate]])</f>
        <v>2027</v>
      </c>
      <c r="AI1233" s="1"/>
      <c r="AK1233" s="2"/>
      <c r="AR1233"/>
      <c r="AS1233"/>
      <c r="AT1233"/>
      <c r="AU1233"/>
      <c r="AV1233"/>
      <c r="AW1233"/>
      <c r="BA1233"/>
      <c r="BC1233"/>
    </row>
    <row r="1234" spans="1:55">
      <c r="A1234" t="s">
        <v>2288</v>
      </c>
      <c r="B1234" t="s">
        <v>2289</v>
      </c>
      <c r="D1234" s="7">
        <v>46299</v>
      </c>
      <c r="E1234" s="8">
        <v>46299</v>
      </c>
      <c r="F1234" s="8" t="s">
        <v>36</v>
      </c>
      <c r="G1234" t="s">
        <v>37</v>
      </c>
      <c r="H1234" t="s">
        <v>155</v>
      </c>
      <c r="I1234" t="s">
        <v>156</v>
      </c>
      <c r="J1234" t="s">
        <v>157</v>
      </c>
      <c r="K1234" t="s">
        <v>544</v>
      </c>
      <c r="L1234" s="9" t="s">
        <v>545</v>
      </c>
      <c r="M1234" s="9" t="s">
        <v>53</v>
      </c>
      <c r="N1234" t="s">
        <v>54</v>
      </c>
      <c r="O1234" t="s">
        <v>288</v>
      </c>
      <c r="P1234" s="9" t="s">
        <v>289</v>
      </c>
      <c r="Q1234" s="5" t="s">
        <v>57</v>
      </c>
      <c r="R1234" t="s">
        <v>58</v>
      </c>
      <c r="S1234" t="s">
        <v>199</v>
      </c>
      <c r="T1234" t="s">
        <v>200</v>
      </c>
      <c r="U1234" s="9">
        <v>32.4</v>
      </c>
      <c r="V1234">
        <v>42</v>
      </c>
      <c r="W1234" s="9">
        <v>48.6</v>
      </c>
      <c r="X1234">
        <f>Ventes[[#This Row],[VenteNombre]]*Ventes[[#This Row],[PUHT]]</f>
        <v>2041.2</v>
      </c>
      <c r="Y123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4">
        <f>Ventes[[#This Row],[VenteBrut]]-Ventes[[#This Row],[Remise]]</f>
        <v>2041.2</v>
      </c>
      <c r="AA1234">
        <f>Ventes[[#This Row],[VenteNombre]]*Ventes[[#This Row],[CUHT]]</f>
        <v>1360.8</v>
      </c>
      <c r="AB1234">
        <f>ROUND(Ventes[[#This Row],[VenteNet]]-Ventes[[#This Row],[Cout]],2)</f>
        <v>680.4</v>
      </c>
      <c r="AC1234">
        <f>WEEKDAY(Ventes[[#This Row],[VenteDate]], 2)</f>
        <v>7</v>
      </c>
      <c r="AD1234" t="str">
        <f>CHOOSE(WEEKDAY(Ventes[[#This Row],[VenteDate]], 2),"lun.","mar.","mer.","jeu.","ven.","sam.","dim.")</f>
        <v>dim.</v>
      </c>
      <c r="AE1234" s="10" t="str">
        <f>IF(MONTH(Ventes[[#This Row],[VenteDate]])&lt;10,"0"&amp;MONTH(Ventes[[#This Row],[VenteDate]]),TEXT(MONTH(Ventes[[#This Row],[VenteDate]]),"##"))</f>
        <v>10</v>
      </c>
      <c r="AF1234" t="str">
        <f>CHOOSE(Ventes[[#This Row],[DateMoisNumero]],"janvier","février","mars","avril","mai","juin","juillet.","août","septembre","octobre","novembre","décembre")</f>
        <v>octobre</v>
      </c>
      <c r="AG1234" t="str">
        <f>Ventes[[#This Row],[DateAnnee]]&amp;IF(WEEKNUM(Ventes[[#This Row],[VenteDate]])&lt;10,"-0","-")&amp;WEEKNUM(Ventes[[#This Row],[VenteDate]])</f>
        <v>2026-41</v>
      </c>
      <c r="AH1234" s="10">
        <f>YEAR(Ventes[[#This Row],[VenteDate]])</f>
        <v>2026</v>
      </c>
      <c r="AI1234" s="1"/>
      <c r="AK1234" s="2"/>
      <c r="AR1234"/>
      <c r="AS1234"/>
      <c r="AT1234"/>
      <c r="AU1234"/>
      <c r="AV1234"/>
      <c r="AW1234"/>
      <c r="BA1234"/>
      <c r="BC1234"/>
    </row>
    <row r="1235" spans="1:55">
      <c r="A1235" t="s">
        <v>2288</v>
      </c>
      <c r="B1235" t="s">
        <v>2289</v>
      </c>
      <c r="D1235" s="7">
        <v>46299</v>
      </c>
      <c r="E1235" s="8">
        <v>46368</v>
      </c>
      <c r="F1235" s="8" t="s">
        <v>36</v>
      </c>
      <c r="G1235" t="s">
        <v>37</v>
      </c>
      <c r="H1235" t="s">
        <v>155</v>
      </c>
      <c r="I1235" t="s">
        <v>156</v>
      </c>
      <c r="J1235" t="s">
        <v>157</v>
      </c>
      <c r="K1235" t="s">
        <v>197</v>
      </c>
      <c r="L1235" s="9" t="s">
        <v>198</v>
      </c>
      <c r="M1235" s="9" t="s">
        <v>53</v>
      </c>
      <c r="N1235" t="s">
        <v>54</v>
      </c>
      <c r="O1235" t="s">
        <v>288</v>
      </c>
      <c r="P1235" t="s">
        <v>289</v>
      </c>
      <c r="Q1235" s="5" t="s">
        <v>57</v>
      </c>
      <c r="R1235" t="s">
        <v>58</v>
      </c>
      <c r="S1235" t="s">
        <v>199</v>
      </c>
      <c r="T1235" t="s">
        <v>200</v>
      </c>
      <c r="U1235">
        <v>21.6</v>
      </c>
      <c r="V1235">
        <v>42</v>
      </c>
      <c r="W1235">
        <v>32.4</v>
      </c>
      <c r="X1235">
        <f>Ventes[[#This Row],[VenteNombre]]*Ventes[[#This Row],[PUHT]]</f>
        <v>1360.8</v>
      </c>
      <c r="Y123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5">
        <f>Ventes[[#This Row],[VenteBrut]]-Ventes[[#This Row],[Remise]]</f>
        <v>1360.8</v>
      </c>
      <c r="AA1235">
        <f>Ventes[[#This Row],[VenteNombre]]*Ventes[[#This Row],[CUHT]]</f>
        <v>907.2</v>
      </c>
      <c r="AB1235">
        <f>ROUND(Ventes[[#This Row],[VenteNet]]-Ventes[[#This Row],[Cout]],2)</f>
        <v>453.6</v>
      </c>
      <c r="AC1235">
        <f>WEEKDAY(Ventes[[#This Row],[VenteDate]], 2)</f>
        <v>6</v>
      </c>
      <c r="AD1235" t="str">
        <f>CHOOSE(WEEKDAY(Ventes[[#This Row],[VenteDate]], 2),"lun.","mar.","mer.","jeu.","ven.","sam.","dim.")</f>
        <v>sam.</v>
      </c>
      <c r="AE1235" s="10" t="str">
        <f>IF(MONTH(Ventes[[#This Row],[VenteDate]])&lt;10,"0"&amp;MONTH(Ventes[[#This Row],[VenteDate]]),TEXT(MONTH(Ventes[[#This Row],[VenteDate]]),"##"))</f>
        <v>12</v>
      </c>
      <c r="AF1235" t="str">
        <f>CHOOSE(Ventes[[#This Row],[DateMoisNumero]],"janvier","février","mars","avril","mai","juin","juillet.","août","septembre","octobre","novembre","décembre")</f>
        <v>décembre</v>
      </c>
      <c r="AG1235" t="str">
        <f>Ventes[[#This Row],[DateAnnee]]&amp;IF(WEEKNUM(Ventes[[#This Row],[VenteDate]])&lt;10,"-0","-")&amp;WEEKNUM(Ventes[[#This Row],[VenteDate]])</f>
        <v>2026-50</v>
      </c>
      <c r="AH1235" s="10">
        <f>YEAR(Ventes[[#This Row],[VenteDate]])</f>
        <v>2026</v>
      </c>
      <c r="AI1235" s="1"/>
      <c r="AK1235" s="2"/>
      <c r="AR1235"/>
      <c r="AS1235"/>
      <c r="AT1235"/>
      <c r="AU1235"/>
      <c r="AV1235"/>
      <c r="AW1235"/>
      <c r="BA1235"/>
      <c r="BC1235"/>
    </row>
    <row r="1236" spans="1:55">
      <c r="A1236" t="s">
        <v>2290</v>
      </c>
      <c r="B1236" t="s">
        <v>2291</v>
      </c>
      <c r="D1236" s="7">
        <v>45740</v>
      </c>
      <c r="E1236" s="8">
        <v>45841</v>
      </c>
      <c r="F1236" s="8" t="s">
        <v>219</v>
      </c>
      <c r="G1236" t="s">
        <v>220</v>
      </c>
      <c r="H1236" t="s">
        <v>155</v>
      </c>
      <c r="I1236" t="s">
        <v>156</v>
      </c>
      <c r="J1236" t="s">
        <v>157</v>
      </c>
      <c r="K1236" t="s">
        <v>1352</v>
      </c>
      <c r="L1236" s="9" t="s">
        <v>1353</v>
      </c>
      <c r="M1236" s="9" t="s">
        <v>63</v>
      </c>
      <c r="N1236" t="s">
        <v>64</v>
      </c>
      <c r="O1236" t="s">
        <v>288</v>
      </c>
      <c r="P1236" t="s">
        <v>289</v>
      </c>
      <c r="Q1236" s="5" t="s">
        <v>57</v>
      </c>
      <c r="R1236" t="s">
        <v>58</v>
      </c>
      <c r="S1236" t="s">
        <v>199</v>
      </c>
      <c r="T1236" t="s">
        <v>200</v>
      </c>
      <c r="U1236">
        <v>53.33</v>
      </c>
      <c r="V1236">
        <v>38</v>
      </c>
      <c r="W1236">
        <v>75</v>
      </c>
      <c r="X1236">
        <f>Ventes[[#This Row],[VenteNombre]]*Ventes[[#This Row],[PUHT]]</f>
        <v>2850</v>
      </c>
      <c r="Y123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6">
        <f>Ventes[[#This Row],[VenteBrut]]-Ventes[[#This Row],[Remise]]</f>
        <v>2850</v>
      </c>
      <c r="AA1236">
        <f>Ventes[[#This Row],[VenteNombre]]*Ventes[[#This Row],[CUHT]]</f>
        <v>2026.54</v>
      </c>
      <c r="AB1236">
        <f>ROUND(Ventes[[#This Row],[VenteNet]]-Ventes[[#This Row],[Cout]],2)</f>
        <v>823.46</v>
      </c>
      <c r="AC1236">
        <f>WEEKDAY(Ventes[[#This Row],[VenteDate]], 2)</f>
        <v>4</v>
      </c>
      <c r="AD1236" t="str">
        <f>CHOOSE(WEEKDAY(Ventes[[#This Row],[VenteDate]], 2),"lun.","mar.","mer.","jeu.","ven.","sam.","dim.")</f>
        <v>jeu.</v>
      </c>
      <c r="AE1236" s="10" t="str">
        <f>IF(MONTH(Ventes[[#This Row],[VenteDate]])&lt;10,"0"&amp;MONTH(Ventes[[#This Row],[VenteDate]]),TEXT(MONTH(Ventes[[#This Row],[VenteDate]]),"##"))</f>
        <v>07</v>
      </c>
      <c r="AF1236" t="str">
        <f>CHOOSE(Ventes[[#This Row],[DateMoisNumero]],"janvier","février","mars","avril","mai","juin","juillet.","août","septembre","octobre","novembre","décembre")</f>
        <v>juillet.</v>
      </c>
      <c r="AG1236" t="str">
        <f>Ventes[[#This Row],[DateAnnee]]&amp;IF(WEEKNUM(Ventes[[#This Row],[VenteDate]])&lt;10,"-0","-")&amp;WEEKNUM(Ventes[[#This Row],[VenteDate]])</f>
        <v>2025-27</v>
      </c>
      <c r="AH1236" s="10">
        <f>YEAR(Ventes[[#This Row],[VenteDate]])</f>
        <v>2025</v>
      </c>
      <c r="AI1236" s="1"/>
      <c r="AK1236" s="2"/>
      <c r="AR1236"/>
      <c r="AS1236"/>
      <c r="AT1236"/>
      <c r="AU1236"/>
      <c r="AV1236"/>
      <c r="AW1236"/>
      <c r="BA1236"/>
      <c r="BC1236"/>
    </row>
    <row r="1237" spans="1:55">
      <c r="A1237" t="s">
        <v>2290</v>
      </c>
      <c r="B1237" t="s">
        <v>2291</v>
      </c>
      <c r="D1237" s="7">
        <v>45740</v>
      </c>
      <c r="E1237" s="8">
        <v>46571</v>
      </c>
      <c r="F1237" s="8" t="s">
        <v>219</v>
      </c>
      <c r="G1237" t="s">
        <v>220</v>
      </c>
      <c r="H1237" t="s">
        <v>155</v>
      </c>
      <c r="I1237" t="s">
        <v>156</v>
      </c>
      <c r="J1237" t="s">
        <v>157</v>
      </c>
      <c r="K1237" t="s">
        <v>2088</v>
      </c>
      <c r="L1237" s="9" t="s">
        <v>2089</v>
      </c>
      <c r="M1237" s="9" t="s">
        <v>63</v>
      </c>
      <c r="N1237" t="s">
        <v>64</v>
      </c>
      <c r="O1237" t="s">
        <v>288</v>
      </c>
      <c r="P1237" s="9" t="s">
        <v>289</v>
      </c>
      <c r="Q1237" s="5" t="s">
        <v>57</v>
      </c>
      <c r="R1237" t="s">
        <v>58</v>
      </c>
      <c r="S1237" t="s">
        <v>199</v>
      </c>
      <c r="T1237" t="s">
        <v>200</v>
      </c>
      <c r="U1237" s="9">
        <v>4.8</v>
      </c>
      <c r="V1237">
        <v>38</v>
      </c>
      <c r="W1237" s="9">
        <v>6.75</v>
      </c>
      <c r="X1237">
        <f>Ventes[[#This Row],[VenteNombre]]*Ventes[[#This Row],[PUHT]]</f>
        <v>256.5</v>
      </c>
      <c r="Y123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37">
        <f>Ventes[[#This Row],[VenteBrut]]-Ventes[[#This Row],[Remise]]</f>
        <v>256.5</v>
      </c>
      <c r="AA1237">
        <f>Ventes[[#This Row],[VenteNombre]]*Ventes[[#This Row],[CUHT]]</f>
        <v>182.4</v>
      </c>
      <c r="AB1237">
        <f>ROUND(Ventes[[#This Row],[VenteNet]]-Ventes[[#This Row],[Cout]],2)</f>
        <v>74.099999999999994</v>
      </c>
      <c r="AC1237">
        <f>WEEKDAY(Ventes[[#This Row],[VenteDate]], 2)</f>
        <v>6</v>
      </c>
      <c r="AD1237" t="str">
        <f>CHOOSE(WEEKDAY(Ventes[[#This Row],[VenteDate]], 2),"lun.","mar.","mer.","jeu.","ven.","sam.","dim.")</f>
        <v>sam.</v>
      </c>
      <c r="AE1237" s="10" t="str">
        <f>IF(MONTH(Ventes[[#This Row],[VenteDate]])&lt;10,"0"&amp;MONTH(Ventes[[#This Row],[VenteDate]]),TEXT(MONTH(Ventes[[#This Row],[VenteDate]]),"##"))</f>
        <v>07</v>
      </c>
      <c r="AF1237" t="str">
        <f>CHOOSE(Ventes[[#This Row],[DateMoisNumero]],"janvier","février","mars","avril","mai","juin","juillet.","août","septembre","octobre","novembre","décembre")</f>
        <v>juillet.</v>
      </c>
      <c r="AG1237" t="str">
        <f>Ventes[[#This Row],[DateAnnee]]&amp;IF(WEEKNUM(Ventes[[#This Row],[VenteDate]])&lt;10,"-0","-")&amp;WEEKNUM(Ventes[[#This Row],[VenteDate]])</f>
        <v>2027-27</v>
      </c>
      <c r="AH1237" s="10">
        <f>YEAR(Ventes[[#This Row],[VenteDate]])</f>
        <v>2027</v>
      </c>
      <c r="AI1237" s="1"/>
      <c r="AK1237" s="2"/>
      <c r="AR1237"/>
      <c r="AS1237"/>
      <c r="AT1237"/>
      <c r="AU1237"/>
      <c r="AV1237"/>
      <c r="AW1237"/>
      <c r="BA1237"/>
      <c r="BC1237"/>
    </row>
    <row r="1238" spans="1:55">
      <c r="A1238" t="s">
        <v>2292</v>
      </c>
      <c r="B1238" t="s">
        <v>2293</v>
      </c>
      <c r="D1238" s="7">
        <v>45831</v>
      </c>
      <c r="E1238" s="8">
        <v>45831</v>
      </c>
      <c r="F1238" s="8" t="s">
        <v>36</v>
      </c>
      <c r="G1238" t="s">
        <v>37</v>
      </c>
      <c r="H1238" t="s">
        <v>155</v>
      </c>
      <c r="I1238" t="s">
        <v>156</v>
      </c>
      <c r="J1238" t="s">
        <v>157</v>
      </c>
      <c r="K1238" t="s">
        <v>1429</v>
      </c>
      <c r="L1238" s="9" t="s">
        <v>1430</v>
      </c>
      <c r="M1238" s="9" t="s">
        <v>63</v>
      </c>
      <c r="N1238" t="s">
        <v>64</v>
      </c>
      <c r="O1238" t="s">
        <v>55</v>
      </c>
      <c r="P1238" s="9" t="s">
        <v>56</v>
      </c>
      <c r="Q1238" s="5" t="s">
        <v>57</v>
      </c>
      <c r="R1238" t="s">
        <v>58</v>
      </c>
      <c r="S1238" t="s">
        <v>183</v>
      </c>
      <c r="T1238" t="s">
        <v>184</v>
      </c>
      <c r="U1238" s="9">
        <v>75.599999999999994</v>
      </c>
      <c r="V1238">
        <v>33</v>
      </c>
      <c r="W1238" s="9">
        <v>99.75</v>
      </c>
      <c r="X1238">
        <f>Ventes[[#This Row],[VenteNombre]]*Ventes[[#This Row],[PUHT]]</f>
        <v>3291.75</v>
      </c>
      <c r="Y1238">
        <f>IF(Ventes[[#This Row],[RemiseType]]="Aucun",0,IF(Ventes[[#This Row],[RemiseType]]="Bas",3%,IF(Ventes[[#This Row],[RemiseType]]="Moyen",5%,IF(Ventes[[#This Row],[RemiseType]]="Elevé",10%,0))))*Ventes[[#This Row],[VenteBrut]]</f>
        <v>98.752499999999998</v>
      </c>
      <c r="Z1238">
        <f>Ventes[[#This Row],[VenteBrut]]-Ventes[[#This Row],[Remise]]</f>
        <v>3192.9974999999999</v>
      </c>
      <c r="AA1238">
        <f>Ventes[[#This Row],[VenteNombre]]*Ventes[[#This Row],[CUHT]]</f>
        <v>2494.7999999999997</v>
      </c>
      <c r="AB1238">
        <f>ROUND(Ventes[[#This Row],[VenteNet]]-Ventes[[#This Row],[Cout]],2)</f>
        <v>698.2</v>
      </c>
      <c r="AC1238">
        <f>WEEKDAY(Ventes[[#This Row],[VenteDate]], 2)</f>
        <v>1</v>
      </c>
      <c r="AD1238" t="str">
        <f>CHOOSE(WEEKDAY(Ventes[[#This Row],[VenteDate]], 2),"lun.","mar.","mer.","jeu.","ven.","sam.","dim.")</f>
        <v>lun.</v>
      </c>
      <c r="AE1238" s="10" t="str">
        <f>IF(MONTH(Ventes[[#This Row],[VenteDate]])&lt;10,"0"&amp;MONTH(Ventes[[#This Row],[VenteDate]]),TEXT(MONTH(Ventes[[#This Row],[VenteDate]]),"##"))</f>
        <v>06</v>
      </c>
      <c r="AF1238" t="str">
        <f>CHOOSE(Ventes[[#This Row],[DateMoisNumero]],"janvier","février","mars","avril","mai","juin","juillet.","août","septembre","octobre","novembre","décembre")</f>
        <v>juin</v>
      </c>
      <c r="AG1238" t="str">
        <f>Ventes[[#This Row],[DateAnnee]]&amp;IF(WEEKNUM(Ventes[[#This Row],[VenteDate]])&lt;10,"-0","-")&amp;WEEKNUM(Ventes[[#This Row],[VenteDate]])</f>
        <v>2025-26</v>
      </c>
      <c r="AH1238" s="10">
        <f>YEAR(Ventes[[#This Row],[VenteDate]])</f>
        <v>2025</v>
      </c>
      <c r="AI1238" s="1"/>
      <c r="AK1238" s="2"/>
      <c r="AR1238"/>
      <c r="AS1238"/>
      <c r="AT1238"/>
      <c r="AU1238"/>
      <c r="AV1238"/>
      <c r="AW1238"/>
      <c r="BA1238"/>
      <c r="BC1238"/>
    </row>
    <row r="1239" spans="1:55">
      <c r="A1239" t="s">
        <v>2292</v>
      </c>
      <c r="B1239" t="s">
        <v>2293</v>
      </c>
      <c r="D1239" s="7">
        <v>45831</v>
      </c>
      <c r="E1239" s="8">
        <v>46378</v>
      </c>
      <c r="F1239" s="8" t="s">
        <v>36</v>
      </c>
      <c r="G1239" t="s">
        <v>37</v>
      </c>
      <c r="H1239" t="s">
        <v>155</v>
      </c>
      <c r="I1239" t="s">
        <v>156</v>
      </c>
      <c r="J1239" t="s">
        <v>157</v>
      </c>
      <c r="K1239" t="s">
        <v>2112</v>
      </c>
      <c r="L1239" s="9" t="s">
        <v>2113</v>
      </c>
      <c r="M1239" s="9" t="s">
        <v>63</v>
      </c>
      <c r="N1239" t="s">
        <v>64</v>
      </c>
      <c r="O1239" t="s">
        <v>55</v>
      </c>
      <c r="P1239" t="s">
        <v>56</v>
      </c>
      <c r="Q1239" s="5" t="s">
        <v>57</v>
      </c>
      <c r="R1239" t="s">
        <v>58</v>
      </c>
      <c r="S1239" t="s">
        <v>183</v>
      </c>
      <c r="T1239" t="s">
        <v>184</v>
      </c>
      <c r="U1239">
        <v>60</v>
      </c>
      <c r="V1239">
        <v>33</v>
      </c>
      <c r="W1239">
        <v>79.17</v>
      </c>
      <c r="X1239">
        <f>Ventes[[#This Row],[VenteNombre]]*Ventes[[#This Row],[PUHT]]</f>
        <v>2612.61</v>
      </c>
      <c r="Y1239">
        <f>IF(Ventes[[#This Row],[RemiseType]]="Aucun",0,IF(Ventes[[#This Row],[RemiseType]]="Bas",3%,IF(Ventes[[#This Row],[RemiseType]]="Moyen",5%,IF(Ventes[[#This Row],[RemiseType]]="Elevé",10%,0))))*Ventes[[#This Row],[VenteBrut]]</f>
        <v>78.378299999999996</v>
      </c>
      <c r="Z1239">
        <f>Ventes[[#This Row],[VenteBrut]]-Ventes[[#This Row],[Remise]]</f>
        <v>2534.2317000000003</v>
      </c>
      <c r="AA1239">
        <f>Ventes[[#This Row],[VenteNombre]]*Ventes[[#This Row],[CUHT]]</f>
        <v>1980</v>
      </c>
      <c r="AB1239">
        <f>ROUND(Ventes[[#This Row],[VenteNet]]-Ventes[[#This Row],[Cout]],2)</f>
        <v>554.23</v>
      </c>
      <c r="AC1239">
        <f>WEEKDAY(Ventes[[#This Row],[VenteDate]], 2)</f>
        <v>2</v>
      </c>
      <c r="AD1239" t="str">
        <f>CHOOSE(WEEKDAY(Ventes[[#This Row],[VenteDate]], 2),"lun.","mar.","mer.","jeu.","ven.","sam.","dim.")</f>
        <v>mar.</v>
      </c>
      <c r="AE1239" s="10" t="str">
        <f>IF(MONTH(Ventes[[#This Row],[VenteDate]])&lt;10,"0"&amp;MONTH(Ventes[[#This Row],[VenteDate]]),TEXT(MONTH(Ventes[[#This Row],[VenteDate]]),"##"))</f>
        <v>12</v>
      </c>
      <c r="AF1239" t="str">
        <f>CHOOSE(Ventes[[#This Row],[DateMoisNumero]],"janvier","février","mars","avril","mai","juin","juillet.","août","septembre","octobre","novembre","décembre")</f>
        <v>décembre</v>
      </c>
      <c r="AG1239" t="str">
        <f>Ventes[[#This Row],[DateAnnee]]&amp;IF(WEEKNUM(Ventes[[#This Row],[VenteDate]])&lt;10,"-0","-")&amp;WEEKNUM(Ventes[[#This Row],[VenteDate]])</f>
        <v>2026-52</v>
      </c>
      <c r="AH1239" s="10">
        <f>YEAR(Ventes[[#This Row],[VenteDate]])</f>
        <v>2026</v>
      </c>
      <c r="AI1239" s="1"/>
      <c r="AK1239" s="2"/>
      <c r="AR1239"/>
      <c r="AS1239"/>
      <c r="AT1239"/>
      <c r="AU1239"/>
      <c r="AV1239"/>
      <c r="AW1239"/>
      <c r="BA1239"/>
      <c r="BC1239"/>
    </row>
    <row r="1240" spans="1:55">
      <c r="A1240" t="s">
        <v>2294</v>
      </c>
      <c r="B1240" t="s">
        <v>2295</v>
      </c>
      <c r="D1240" s="7">
        <v>45515</v>
      </c>
      <c r="E1240" s="8">
        <v>45843</v>
      </c>
      <c r="F1240" s="8" t="s">
        <v>95</v>
      </c>
      <c r="G1240" t="s">
        <v>96</v>
      </c>
      <c r="H1240" t="s">
        <v>155</v>
      </c>
      <c r="I1240" t="s">
        <v>156</v>
      </c>
      <c r="J1240" t="s">
        <v>157</v>
      </c>
      <c r="K1240" t="s">
        <v>1635</v>
      </c>
      <c r="L1240" s="9" t="s">
        <v>1636</v>
      </c>
      <c r="M1240" s="9" t="s">
        <v>63</v>
      </c>
      <c r="N1240" t="s">
        <v>64</v>
      </c>
      <c r="O1240" t="s">
        <v>55</v>
      </c>
      <c r="P1240" t="s">
        <v>56</v>
      </c>
      <c r="Q1240" s="5" t="s">
        <v>57</v>
      </c>
      <c r="R1240" t="s">
        <v>58</v>
      </c>
      <c r="S1240" t="s">
        <v>143</v>
      </c>
      <c r="T1240" t="s">
        <v>144</v>
      </c>
      <c r="U1240">
        <v>11.67</v>
      </c>
      <c r="V1240">
        <v>17</v>
      </c>
      <c r="W1240">
        <v>109.5</v>
      </c>
      <c r="X1240">
        <f>Ventes[[#This Row],[VenteNombre]]*Ventes[[#This Row],[PUHT]]</f>
        <v>1861.5</v>
      </c>
      <c r="Y1240">
        <f>IF(Ventes[[#This Row],[RemiseType]]="Aucun",0,IF(Ventes[[#This Row],[RemiseType]]="Bas",3%,IF(Ventes[[#This Row],[RemiseType]]="Moyen",5%,IF(Ventes[[#This Row],[RemiseType]]="Elevé",10%,0))))*Ventes[[#This Row],[VenteBrut]]</f>
        <v>55.844999999999999</v>
      </c>
      <c r="Z1240">
        <f>Ventes[[#This Row],[VenteBrut]]-Ventes[[#This Row],[Remise]]</f>
        <v>1805.655</v>
      </c>
      <c r="AA1240">
        <f>Ventes[[#This Row],[VenteNombre]]*Ventes[[#This Row],[CUHT]]</f>
        <v>198.39</v>
      </c>
      <c r="AB1240">
        <f>ROUND(Ventes[[#This Row],[VenteNet]]-Ventes[[#This Row],[Cout]],2)</f>
        <v>1607.27</v>
      </c>
      <c r="AC1240">
        <f>WEEKDAY(Ventes[[#This Row],[VenteDate]], 2)</f>
        <v>6</v>
      </c>
      <c r="AD1240" t="str">
        <f>CHOOSE(WEEKDAY(Ventes[[#This Row],[VenteDate]], 2),"lun.","mar.","mer.","jeu.","ven.","sam.","dim.")</f>
        <v>sam.</v>
      </c>
      <c r="AE1240" s="10" t="str">
        <f>IF(MONTH(Ventes[[#This Row],[VenteDate]])&lt;10,"0"&amp;MONTH(Ventes[[#This Row],[VenteDate]]),TEXT(MONTH(Ventes[[#This Row],[VenteDate]]),"##"))</f>
        <v>07</v>
      </c>
      <c r="AF1240" t="str">
        <f>CHOOSE(Ventes[[#This Row],[DateMoisNumero]],"janvier","février","mars","avril","mai","juin","juillet.","août","septembre","octobre","novembre","décembre")</f>
        <v>juillet.</v>
      </c>
      <c r="AG1240" t="str">
        <f>Ventes[[#This Row],[DateAnnee]]&amp;IF(WEEKNUM(Ventes[[#This Row],[VenteDate]])&lt;10,"-0","-")&amp;WEEKNUM(Ventes[[#This Row],[VenteDate]])</f>
        <v>2025-27</v>
      </c>
      <c r="AH1240" s="10">
        <f>YEAR(Ventes[[#This Row],[VenteDate]])</f>
        <v>2025</v>
      </c>
      <c r="AI1240" s="1"/>
      <c r="AK1240" s="2"/>
      <c r="AR1240"/>
      <c r="AS1240"/>
      <c r="AT1240"/>
      <c r="AU1240"/>
      <c r="AV1240"/>
      <c r="AW1240"/>
      <c r="BA1240"/>
      <c r="BC1240"/>
    </row>
    <row r="1241" spans="1:55">
      <c r="A1241" t="s">
        <v>2294</v>
      </c>
      <c r="B1241" t="s">
        <v>2295</v>
      </c>
      <c r="D1241" s="7">
        <v>45515</v>
      </c>
      <c r="E1241" s="8">
        <v>46573</v>
      </c>
      <c r="F1241" s="8" t="s">
        <v>95</v>
      </c>
      <c r="G1241" t="s">
        <v>96</v>
      </c>
      <c r="H1241" t="s">
        <v>155</v>
      </c>
      <c r="I1241" t="s">
        <v>156</v>
      </c>
      <c r="J1241" t="s">
        <v>157</v>
      </c>
      <c r="K1241" t="s">
        <v>2296</v>
      </c>
      <c r="L1241" s="9" t="s">
        <v>2297</v>
      </c>
      <c r="M1241" s="9" t="s">
        <v>63</v>
      </c>
      <c r="N1241" t="s">
        <v>64</v>
      </c>
      <c r="O1241" t="s">
        <v>55</v>
      </c>
      <c r="P1241" s="9" t="s">
        <v>56</v>
      </c>
      <c r="Q1241" s="5" t="s">
        <v>57</v>
      </c>
      <c r="R1241" t="s">
        <v>58</v>
      </c>
      <c r="S1241" t="s">
        <v>143</v>
      </c>
      <c r="T1241" t="s">
        <v>144</v>
      </c>
      <c r="U1241" s="9">
        <v>21</v>
      </c>
      <c r="V1241">
        <v>17</v>
      </c>
      <c r="W1241" s="9">
        <v>117.1</v>
      </c>
      <c r="X1241">
        <f>Ventes[[#This Row],[VenteNombre]]*Ventes[[#This Row],[PUHT]]</f>
        <v>1990.6999999999998</v>
      </c>
      <c r="Y1241">
        <f>IF(Ventes[[#This Row],[RemiseType]]="Aucun",0,IF(Ventes[[#This Row],[RemiseType]]="Bas",3%,IF(Ventes[[#This Row],[RemiseType]]="Moyen",5%,IF(Ventes[[#This Row],[RemiseType]]="Elevé",10%,0))))*Ventes[[#This Row],[VenteBrut]]</f>
        <v>59.720999999999989</v>
      </c>
      <c r="Z1241">
        <f>Ventes[[#This Row],[VenteBrut]]-Ventes[[#This Row],[Remise]]</f>
        <v>1930.9789999999998</v>
      </c>
      <c r="AA1241">
        <f>Ventes[[#This Row],[VenteNombre]]*Ventes[[#This Row],[CUHT]]</f>
        <v>357</v>
      </c>
      <c r="AB1241">
        <f>ROUND(Ventes[[#This Row],[VenteNet]]-Ventes[[#This Row],[Cout]],2)</f>
        <v>1573.98</v>
      </c>
      <c r="AC1241">
        <f>WEEKDAY(Ventes[[#This Row],[VenteDate]], 2)</f>
        <v>1</v>
      </c>
      <c r="AD1241" t="str">
        <f>CHOOSE(WEEKDAY(Ventes[[#This Row],[VenteDate]], 2),"lun.","mar.","mer.","jeu.","ven.","sam.","dim.")</f>
        <v>lun.</v>
      </c>
      <c r="AE1241" s="10" t="str">
        <f>IF(MONTH(Ventes[[#This Row],[VenteDate]])&lt;10,"0"&amp;MONTH(Ventes[[#This Row],[VenteDate]]),TEXT(MONTH(Ventes[[#This Row],[VenteDate]]),"##"))</f>
        <v>07</v>
      </c>
      <c r="AF1241" t="str">
        <f>CHOOSE(Ventes[[#This Row],[DateMoisNumero]],"janvier","février","mars","avril","mai","juin","juillet.","août","septembre","octobre","novembre","décembre")</f>
        <v>juillet.</v>
      </c>
      <c r="AG1241" t="str">
        <f>Ventes[[#This Row],[DateAnnee]]&amp;IF(WEEKNUM(Ventes[[#This Row],[VenteDate]])&lt;10,"-0","-")&amp;WEEKNUM(Ventes[[#This Row],[VenteDate]])</f>
        <v>2027-28</v>
      </c>
      <c r="AH1241" s="10">
        <f>YEAR(Ventes[[#This Row],[VenteDate]])</f>
        <v>2027</v>
      </c>
      <c r="AI1241" s="1"/>
      <c r="AK1241" s="2"/>
      <c r="AR1241"/>
      <c r="AS1241"/>
      <c r="AT1241"/>
      <c r="AU1241"/>
      <c r="AV1241"/>
      <c r="AW1241"/>
      <c r="BA1241"/>
      <c r="BC1241"/>
    </row>
    <row r="1242" spans="1:55">
      <c r="A1242" t="s">
        <v>2298</v>
      </c>
      <c r="B1242" t="s">
        <v>2299</v>
      </c>
      <c r="C1242" t="s">
        <v>1412</v>
      </c>
      <c r="D1242" s="7">
        <v>45202</v>
      </c>
      <c r="E1242" s="8">
        <v>45202</v>
      </c>
      <c r="F1242" s="8" t="s">
        <v>95</v>
      </c>
      <c r="G1242" t="s">
        <v>96</v>
      </c>
      <c r="H1242" t="s">
        <v>155</v>
      </c>
      <c r="I1242" t="s">
        <v>156</v>
      </c>
      <c r="J1242" t="s">
        <v>157</v>
      </c>
      <c r="K1242" t="s">
        <v>875</v>
      </c>
      <c r="L1242" s="9" t="s">
        <v>876</v>
      </c>
      <c r="M1242" s="9" t="s">
        <v>75</v>
      </c>
      <c r="N1242" t="s">
        <v>76</v>
      </c>
      <c r="O1242" t="s">
        <v>45</v>
      </c>
      <c r="P1242" s="9" t="s">
        <v>46</v>
      </c>
      <c r="Q1242" s="5" t="s">
        <v>57</v>
      </c>
      <c r="R1242" t="s">
        <v>58</v>
      </c>
      <c r="S1242" t="s">
        <v>160</v>
      </c>
      <c r="T1242" t="s">
        <v>161</v>
      </c>
      <c r="U1242" s="9">
        <v>63</v>
      </c>
      <c r="V1242">
        <v>12</v>
      </c>
      <c r="W1242" s="9">
        <v>165.63</v>
      </c>
      <c r="X1242">
        <f>Ventes[[#This Row],[VenteNombre]]*Ventes[[#This Row],[PUHT]]</f>
        <v>1987.56</v>
      </c>
      <c r="Y1242">
        <f>IF(Ventes[[#This Row],[RemiseType]]="Aucun",0,IF(Ventes[[#This Row],[RemiseType]]="Bas",3%,IF(Ventes[[#This Row],[RemiseType]]="Moyen",5%,IF(Ventes[[#This Row],[RemiseType]]="Elevé",10%,0))))*Ventes[[#This Row],[VenteBrut]]</f>
        <v>99.378</v>
      </c>
      <c r="Z1242">
        <f>Ventes[[#This Row],[VenteBrut]]-Ventes[[#This Row],[Remise]]</f>
        <v>1888.182</v>
      </c>
      <c r="AA1242">
        <f>Ventes[[#This Row],[VenteNombre]]*Ventes[[#This Row],[CUHT]]</f>
        <v>756</v>
      </c>
      <c r="AB1242">
        <f>ROUND(Ventes[[#This Row],[VenteNet]]-Ventes[[#This Row],[Cout]],2)</f>
        <v>1132.18</v>
      </c>
      <c r="AC1242">
        <f>WEEKDAY(Ventes[[#This Row],[VenteDate]], 2)</f>
        <v>2</v>
      </c>
      <c r="AD1242" t="str">
        <f>CHOOSE(WEEKDAY(Ventes[[#This Row],[VenteDate]], 2),"lun.","mar.","mer.","jeu.","ven.","sam.","dim.")</f>
        <v>mar.</v>
      </c>
      <c r="AE1242" s="10" t="str">
        <f>IF(MONTH(Ventes[[#This Row],[VenteDate]])&lt;10,"0"&amp;MONTH(Ventes[[#This Row],[VenteDate]]),TEXT(MONTH(Ventes[[#This Row],[VenteDate]]),"##"))</f>
        <v>10</v>
      </c>
      <c r="AF1242" t="str">
        <f>CHOOSE(Ventes[[#This Row],[DateMoisNumero]],"janvier","février","mars","avril","mai","juin","juillet.","août","septembre","octobre","novembre","décembre")</f>
        <v>octobre</v>
      </c>
      <c r="AG1242" t="str">
        <f>Ventes[[#This Row],[DateAnnee]]&amp;IF(WEEKNUM(Ventes[[#This Row],[VenteDate]])&lt;10,"-0","-")&amp;WEEKNUM(Ventes[[#This Row],[VenteDate]])</f>
        <v>2023-40</v>
      </c>
      <c r="AH1242" s="10">
        <f>YEAR(Ventes[[#This Row],[VenteDate]])</f>
        <v>2023</v>
      </c>
      <c r="AI1242" s="1"/>
      <c r="AK1242" s="2"/>
      <c r="AR1242"/>
      <c r="AS1242"/>
      <c r="AT1242"/>
      <c r="AU1242"/>
      <c r="AV1242"/>
      <c r="AW1242"/>
      <c r="BA1242"/>
      <c r="BC1242"/>
    </row>
    <row r="1243" spans="1:55">
      <c r="A1243" t="s">
        <v>2298</v>
      </c>
      <c r="B1243" t="s">
        <v>2299</v>
      </c>
      <c r="C1243" t="s">
        <v>1412</v>
      </c>
      <c r="D1243" s="7">
        <v>45202</v>
      </c>
      <c r="E1243" s="8">
        <v>45202</v>
      </c>
      <c r="F1243" s="8" t="s">
        <v>95</v>
      </c>
      <c r="G1243" t="s">
        <v>96</v>
      </c>
      <c r="H1243" t="s">
        <v>155</v>
      </c>
      <c r="I1243" t="s">
        <v>156</v>
      </c>
      <c r="J1243" t="s">
        <v>157</v>
      </c>
      <c r="K1243" t="s">
        <v>2300</v>
      </c>
      <c r="L1243" s="9" t="s">
        <v>2301</v>
      </c>
      <c r="M1243" s="9" t="s">
        <v>63</v>
      </c>
      <c r="N1243" t="s">
        <v>64</v>
      </c>
      <c r="O1243" t="s">
        <v>45</v>
      </c>
      <c r="P1243" s="9" t="s">
        <v>46</v>
      </c>
      <c r="Q1243" s="5" t="s">
        <v>57</v>
      </c>
      <c r="R1243" t="s">
        <v>58</v>
      </c>
      <c r="S1243" t="s">
        <v>143</v>
      </c>
      <c r="T1243" t="s">
        <v>144</v>
      </c>
      <c r="U1243" s="9">
        <v>30.96</v>
      </c>
      <c r="V1243">
        <v>21</v>
      </c>
      <c r="W1243" s="9">
        <v>132.4</v>
      </c>
      <c r="X1243">
        <f>Ventes[[#This Row],[VenteNombre]]*Ventes[[#This Row],[PUHT]]</f>
        <v>2780.4</v>
      </c>
      <c r="Y1243">
        <f>IF(Ventes[[#This Row],[RemiseType]]="Aucun",0,IF(Ventes[[#This Row],[RemiseType]]="Bas",3%,IF(Ventes[[#This Row],[RemiseType]]="Moyen",5%,IF(Ventes[[#This Row],[RemiseType]]="Elevé",10%,0))))*Ventes[[#This Row],[VenteBrut]]</f>
        <v>139.02000000000001</v>
      </c>
      <c r="Z1243">
        <f>Ventes[[#This Row],[VenteBrut]]-Ventes[[#This Row],[Remise]]</f>
        <v>2641.38</v>
      </c>
      <c r="AA1243">
        <f>Ventes[[#This Row],[VenteNombre]]*Ventes[[#This Row],[CUHT]]</f>
        <v>650.16</v>
      </c>
      <c r="AB1243">
        <f>ROUND(Ventes[[#This Row],[VenteNet]]-Ventes[[#This Row],[Cout]],2)</f>
        <v>1991.22</v>
      </c>
      <c r="AC1243">
        <f>WEEKDAY(Ventes[[#This Row],[VenteDate]], 2)</f>
        <v>2</v>
      </c>
      <c r="AD1243" t="str">
        <f>CHOOSE(WEEKDAY(Ventes[[#This Row],[VenteDate]], 2),"lun.","mar.","mer.","jeu.","ven.","sam.","dim.")</f>
        <v>mar.</v>
      </c>
      <c r="AE1243" s="10" t="str">
        <f>IF(MONTH(Ventes[[#This Row],[VenteDate]])&lt;10,"0"&amp;MONTH(Ventes[[#This Row],[VenteDate]]),TEXT(MONTH(Ventes[[#This Row],[VenteDate]]),"##"))</f>
        <v>10</v>
      </c>
      <c r="AF1243" t="str">
        <f>CHOOSE(Ventes[[#This Row],[DateMoisNumero]],"janvier","février","mars","avril","mai","juin","juillet.","août","septembre","octobre","novembre","décembre")</f>
        <v>octobre</v>
      </c>
      <c r="AG1243" t="str">
        <f>Ventes[[#This Row],[DateAnnee]]&amp;IF(WEEKNUM(Ventes[[#This Row],[VenteDate]])&lt;10,"-0","-")&amp;WEEKNUM(Ventes[[#This Row],[VenteDate]])</f>
        <v>2023-40</v>
      </c>
      <c r="AH1243" s="10">
        <f>YEAR(Ventes[[#This Row],[VenteDate]])</f>
        <v>2023</v>
      </c>
      <c r="AI1243" s="1"/>
      <c r="AK1243" s="2"/>
      <c r="AR1243"/>
      <c r="AS1243"/>
      <c r="AT1243"/>
      <c r="AU1243"/>
      <c r="AV1243"/>
      <c r="AW1243"/>
      <c r="BA1243"/>
      <c r="BC1243"/>
    </row>
    <row r="1244" spans="1:55">
      <c r="A1244" t="s">
        <v>2298</v>
      </c>
      <c r="B1244" t="s">
        <v>2299</v>
      </c>
      <c r="C1244" t="s">
        <v>1412</v>
      </c>
      <c r="D1244" s="7">
        <v>45202</v>
      </c>
      <c r="E1244" s="8">
        <v>45736</v>
      </c>
      <c r="F1244" s="8" t="s">
        <v>95</v>
      </c>
      <c r="G1244" t="s">
        <v>96</v>
      </c>
      <c r="H1244" t="s">
        <v>155</v>
      </c>
      <c r="I1244" t="s">
        <v>156</v>
      </c>
      <c r="J1244" t="s">
        <v>157</v>
      </c>
      <c r="K1244" t="s">
        <v>2156</v>
      </c>
      <c r="L1244" s="9" t="s">
        <v>2157</v>
      </c>
      <c r="M1244" s="9" t="s">
        <v>63</v>
      </c>
      <c r="N1244" t="s">
        <v>64</v>
      </c>
      <c r="O1244" t="s">
        <v>45</v>
      </c>
      <c r="P1244" t="s">
        <v>46</v>
      </c>
      <c r="Q1244" s="5" t="s">
        <v>57</v>
      </c>
      <c r="R1244" t="s">
        <v>58</v>
      </c>
      <c r="S1244" t="s">
        <v>115</v>
      </c>
      <c r="T1244" t="s">
        <v>116</v>
      </c>
      <c r="U1244">
        <v>73.5</v>
      </c>
      <c r="V1244">
        <v>29</v>
      </c>
      <c r="W1244">
        <v>159.85</v>
      </c>
      <c r="X1244">
        <f>Ventes[[#This Row],[VenteNombre]]*Ventes[[#This Row],[PUHT]]</f>
        <v>4635.6499999999996</v>
      </c>
      <c r="Y1244">
        <f>IF(Ventes[[#This Row],[RemiseType]]="Aucun",0,IF(Ventes[[#This Row],[RemiseType]]="Bas",3%,IF(Ventes[[#This Row],[RemiseType]]="Moyen",5%,IF(Ventes[[#This Row],[RemiseType]]="Elevé",10%,0))))*Ventes[[#This Row],[VenteBrut]]</f>
        <v>231.7825</v>
      </c>
      <c r="Z1244">
        <f>Ventes[[#This Row],[VenteBrut]]-Ventes[[#This Row],[Remise]]</f>
        <v>4403.8674999999994</v>
      </c>
      <c r="AA1244">
        <f>Ventes[[#This Row],[VenteNombre]]*Ventes[[#This Row],[CUHT]]</f>
        <v>2131.5</v>
      </c>
      <c r="AB1244">
        <f>ROUND(Ventes[[#This Row],[VenteNet]]-Ventes[[#This Row],[Cout]],2)</f>
        <v>2272.37</v>
      </c>
      <c r="AC1244">
        <f>WEEKDAY(Ventes[[#This Row],[VenteDate]], 2)</f>
        <v>4</v>
      </c>
      <c r="AD1244" t="str">
        <f>CHOOSE(WEEKDAY(Ventes[[#This Row],[VenteDate]], 2),"lun.","mar.","mer.","jeu.","ven.","sam.","dim.")</f>
        <v>jeu.</v>
      </c>
      <c r="AE1244" s="10" t="str">
        <f>IF(MONTH(Ventes[[#This Row],[VenteDate]])&lt;10,"0"&amp;MONTH(Ventes[[#This Row],[VenteDate]]),TEXT(MONTH(Ventes[[#This Row],[VenteDate]]),"##"))</f>
        <v>03</v>
      </c>
      <c r="AF1244" t="str">
        <f>CHOOSE(Ventes[[#This Row],[DateMoisNumero]],"janvier","février","mars","avril","mai","juin","juillet.","août","septembre","octobre","novembre","décembre")</f>
        <v>mars</v>
      </c>
      <c r="AG1244" t="str">
        <f>Ventes[[#This Row],[DateAnnee]]&amp;IF(WEEKNUM(Ventes[[#This Row],[VenteDate]])&lt;10,"-0","-")&amp;WEEKNUM(Ventes[[#This Row],[VenteDate]])</f>
        <v>2025-12</v>
      </c>
      <c r="AH1244" s="10">
        <f>YEAR(Ventes[[#This Row],[VenteDate]])</f>
        <v>2025</v>
      </c>
      <c r="AI1244" s="1"/>
      <c r="AK1244" s="2"/>
      <c r="AR1244"/>
      <c r="AS1244"/>
      <c r="AT1244"/>
      <c r="AU1244"/>
      <c r="AV1244"/>
      <c r="AW1244"/>
      <c r="BA1244"/>
      <c r="BC1244"/>
    </row>
    <row r="1245" spans="1:55">
      <c r="A1245" t="s">
        <v>2298</v>
      </c>
      <c r="B1245" t="s">
        <v>2299</v>
      </c>
      <c r="C1245" t="s">
        <v>1412</v>
      </c>
      <c r="D1245" s="7">
        <v>45202</v>
      </c>
      <c r="E1245" s="8">
        <v>46044</v>
      </c>
      <c r="F1245" s="8" t="s">
        <v>95</v>
      </c>
      <c r="G1245" t="s">
        <v>96</v>
      </c>
      <c r="H1245" t="s">
        <v>155</v>
      </c>
      <c r="I1245" t="s">
        <v>156</v>
      </c>
      <c r="J1245" t="s">
        <v>157</v>
      </c>
      <c r="K1245" t="s">
        <v>2302</v>
      </c>
      <c r="L1245" s="9" t="s">
        <v>2303</v>
      </c>
      <c r="M1245" s="9" t="s">
        <v>53</v>
      </c>
      <c r="N1245" t="s">
        <v>54</v>
      </c>
      <c r="O1245" t="s">
        <v>45</v>
      </c>
      <c r="P1245" t="s">
        <v>46</v>
      </c>
      <c r="Q1245" s="5" t="s">
        <v>57</v>
      </c>
      <c r="R1245" t="s">
        <v>58</v>
      </c>
      <c r="S1245" t="s">
        <v>119</v>
      </c>
      <c r="T1245" t="s">
        <v>120</v>
      </c>
      <c r="U1245">
        <v>102</v>
      </c>
      <c r="V1245">
        <v>24</v>
      </c>
      <c r="W1245">
        <v>112.5</v>
      </c>
      <c r="X1245">
        <f>Ventes[[#This Row],[VenteNombre]]*Ventes[[#This Row],[PUHT]]</f>
        <v>2700</v>
      </c>
      <c r="Y1245">
        <f>IF(Ventes[[#This Row],[RemiseType]]="Aucun",0,IF(Ventes[[#This Row],[RemiseType]]="Bas",3%,IF(Ventes[[#This Row],[RemiseType]]="Moyen",5%,IF(Ventes[[#This Row],[RemiseType]]="Elevé",10%,0))))*Ventes[[#This Row],[VenteBrut]]</f>
        <v>135</v>
      </c>
      <c r="Z1245">
        <f>Ventes[[#This Row],[VenteBrut]]-Ventes[[#This Row],[Remise]]</f>
        <v>2565</v>
      </c>
      <c r="AA1245">
        <f>Ventes[[#This Row],[VenteNombre]]*Ventes[[#This Row],[CUHT]]</f>
        <v>2448</v>
      </c>
      <c r="AB1245">
        <f>ROUND(Ventes[[#This Row],[VenteNet]]-Ventes[[#This Row],[Cout]],2)</f>
        <v>117</v>
      </c>
      <c r="AC1245">
        <f>WEEKDAY(Ventes[[#This Row],[VenteDate]], 2)</f>
        <v>4</v>
      </c>
      <c r="AD1245" t="str">
        <f>CHOOSE(WEEKDAY(Ventes[[#This Row],[VenteDate]], 2),"lun.","mar.","mer.","jeu.","ven.","sam.","dim.")</f>
        <v>jeu.</v>
      </c>
      <c r="AE1245" s="10" t="str">
        <f>IF(MONTH(Ventes[[#This Row],[VenteDate]])&lt;10,"0"&amp;MONTH(Ventes[[#This Row],[VenteDate]]),TEXT(MONTH(Ventes[[#This Row],[VenteDate]]),"##"))</f>
        <v>01</v>
      </c>
      <c r="AF1245" t="str">
        <f>CHOOSE(Ventes[[#This Row],[DateMoisNumero]],"janvier","février","mars","avril","mai","juin","juillet.","août","septembre","octobre","novembre","décembre")</f>
        <v>janvier</v>
      </c>
      <c r="AG1245" t="str">
        <f>Ventes[[#This Row],[DateAnnee]]&amp;IF(WEEKNUM(Ventes[[#This Row],[VenteDate]])&lt;10,"-0","-")&amp;WEEKNUM(Ventes[[#This Row],[VenteDate]])</f>
        <v>2026-04</v>
      </c>
      <c r="AH1245" s="10">
        <f>YEAR(Ventes[[#This Row],[VenteDate]])</f>
        <v>2026</v>
      </c>
      <c r="AI1245" s="1"/>
      <c r="AK1245" s="2"/>
      <c r="AR1245"/>
      <c r="AS1245"/>
      <c r="AT1245"/>
      <c r="AU1245"/>
      <c r="AV1245"/>
      <c r="AW1245"/>
      <c r="BA1245"/>
      <c r="BC1245"/>
    </row>
    <row r="1246" spans="1:55">
      <c r="A1246" t="s">
        <v>2298</v>
      </c>
      <c r="B1246" t="s">
        <v>2299</v>
      </c>
      <c r="C1246" t="s">
        <v>1412</v>
      </c>
      <c r="D1246" s="7">
        <v>45202</v>
      </c>
      <c r="E1246" s="8">
        <v>46342</v>
      </c>
      <c r="F1246" s="8" t="s">
        <v>95</v>
      </c>
      <c r="G1246" t="s">
        <v>96</v>
      </c>
      <c r="H1246" t="s">
        <v>155</v>
      </c>
      <c r="I1246" t="s">
        <v>156</v>
      </c>
      <c r="J1246" t="s">
        <v>157</v>
      </c>
      <c r="K1246" t="s">
        <v>233</v>
      </c>
      <c r="L1246" s="9" t="s">
        <v>234</v>
      </c>
      <c r="M1246" s="9" t="s">
        <v>75</v>
      </c>
      <c r="N1246" t="s">
        <v>76</v>
      </c>
      <c r="O1246" t="s">
        <v>45</v>
      </c>
      <c r="P1246" t="s">
        <v>46</v>
      </c>
      <c r="Q1246" s="5" t="s">
        <v>57</v>
      </c>
      <c r="R1246" t="s">
        <v>58</v>
      </c>
      <c r="S1246" t="s">
        <v>160</v>
      </c>
      <c r="T1246" t="s">
        <v>161</v>
      </c>
      <c r="U1246">
        <v>32.4</v>
      </c>
      <c r="V1246">
        <v>12</v>
      </c>
      <c r="W1246">
        <v>133.75</v>
      </c>
      <c r="X1246">
        <f>Ventes[[#This Row],[VenteNombre]]*Ventes[[#This Row],[PUHT]]</f>
        <v>1605</v>
      </c>
      <c r="Y1246">
        <f>IF(Ventes[[#This Row],[RemiseType]]="Aucun",0,IF(Ventes[[#This Row],[RemiseType]]="Bas",3%,IF(Ventes[[#This Row],[RemiseType]]="Moyen",5%,IF(Ventes[[#This Row],[RemiseType]]="Elevé",10%,0))))*Ventes[[#This Row],[VenteBrut]]</f>
        <v>80.25</v>
      </c>
      <c r="Z1246">
        <f>Ventes[[#This Row],[VenteBrut]]-Ventes[[#This Row],[Remise]]</f>
        <v>1524.75</v>
      </c>
      <c r="AA1246">
        <f>Ventes[[#This Row],[VenteNombre]]*Ventes[[#This Row],[CUHT]]</f>
        <v>388.79999999999995</v>
      </c>
      <c r="AB1246">
        <f>ROUND(Ventes[[#This Row],[VenteNet]]-Ventes[[#This Row],[Cout]],2)</f>
        <v>1135.95</v>
      </c>
      <c r="AC1246">
        <f>WEEKDAY(Ventes[[#This Row],[VenteDate]], 2)</f>
        <v>1</v>
      </c>
      <c r="AD1246" t="str">
        <f>CHOOSE(WEEKDAY(Ventes[[#This Row],[VenteDate]], 2),"lun.","mar.","mer.","jeu.","ven.","sam.","dim.")</f>
        <v>lun.</v>
      </c>
      <c r="AE1246" s="10" t="str">
        <f>IF(MONTH(Ventes[[#This Row],[VenteDate]])&lt;10,"0"&amp;MONTH(Ventes[[#This Row],[VenteDate]]),TEXT(MONTH(Ventes[[#This Row],[VenteDate]]),"##"))</f>
        <v>11</v>
      </c>
      <c r="AF1246" t="str">
        <f>CHOOSE(Ventes[[#This Row],[DateMoisNumero]],"janvier","février","mars","avril","mai","juin","juillet.","août","septembre","octobre","novembre","décembre")</f>
        <v>novembre</v>
      </c>
      <c r="AG1246" t="str">
        <f>Ventes[[#This Row],[DateAnnee]]&amp;IF(WEEKNUM(Ventes[[#This Row],[VenteDate]])&lt;10,"-0","-")&amp;WEEKNUM(Ventes[[#This Row],[VenteDate]])</f>
        <v>2026-47</v>
      </c>
      <c r="AH1246" s="10">
        <f>YEAR(Ventes[[#This Row],[VenteDate]])</f>
        <v>2026</v>
      </c>
      <c r="AI1246" s="1"/>
      <c r="AK1246" s="2"/>
      <c r="AR1246"/>
      <c r="AS1246"/>
      <c r="AT1246"/>
      <c r="AU1246"/>
      <c r="AV1246"/>
      <c r="AW1246"/>
      <c r="BA1246"/>
      <c r="BC1246"/>
    </row>
    <row r="1247" spans="1:55">
      <c r="A1247" t="s">
        <v>2298</v>
      </c>
      <c r="B1247" t="s">
        <v>2299</v>
      </c>
      <c r="C1247" t="s">
        <v>1412</v>
      </c>
      <c r="D1247" s="7">
        <v>45202</v>
      </c>
      <c r="E1247" s="8">
        <v>46365</v>
      </c>
      <c r="F1247" s="8" t="s">
        <v>95</v>
      </c>
      <c r="G1247" t="s">
        <v>96</v>
      </c>
      <c r="H1247" t="s">
        <v>155</v>
      </c>
      <c r="I1247" t="s">
        <v>156</v>
      </c>
      <c r="J1247" t="s">
        <v>157</v>
      </c>
      <c r="K1247" t="s">
        <v>2030</v>
      </c>
      <c r="L1247" s="9" t="s">
        <v>2031</v>
      </c>
      <c r="M1247" s="9" t="s">
        <v>63</v>
      </c>
      <c r="N1247" t="s">
        <v>64</v>
      </c>
      <c r="O1247" t="s">
        <v>45</v>
      </c>
      <c r="P1247" t="s">
        <v>46</v>
      </c>
      <c r="Q1247" s="5" t="s">
        <v>57</v>
      </c>
      <c r="R1247" t="s">
        <v>58</v>
      </c>
      <c r="S1247" t="s">
        <v>143</v>
      </c>
      <c r="T1247" t="s">
        <v>144</v>
      </c>
      <c r="U1247">
        <v>15.48</v>
      </c>
      <c r="V1247">
        <v>21</v>
      </c>
      <c r="W1247">
        <v>116.2</v>
      </c>
      <c r="X1247">
        <f>Ventes[[#This Row],[VenteNombre]]*Ventes[[#This Row],[PUHT]]</f>
        <v>2440.2000000000003</v>
      </c>
      <c r="Y1247">
        <f>IF(Ventes[[#This Row],[RemiseType]]="Aucun",0,IF(Ventes[[#This Row],[RemiseType]]="Bas",3%,IF(Ventes[[#This Row],[RemiseType]]="Moyen",5%,IF(Ventes[[#This Row],[RemiseType]]="Elevé",10%,0))))*Ventes[[#This Row],[VenteBrut]]</f>
        <v>122.01000000000002</v>
      </c>
      <c r="Z1247">
        <f>Ventes[[#This Row],[VenteBrut]]-Ventes[[#This Row],[Remise]]</f>
        <v>2318.19</v>
      </c>
      <c r="AA1247">
        <f>Ventes[[#This Row],[VenteNombre]]*Ventes[[#This Row],[CUHT]]</f>
        <v>325.08</v>
      </c>
      <c r="AB1247">
        <f>ROUND(Ventes[[#This Row],[VenteNet]]-Ventes[[#This Row],[Cout]],2)</f>
        <v>1993.11</v>
      </c>
      <c r="AC1247">
        <f>WEEKDAY(Ventes[[#This Row],[VenteDate]], 2)</f>
        <v>3</v>
      </c>
      <c r="AD1247" t="str">
        <f>CHOOSE(WEEKDAY(Ventes[[#This Row],[VenteDate]], 2),"lun.","mar.","mer.","jeu.","ven.","sam.","dim.")</f>
        <v>mer.</v>
      </c>
      <c r="AE1247" s="10" t="str">
        <f>IF(MONTH(Ventes[[#This Row],[VenteDate]])&lt;10,"0"&amp;MONTH(Ventes[[#This Row],[VenteDate]]),TEXT(MONTH(Ventes[[#This Row],[VenteDate]]),"##"))</f>
        <v>12</v>
      </c>
      <c r="AF1247" t="str">
        <f>CHOOSE(Ventes[[#This Row],[DateMoisNumero]],"janvier","février","mars","avril","mai","juin","juillet.","août","septembre","octobre","novembre","décembre")</f>
        <v>décembre</v>
      </c>
      <c r="AG1247" t="str">
        <f>Ventes[[#This Row],[DateAnnee]]&amp;IF(WEEKNUM(Ventes[[#This Row],[VenteDate]])&lt;10,"-0","-")&amp;WEEKNUM(Ventes[[#This Row],[VenteDate]])</f>
        <v>2026-50</v>
      </c>
      <c r="AH1247" s="10">
        <f>YEAR(Ventes[[#This Row],[VenteDate]])</f>
        <v>2026</v>
      </c>
      <c r="AI1247" s="1"/>
      <c r="AK1247" s="2"/>
      <c r="AR1247"/>
      <c r="AS1247"/>
      <c r="AT1247"/>
      <c r="AU1247"/>
      <c r="AV1247"/>
      <c r="AW1247"/>
      <c r="BA1247"/>
      <c r="BC1247"/>
    </row>
    <row r="1248" spans="1:55">
      <c r="A1248" t="s">
        <v>2298</v>
      </c>
      <c r="B1248" t="s">
        <v>2299</v>
      </c>
      <c r="C1248" t="s">
        <v>1412</v>
      </c>
      <c r="D1248" s="7">
        <v>45202</v>
      </c>
      <c r="E1248" s="8">
        <v>46466</v>
      </c>
      <c r="F1248" s="8" t="s">
        <v>95</v>
      </c>
      <c r="G1248" t="s">
        <v>96</v>
      </c>
      <c r="H1248" t="s">
        <v>155</v>
      </c>
      <c r="I1248" t="s">
        <v>156</v>
      </c>
      <c r="J1248" t="s">
        <v>157</v>
      </c>
      <c r="K1248" t="s">
        <v>356</v>
      </c>
      <c r="L1248" s="9" t="s">
        <v>357</v>
      </c>
      <c r="M1248" s="9" t="s">
        <v>63</v>
      </c>
      <c r="N1248" t="s">
        <v>64</v>
      </c>
      <c r="O1248" t="s">
        <v>45</v>
      </c>
      <c r="P1248" s="9" t="s">
        <v>46</v>
      </c>
      <c r="Q1248" s="5" t="s">
        <v>57</v>
      </c>
      <c r="R1248" t="s">
        <v>58</v>
      </c>
      <c r="S1248" t="s">
        <v>115</v>
      </c>
      <c r="T1248" t="s">
        <v>116</v>
      </c>
      <c r="U1248" s="9">
        <v>25.2</v>
      </c>
      <c r="V1248">
        <v>29</v>
      </c>
      <c r="W1248" s="9">
        <v>120.52</v>
      </c>
      <c r="X1248">
        <f>Ventes[[#This Row],[VenteNombre]]*Ventes[[#This Row],[PUHT]]</f>
        <v>3495.08</v>
      </c>
      <c r="Y1248">
        <f>IF(Ventes[[#This Row],[RemiseType]]="Aucun",0,IF(Ventes[[#This Row],[RemiseType]]="Bas",3%,IF(Ventes[[#This Row],[RemiseType]]="Moyen",5%,IF(Ventes[[#This Row],[RemiseType]]="Elevé",10%,0))))*Ventes[[#This Row],[VenteBrut]]</f>
        <v>174.75400000000002</v>
      </c>
      <c r="Z1248">
        <f>Ventes[[#This Row],[VenteBrut]]-Ventes[[#This Row],[Remise]]</f>
        <v>3320.326</v>
      </c>
      <c r="AA1248">
        <f>Ventes[[#This Row],[VenteNombre]]*Ventes[[#This Row],[CUHT]]</f>
        <v>730.8</v>
      </c>
      <c r="AB1248">
        <f>ROUND(Ventes[[#This Row],[VenteNet]]-Ventes[[#This Row],[Cout]],2)</f>
        <v>2589.5300000000002</v>
      </c>
      <c r="AC1248">
        <f>WEEKDAY(Ventes[[#This Row],[VenteDate]], 2)</f>
        <v>6</v>
      </c>
      <c r="AD1248" t="str">
        <f>CHOOSE(WEEKDAY(Ventes[[#This Row],[VenteDate]], 2),"lun.","mar.","mer.","jeu.","ven.","sam.","dim.")</f>
        <v>sam.</v>
      </c>
      <c r="AE1248" s="10" t="str">
        <f>IF(MONTH(Ventes[[#This Row],[VenteDate]])&lt;10,"0"&amp;MONTH(Ventes[[#This Row],[VenteDate]]),TEXT(MONTH(Ventes[[#This Row],[VenteDate]]),"##"))</f>
        <v>03</v>
      </c>
      <c r="AF1248" t="str">
        <f>CHOOSE(Ventes[[#This Row],[DateMoisNumero]],"janvier","février","mars","avril","mai","juin","juillet.","août","septembre","octobre","novembre","décembre")</f>
        <v>mars</v>
      </c>
      <c r="AG1248" t="str">
        <f>Ventes[[#This Row],[DateAnnee]]&amp;IF(WEEKNUM(Ventes[[#This Row],[VenteDate]])&lt;10,"-0","-")&amp;WEEKNUM(Ventes[[#This Row],[VenteDate]])</f>
        <v>2027-12</v>
      </c>
      <c r="AH1248" s="10">
        <f>YEAR(Ventes[[#This Row],[VenteDate]])</f>
        <v>2027</v>
      </c>
      <c r="AI1248" s="1"/>
      <c r="AK1248" s="2"/>
      <c r="AR1248"/>
      <c r="AS1248"/>
      <c r="AT1248"/>
      <c r="AU1248"/>
      <c r="AV1248"/>
      <c r="AW1248"/>
      <c r="BA1248"/>
      <c r="BC1248"/>
    </row>
    <row r="1249" spans="1:55">
      <c r="A1249" t="s">
        <v>2298</v>
      </c>
      <c r="B1249" t="s">
        <v>2299</v>
      </c>
      <c r="C1249" t="s">
        <v>1412</v>
      </c>
      <c r="D1249" s="7">
        <v>45202</v>
      </c>
      <c r="E1249" s="8">
        <v>46543</v>
      </c>
      <c r="F1249" s="8" t="s">
        <v>95</v>
      </c>
      <c r="G1249" t="s">
        <v>96</v>
      </c>
      <c r="H1249" t="s">
        <v>155</v>
      </c>
      <c r="I1249" t="s">
        <v>156</v>
      </c>
      <c r="J1249" t="s">
        <v>157</v>
      </c>
      <c r="K1249" t="s">
        <v>158</v>
      </c>
      <c r="L1249" s="9" t="s">
        <v>159</v>
      </c>
      <c r="M1249" s="9" t="s">
        <v>63</v>
      </c>
      <c r="N1249" t="s">
        <v>64</v>
      </c>
      <c r="O1249" t="s">
        <v>45</v>
      </c>
      <c r="P1249" t="s">
        <v>46</v>
      </c>
      <c r="Q1249" s="5" t="s">
        <v>57</v>
      </c>
      <c r="R1249" t="s">
        <v>58</v>
      </c>
      <c r="S1249" t="s">
        <v>160</v>
      </c>
      <c r="T1249" t="s">
        <v>161</v>
      </c>
      <c r="U1249">
        <v>38</v>
      </c>
      <c r="V1249">
        <v>19</v>
      </c>
      <c r="W1249">
        <v>130</v>
      </c>
      <c r="X1249">
        <f>Ventes[[#This Row],[VenteNombre]]*Ventes[[#This Row],[PUHT]]</f>
        <v>2470</v>
      </c>
      <c r="Y1249">
        <f>IF(Ventes[[#This Row],[RemiseType]]="Aucun",0,IF(Ventes[[#This Row],[RemiseType]]="Bas",3%,IF(Ventes[[#This Row],[RemiseType]]="Moyen",5%,IF(Ventes[[#This Row],[RemiseType]]="Elevé",10%,0))))*Ventes[[#This Row],[VenteBrut]]</f>
        <v>123.5</v>
      </c>
      <c r="Z1249">
        <f>Ventes[[#This Row],[VenteBrut]]-Ventes[[#This Row],[Remise]]</f>
        <v>2346.5</v>
      </c>
      <c r="AA1249">
        <f>Ventes[[#This Row],[VenteNombre]]*Ventes[[#This Row],[CUHT]]</f>
        <v>722</v>
      </c>
      <c r="AB1249">
        <f>ROUND(Ventes[[#This Row],[VenteNet]]-Ventes[[#This Row],[Cout]],2)</f>
        <v>1624.5</v>
      </c>
      <c r="AC1249">
        <f>WEEKDAY(Ventes[[#This Row],[VenteDate]], 2)</f>
        <v>6</v>
      </c>
      <c r="AD1249" t="str">
        <f>CHOOSE(WEEKDAY(Ventes[[#This Row],[VenteDate]], 2),"lun.","mar.","mer.","jeu.","ven.","sam.","dim.")</f>
        <v>sam.</v>
      </c>
      <c r="AE1249" s="10" t="str">
        <f>IF(MONTH(Ventes[[#This Row],[VenteDate]])&lt;10,"0"&amp;MONTH(Ventes[[#This Row],[VenteDate]]),TEXT(MONTH(Ventes[[#This Row],[VenteDate]]),"##"))</f>
        <v>06</v>
      </c>
      <c r="AF1249" t="str">
        <f>CHOOSE(Ventes[[#This Row],[DateMoisNumero]],"janvier","février","mars","avril","mai","juin","juillet.","août","septembre","octobre","novembre","décembre")</f>
        <v>juin</v>
      </c>
      <c r="AG1249" t="str">
        <f>Ventes[[#This Row],[DateAnnee]]&amp;IF(WEEKNUM(Ventes[[#This Row],[VenteDate]])&lt;10,"-0","-")&amp;WEEKNUM(Ventes[[#This Row],[VenteDate]])</f>
        <v>2027-23</v>
      </c>
      <c r="AH1249" s="10">
        <f>YEAR(Ventes[[#This Row],[VenteDate]])</f>
        <v>2027</v>
      </c>
      <c r="AI1249" s="1"/>
      <c r="AK1249" s="2"/>
      <c r="AR1249"/>
      <c r="AS1249"/>
      <c r="AT1249"/>
      <c r="AU1249"/>
      <c r="AV1249"/>
      <c r="AW1249"/>
      <c r="BA1249"/>
      <c r="BC1249"/>
    </row>
    <row r="1250" spans="1:55">
      <c r="A1250" t="s">
        <v>2298</v>
      </c>
      <c r="B1250" t="s">
        <v>2299</v>
      </c>
      <c r="C1250" t="s">
        <v>1412</v>
      </c>
      <c r="D1250" s="7">
        <v>45202</v>
      </c>
      <c r="E1250" s="8">
        <v>46543</v>
      </c>
      <c r="F1250" s="8" t="s">
        <v>95</v>
      </c>
      <c r="G1250" t="s">
        <v>96</v>
      </c>
      <c r="H1250" t="s">
        <v>155</v>
      </c>
      <c r="I1250" t="s">
        <v>156</v>
      </c>
      <c r="J1250" t="s">
        <v>157</v>
      </c>
      <c r="K1250" t="s">
        <v>534</v>
      </c>
      <c r="L1250" s="9" t="s">
        <v>535</v>
      </c>
      <c r="M1250" s="9" t="s">
        <v>63</v>
      </c>
      <c r="N1250" t="s">
        <v>64</v>
      </c>
      <c r="O1250" t="s">
        <v>45</v>
      </c>
      <c r="P1250" s="9" t="s">
        <v>46</v>
      </c>
      <c r="Q1250" s="5" t="s">
        <v>57</v>
      </c>
      <c r="R1250" t="s">
        <v>58</v>
      </c>
      <c r="S1250" t="s">
        <v>160</v>
      </c>
      <c r="T1250" t="s">
        <v>161</v>
      </c>
      <c r="U1250" s="9">
        <v>61.56</v>
      </c>
      <c r="V1250">
        <v>19</v>
      </c>
      <c r="W1250" s="9">
        <v>148.6</v>
      </c>
      <c r="X1250">
        <f>Ventes[[#This Row],[VenteNombre]]*Ventes[[#This Row],[PUHT]]</f>
        <v>2823.4</v>
      </c>
      <c r="Y1250">
        <f>IF(Ventes[[#This Row],[RemiseType]]="Aucun",0,IF(Ventes[[#This Row],[RemiseType]]="Bas",3%,IF(Ventes[[#This Row],[RemiseType]]="Moyen",5%,IF(Ventes[[#This Row],[RemiseType]]="Elevé",10%,0))))*Ventes[[#This Row],[VenteBrut]]</f>
        <v>141.17000000000002</v>
      </c>
      <c r="Z1250">
        <f>Ventes[[#This Row],[VenteBrut]]-Ventes[[#This Row],[Remise]]</f>
        <v>2682.23</v>
      </c>
      <c r="AA1250">
        <f>Ventes[[#This Row],[VenteNombre]]*Ventes[[#This Row],[CUHT]]</f>
        <v>1169.6400000000001</v>
      </c>
      <c r="AB1250">
        <f>ROUND(Ventes[[#This Row],[VenteNet]]-Ventes[[#This Row],[Cout]],2)</f>
        <v>1512.59</v>
      </c>
      <c r="AC1250">
        <f>WEEKDAY(Ventes[[#This Row],[VenteDate]], 2)</f>
        <v>6</v>
      </c>
      <c r="AD1250" t="str">
        <f>CHOOSE(WEEKDAY(Ventes[[#This Row],[VenteDate]], 2),"lun.","mar.","mer.","jeu.","ven.","sam.","dim.")</f>
        <v>sam.</v>
      </c>
      <c r="AE1250" s="10" t="str">
        <f>IF(MONTH(Ventes[[#This Row],[VenteDate]])&lt;10,"0"&amp;MONTH(Ventes[[#This Row],[VenteDate]]),TEXT(MONTH(Ventes[[#This Row],[VenteDate]]),"##"))</f>
        <v>06</v>
      </c>
      <c r="AF1250" t="str">
        <f>CHOOSE(Ventes[[#This Row],[DateMoisNumero]],"janvier","février","mars","avril","mai","juin","juillet.","août","septembre","octobre","novembre","décembre")</f>
        <v>juin</v>
      </c>
      <c r="AG1250" t="str">
        <f>Ventes[[#This Row],[DateAnnee]]&amp;IF(WEEKNUM(Ventes[[#This Row],[VenteDate]])&lt;10,"-0","-")&amp;WEEKNUM(Ventes[[#This Row],[VenteDate]])</f>
        <v>2027-23</v>
      </c>
      <c r="AH1250" s="10">
        <f>YEAR(Ventes[[#This Row],[VenteDate]])</f>
        <v>2027</v>
      </c>
      <c r="AI1250" s="1"/>
      <c r="AK1250" s="2"/>
      <c r="AR1250"/>
      <c r="AS1250"/>
      <c r="AT1250"/>
      <c r="AU1250"/>
      <c r="AV1250"/>
      <c r="AW1250"/>
      <c r="BA1250"/>
      <c r="BC1250"/>
    </row>
    <row r="1251" spans="1:55">
      <c r="A1251" t="s">
        <v>2298</v>
      </c>
      <c r="B1251" t="s">
        <v>2299</v>
      </c>
      <c r="C1251" t="s">
        <v>1412</v>
      </c>
      <c r="D1251" s="7">
        <v>45202</v>
      </c>
      <c r="E1251" s="8">
        <v>46774</v>
      </c>
      <c r="F1251" s="8" t="s">
        <v>95</v>
      </c>
      <c r="G1251" t="s">
        <v>96</v>
      </c>
      <c r="H1251" t="s">
        <v>155</v>
      </c>
      <c r="I1251" t="s">
        <v>156</v>
      </c>
      <c r="J1251" t="s">
        <v>157</v>
      </c>
      <c r="K1251" t="s">
        <v>1709</v>
      </c>
      <c r="L1251" s="9" t="s">
        <v>1710</v>
      </c>
      <c r="M1251" s="9" t="s">
        <v>53</v>
      </c>
      <c r="N1251" t="s">
        <v>54</v>
      </c>
      <c r="O1251" t="s">
        <v>45</v>
      </c>
      <c r="P1251" s="9" t="s">
        <v>46</v>
      </c>
      <c r="Q1251" s="5" t="s">
        <v>57</v>
      </c>
      <c r="R1251" t="s">
        <v>58</v>
      </c>
      <c r="S1251" t="s">
        <v>119</v>
      </c>
      <c r="T1251" t="s">
        <v>120</v>
      </c>
      <c r="U1251" s="9">
        <v>16.32</v>
      </c>
      <c r="V1251">
        <v>24</v>
      </c>
      <c r="W1251" s="9">
        <v>18</v>
      </c>
      <c r="X1251">
        <f>Ventes[[#This Row],[VenteNombre]]*Ventes[[#This Row],[PUHT]]</f>
        <v>432</v>
      </c>
      <c r="Y1251">
        <f>IF(Ventes[[#This Row],[RemiseType]]="Aucun",0,IF(Ventes[[#This Row],[RemiseType]]="Bas",3%,IF(Ventes[[#This Row],[RemiseType]]="Moyen",5%,IF(Ventes[[#This Row],[RemiseType]]="Elevé",10%,0))))*Ventes[[#This Row],[VenteBrut]]</f>
        <v>21.6</v>
      </c>
      <c r="Z1251">
        <f>Ventes[[#This Row],[VenteBrut]]-Ventes[[#This Row],[Remise]]</f>
        <v>410.4</v>
      </c>
      <c r="AA1251">
        <f>Ventes[[#This Row],[VenteNombre]]*Ventes[[#This Row],[CUHT]]</f>
        <v>391.68</v>
      </c>
      <c r="AB1251">
        <f>ROUND(Ventes[[#This Row],[VenteNet]]-Ventes[[#This Row],[Cout]],2)</f>
        <v>18.72</v>
      </c>
      <c r="AC1251">
        <f>WEEKDAY(Ventes[[#This Row],[VenteDate]], 2)</f>
        <v>6</v>
      </c>
      <c r="AD1251" t="str">
        <f>CHOOSE(WEEKDAY(Ventes[[#This Row],[VenteDate]], 2),"lun.","mar.","mer.","jeu.","ven.","sam.","dim.")</f>
        <v>sam.</v>
      </c>
      <c r="AE1251" s="10" t="str">
        <f>IF(MONTH(Ventes[[#This Row],[VenteDate]])&lt;10,"0"&amp;MONTH(Ventes[[#This Row],[VenteDate]]),TEXT(MONTH(Ventes[[#This Row],[VenteDate]]),"##"))</f>
        <v>01</v>
      </c>
      <c r="AF1251" t="str">
        <f>CHOOSE(Ventes[[#This Row],[DateMoisNumero]],"janvier","février","mars","avril","mai","juin","juillet.","août","septembre","octobre","novembre","décembre")</f>
        <v>janvier</v>
      </c>
      <c r="AG1251" t="str">
        <f>Ventes[[#This Row],[DateAnnee]]&amp;IF(WEEKNUM(Ventes[[#This Row],[VenteDate]])&lt;10,"-0","-")&amp;WEEKNUM(Ventes[[#This Row],[VenteDate]])</f>
        <v>2028-04</v>
      </c>
      <c r="AH1251" s="10">
        <f>YEAR(Ventes[[#This Row],[VenteDate]])</f>
        <v>2028</v>
      </c>
      <c r="AI1251" s="1"/>
      <c r="AK1251" s="2"/>
      <c r="AR1251"/>
      <c r="AS1251"/>
      <c r="AT1251"/>
      <c r="AU1251"/>
      <c r="AV1251"/>
      <c r="AW1251"/>
      <c r="BA1251"/>
      <c r="BC1251"/>
    </row>
    <row r="1252" spans="1:55">
      <c r="A1252" t="s">
        <v>2304</v>
      </c>
      <c r="B1252" t="s">
        <v>2305</v>
      </c>
      <c r="D1252" s="7">
        <v>45479</v>
      </c>
      <c r="E1252" s="8">
        <v>45707</v>
      </c>
      <c r="F1252" s="8" t="s">
        <v>219</v>
      </c>
      <c r="G1252" t="s">
        <v>220</v>
      </c>
      <c r="H1252" t="s">
        <v>155</v>
      </c>
      <c r="I1252" t="s">
        <v>156</v>
      </c>
      <c r="J1252" t="s">
        <v>157</v>
      </c>
      <c r="K1252" t="s">
        <v>2306</v>
      </c>
      <c r="L1252" s="9" t="s">
        <v>2307</v>
      </c>
      <c r="M1252" s="9" t="s">
        <v>130</v>
      </c>
      <c r="N1252" t="s">
        <v>131</v>
      </c>
      <c r="O1252" t="s">
        <v>45</v>
      </c>
      <c r="P1252" t="s">
        <v>46</v>
      </c>
      <c r="Q1252" s="5" t="s">
        <v>57</v>
      </c>
      <c r="R1252" t="s">
        <v>58</v>
      </c>
      <c r="S1252" t="s">
        <v>119</v>
      </c>
      <c r="T1252" t="s">
        <v>120</v>
      </c>
      <c r="U1252">
        <v>50.83</v>
      </c>
      <c r="V1252">
        <v>67</v>
      </c>
      <c r="W1252">
        <v>73.75</v>
      </c>
      <c r="X1252">
        <f>Ventes[[#This Row],[VenteNombre]]*Ventes[[#This Row],[PUHT]]</f>
        <v>4941.25</v>
      </c>
      <c r="Y1252">
        <f>IF(Ventes[[#This Row],[RemiseType]]="Aucun",0,IF(Ventes[[#This Row],[RemiseType]]="Bas",3%,IF(Ventes[[#This Row],[RemiseType]]="Moyen",5%,IF(Ventes[[#This Row],[RemiseType]]="Elevé",10%,0))))*Ventes[[#This Row],[VenteBrut]]</f>
        <v>247.0625</v>
      </c>
      <c r="Z1252">
        <f>Ventes[[#This Row],[VenteBrut]]-Ventes[[#This Row],[Remise]]</f>
        <v>4694.1875</v>
      </c>
      <c r="AA1252">
        <f>Ventes[[#This Row],[VenteNombre]]*Ventes[[#This Row],[CUHT]]</f>
        <v>3405.6099999999997</v>
      </c>
      <c r="AB1252">
        <f>ROUND(Ventes[[#This Row],[VenteNet]]-Ventes[[#This Row],[Cout]],2)</f>
        <v>1288.58</v>
      </c>
      <c r="AC1252">
        <f>WEEKDAY(Ventes[[#This Row],[VenteDate]], 2)</f>
        <v>3</v>
      </c>
      <c r="AD1252" t="str">
        <f>CHOOSE(WEEKDAY(Ventes[[#This Row],[VenteDate]], 2),"lun.","mar.","mer.","jeu.","ven.","sam.","dim.")</f>
        <v>mer.</v>
      </c>
      <c r="AE1252" s="10" t="str">
        <f>IF(MONTH(Ventes[[#This Row],[VenteDate]])&lt;10,"0"&amp;MONTH(Ventes[[#This Row],[VenteDate]]),TEXT(MONTH(Ventes[[#This Row],[VenteDate]]),"##"))</f>
        <v>02</v>
      </c>
      <c r="AF1252" t="str">
        <f>CHOOSE(Ventes[[#This Row],[DateMoisNumero]],"janvier","février","mars","avril","mai","juin","juillet.","août","septembre","octobre","novembre","décembre")</f>
        <v>février</v>
      </c>
      <c r="AG1252" t="str">
        <f>Ventes[[#This Row],[DateAnnee]]&amp;IF(WEEKNUM(Ventes[[#This Row],[VenteDate]])&lt;10,"-0","-")&amp;WEEKNUM(Ventes[[#This Row],[VenteDate]])</f>
        <v>2025-08</v>
      </c>
      <c r="AH1252" s="10">
        <f>YEAR(Ventes[[#This Row],[VenteDate]])</f>
        <v>2025</v>
      </c>
      <c r="AI1252" s="1"/>
      <c r="AK1252" s="2"/>
      <c r="AR1252"/>
      <c r="AS1252"/>
      <c r="AT1252"/>
      <c r="AU1252"/>
      <c r="AV1252"/>
      <c r="AW1252"/>
      <c r="BA1252"/>
      <c r="BC1252"/>
    </row>
    <row r="1253" spans="1:55">
      <c r="A1253" t="s">
        <v>2304</v>
      </c>
      <c r="B1253" t="s">
        <v>2305</v>
      </c>
      <c r="D1253" s="7">
        <v>45479</v>
      </c>
      <c r="E1253" s="8">
        <v>46437</v>
      </c>
      <c r="F1253" s="8" t="s">
        <v>219</v>
      </c>
      <c r="G1253" t="s">
        <v>220</v>
      </c>
      <c r="H1253" t="s">
        <v>155</v>
      </c>
      <c r="I1253" t="s">
        <v>156</v>
      </c>
      <c r="J1253" t="s">
        <v>157</v>
      </c>
      <c r="K1253" t="s">
        <v>1795</v>
      </c>
      <c r="L1253" s="9" t="s">
        <v>1796</v>
      </c>
      <c r="M1253" s="9" t="s">
        <v>130</v>
      </c>
      <c r="N1253" t="s">
        <v>131</v>
      </c>
      <c r="O1253" t="s">
        <v>45</v>
      </c>
      <c r="P1253" s="9" t="s">
        <v>46</v>
      </c>
      <c r="Q1253" s="5" t="s">
        <v>57</v>
      </c>
      <c r="R1253" t="s">
        <v>58</v>
      </c>
      <c r="S1253" t="s">
        <v>119</v>
      </c>
      <c r="T1253" t="s">
        <v>120</v>
      </c>
      <c r="U1253" s="9">
        <v>64.05</v>
      </c>
      <c r="V1253">
        <v>67</v>
      </c>
      <c r="W1253" s="9">
        <v>92.93</v>
      </c>
      <c r="X1253">
        <f>Ventes[[#This Row],[VenteNombre]]*Ventes[[#This Row],[PUHT]]</f>
        <v>6226.31</v>
      </c>
      <c r="Y1253">
        <f>IF(Ventes[[#This Row],[RemiseType]]="Aucun",0,IF(Ventes[[#This Row],[RemiseType]]="Bas",3%,IF(Ventes[[#This Row],[RemiseType]]="Moyen",5%,IF(Ventes[[#This Row],[RemiseType]]="Elevé",10%,0))))*Ventes[[#This Row],[VenteBrut]]</f>
        <v>311.31550000000004</v>
      </c>
      <c r="Z1253">
        <f>Ventes[[#This Row],[VenteBrut]]-Ventes[[#This Row],[Remise]]</f>
        <v>5914.9945000000007</v>
      </c>
      <c r="AA1253">
        <f>Ventes[[#This Row],[VenteNombre]]*Ventes[[#This Row],[CUHT]]</f>
        <v>4291.3499999999995</v>
      </c>
      <c r="AB1253">
        <f>ROUND(Ventes[[#This Row],[VenteNet]]-Ventes[[#This Row],[Cout]],2)</f>
        <v>1623.64</v>
      </c>
      <c r="AC1253">
        <f>WEEKDAY(Ventes[[#This Row],[VenteDate]], 2)</f>
        <v>5</v>
      </c>
      <c r="AD1253" t="str">
        <f>CHOOSE(WEEKDAY(Ventes[[#This Row],[VenteDate]], 2),"lun.","mar.","mer.","jeu.","ven.","sam.","dim.")</f>
        <v>ven.</v>
      </c>
      <c r="AE1253" s="10" t="str">
        <f>IF(MONTH(Ventes[[#This Row],[VenteDate]])&lt;10,"0"&amp;MONTH(Ventes[[#This Row],[VenteDate]]),TEXT(MONTH(Ventes[[#This Row],[VenteDate]]),"##"))</f>
        <v>02</v>
      </c>
      <c r="AF1253" t="str">
        <f>CHOOSE(Ventes[[#This Row],[DateMoisNumero]],"janvier","février","mars","avril","mai","juin","juillet.","août","septembre","octobre","novembre","décembre")</f>
        <v>février</v>
      </c>
      <c r="AG1253" t="str">
        <f>Ventes[[#This Row],[DateAnnee]]&amp;IF(WEEKNUM(Ventes[[#This Row],[VenteDate]])&lt;10,"-0","-")&amp;WEEKNUM(Ventes[[#This Row],[VenteDate]])</f>
        <v>2027-08</v>
      </c>
      <c r="AH1253" s="10">
        <f>YEAR(Ventes[[#This Row],[VenteDate]])</f>
        <v>2027</v>
      </c>
      <c r="AI1253" s="1"/>
      <c r="AK1253" s="2"/>
      <c r="AR1253"/>
      <c r="AS1253"/>
      <c r="AT1253"/>
      <c r="AU1253"/>
      <c r="AV1253"/>
      <c r="AW1253"/>
      <c r="BA1253"/>
      <c r="BC1253"/>
    </row>
    <row r="1254" spans="1:55">
      <c r="A1254" t="s">
        <v>2308</v>
      </c>
      <c r="B1254" t="s">
        <v>2309</v>
      </c>
      <c r="D1254" s="7">
        <v>46127</v>
      </c>
      <c r="E1254" s="8">
        <v>46127</v>
      </c>
      <c r="F1254" s="8" t="s">
        <v>219</v>
      </c>
      <c r="G1254" t="s">
        <v>220</v>
      </c>
      <c r="H1254" t="s">
        <v>155</v>
      </c>
      <c r="I1254" t="s">
        <v>156</v>
      </c>
      <c r="J1254" t="s">
        <v>157</v>
      </c>
      <c r="K1254" t="s">
        <v>2310</v>
      </c>
      <c r="L1254" s="9" t="s">
        <v>2311</v>
      </c>
      <c r="M1254" s="9" t="s">
        <v>53</v>
      </c>
      <c r="N1254" t="s">
        <v>54</v>
      </c>
      <c r="O1254" t="s">
        <v>55</v>
      </c>
      <c r="P1254" s="9" t="s">
        <v>56</v>
      </c>
      <c r="Q1254" s="5" t="s">
        <v>65</v>
      </c>
      <c r="R1254" t="s">
        <v>66</v>
      </c>
      <c r="S1254" t="s">
        <v>59</v>
      </c>
      <c r="T1254" t="s">
        <v>60</v>
      </c>
      <c r="U1254" s="9">
        <v>21.24</v>
      </c>
      <c r="V1254">
        <v>13</v>
      </c>
      <c r="W1254" s="9">
        <v>31.86</v>
      </c>
      <c r="X1254">
        <f>Ventes[[#This Row],[VenteNombre]]*Ventes[[#This Row],[PUHT]]</f>
        <v>414.18</v>
      </c>
      <c r="Y1254">
        <f>IF(Ventes[[#This Row],[RemiseType]]="Aucun",0,IF(Ventes[[#This Row],[RemiseType]]="Bas",3%,IF(Ventes[[#This Row],[RemiseType]]="Moyen",5%,IF(Ventes[[#This Row],[RemiseType]]="Elevé",10%,0))))*Ventes[[#This Row],[VenteBrut]]</f>
        <v>12.4254</v>
      </c>
      <c r="Z1254">
        <f>Ventes[[#This Row],[VenteBrut]]-Ventes[[#This Row],[Remise]]</f>
        <v>401.75459999999998</v>
      </c>
      <c r="AA1254">
        <f>Ventes[[#This Row],[VenteNombre]]*Ventes[[#This Row],[CUHT]]</f>
        <v>276.12</v>
      </c>
      <c r="AB1254">
        <f>ROUND(Ventes[[#This Row],[VenteNet]]-Ventes[[#This Row],[Cout]],2)</f>
        <v>125.63</v>
      </c>
      <c r="AC1254">
        <f>WEEKDAY(Ventes[[#This Row],[VenteDate]], 2)</f>
        <v>3</v>
      </c>
      <c r="AD1254" t="str">
        <f>CHOOSE(WEEKDAY(Ventes[[#This Row],[VenteDate]], 2),"lun.","mar.","mer.","jeu.","ven.","sam.","dim.")</f>
        <v>mer.</v>
      </c>
      <c r="AE1254" s="10" t="str">
        <f>IF(MONTH(Ventes[[#This Row],[VenteDate]])&lt;10,"0"&amp;MONTH(Ventes[[#This Row],[VenteDate]]),TEXT(MONTH(Ventes[[#This Row],[VenteDate]]),"##"))</f>
        <v>04</v>
      </c>
      <c r="AF1254" t="str">
        <f>CHOOSE(Ventes[[#This Row],[DateMoisNumero]],"janvier","février","mars","avril","mai","juin","juillet.","août","septembre","octobre","novembre","décembre")</f>
        <v>avril</v>
      </c>
      <c r="AG1254" t="str">
        <f>Ventes[[#This Row],[DateAnnee]]&amp;IF(WEEKNUM(Ventes[[#This Row],[VenteDate]])&lt;10,"-0","-")&amp;WEEKNUM(Ventes[[#This Row],[VenteDate]])</f>
        <v>2026-16</v>
      </c>
      <c r="AH1254" s="10">
        <f>YEAR(Ventes[[#This Row],[VenteDate]])</f>
        <v>2026</v>
      </c>
      <c r="AI1254" s="1"/>
      <c r="AK1254" s="2"/>
      <c r="AR1254"/>
      <c r="AS1254"/>
      <c r="AT1254"/>
      <c r="AU1254"/>
      <c r="AV1254"/>
      <c r="AW1254"/>
      <c r="BA1254"/>
      <c r="BC1254"/>
    </row>
    <row r="1255" spans="1:55">
      <c r="A1255" t="s">
        <v>2308</v>
      </c>
      <c r="B1255" t="s">
        <v>2309</v>
      </c>
      <c r="D1255" s="7">
        <v>46127</v>
      </c>
      <c r="E1255" s="8">
        <v>46383</v>
      </c>
      <c r="F1255" s="8" t="s">
        <v>219</v>
      </c>
      <c r="G1255" t="s">
        <v>220</v>
      </c>
      <c r="H1255" t="s">
        <v>155</v>
      </c>
      <c r="I1255" t="s">
        <v>156</v>
      </c>
      <c r="J1255" t="s">
        <v>157</v>
      </c>
      <c r="K1255" t="s">
        <v>2312</v>
      </c>
      <c r="L1255" s="9" t="s">
        <v>2313</v>
      </c>
      <c r="M1255" s="9" t="s">
        <v>53</v>
      </c>
      <c r="N1255" t="s">
        <v>54</v>
      </c>
      <c r="O1255" t="s">
        <v>55</v>
      </c>
      <c r="P1255" t="s">
        <v>56</v>
      </c>
      <c r="Q1255" s="5" t="s">
        <v>65</v>
      </c>
      <c r="R1255" t="s">
        <v>66</v>
      </c>
      <c r="S1255" t="s">
        <v>59</v>
      </c>
      <c r="T1255" t="s">
        <v>60</v>
      </c>
      <c r="U1255">
        <v>7.87</v>
      </c>
      <c r="V1255">
        <v>13</v>
      </c>
      <c r="W1255">
        <v>11.8</v>
      </c>
      <c r="X1255">
        <f>Ventes[[#This Row],[VenteNombre]]*Ventes[[#This Row],[PUHT]]</f>
        <v>153.4</v>
      </c>
      <c r="Y1255">
        <f>IF(Ventes[[#This Row],[RemiseType]]="Aucun",0,IF(Ventes[[#This Row],[RemiseType]]="Bas",3%,IF(Ventes[[#This Row],[RemiseType]]="Moyen",5%,IF(Ventes[[#This Row],[RemiseType]]="Elevé",10%,0))))*Ventes[[#This Row],[VenteBrut]]</f>
        <v>4.6020000000000003</v>
      </c>
      <c r="Z1255">
        <f>Ventes[[#This Row],[VenteBrut]]-Ventes[[#This Row],[Remise]]</f>
        <v>148.798</v>
      </c>
      <c r="AA1255">
        <f>Ventes[[#This Row],[VenteNombre]]*Ventes[[#This Row],[CUHT]]</f>
        <v>102.31</v>
      </c>
      <c r="AB1255">
        <f>ROUND(Ventes[[#This Row],[VenteNet]]-Ventes[[#This Row],[Cout]],2)</f>
        <v>46.49</v>
      </c>
      <c r="AC1255">
        <f>WEEKDAY(Ventes[[#This Row],[VenteDate]], 2)</f>
        <v>7</v>
      </c>
      <c r="AD1255" t="str">
        <f>CHOOSE(WEEKDAY(Ventes[[#This Row],[VenteDate]], 2),"lun.","mar.","mer.","jeu.","ven.","sam.","dim.")</f>
        <v>dim.</v>
      </c>
      <c r="AE1255" s="10" t="str">
        <f>IF(MONTH(Ventes[[#This Row],[VenteDate]])&lt;10,"0"&amp;MONTH(Ventes[[#This Row],[VenteDate]]),TEXT(MONTH(Ventes[[#This Row],[VenteDate]]),"##"))</f>
        <v>12</v>
      </c>
      <c r="AF1255" t="str">
        <f>CHOOSE(Ventes[[#This Row],[DateMoisNumero]],"janvier","février","mars","avril","mai","juin","juillet.","août","septembre","octobre","novembre","décembre")</f>
        <v>décembre</v>
      </c>
      <c r="AG1255" t="str">
        <f>Ventes[[#This Row],[DateAnnee]]&amp;IF(WEEKNUM(Ventes[[#This Row],[VenteDate]])&lt;10,"-0","-")&amp;WEEKNUM(Ventes[[#This Row],[VenteDate]])</f>
        <v>2026-53</v>
      </c>
      <c r="AH1255" s="10">
        <f>YEAR(Ventes[[#This Row],[VenteDate]])</f>
        <v>2026</v>
      </c>
      <c r="AI1255" s="1"/>
      <c r="AK1255" s="2"/>
      <c r="AR1255"/>
      <c r="AS1255"/>
      <c r="AT1255"/>
      <c r="AU1255"/>
      <c r="AV1255"/>
      <c r="AW1255"/>
      <c r="BA1255"/>
      <c r="BC1255"/>
    </row>
    <row r="1256" spans="1:55">
      <c r="A1256" t="s">
        <v>2314</v>
      </c>
      <c r="B1256" t="s">
        <v>2315</v>
      </c>
      <c r="D1256" s="7">
        <v>45343</v>
      </c>
      <c r="E1256" s="8">
        <v>45828</v>
      </c>
      <c r="F1256" s="8" t="s">
        <v>219</v>
      </c>
      <c r="G1256" t="s">
        <v>220</v>
      </c>
      <c r="H1256" t="s">
        <v>155</v>
      </c>
      <c r="I1256" t="s">
        <v>156</v>
      </c>
      <c r="J1256" t="s">
        <v>157</v>
      </c>
      <c r="K1256" t="s">
        <v>597</v>
      </c>
      <c r="L1256" s="9" t="s">
        <v>598</v>
      </c>
      <c r="M1256" s="9" t="s">
        <v>53</v>
      </c>
      <c r="N1256" t="s">
        <v>54</v>
      </c>
      <c r="O1256" t="s">
        <v>288</v>
      </c>
      <c r="P1256" t="s">
        <v>289</v>
      </c>
      <c r="Q1256" s="5" t="s">
        <v>57</v>
      </c>
      <c r="R1256" t="s">
        <v>58</v>
      </c>
      <c r="S1256" t="s">
        <v>251</v>
      </c>
      <c r="T1256" t="s">
        <v>252</v>
      </c>
      <c r="U1256">
        <v>82.95</v>
      </c>
      <c r="V1256">
        <v>24</v>
      </c>
      <c r="W1256">
        <v>114.19</v>
      </c>
      <c r="X1256">
        <f>Ventes[[#This Row],[VenteNombre]]*Ventes[[#This Row],[PUHT]]</f>
        <v>2740.56</v>
      </c>
      <c r="Y125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6">
        <f>Ventes[[#This Row],[VenteBrut]]-Ventes[[#This Row],[Remise]]</f>
        <v>2740.56</v>
      </c>
      <c r="AA1256">
        <f>Ventes[[#This Row],[VenteNombre]]*Ventes[[#This Row],[CUHT]]</f>
        <v>1990.8000000000002</v>
      </c>
      <c r="AB1256">
        <f>ROUND(Ventes[[#This Row],[VenteNet]]-Ventes[[#This Row],[Cout]],2)</f>
        <v>749.76</v>
      </c>
      <c r="AC1256">
        <f>WEEKDAY(Ventes[[#This Row],[VenteDate]], 2)</f>
        <v>5</v>
      </c>
      <c r="AD1256" t="str">
        <f>CHOOSE(WEEKDAY(Ventes[[#This Row],[VenteDate]], 2),"lun.","mar.","mer.","jeu.","ven.","sam.","dim.")</f>
        <v>ven.</v>
      </c>
      <c r="AE1256" s="10" t="str">
        <f>IF(MONTH(Ventes[[#This Row],[VenteDate]])&lt;10,"0"&amp;MONTH(Ventes[[#This Row],[VenteDate]]),TEXT(MONTH(Ventes[[#This Row],[VenteDate]]),"##"))</f>
        <v>06</v>
      </c>
      <c r="AF1256" t="str">
        <f>CHOOSE(Ventes[[#This Row],[DateMoisNumero]],"janvier","février","mars","avril","mai","juin","juillet.","août","septembre","octobre","novembre","décembre")</f>
        <v>juin</v>
      </c>
      <c r="AG1256" t="str">
        <f>Ventes[[#This Row],[DateAnnee]]&amp;IF(WEEKNUM(Ventes[[#This Row],[VenteDate]])&lt;10,"-0","-")&amp;WEEKNUM(Ventes[[#This Row],[VenteDate]])</f>
        <v>2025-25</v>
      </c>
      <c r="AH1256" s="10">
        <f>YEAR(Ventes[[#This Row],[VenteDate]])</f>
        <v>2025</v>
      </c>
      <c r="AI1256" s="1"/>
      <c r="AK1256" s="2"/>
      <c r="AR1256"/>
      <c r="AS1256"/>
      <c r="AT1256"/>
      <c r="AU1256"/>
      <c r="AV1256"/>
      <c r="AW1256"/>
      <c r="BA1256"/>
      <c r="BC1256"/>
    </row>
    <row r="1257" spans="1:55">
      <c r="A1257" t="s">
        <v>2314</v>
      </c>
      <c r="B1257" t="s">
        <v>2315</v>
      </c>
      <c r="D1257" s="7">
        <v>45343</v>
      </c>
      <c r="E1257" s="8">
        <v>46558</v>
      </c>
      <c r="F1257" s="8" t="s">
        <v>219</v>
      </c>
      <c r="G1257" t="s">
        <v>220</v>
      </c>
      <c r="H1257" t="s">
        <v>155</v>
      </c>
      <c r="I1257" t="s">
        <v>156</v>
      </c>
      <c r="J1257" t="s">
        <v>157</v>
      </c>
      <c r="K1257" t="s">
        <v>593</v>
      </c>
      <c r="L1257" s="9" t="s">
        <v>594</v>
      </c>
      <c r="M1257" s="9" t="s">
        <v>53</v>
      </c>
      <c r="N1257" t="s">
        <v>54</v>
      </c>
      <c r="O1257" t="s">
        <v>288</v>
      </c>
      <c r="P1257" s="9" t="s">
        <v>289</v>
      </c>
      <c r="Q1257" s="5" t="s">
        <v>57</v>
      </c>
      <c r="R1257" t="s">
        <v>58</v>
      </c>
      <c r="S1257" t="s">
        <v>251</v>
      </c>
      <c r="T1257" t="s">
        <v>252</v>
      </c>
      <c r="U1257" s="9">
        <v>8.5299999999999994</v>
      </c>
      <c r="V1257">
        <v>24</v>
      </c>
      <c r="W1257" s="9">
        <v>11.75</v>
      </c>
      <c r="X1257">
        <f>Ventes[[#This Row],[VenteNombre]]*Ventes[[#This Row],[PUHT]]</f>
        <v>282</v>
      </c>
      <c r="Y125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7">
        <f>Ventes[[#This Row],[VenteBrut]]-Ventes[[#This Row],[Remise]]</f>
        <v>282</v>
      </c>
      <c r="AA1257">
        <f>Ventes[[#This Row],[VenteNombre]]*Ventes[[#This Row],[CUHT]]</f>
        <v>204.71999999999997</v>
      </c>
      <c r="AB1257">
        <f>ROUND(Ventes[[#This Row],[VenteNet]]-Ventes[[#This Row],[Cout]],2)</f>
        <v>77.28</v>
      </c>
      <c r="AC1257">
        <f>WEEKDAY(Ventes[[#This Row],[VenteDate]], 2)</f>
        <v>7</v>
      </c>
      <c r="AD1257" t="str">
        <f>CHOOSE(WEEKDAY(Ventes[[#This Row],[VenteDate]], 2),"lun.","mar.","mer.","jeu.","ven.","sam.","dim.")</f>
        <v>dim.</v>
      </c>
      <c r="AE1257" s="10" t="str">
        <f>IF(MONTH(Ventes[[#This Row],[VenteDate]])&lt;10,"0"&amp;MONTH(Ventes[[#This Row],[VenteDate]]),TEXT(MONTH(Ventes[[#This Row],[VenteDate]]),"##"))</f>
        <v>06</v>
      </c>
      <c r="AF1257" t="str">
        <f>CHOOSE(Ventes[[#This Row],[DateMoisNumero]],"janvier","février","mars","avril","mai","juin","juillet.","août","septembre","octobre","novembre","décembre")</f>
        <v>juin</v>
      </c>
      <c r="AG1257" t="str">
        <f>Ventes[[#This Row],[DateAnnee]]&amp;IF(WEEKNUM(Ventes[[#This Row],[VenteDate]])&lt;10,"-0","-")&amp;WEEKNUM(Ventes[[#This Row],[VenteDate]])</f>
        <v>2027-26</v>
      </c>
      <c r="AH1257" s="10">
        <f>YEAR(Ventes[[#This Row],[VenteDate]])</f>
        <v>2027</v>
      </c>
      <c r="AI1257" s="1"/>
      <c r="AK1257" s="2"/>
      <c r="AR1257"/>
      <c r="AS1257"/>
      <c r="AT1257"/>
      <c r="AU1257"/>
      <c r="AV1257"/>
      <c r="AW1257"/>
      <c r="BA1257"/>
      <c r="BC1257"/>
    </row>
    <row r="1258" spans="1:55">
      <c r="A1258" t="s">
        <v>2316</v>
      </c>
      <c r="B1258" t="s">
        <v>2317</v>
      </c>
      <c r="C1258" t="s">
        <v>1168</v>
      </c>
      <c r="D1258" s="8">
        <v>45843</v>
      </c>
      <c r="E1258" s="8">
        <v>45843</v>
      </c>
      <c r="F1258" s="8" t="s">
        <v>95</v>
      </c>
      <c r="G1258" t="s">
        <v>96</v>
      </c>
      <c r="H1258" t="s">
        <v>155</v>
      </c>
      <c r="I1258" t="s">
        <v>156</v>
      </c>
      <c r="J1258" t="s">
        <v>157</v>
      </c>
      <c r="K1258" t="s">
        <v>895</v>
      </c>
      <c r="L1258" s="9" t="s">
        <v>896</v>
      </c>
      <c r="M1258" s="9" t="s">
        <v>75</v>
      </c>
      <c r="N1258" t="s">
        <v>76</v>
      </c>
      <c r="O1258" t="s">
        <v>288</v>
      </c>
      <c r="P1258" t="s">
        <v>289</v>
      </c>
      <c r="Q1258" s="5" t="s">
        <v>79</v>
      </c>
      <c r="R1258" t="s">
        <v>80</v>
      </c>
      <c r="S1258" t="s">
        <v>243</v>
      </c>
      <c r="T1258" t="s">
        <v>244</v>
      </c>
      <c r="U1258">
        <v>25.2</v>
      </c>
      <c r="V1258">
        <v>71</v>
      </c>
      <c r="W1258">
        <v>110.8</v>
      </c>
      <c r="X1258">
        <f>Ventes[[#This Row],[VenteNombre]]*Ventes[[#This Row],[PUHT]]</f>
        <v>7866.8</v>
      </c>
      <c r="Y125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8">
        <f>Ventes[[#This Row],[VenteBrut]]-Ventes[[#This Row],[Remise]]</f>
        <v>7866.8</v>
      </c>
      <c r="AA1258">
        <f>Ventes[[#This Row],[VenteNombre]]*Ventes[[#This Row],[CUHT]]</f>
        <v>1789.2</v>
      </c>
      <c r="AB1258">
        <f>ROUND(Ventes[[#This Row],[VenteNet]]-Ventes[[#This Row],[Cout]],2)</f>
        <v>6077.6</v>
      </c>
      <c r="AC1258">
        <f>WEEKDAY(Ventes[[#This Row],[VenteDate]], 2)</f>
        <v>6</v>
      </c>
      <c r="AD1258" t="str">
        <f>CHOOSE(WEEKDAY(Ventes[[#This Row],[VenteDate]], 2),"lun.","mar.","mer.","jeu.","ven.","sam.","dim.")</f>
        <v>sam.</v>
      </c>
      <c r="AE1258" s="10" t="str">
        <f>IF(MONTH(Ventes[[#This Row],[VenteDate]])&lt;10,"0"&amp;MONTH(Ventes[[#This Row],[VenteDate]]),TEXT(MONTH(Ventes[[#This Row],[VenteDate]]),"##"))</f>
        <v>07</v>
      </c>
      <c r="AF1258" t="str">
        <f>CHOOSE(Ventes[[#This Row],[DateMoisNumero]],"janvier","février","mars","avril","mai","juin","juillet.","août","septembre","octobre","novembre","décembre")</f>
        <v>juillet.</v>
      </c>
      <c r="AG1258" t="str">
        <f>Ventes[[#This Row],[DateAnnee]]&amp;IF(WEEKNUM(Ventes[[#This Row],[VenteDate]])&lt;10,"-0","-")&amp;WEEKNUM(Ventes[[#This Row],[VenteDate]])</f>
        <v>2025-27</v>
      </c>
      <c r="AH1258" s="10">
        <f>YEAR(Ventes[[#This Row],[VenteDate]])</f>
        <v>2025</v>
      </c>
      <c r="AI1258" s="1"/>
      <c r="AK1258" s="2"/>
      <c r="AR1258"/>
      <c r="AS1258"/>
      <c r="AT1258"/>
      <c r="AU1258"/>
      <c r="AV1258"/>
      <c r="AW1258"/>
      <c r="BA1258"/>
      <c r="BC1258"/>
    </row>
    <row r="1259" spans="1:55">
      <c r="A1259" t="s">
        <v>2316</v>
      </c>
      <c r="B1259" t="s">
        <v>2317</v>
      </c>
      <c r="C1259" t="s">
        <v>1168</v>
      </c>
      <c r="D1259" s="8">
        <v>45843</v>
      </c>
      <c r="E1259" s="8">
        <v>45843</v>
      </c>
      <c r="F1259" s="8" t="s">
        <v>95</v>
      </c>
      <c r="G1259" t="s">
        <v>96</v>
      </c>
      <c r="H1259" t="s">
        <v>155</v>
      </c>
      <c r="I1259" t="s">
        <v>156</v>
      </c>
      <c r="J1259" t="s">
        <v>157</v>
      </c>
      <c r="K1259" t="s">
        <v>2318</v>
      </c>
      <c r="L1259" s="9" t="s">
        <v>2319</v>
      </c>
      <c r="M1259" s="9" t="s">
        <v>75</v>
      </c>
      <c r="N1259" t="s">
        <v>76</v>
      </c>
      <c r="O1259" t="s">
        <v>288</v>
      </c>
      <c r="P1259" s="9" t="s">
        <v>289</v>
      </c>
      <c r="Q1259" s="5" t="s">
        <v>57</v>
      </c>
      <c r="R1259" t="s">
        <v>58</v>
      </c>
      <c r="S1259" t="s">
        <v>243</v>
      </c>
      <c r="T1259" t="s">
        <v>244</v>
      </c>
      <c r="U1259" s="9">
        <v>44.1</v>
      </c>
      <c r="V1259">
        <v>20</v>
      </c>
      <c r="W1259" s="9">
        <v>118.9</v>
      </c>
      <c r="X1259">
        <f>Ventes[[#This Row],[VenteNombre]]*Ventes[[#This Row],[PUHT]]</f>
        <v>2378</v>
      </c>
      <c r="Y125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59">
        <f>Ventes[[#This Row],[VenteBrut]]-Ventes[[#This Row],[Remise]]</f>
        <v>2378</v>
      </c>
      <c r="AA1259">
        <f>Ventes[[#This Row],[VenteNombre]]*Ventes[[#This Row],[CUHT]]</f>
        <v>882</v>
      </c>
      <c r="AB1259">
        <f>ROUND(Ventes[[#This Row],[VenteNet]]-Ventes[[#This Row],[Cout]],2)</f>
        <v>1496</v>
      </c>
      <c r="AC1259">
        <f>WEEKDAY(Ventes[[#This Row],[VenteDate]], 2)</f>
        <v>6</v>
      </c>
      <c r="AD1259" t="str">
        <f>CHOOSE(WEEKDAY(Ventes[[#This Row],[VenteDate]], 2),"lun.","mar.","mer.","jeu.","ven.","sam.","dim.")</f>
        <v>sam.</v>
      </c>
      <c r="AE1259" s="10" t="str">
        <f>IF(MONTH(Ventes[[#This Row],[VenteDate]])&lt;10,"0"&amp;MONTH(Ventes[[#This Row],[VenteDate]]),TEXT(MONTH(Ventes[[#This Row],[VenteDate]]),"##"))</f>
        <v>07</v>
      </c>
      <c r="AF1259" t="str">
        <f>CHOOSE(Ventes[[#This Row],[DateMoisNumero]],"janvier","février","mars","avril","mai","juin","juillet.","août","septembre","octobre","novembre","décembre")</f>
        <v>juillet.</v>
      </c>
      <c r="AG1259" t="str">
        <f>Ventes[[#This Row],[DateAnnee]]&amp;IF(WEEKNUM(Ventes[[#This Row],[VenteDate]])&lt;10,"-0","-")&amp;WEEKNUM(Ventes[[#This Row],[VenteDate]])</f>
        <v>2025-27</v>
      </c>
      <c r="AH1259" s="10">
        <f>YEAR(Ventes[[#This Row],[VenteDate]])</f>
        <v>2025</v>
      </c>
      <c r="AI1259" s="1"/>
      <c r="AK1259" s="2"/>
      <c r="AR1259"/>
      <c r="AS1259"/>
      <c r="AT1259"/>
      <c r="AU1259"/>
      <c r="AV1259"/>
      <c r="AW1259"/>
      <c r="BA1259"/>
      <c r="BC1259"/>
    </row>
    <row r="1260" spans="1:55">
      <c r="A1260" t="s">
        <v>2316</v>
      </c>
      <c r="B1260" t="s">
        <v>2317</v>
      </c>
      <c r="C1260" t="s">
        <v>1168</v>
      </c>
      <c r="D1260" s="8">
        <v>45843</v>
      </c>
      <c r="E1260" s="8">
        <v>46369</v>
      </c>
      <c r="F1260" s="8" t="s">
        <v>95</v>
      </c>
      <c r="G1260" t="s">
        <v>96</v>
      </c>
      <c r="H1260" t="s">
        <v>155</v>
      </c>
      <c r="I1260" t="s">
        <v>156</v>
      </c>
      <c r="J1260" t="s">
        <v>157</v>
      </c>
      <c r="K1260" t="s">
        <v>1213</v>
      </c>
      <c r="L1260" s="9" t="s">
        <v>1214</v>
      </c>
      <c r="M1260" s="9" t="s">
        <v>75</v>
      </c>
      <c r="N1260" t="s">
        <v>76</v>
      </c>
      <c r="O1260" t="s">
        <v>288</v>
      </c>
      <c r="P1260" t="s">
        <v>289</v>
      </c>
      <c r="Q1260" s="5" t="s">
        <v>57</v>
      </c>
      <c r="R1260" t="s">
        <v>58</v>
      </c>
      <c r="S1260" t="s">
        <v>243</v>
      </c>
      <c r="T1260" t="s">
        <v>244</v>
      </c>
      <c r="U1260">
        <v>21</v>
      </c>
      <c r="V1260">
        <v>20</v>
      </c>
      <c r="W1260">
        <v>109</v>
      </c>
      <c r="X1260">
        <f>Ventes[[#This Row],[VenteNombre]]*Ventes[[#This Row],[PUHT]]</f>
        <v>2180</v>
      </c>
      <c r="Y1260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0">
        <f>Ventes[[#This Row],[VenteBrut]]-Ventes[[#This Row],[Remise]]</f>
        <v>2180</v>
      </c>
      <c r="AA1260">
        <f>Ventes[[#This Row],[VenteNombre]]*Ventes[[#This Row],[CUHT]]</f>
        <v>420</v>
      </c>
      <c r="AB1260">
        <f>ROUND(Ventes[[#This Row],[VenteNet]]-Ventes[[#This Row],[Cout]],2)</f>
        <v>1760</v>
      </c>
      <c r="AC1260">
        <f>WEEKDAY(Ventes[[#This Row],[VenteDate]], 2)</f>
        <v>7</v>
      </c>
      <c r="AD1260" t="str">
        <f>CHOOSE(WEEKDAY(Ventes[[#This Row],[VenteDate]], 2),"lun.","mar.","mer.","jeu.","ven.","sam.","dim.")</f>
        <v>dim.</v>
      </c>
      <c r="AE1260" s="10" t="str">
        <f>IF(MONTH(Ventes[[#This Row],[VenteDate]])&lt;10,"0"&amp;MONTH(Ventes[[#This Row],[VenteDate]]),TEXT(MONTH(Ventes[[#This Row],[VenteDate]]),"##"))</f>
        <v>12</v>
      </c>
      <c r="AF1260" t="str">
        <f>CHOOSE(Ventes[[#This Row],[DateMoisNumero]],"janvier","février","mars","avril","mai","juin","juillet.","août","septembre","octobre","novembre","décembre")</f>
        <v>décembre</v>
      </c>
      <c r="AG1260" t="str">
        <f>Ventes[[#This Row],[DateAnnee]]&amp;IF(WEEKNUM(Ventes[[#This Row],[VenteDate]])&lt;10,"-0","-")&amp;WEEKNUM(Ventes[[#This Row],[VenteDate]])</f>
        <v>2026-51</v>
      </c>
      <c r="AH1260" s="10">
        <f>YEAR(Ventes[[#This Row],[VenteDate]])</f>
        <v>2026</v>
      </c>
      <c r="AI1260" s="1"/>
      <c r="AK1260" s="2"/>
      <c r="AR1260"/>
      <c r="AS1260"/>
      <c r="AT1260"/>
      <c r="AU1260"/>
      <c r="AV1260"/>
      <c r="AW1260"/>
      <c r="BA1260"/>
      <c r="BC1260"/>
    </row>
    <row r="1261" spans="1:55">
      <c r="A1261" t="s">
        <v>2316</v>
      </c>
      <c r="B1261" t="s">
        <v>2317</v>
      </c>
      <c r="C1261" t="s">
        <v>1168</v>
      </c>
      <c r="D1261" s="8">
        <v>45843</v>
      </c>
      <c r="E1261" s="8">
        <v>46573</v>
      </c>
      <c r="F1261" s="8" t="s">
        <v>95</v>
      </c>
      <c r="G1261" t="s">
        <v>96</v>
      </c>
      <c r="H1261" t="s">
        <v>155</v>
      </c>
      <c r="I1261" t="s">
        <v>156</v>
      </c>
      <c r="J1261" t="s">
        <v>157</v>
      </c>
      <c r="K1261" t="s">
        <v>1683</v>
      </c>
      <c r="L1261" s="9" t="s">
        <v>1684</v>
      </c>
      <c r="M1261" s="9" t="s">
        <v>75</v>
      </c>
      <c r="N1261" t="s">
        <v>76</v>
      </c>
      <c r="O1261" t="s">
        <v>288</v>
      </c>
      <c r="P1261" s="9" t="s">
        <v>289</v>
      </c>
      <c r="Q1261" s="5" t="s">
        <v>79</v>
      </c>
      <c r="R1261" t="s">
        <v>80</v>
      </c>
      <c r="S1261" t="s">
        <v>243</v>
      </c>
      <c r="T1261" t="s">
        <v>244</v>
      </c>
      <c r="U1261" s="9">
        <v>29.4</v>
      </c>
      <c r="V1261">
        <v>71</v>
      </c>
      <c r="W1261" s="9">
        <v>112.6</v>
      </c>
      <c r="X1261">
        <f>Ventes[[#This Row],[VenteNombre]]*Ventes[[#This Row],[PUHT]]</f>
        <v>7994.5999999999995</v>
      </c>
      <c r="Y1261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1">
        <f>Ventes[[#This Row],[VenteBrut]]-Ventes[[#This Row],[Remise]]</f>
        <v>7994.5999999999995</v>
      </c>
      <c r="AA1261">
        <f>Ventes[[#This Row],[VenteNombre]]*Ventes[[#This Row],[CUHT]]</f>
        <v>2087.4</v>
      </c>
      <c r="AB1261">
        <f>ROUND(Ventes[[#This Row],[VenteNet]]-Ventes[[#This Row],[Cout]],2)</f>
        <v>5907.2</v>
      </c>
      <c r="AC1261">
        <f>WEEKDAY(Ventes[[#This Row],[VenteDate]], 2)</f>
        <v>1</v>
      </c>
      <c r="AD1261" t="str">
        <f>CHOOSE(WEEKDAY(Ventes[[#This Row],[VenteDate]], 2),"lun.","mar.","mer.","jeu.","ven.","sam.","dim.")</f>
        <v>lun.</v>
      </c>
      <c r="AE1261" s="10" t="str">
        <f>IF(MONTH(Ventes[[#This Row],[VenteDate]])&lt;10,"0"&amp;MONTH(Ventes[[#This Row],[VenteDate]]),TEXT(MONTH(Ventes[[#This Row],[VenteDate]]),"##"))</f>
        <v>07</v>
      </c>
      <c r="AF1261" t="str">
        <f>CHOOSE(Ventes[[#This Row],[DateMoisNumero]],"janvier","février","mars","avril","mai","juin","juillet.","août","septembre","octobre","novembre","décembre")</f>
        <v>juillet.</v>
      </c>
      <c r="AG1261" t="str">
        <f>Ventes[[#This Row],[DateAnnee]]&amp;IF(WEEKNUM(Ventes[[#This Row],[VenteDate]])&lt;10,"-0","-")&amp;WEEKNUM(Ventes[[#This Row],[VenteDate]])</f>
        <v>2027-28</v>
      </c>
      <c r="AH1261" s="10">
        <f>YEAR(Ventes[[#This Row],[VenteDate]])</f>
        <v>2027</v>
      </c>
      <c r="AI1261" s="1"/>
      <c r="AK1261" s="2"/>
      <c r="AR1261"/>
      <c r="AS1261"/>
      <c r="AT1261"/>
      <c r="AU1261"/>
      <c r="AV1261"/>
      <c r="AW1261"/>
      <c r="BA1261"/>
      <c r="BC1261"/>
    </row>
    <row r="1262" spans="1:55">
      <c r="A1262" t="s">
        <v>2320</v>
      </c>
      <c r="B1262" t="s">
        <v>2321</v>
      </c>
      <c r="D1262" s="7">
        <v>45757</v>
      </c>
      <c r="E1262" s="8">
        <v>46056</v>
      </c>
      <c r="F1262" s="8" t="s">
        <v>108</v>
      </c>
      <c r="G1262" t="s">
        <v>109</v>
      </c>
      <c r="H1262" t="s">
        <v>155</v>
      </c>
      <c r="I1262" t="s">
        <v>156</v>
      </c>
      <c r="J1262" t="s">
        <v>157</v>
      </c>
      <c r="K1262" t="s">
        <v>2322</v>
      </c>
      <c r="L1262" s="9" t="s">
        <v>2323</v>
      </c>
      <c r="M1262" s="9" t="s">
        <v>130</v>
      </c>
      <c r="N1262" t="s">
        <v>131</v>
      </c>
      <c r="O1262" t="s">
        <v>55</v>
      </c>
      <c r="P1262" t="s">
        <v>56</v>
      </c>
      <c r="Q1262" s="5" t="s">
        <v>47</v>
      </c>
      <c r="R1262" t="s">
        <v>48</v>
      </c>
      <c r="S1262" t="s">
        <v>132</v>
      </c>
      <c r="T1262" t="s">
        <v>133</v>
      </c>
      <c r="U1262">
        <v>93.74</v>
      </c>
      <c r="V1262">
        <v>68</v>
      </c>
      <c r="W1262">
        <v>143.09</v>
      </c>
      <c r="X1262">
        <f>Ventes[[#This Row],[VenteNombre]]*Ventes[[#This Row],[PUHT]]</f>
        <v>9730.1200000000008</v>
      </c>
      <c r="Y1262">
        <f>IF(Ventes[[#This Row],[RemiseType]]="Aucun",0,IF(Ventes[[#This Row],[RemiseType]]="Bas",3%,IF(Ventes[[#This Row],[RemiseType]]="Moyen",5%,IF(Ventes[[#This Row],[RemiseType]]="Elevé",10%,0))))*Ventes[[#This Row],[VenteBrut]]</f>
        <v>291.90360000000004</v>
      </c>
      <c r="Z1262">
        <f>Ventes[[#This Row],[VenteBrut]]-Ventes[[#This Row],[Remise]]</f>
        <v>9438.2164000000012</v>
      </c>
      <c r="AA1262">
        <f>Ventes[[#This Row],[VenteNombre]]*Ventes[[#This Row],[CUHT]]</f>
        <v>6374.32</v>
      </c>
      <c r="AB1262">
        <f>ROUND(Ventes[[#This Row],[VenteNet]]-Ventes[[#This Row],[Cout]],2)</f>
        <v>3063.9</v>
      </c>
      <c r="AC1262">
        <f>WEEKDAY(Ventes[[#This Row],[VenteDate]], 2)</f>
        <v>2</v>
      </c>
      <c r="AD1262" t="str">
        <f>CHOOSE(WEEKDAY(Ventes[[#This Row],[VenteDate]], 2),"lun.","mar.","mer.","jeu.","ven.","sam.","dim.")</f>
        <v>mar.</v>
      </c>
      <c r="AE1262" s="10" t="str">
        <f>IF(MONTH(Ventes[[#This Row],[VenteDate]])&lt;10,"0"&amp;MONTH(Ventes[[#This Row],[VenteDate]]),TEXT(MONTH(Ventes[[#This Row],[VenteDate]]),"##"))</f>
        <v>02</v>
      </c>
      <c r="AF1262" t="str">
        <f>CHOOSE(Ventes[[#This Row],[DateMoisNumero]],"janvier","février","mars","avril","mai","juin","juillet.","août","septembre","octobre","novembre","décembre")</f>
        <v>février</v>
      </c>
      <c r="AG1262" t="str">
        <f>Ventes[[#This Row],[DateAnnee]]&amp;IF(WEEKNUM(Ventes[[#This Row],[VenteDate]])&lt;10,"-0","-")&amp;WEEKNUM(Ventes[[#This Row],[VenteDate]])</f>
        <v>2026-06</v>
      </c>
      <c r="AH1262" s="10">
        <f>YEAR(Ventes[[#This Row],[VenteDate]])</f>
        <v>2026</v>
      </c>
      <c r="AI1262" s="1"/>
      <c r="AK1262" s="2"/>
      <c r="AR1262"/>
      <c r="AS1262"/>
      <c r="AT1262"/>
      <c r="AU1262"/>
      <c r="AV1262"/>
      <c r="AW1262"/>
      <c r="BA1262"/>
      <c r="BC1262"/>
    </row>
    <row r="1263" spans="1:55">
      <c r="A1263" t="s">
        <v>2320</v>
      </c>
      <c r="B1263" t="s">
        <v>2321</v>
      </c>
      <c r="D1263" s="7">
        <v>45757</v>
      </c>
      <c r="E1263" s="8">
        <v>46786</v>
      </c>
      <c r="F1263" s="8" t="s">
        <v>108</v>
      </c>
      <c r="G1263" t="s">
        <v>109</v>
      </c>
      <c r="H1263" t="s">
        <v>155</v>
      </c>
      <c r="I1263" t="s">
        <v>156</v>
      </c>
      <c r="J1263" t="s">
        <v>157</v>
      </c>
      <c r="K1263" t="s">
        <v>1013</v>
      </c>
      <c r="L1263" s="9" t="s">
        <v>1014</v>
      </c>
      <c r="M1263" s="9" t="s">
        <v>130</v>
      </c>
      <c r="N1263" t="s">
        <v>131</v>
      </c>
      <c r="O1263" t="s">
        <v>55</v>
      </c>
      <c r="P1263" s="9" t="s">
        <v>56</v>
      </c>
      <c r="Q1263" s="5" t="s">
        <v>47</v>
      </c>
      <c r="R1263" t="s">
        <v>48</v>
      </c>
      <c r="S1263" t="s">
        <v>132</v>
      </c>
      <c r="T1263" t="s">
        <v>133</v>
      </c>
      <c r="U1263" s="9">
        <v>104.16</v>
      </c>
      <c r="V1263">
        <v>68</v>
      </c>
      <c r="W1263" s="9">
        <v>147.88</v>
      </c>
      <c r="X1263">
        <f>Ventes[[#This Row],[VenteNombre]]*Ventes[[#This Row],[PUHT]]</f>
        <v>10055.84</v>
      </c>
      <c r="Y1263">
        <f>IF(Ventes[[#This Row],[RemiseType]]="Aucun",0,IF(Ventes[[#This Row],[RemiseType]]="Bas",3%,IF(Ventes[[#This Row],[RemiseType]]="Moyen",5%,IF(Ventes[[#This Row],[RemiseType]]="Elevé",10%,0))))*Ventes[[#This Row],[VenteBrut]]</f>
        <v>301.67520000000002</v>
      </c>
      <c r="Z1263">
        <f>Ventes[[#This Row],[VenteBrut]]-Ventes[[#This Row],[Remise]]</f>
        <v>9754.1648000000005</v>
      </c>
      <c r="AA1263">
        <f>Ventes[[#This Row],[VenteNombre]]*Ventes[[#This Row],[CUHT]]</f>
        <v>7082.88</v>
      </c>
      <c r="AB1263">
        <f>ROUND(Ventes[[#This Row],[VenteNet]]-Ventes[[#This Row],[Cout]],2)</f>
        <v>2671.28</v>
      </c>
      <c r="AC1263">
        <f>WEEKDAY(Ventes[[#This Row],[VenteDate]], 2)</f>
        <v>4</v>
      </c>
      <c r="AD1263" t="str">
        <f>CHOOSE(WEEKDAY(Ventes[[#This Row],[VenteDate]], 2),"lun.","mar.","mer.","jeu.","ven.","sam.","dim.")</f>
        <v>jeu.</v>
      </c>
      <c r="AE1263" s="10" t="str">
        <f>IF(MONTH(Ventes[[#This Row],[VenteDate]])&lt;10,"0"&amp;MONTH(Ventes[[#This Row],[VenteDate]]),TEXT(MONTH(Ventes[[#This Row],[VenteDate]]),"##"))</f>
        <v>02</v>
      </c>
      <c r="AF1263" t="str">
        <f>CHOOSE(Ventes[[#This Row],[DateMoisNumero]],"janvier","février","mars","avril","mai","juin","juillet.","août","septembre","octobre","novembre","décembre")</f>
        <v>février</v>
      </c>
      <c r="AG1263" t="str">
        <f>Ventes[[#This Row],[DateAnnee]]&amp;IF(WEEKNUM(Ventes[[#This Row],[VenteDate]])&lt;10,"-0","-")&amp;WEEKNUM(Ventes[[#This Row],[VenteDate]])</f>
        <v>2028-06</v>
      </c>
      <c r="AH1263" s="10">
        <f>YEAR(Ventes[[#This Row],[VenteDate]])</f>
        <v>2028</v>
      </c>
      <c r="AI1263" s="1"/>
      <c r="AK1263" s="2"/>
      <c r="AR1263"/>
      <c r="AS1263"/>
      <c r="AT1263"/>
      <c r="AU1263"/>
      <c r="AV1263"/>
      <c r="AW1263"/>
      <c r="BA1263"/>
      <c r="BC1263"/>
    </row>
    <row r="1264" spans="1:55">
      <c r="A1264" t="s">
        <v>2324</v>
      </c>
      <c r="B1264" t="s">
        <v>2325</v>
      </c>
      <c r="C1264" t="s">
        <v>2087</v>
      </c>
      <c r="D1264" s="7">
        <v>45640</v>
      </c>
      <c r="E1264" s="8">
        <v>45640</v>
      </c>
      <c r="F1264" s="8" t="s">
        <v>219</v>
      </c>
      <c r="G1264" t="s">
        <v>220</v>
      </c>
      <c r="H1264" t="s">
        <v>155</v>
      </c>
      <c r="I1264" t="s">
        <v>156</v>
      </c>
      <c r="J1264" t="s">
        <v>157</v>
      </c>
      <c r="K1264" t="s">
        <v>795</v>
      </c>
      <c r="L1264" s="9" t="s">
        <v>796</v>
      </c>
      <c r="M1264" s="9" t="s">
        <v>75</v>
      </c>
      <c r="N1264" t="s">
        <v>76</v>
      </c>
      <c r="O1264" t="s">
        <v>288</v>
      </c>
      <c r="P1264" s="9" t="s">
        <v>289</v>
      </c>
      <c r="Q1264" s="5" t="s">
        <v>79</v>
      </c>
      <c r="R1264" t="s">
        <v>80</v>
      </c>
      <c r="S1264" t="s">
        <v>342</v>
      </c>
      <c r="T1264" t="s">
        <v>343</v>
      </c>
      <c r="U1264" s="9">
        <v>75.599999999999994</v>
      </c>
      <c r="V1264">
        <v>24</v>
      </c>
      <c r="W1264" s="9">
        <v>86.4</v>
      </c>
      <c r="X1264">
        <f>Ventes[[#This Row],[VenteNombre]]*Ventes[[#This Row],[PUHT]]</f>
        <v>2073.6000000000004</v>
      </c>
      <c r="Y1264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4">
        <f>Ventes[[#This Row],[VenteBrut]]-Ventes[[#This Row],[Remise]]</f>
        <v>2073.6000000000004</v>
      </c>
      <c r="AA1264">
        <f>Ventes[[#This Row],[VenteNombre]]*Ventes[[#This Row],[CUHT]]</f>
        <v>1814.3999999999999</v>
      </c>
      <c r="AB1264">
        <f>ROUND(Ventes[[#This Row],[VenteNet]]-Ventes[[#This Row],[Cout]],2)</f>
        <v>259.2</v>
      </c>
      <c r="AC1264">
        <f>WEEKDAY(Ventes[[#This Row],[VenteDate]], 2)</f>
        <v>6</v>
      </c>
      <c r="AD1264" t="str">
        <f>CHOOSE(WEEKDAY(Ventes[[#This Row],[VenteDate]], 2),"lun.","mar.","mer.","jeu.","ven.","sam.","dim.")</f>
        <v>sam.</v>
      </c>
      <c r="AE1264" s="10" t="str">
        <f>IF(MONTH(Ventes[[#This Row],[VenteDate]])&lt;10,"0"&amp;MONTH(Ventes[[#This Row],[VenteDate]]),TEXT(MONTH(Ventes[[#This Row],[VenteDate]]),"##"))</f>
        <v>12</v>
      </c>
      <c r="AF1264" t="str">
        <f>CHOOSE(Ventes[[#This Row],[DateMoisNumero]],"janvier","février","mars","avril","mai","juin","juillet.","août","septembre","octobre","novembre","décembre")</f>
        <v>décembre</v>
      </c>
      <c r="AG1264" t="str">
        <f>Ventes[[#This Row],[DateAnnee]]&amp;IF(WEEKNUM(Ventes[[#This Row],[VenteDate]])&lt;10,"-0","-")&amp;WEEKNUM(Ventes[[#This Row],[VenteDate]])</f>
        <v>2024-50</v>
      </c>
      <c r="AH1264" s="10">
        <f>YEAR(Ventes[[#This Row],[VenteDate]])</f>
        <v>2024</v>
      </c>
      <c r="AI1264" s="1"/>
      <c r="AK1264" s="2"/>
      <c r="AR1264"/>
      <c r="AS1264"/>
      <c r="AT1264"/>
      <c r="AU1264"/>
      <c r="AV1264"/>
      <c r="AW1264"/>
      <c r="BA1264"/>
      <c r="BC1264"/>
    </row>
    <row r="1265" spans="1:55">
      <c r="A1265" t="s">
        <v>2324</v>
      </c>
      <c r="B1265" t="s">
        <v>2325</v>
      </c>
      <c r="C1265" t="s">
        <v>2087</v>
      </c>
      <c r="D1265" s="7">
        <v>45640</v>
      </c>
      <c r="E1265" s="8">
        <v>45789</v>
      </c>
      <c r="F1265" s="8" t="s">
        <v>219</v>
      </c>
      <c r="G1265" t="s">
        <v>220</v>
      </c>
      <c r="H1265" t="s">
        <v>155</v>
      </c>
      <c r="I1265" t="s">
        <v>156</v>
      </c>
      <c r="J1265" t="s">
        <v>157</v>
      </c>
      <c r="K1265" t="s">
        <v>2326</v>
      </c>
      <c r="L1265" s="9" t="s">
        <v>2327</v>
      </c>
      <c r="M1265" s="9" t="s">
        <v>53</v>
      </c>
      <c r="N1265" t="s">
        <v>54</v>
      </c>
      <c r="O1265" t="s">
        <v>77</v>
      </c>
      <c r="P1265" t="s">
        <v>78</v>
      </c>
      <c r="Q1265" s="5" t="s">
        <v>79</v>
      </c>
      <c r="R1265" t="s">
        <v>80</v>
      </c>
      <c r="S1265" t="s">
        <v>199</v>
      </c>
      <c r="T1265" t="s">
        <v>200</v>
      </c>
      <c r="U1265">
        <v>155.52000000000001</v>
      </c>
      <c r="V1265">
        <v>66</v>
      </c>
      <c r="W1265">
        <v>233.28</v>
      </c>
      <c r="X1265">
        <f>Ventes[[#This Row],[VenteNombre]]*Ventes[[#This Row],[PUHT]]</f>
        <v>15396.48</v>
      </c>
      <c r="Y1265">
        <f>IF(Ventes[[#This Row],[RemiseType]]="Aucun",0,IF(Ventes[[#This Row],[RemiseType]]="Bas",3%,IF(Ventes[[#This Row],[RemiseType]]="Moyen",5%,IF(Ventes[[#This Row],[RemiseType]]="Elevé",10%,0))))*Ventes[[#This Row],[VenteBrut]]</f>
        <v>1539.6480000000001</v>
      </c>
      <c r="Z1265">
        <f>Ventes[[#This Row],[VenteBrut]]-Ventes[[#This Row],[Remise]]</f>
        <v>13856.831999999999</v>
      </c>
      <c r="AA1265">
        <f>Ventes[[#This Row],[VenteNombre]]*Ventes[[#This Row],[CUHT]]</f>
        <v>10264.320000000002</v>
      </c>
      <c r="AB1265">
        <f>ROUND(Ventes[[#This Row],[VenteNet]]-Ventes[[#This Row],[Cout]],2)</f>
        <v>3592.51</v>
      </c>
      <c r="AC1265">
        <f>WEEKDAY(Ventes[[#This Row],[VenteDate]], 2)</f>
        <v>1</v>
      </c>
      <c r="AD1265" t="str">
        <f>CHOOSE(WEEKDAY(Ventes[[#This Row],[VenteDate]], 2),"lun.","mar.","mer.","jeu.","ven.","sam.","dim.")</f>
        <v>lun.</v>
      </c>
      <c r="AE1265" s="10" t="str">
        <f>IF(MONTH(Ventes[[#This Row],[VenteDate]])&lt;10,"0"&amp;MONTH(Ventes[[#This Row],[VenteDate]]),TEXT(MONTH(Ventes[[#This Row],[VenteDate]]),"##"))</f>
        <v>05</v>
      </c>
      <c r="AF1265" t="str">
        <f>CHOOSE(Ventes[[#This Row],[DateMoisNumero]],"janvier","février","mars","avril","mai","juin","juillet.","août","septembre","octobre","novembre","décembre")</f>
        <v>mai</v>
      </c>
      <c r="AG1265" t="str">
        <f>Ventes[[#This Row],[DateAnnee]]&amp;IF(WEEKNUM(Ventes[[#This Row],[VenteDate]])&lt;10,"-0","-")&amp;WEEKNUM(Ventes[[#This Row],[VenteDate]])</f>
        <v>2025-20</v>
      </c>
      <c r="AH1265" s="10">
        <f>YEAR(Ventes[[#This Row],[VenteDate]])</f>
        <v>2025</v>
      </c>
      <c r="AI1265" s="1"/>
      <c r="AK1265" s="2"/>
      <c r="AR1265"/>
      <c r="AS1265"/>
      <c r="AT1265"/>
      <c r="AU1265"/>
      <c r="AV1265"/>
      <c r="AW1265"/>
      <c r="BA1265"/>
      <c r="BC1265"/>
    </row>
    <row r="1266" spans="1:55">
      <c r="A1266" t="s">
        <v>2324</v>
      </c>
      <c r="B1266" t="s">
        <v>2325</v>
      </c>
      <c r="C1266" t="s">
        <v>2087</v>
      </c>
      <c r="D1266" s="7">
        <v>45640</v>
      </c>
      <c r="E1266" s="8">
        <v>45934</v>
      </c>
      <c r="F1266" s="8" t="s">
        <v>219</v>
      </c>
      <c r="G1266" t="s">
        <v>220</v>
      </c>
      <c r="H1266" t="s">
        <v>155</v>
      </c>
      <c r="I1266" t="s">
        <v>156</v>
      </c>
      <c r="J1266" t="s">
        <v>157</v>
      </c>
      <c r="K1266" t="s">
        <v>2088</v>
      </c>
      <c r="L1266" s="9" t="s">
        <v>2089</v>
      </c>
      <c r="M1266" s="9" t="s">
        <v>63</v>
      </c>
      <c r="N1266" t="s">
        <v>64</v>
      </c>
      <c r="O1266" t="s">
        <v>288</v>
      </c>
      <c r="P1266" t="s">
        <v>289</v>
      </c>
      <c r="Q1266" s="5" t="s">
        <v>79</v>
      </c>
      <c r="R1266" t="s">
        <v>80</v>
      </c>
      <c r="S1266" t="s">
        <v>675</v>
      </c>
      <c r="T1266" t="s">
        <v>676</v>
      </c>
      <c r="U1266">
        <v>4.8</v>
      </c>
      <c r="V1266">
        <v>61</v>
      </c>
      <c r="W1266">
        <v>6.75</v>
      </c>
      <c r="X1266">
        <f>Ventes[[#This Row],[VenteNombre]]*Ventes[[#This Row],[PUHT]]</f>
        <v>411.75</v>
      </c>
      <c r="Y126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6">
        <f>Ventes[[#This Row],[VenteBrut]]-Ventes[[#This Row],[Remise]]</f>
        <v>411.75</v>
      </c>
      <c r="AA1266">
        <f>Ventes[[#This Row],[VenteNombre]]*Ventes[[#This Row],[CUHT]]</f>
        <v>292.8</v>
      </c>
      <c r="AB1266">
        <f>ROUND(Ventes[[#This Row],[VenteNet]]-Ventes[[#This Row],[Cout]],2)</f>
        <v>118.95</v>
      </c>
      <c r="AC1266">
        <f>WEEKDAY(Ventes[[#This Row],[VenteDate]], 2)</f>
        <v>6</v>
      </c>
      <c r="AD1266" t="str">
        <f>CHOOSE(WEEKDAY(Ventes[[#This Row],[VenteDate]], 2),"lun.","mar.","mer.","jeu.","ven.","sam.","dim.")</f>
        <v>sam.</v>
      </c>
      <c r="AE1266" s="10" t="str">
        <f>IF(MONTH(Ventes[[#This Row],[VenteDate]])&lt;10,"0"&amp;MONTH(Ventes[[#This Row],[VenteDate]]),TEXT(MONTH(Ventes[[#This Row],[VenteDate]]),"##"))</f>
        <v>10</v>
      </c>
      <c r="AF1266" t="str">
        <f>CHOOSE(Ventes[[#This Row],[DateMoisNumero]],"janvier","février","mars","avril","mai","juin","juillet.","août","septembre","octobre","novembre","décembre")</f>
        <v>octobre</v>
      </c>
      <c r="AG1266" t="str">
        <f>Ventes[[#This Row],[DateAnnee]]&amp;IF(WEEKNUM(Ventes[[#This Row],[VenteDate]])&lt;10,"-0","-")&amp;WEEKNUM(Ventes[[#This Row],[VenteDate]])</f>
        <v>2025-40</v>
      </c>
      <c r="AH1266" s="10">
        <f>YEAR(Ventes[[#This Row],[VenteDate]])</f>
        <v>2025</v>
      </c>
      <c r="AI1266" s="1"/>
      <c r="AK1266" s="2"/>
      <c r="AR1266"/>
      <c r="AS1266"/>
      <c r="AT1266"/>
      <c r="AU1266"/>
      <c r="AV1266"/>
      <c r="AW1266"/>
      <c r="BA1266"/>
      <c r="BC1266"/>
    </row>
    <row r="1267" spans="1:55">
      <c r="A1267" t="s">
        <v>2324</v>
      </c>
      <c r="B1267" t="s">
        <v>2325</v>
      </c>
      <c r="C1267" t="s">
        <v>2087</v>
      </c>
      <c r="D1267" s="7">
        <v>45640</v>
      </c>
      <c r="E1267" s="8">
        <v>46361</v>
      </c>
      <c r="F1267" s="8" t="s">
        <v>219</v>
      </c>
      <c r="G1267" t="s">
        <v>220</v>
      </c>
      <c r="H1267" t="s">
        <v>155</v>
      </c>
      <c r="I1267" t="s">
        <v>156</v>
      </c>
      <c r="J1267" t="s">
        <v>157</v>
      </c>
      <c r="K1267" t="s">
        <v>1336</v>
      </c>
      <c r="L1267" s="9" t="s">
        <v>1337</v>
      </c>
      <c r="M1267" s="9" t="s">
        <v>75</v>
      </c>
      <c r="N1267" t="s">
        <v>76</v>
      </c>
      <c r="O1267" t="s">
        <v>288</v>
      </c>
      <c r="P1267" t="s">
        <v>289</v>
      </c>
      <c r="Q1267" s="5" t="s">
        <v>79</v>
      </c>
      <c r="R1267" t="s">
        <v>80</v>
      </c>
      <c r="S1267" t="s">
        <v>342</v>
      </c>
      <c r="T1267" t="s">
        <v>343</v>
      </c>
      <c r="U1267">
        <v>58.33</v>
      </c>
      <c r="V1267">
        <v>24</v>
      </c>
      <c r="W1267">
        <v>66.67</v>
      </c>
      <c r="X1267">
        <f>Ventes[[#This Row],[VenteNombre]]*Ventes[[#This Row],[PUHT]]</f>
        <v>1600.08</v>
      </c>
      <c r="Y1267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7">
        <f>Ventes[[#This Row],[VenteBrut]]-Ventes[[#This Row],[Remise]]</f>
        <v>1600.08</v>
      </c>
      <c r="AA1267">
        <f>Ventes[[#This Row],[VenteNombre]]*Ventes[[#This Row],[CUHT]]</f>
        <v>1399.92</v>
      </c>
      <c r="AB1267">
        <f>ROUND(Ventes[[#This Row],[VenteNet]]-Ventes[[#This Row],[Cout]],2)</f>
        <v>200.16</v>
      </c>
      <c r="AC1267">
        <f>WEEKDAY(Ventes[[#This Row],[VenteDate]], 2)</f>
        <v>6</v>
      </c>
      <c r="AD1267" t="str">
        <f>CHOOSE(WEEKDAY(Ventes[[#This Row],[VenteDate]], 2),"lun.","mar.","mer.","jeu.","ven.","sam.","dim.")</f>
        <v>sam.</v>
      </c>
      <c r="AE1267" s="10" t="str">
        <f>IF(MONTH(Ventes[[#This Row],[VenteDate]])&lt;10,"0"&amp;MONTH(Ventes[[#This Row],[VenteDate]]),TEXT(MONTH(Ventes[[#This Row],[VenteDate]]),"##"))</f>
        <v>12</v>
      </c>
      <c r="AF1267" t="str">
        <f>CHOOSE(Ventes[[#This Row],[DateMoisNumero]],"janvier","février","mars","avril","mai","juin","juillet.","août","septembre","octobre","novembre","décembre")</f>
        <v>décembre</v>
      </c>
      <c r="AG1267" t="str">
        <f>Ventes[[#This Row],[DateAnnee]]&amp;IF(WEEKNUM(Ventes[[#This Row],[VenteDate]])&lt;10,"-0","-")&amp;WEEKNUM(Ventes[[#This Row],[VenteDate]])</f>
        <v>2026-49</v>
      </c>
      <c r="AH1267" s="10">
        <f>YEAR(Ventes[[#This Row],[VenteDate]])</f>
        <v>2026</v>
      </c>
      <c r="AI1267" s="1"/>
      <c r="AK1267" s="2"/>
      <c r="AR1267"/>
      <c r="AS1267"/>
      <c r="AT1267"/>
      <c r="AU1267"/>
      <c r="AV1267"/>
      <c r="AW1267"/>
      <c r="BA1267"/>
      <c r="BC1267"/>
    </row>
    <row r="1268" spans="1:55">
      <c r="A1268" t="s">
        <v>2324</v>
      </c>
      <c r="B1268" t="s">
        <v>2325</v>
      </c>
      <c r="C1268" t="s">
        <v>2087</v>
      </c>
      <c r="D1268" s="7">
        <v>45640</v>
      </c>
      <c r="E1268" s="8">
        <v>46519</v>
      </c>
      <c r="F1268" s="8" t="s">
        <v>219</v>
      </c>
      <c r="G1268" t="s">
        <v>220</v>
      </c>
      <c r="H1268" t="s">
        <v>155</v>
      </c>
      <c r="I1268" t="s">
        <v>156</v>
      </c>
      <c r="J1268" t="s">
        <v>157</v>
      </c>
      <c r="K1268" t="s">
        <v>2328</v>
      </c>
      <c r="L1268" s="9" t="s">
        <v>2329</v>
      </c>
      <c r="M1268" s="9" t="s">
        <v>53</v>
      </c>
      <c r="N1268" t="s">
        <v>54</v>
      </c>
      <c r="O1268" t="s">
        <v>77</v>
      </c>
      <c r="P1268" s="9" t="s">
        <v>78</v>
      </c>
      <c r="Q1268" s="5" t="s">
        <v>79</v>
      </c>
      <c r="R1268" t="s">
        <v>80</v>
      </c>
      <c r="S1268" t="s">
        <v>199</v>
      </c>
      <c r="T1268" t="s">
        <v>200</v>
      </c>
      <c r="U1268" s="9">
        <v>63</v>
      </c>
      <c r="V1268">
        <v>66</v>
      </c>
      <c r="W1268" s="9">
        <v>94.5</v>
      </c>
      <c r="X1268">
        <f>Ventes[[#This Row],[VenteNombre]]*Ventes[[#This Row],[PUHT]]</f>
        <v>6237</v>
      </c>
      <c r="Y1268">
        <f>IF(Ventes[[#This Row],[RemiseType]]="Aucun",0,IF(Ventes[[#This Row],[RemiseType]]="Bas",3%,IF(Ventes[[#This Row],[RemiseType]]="Moyen",5%,IF(Ventes[[#This Row],[RemiseType]]="Elevé",10%,0))))*Ventes[[#This Row],[VenteBrut]]</f>
        <v>623.70000000000005</v>
      </c>
      <c r="Z1268">
        <f>Ventes[[#This Row],[VenteBrut]]-Ventes[[#This Row],[Remise]]</f>
        <v>5613.3</v>
      </c>
      <c r="AA1268">
        <f>Ventes[[#This Row],[VenteNombre]]*Ventes[[#This Row],[CUHT]]</f>
        <v>4158</v>
      </c>
      <c r="AB1268">
        <f>ROUND(Ventes[[#This Row],[VenteNet]]-Ventes[[#This Row],[Cout]],2)</f>
        <v>1455.3</v>
      </c>
      <c r="AC1268">
        <f>WEEKDAY(Ventes[[#This Row],[VenteDate]], 2)</f>
        <v>3</v>
      </c>
      <c r="AD1268" t="str">
        <f>CHOOSE(WEEKDAY(Ventes[[#This Row],[VenteDate]], 2),"lun.","mar.","mer.","jeu.","ven.","sam.","dim.")</f>
        <v>mer.</v>
      </c>
      <c r="AE1268" s="10" t="str">
        <f>IF(MONTH(Ventes[[#This Row],[VenteDate]])&lt;10,"0"&amp;MONTH(Ventes[[#This Row],[VenteDate]]),TEXT(MONTH(Ventes[[#This Row],[VenteDate]]),"##"))</f>
        <v>05</v>
      </c>
      <c r="AF1268" t="str">
        <f>CHOOSE(Ventes[[#This Row],[DateMoisNumero]],"janvier","février","mars","avril","mai","juin","juillet.","août","septembre","octobre","novembre","décembre")</f>
        <v>mai</v>
      </c>
      <c r="AG1268" t="str">
        <f>Ventes[[#This Row],[DateAnnee]]&amp;IF(WEEKNUM(Ventes[[#This Row],[VenteDate]])&lt;10,"-0","-")&amp;WEEKNUM(Ventes[[#This Row],[VenteDate]])</f>
        <v>2027-20</v>
      </c>
      <c r="AH1268" s="10">
        <f>YEAR(Ventes[[#This Row],[VenteDate]])</f>
        <v>2027</v>
      </c>
      <c r="AI1268" s="1"/>
      <c r="AK1268" s="2"/>
      <c r="AR1268"/>
      <c r="AS1268"/>
      <c r="AT1268"/>
      <c r="AU1268"/>
      <c r="AV1268"/>
      <c r="AW1268"/>
      <c r="BA1268"/>
      <c r="BC1268"/>
    </row>
    <row r="1269" spans="1:55">
      <c r="A1269" t="s">
        <v>2324</v>
      </c>
      <c r="B1269" t="s">
        <v>2325</v>
      </c>
      <c r="C1269" t="s">
        <v>2087</v>
      </c>
      <c r="D1269" s="7">
        <v>45640</v>
      </c>
      <c r="E1269" s="8">
        <v>46664</v>
      </c>
      <c r="F1269" s="8" t="s">
        <v>219</v>
      </c>
      <c r="G1269" t="s">
        <v>220</v>
      </c>
      <c r="H1269" t="s">
        <v>155</v>
      </c>
      <c r="I1269" t="s">
        <v>156</v>
      </c>
      <c r="J1269" t="s">
        <v>157</v>
      </c>
      <c r="K1269" t="s">
        <v>673</v>
      </c>
      <c r="L1269" s="9" t="s">
        <v>674</v>
      </c>
      <c r="M1269" s="9" t="s">
        <v>63</v>
      </c>
      <c r="N1269" t="s">
        <v>64</v>
      </c>
      <c r="O1269" t="s">
        <v>288</v>
      </c>
      <c r="P1269" s="9" t="s">
        <v>289</v>
      </c>
      <c r="Q1269" s="5" t="s">
        <v>79</v>
      </c>
      <c r="R1269" t="s">
        <v>80</v>
      </c>
      <c r="S1269" t="s">
        <v>675</v>
      </c>
      <c r="T1269" t="s">
        <v>676</v>
      </c>
      <c r="U1269" s="9">
        <v>57.6</v>
      </c>
      <c r="V1269">
        <v>61</v>
      </c>
      <c r="W1269" s="9">
        <v>81</v>
      </c>
      <c r="X1269">
        <f>Ventes[[#This Row],[VenteNombre]]*Ventes[[#This Row],[PUHT]]</f>
        <v>4941</v>
      </c>
      <c r="Y1269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69">
        <f>Ventes[[#This Row],[VenteBrut]]-Ventes[[#This Row],[Remise]]</f>
        <v>4941</v>
      </c>
      <c r="AA1269">
        <f>Ventes[[#This Row],[VenteNombre]]*Ventes[[#This Row],[CUHT]]</f>
        <v>3513.6</v>
      </c>
      <c r="AB1269">
        <f>ROUND(Ventes[[#This Row],[VenteNet]]-Ventes[[#This Row],[Cout]],2)</f>
        <v>1427.4</v>
      </c>
      <c r="AC1269">
        <f>WEEKDAY(Ventes[[#This Row],[VenteDate]], 2)</f>
        <v>1</v>
      </c>
      <c r="AD1269" t="str">
        <f>CHOOSE(WEEKDAY(Ventes[[#This Row],[VenteDate]], 2),"lun.","mar.","mer.","jeu.","ven.","sam.","dim.")</f>
        <v>lun.</v>
      </c>
      <c r="AE1269" s="10" t="str">
        <f>IF(MONTH(Ventes[[#This Row],[VenteDate]])&lt;10,"0"&amp;MONTH(Ventes[[#This Row],[VenteDate]]),TEXT(MONTH(Ventes[[#This Row],[VenteDate]]),"##"))</f>
        <v>10</v>
      </c>
      <c r="AF1269" t="str">
        <f>CHOOSE(Ventes[[#This Row],[DateMoisNumero]],"janvier","février","mars","avril","mai","juin","juillet.","août","septembre","octobre","novembre","décembre")</f>
        <v>octobre</v>
      </c>
      <c r="AG1269" t="str">
        <f>Ventes[[#This Row],[DateAnnee]]&amp;IF(WEEKNUM(Ventes[[#This Row],[VenteDate]])&lt;10,"-0","-")&amp;WEEKNUM(Ventes[[#This Row],[VenteDate]])</f>
        <v>2027-41</v>
      </c>
      <c r="AH1269" s="10">
        <f>YEAR(Ventes[[#This Row],[VenteDate]])</f>
        <v>2027</v>
      </c>
      <c r="AI1269" s="1"/>
      <c r="AK1269" s="2"/>
      <c r="AR1269"/>
      <c r="AS1269"/>
      <c r="AT1269"/>
      <c r="AU1269"/>
      <c r="AV1269"/>
      <c r="AW1269"/>
      <c r="BA1269"/>
      <c r="BC1269"/>
    </row>
    <row r="1270" spans="1:55">
      <c r="A1270" t="s">
        <v>2330</v>
      </c>
      <c r="B1270" t="s">
        <v>2331</v>
      </c>
      <c r="D1270" s="7">
        <v>45760</v>
      </c>
      <c r="E1270" s="8">
        <v>45760</v>
      </c>
      <c r="F1270" s="8" t="s">
        <v>219</v>
      </c>
      <c r="G1270" t="s">
        <v>220</v>
      </c>
      <c r="H1270" t="s">
        <v>155</v>
      </c>
      <c r="I1270" t="s">
        <v>156</v>
      </c>
      <c r="J1270" t="s">
        <v>157</v>
      </c>
      <c r="K1270" t="s">
        <v>2069</v>
      </c>
      <c r="L1270" s="9" t="s">
        <v>2070</v>
      </c>
      <c r="M1270" s="9" t="s">
        <v>75</v>
      </c>
      <c r="N1270" t="s">
        <v>76</v>
      </c>
      <c r="O1270" t="s">
        <v>45</v>
      </c>
      <c r="P1270" s="9" t="s">
        <v>46</v>
      </c>
      <c r="Q1270" s="5" t="s">
        <v>79</v>
      </c>
      <c r="R1270" t="s">
        <v>80</v>
      </c>
      <c r="S1270" t="s">
        <v>160</v>
      </c>
      <c r="T1270" t="s">
        <v>161</v>
      </c>
      <c r="U1270" s="9">
        <v>64.8</v>
      </c>
      <c r="V1270">
        <v>29</v>
      </c>
      <c r="W1270" s="9">
        <v>167.5</v>
      </c>
      <c r="X1270">
        <f>Ventes[[#This Row],[VenteNombre]]*Ventes[[#This Row],[PUHT]]</f>
        <v>4857.5</v>
      </c>
      <c r="Y1270">
        <f>IF(Ventes[[#This Row],[RemiseType]]="Aucun",0,IF(Ventes[[#This Row],[RemiseType]]="Bas",3%,IF(Ventes[[#This Row],[RemiseType]]="Moyen",5%,IF(Ventes[[#This Row],[RemiseType]]="Elevé",10%,0))))*Ventes[[#This Row],[VenteBrut]]</f>
        <v>242.875</v>
      </c>
      <c r="Z1270">
        <f>Ventes[[#This Row],[VenteBrut]]-Ventes[[#This Row],[Remise]]</f>
        <v>4614.625</v>
      </c>
      <c r="AA1270">
        <f>Ventes[[#This Row],[VenteNombre]]*Ventes[[#This Row],[CUHT]]</f>
        <v>1879.1999999999998</v>
      </c>
      <c r="AB1270">
        <f>ROUND(Ventes[[#This Row],[VenteNet]]-Ventes[[#This Row],[Cout]],2)</f>
        <v>2735.43</v>
      </c>
      <c r="AC1270">
        <f>WEEKDAY(Ventes[[#This Row],[VenteDate]], 2)</f>
        <v>7</v>
      </c>
      <c r="AD1270" t="str">
        <f>CHOOSE(WEEKDAY(Ventes[[#This Row],[VenteDate]], 2),"lun.","mar.","mer.","jeu.","ven.","sam.","dim.")</f>
        <v>dim.</v>
      </c>
      <c r="AE1270" s="10" t="str">
        <f>IF(MONTH(Ventes[[#This Row],[VenteDate]])&lt;10,"0"&amp;MONTH(Ventes[[#This Row],[VenteDate]]),TEXT(MONTH(Ventes[[#This Row],[VenteDate]]),"##"))</f>
        <v>04</v>
      </c>
      <c r="AF1270" t="str">
        <f>CHOOSE(Ventes[[#This Row],[DateMoisNumero]],"janvier","février","mars","avril","mai","juin","juillet.","août","septembre","octobre","novembre","décembre")</f>
        <v>avril</v>
      </c>
      <c r="AG1270" t="str">
        <f>Ventes[[#This Row],[DateAnnee]]&amp;IF(WEEKNUM(Ventes[[#This Row],[VenteDate]])&lt;10,"-0","-")&amp;WEEKNUM(Ventes[[#This Row],[VenteDate]])</f>
        <v>2025-16</v>
      </c>
      <c r="AH1270" s="10">
        <f>YEAR(Ventes[[#This Row],[VenteDate]])</f>
        <v>2025</v>
      </c>
      <c r="AI1270" s="1"/>
      <c r="AK1270" s="2"/>
      <c r="AR1270"/>
      <c r="AS1270"/>
      <c r="AT1270"/>
      <c r="AU1270"/>
      <c r="AV1270"/>
      <c r="AW1270"/>
      <c r="BA1270"/>
      <c r="BC1270"/>
    </row>
    <row r="1271" spans="1:55">
      <c r="A1271" t="s">
        <v>2330</v>
      </c>
      <c r="B1271" t="s">
        <v>2331</v>
      </c>
      <c r="D1271" s="7">
        <v>45760</v>
      </c>
      <c r="E1271" s="8">
        <v>45942</v>
      </c>
      <c r="F1271" s="8" t="s">
        <v>219</v>
      </c>
      <c r="G1271" t="s">
        <v>220</v>
      </c>
      <c r="H1271" t="s">
        <v>155</v>
      </c>
      <c r="I1271" t="s">
        <v>156</v>
      </c>
      <c r="J1271" t="s">
        <v>157</v>
      </c>
      <c r="K1271" t="s">
        <v>1739</v>
      </c>
      <c r="L1271" s="9" t="s">
        <v>1740</v>
      </c>
      <c r="M1271" s="9" t="s">
        <v>43</v>
      </c>
      <c r="N1271" t="s">
        <v>44</v>
      </c>
      <c r="O1271" t="s">
        <v>45</v>
      </c>
      <c r="P1271" t="s">
        <v>46</v>
      </c>
      <c r="Q1271" s="5" t="s">
        <v>79</v>
      </c>
      <c r="R1271" t="s">
        <v>80</v>
      </c>
      <c r="S1271" t="s">
        <v>271</v>
      </c>
      <c r="T1271" t="s">
        <v>272</v>
      </c>
      <c r="U1271">
        <v>19.440000000000001</v>
      </c>
      <c r="V1271">
        <v>17</v>
      </c>
      <c r="W1271">
        <v>109.24</v>
      </c>
      <c r="X1271">
        <f>Ventes[[#This Row],[VenteNombre]]*Ventes[[#This Row],[PUHT]]</f>
        <v>1857.08</v>
      </c>
      <c r="Y1271">
        <f>IF(Ventes[[#This Row],[RemiseType]]="Aucun",0,IF(Ventes[[#This Row],[RemiseType]]="Bas",3%,IF(Ventes[[#This Row],[RemiseType]]="Moyen",5%,IF(Ventes[[#This Row],[RemiseType]]="Elevé",10%,0))))*Ventes[[#This Row],[VenteBrut]]</f>
        <v>92.853999999999999</v>
      </c>
      <c r="Z1271">
        <f>Ventes[[#This Row],[VenteBrut]]-Ventes[[#This Row],[Remise]]</f>
        <v>1764.2259999999999</v>
      </c>
      <c r="AA1271">
        <f>Ventes[[#This Row],[VenteNombre]]*Ventes[[#This Row],[CUHT]]</f>
        <v>330.48</v>
      </c>
      <c r="AB1271">
        <f>ROUND(Ventes[[#This Row],[VenteNet]]-Ventes[[#This Row],[Cout]],2)</f>
        <v>1433.75</v>
      </c>
      <c r="AC1271">
        <f>WEEKDAY(Ventes[[#This Row],[VenteDate]], 2)</f>
        <v>7</v>
      </c>
      <c r="AD1271" t="str">
        <f>CHOOSE(WEEKDAY(Ventes[[#This Row],[VenteDate]], 2),"lun.","mar.","mer.","jeu.","ven.","sam.","dim.")</f>
        <v>dim.</v>
      </c>
      <c r="AE1271" s="10" t="str">
        <f>IF(MONTH(Ventes[[#This Row],[VenteDate]])&lt;10,"0"&amp;MONTH(Ventes[[#This Row],[VenteDate]]),TEXT(MONTH(Ventes[[#This Row],[VenteDate]]),"##"))</f>
        <v>10</v>
      </c>
      <c r="AF1271" t="str">
        <f>CHOOSE(Ventes[[#This Row],[DateMoisNumero]],"janvier","février","mars","avril","mai","juin","juillet.","août","septembre","octobre","novembre","décembre")</f>
        <v>octobre</v>
      </c>
      <c r="AG1271" t="str">
        <f>Ventes[[#This Row],[DateAnnee]]&amp;IF(WEEKNUM(Ventes[[#This Row],[VenteDate]])&lt;10,"-0","-")&amp;WEEKNUM(Ventes[[#This Row],[VenteDate]])</f>
        <v>2025-42</v>
      </c>
      <c r="AH1271" s="10">
        <f>YEAR(Ventes[[#This Row],[VenteDate]])</f>
        <v>2025</v>
      </c>
      <c r="AI1271" s="1"/>
      <c r="AK1271" s="2"/>
      <c r="AR1271"/>
      <c r="AS1271"/>
      <c r="AT1271"/>
      <c r="AU1271"/>
      <c r="AV1271"/>
      <c r="AW1271"/>
      <c r="BA1271"/>
      <c r="BC1271"/>
    </row>
    <row r="1272" spans="1:55">
      <c r="A1272" t="s">
        <v>2330</v>
      </c>
      <c r="B1272" t="s">
        <v>2331</v>
      </c>
      <c r="D1272" s="7">
        <v>45760</v>
      </c>
      <c r="E1272" s="8">
        <v>46159</v>
      </c>
      <c r="F1272" s="8" t="s">
        <v>219</v>
      </c>
      <c r="G1272" t="s">
        <v>220</v>
      </c>
      <c r="H1272" t="s">
        <v>155</v>
      </c>
      <c r="I1272" t="s">
        <v>156</v>
      </c>
      <c r="J1272" t="s">
        <v>157</v>
      </c>
      <c r="K1272" t="s">
        <v>2332</v>
      </c>
      <c r="L1272" s="9" t="s">
        <v>2333</v>
      </c>
      <c r="M1272" s="9" t="s">
        <v>63</v>
      </c>
      <c r="N1272" t="s">
        <v>64</v>
      </c>
      <c r="O1272" t="s">
        <v>45</v>
      </c>
      <c r="P1272" t="s">
        <v>46</v>
      </c>
      <c r="Q1272" s="5" t="s">
        <v>79</v>
      </c>
      <c r="R1272" t="s">
        <v>80</v>
      </c>
      <c r="S1272" t="s">
        <v>119</v>
      </c>
      <c r="T1272" t="s">
        <v>120</v>
      </c>
      <c r="U1272">
        <v>115.2</v>
      </c>
      <c r="V1272">
        <v>52</v>
      </c>
      <c r="W1272">
        <v>174.15</v>
      </c>
      <c r="X1272">
        <f>Ventes[[#This Row],[VenteNombre]]*Ventes[[#This Row],[PUHT]]</f>
        <v>9055.8000000000011</v>
      </c>
      <c r="Y1272">
        <f>IF(Ventes[[#This Row],[RemiseType]]="Aucun",0,IF(Ventes[[#This Row],[RemiseType]]="Bas",3%,IF(Ventes[[#This Row],[RemiseType]]="Moyen",5%,IF(Ventes[[#This Row],[RemiseType]]="Elevé",10%,0))))*Ventes[[#This Row],[VenteBrut]]</f>
        <v>452.79000000000008</v>
      </c>
      <c r="Z1272">
        <f>Ventes[[#This Row],[VenteBrut]]-Ventes[[#This Row],[Remise]]</f>
        <v>8603.01</v>
      </c>
      <c r="AA1272">
        <f>Ventes[[#This Row],[VenteNombre]]*Ventes[[#This Row],[CUHT]]</f>
        <v>5990.4000000000005</v>
      </c>
      <c r="AB1272">
        <f>ROUND(Ventes[[#This Row],[VenteNet]]-Ventes[[#This Row],[Cout]],2)</f>
        <v>2612.61</v>
      </c>
      <c r="AC1272">
        <f>WEEKDAY(Ventes[[#This Row],[VenteDate]], 2)</f>
        <v>7</v>
      </c>
      <c r="AD1272" t="str">
        <f>CHOOSE(WEEKDAY(Ventes[[#This Row],[VenteDate]], 2),"lun.","mar.","mer.","jeu.","ven.","sam.","dim.")</f>
        <v>dim.</v>
      </c>
      <c r="AE1272" s="10" t="str">
        <f>IF(MONTH(Ventes[[#This Row],[VenteDate]])&lt;10,"0"&amp;MONTH(Ventes[[#This Row],[VenteDate]]),TEXT(MONTH(Ventes[[#This Row],[VenteDate]]),"##"))</f>
        <v>05</v>
      </c>
      <c r="AF1272" t="str">
        <f>CHOOSE(Ventes[[#This Row],[DateMoisNumero]],"janvier","février","mars","avril","mai","juin","juillet.","août","septembre","octobre","novembre","décembre")</f>
        <v>mai</v>
      </c>
      <c r="AG1272" t="str">
        <f>Ventes[[#This Row],[DateAnnee]]&amp;IF(WEEKNUM(Ventes[[#This Row],[VenteDate]])&lt;10,"-0","-")&amp;WEEKNUM(Ventes[[#This Row],[VenteDate]])</f>
        <v>2026-21</v>
      </c>
      <c r="AH1272" s="10">
        <f>YEAR(Ventes[[#This Row],[VenteDate]])</f>
        <v>2026</v>
      </c>
      <c r="AI1272" s="1"/>
      <c r="AK1272" s="2"/>
      <c r="AR1272"/>
      <c r="AS1272"/>
      <c r="AT1272"/>
      <c r="AU1272"/>
      <c r="AV1272"/>
      <c r="AW1272"/>
      <c r="BA1272"/>
      <c r="BC1272"/>
    </row>
    <row r="1273" spans="1:55">
      <c r="A1273" t="s">
        <v>2330</v>
      </c>
      <c r="B1273" t="s">
        <v>2331</v>
      </c>
      <c r="D1273" s="7">
        <v>45760</v>
      </c>
      <c r="E1273" s="8">
        <v>46378</v>
      </c>
      <c r="F1273" s="8" t="s">
        <v>219</v>
      </c>
      <c r="G1273" t="s">
        <v>220</v>
      </c>
      <c r="H1273" t="s">
        <v>155</v>
      </c>
      <c r="I1273" t="s">
        <v>156</v>
      </c>
      <c r="J1273" t="s">
        <v>157</v>
      </c>
      <c r="K1273" t="s">
        <v>1923</v>
      </c>
      <c r="L1273" s="9" t="s">
        <v>1924</v>
      </c>
      <c r="M1273" s="9" t="s">
        <v>75</v>
      </c>
      <c r="N1273" t="s">
        <v>76</v>
      </c>
      <c r="O1273" t="s">
        <v>45</v>
      </c>
      <c r="P1273" t="s">
        <v>46</v>
      </c>
      <c r="Q1273" s="5" t="s">
        <v>79</v>
      </c>
      <c r="R1273" t="s">
        <v>80</v>
      </c>
      <c r="S1273" t="s">
        <v>160</v>
      </c>
      <c r="T1273" t="s">
        <v>161</v>
      </c>
      <c r="U1273">
        <v>36</v>
      </c>
      <c r="V1273">
        <v>29</v>
      </c>
      <c r="W1273">
        <v>137.5</v>
      </c>
      <c r="X1273">
        <f>Ventes[[#This Row],[VenteNombre]]*Ventes[[#This Row],[PUHT]]</f>
        <v>3987.5</v>
      </c>
      <c r="Y1273">
        <f>IF(Ventes[[#This Row],[RemiseType]]="Aucun",0,IF(Ventes[[#This Row],[RemiseType]]="Bas",3%,IF(Ventes[[#This Row],[RemiseType]]="Moyen",5%,IF(Ventes[[#This Row],[RemiseType]]="Elevé",10%,0))))*Ventes[[#This Row],[VenteBrut]]</f>
        <v>199.375</v>
      </c>
      <c r="Z1273">
        <f>Ventes[[#This Row],[VenteBrut]]-Ventes[[#This Row],[Remise]]</f>
        <v>3788.125</v>
      </c>
      <c r="AA1273">
        <f>Ventes[[#This Row],[VenteNombre]]*Ventes[[#This Row],[CUHT]]</f>
        <v>1044</v>
      </c>
      <c r="AB1273">
        <f>ROUND(Ventes[[#This Row],[VenteNet]]-Ventes[[#This Row],[Cout]],2)</f>
        <v>2744.13</v>
      </c>
      <c r="AC1273">
        <f>WEEKDAY(Ventes[[#This Row],[VenteDate]], 2)</f>
        <v>2</v>
      </c>
      <c r="AD1273" t="str">
        <f>CHOOSE(WEEKDAY(Ventes[[#This Row],[VenteDate]], 2),"lun.","mar.","mer.","jeu.","ven.","sam.","dim.")</f>
        <v>mar.</v>
      </c>
      <c r="AE1273" s="10" t="str">
        <f>IF(MONTH(Ventes[[#This Row],[VenteDate]])&lt;10,"0"&amp;MONTH(Ventes[[#This Row],[VenteDate]]),TEXT(MONTH(Ventes[[#This Row],[VenteDate]]),"##"))</f>
        <v>12</v>
      </c>
      <c r="AF1273" t="str">
        <f>CHOOSE(Ventes[[#This Row],[DateMoisNumero]],"janvier","février","mars","avril","mai","juin","juillet.","août","septembre","octobre","novembre","décembre")</f>
        <v>décembre</v>
      </c>
      <c r="AG1273" t="str">
        <f>Ventes[[#This Row],[DateAnnee]]&amp;IF(WEEKNUM(Ventes[[#This Row],[VenteDate]])&lt;10,"-0","-")&amp;WEEKNUM(Ventes[[#This Row],[VenteDate]])</f>
        <v>2026-52</v>
      </c>
      <c r="AH1273" s="10">
        <f>YEAR(Ventes[[#This Row],[VenteDate]])</f>
        <v>2026</v>
      </c>
      <c r="AI1273" s="1"/>
      <c r="AK1273" s="2"/>
      <c r="AR1273"/>
      <c r="AS1273"/>
      <c r="AT1273"/>
      <c r="AU1273"/>
      <c r="AV1273"/>
      <c r="AW1273"/>
      <c r="BA1273"/>
      <c r="BC1273"/>
    </row>
    <row r="1274" spans="1:55">
      <c r="A1274" t="s">
        <v>2330</v>
      </c>
      <c r="B1274" t="s">
        <v>2331</v>
      </c>
      <c r="D1274" s="7">
        <v>45760</v>
      </c>
      <c r="E1274" s="8">
        <v>46672</v>
      </c>
      <c r="F1274" s="8" t="s">
        <v>219</v>
      </c>
      <c r="G1274" t="s">
        <v>220</v>
      </c>
      <c r="H1274" t="s">
        <v>155</v>
      </c>
      <c r="I1274" t="s">
        <v>156</v>
      </c>
      <c r="J1274" t="s">
        <v>157</v>
      </c>
      <c r="K1274" t="s">
        <v>1903</v>
      </c>
      <c r="L1274" s="9" t="s">
        <v>1904</v>
      </c>
      <c r="M1274" s="9" t="s">
        <v>43</v>
      </c>
      <c r="N1274" t="s">
        <v>44</v>
      </c>
      <c r="O1274" t="s">
        <v>45</v>
      </c>
      <c r="P1274" s="9" t="s">
        <v>46</v>
      </c>
      <c r="Q1274" s="5" t="s">
        <v>79</v>
      </c>
      <c r="R1274" t="s">
        <v>80</v>
      </c>
      <c r="S1274" t="s">
        <v>271</v>
      </c>
      <c r="T1274" t="s">
        <v>272</v>
      </c>
      <c r="U1274" s="9">
        <v>25.2</v>
      </c>
      <c r="V1274">
        <v>17</v>
      </c>
      <c r="W1274" s="9">
        <v>111.97</v>
      </c>
      <c r="X1274">
        <f>Ventes[[#This Row],[VenteNombre]]*Ventes[[#This Row],[PUHT]]</f>
        <v>1903.49</v>
      </c>
      <c r="Y1274">
        <f>IF(Ventes[[#This Row],[RemiseType]]="Aucun",0,IF(Ventes[[#This Row],[RemiseType]]="Bas",3%,IF(Ventes[[#This Row],[RemiseType]]="Moyen",5%,IF(Ventes[[#This Row],[RemiseType]]="Elevé",10%,0))))*Ventes[[#This Row],[VenteBrut]]</f>
        <v>95.174500000000009</v>
      </c>
      <c r="Z1274">
        <f>Ventes[[#This Row],[VenteBrut]]-Ventes[[#This Row],[Remise]]</f>
        <v>1808.3154999999999</v>
      </c>
      <c r="AA1274">
        <f>Ventes[[#This Row],[VenteNombre]]*Ventes[[#This Row],[CUHT]]</f>
        <v>428.4</v>
      </c>
      <c r="AB1274">
        <f>ROUND(Ventes[[#This Row],[VenteNet]]-Ventes[[#This Row],[Cout]],2)</f>
        <v>1379.92</v>
      </c>
      <c r="AC1274">
        <f>WEEKDAY(Ventes[[#This Row],[VenteDate]], 2)</f>
        <v>2</v>
      </c>
      <c r="AD1274" t="str">
        <f>CHOOSE(WEEKDAY(Ventes[[#This Row],[VenteDate]], 2),"lun.","mar.","mer.","jeu.","ven.","sam.","dim.")</f>
        <v>mar.</v>
      </c>
      <c r="AE1274" s="10" t="str">
        <f>IF(MONTH(Ventes[[#This Row],[VenteDate]])&lt;10,"0"&amp;MONTH(Ventes[[#This Row],[VenteDate]]),TEXT(MONTH(Ventes[[#This Row],[VenteDate]]),"##"))</f>
        <v>10</v>
      </c>
      <c r="AF1274" t="str">
        <f>CHOOSE(Ventes[[#This Row],[DateMoisNumero]],"janvier","février","mars","avril","mai","juin","juillet.","août","septembre","octobre","novembre","décembre")</f>
        <v>octobre</v>
      </c>
      <c r="AG1274" t="str">
        <f>Ventes[[#This Row],[DateAnnee]]&amp;IF(WEEKNUM(Ventes[[#This Row],[VenteDate]])&lt;10,"-0","-")&amp;WEEKNUM(Ventes[[#This Row],[VenteDate]])</f>
        <v>2027-42</v>
      </c>
      <c r="AH1274" s="10">
        <f>YEAR(Ventes[[#This Row],[VenteDate]])</f>
        <v>2027</v>
      </c>
      <c r="AI1274" s="1"/>
      <c r="AK1274" s="2"/>
      <c r="AR1274"/>
      <c r="AS1274"/>
      <c r="AT1274"/>
      <c r="AU1274"/>
      <c r="AV1274"/>
      <c r="AW1274"/>
      <c r="BA1274"/>
      <c r="BC1274"/>
    </row>
    <row r="1275" spans="1:55">
      <c r="A1275" t="s">
        <v>2330</v>
      </c>
      <c r="B1275" t="s">
        <v>2331</v>
      </c>
      <c r="D1275" s="7">
        <v>45760</v>
      </c>
      <c r="E1275" s="8">
        <v>46890</v>
      </c>
      <c r="F1275" s="8" t="s">
        <v>219</v>
      </c>
      <c r="G1275" t="s">
        <v>220</v>
      </c>
      <c r="H1275" t="s">
        <v>155</v>
      </c>
      <c r="I1275" t="s">
        <v>156</v>
      </c>
      <c r="J1275" t="s">
        <v>157</v>
      </c>
      <c r="K1275" t="s">
        <v>2334</v>
      </c>
      <c r="L1275" s="9" t="s">
        <v>2335</v>
      </c>
      <c r="M1275" s="9" t="s">
        <v>63</v>
      </c>
      <c r="N1275" t="s">
        <v>64</v>
      </c>
      <c r="O1275" t="s">
        <v>45</v>
      </c>
      <c r="P1275" s="9" t="s">
        <v>46</v>
      </c>
      <c r="Q1275" s="5" t="s">
        <v>79</v>
      </c>
      <c r="R1275" t="s">
        <v>80</v>
      </c>
      <c r="S1275" t="s">
        <v>119</v>
      </c>
      <c r="T1275" t="s">
        <v>120</v>
      </c>
      <c r="U1275" s="9">
        <v>7.68</v>
      </c>
      <c r="V1275">
        <v>52</v>
      </c>
      <c r="W1275" s="9">
        <v>11.61</v>
      </c>
      <c r="X1275">
        <f>Ventes[[#This Row],[VenteNombre]]*Ventes[[#This Row],[PUHT]]</f>
        <v>603.72</v>
      </c>
      <c r="Y1275">
        <f>IF(Ventes[[#This Row],[RemiseType]]="Aucun",0,IF(Ventes[[#This Row],[RemiseType]]="Bas",3%,IF(Ventes[[#This Row],[RemiseType]]="Moyen",5%,IF(Ventes[[#This Row],[RemiseType]]="Elevé",10%,0))))*Ventes[[#This Row],[VenteBrut]]</f>
        <v>30.186000000000003</v>
      </c>
      <c r="Z1275">
        <f>Ventes[[#This Row],[VenteBrut]]-Ventes[[#This Row],[Remise]]</f>
        <v>573.53399999999999</v>
      </c>
      <c r="AA1275">
        <f>Ventes[[#This Row],[VenteNombre]]*Ventes[[#This Row],[CUHT]]</f>
        <v>399.36</v>
      </c>
      <c r="AB1275">
        <f>ROUND(Ventes[[#This Row],[VenteNet]]-Ventes[[#This Row],[Cout]],2)</f>
        <v>174.17</v>
      </c>
      <c r="AC1275">
        <f>WEEKDAY(Ventes[[#This Row],[VenteDate]], 2)</f>
        <v>3</v>
      </c>
      <c r="AD1275" t="str">
        <f>CHOOSE(WEEKDAY(Ventes[[#This Row],[VenteDate]], 2),"lun.","mar.","mer.","jeu.","ven.","sam.","dim.")</f>
        <v>mer.</v>
      </c>
      <c r="AE1275" s="10" t="str">
        <f>IF(MONTH(Ventes[[#This Row],[VenteDate]])&lt;10,"0"&amp;MONTH(Ventes[[#This Row],[VenteDate]]),TEXT(MONTH(Ventes[[#This Row],[VenteDate]]),"##"))</f>
        <v>05</v>
      </c>
      <c r="AF1275" t="str">
        <f>CHOOSE(Ventes[[#This Row],[DateMoisNumero]],"janvier","février","mars","avril","mai","juin","juillet.","août","septembre","octobre","novembre","décembre")</f>
        <v>mai</v>
      </c>
      <c r="AG1275" t="str">
        <f>Ventes[[#This Row],[DateAnnee]]&amp;IF(WEEKNUM(Ventes[[#This Row],[VenteDate]])&lt;10,"-0","-")&amp;WEEKNUM(Ventes[[#This Row],[VenteDate]])</f>
        <v>2028-21</v>
      </c>
      <c r="AH1275" s="10">
        <f>YEAR(Ventes[[#This Row],[VenteDate]])</f>
        <v>2028</v>
      </c>
      <c r="AI1275" s="1"/>
      <c r="AK1275" s="2"/>
      <c r="AR1275"/>
      <c r="AS1275"/>
      <c r="AT1275"/>
      <c r="AU1275"/>
      <c r="AV1275"/>
      <c r="AW1275"/>
      <c r="BA1275"/>
      <c r="BC1275"/>
    </row>
    <row r="1276" spans="1:55">
      <c r="A1276" t="s">
        <v>2336</v>
      </c>
      <c r="B1276" t="s">
        <v>2337</v>
      </c>
      <c r="C1276" t="s">
        <v>313</v>
      </c>
      <c r="D1276" s="8">
        <v>45965</v>
      </c>
      <c r="E1276" s="8">
        <v>45965</v>
      </c>
      <c r="F1276" s="8" t="s">
        <v>95</v>
      </c>
      <c r="G1276" t="s">
        <v>96</v>
      </c>
      <c r="H1276" t="s">
        <v>155</v>
      </c>
      <c r="I1276" t="s">
        <v>156</v>
      </c>
      <c r="J1276" t="s">
        <v>157</v>
      </c>
      <c r="K1276" t="s">
        <v>2338</v>
      </c>
      <c r="L1276" s="9" t="s">
        <v>2339</v>
      </c>
      <c r="M1276" s="9" t="s">
        <v>63</v>
      </c>
      <c r="N1276" t="s">
        <v>64</v>
      </c>
      <c r="O1276" t="s">
        <v>288</v>
      </c>
      <c r="P1276" t="s">
        <v>289</v>
      </c>
      <c r="Q1276" s="5" t="s">
        <v>79</v>
      </c>
      <c r="R1276" t="s">
        <v>80</v>
      </c>
      <c r="S1276" t="s">
        <v>307</v>
      </c>
      <c r="T1276" t="s">
        <v>308</v>
      </c>
      <c r="U1276">
        <v>9.5</v>
      </c>
      <c r="V1276">
        <v>13</v>
      </c>
      <c r="W1276">
        <v>107.5</v>
      </c>
      <c r="X1276">
        <f>Ventes[[#This Row],[VenteNombre]]*Ventes[[#This Row],[PUHT]]</f>
        <v>1397.5</v>
      </c>
      <c r="Y1276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76">
        <f>Ventes[[#This Row],[VenteBrut]]-Ventes[[#This Row],[Remise]]</f>
        <v>1397.5</v>
      </c>
      <c r="AA1276">
        <f>Ventes[[#This Row],[VenteNombre]]*Ventes[[#This Row],[CUHT]]</f>
        <v>123.5</v>
      </c>
      <c r="AB1276">
        <f>ROUND(Ventes[[#This Row],[VenteNet]]-Ventes[[#This Row],[Cout]],2)</f>
        <v>1274</v>
      </c>
      <c r="AC1276">
        <f>WEEKDAY(Ventes[[#This Row],[VenteDate]], 2)</f>
        <v>2</v>
      </c>
      <c r="AD1276" t="str">
        <f>CHOOSE(WEEKDAY(Ventes[[#This Row],[VenteDate]], 2),"lun.","mar.","mer.","jeu.","ven.","sam.","dim.")</f>
        <v>mar.</v>
      </c>
      <c r="AE1276" s="10" t="str">
        <f>IF(MONTH(Ventes[[#This Row],[VenteDate]])&lt;10,"0"&amp;MONTH(Ventes[[#This Row],[VenteDate]]),TEXT(MONTH(Ventes[[#This Row],[VenteDate]]),"##"))</f>
        <v>11</v>
      </c>
      <c r="AF1276" t="str">
        <f>CHOOSE(Ventes[[#This Row],[DateMoisNumero]],"janvier","février","mars","avril","mai","juin","juillet.","août","septembre","octobre","novembre","décembre")</f>
        <v>novembre</v>
      </c>
      <c r="AG1276" t="str">
        <f>Ventes[[#This Row],[DateAnnee]]&amp;IF(WEEKNUM(Ventes[[#This Row],[VenteDate]])&lt;10,"-0","-")&amp;WEEKNUM(Ventes[[#This Row],[VenteDate]])</f>
        <v>2025-45</v>
      </c>
      <c r="AH1276" s="10">
        <f>YEAR(Ventes[[#This Row],[VenteDate]])</f>
        <v>2025</v>
      </c>
      <c r="AI1276" s="1"/>
      <c r="AK1276" s="2"/>
      <c r="AR1276"/>
      <c r="AS1276"/>
      <c r="AT1276"/>
      <c r="AU1276"/>
      <c r="AV1276"/>
      <c r="AW1276"/>
      <c r="BA1276"/>
      <c r="BC1276"/>
    </row>
    <row r="1277" spans="1:55">
      <c r="A1277" t="s">
        <v>2336</v>
      </c>
      <c r="B1277" t="s">
        <v>2337</v>
      </c>
      <c r="C1277" t="s">
        <v>313</v>
      </c>
      <c r="D1277" s="8">
        <v>45965</v>
      </c>
      <c r="E1277" s="8">
        <v>45965</v>
      </c>
      <c r="F1277" s="8" t="s">
        <v>95</v>
      </c>
      <c r="G1277" t="s">
        <v>96</v>
      </c>
      <c r="H1277" t="s">
        <v>155</v>
      </c>
      <c r="I1277" t="s">
        <v>156</v>
      </c>
      <c r="J1277" t="s">
        <v>157</v>
      </c>
      <c r="K1277" t="s">
        <v>1219</v>
      </c>
      <c r="L1277" s="9" t="s">
        <v>1220</v>
      </c>
      <c r="M1277" s="9" t="s">
        <v>75</v>
      </c>
      <c r="N1277" t="s">
        <v>76</v>
      </c>
      <c r="O1277" t="s">
        <v>45</v>
      </c>
      <c r="P1277" s="9" t="s">
        <v>46</v>
      </c>
      <c r="Q1277" s="5" t="s">
        <v>79</v>
      </c>
      <c r="R1277" t="s">
        <v>80</v>
      </c>
      <c r="S1277" t="s">
        <v>67</v>
      </c>
      <c r="T1277" t="s">
        <v>68</v>
      </c>
      <c r="U1277" s="9">
        <v>25.2</v>
      </c>
      <c r="V1277">
        <v>18</v>
      </c>
      <c r="W1277" s="9">
        <v>28.8</v>
      </c>
      <c r="X1277">
        <f>Ventes[[#This Row],[VenteNombre]]*Ventes[[#This Row],[PUHT]]</f>
        <v>518.4</v>
      </c>
      <c r="Y1277">
        <f>IF(Ventes[[#This Row],[RemiseType]]="Aucun",0,IF(Ventes[[#This Row],[RemiseType]]="Bas",3%,IF(Ventes[[#This Row],[RemiseType]]="Moyen",5%,IF(Ventes[[#This Row],[RemiseType]]="Elevé",10%,0))))*Ventes[[#This Row],[VenteBrut]]</f>
        <v>25.92</v>
      </c>
      <c r="Z1277">
        <f>Ventes[[#This Row],[VenteBrut]]-Ventes[[#This Row],[Remise]]</f>
        <v>492.47999999999996</v>
      </c>
      <c r="AA1277">
        <f>Ventes[[#This Row],[VenteNombre]]*Ventes[[#This Row],[CUHT]]</f>
        <v>453.59999999999997</v>
      </c>
      <c r="AB1277">
        <f>ROUND(Ventes[[#This Row],[VenteNet]]-Ventes[[#This Row],[Cout]],2)</f>
        <v>38.880000000000003</v>
      </c>
      <c r="AC1277">
        <f>WEEKDAY(Ventes[[#This Row],[VenteDate]], 2)</f>
        <v>2</v>
      </c>
      <c r="AD1277" t="str">
        <f>CHOOSE(WEEKDAY(Ventes[[#This Row],[VenteDate]], 2),"lun.","mar.","mer.","jeu.","ven.","sam.","dim.")</f>
        <v>mar.</v>
      </c>
      <c r="AE1277" s="10" t="str">
        <f>IF(MONTH(Ventes[[#This Row],[VenteDate]])&lt;10,"0"&amp;MONTH(Ventes[[#This Row],[VenteDate]]),TEXT(MONTH(Ventes[[#This Row],[VenteDate]]),"##"))</f>
        <v>11</v>
      </c>
      <c r="AF1277" t="str">
        <f>CHOOSE(Ventes[[#This Row],[DateMoisNumero]],"janvier","février","mars","avril","mai","juin","juillet.","août","septembre","octobre","novembre","décembre")</f>
        <v>novembre</v>
      </c>
      <c r="AG1277" t="str">
        <f>Ventes[[#This Row],[DateAnnee]]&amp;IF(WEEKNUM(Ventes[[#This Row],[VenteDate]])&lt;10,"-0","-")&amp;WEEKNUM(Ventes[[#This Row],[VenteDate]])</f>
        <v>2025-45</v>
      </c>
      <c r="AH1277" s="10">
        <f>YEAR(Ventes[[#This Row],[VenteDate]])</f>
        <v>2025</v>
      </c>
      <c r="AI1277" s="1"/>
      <c r="AK1277" s="2"/>
      <c r="AR1277"/>
      <c r="AS1277"/>
      <c r="AT1277"/>
      <c r="AU1277"/>
      <c r="AV1277"/>
      <c r="AW1277"/>
      <c r="BA1277"/>
      <c r="BC1277"/>
    </row>
    <row r="1278" spans="1:55">
      <c r="A1278" t="s">
        <v>2336</v>
      </c>
      <c r="B1278" t="s">
        <v>2337</v>
      </c>
      <c r="C1278" t="s">
        <v>313</v>
      </c>
      <c r="D1278" s="8">
        <v>45965</v>
      </c>
      <c r="E1278" s="8">
        <v>45965</v>
      </c>
      <c r="F1278" s="8" t="s">
        <v>95</v>
      </c>
      <c r="G1278" t="s">
        <v>96</v>
      </c>
      <c r="H1278" t="s">
        <v>155</v>
      </c>
      <c r="I1278" t="s">
        <v>156</v>
      </c>
      <c r="J1278" t="s">
        <v>157</v>
      </c>
      <c r="K1278" t="s">
        <v>2340</v>
      </c>
      <c r="L1278" s="9" t="s">
        <v>2341</v>
      </c>
      <c r="M1278" s="9" t="s">
        <v>43</v>
      </c>
      <c r="N1278" t="s">
        <v>44</v>
      </c>
      <c r="O1278" t="s">
        <v>55</v>
      </c>
      <c r="P1278" s="9" t="s">
        <v>56</v>
      </c>
      <c r="Q1278" s="5" t="s">
        <v>79</v>
      </c>
      <c r="R1278" t="s">
        <v>80</v>
      </c>
      <c r="S1278" t="s">
        <v>179</v>
      </c>
      <c r="T1278" t="s">
        <v>180</v>
      </c>
      <c r="U1278" s="9">
        <v>37.799999999999997</v>
      </c>
      <c r="V1278">
        <v>11</v>
      </c>
      <c r="W1278" s="9">
        <v>52.25</v>
      </c>
      <c r="X1278">
        <f>Ventes[[#This Row],[VenteNombre]]*Ventes[[#This Row],[PUHT]]</f>
        <v>574.75</v>
      </c>
      <c r="Y1278">
        <f>IF(Ventes[[#This Row],[RemiseType]]="Aucun",0,IF(Ventes[[#This Row],[RemiseType]]="Bas",3%,IF(Ventes[[#This Row],[RemiseType]]="Moyen",5%,IF(Ventes[[#This Row],[RemiseType]]="Elevé",10%,0))))*Ventes[[#This Row],[VenteBrut]]</f>
        <v>17.2425</v>
      </c>
      <c r="Z1278">
        <f>Ventes[[#This Row],[VenteBrut]]-Ventes[[#This Row],[Remise]]</f>
        <v>557.50750000000005</v>
      </c>
      <c r="AA1278">
        <f>Ventes[[#This Row],[VenteNombre]]*Ventes[[#This Row],[CUHT]]</f>
        <v>415.79999999999995</v>
      </c>
      <c r="AB1278">
        <f>ROUND(Ventes[[#This Row],[VenteNet]]-Ventes[[#This Row],[Cout]],2)</f>
        <v>141.71</v>
      </c>
      <c r="AC1278">
        <f>WEEKDAY(Ventes[[#This Row],[VenteDate]], 2)</f>
        <v>2</v>
      </c>
      <c r="AD1278" t="str">
        <f>CHOOSE(WEEKDAY(Ventes[[#This Row],[VenteDate]], 2),"lun.","mar.","mer.","jeu.","ven.","sam.","dim.")</f>
        <v>mar.</v>
      </c>
      <c r="AE1278" s="10" t="str">
        <f>IF(MONTH(Ventes[[#This Row],[VenteDate]])&lt;10,"0"&amp;MONTH(Ventes[[#This Row],[VenteDate]]),TEXT(MONTH(Ventes[[#This Row],[VenteDate]]),"##"))</f>
        <v>11</v>
      </c>
      <c r="AF1278" t="str">
        <f>CHOOSE(Ventes[[#This Row],[DateMoisNumero]],"janvier","février","mars","avril","mai","juin","juillet.","août","septembre","octobre","novembre","décembre")</f>
        <v>novembre</v>
      </c>
      <c r="AG1278" t="str">
        <f>Ventes[[#This Row],[DateAnnee]]&amp;IF(WEEKNUM(Ventes[[#This Row],[VenteDate]])&lt;10,"-0","-")&amp;WEEKNUM(Ventes[[#This Row],[VenteDate]])</f>
        <v>2025-45</v>
      </c>
      <c r="AH1278" s="10">
        <f>YEAR(Ventes[[#This Row],[VenteDate]])</f>
        <v>2025</v>
      </c>
      <c r="AI1278" s="1"/>
      <c r="AK1278" s="2"/>
      <c r="AR1278"/>
      <c r="AS1278"/>
      <c r="AT1278"/>
      <c r="AU1278"/>
      <c r="AV1278"/>
      <c r="AW1278"/>
      <c r="BA1278"/>
      <c r="BC1278"/>
    </row>
    <row r="1279" spans="1:55">
      <c r="A1279" t="s">
        <v>2336</v>
      </c>
      <c r="B1279" t="s">
        <v>2337</v>
      </c>
      <c r="C1279" t="s">
        <v>313</v>
      </c>
      <c r="D1279" s="8">
        <v>45965</v>
      </c>
      <c r="E1279" s="8">
        <v>45965</v>
      </c>
      <c r="F1279" s="8" t="s">
        <v>95</v>
      </c>
      <c r="G1279" t="s">
        <v>96</v>
      </c>
      <c r="H1279" t="s">
        <v>155</v>
      </c>
      <c r="I1279" t="s">
        <v>156</v>
      </c>
      <c r="J1279" t="s">
        <v>157</v>
      </c>
      <c r="K1279" t="s">
        <v>2342</v>
      </c>
      <c r="L1279" s="9" t="s">
        <v>2343</v>
      </c>
      <c r="M1279" s="9" t="s">
        <v>75</v>
      </c>
      <c r="N1279" t="s">
        <v>76</v>
      </c>
      <c r="O1279" t="s">
        <v>45</v>
      </c>
      <c r="P1279" s="9" t="s">
        <v>46</v>
      </c>
      <c r="Q1279" s="5" t="s">
        <v>79</v>
      </c>
      <c r="R1279" t="s">
        <v>80</v>
      </c>
      <c r="S1279" t="s">
        <v>243</v>
      </c>
      <c r="T1279" t="s">
        <v>244</v>
      </c>
      <c r="U1279" s="9">
        <v>42</v>
      </c>
      <c r="V1279">
        <v>66</v>
      </c>
      <c r="W1279" s="9">
        <v>118</v>
      </c>
      <c r="X1279">
        <f>Ventes[[#This Row],[VenteNombre]]*Ventes[[#This Row],[PUHT]]</f>
        <v>7788</v>
      </c>
      <c r="Y1279">
        <f>IF(Ventes[[#This Row],[RemiseType]]="Aucun",0,IF(Ventes[[#This Row],[RemiseType]]="Bas",3%,IF(Ventes[[#This Row],[RemiseType]]="Moyen",5%,IF(Ventes[[#This Row],[RemiseType]]="Elevé",10%,0))))*Ventes[[#This Row],[VenteBrut]]</f>
        <v>389.40000000000003</v>
      </c>
      <c r="Z1279">
        <f>Ventes[[#This Row],[VenteBrut]]-Ventes[[#This Row],[Remise]]</f>
        <v>7398.6</v>
      </c>
      <c r="AA1279">
        <f>Ventes[[#This Row],[VenteNombre]]*Ventes[[#This Row],[CUHT]]</f>
        <v>2772</v>
      </c>
      <c r="AB1279">
        <f>ROUND(Ventes[[#This Row],[VenteNet]]-Ventes[[#This Row],[Cout]],2)</f>
        <v>4626.6000000000004</v>
      </c>
      <c r="AC1279">
        <f>WEEKDAY(Ventes[[#This Row],[VenteDate]], 2)</f>
        <v>2</v>
      </c>
      <c r="AD1279" t="str">
        <f>CHOOSE(WEEKDAY(Ventes[[#This Row],[VenteDate]], 2),"lun.","mar.","mer.","jeu.","ven.","sam.","dim.")</f>
        <v>mar.</v>
      </c>
      <c r="AE1279" s="10" t="str">
        <f>IF(MONTH(Ventes[[#This Row],[VenteDate]])&lt;10,"0"&amp;MONTH(Ventes[[#This Row],[VenteDate]]),TEXT(MONTH(Ventes[[#This Row],[VenteDate]]),"##"))</f>
        <v>11</v>
      </c>
      <c r="AF1279" t="str">
        <f>CHOOSE(Ventes[[#This Row],[DateMoisNumero]],"janvier","février","mars","avril","mai","juin","juillet.","août","septembre","octobre","novembre","décembre")</f>
        <v>novembre</v>
      </c>
      <c r="AG1279" t="str">
        <f>Ventes[[#This Row],[DateAnnee]]&amp;IF(WEEKNUM(Ventes[[#This Row],[VenteDate]])&lt;10,"-0","-")&amp;WEEKNUM(Ventes[[#This Row],[VenteDate]])</f>
        <v>2025-45</v>
      </c>
      <c r="AH1279" s="10">
        <f>YEAR(Ventes[[#This Row],[VenteDate]])</f>
        <v>2025</v>
      </c>
      <c r="AI1279" s="1"/>
      <c r="AK1279" s="2"/>
      <c r="AR1279"/>
      <c r="AS1279"/>
      <c r="AT1279"/>
      <c r="AU1279"/>
      <c r="AV1279"/>
      <c r="AW1279"/>
      <c r="BA1279"/>
      <c r="BC1279"/>
    </row>
    <row r="1280" spans="1:55">
      <c r="A1280" t="s">
        <v>2336</v>
      </c>
      <c r="B1280" t="s">
        <v>2337</v>
      </c>
      <c r="C1280" t="s">
        <v>313</v>
      </c>
      <c r="D1280" s="8">
        <v>45965</v>
      </c>
      <c r="E1280" s="8">
        <v>46005</v>
      </c>
      <c r="F1280" s="8" t="s">
        <v>95</v>
      </c>
      <c r="G1280" t="s">
        <v>96</v>
      </c>
      <c r="H1280" t="s">
        <v>155</v>
      </c>
      <c r="I1280" t="s">
        <v>156</v>
      </c>
      <c r="J1280" t="s">
        <v>157</v>
      </c>
      <c r="K1280" t="s">
        <v>2306</v>
      </c>
      <c r="L1280" s="9" t="s">
        <v>2307</v>
      </c>
      <c r="M1280" s="9" t="s">
        <v>130</v>
      </c>
      <c r="N1280" t="s">
        <v>131</v>
      </c>
      <c r="O1280" t="s">
        <v>77</v>
      </c>
      <c r="P1280" t="s">
        <v>78</v>
      </c>
      <c r="Q1280" s="5" t="s">
        <v>79</v>
      </c>
      <c r="R1280" t="s">
        <v>80</v>
      </c>
      <c r="S1280" t="s">
        <v>49</v>
      </c>
      <c r="T1280" t="s">
        <v>50</v>
      </c>
      <c r="U1280">
        <v>50.83</v>
      </c>
      <c r="V1280">
        <v>28</v>
      </c>
      <c r="W1280">
        <v>73.75</v>
      </c>
      <c r="X1280">
        <f>Ventes[[#This Row],[VenteNombre]]*Ventes[[#This Row],[PUHT]]</f>
        <v>2065</v>
      </c>
      <c r="Y1280">
        <f>IF(Ventes[[#This Row],[RemiseType]]="Aucun",0,IF(Ventes[[#This Row],[RemiseType]]="Bas",3%,IF(Ventes[[#This Row],[RemiseType]]="Moyen",5%,IF(Ventes[[#This Row],[RemiseType]]="Elevé",10%,0))))*Ventes[[#This Row],[VenteBrut]]</f>
        <v>206.5</v>
      </c>
      <c r="Z1280">
        <f>Ventes[[#This Row],[VenteBrut]]-Ventes[[#This Row],[Remise]]</f>
        <v>1858.5</v>
      </c>
      <c r="AA1280">
        <f>Ventes[[#This Row],[VenteNombre]]*Ventes[[#This Row],[CUHT]]</f>
        <v>1423.24</v>
      </c>
      <c r="AB1280">
        <f>ROUND(Ventes[[#This Row],[VenteNet]]-Ventes[[#This Row],[Cout]],2)</f>
        <v>435.26</v>
      </c>
      <c r="AC1280">
        <f>WEEKDAY(Ventes[[#This Row],[VenteDate]], 2)</f>
        <v>7</v>
      </c>
      <c r="AD1280" t="str">
        <f>CHOOSE(WEEKDAY(Ventes[[#This Row],[VenteDate]], 2),"lun.","mar.","mer.","jeu.","ven.","sam.","dim.")</f>
        <v>dim.</v>
      </c>
      <c r="AE1280" s="10" t="str">
        <f>IF(MONTH(Ventes[[#This Row],[VenteDate]])&lt;10,"0"&amp;MONTH(Ventes[[#This Row],[VenteDate]]),TEXT(MONTH(Ventes[[#This Row],[VenteDate]]),"##"))</f>
        <v>12</v>
      </c>
      <c r="AF1280" t="str">
        <f>CHOOSE(Ventes[[#This Row],[DateMoisNumero]],"janvier","février","mars","avril","mai","juin","juillet.","août","septembre","octobre","novembre","décembre")</f>
        <v>décembre</v>
      </c>
      <c r="AG1280" t="str">
        <f>Ventes[[#This Row],[DateAnnee]]&amp;IF(WEEKNUM(Ventes[[#This Row],[VenteDate]])&lt;10,"-0","-")&amp;WEEKNUM(Ventes[[#This Row],[VenteDate]])</f>
        <v>2025-51</v>
      </c>
      <c r="AH1280" s="10">
        <f>YEAR(Ventes[[#This Row],[VenteDate]])</f>
        <v>2025</v>
      </c>
      <c r="AI1280" s="1"/>
      <c r="AK1280" s="2"/>
      <c r="AR1280"/>
      <c r="AS1280"/>
      <c r="AT1280"/>
      <c r="AU1280"/>
      <c r="AV1280"/>
      <c r="AW1280"/>
      <c r="BA1280"/>
      <c r="BC1280"/>
    </row>
    <row r="1281" spans="1:55">
      <c r="A1281" t="s">
        <v>2336</v>
      </c>
      <c r="B1281" t="s">
        <v>2337</v>
      </c>
      <c r="C1281" t="s">
        <v>313</v>
      </c>
      <c r="D1281" s="8">
        <v>45965</v>
      </c>
      <c r="E1281" s="8">
        <v>46006</v>
      </c>
      <c r="F1281" s="8" t="s">
        <v>95</v>
      </c>
      <c r="G1281" t="s">
        <v>96</v>
      </c>
      <c r="H1281" t="s">
        <v>155</v>
      </c>
      <c r="I1281" t="s">
        <v>156</v>
      </c>
      <c r="J1281" t="s">
        <v>157</v>
      </c>
      <c r="K1281" t="s">
        <v>363</v>
      </c>
      <c r="L1281" s="9" t="s">
        <v>364</v>
      </c>
      <c r="M1281" s="9" t="s">
        <v>53</v>
      </c>
      <c r="N1281" t="s">
        <v>54</v>
      </c>
      <c r="O1281" t="s">
        <v>55</v>
      </c>
      <c r="P1281" t="s">
        <v>56</v>
      </c>
      <c r="Q1281" s="5" t="s">
        <v>79</v>
      </c>
      <c r="R1281" t="s">
        <v>80</v>
      </c>
      <c r="S1281" t="s">
        <v>365</v>
      </c>
      <c r="T1281" t="s">
        <v>366</v>
      </c>
      <c r="U1281">
        <v>146.88</v>
      </c>
      <c r="V1281">
        <v>26</v>
      </c>
      <c r="W1281">
        <v>162</v>
      </c>
      <c r="X1281">
        <f>Ventes[[#This Row],[VenteNombre]]*Ventes[[#This Row],[PUHT]]</f>
        <v>4212</v>
      </c>
      <c r="Y1281">
        <f>IF(Ventes[[#This Row],[RemiseType]]="Aucun",0,IF(Ventes[[#This Row],[RemiseType]]="Bas",3%,IF(Ventes[[#This Row],[RemiseType]]="Moyen",5%,IF(Ventes[[#This Row],[RemiseType]]="Elevé",10%,0))))*Ventes[[#This Row],[VenteBrut]]</f>
        <v>126.36</v>
      </c>
      <c r="Z1281">
        <f>Ventes[[#This Row],[VenteBrut]]-Ventes[[#This Row],[Remise]]</f>
        <v>4085.64</v>
      </c>
      <c r="AA1281">
        <f>Ventes[[#This Row],[VenteNombre]]*Ventes[[#This Row],[CUHT]]</f>
        <v>3818.88</v>
      </c>
      <c r="AB1281">
        <f>ROUND(Ventes[[#This Row],[VenteNet]]-Ventes[[#This Row],[Cout]],2)</f>
        <v>266.76</v>
      </c>
      <c r="AC1281">
        <f>WEEKDAY(Ventes[[#This Row],[VenteDate]], 2)</f>
        <v>1</v>
      </c>
      <c r="AD1281" t="str">
        <f>CHOOSE(WEEKDAY(Ventes[[#This Row],[VenteDate]], 2),"lun.","mar.","mer.","jeu.","ven.","sam.","dim.")</f>
        <v>lun.</v>
      </c>
      <c r="AE1281" s="10" t="str">
        <f>IF(MONTH(Ventes[[#This Row],[VenteDate]])&lt;10,"0"&amp;MONTH(Ventes[[#This Row],[VenteDate]]),TEXT(MONTH(Ventes[[#This Row],[VenteDate]]),"##"))</f>
        <v>12</v>
      </c>
      <c r="AF1281" t="str">
        <f>CHOOSE(Ventes[[#This Row],[DateMoisNumero]],"janvier","février","mars","avril","mai","juin","juillet.","août","septembre","octobre","novembre","décembre")</f>
        <v>décembre</v>
      </c>
      <c r="AG1281" t="str">
        <f>Ventes[[#This Row],[DateAnnee]]&amp;IF(WEEKNUM(Ventes[[#This Row],[VenteDate]])&lt;10,"-0","-")&amp;WEEKNUM(Ventes[[#This Row],[VenteDate]])</f>
        <v>2025-51</v>
      </c>
      <c r="AH1281" s="10">
        <f>YEAR(Ventes[[#This Row],[VenteDate]])</f>
        <v>2025</v>
      </c>
      <c r="AI1281" s="1"/>
      <c r="AK1281" s="2"/>
      <c r="AR1281"/>
      <c r="AS1281"/>
      <c r="AT1281"/>
      <c r="AU1281"/>
      <c r="AV1281"/>
      <c r="AW1281"/>
      <c r="BA1281"/>
      <c r="BC1281"/>
    </row>
    <row r="1282" spans="1:55">
      <c r="A1282" t="s">
        <v>2336</v>
      </c>
      <c r="B1282" t="s">
        <v>2337</v>
      </c>
      <c r="C1282" t="s">
        <v>313</v>
      </c>
      <c r="D1282" s="8">
        <v>45965</v>
      </c>
      <c r="E1282" s="8">
        <v>46326</v>
      </c>
      <c r="F1282" s="8" t="s">
        <v>95</v>
      </c>
      <c r="G1282" t="s">
        <v>96</v>
      </c>
      <c r="H1282" t="s">
        <v>155</v>
      </c>
      <c r="I1282" t="s">
        <v>156</v>
      </c>
      <c r="J1282" t="s">
        <v>157</v>
      </c>
      <c r="K1282" t="s">
        <v>1963</v>
      </c>
      <c r="L1282" s="9" t="s">
        <v>1964</v>
      </c>
      <c r="M1282" s="9" t="s">
        <v>75</v>
      </c>
      <c r="N1282" t="s">
        <v>76</v>
      </c>
      <c r="O1282" t="s">
        <v>45</v>
      </c>
      <c r="P1282" t="s">
        <v>46</v>
      </c>
      <c r="Q1282" s="5" t="s">
        <v>79</v>
      </c>
      <c r="R1282" t="s">
        <v>80</v>
      </c>
      <c r="S1282" t="s">
        <v>67</v>
      </c>
      <c r="T1282" t="s">
        <v>68</v>
      </c>
      <c r="U1282">
        <v>23.33</v>
      </c>
      <c r="V1282">
        <v>18</v>
      </c>
      <c r="W1282">
        <v>26.67</v>
      </c>
      <c r="X1282">
        <f>Ventes[[#This Row],[VenteNombre]]*Ventes[[#This Row],[PUHT]]</f>
        <v>480.06000000000006</v>
      </c>
      <c r="Y1282">
        <f>IF(Ventes[[#This Row],[RemiseType]]="Aucun",0,IF(Ventes[[#This Row],[RemiseType]]="Bas",3%,IF(Ventes[[#This Row],[RemiseType]]="Moyen",5%,IF(Ventes[[#This Row],[RemiseType]]="Elevé",10%,0))))*Ventes[[#This Row],[VenteBrut]]</f>
        <v>24.003000000000004</v>
      </c>
      <c r="Z1282">
        <f>Ventes[[#This Row],[VenteBrut]]-Ventes[[#This Row],[Remise]]</f>
        <v>456.05700000000007</v>
      </c>
      <c r="AA1282">
        <f>Ventes[[#This Row],[VenteNombre]]*Ventes[[#This Row],[CUHT]]</f>
        <v>419.93999999999994</v>
      </c>
      <c r="AB1282">
        <f>ROUND(Ventes[[#This Row],[VenteNet]]-Ventes[[#This Row],[Cout]],2)</f>
        <v>36.119999999999997</v>
      </c>
      <c r="AC1282">
        <f>WEEKDAY(Ventes[[#This Row],[VenteDate]], 2)</f>
        <v>6</v>
      </c>
      <c r="AD1282" t="str">
        <f>CHOOSE(WEEKDAY(Ventes[[#This Row],[VenteDate]], 2),"lun.","mar.","mer.","jeu.","ven.","sam.","dim.")</f>
        <v>sam.</v>
      </c>
      <c r="AE1282" s="10" t="str">
        <f>IF(MONTH(Ventes[[#This Row],[VenteDate]])&lt;10,"0"&amp;MONTH(Ventes[[#This Row],[VenteDate]]),TEXT(MONTH(Ventes[[#This Row],[VenteDate]]),"##"))</f>
        <v>10</v>
      </c>
      <c r="AF1282" t="str">
        <f>CHOOSE(Ventes[[#This Row],[DateMoisNumero]],"janvier","février","mars","avril","mai","juin","juillet.","août","septembre","octobre","novembre","décembre")</f>
        <v>octobre</v>
      </c>
      <c r="AG1282" t="str">
        <f>Ventes[[#This Row],[DateAnnee]]&amp;IF(WEEKNUM(Ventes[[#This Row],[VenteDate]])&lt;10,"-0","-")&amp;WEEKNUM(Ventes[[#This Row],[VenteDate]])</f>
        <v>2026-44</v>
      </c>
      <c r="AH1282" s="10">
        <f>YEAR(Ventes[[#This Row],[VenteDate]])</f>
        <v>2026</v>
      </c>
      <c r="AI1282" s="1"/>
      <c r="AK1282" s="2"/>
      <c r="AR1282"/>
      <c r="AS1282"/>
      <c r="AT1282"/>
      <c r="AU1282"/>
      <c r="AV1282"/>
      <c r="AW1282"/>
      <c r="BA1282"/>
      <c r="BC1282"/>
    </row>
    <row r="1283" spans="1:55">
      <c r="A1283" t="s">
        <v>2336</v>
      </c>
      <c r="B1283" t="s">
        <v>2337</v>
      </c>
      <c r="C1283" t="s">
        <v>313</v>
      </c>
      <c r="D1283" s="8">
        <v>45965</v>
      </c>
      <c r="E1283" s="8">
        <v>46352</v>
      </c>
      <c r="F1283" s="8" t="s">
        <v>95</v>
      </c>
      <c r="G1283" t="s">
        <v>96</v>
      </c>
      <c r="H1283" t="s">
        <v>155</v>
      </c>
      <c r="I1283" t="s">
        <v>156</v>
      </c>
      <c r="J1283" t="s">
        <v>157</v>
      </c>
      <c r="K1283" t="s">
        <v>1260</v>
      </c>
      <c r="L1283" s="9" t="s">
        <v>1261</v>
      </c>
      <c r="M1283" s="9" t="s">
        <v>43</v>
      </c>
      <c r="N1283" t="s">
        <v>44</v>
      </c>
      <c r="O1283" t="s">
        <v>55</v>
      </c>
      <c r="P1283" t="s">
        <v>56</v>
      </c>
      <c r="Q1283" s="5" t="s">
        <v>79</v>
      </c>
      <c r="R1283" t="s">
        <v>80</v>
      </c>
      <c r="S1283" t="s">
        <v>179</v>
      </c>
      <c r="T1283" t="s">
        <v>180</v>
      </c>
      <c r="U1283">
        <v>58.8</v>
      </c>
      <c r="V1283">
        <v>11</v>
      </c>
      <c r="W1283">
        <v>81.27</v>
      </c>
      <c r="X1283">
        <f>Ventes[[#This Row],[VenteNombre]]*Ventes[[#This Row],[PUHT]]</f>
        <v>893.96999999999991</v>
      </c>
      <c r="Y1283">
        <f>IF(Ventes[[#This Row],[RemiseType]]="Aucun",0,IF(Ventes[[#This Row],[RemiseType]]="Bas",3%,IF(Ventes[[#This Row],[RemiseType]]="Moyen",5%,IF(Ventes[[#This Row],[RemiseType]]="Elevé",10%,0))))*Ventes[[#This Row],[VenteBrut]]</f>
        <v>26.819099999999995</v>
      </c>
      <c r="Z1283">
        <f>Ventes[[#This Row],[VenteBrut]]-Ventes[[#This Row],[Remise]]</f>
        <v>867.15089999999987</v>
      </c>
      <c r="AA1283">
        <f>Ventes[[#This Row],[VenteNombre]]*Ventes[[#This Row],[CUHT]]</f>
        <v>646.79999999999995</v>
      </c>
      <c r="AB1283">
        <f>ROUND(Ventes[[#This Row],[VenteNet]]-Ventes[[#This Row],[Cout]],2)</f>
        <v>220.35</v>
      </c>
      <c r="AC1283">
        <f>WEEKDAY(Ventes[[#This Row],[VenteDate]], 2)</f>
        <v>4</v>
      </c>
      <c r="AD1283" t="str">
        <f>CHOOSE(WEEKDAY(Ventes[[#This Row],[VenteDate]], 2),"lun.","mar.","mer.","jeu.","ven.","sam.","dim.")</f>
        <v>jeu.</v>
      </c>
      <c r="AE1283" s="10" t="str">
        <f>IF(MONTH(Ventes[[#This Row],[VenteDate]])&lt;10,"0"&amp;MONTH(Ventes[[#This Row],[VenteDate]]),TEXT(MONTH(Ventes[[#This Row],[VenteDate]]),"##"))</f>
        <v>11</v>
      </c>
      <c r="AF1283" t="str">
        <f>CHOOSE(Ventes[[#This Row],[DateMoisNumero]],"janvier","février","mars","avril","mai","juin","juillet.","août","septembre","octobre","novembre","décembre")</f>
        <v>novembre</v>
      </c>
      <c r="AG1283" t="str">
        <f>Ventes[[#This Row],[DateAnnee]]&amp;IF(WEEKNUM(Ventes[[#This Row],[VenteDate]])&lt;10,"-0","-")&amp;WEEKNUM(Ventes[[#This Row],[VenteDate]])</f>
        <v>2026-48</v>
      </c>
      <c r="AH1283" s="10">
        <f>YEAR(Ventes[[#This Row],[VenteDate]])</f>
        <v>2026</v>
      </c>
      <c r="AI1283" s="1"/>
      <c r="AK1283" s="2"/>
      <c r="AR1283"/>
      <c r="AS1283"/>
      <c r="AT1283"/>
      <c r="AU1283"/>
      <c r="AV1283"/>
      <c r="AW1283"/>
      <c r="BA1283"/>
      <c r="BC1283"/>
    </row>
    <row r="1284" spans="1:55">
      <c r="A1284" t="s">
        <v>2336</v>
      </c>
      <c r="B1284" t="s">
        <v>2337</v>
      </c>
      <c r="C1284" t="s">
        <v>313</v>
      </c>
      <c r="D1284" s="8">
        <v>45965</v>
      </c>
      <c r="E1284" s="8">
        <v>46382</v>
      </c>
      <c r="F1284" s="8" t="s">
        <v>95</v>
      </c>
      <c r="G1284" t="s">
        <v>96</v>
      </c>
      <c r="H1284" t="s">
        <v>155</v>
      </c>
      <c r="I1284" t="s">
        <v>156</v>
      </c>
      <c r="J1284" t="s">
        <v>157</v>
      </c>
      <c r="K1284" t="s">
        <v>2090</v>
      </c>
      <c r="L1284" s="9" t="s">
        <v>2091</v>
      </c>
      <c r="M1284" s="9" t="s">
        <v>75</v>
      </c>
      <c r="N1284" t="s">
        <v>76</v>
      </c>
      <c r="O1284" t="s">
        <v>45</v>
      </c>
      <c r="P1284" t="s">
        <v>46</v>
      </c>
      <c r="Q1284" s="5" t="s">
        <v>79</v>
      </c>
      <c r="R1284" t="s">
        <v>80</v>
      </c>
      <c r="S1284" t="s">
        <v>243</v>
      </c>
      <c r="T1284" t="s">
        <v>244</v>
      </c>
      <c r="U1284">
        <v>50.4</v>
      </c>
      <c r="V1284">
        <v>66</v>
      </c>
      <c r="W1284">
        <v>121.6</v>
      </c>
      <c r="X1284">
        <f>Ventes[[#This Row],[VenteNombre]]*Ventes[[#This Row],[PUHT]]</f>
        <v>8025.5999999999995</v>
      </c>
      <c r="Y1284">
        <f>IF(Ventes[[#This Row],[RemiseType]]="Aucun",0,IF(Ventes[[#This Row],[RemiseType]]="Bas",3%,IF(Ventes[[#This Row],[RemiseType]]="Moyen",5%,IF(Ventes[[#This Row],[RemiseType]]="Elevé",10%,0))))*Ventes[[#This Row],[VenteBrut]]</f>
        <v>401.28</v>
      </c>
      <c r="Z1284">
        <f>Ventes[[#This Row],[VenteBrut]]-Ventes[[#This Row],[Remise]]</f>
        <v>7624.32</v>
      </c>
      <c r="AA1284">
        <f>Ventes[[#This Row],[VenteNombre]]*Ventes[[#This Row],[CUHT]]</f>
        <v>3326.4</v>
      </c>
      <c r="AB1284">
        <f>ROUND(Ventes[[#This Row],[VenteNet]]-Ventes[[#This Row],[Cout]],2)</f>
        <v>4297.92</v>
      </c>
      <c r="AC1284">
        <f>WEEKDAY(Ventes[[#This Row],[VenteDate]], 2)</f>
        <v>6</v>
      </c>
      <c r="AD1284" t="str">
        <f>CHOOSE(WEEKDAY(Ventes[[#This Row],[VenteDate]], 2),"lun.","mar.","mer.","jeu.","ven.","sam.","dim.")</f>
        <v>sam.</v>
      </c>
      <c r="AE1284" s="10" t="str">
        <f>IF(MONTH(Ventes[[#This Row],[VenteDate]])&lt;10,"0"&amp;MONTH(Ventes[[#This Row],[VenteDate]]),TEXT(MONTH(Ventes[[#This Row],[VenteDate]]),"##"))</f>
        <v>12</v>
      </c>
      <c r="AF1284" t="str">
        <f>CHOOSE(Ventes[[#This Row],[DateMoisNumero]],"janvier","février","mars","avril","mai","juin","juillet.","août","septembre","octobre","novembre","décembre")</f>
        <v>décembre</v>
      </c>
      <c r="AG1284" t="str">
        <f>Ventes[[#This Row],[DateAnnee]]&amp;IF(WEEKNUM(Ventes[[#This Row],[VenteDate]])&lt;10,"-0","-")&amp;WEEKNUM(Ventes[[#This Row],[VenteDate]])</f>
        <v>2026-52</v>
      </c>
      <c r="AH1284" s="10">
        <f>YEAR(Ventes[[#This Row],[VenteDate]])</f>
        <v>2026</v>
      </c>
      <c r="AI1284" s="1"/>
      <c r="AK1284" s="2"/>
      <c r="AR1284"/>
      <c r="AS1284"/>
      <c r="AT1284"/>
      <c r="AU1284"/>
      <c r="AV1284"/>
      <c r="AW1284"/>
      <c r="BA1284"/>
      <c r="BC1284"/>
    </row>
    <row r="1285" spans="1:55">
      <c r="A1285" t="s">
        <v>2336</v>
      </c>
      <c r="B1285" t="s">
        <v>2337</v>
      </c>
      <c r="C1285" t="s">
        <v>313</v>
      </c>
      <c r="D1285" s="8">
        <v>45965</v>
      </c>
      <c r="E1285" s="8">
        <v>46695</v>
      </c>
      <c r="F1285" s="8" t="s">
        <v>95</v>
      </c>
      <c r="G1285" t="s">
        <v>96</v>
      </c>
      <c r="H1285" t="s">
        <v>155</v>
      </c>
      <c r="I1285" t="s">
        <v>156</v>
      </c>
      <c r="J1285" t="s">
        <v>157</v>
      </c>
      <c r="K1285" t="s">
        <v>2344</v>
      </c>
      <c r="L1285" s="9" t="s">
        <v>2345</v>
      </c>
      <c r="M1285" s="9" t="s">
        <v>63</v>
      </c>
      <c r="N1285" t="s">
        <v>64</v>
      </c>
      <c r="O1285" t="s">
        <v>288</v>
      </c>
      <c r="P1285" s="9" t="s">
        <v>289</v>
      </c>
      <c r="Q1285" s="5" t="s">
        <v>79</v>
      </c>
      <c r="R1285" t="s">
        <v>80</v>
      </c>
      <c r="S1285" t="s">
        <v>307</v>
      </c>
      <c r="T1285" t="s">
        <v>308</v>
      </c>
      <c r="U1285" s="9">
        <v>17.100000000000001</v>
      </c>
      <c r="V1285">
        <v>13</v>
      </c>
      <c r="W1285" s="9">
        <v>113.5</v>
      </c>
      <c r="X1285">
        <f>Ventes[[#This Row],[VenteNombre]]*Ventes[[#This Row],[PUHT]]</f>
        <v>1475.5</v>
      </c>
      <c r="Y1285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285">
        <f>Ventes[[#This Row],[VenteBrut]]-Ventes[[#This Row],[Remise]]</f>
        <v>1475.5</v>
      </c>
      <c r="AA1285">
        <f>Ventes[[#This Row],[VenteNombre]]*Ventes[[#This Row],[CUHT]]</f>
        <v>222.3</v>
      </c>
      <c r="AB1285">
        <f>ROUND(Ventes[[#This Row],[VenteNet]]-Ventes[[#This Row],[Cout]],2)</f>
        <v>1253.2</v>
      </c>
      <c r="AC1285">
        <f>WEEKDAY(Ventes[[#This Row],[VenteDate]], 2)</f>
        <v>4</v>
      </c>
      <c r="AD1285" t="str">
        <f>CHOOSE(WEEKDAY(Ventes[[#This Row],[VenteDate]], 2),"lun.","mar.","mer.","jeu.","ven.","sam.","dim.")</f>
        <v>jeu.</v>
      </c>
      <c r="AE1285" s="10" t="str">
        <f>IF(MONTH(Ventes[[#This Row],[VenteDate]])&lt;10,"0"&amp;MONTH(Ventes[[#This Row],[VenteDate]]),TEXT(MONTH(Ventes[[#This Row],[VenteDate]]),"##"))</f>
        <v>11</v>
      </c>
      <c r="AF1285" t="str">
        <f>CHOOSE(Ventes[[#This Row],[DateMoisNumero]],"janvier","février","mars","avril","mai","juin","juillet.","août","septembre","octobre","novembre","décembre")</f>
        <v>novembre</v>
      </c>
      <c r="AG1285" t="str">
        <f>Ventes[[#This Row],[DateAnnee]]&amp;IF(WEEKNUM(Ventes[[#This Row],[VenteDate]])&lt;10,"-0","-")&amp;WEEKNUM(Ventes[[#This Row],[VenteDate]])</f>
        <v>2027-45</v>
      </c>
      <c r="AH1285" s="10">
        <f>YEAR(Ventes[[#This Row],[VenteDate]])</f>
        <v>2027</v>
      </c>
      <c r="AI1285" s="1"/>
      <c r="AK1285" s="2"/>
      <c r="AR1285"/>
      <c r="AS1285"/>
      <c r="AT1285"/>
      <c r="AU1285"/>
      <c r="AV1285"/>
      <c r="AW1285"/>
      <c r="BA1285"/>
      <c r="BC1285"/>
    </row>
    <row r="1286" spans="1:55">
      <c r="A1286" t="s">
        <v>2336</v>
      </c>
      <c r="B1286" t="s">
        <v>2337</v>
      </c>
      <c r="C1286" t="s">
        <v>313</v>
      </c>
      <c r="D1286" s="8">
        <v>45965</v>
      </c>
      <c r="E1286" s="8">
        <v>46735</v>
      </c>
      <c r="F1286" s="8" t="s">
        <v>95</v>
      </c>
      <c r="G1286" t="s">
        <v>96</v>
      </c>
      <c r="H1286" t="s">
        <v>155</v>
      </c>
      <c r="I1286" t="s">
        <v>156</v>
      </c>
      <c r="J1286" t="s">
        <v>157</v>
      </c>
      <c r="K1286" t="s">
        <v>2346</v>
      </c>
      <c r="L1286" s="9" t="s">
        <v>2347</v>
      </c>
      <c r="M1286" s="9" t="s">
        <v>130</v>
      </c>
      <c r="N1286" t="s">
        <v>131</v>
      </c>
      <c r="O1286" t="s">
        <v>77</v>
      </c>
      <c r="P1286" s="9" t="s">
        <v>78</v>
      </c>
      <c r="Q1286" s="5" t="s">
        <v>79</v>
      </c>
      <c r="R1286" t="s">
        <v>80</v>
      </c>
      <c r="S1286" t="s">
        <v>49</v>
      </c>
      <c r="T1286" t="s">
        <v>50</v>
      </c>
      <c r="U1286" s="9">
        <v>39.53</v>
      </c>
      <c r="V1286">
        <v>28</v>
      </c>
      <c r="W1286" s="9">
        <v>57.35</v>
      </c>
      <c r="X1286">
        <f>Ventes[[#This Row],[VenteNombre]]*Ventes[[#This Row],[PUHT]]</f>
        <v>1605.8</v>
      </c>
      <c r="Y1286">
        <f>IF(Ventes[[#This Row],[RemiseType]]="Aucun",0,IF(Ventes[[#This Row],[RemiseType]]="Bas",3%,IF(Ventes[[#This Row],[RemiseType]]="Moyen",5%,IF(Ventes[[#This Row],[RemiseType]]="Elevé",10%,0))))*Ventes[[#This Row],[VenteBrut]]</f>
        <v>160.58000000000001</v>
      </c>
      <c r="Z1286">
        <f>Ventes[[#This Row],[VenteBrut]]-Ventes[[#This Row],[Remise]]</f>
        <v>1445.22</v>
      </c>
      <c r="AA1286">
        <f>Ventes[[#This Row],[VenteNombre]]*Ventes[[#This Row],[CUHT]]</f>
        <v>1106.8400000000001</v>
      </c>
      <c r="AB1286">
        <f>ROUND(Ventes[[#This Row],[VenteNet]]-Ventes[[#This Row],[Cout]],2)</f>
        <v>338.38</v>
      </c>
      <c r="AC1286">
        <f>WEEKDAY(Ventes[[#This Row],[VenteDate]], 2)</f>
        <v>2</v>
      </c>
      <c r="AD1286" t="str">
        <f>CHOOSE(WEEKDAY(Ventes[[#This Row],[VenteDate]], 2),"lun.","mar.","mer.","jeu.","ven.","sam.","dim.")</f>
        <v>mar.</v>
      </c>
      <c r="AE1286" s="10" t="str">
        <f>IF(MONTH(Ventes[[#This Row],[VenteDate]])&lt;10,"0"&amp;MONTH(Ventes[[#This Row],[VenteDate]]),TEXT(MONTH(Ventes[[#This Row],[VenteDate]]),"##"))</f>
        <v>12</v>
      </c>
      <c r="AF1286" t="str">
        <f>CHOOSE(Ventes[[#This Row],[DateMoisNumero]],"janvier","février","mars","avril","mai","juin","juillet.","août","septembre","octobre","novembre","décembre")</f>
        <v>décembre</v>
      </c>
      <c r="AG1286" t="str">
        <f>Ventes[[#This Row],[DateAnnee]]&amp;IF(WEEKNUM(Ventes[[#This Row],[VenteDate]])&lt;10,"-0","-")&amp;WEEKNUM(Ventes[[#This Row],[VenteDate]])</f>
        <v>2027-51</v>
      </c>
      <c r="AH1286" s="10">
        <f>YEAR(Ventes[[#This Row],[VenteDate]])</f>
        <v>2027</v>
      </c>
      <c r="AI1286" s="1"/>
      <c r="AK1286" s="2"/>
      <c r="AR1286"/>
      <c r="AS1286"/>
      <c r="AT1286"/>
      <c r="AU1286"/>
      <c r="AV1286"/>
      <c r="AW1286"/>
      <c r="BA1286"/>
      <c r="BC1286"/>
    </row>
    <row r="1287" spans="1:55">
      <c r="A1287" t="s">
        <v>2336</v>
      </c>
      <c r="B1287" t="s">
        <v>2337</v>
      </c>
      <c r="C1287" t="s">
        <v>313</v>
      </c>
      <c r="D1287" s="8">
        <v>45965</v>
      </c>
      <c r="E1287" s="8">
        <v>46736</v>
      </c>
      <c r="F1287" s="8" t="s">
        <v>95</v>
      </c>
      <c r="G1287" t="s">
        <v>96</v>
      </c>
      <c r="H1287" t="s">
        <v>155</v>
      </c>
      <c r="I1287" t="s">
        <v>156</v>
      </c>
      <c r="J1287" t="s">
        <v>157</v>
      </c>
      <c r="K1287" t="s">
        <v>2302</v>
      </c>
      <c r="L1287" s="9" t="s">
        <v>2303</v>
      </c>
      <c r="M1287" s="9" t="s">
        <v>53</v>
      </c>
      <c r="N1287" t="s">
        <v>54</v>
      </c>
      <c r="O1287" t="s">
        <v>55</v>
      </c>
      <c r="P1287" s="9" t="s">
        <v>56</v>
      </c>
      <c r="Q1287" s="5" t="s">
        <v>79</v>
      </c>
      <c r="R1287" t="s">
        <v>80</v>
      </c>
      <c r="S1287" t="s">
        <v>365</v>
      </c>
      <c r="T1287" t="s">
        <v>366</v>
      </c>
      <c r="U1287" s="9">
        <v>102</v>
      </c>
      <c r="V1287">
        <v>26</v>
      </c>
      <c r="W1287" s="9">
        <v>112.5</v>
      </c>
      <c r="X1287">
        <f>Ventes[[#This Row],[VenteNombre]]*Ventes[[#This Row],[PUHT]]</f>
        <v>2925</v>
      </c>
      <c r="Y1287">
        <f>IF(Ventes[[#This Row],[RemiseType]]="Aucun",0,IF(Ventes[[#This Row],[RemiseType]]="Bas",3%,IF(Ventes[[#This Row],[RemiseType]]="Moyen",5%,IF(Ventes[[#This Row],[RemiseType]]="Elevé",10%,0))))*Ventes[[#This Row],[VenteBrut]]</f>
        <v>87.75</v>
      </c>
      <c r="Z1287">
        <f>Ventes[[#This Row],[VenteBrut]]-Ventes[[#This Row],[Remise]]</f>
        <v>2837.25</v>
      </c>
      <c r="AA1287">
        <f>Ventes[[#This Row],[VenteNombre]]*Ventes[[#This Row],[CUHT]]</f>
        <v>2652</v>
      </c>
      <c r="AB1287">
        <f>ROUND(Ventes[[#This Row],[VenteNet]]-Ventes[[#This Row],[Cout]],2)</f>
        <v>185.25</v>
      </c>
      <c r="AC1287">
        <f>WEEKDAY(Ventes[[#This Row],[VenteDate]], 2)</f>
        <v>3</v>
      </c>
      <c r="AD1287" t="str">
        <f>CHOOSE(WEEKDAY(Ventes[[#This Row],[VenteDate]], 2),"lun.","mar.","mer.","jeu.","ven.","sam.","dim.")</f>
        <v>mer.</v>
      </c>
      <c r="AE1287" s="10" t="str">
        <f>IF(MONTH(Ventes[[#This Row],[VenteDate]])&lt;10,"0"&amp;MONTH(Ventes[[#This Row],[VenteDate]]),TEXT(MONTH(Ventes[[#This Row],[VenteDate]]),"##"))</f>
        <v>12</v>
      </c>
      <c r="AF1287" t="str">
        <f>CHOOSE(Ventes[[#This Row],[DateMoisNumero]],"janvier","février","mars","avril","mai","juin","juillet.","août","septembre","octobre","novembre","décembre")</f>
        <v>décembre</v>
      </c>
      <c r="AG1287" t="str">
        <f>Ventes[[#This Row],[DateAnnee]]&amp;IF(WEEKNUM(Ventes[[#This Row],[VenteDate]])&lt;10,"-0","-")&amp;WEEKNUM(Ventes[[#This Row],[VenteDate]])</f>
        <v>2027-51</v>
      </c>
      <c r="AH1287" s="10">
        <f>YEAR(Ventes[[#This Row],[VenteDate]])</f>
        <v>2027</v>
      </c>
      <c r="AI1287" s="1"/>
      <c r="AK1287" s="2"/>
      <c r="AR1287"/>
      <c r="AS1287"/>
      <c r="AT1287"/>
      <c r="AU1287"/>
      <c r="AV1287"/>
      <c r="AW1287"/>
      <c r="BA1287"/>
      <c r="BC1287"/>
    </row>
    <row r="1288" spans="1:55">
      <c r="A1288" t="s">
        <v>2348</v>
      </c>
      <c r="B1288" t="s">
        <v>2349</v>
      </c>
      <c r="D1288" s="7">
        <v>44991</v>
      </c>
      <c r="E1288" s="8">
        <v>44991</v>
      </c>
      <c r="F1288" s="8" t="s">
        <v>219</v>
      </c>
      <c r="G1288" t="s">
        <v>220</v>
      </c>
      <c r="H1288" t="s">
        <v>823</v>
      </c>
      <c r="I1288" t="s">
        <v>824</v>
      </c>
      <c r="J1288" t="s">
        <v>825</v>
      </c>
      <c r="K1288" t="s">
        <v>460</v>
      </c>
      <c r="L1288" s="9" t="s">
        <v>461</v>
      </c>
      <c r="M1288" s="9" t="s">
        <v>43</v>
      </c>
      <c r="N1288" t="s">
        <v>44</v>
      </c>
      <c r="O1288" t="s">
        <v>77</v>
      </c>
      <c r="P1288" s="9" t="s">
        <v>78</v>
      </c>
      <c r="Q1288" s="5" t="s">
        <v>79</v>
      </c>
      <c r="R1288" t="s">
        <v>80</v>
      </c>
      <c r="S1288" t="s">
        <v>102</v>
      </c>
      <c r="T1288" t="s">
        <v>103</v>
      </c>
      <c r="U1288" s="9">
        <v>86.4</v>
      </c>
      <c r="V1288">
        <v>20</v>
      </c>
      <c r="W1288" s="9">
        <v>171</v>
      </c>
      <c r="X1288">
        <f>Ventes[[#This Row],[VenteNombre]]*Ventes[[#This Row],[PUHT]]</f>
        <v>3420</v>
      </c>
      <c r="Y1288">
        <f>IF(Ventes[[#This Row],[RemiseType]]="Aucun",0,IF(Ventes[[#This Row],[RemiseType]]="Bas",3%,IF(Ventes[[#This Row],[RemiseType]]="Moyen",5%,IF(Ventes[[#This Row],[RemiseType]]="Elevé",10%,0))))*Ventes[[#This Row],[VenteBrut]]</f>
        <v>342</v>
      </c>
      <c r="Z1288">
        <f>Ventes[[#This Row],[VenteBrut]]-Ventes[[#This Row],[Remise]]</f>
        <v>3078</v>
      </c>
      <c r="AA1288">
        <f>Ventes[[#This Row],[VenteNombre]]*Ventes[[#This Row],[CUHT]]</f>
        <v>1728</v>
      </c>
      <c r="AB1288">
        <f>ROUND(Ventes[[#This Row],[VenteNet]]-Ventes[[#This Row],[Cout]],2)</f>
        <v>1350</v>
      </c>
      <c r="AC1288">
        <f>WEEKDAY(Ventes[[#This Row],[VenteDate]], 2)</f>
        <v>1</v>
      </c>
      <c r="AD1288" t="str">
        <f>CHOOSE(WEEKDAY(Ventes[[#This Row],[VenteDate]], 2),"lun.","mar.","mer.","jeu.","ven.","sam.","dim.")</f>
        <v>lun.</v>
      </c>
      <c r="AE1288" s="10" t="str">
        <f>IF(MONTH(Ventes[[#This Row],[VenteDate]])&lt;10,"0"&amp;MONTH(Ventes[[#This Row],[VenteDate]]),TEXT(MONTH(Ventes[[#This Row],[VenteDate]]),"##"))</f>
        <v>03</v>
      </c>
      <c r="AF1288" t="str">
        <f>CHOOSE(Ventes[[#This Row],[DateMoisNumero]],"janvier","février","mars","avril","mai","juin","juillet.","août","septembre","octobre","novembre","décembre")</f>
        <v>mars</v>
      </c>
      <c r="AG1288" t="str">
        <f>Ventes[[#This Row],[DateAnnee]]&amp;IF(WEEKNUM(Ventes[[#This Row],[VenteDate]])&lt;10,"-0","-")&amp;WEEKNUM(Ventes[[#This Row],[VenteDate]])</f>
        <v>2023-10</v>
      </c>
      <c r="AH1288" s="10">
        <f>YEAR(Ventes[[#This Row],[VenteDate]])</f>
        <v>2023</v>
      </c>
      <c r="AI1288" s="1"/>
      <c r="AK1288" s="2"/>
      <c r="AR1288"/>
      <c r="AS1288"/>
      <c r="AT1288"/>
      <c r="AU1288"/>
      <c r="AV1288"/>
      <c r="AW1288"/>
      <c r="BA1288"/>
      <c r="BC1288"/>
    </row>
    <row r="1289" spans="1:55">
      <c r="A1289" t="s">
        <v>2348</v>
      </c>
      <c r="B1289" t="s">
        <v>2349</v>
      </c>
      <c r="D1289" s="7">
        <v>44991</v>
      </c>
      <c r="E1289" s="8">
        <v>45667</v>
      </c>
      <c r="F1289" s="8" t="s">
        <v>219</v>
      </c>
      <c r="G1289" t="s">
        <v>220</v>
      </c>
      <c r="H1289" t="s">
        <v>823</v>
      </c>
      <c r="I1289" t="s">
        <v>824</v>
      </c>
      <c r="J1289" t="s">
        <v>825</v>
      </c>
      <c r="K1289" t="s">
        <v>61</v>
      </c>
      <c r="L1289" s="9" t="s">
        <v>62</v>
      </c>
      <c r="M1289" s="9" t="s">
        <v>63</v>
      </c>
      <c r="N1289" t="s">
        <v>64</v>
      </c>
      <c r="O1289" t="s">
        <v>77</v>
      </c>
      <c r="P1289" t="s">
        <v>78</v>
      </c>
      <c r="Q1289" s="5" t="s">
        <v>79</v>
      </c>
      <c r="R1289" t="s">
        <v>80</v>
      </c>
      <c r="S1289" t="s">
        <v>199</v>
      </c>
      <c r="T1289" t="s">
        <v>200</v>
      </c>
      <c r="U1289">
        <v>13.33</v>
      </c>
      <c r="V1289">
        <v>26</v>
      </c>
      <c r="W1289">
        <v>18.75</v>
      </c>
      <c r="X1289">
        <f>Ventes[[#This Row],[VenteNombre]]*Ventes[[#This Row],[PUHT]]</f>
        <v>487.5</v>
      </c>
      <c r="Y1289">
        <f>IF(Ventes[[#This Row],[RemiseType]]="Aucun",0,IF(Ventes[[#This Row],[RemiseType]]="Bas",3%,IF(Ventes[[#This Row],[RemiseType]]="Moyen",5%,IF(Ventes[[#This Row],[RemiseType]]="Elevé",10%,0))))*Ventes[[#This Row],[VenteBrut]]</f>
        <v>48.75</v>
      </c>
      <c r="Z1289">
        <f>Ventes[[#This Row],[VenteBrut]]-Ventes[[#This Row],[Remise]]</f>
        <v>438.75</v>
      </c>
      <c r="AA1289">
        <f>Ventes[[#This Row],[VenteNombre]]*Ventes[[#This Row],[CUHT]]</f>
        <v>346.58</v>
      </c>
      <c r="AB1289">
        <f>ROUND(Ventes[[#This Row],[VenteNet]]-Ventes[[#This Row],[Cout]],2)</f>
        <v>92.17</v>
      </c>
      <c r="AC1289">
        <f>WEEKDAY(Ventes[[#This Row],[VenteDate]], 2)</f>
        <v>5</v>
      </c>
      <c r="AD1289" t="str">
        <f>CHOOSE(WEEKDAY(Ventes[[#This Row],[VenteDate]], 2),"lun.","mar.","mer.","jeu.","ven.","sam.","dim.")</f>
        <v>ven.</v>
      </c>
      <c r="AE1289" s="10" t="str">
        <f>IF(MONTH(Ventes[[#This Row],[VenteDate]])&lt;10,"0"&amp;MONTH(Ventes[[#This Row],[VenteDate]]),TEXT(MONTH(Ventes[[#This Row],[VenteDate]]),"##"))</f>
        <v>01</v>
      </c>
      <c r="AF1289" t="str">
        <f>CHOOSE(Ventes[[#This Row],[DateMoisNumero]],"janvier","février","mars","avril","mai","juin","juillet.","août","septembre","octobre","novembre","décembre")</f>
        <v>janvier</v>
      </c>
      <c r="AG1289" t="str">
        <f>Ventes[[#This Row],[DateAnnee]]&amp;IF(WEEKNUM(Ventes[[#This Row],[VenteDate]])&lt;10,"-0","-")&amp;WEEKNUM(Ventes[[#This Row],[VenteDate]])</f>
        <v>2025-02</v>
      </c>
      <c r="AH1289" s="10">
        <f>YEAR(Ventes[[#This Row],[VenteDate]])</f>
        <v>2025</v>
      </c>
      <c r="AI1289" s="1"/>
      <c r="AK1289" s="2"/>
      <c r="AR1289"/>
      <c r="AS1289"/>
      <c r="AT1289"/>
      <c r="AU1289"/>
      <c r="AV1289"/>
      <c r="AW1289"/>
      <c r="BA1289"/>
      <c r="BC1289"/>
    </row>
    <row r="1290" spans="1:55">
      <c r="A1290" t="s">
        <v>2348</v>
      </c>
      <c r="B1290" t="s">
        <v>2349</v>
      </c>
      <c r="D1290" s="7">
        <v>44991</v>
      </c>
      <c r="E1290" s="8">
        <v>45729</v>
      </c>
      <c r="F1290" s="8" t="s">
        <v>219</v>
      </c>
      <c r="G1290" t="s">
        <v>220</v>
      </c>
      <c r="H1290" t="s">
        <v>823</v>
      </c>
      <c r="I1290" t="s">
        <v>824</v>
      </c>
      <c r="J1290" t="s">
        <v>825</v>
      </c>
      <c r="K1290" t="s">
        <v>2350</v>
      </c>
      <c r="L1290" s="9" t="s">
        <v>2351</v>
      </c>
      <c r="M1290" s="9" t="s">
        <v>63</v>
      </c>
      <c r="N1290" t="s">
        <v>64</v>
      </c>
      <c r="O1290" t="s">
        <v>77</v>
      </c>
      <c r="P1290" t="s">
        <v>78</v>
      </c>
      <c r="Q1290" s="5" t="s">
        <v>79</v>
      </c>
      <c r="R1290" t="s">
        <v>80</v>
      </c>
      <c r="S1290" t="s">
        <v>183</v>
      </c>
      <c r="T1290" t="s">
        <v>184</v>
      </c>
      <c r="U1290">
        <v>84</v>
      </c>
      <c r="V1290">
        <v>10</v>
      </c>
      <c r="W1290">
        <v>110.83</v>
      </c>
      <c r="X1290">
        <f>Ventes[[#This Row],[VenteNombre]]*Ventes[[#This Row],[PUHT]]</f>
        <v>1108.3</v>
      </c>
      <c r="Y1290">
        <f>IF(Ventes[[#This Row],[RemiseType]]="Aucun",0,IF(Ventes[[#This Row],[RemiseType]]="Bas",3%,IF(Ventes[[#This Row],[RemiseType]]="Moyen",5%,IF(Ventes[[#This Row],[RemiseType]]="Elevé",10%,0))))*Ventes[[#This Row],[VenteBrut]]</f>
        <v>110.83</v>
      </c>
      <c r="Z1290">
        <f>Ventes[[#This Row],[VenteBrut]]-Ventes[[#This Row],[Remise]]</f>
        <v>997.46999999999991</v>
      </c>
      <c r="AA1290">
        <f>Ventes[[#This Row],[VenteNombre]]*Ventes[[#This Row],[CUHT]]</f>
        <v>840</v>
      </c>
      <c r="AB1290">
        <f>ROUND(Ventes[[#This Row],[VenteNet]]-Ventes[[#This Row],[Cout]],2)</f>
        <v>157.47</v>
      </c>
      <c r="AC1290">
        <f>WEEKDAY(Ventes[[#This Row],[VenteDate]], 2)</f>
        <v>4</v>
      </c>
      <c r="AD1290" t="str">
        <f>CHOOSE(WEEKDAY(Ventes[[#This Row],[VenteDate]], 2),"lun.","mar.","mer.","jeu.","ven.","sam.","dim.")</f>
        <v>jeu.</v>
      </c>
      <c r="AE1290" s="10" t="str">
        <f>IF(MONTH(Ventes[[#This Row],[VenteDate]])&lt;10,"0"&amp;MONTH(Ventes[[#This Row],[VenteDate]]),TEXT(MONTH(Ventes[[#This Row],[VenteDate]]),"##"))</f>
        <v>03</v>
      </c>
      <c r="AF1290" t="str">
        <f>CHOOSE(Ventes[[#This Row],[DateMoisNumero]],"janvier","février","mars","avril","mai","juin","juillet.","août","septembre","octobre","novembre","décembre")</f>
        <v>mars</v>
      </c>
      <c r="AG1290" t="str">
        <f>Ventes[[#This Row],[DateAnnee]]&amp;IF(WEEKNUM(Ventes[[#This Row],[VenteDate]])&lt;10,"-0","-")&amp;WEEKNUM(Ventes[[#This Row],[VenteDate]])</f>
        <v>2025-11</v>
      </c>
      <c r="AH1290" s="10">
        <f>YEAR(Ventes[[#This Row],[VenteDate]])</f>
        <v>2025</v>
      </c>
      <c r="AI1290" s="1"/>
      <c r="AK1290" s="2"/>
      <c r="AR1290"/>
      <c r="AS1290"/>
      <c r="AT1290"/>
      <c r="AU1290"/>
      <c r="AV1290"/>
      <c r="AW1290"/>
      <c r="BA1290"/>
      <c r="BC1290"/>
    </row>
    <row r="1291" spans="1:55">
      <c r="A1291" t="s">
        <v>2348</v>
      </c>
      <c r="B1291" t="s">
        <v>2349</v>
      </c>
      <c r="D1291" s="7">
        <v>44991</v>
      </c>
      <c r="E1291" s="8">
        <v>45821</v>
      </c>
      <c r="F1291" s="8" t="s">
        <v>219</v>
      </c>
      <c r="G1291" t="s">
        <v>220</v>
      </c>
      <c r="H1291" t="s">
        <v>823</v>
      </c>
      <c r="I1291" t="s">
        <v>824</v>
      </c>
      <c r="J1291" t="s">
        <v>825</v>
      </c>
      <c r="K1291" t="s">
        <v>166</v>
      </c>
      <c r="L1291" s="9" t="s">
        <v>167</v>
      </c>
      <c r="M1291" s="9" t="s">
        <v>53</v>
      </c>
      <c r="N1291" t="s">
        <v>54</v>
      </c>
      <c r="O1291" t="s">
        <v>77</v>
      </c>
      <c r="P1291" t="s">
        <v>78</v>
      </c>
      <c r="Q1291" s="5" t="s">
        <v>79</v>
      </c>
      <c r="R1291" t="s">
        <v>80</v>
      </c>
      <c r="S1291" t="s">
        <v>183</v>
      </c>
      <c r="T1291" t="s">
        <v>184</v>
      </c>
      <c r="U1291">
        <v>7.08</v>
      </c>
      <c r="V1291">
        <v>29</v>
      </c>
      <c r="W1291">
        <v>10.62</v>
      </c>
      <c r="X1291">
        <f>Ventes[[#This Row],[VenteNombre]]*Ventes[[#This Row],[PUHT]]</f>
        <v>307.97999999999996</v>
      </c>
      <c r="Y1291">
        <f>IF(Ventes[[#This Row],[RemiseType]]="Aucun",0,IF(Ventes[[#This Row],[RemiseType]]="Bas",3%,IF(Ventes[[#This Row],[RemiseType]]="Moyen",5%,IF(Ventes[[#This Row],[RemiseType]]="Elevé",10%,0))))*Ventes[[#This Row],[VenteBrut]]</f>
        <v>30.797999999999998</v>
      </c>
      <c r="Z1291">
        <f>Ventes[[#This Row],[VenteBrut]]-Ventes[[#This Row],[Remise]]</f>
        <v>277.18199999999996</v>
      </c>
      <c r="AA1291">
        <f>Ventes[[#This Row],[VenteNombre]]*Ventes[[#This Row],[CUHT]]</f>
        <v>205.32</v>
      </c>
      <c r="AB1291">
        <f>ROUND(Ventes[[#This Row],[VenteNet]]-Ventes[[#This Row],[Cout]],2)</f>
        <v>71.86</v>
      </c>
      <c r="AC1291">
        <f>WEEKDAY(Ventes[[#This Row],[VenteDate]], 2)</f>
        <v>5</v>
      </c>
      <c r="AD1291" t="str">
        <f>CHOOSE(WEEKDAY(Ventes[[#This Row],[VenteDate]], 2),"lun.","mar.","mer.","jeu.","ven.","sam.","dim.")</f>
        <v>ven.</v>
      </c>
      <c r="AE1291" s="10" t="str">
        <f>IF(MONTH(Ventes[[#This Row],[VenteDate]])&lt;10,"0"&amp;MONTH(Ventes[[#This Row],[VenteDate]]),TEXT(MONTH(Ventes[[#This Row],[VenteDate]]),"##"))</f>
        <v>06</v>
      </c>
      <c r="AF1291" t="str">
        <f>CHOOSE(Ventes[[#This Row],[DateMoisNumero]],"janvier","février","mars","avril","mai","juin","juillet.","août","septembre","octobre","novembre","décembre")</f>
        <v>juin</v>
      </c>
      <c r="AG1291" t="str">
        <f>Ventes[[#This Row],[DateAnnee]]&amp;IF(WEEKNUM(Ventes[[#This Row],[VenteDate]])&lt;10,"-0","-")&amp;WEEKNUM(Ventes[[#This Row],[VenteDate]])</f>
        <v>2025-24</v>
      </c>
      <c r="AH1291" s="10">
        <f>YEAR(Ventes[[#This Row],[VenteDate]])</f>
        <v>2025</v>
      </c>
      <c r="AI1291" s="1"/>
      <c r="AK1291" s="2"/>
      <c r="AR1291"/>
      <c r="AS1291"/>
      <c r="AT1291"/>
      <c r="AU1291"/>
      <c r="AV1291"/>
      <c r="AW1291"/>
      <c r="BA1291"/>
      <c r="BC1291"/>
    </row>
    <row r="1292" spans="1:55">
      <c r="A1292" t="s">
        <v>2348</v>
      </c>
      <c r="B1292" t="s">
        <v>2349</v>
      </c>
      <c r="D1292" s="7">
        <v>44991</v>
      </c>
      <c r="E1292" s="8">
        <v>45950</v>
      </c>
      <c r="F1292" s="8" t="s">
        <v>219</v>
      </c>
      <c r="G1292" t="s">
        <v>220</v>
      </c>
      <c r="H1292" t="s">
        <v>823</v>
      </c>
      <c r="I1292" t="s">
        <v>824</v>
      </c>
      <c r="J1292" t="s">
        <v>825</v>
      </c>
      <c r="K1292" t="s">
        <v>1221</v>
      </c>
      <c r="L1292" s="9" t="s">
        <v>1222</v>
      </c>
      <c r="M1292" s="9" t="s">
        <v>63</v>
      </c>
      <c r="N1292" t="s">
        <v>64</v>
      </c>
      <c r="O1292" t="s">
        <v>77</v>
      </c>
      <c r="P1292" t="s">
        <v>78</v>
      </c>
      <c r="Q1292" s="5" t="s">
        <v>79</v>
      </c>
      <c r="R1292" t="s">
        <v>80</v>
      </c>
      <c r="S1292" t="s">
        <v>675</v>
      </c>
      <c r="T1292" t="s">
        <v>676</v>
      </c>
      <c r="U1292">
        <v>28.8</v>
      </c>
      <c r="V1292">
        <v>88</v>
      </c>
      <c r="W1292">
        <v>40.5</v>
      </c>
      <c r="X1292">
        <f>Ventes[[#This Row],[VenteNombre]]*Ventes[[#This Row],[PUHT]]</f>
        <v>3564</v>
      </c>
      <c r="Y1292">
        <f>IF(Ventes[[#This Row],[RemiseType]]="Aucun",0,IF(Ventes[[#This Row],[RemiseType]]="Bas",3%,IF(Ventes[[#This Row],[RemiseType]]="Moyen",5%,IF(Ventes[[#This Row],[RemiseType]]="Elevé",10%,0))))*Ventes[[#This Row],[VenteBrut]]</f>
        <v>356.40000000000003</v>
      </c>
      <c r="Z1292">
        <f>Ventes[[#This Row],[VenteBrut]]-Ventes[[#This Row],[Remise]]</f>
        <v>3207.6</v>
      </c>
      <c r="AA1292">
        <f>Ventes[[#This Row],[VenteNombre]]*Ventes[[#This Row],[CUHT]]</f>
        <v>2534.4</v>
      </c>
      <c r="AB1292">
        <f>ROUND(Ventes[[#This Row],[VenteNet]]-Ventes[[#This Row],[Cout]],2)</f>
        <v>673.2</v>
      </c>
      <c r="AC1292">
        <f>WEEKDAY(Ventes[[#This Row],[VenteDate]], 2)</f>
        <v>1</v>
      </c>
      <c r="AD1292" t="str">
        <f>CHOOSE(WEEKDAY(Ventes[[#This Row],[VenteDate]], 2),"lun.","mar.","mer.","jeu.","ven.","sam.","dim.")</f>
        <v>lun.</v>
      </c>
      <c r="AE1292" s="10" t="str">
        <f>IF(MONTH(Ventes[[#This Row],[VenteDate]])&lt;10,"0"&amp;MONTH(Ventes[[#This Row],[VenteDate]]),TEXT(MONTH(Ventes[[#This Row],[VenteDate]]),"##"))</f>
        <v>10</v>
      </c>
      <c r="AF1292" t="str">
        <f>CHOOSE(Ventes[[#This Row],[DateMoisNumero]],"janvier","février","mars","avril","mai","juin","juillet.","août","septembre","octobre","novembre","décembre")</f>
        <v>octobre</v>
      </c>
      <c r="AG1292" t="str">
        <f>Ventes[[#This Row],[DateAnnee]]&amp;IF(WEEKNUM(Ventes[[#This Row],[VenteDate]])&lt;10,"-0","-")&amp;WEEKNUM(Ventes[[#This Row],[VenteDate]])</f>
        <v>2025-43</v>
      </c>
      <c r="AH1292" s="10">
        <f>YEAR(Ventes[[#This Row],[VenteDate]])</f>
        <v>2025</v>
      </c>
      <c r="AI1292" s="1"/>
      <c r="AK1292" s="2"/>
      <c r="AR1292"/>
      <c r="AS1292"/>
      <c r="AT1292"/>
      <c r="AU1292"/>
      <c r="AV1292"/>
      <c r="AW1292"/>
      <c r="BA1292"/>
      <c r="BC1292"/>
    </row>
    <row r="1293" spans="1:55">
      <c r="A1293" t="s">
        <v>2348</v>
      </c>
      <c r="B1293" t="s">
        <v>2349</v>
      </c>
      <c r="D1293" s="7">
        <v>44991</v>
      </c>
      <c r="E1293" s="8">
        <v>46068</v>
      </c>
      <c r="F1293" s="8" t="s">
        <v>219</v>
      </c>
      <c r="G1293" t="s">
        <v>220</v>
      </c>
      <c r="H1293" t="s">
        <v>823</v>
      </c>
      <c r="I1293" t="s">
        <v>824</v>
      </c>
      <c r="J1293" t="s">
        <v>825</v>
      </c>
      <c r="K1293" t="s">
        <v>2352</v>
      </c>
      <c r="L1293" s="9" t="s">
        <v>2353</v>
      </c>
      <c r="M1293" s="9" t="s">
        <v>63</v>
      </c>
      <c r="N1293" t="s">
        <v>64</v>
      </c>
      <c r="O1293" t="s">
        <v>77</v>
      </c>
      <c r="P1293" t="s">
        <v>78</v>
      </c>
      <c r="Q1293" s="5" t="s">
        <v>79</v>
      </c>
      <c r="R1293" t="s">
        <v>80</v>
      </c>
      <c r="S1293" t="s">
        <v>143</v>
      </c>
      <c r="T1293" t="s">
        <v>144</v>
      </c>
      <c r="U1293">
        <v>92.88</v>
      </c>
      <c r="V1293">
        <v>35</v>
      </c>
      <c r="W1293">
        <v>197.2</v>
      </c>
      <c r="X1293">
        <f>Ventes[[#This Row],[VenteNombre]]*Ventes[[#This Row],[PUHT]]</f>
        <v>6902</v>
      </c>
      <c r="Y1293">
        <f>IF(Ventes[[#This Row],[RemiseType]]="Aucun",0,IF(Ventes[[#This Row],[RemiseType]]="Bas",3%,IF(Ventes[[#This Row],[RemiseType]]="Moyen",5%,IF(Ventes[[#This Row],[RemiseType]]="Elevé",10%,0))))*Ventes[[#This Row],[VenteBrut]]</f>
        <v>690.2</v>
      </c>
      <c r="Z1293">
        <f>Ventes[[#This Row],[VenteBrut]]-Ventes[[#This Row],[Remise]]</f>
        <v>6211.8</v>
      </c>
      <c r="AA1293">
        <f>Ventes[[#This Row],[VenteNombre]]*Ventes[[#This Row],[CUHT]]</f>
        <v>3250.7999999999997</v>
      </c>
      <c r="AB1293">
        <f>ROUND(Ventes[[#This Row],[VenteNet]]-Ventes[[#This Row],[Cout]],2)</f>
        <v>2961</v>
      </c>
      <c r="AC1293">
        <f>WEEKDAY(Ventes[[#This Row],[VenteDate]], 2)</f>
        <v>7</v>
      </c>
      <c r="AD1293" t="str">
        <f>CHOOSE(WEEKDAY(Ventes[[#This Row],[VenteDate]], 2),"lun.","mar.","mer.","jeu.","ven.","sam.","dim.")</f>
        <v>dim.</v>
      </c>
      <c r="AE1293" s="10" t="str">
        <f>IF(MONTH(Ventes[[#This Row],[VenteDate]])&lt;10,"0"&amp;MONTH(Ventes[[#This Row],[VenteDate]]),TEXT(MONTH(Ventes[[#This Row],[VenteDate]]),"##"))</f>
        <v>02</v>
      </c>
      <c r="AF1293" t="str">
        <f>CHOOSE(Ventes[[#This Row],[DateMoisNumero]],"janvier","février","mars","avril","mai","juin","juillet.","août","septembre","octobre","novembre","décembre")</f>
        <v>février</v>
      </c>
      <c r="AG1293" t="str">
        <f>Ventes[[#This Row],[DateAnnee]]&amp;IF(WEEKNUM(Ventes[[#This Row],[VenteDate]])&lt;10,"-0","-")&amp;WEEKNUM(Ventes[[#This Row],[VenteDate]])</f>
        <v>2026-08</v>
      </c>
      <c r="AH1293" s="10">
        <f>YEAR(Ventes[[#This Row],[VenteDate]])</f>
        <v>2026</v>
      </c>
      <c r="AI1293" s="1"/>
      <c r="AK1293" s="2"/>
      <c r="AR1293"/>
      <c r="AS1293"/>
      <c r="AT1293"/>
      <c r="AU1293"/>
      <c r="AV1293"/>
      <c r="AW1293"/>
      <c r="BA1293"/>
      <c r="BC1293"/>
    </row>
    <row r="1294" spans="1:55">
      <c r="A1294" t="s">
        <v>2348</v>
      </c>
      <c r="B1294" t="s">
        <v>2349</v>
      </c>
      <c r="D1294" s="7">
        <v>44991</v>
      </c>
      <c r="E1294" s="8">
        <v>46123</v>
      </c>
      <c r="F1294" s="8" t="s">
        <v>219</v>
      </c>
      <c r="G1294" t="s">
        <v>220</v>
      </c>
      <c r="H1294" t="s">
        <v>823</v>
      </c>
      <c r="I1294" t="s">
        <v>824</v>
      </c>
      <c r="J1294" t="s">
        <v>825</v>
      </c>
      <c r="K1294" t="s">
        <v>1245</v>
      </c>
      <c r="L1294" s="9" t="s">
        <v>1246</v>
      </c>
      <c r="M1294" s="9" t="s">
        <v>75</v>
      </c>
      <c r="N1294" t="s">
        <v>76</v>
      </c>
      <c r="O1294" t="s">
        <v>55</v>
      </c>
      <c r="P1294" t="s">
        <v>56</v>
      </c>
      <c r="Q1294" s="5" t="s">
        <v>79</v>
      </c>
      <c r="R1294" t="s">
        <v>80</v>
      </c>
      <c r="S1294" t="s">
        <v>67</v>
      </c>
      <c r="T1294" t="s">
        <v>68</v>
      </c>
      <c r="U1294">
        <v>14.7</v>
      </c>
      <c r="V1294">
        <v>26</v>
      </c>
      <c r="W1294">
        <v>16.8</v>
      </c>
      <c r="X1294">
        <f>Ventes[[#This Row],[VenteNombre]]*Ventes[[#This Row],[PUHT]]</f>
        <v>436.8</v>
      </c>
      <c r="Y1294">
        <f>IF(Ventes[[#This Row],[RemiseType]]="Aucun",0,IF(Ventes[[#This Row],[RemiseType]]="Bas",3%,IF(Ventes[[#This Row],[RemiseType]]="Moyen",5%,IF(Ventes[[#This Row],[RemiseType]]="Elevé",10%,0))))*Ventes[[#This Row],[VenteBrut]]</f>
        <v>13.103999999999999</v>
      </c>
      <c r="Z1294">
        <f>Ventes[[#This Row],[VenteBrut]]-Ventes[[#This Row],[Remise]]</f>
        <v>423.69600000000003</v>
      </c>
      <c r="AA1294">
        <f>Ventes[[#This Row],[VenteNombre]]*Ventes[[#This Row],[CUHT]]</f>
        <v>382.2</v>
      </c>
      <c r="AB1294">
        <f>ROUND(Ventes[[#This Row],[VenteNet]]-Ventes[[#This Row],[Cout]],2)</f>
        <v>41.5</v>
      </c>
      <c r="AC1294">
        <f>WEEKDAY(Ventes[[#This Row],[VenteDate]], 2)</f>
        <v>6</v>
      </c>
      <c r="AD1294" t="str">
        <f>CHOOSE(WEEKDAY(Ventes[[#This Row],[VenteDate]], 2),"lun.","mar.","mer.","jeu.","ven.","sam.","dim.")</f>
        <v>sam.</v>
      </c>
      <c r="AE1294" s="10" t="str">
        <f>IF(MONTH(Ventes[[#This Row],[VenteDate]])&lt;10,"0"&amp;MONTH(Ventes[[#This Row],[VenteDate]]),TEXT(MONTH(Ventes[[#This Row],[VenteDate]]),"##"))</f>
        <v>04</v>
      </c>
      <c r="AF1294" t="str">
        <f>CHOOSE(Ventes[[#This Row],[DateMoisNumero]],"janvier","février","mars","avril","mai","juin","juillet.","août","septembre","octobre","novembre","décembre")</f>
        <v>avril</v>
      </c>
      <c r="AG1294" t="str">
        <f>Ventes[[#This Row],[DateAnnee]]&amp;IF(WEEKNUM(Ventes[[#This Row],[VenteDate]])&lt;10,"-0","-")&amp;WEEKNUM(Ventes[[#This Row],[VenteDate]])</f>
        <v>2026-15</v>
      </c>
      <c r="AH1294" s="10">
        <f>YEAR(Ventes[[#This Row],[VenteDate]])</f>
        <v>2026</v>
      </c>
      <c r="AI1294" s="1"/>
      <c r="AK1294" s="2"/>
      <c r="AR1294"/>
      <c r="AS1294"/>
      <c r="AT1294"/>
      <c r="AU1294"/>
      <c r="AV1294"/>
      <c r="AW1294"/>
      <c r="BA1294"/>
      <c r="BC1294"/>
    </row>
    <row r="1295" spans="1:55">
      <c r="A1295" t="s">
        <v>2348</v>
      </c>
      <c r="B1295" t="s">
        <v>2349</v>
      </c>
      <c r="D1295" s="7">
        <v>44991</v>
      </c>
      <c r="E1295" s="8">
        <v>46281</v>
      </c>
      <c r="F1295" s="8" t="s">
        <v>219</v>
      </c>
      <c r="G1295" t="s">
        <v>220</v>
      </c>
      <c r="H1295" t="s">
        <v>823</v>
      </c>
      <c r="I1295" t="s">
        <v>824</v>
      </c>
      <c r="J1295" t="s">
        <v>825</v>
      </c>
      <c r="K1295" t="s">
        <v>2354</v>
      </c>
      <c r="L1295" s="9" t="s">
        <v>2355</v>
      </c>
      <c r="M1295" s="9" t="s">
        <v>43</v>
      </c>
      <c r="N1295" t="s">
        <v>44</v>
      </c>
      <c r="O1295" t="s">
        <v>77</v>
      </c>
      <c r="P1295" t="s">
        <v>78</v>
      </c>
      <c r="Q1295" s="5" t="s">
        <v>79</v>
      </c>
      <c r="R1295" t="s">
        <v>80</v>
      </c>
      <c r="S1295" t="s">
        <v>102</v>
      </c>
      <c r="T1295" t="s">
        <v>103</v>
      </c>
      <c r="U1295">
        <v>72</v>
      </c>
      <c r="V1295">
        <v>20</v>
      </c>
      <c r="W1295">
        <v>142.5</v>
      </c>
      <c r="X1295">
        <f>Ventes[[#This Row],[VenteNombre]]*Ventes[[#This Row],[PUHT]]</f>
        <v>2850</v>
      </c>
      <c r="Y1295">
        <f>IF(Ventes[[#This Row],[RemiseType]]="Aucun",0,IF(Ventes[[#This Row],[RemiseType]]="Bas",3%,IF(Ventes[[#This Row],[RemiseType]]="Moyen",5%,IF(Ventes[[#This Row],[RemiseType]]="Elevé",10%,0))))*Ventes[[#This Row],[VenteBrut]]</f>
        <v>285</v>
      </c>
      <c r="Z1295">
        <f>Ventes[[#This Row],[VenteBrut]]-Ventes[[#This Row],[Remise]]</f>
        <v>2565</v>
      </c>
      <c r="AA1295">
        <f>Ventes[[#This Row],[VenteNombre]]*Ventes[[#This Row],[CUHT]]</f>
        <v>1440</v>
      </c>
      <c r="AB1295">
        <f>ROUND(Ventes[[#This Row],[VenteNet]]-Ventes[[#This Row],[Cout]],2)</f>
        <v>1125</v>
      </c>
      <c r="AC1295">
        <f>WEEKDAY(Ventes[[#This Row],[VenteDate]], 2)</f>
        <v>3</v>
      </c>
      <c r="AD1295" t="str">
        <f>CHOOSE(WEEKDAY(Ventes[[#This Row],[VenteDate]], 2),"lun.","mar.","mer.","jeu.","ven.","sam.","dim.")</f>
        <v>mer.</v>
      </c>
      <c r="AE1295" s="10" t="str">
        <f>IF(MONTH(Ventes[[#This Row],[VenteDate]])&lt;10,"0"&amp;MONTH(Ventes[[#This Row],[VenteDate]]),TEXT(MONTH(Ventes[[#This Row],[VenteDate]]),"##"))</f>
        <v>09</v>
      </c>
      <c r="AF1295" t="str">
        <f>CHOOSE(Ventes[[#This Row],[DateMoisNumero]],"janvier","février","mars","avril","mai","juin","juillet.","août","septembre","octobre","novembre","décembre")</f>
        <v>septembre</v>
      </c>
      <c r="AG1295" t="str">
        <f>Ventes[[#This Row],[DateAnnee]]&amp;IF(WEEKNUM(Ventes[[#This Row],[VenteDate]])&lt;10,"-0","-")&amp;WEEKNUM(Ventes[[#This Row],[VenteDate]])</f>
        <v>2026-38</v>
      </c>
      <c r="AH1295" s="10">
        <f>YEAR(Ventes[[#This Row],[VenteDate]])</f>
        <v>2026</v>
      </c>
      <c r="AI1295" s="1"/>
      <c r="AK1295" s="2"/>
      <c r="AR1295"/>
      <c r="AS1295"/>
      <c r="AT1295"/>
      <c r="AU1295"/>
      <c r="AV1295"/>
      <c r="AW1295"/>
      <c r="BA1295"/>
      <c r="BC1295"/>
    </row>
    <row r="1296" spans="1:55">
      <c r="A1296" t="s">
        <v>2348</v>
      </c>
      <c r="B1296" t="s">
        <v>2349</v>
      </c>
      <c r="D1296" s="7">
        <v>44991</v>
      </c>
      <c r="E1296" s="8">
        <v>46397</v>
      </c>
      <c r="F1296" s="8" t="s">
        <v>219</v>
      </c>
      <c r="G1296" t="s">
        <v>220</v>
      </c>
      <c r="H1296" t="s">
        <v>823</v>
      </c>
      <c r="I1296" t="s">
        <v>824</v>
      </c>
      <c r="J1296" t="s">
        <v>825</v>
      </c>
      <c r="K1296" t="s">
        <v>1346</v>
      </c>
      <c r="L1296" s="9" t="s">
        <v>1347</v>
      </c>
      <c r="M1296" s="9" t="s">
        <v>63</v>
      </c>
      <c r="N1296" t="s">
        <v>64</v>
      </c>
      <c r="O1296" t="s">
        <v>77</v>
      </c>
      <c r="P1296" s="9" t="s">
        <v>78</v>
      </c>
      <c r="Q1296" s="5" t="s">
        <v>79</v>
      </c>
      <c r="R1296" t="s">
        <v>80</v>
      </c>
      <c r="S1296" t="s">
        <v>199</v>
      </c>
      <c r="T1296" t="s">
        <v>200</v>
      </c>
      <c r="U1296" s="9">
        <v>24</v>
      </c>
      <c r="V1296">
        <v>26</v>
      </c>
      <c r="W1296" s="9">
        <v>33.75</v>
      </c>
      <c r="X1296">
        <f>Ventes[[#This Row],[VenteNombre]]*Ventes[[#This Row],[PUHT]]</f>
        <v>877.5</v>
      </c>
      <c r="Y1296">
        <f>IF(Ventes[[#This Row],[RemiseType]]="Aucun",0,IF(Ventes[[#This Row],[RemiseType]]="Bas",3%,IF(Ventes[[#This Row],[RemiseType]]="Moyen",5%,IF(Ventes[[#This Row],[RemiseType]]="Elevé",10%,0))))*Ventes[[#This Row],[VenteBrut]]</f>
        <v>87.75</v>
      </c>
      <c r="Z1296">
        <f>Ventes[[#This Row],[VenteBrut]]-Ventes[[#This Row],[Remise]]</f>
        <v>789.75</v>
      </c>
      <c r="AA1296">
        <f>Ventes[[#This Row],[VenteNombre]]*Ventes[[#This Row],[CUHT]]</f>
        <v>624</v>
      </c>
      <c r="AB1296">
        <f>ROUND(Ventes[[#This Row],[VenteNet]]-Ventes[[#This Row],[Cout]],2)</f>
        <v>165.75</v>
      </c>
      <c r="AC1296">
        <f>WEEKDAY(Ventes[[#This Row],[VenteDate]], 2)</f>
        <v>7</v>
      </c>
      <c r="AD1296" t="str">
        <f>CHOOSE(WEEKDAY(Ventes[[#This Row],[VenteDate]], 2),"lun.","mar.","mer.","jeu.","ven.","sam.","dim.")</f>
        <v>dim.</v>
      </c>
      <c r="AE1296" s="10" t="str">
        <f>IF(MONTH(Ventes[[#This Row],[VenteDate]])&lt;10,"0"&amp;MONTH(Ventes[[#This Row],[VenteDate]]),TEXT(MONTH(Ventes[[#This Row],[VenteDate]]),"##"))</f>
        <v>01</v>
      </c>
      <c r="AF1296" t="str">
        <f>CHOOSE(Ventes[[#This Row],[DateMoisNumero]],"janvier","février","mars","avril","mai","juin","juillet.","août","septembre","octobre","novembre","décembre")</f>
        <v>janvier</v>
      </c>
      <c r="AG1296" t="str">
        <f>Ventes[[#This Row],[DateAnnee]]&amp;IF(WEEKNUM(Ventes[[#This Row],[VenteDate]])&lt;10,"-0","-")&amp;WEEKNUM(Ventes[[#This Row],[VenteDate]])</f>
        <v>2027-03</v>
      </c>
      <c r="AH1296" s="10">
        <f>YEAR(Ventes[[#This Row],[VenteDate]])</f>
        <v>2027</v>
      </c>
      <c r="AI1296" s="1"/>
      <c r="AK1296" s="2"/>
      <c r="AR1296"/>
      <c r="AS1296"/>
      <c r="AT1296"/>
      <c r="AU1296"/>
      <c r="AV1296"/>
      <c r="AW1296"/>
      <c r="BA1296"/>
      <c r="BC1296"/>
    </row>
    <row r="1297" spans="1:55">
      <c r="A1297" t="s">
        <v>2348</v>
      </c>
      <c r="B1297" t="s">
        <v>2349</v>
      </c>
      <c r="D1297" s="7">
        <v>44991</v>
      </c>
      <c r="E1297" s="8">
        <v>46459</v>
      </c>
      <c r="F1297" s="8" t="s">
        <v>219</v>
      </c>
      <c r="G1297" t="s">
        <v>220</v>
      </c>
      <c r="H1297" t="s">
        <v>823</v>
      </c>
      <c r="I1297" t="s">
        <v>824</v>
      </c>
      <c r="J1297" t="s">
        <v>825</v>
      </c>
      <c r="K1297" t="s">
        <v>1095</v>
      </c>
      <c r="L1297" s="9" t="s">
        <v>1096</v>
      </c>
      <c r="M1297" s="9" t="s">
        <v>63</v>
      </c>
      <c r="N1297" t="s">
        <v>64</v>
      </c>
      <c r="O1297" t="s">
        <v>77</v>
      </c>
      <c r="P1297" s="9" t="s">
        <v>78</v>
      </c>
      <c r="Q1297" s="5" t="s">
        <v>79</v>
      </c>
      <c r="R1297" t="s">
        <v>80</v>
      </c>
      <c r="S1297" t="s">
        <v>183</v>
      </c>
      <c r="T1297" t="s">
        <v>184</v>
      </c>
      <c r="U1297" s="9">
        <v>97.2</v>
      </c>
      <c r="V1297">
        <v>10</v>
      </c>
      <c r="W1297" s="9">
        <v>128.25</v>
      </c>
      <c r="X1297">
        <f>Ventes[[#This Row],[VenteNombre]]*Ventes[[#This Row],[PUHT]]</f>
        <v>1282.5</v>
      </c>
      <c r="Y1297">
        <f>IF(Ventes[[#This Row],[RemiseType]]="Aucun",0,IF(Ventes[[#This Row],[RemiseType]]="Bas",3%,IF(Ventes[[#This Row],[RemiseType]]="Moyen",5%,IF(Ventes[[#This Row],[RemiseType]]="Elevé",10%,0))))*Ventes[[#This Row],[VenteBrut]]</f>
        <v>128.25</v>
      </c>
      <c r="Z1297">
        <f>Ventes[[#This Row],[VenteBrut]]-Ventes[[#This Row],[Remise]]</f>
        <v>1154.25</v>
      </c>
      <c r="AA1297">
        <f>Ventes[[#This Row],[VenteNombre]]*Ventes[[#This Row],[CUHT]]</f>
        <v>972</v>
      </c>
      <c r="AB1297">
        <f>ROUND(Ventes[[#This Row],[VenteNet]]-Ventes[[#This Row],[Cout]],2)</f>
        <v>182.25</v>
      </c>
      <c r="AC1297">
        <f>WEEKDAY(Ventes[[#This Row],[VenteDate]], 2)</f>
        <v>6</v>
      </c>
      <c r="AD1297" t="str">
        <f>CHOOSE(WEEKDAY(Ventes[[#This Row],[VenteDate]], 2),"lun.","mar.","mer.","jeu.","ven.","sam.","dim.")</f>
        <v>sam.</v>
      </c>
      <c r="AE1297" s="10" t="str">
        <f>IF(MONTH(Ventes[[#This Row],[VenteDate]])&lt;10,"0"&amp;MONTH(Ventes[[#This Row],[VenteDate]]),TEXT(MONTH(Ventes[[#This Row],[VenteDate]]),"##"))</f>
        <v>03</v>
      </c>
      <c r="AF1297" t="str">
        <f>CHOOSE(Ventes[[#This Row],[DateMoisNumero]],"janvier","février","mars","avril","mai","juin","juillet.","août","septembre","octobre","novembre","décembre")</f>
        <v>mars</v>
      </c>
      <c r="AG1297" t="str">
        <f>Ventes[[#This Row],[DateAnnee]]&amp;IF(WEEKNUM(Ventes[[#This Row],[VenteDate]])&lt;10,"-0","-")&amp;WEEKNUM(Ventes[[#This Row],[VenteDate]])</f>
        <v>2027-11</v>
      </c>
      <c r="AH1297" s="10">
        <f>YEAR(Ventes[[#This Row],[VenteDate]])</f>
        <v>2027</v>
      </c>
      <c r="AI1297" s="1"/>
      <c r="AK1297" s="2"/>
      <c r="AR1297"/>
      <c r="AS1297"/>
      <c r="AT1297"/>
      <c r="AU1297"/>
      <c r="AV1297"/>
      <c r="AW1297"/>
      <c r="BA1297"/>
      <c r="BC1297"/>
    </row>
    <row r="1298" spans="1:55">
      <c r="A1298" t="s">
        <v>2348</v>
      </c>
      <c r="B1298" t="s">
        <v>2349</v>
      </c>
      <c r="D1298" s="7">
        <v>44991</v>
      </c>
      <c r="E1298" s="8">
        <v>46551</v>
      </c>
      <c r="F1298" s="8" t="s">
        <v>219</v>
      </c>
      <c r="G1298" t="s">
        <v>220</v>
      </c>
      <c r="H1298" t="s">
        <v>823</v>
      </c>
      <c r="I1298" t="s">
        <v>824</v>
      </c>
      <c r="J1298" t="s">
        <v>825</v>
      </c>
      <c r="K1298" t="s">
        <v>2356</v>
      </c>
      <c r="L1298" s="9" t="s">
        <v>2357</v>
      </c>
      <c r="M1298" s="9" t="s">
        <v>53</v>
      </c>
      <c r="N1298" t="s">
        <v>54</v>
      </c>
      <c r="O1298" t="s">
        <v>77</v>
      </c>
      <c r="P1298" s="9" t="s">
        <v>78</v>
      </c>
      <c r="Q1298" s="5" t="s">
        <v>79</v>
      </c>
      <c r="R1298" t="s">
        <v>80</v>
      </c>
      <c r="S1298" t="s">
        <v>183</v>
      </c>
      <c r="T1298" t="s">
        <v>184</v>
      </c>
      <c r="U1298" s="9">
        <v>21.24</v>
      </c>
      <c r="V1298">
        <v>29</v>
      </c>
      <c r="W1298" s="9">
        <v>31.86</v>
      </c>
      <c r="X1298">
        <f>Ventes[[#This Row],[VenteNombre]]*Ventes[[#This Row],[PUHT]]</f>
        <v>923.93999999999994</v>
      </c>
      <c r="Y1298">
        <f>IF(Ventes[[#This Row],[RemiseType]]="Aucun",0,IF(Ventes[[#This Row],[RemiseType]]="Bas",3%,IF(Ventes[[#This Row],[RemiseType]]="Moyen",5%,IF(Ventes[[#This Row],[RemiseType]]="Elevé",10%,0))))*Ventes[[#This Row],[VenteBrut]]</f>
        <v>92.394000000000005</v>
      </c>
      <c r="Z1298">
        <f>Ventes[[#This Row],[VenteBrut]]-Ventes[[#This Row],[Remise]]</f>
        <v>831.54599999999994</v>
      </c>
      <c r="AA1298">
        <f>Ventes[[#This Row],[VenteNombre]]*Ventes[[#This Row],[CUHT]]</f>
        <v>615.95999999999992</v>
      </c>
      <c r="AB1298">
        <f>ROUND(Ventes[[#This Row],[VenteNet]]-Ventes[[#This Row],[Cout]],2)</f>
        <v>215.59</v>
      </c>
      <c r="AC1298">
        <f>WEEKDAY(Ventes[[#This Row],[VenteDate]], 2)</f>
        <v>7</v>
      </c>
      <c r="AD1298" t="str">
        <f>CHOOSE(WEEKDAY(Ventes[[#This Row],[VenteDate]], 2),"lun.","mar.","mer.","jeu.","ven.","sam.","dim.")</f>
        <v>dim.</v>
      </c>
      <c r="AE1298" s="10" t="str">
        <f>IF(MONTH(Ventes[[#This Row],[VenteDate]])&lt;10,"0"&amp;MONTH(Ventes[[#This Row],[VenteDate]]),TEXT(MONTH(Ventes[[#This Row],[VenteDate]]),"##"))</f>
        <v>06</v>
      </c>
      <c r="AF1298" t="str">
        <f>CHOOSE(Ventes[[#This Row],[DateMoisNumero]],"janvier","février","mars","avril","mai","juin","juillet.","août","septembre","octobre","novembre","décembre")</f>
        <v>juin</v>
      </c>
      <c r="AG1298" t="str">
        <f>Ventes[[#This Row],[DateAnnee]]&amp;IF(WEEKNUM(Ventes[[#This Row],[VenteDate]])&lt;10,"-0","-")&amp;WEEKNUM(Ventes[[#This Row],[VenteDate]])</f>
        <v>2027-25</v>
      </c>
      <c r="AH1298" s="10">
        <f>YEAR(Ventes[[#This Row],[VenteDate]])</f>
        <v>2027</v>
      </c>
      <c r="AI1298" s="1"/>
      <c r="AK1298" s="2"/>
      <c r="AR1298"/>
      <c r="AS1298"/>
      <c r="AT1298"/>
      <c r="AU1298"/>
      <c r="AV1298"/>
      <c r="AW1298"/>
      <c r="BA1298"/>
      <c r="BC1298"/>
    </row>
    <row r="1299" spans="1:55">
      <c r="A1299" t="s">
        <v>2348</v>
      </c>
      <c r="B1299" t="s">
        <v>2349</v>
      </c>
      <c r="D1299" s="7">
        <v>44991</v>
      </c>
      <c r="E1299" s="8">
        <v>46680</v>
      </c>
      <c r="F1299" s="8" t="s">
        <v>219</v>
      </c>
      <c r="G1299" t="s">
        <v>220</v>
      </c>
      <c r="H1299" t="s">
        <v>823</v>
      </c>
      <c r="I1299" t="s">
        <v>824</v>
      </c>
      <c r="J1299" t="s">
        <v>825</v>
      </c>
      <c r="K1299" t="s">
        <v>739</v>
      </c>
      <c r="L1299" s="9" t="s">
        <v>740</v>
      </c>
      <c r="M1299" s="9" t="s">
        <v>63</v>
      </c>
      <c r="N1299" t="s">
        <v>64</v>
      </c>
      <c r="O1299" t="s">
        <v>77</v>
      </c>
      <c r="P1299" s="9" t="s">
        <v>78</v>
      </c>
      <c r="Q1299" s="5" t="s">
        <v>79</v>
      </c>
      <c r="R1299" t="s">
        <v>80</v>
      </c>
      <c r="S1299" t="s">
        <v>675</v>
      </c>
      <c r="T1299" t="s">
        <v>676</v>
      </c>
      <c r="U1299" s="9">
        <v>40</v>
      </c>
      <c r="V1299">
        <v>88</v>
      </c>
      <c r="W1299" s="9">
        <v>56.25</v>
      </c>
      <c r="X1299">
        <f>Ventes[[#This Row],[VenteNombre]]*Ventes[[#This Row],[PUHT]]</f>
        <v>4950</v>
      </c>
      <c r="Y1299">
        <f>IF(Ventes[[#This Row],[RemiseType]]="Aucun",0,IF(Ventes[[#This Row],[RemiseType]]="Bas",3%,IF(Ventes[[#This Row],[RemiseType]]="Moyen",5%,IF(Ventes[[#This Row],[RemiseType]]="Elevé",10%,0))))*Ventes[[#This Row],[VenteBrut]]</f>
        <v>495</v>
      </c>
      <c r="Z1299">
        <f>Ventes[[#This Row],[VenteBrut]]-Ventes[[#This Row],[Remise]]</f>
        <v>4455</v>
      </c>
      <c r="AA1299">
        <f>Ventes[[#This Row],[VenteNombre]]*Ventes[[#This Row],[CUHT]]</f>
        <v>3520</v>
      </c>
      <c r="AB1299">
        <f>ROUND(Ventes[[#This Row],[VenteNet]]-Ventes[[#This Row],[Cout]],2)</f>
        <v>935</v>
      </c>
      <c r="AC1299">
        <f>WEEKDAY(Ventes[[#This Row],[VenteDate]], 2)</f>
        <v>3</v>
      </c>
      <c r="AD1299" t="str">
        <f>CHOOSE(WEEKDAY(Ventes[[#This Row],[VenteDate]], 2),"lun.","mar.","mer.","jeu.","ven.","sam.","dim.")</f>
        <v>mer.</v>
      </c>
      <c r="AE1299" s="10" t="str">
        <f>IF(MONTH(Ventes[[#This Row],[VenteDate]])&lt;10,"0"&amp;MONTH(Ventes[[#This Row],[VenteDate]]),TEXT(MONTH(Ventes[[#This Row],[VenteDate]]),"##"))</f>
        <v>10</v>
      </c>
      <c r="AF1299" t="str">
        <f>CHOOSE(Ventes[[#This Row],[DateMoisNumero]],"janvier","février","mars","avril","mai","juin","juillet.","août","septembre","octobre","novembre","décembre")</f>
        <v>octobre</v>
      </c>
      <c r="AG1299" t="str">
        <f>Ventes[[#This Row],[DateAnnee]]&amp;IF(WEEKNUM(Ventes[[#This Row],[VenteDate]])&lt;10,"-0","-")&amp;WEEKNUM(Ventes[[#This Row],[VenteDate]])</f>
        <v>2027-43</v>
      </c>
      <c r="AH1299" s="10">
        <f>YEAR(Ventes[[#This Row],[VenteDate]])</f>
        <v>2027</v>
      </c>
      <c r="AI1299" s="1"/>
      <c r="AK1299" s="2"/>
      <c r="AR1299"/>
      <c r="AS1299"/>
      <c r="AT1299"/>
      <c r="AU1299"/>
      <c r="AV1299"/>
      <c r="AW1299"/>
      <c r="BA1299"/>
      <c r="BC1299"/>
    </row>
    <row r="1300" spans="1:55">
      <c r="A1300" t="s">
        <v>2348</v>
      </c>
      <c r="B1300" t="s">
        <v>2349</v>
      </c>
      <c r="D1300" s="7">
        <v>44991</v>
      </c>
      <c r="E1300" s="8">
        <v>46798</v>
      </c>
      <c r="F1300" s="8" t="s">
        <v>219</v>
      </c>
      <c r="G1300" t="s">
        <v>220</v>
      </c>
      <c r="H1300" t="s">
        <v>823</v>
      </c>
      <c r="I1300" t="s">
        <v>824</v>
      </c>
      <c r="J1300" t="s">
        <v>825</v>
      </c>
      <c r="K1300" t="s">
        <v>2248</v>
      </c>
      <c r="L1300" s="9" t="s">
        <v>2249</v>
      </c>
      <c r="M1300" s="9" t="s">
        <v>63</v>
      </c>
      <c r="N1300" t="s">
        <v>64</v>
      </c>
      <c r="O1300" t="s">
        <v>77</v>
      </c>
      <c r="P1300" s="9" t="s">
        <v>78</v>
      </c>
      <c r="Q1300" s="5" t="s">
        <v>79</v>
      </c>
      <c r="R1300" t="s">
        <v>80</v>
      </c>
      <c r="S1300" t="s">
        <v>143</v>
      </c>
      <c r="T1300" t="s">
        <v>144</v>
      </c>
      <c r="U1300" s="9">
        <v>154.80000000000001</v>
      </c>
      <c r="V1300">
        <v>35</v>
      </c>
      <c r="W1300" s="9">
        <v>262</v>
      </c>
      <c r="X1300">
        <f>Ventes[[#This Row],[VenteNombre]]*Ventes[[#This Row],[PUHT]]</f>
        <v>9170</v>
      </c>
      <c r="Y1300">
        <f>IF(Ventes[[#This Row],[RemiseType]]="Aucun",0,IF(Ventes[[#This Row],[RemiseType]]="Bas",3%,IF(Ventes[[#This Row],[RemiseType]]="Moyen",5%,IF(Ventes[[#This Row],[RemiseType]]="Elevé",10%,0))))*Ventes[[#This Row],[VenteBrut]]</f>
        <v>917</v>
      </c>
      <c r="Z1300">
        <f>Ventes[[#This Row],[VenteBrut]]-Ventes[[#This Row],[Remise]]</f>
        <v>8253</v>
      </c>
      <c r="AA1300">
        <f>Ventes[[#This Row],[VenteNombre]]*Ventes[[#This Row],[CUHT]]</f>
        <v>5418</v>
      </c>
      <c r="AB1300">
        <f>ROUND(Ventes[[#This Row],[VenteNet]]-Ventes[[#This Row],[Cout]],2)</f>
        <v>2835</v>
      </c>
      <c r="AC1300">
        <f>WEEKDAY(Ventes[[#This Row],[VenteDate]], 2)</f>
        <v>2</v>
      </c>
      <c r="AD1300" t="str">
        <f>CHOOSE(WEEKDAY(Ventes[[#This Row],[VenteDate]], 2),"lun.","mar.","mer.","jeu.","ven.","sam.","dim.")</f>
        <v>mar.</v>
      </c>
      <c r="AE1300" s="10" t="str">
        <f>IF(MONTH(Ventes[[#This Row],[VenteDate]])&lt;10,"0"&amp;MONTH(Ventes[[#This Row],[VenteDate]]),TEXT(MONTH(Ventes[[#This Row],[VenteDate]]),"##"))</f>
        <v>02</v>
      </c>
      <c r="AF1300" t="str">
        <f>CHOOSE(Ventes[[#This Row],[DateMoisNumero]],"janvier","février","mars","avril","mai","juin","juillet.","août","septembre","octobre","novembre","décembre")</f>
        <v>février</v>
      </c>
      <c r="AG1300" t="str">
        <f>Ventes[[#This Row],[DateAnnee]]&amp;IF(WEEKNUM(Ventes[[#This Row],[VenteDate]])&lt;10,"-0","-")&amp;WEEKNUM(Ventes[[#This Row],[VenteDate]])</f>
        <v>2028-08</v>
      </c>
      <c r="AH1300" s="10">
        <f>YEAR(Ventes[[#This Row],[VenteDate]])</f>
        <v>2028</v>
      </c>
      <c r="AI1300" s="1"/>
      <c r="AK1300" s="2"/>
      <c r="AR1300"/>
      <c r="AS1300"/>
      <c r="AT1300"/>
      <c r="AU1300"/>
      <c r="AV1300"/>
      <c r="AW1300"/>
      <c r="BA1300"/>
      <c r="BC1300"/>
    </row>
    <row r="1301" spans="1:55">
      <c r="A1301" t="s">
        <v>2348</v>
      </c>
      <c r="B1301" t="s">
        <v>2349</v>
      </c>
      <c r="D1301" s="7">
        <v>44991</v>
      </c>
      <c r="E1301" s="8">
        <v>46854</v>
      </c>
      <c r="F1301" s="8" t="s">
        <v>219</v>
      </c>
      <c r="G1301" t="s">
        <v>220</v>
      </c>
      <c r="H1301" t="s">
        <v>823</v>
      </c>
      <c r="I1301" t="s">
        <v>824</v>
      </c>
      <c r="J1301" t="s">
        <v>825</v>
      </c>
      <c r="K1301" t="s">
        <v>904</v>
      </c>
      <c r="L1301" s="9" t="s">
        <v>905</v>
      </c>
      <c r="M1301" s="9" t="s">
        <v>75</v>
      </c>
      <c r="N1301" t="s">
        <v>76</v>
      </c>
      <c r="O1301" t="s">
        <v>55</v>
      </c>
      <c r="P1301" s="9" t="s">
        <v>56</v>
      </c>
      <c r="Q1301" s="5" t="s">
        <v>79</v>
      </c>
      <c r="R1301" t="s">
        <v>80</v>
      </c>
      <c r="S1301" t="s">
        <v>67</v>
      </c>
      <c r="T1301" t="s">
        <v>68</v>
      </c>
      <c r="U1301" s="9">
        <v>9.33</v>
      </c>
      <c r="V1301">
        <v>26</v>
      </c>
      <c r="W1301" s="9">
        <v>10.67</v>
      </c>
      <c r="X1301">
        <f>Ventes[[#This Row],[VenteNombre]]*Ventes[[#This Row],[PUHT]]</f>
        <v>277.42</v>
      </c>
      <c r="Y1301">
        <f>IF(Ventes[[#This Row],[RemiseType]]="Aucun",0,IF(Ventes[[#This Row],[RemiseType]]="Bas",3%,IF(Ventes[[#This Row],[RemiseType]]="Moyen",5%,IF(Ventes[[#This Row],[RemiseType]]="Elevé",10%,0))))*Ventes[[#This Row],[VenteBrut]]</f>
        <v>8.3225999999999996</v>
      </c>
      <c r="Z1301">
        <f>Ventes[[#This Row],[VenteBrut]]-Ventes[[#This Row],[Remise]]</f>
        <v>269.09739999999999</v>
      </c>
      <c r="AA1301">
        <f>Ventes[[#This Row],[VenteNombre]]*Ventes[[#This Row],[CUHT]]</f>
        <v>242.58</v>
      </c>
      <c r="AB1301">
        <f>ROUND(Ventes[[#This Row],[VenteNet]]-Ventes[[#This Row],[Cout]],2)</f>
        <v>26.52</v>
      </c>
      <c r="AC1301">
        <f>WEEKDAY(Ventes[[#This Row],[VenteDate]], 2)</f>
        <v>2</v>
      </c>
      <c r="AD1301" t="str">
        <f>CHOOSE(WEEKDAY(Ventes[[#This Row],[VenteDate]], 2),"lun.","mar.","mer.","jeu.","ven.","sam.","dim.")</f>
        <v>mar.</v>
      </c>
      <c r="AE1301" s="10" t="str">
        <f>IF(MONTH(Ventes[[#This Row],[VenteDate]])&lt;10,"0"&amp;MONTH(Ventes[[#This Row],[VenteDate]]),TEXT(MONTH(Ventes[[#This Row],[VenteDate]]),"##"))</f>
        <v>04</v>
      </c>
      <c r="AF1301" t="str">
        <f>CHOOSE(Ventes[[#This Row],[DateMoisNumero]],"janvier","février","mars","avril","mai","juin","juillet.","août","septembre","octobre","novembre","décembre")</f>
        <v>avril</v>
      </c>
      <c r="AG1301" t="str">
        <f>Ventes[[#This Row],[DateAnnee]]&amp;IF(WEEKNUM(Ventes[[#This Row],[VenteDate]])&lt;10,"-0","-")&amp;WEEKNUM(Ventes[[#This Row],[VenteDate]])</f>
        <v>2028-16</v>
      </c>
      <c r="AH1301" s="10">
        <f>YEAR(Ventes[[#This Row],[VenteDate]])</f>
        <v>2028</v>
      </c>
      <c r="AI1301" s="1"/>
      <c r="AK1301" s="2"/>
      <c r="AR1301"/>
      <c r="AS1301"/>
      <c r="AT1301"/>
      <c r="AU1301"/>
      <c r="AV1301"/>
      <c r="AW1301"/>
      <c r="BA1301"/>
      <c r="BC1301"/>
    </row>
    <row r="1302" spans="1:55">
      <c r="A1302" t="s">
        <v>2358</v>
      </c>
      <c r="B1302" t="s">
        <v>2359</v>
      </c>
      <c r="D1302" s="7">
        <v>45750</v>
      </c>
      <c r="E1302" s="8">
        <v>45750</v>
      </c>
      <c r="F1302" s="8" t="s">
        <v>95</v>
      </c>
      <c r="G1302" t="s">
        <v>96</v>
      </c>
      <c r="H1302" t="s">
        <v>155</v>
      </c>
      <c r="I1302" t="s">
        <v>156</v>
      </c>
      <c r="J1302" t="s">
        <v>157</v>
      </c>
      <c r="K1302" t="s">
        <v>128</v>
      </c>
      <c r="L1302" s="9" t="s">
        <v>129</v>
      </c>
      <c r="M1302" s="9" t="s">
        <v>130</v>
      </c>
      <c r="N1302" t="s">
        <v>131</v>
      </c>
      <c r="O1302" t="s">
        <v>55</v>
      </c>
      <c r="P1302" t="s">
        <v>56</v>
      </c>
      <c r="Q1302" s="5" t="s">
        <v>79</v>
      </c>
      <c r="R1302" t="s">
        <v>80</v>
      </c>
      <c r="S1302" t="s">
        <v>175</v>
      </c>
      <c r="T1302" t="s">
        <v>176</v>
      </c>
      <c r="U1302">
        <v>160.69999999999999</v>
      </c>
      <c r="V1302">
        <v>21</v>
      </c>
      <c r="W1302">
        <v>273.87</v>
      </c>
      <c r="X1302">
        <f>Ventes[[#This Row],[VenteNombre]]*Ventes[[#This Row],[PUHT]]</f>
        <v>5751.27</v>
      </c>
      <c r="Y1302">
        <f>IF(Ventes[[#This Row],[RemiseType]]="Aucun",0,IF(Ventes[[#This Row],[RemiseType]]="Bas",3%,IF(Ventes[[#This Row],[RemiseType]]="Moyen",5%,IF(Ventes[[#This Row],[RemiseType]]="Elevé",10%,0))))*Ventes[[#This Row],[VenteBrut]]</f>
        <v>172.53810000000001</v>
      </c>
      <c r="Z1302">
        <f>Ventes[[#This Row],[VenteBrut]]-Ventes[[#This Row],[Remise]]</f>
        <v>5578.7319000000007</v>
      </c>
      <c r="AA1302">
        <f>Ventes[[#This Row],[VenteNombre]]*Ventes[[#This Row],[CUHT]]</f>
        <v>3374.7</v>
      </c>
      <c r="AB1302">
        <f>ROUND(Ventes[[#This Row],[VenteNet]]-Ventes[[#This Row],[Cout]],2)</f>
        <v>2204.0300000000002</v>
      </c>
      <c r="AC1302">
        <f>WEEKDAY(Ventes[[#This Row],[VenteDate]], 2)</f>
        <v>4</v>
      </c>
      <c r="AD1302" t="str">
        <f>CHOOSE(WEEKDAY(Ventes[[#This Row],[VenteDate]], 2),"lun.","mar.","mer.","jeu.","ven.","sam.","dim.")</f>
        <v>jeu.</v>
      </c>
      <c r="AE1302" s="10" t="str">
        <f>IF(MONTH(Ventes[[#This Row],[VenteDate]])&lt;10,"0"&amp;MONTH(Ventes[[#This Row],[VenteDate]]),TEXT(MONTH(Ventes[[#This Row],[VenteDate]]),"##"))</f>
        <v>04</v>
      </c>
      <c r="AF1302" t="str">
        <f>CHOOSE(Ventes[[#This Row],[DateMoisNumero]],"janvier","février","mars","avril","mai","juin","juillet.","août","septembre","octobre","novembre","décembre")</f>
        <v>avril</v>
      </c>
      <c r="AG1302" t="str">
        <f>Ventes[[#This Row],[DateAnnee]]&amp;IF(WEEKNUM(Ventes[[#This Row],[VenteDate]])&lt;10,"-0","-")&amp;WEEKNUM(Ventes[[#This Row],[VenteDate]])</f>
        <v>2025-14</v>
      </c>
      <c r="AH1302" s="10">
        <f>YEAR(Ventes[[#This Row],[VenteDate]])</f>
        <v>2025</v>
      </c>
      <c r="AI1302" s="1"/>
      <c r="AK1302" s="2"/>
      <c r="AR1302"/>
      <c r="AS1302"/>
      <c r="AT1302"/>
      <c r="AU1302"/>
      <c r="AV1302"/>
      <c r="AW1302"/>
      <c r="BA1302"/>
      <c r="BC1302"/>
    </row>
    <row r="1303" spans="1:55">
      <c r="A1303" t="s">
        <v>2358</v>
      </c>
      <c r="B1303" t="s">
        <v>2359</v>
      </c>
      <c r="D1303" s="7">
        <v>45750</v>
      </c>
      <c r="E1303" s="8">
        <v>45750</v>
      </c>
      <c r="F1303" s="8" t="s">
        <v>95</v>
      </c>
      <c r="G1303" t="s">
        <v>96</v>
      </c>
      <c r="H1303" t="s">
        <v>155</v>
      </c>
      <c r="I1303" t="s">
        <v>156</v>
      </c>
      <c r="J1303" t="s">
        <v>157</v>
      </c>
      <c r="K1303" t="s">
        <v>1019</v>
      </c>
      <c r="L1303" s="9" t="s">
        <v>1020</v>
      </c>
      <c r="M1303" s="9" t="s">
        <v>130</v>
      </c>
      <c r="N1303" t="s">
        <v>131</v>
      </c>
      <c r="O1303" t="s">
        <v>55</v>
      </c>
      <c r="P1303" s="9" t="s">
        <v>56</v>
      </c>
      <c r="Q1303" s="5" t="s">
        <v>79</v>
      </c>
      <c r="R1303" t="s">
        <v>80</v>
      </c>
      <c r="S1303" t="s">
        <v>175</v>
      </c>
      <c r="T1303" t="s">
        <v>176</v>
      </c>
      <c r="U1303" s="9">
        <v>60.26</v>
      </c>
      <c r="V1303">
        <v>21</v>
      </c>
      <c r="W1303" s="9">
        <v>127.7</v>
      </c>
      <c r="X1303">
        <f>Ventes[[#This Row],[VenteNombre]]*Ventes[[#This Row],[PUHT]]</f>
        <v>2681.7000000000003</v>
      </c>
      <c r="Y1303">
        <f>IF(Ventes[[#This Row],[RemiseType]]="Aucun",0,IF(Ventes[[#This Row],[RemiseType]]="Bas",3%,IF(Ventes[[#This Row],[RemiseType]]="Moyen",5%,IF(Ventes[[#This Row],[RemiseType]]="Elevé",10%,0))))*Ventes[[#This Row],[VenteBrut]]</f>
        <v>80.451000000000008</v>
      </c>
      <c r="Z1303">
        <f>Ventes[[#This Row],[VenteBrut]]-Ventes[[#This Row],[Remise]]</f>
        <v>2601.2490000000003</v>
      </c>
      <c r="AA1303">
        <f>Ventes[[#This Row],[VenteNombre]]*Ventes[[#This Row],[CUHT]]</f>
        <v>1265.46</v>
      </c>
      <c r="AB1303">
        <f>ROUND(Ventes[[#This Row],[VenteNet]]-Ventes[[#This Row],[Cout]],2)</f>
        <v>1335.79</v>
      </c>
      <c r="AC1303">
        <f>WEEKDAY(Ventes[[#This Row],[VenteDate]], 2)</f>
        <v>4</v>
      </c>
      <c r="AD1303" t="str">
        <f>CHOOSE(WEEKDAY(Ventes[[#This Row],[VenteDate]], 2),"lun.","mar.","mer.","jeu.","ven.","sam.","dim.")</f>
        <v>jeu.</v>
      </c>
      <c r="AE1303" s="10" t="str">
        <f>IF(MONTH(Ventes[[#This Row],[VenteDate]])&lt;10,"0"&amp;MONTH(Ventes[[#This Row],[VenteDate]]),TEXT(MONTH(Ventes[[#This Row],[VenteDate]]),"##"))</f>
        <v>04</v>
      </c>
      <c r="AF1303" t="str">
        <f>CHOOSE(Ventes[[#This Row],[DateMoisNumero]],"janvier","février","mars","avril","mai","juin","juillet.","août","septembre","octobre","novembre","décembre")</f>
        <v>avril</v>
      </c>
      <c r="AG1303" t="str">
        <f>Ventes[[#This Row],[DateAnnee]]&amp;IF(WEEKNUM(Ventes[[#This Row],[VenteDate]])&lt;10,"-0","-")&amp;WEEKNUM(Ventes[[#This Row],[VenteDate]])</f>
        <v>2025-14</v>
      </c>
      <c r="AH1303" s="10">
        <f>YEAR(Ventes[[#This Row],[VenteDate]])</f>
        <v>2025</v>
      </c>
      <c r="AI1303" s="1"/>
      <c r="AK1303" s="2"/>
      <c r="AR1303"/>
      <c r="AS1303"/>
      <c r="AT1303"/>
      <c r="AU1303"/>
      <c r="AV1303"/>
      <c r="AW1303"/>
      <c r="BA1303"/>
      <c r="BC1303"/>
    </row>
    <row r="1304" spans="1:55">
      <c r="A1304" t="s">
        <v>2358</v>
      </c>
      <c r="B1304" t="s">
        <v>2359</v>
      </c>
      <c r="D1304" s="7">
        <v>45750</v>
      </c>
      <c r="E1304" s="8">
        <v>45750</v>
      </c>
      <c r="F1304" s="8" t="s">
        <v>95</v>
      </c>
      <c r="G1304" t="s">
        <v>96</v>
      </c>
      <c r="H1304" t="s">
        <v>155</v>
      </c>
      <c r="I1304" t="s">
        <v>156</v>
      </c>
      <c r="J1304" t="s">
        <v>157</v>
      </c>
      <c r="K1304" t="s">
        <v>2360</v>
      </c>
      <c r="L1304" s="9" t="s">
        <v>2361</v>
      </c>
      <c r="M1304" s="9" t="s">
        <v>53</v>
      </c>
      <c r="N1304" t="s">
        <v>54</v>
      </c>
      <c r="O1304" t="s">
        <v>55</v>
      </c>
      <c r="P1304" s="9" t="s">
        <v>56</v>
      </c>
      <c r="Q1304" s="5" t="s">
        <v>79</v>
      </c>
      <c r="R1304" t="s">
        <v>80</v>
      </c>
      <c r="S1304" t="s">
        <v>160</v>
      </c>
      <c r="T1304" t="s">
        <v>161</v>
      </c>
      <c r="U1304" s="9">
        <v>90.72</v>
      </c>
      <c r="V1304">
        <v>11</v>
      </c>
      <c r="W1304" s="9">
        <v>136.08000000000001</v>
      </c>
      <c r="X1304">
        <f>Ventes[[#This Row],[VenteNombre]]*Ventes[[#This Row],[PUHT]]</f>
        <v>1496.88</v>
      </c>
      <c r="Y1304">
        <f>IF(Ventes[[#This Row],[RemiseType]]="Aucun",0,IF(Ventes[[#This Row],[RemiseType]]="Bas",3%,IF(Ventes[[#This Row],[RemiseType]]="Moyen",5%,IF(Ventes[[#This Row],[RemiseType]]="Elevé",10%,0))))*Ventes[[#This Row],[VenteBrut]]</f>
        <v>44.906400000000005</v>
      </c>
      <c r="Z1304">
        <f>Ventes[[#This Row],[VenteBrut]]-Ventes[[#This Row],[Remise]]</f>
        <v>1451.9736</v>
      </c>
      <c r="AA1304">
        <f>Ventes[[#This Row],[VenteNombre]]*Ventes[[#This Row],[CUHT]]</f>
        <v>997.92</v>
      </c>
      <c r="AB1304">
        <f>ROUND(Ventes[[#This Row],[VenteNet]]-Ventes[[#This Row],[Cout]],2)</f>
        <v>454.05</v>
      </c>
      <c r="AC1304">
        <f>WEEKDAY(Ventes[[#This Row],[VenteDate]], 2)</f>
        <v>4</v>
      </c>
      <c r="AD1304" t="str">
        <f>CHOOSE(WEEKDAY(Ventes[[#This Row],[VenteDate]], 2),"lun.","mar.","mer.","jeu.","ven.","sam.","dim.")</f>
        <v>jeu.</v>
      </c>
      <c r="AE1304" s="10" t="str">
        <f>IF(MONTH(Ventes[[#This Row],[VenteDate]])&lt;10,"0"&amp;MONTH(Ventes[[#This Row],[VenteDate]]),TEXT(MONTH(Ventes[[#This Row],[VenteDate]]),"##"))</f>
        <v>04</v>
      </c>
      <c r="AF1304" t="str">
        <f>CHOOSE(Ventes[[#This Row],[DateMoisNumero]],"janvier","février","mars","avril","mai","juin","juillet.","août","septembre","octobre","novembre","décembre")</f>
        <v>avril</v>
      </c>
      <c r="AG1304" t="str">
        <f>Ventes[[#This Row],[DateAnnee]]&amp;IF(WEEKNUM(Ventes[[#This Row],[VenteDate]])&lt;10,"-0","-")&amp;WEEKNUM(Ventes[[#This Row],[VenteDate]])</f>
        <v>2025-14</v>
      </c>
      <c r="AH1304" s="10">
        <f>YEAR(Ventes[[#This Row],[VenteDate]])</f>
        <v>2025</v>
      </c>
      <c r="AI1304" s="1"/>
      <c r="AK1304" s="2"/>
      <c r="AR1304"/>
      <c r="AS1304"/>
      <c r="AT1304"/>
      <c r="AU1304"/>
      <c r="AV1304"/>
      <c r="AW1304"/>
      <c r="BA1304"/>
      <c r="BC1304"/>
    </row>
    <row r="1305" spans="1:55">
      <c r="A1305" t="s">
        <v>2358</v>
      </c>
      <c r="B1305" t="s">
        <v>2359</v>
      </c>
      <c r="D1305" s="7">
        <v>45750</v>
      </c>
      <c r="E1305" s="8">
        <v>45929</v>
      </c>
      <c r="F1305" s="8" t="s">
        <v>95</v>
      </c>
      <c r="G1305" t="s">
        <v>96</v>
      </c>
      <c r="H1305" t="s">
        <v>155</v>
      </c>
      <c r="I1305" t="s">
        <v>156</v>
      </c>
      <c r="J1305" t="s">
        <v>157</v>
      </c>
      <c r="K1305" t="s">
        <v>1833</v>
      </c>
      <c r="L1305" s="9" t="s">
        <v>1834</v>
      </c>
      <c r="M1305" s="9" t="s">
        <v>53</v>
      </c>
      <c r="N1305" t="s">
        <v>54</v>
      </c>
      <c r="O1305" t="s">
        <v>45</v>
      </c>
      <c r="P1305" t="s">
        <v>46</v>
      </c>
      <c r="Q1305" s="5" t="s">
        <v>79</v>
      </c>
      <c r="R1305" t="s">
        <v>80</v>
      </c>
      <c r="S1305" t="s">
        <v>115</v>
      </c>
      <c r="T1305" t="s">
        <v>116</v>
      </c>
      <c r="U1305">
        <v>14.22</v>
      </c>
      <c r="V1305">
        <v>13</v>
      </c>
      <c r="W1305">
        <v>19.579999999999998</v>
      </c>
      <c r="X1305">
        <f>Ventes[[#This Row],[VenteNombre]]*Ventes[[#This Row],[PUHT]]</f>
        <v>254.53999999999996</v>
      </c>
      <c r="Y1305">
        <f>IF(Ventes[[#This Row],[RemiseType]]="Aucun",0,IF(Ventes[[#This Row],[RemiseType]]="Bas",3%,IF(Ventes[[#This Row],[RemiseType]]="Moyen",5%,IF(Ventes[[#This Row],[RemiseType]]="Elevé",10%,0))))*Ventes[[#This Row],[VenteBrut]]</f>
        <v>12.726999999999999</v>
      </c>
      <c r="Z1305">
        <f>Ventes[[#This Row],[VenteBrut]]-Ventes[[#This Row],[Remise]]</f>
        <v>241.81299999999996</v>
      </c>
      <c r="AA1305">
        <f>Ventes[[#This Row],[VenteNombre]]*Ventes[[#This Row],[CUHT]]</f>
        <v>184.86</v>
      </c>
      <c r="AB1305">
        <f>ROUND(Ventes[[#This Row],[VenteNet]]-Ventes[[#This Row],[Cout]],2)</f>
        <v>56.95</v>
      </c>
      <c r="AC1305">
        <f>WEEKDAY(Ventes[[#This Row],[VenteDate]], 2)</f>
        <v>1</v>
      </c>
      <c r="AD1305" t="str">
        <f>CHOOSE(WEEKDAY(Ventes[[#This Row],[VenteDate]], 2),"lun.","mar.","mer.","jeu.","ven.","sam.","dim.")</f>
        <v>lun.</v>
      </c>
      <c r="AE1305" s="10" t="str">
        <f>IF(MONTH(Ventes[[#This Row],[VenteDate]])&lt;10,"0"&amp;MONTH(Ventes[[#This Row],[VenteDate]]),TEXT(MONTH(Ventes[[#This Row],[VenteDate]]),"##"))</f>
        <v>09</v>
      </c>
      <c r="AF1305" t="str">
        <f>CHOOSE(Ventes[[#This Row],[DateMoisNumero]],"janvier","février","mars","avril","mai","juin","juillet.","août","septembre","octobre","novembre","décembre")</f>
        <v>septembre</v>
      </c>
      <c r="AG1305" t="str">
        <f>Ventes[[#This Row],[DateAnnee]]&amp;IF(WEEKNUM(Ventes[[#This Row],[VenteDate]])&lt;10,"-0","-")&amp;WEEKNUM(Ventes[[#This Row],[VenteDate]])</f>
        <v>2025-40</v>
      </c>
      <c r="AH1305" s="10">
        <f>YEAR(Ventes[[#This Row],[VenteDate]])</f>
        <v>2025</v>
      </c>
      <c r="AI1305" s="1"/>
      <c r="AK1305" s="2"/>
      <c r="AR1305"/>
      <c r="AS1305"/>
      <c r="AT1305"/>
      <c r="AU1305"/>
      <c r="AV1305"/>
      <c r="AW1305"/>
      <c r="BA1305"/>
      <c r="BC1305"/>
    </row>
    <row r="1306" spans="1:55">
      <c r="A1306" t="s">
        <v>2358</v>
      </c>
      <c r="B1306" t="s">
        <v>2359</v>
      </c>
      <c r="D1306" s="7">
        <v>45750</v>
      </c>
      <c r="E1306" s="8">
        <v>46358</v>
      </c>
      <c r="F1306" s="8" t="s">
        <v>95</v>
      </c>
      <c r="G1306" t="s">
        <v>96</v>
      </c>
      <c r="H1306" t="s">
        <v>155</v>
      </c>
      <c r="I1306" t="s">
        <v>156</v>
      </c>
      <c r="J1306" t="s">
        <v>157</v>
      </c>
      <c r="K1306" t="s">
        <v>2362</v>
      </c>
      <c r="L1306" s="9" t="s">
        <v>2363</v>
      </c>
      <c r="M1306" s="9" t="s">
        <v>53</v>
      </c>
      <c r="N1306" t="s">
        <v>54</v>
      </c>
      <c r="O1306" t="s">
        <v>55</v>
      </c>
      <c r="P1306" t="s">
        <v>56</v>
      </c>
      <c r="Q1306" s="5" t="s">
        <v>79</v>
      </c>
      <c r="R1306" t="s">
        <v>80</v>
      </c>
      <c r="S1306" t="s">
        <v>160</v>
      </c>
      <c r="T1306" t="s">
        <v>161</v>
      </c>
      <c r="U1306">
        <v>40</v>
      </c>
      <c r="V1306">
        <v>11</v>
      </c>
      <c r="W1306">
        <v>60</v>
      </c>
      <c r="X1306">
        <f>Ventes[[#This Row],[VenteNombre]]*Ventes[[#This Row],[PUHT]]</f>
        <v>660</v>
      </c>
      <c r="Y1306">
        <f>IF(Ventes[[#This Row],[RemiseType]]="Aucun",0,IF(Ventes[[#This Row],[RemiseType]]="Bas",3%,IF(Ventes[[#This Row],[RemiseType]]="Moyen",5%,IF(Ventes[[#This Row],[RemiseType]]="Elevé",10%,0))))*Ventes[[#This Row],[VenteBrut]]</f>
        <v>19.8</v>
      </c>
      <c r="Z1306">
        <f>Ventes[[#This Row],[VenteBrut]]-Ventes[[#This Row],[Remise]]</f>
        <v>640.20000000000005</v>
      </c>
      <c r="AA1306">
        <f>Ventes[[#This Row],[VenteNombre]]*Ventes[[#This Row],[CUHT]]</f>
        <v>440</v>
      </c>
      <c r="AB1306">
        <f>ROUND(Ventes[[#This Row],[VenteNet]]-Ventes[[#This Row],[Cout]],2)</f>
        <v>200.2</v>
      </c>
      <c r="AC1306">
        <f>WEEKDAY(Ventes[[#This Row],[VenteDate]], 2)</f>
        <v>3</v>
      </c>
      <c r="AD1306" t="str">
        <f>CHOOSE(WEEKDAY(Ventes[[#This Row],[VenteDate]], 2),"lun.","mar.","mer.","jeu.","ven.","sam.","dim.")</f>
        <v>mer.</v>
      </c>
      <c r="AE1306" s="10" t="str">
        <f>IF(MONTH(Ventes[[#This Row],[VenteDate]])&lt;10,"0"&amp;MONTH(Ventes[[#This Row],[VenteDate]]),TEXT(MONTH(Ventes[[#This Row],[VenteDate]]),"##"))</f>
        <v>12</v>
      </c>
      <c r="AF1306" t="str">
        <f>CHOOSE(Ventes[[#This Row],[DateMoisNumero]],"janvier","février","mars","avril","mai","juin","juillet.","août","septembre","octobre","novembre","décembre")</f>
        <v>décembre</v>
      </c>
      <c r="AG1306" t="str">
        <f>Ventes[[#This Row],[DateAnnee]]&amp;IF(WEEKNUM(Ventes[[#This Row],[VenteDate]])&lt;10,"-0","-")&amp;WEEKNUM(Ventes[[#This Row],[VenteDate]])</f>
        <v>2026-49</v>
      </c>
      <c r="AH1306" s="10">
        <f>YEAR(Ventes[[#This Row],[VenteDate]])</f>
        <v>2026</v>
      </c>
      <c r="AI1306" s="1"/>
      <c r="AK1306" s="2"/>
      <c r="AR1306"/>
      <c r="AS1306"/>
      <c r="AT1306"/>
      <c r="AU1306"/>
      <c r="AV1306"/>
      <c r="AW1306"/>
      <c r="BA1306"/>
      <c r="BC1306"/>
    </row>
    <row r="1307" spans="1:55">
      <c r="A1307" t="s">
        <v>2358</v>
      </c>
      <c r="B1307" t="s">
        <v>2359</v>
      </c>
      <c r="D1307" s="7">
        <v>45750</v>
      </c>
      <c r="E1307" s="8">
        <v>46659</v>
      </c>
      <c r="F1307" s="8" t="s">
        <v>95</v>
      </c>
      <c r="G1307" t="s">
        <v>96</v>
      </c>
      <c r="H1307" t="s">
        <v>155</v>
      </c>
      <c r="I1307" t="s">
        <v>156</v>
      </c>
      <c r="J1307" t="s">
        <v>157</v>
      </c>
      <c r="K1307" t="s">
        <v>1827</v>
      </c>
      <c r="L1307" s="9" t="s">
        <v>1828</v>
      </c>
      <c r="M1307" s="9" t="s">
        <v>53</v>
      </c>
      <c r="N1307" t="s">
        <v>54</v>
      </c>
      <c r="O1307" t="s">
        <v>45</v>
      </c>
      <c r="P1307" s="9" t="s">
        <v>46</v>
      </c>
      <c r="Q1307" s="5" t="s">
        <v>79</v>
      </c>
      <c r="R1307" t="s">
        <v>80</v>
      </c>
      <c r="S1307" t="s">
        <v>115</v>
      </c>
      <c r="T1307" t="s">
        <v>116</v>
      </c>
      <c r="U1307" s="9">
        <v>59.72</v>
      </c>
      <c r="V1307">
        <v>13</v>
      </c>
      <c r="W1307" s="9">
        <v>82.22</v>
      </c>
      <c r="X1307">
        <f>Ventes[[#This Row],[VenteNombre]]*Ventes[[#This Row],[PUHT]]</f>
        <v>1068.8599999999999</v>
      </c>
      <c r="Y1307">
        <f>IF(Ventes[[#This Row],[RemiseType]]="Aucun",0,IF(Ventes[[#This Row],[RemiseType]]="Bas",3%,IF(Ventes[[#This Row],[RemiseType]]="Moyen",5%,IF(Ventes[[#This Row],[RemiseType]]="Elevé",10%,0))))*Ventes[[#This Row],[VenteBrut]]</f>
        <v>53.442999999999998</v>
      </c>
      <c r="Z1307">
        <f>Ventes[[#This Row],[VenteBrut]]-Ventes[[#This Row],[Remise]]</f>
        <v>1015.4169999999999</v>
      </c>
      <c r="AA1307">
        <f>Ventes[[#This Row],[VenteNombre]]*Ventes[[#This Row],[CUHT]]</f>
        <v>776.36</v>
      </c>
      <c r="AB1307">
        <f>ROUND(Ventes[[#This Row],[VenteNet]]-Ventes[[#This Row],[Cout]],2)</f>
        <v>239.06</v>
      </c>
      <c r="AC1307">
        <f>WEEKDAY(Ventes[[#This Row],[VenteDate]], 2)</f>
        <v>3</v>
      </c>
      <c r="AD1307" t="str">
        <f>CHOOSE(WEEKDAY(Ventes[[#This Row],[VenteDate]], 2),"lun.","mar.","mer.","jeu.","ven.","sam.","dim.")</f>
        <v>mer.</v>
      </c>
      <c r="AE1307" s="10" t="str">
        <f>IF(MONTH(Ventes[[#This Row],[VenteDate]])&lt;10,"0"&amp;MONTH(Ventes[[#This Row],[VenteDate]]),TEXT(MONTH(Ventes[[#This Row],[VenteDate]]),"##"))</f>
        <v>09</v>
      </c>
      <c r="AF1307" t="str">
        <f>CHOOSE(Ventes[[#This Row],[DateMoisNumero]],"janvier","février","mars","avril","mai","juin","juillet.","août","septembre","octobre","novembre","décembre")</f>
        <v>septembre</v>
      </c>
      <c r="AG1307" t="str">
        <f>Ventes[[#This Row],[DateAnnee]]&amp;IF(WEEKNUM(Ventes[[#This Row],[VenteDate]])&lt;10,"-0","-")&amp;WEEKNUM(Ventes[[#This Row],[VenteDate]])</f>
        <v>2027-40</v>
      </c>
      <c r="AH1307" s="10">
        <f>YEAR(Ventes[[#This Row],[VenteDate]])</f>
        <v>2027</v>
      </c>
      <c r="AI1307" s="1"/>
      <c r="AK1307" s="2"/>
      <c r="AR1307"/>
      <c r="AS1307"/>
      <c r="AT1307"/>
      <c r="AU1307"/>
      <c r="AV1307"/>
      <c r="AW1307"/>
      <c r="BA1307"/>
      <c r="BC1307"/>
    </row>
    <row r="1308" spans="1:55">
      <c r="A1308" t="s">
        <v>2364</v>
      </c>
      <c r="B1308" t="s">
        <v>2365</v>
      </c>
      <c r="D1308" s="7">
        <v>45592</v>
      </c>
      <c r="E1308" s="8">
        <v>45901</v>
      </c>
      <c r="F1308" s="8" t="s">
        <v>95</v>
      </c>
      <c r="G1308" t="s">
        <v>96</v>
      </c>
      <c r="H1308" t="s">
        <v>155</v>
      </c>
      <c r="I1308" t="s">
        <v>156</v>
      </c>
      <c r="J1308" t="s">
        <v>157</v>
      </c>
      <c r="K1308" t="s">
        <v>2366</v>
      </c>
      <c r="L1308" s="9" t="s">
        <v>2367</v>
      </c>
      <c r="M1308" s="9" t="s">
        <v>43</v>
      </c>
      <c r="N1308" t="s">
        <v>44</v>
      </c>
      <c r="O1308" t="s">
        <v>77</v>
      </c>
      <c r="P1308" t="s">
        <v>78</v>
      </c>
      <c r="Q1308" s="5" t="s">
        <v>79</v>
      </c>
      <c r="R1308" t="s">
        <v>80</v>
      </c>
      <c r="S1308" t="s">
        <v>179</v>
      </c>
      <c r="T1308" t="s">
        <v>180</v>
      </c>
      <c r="U1308">
        <v>22.68</v>
      </c>
      <c r="V1308">
        <v>22</v>
      </c>
      <c r="W1308">
        <v>110.77</v>
      </c>
      <c r="X1308">
        <f>Ventes[[#This Row],[VenteNombre]]*Ventes[[#This Row],[PUHT]]</f>
        <v>2436.94</v>
      </c>
      <c r="Y1308">
        <f>IF(Ventes[[#This Row],[RemiseType]]="Aucun",0,IF(Ventes[[#This Row],[RemiseType]]="Bas",3%,IF(Ventes[[#This Row],[RemiseType]]="Moyen",5%,IF(Ventes[[#This Row],[RemiseType]]="Elevé",10%,0))))*Ventes[[#This Row],[VenteBrut]]</f>
        <v>243.69400000000002</v>
      </c>
      <c r="Z1308">
        <f>Ventes[[#This Row],[VenteBrut]]-Ventes[[#This Row],[Remise]]</f>
        <v>2193.2460000000001</v>
      </c>
      <c r="AA1308">
        <f>Ventes[[#This Row],[VenteNombre]]*Ventes[[#This Row],[CUHT]]</f>
        <v>498.96</v>
      </c>
      <c r="AB1308">
        <f>ROUND(Ventes[[#This Row],[VenteNet]]-Ventes[[#This Row],[Cout]],2)</f>
        <v>1694.29</v>
      </c>
      <c r="AC1308">
        <f>WEEKDAY(Ventes[[#This Row],[VenteDate]], 2)</f>
        <v>1</v>
      </c>
      <c r="AD1308" t="str">
        <f>CHOOSE(WEEKDAY(Ventes[[#This Row],[VenteDate]], 2),"lun.","mar.","mer.","jeu.","ven.","sam.","dim.")</f>
        <v>lun.</v>
      </c>
      <c r="AE1308" s="10" t="str">
        <f>IF(MONTH(Ventes[[#This Row],[VenteDate]])&lt;10,"0"&amp;MONTH(Ventes[[#This Row],[VenteDate]]),TEXT(MONTH(Ventes[[#This Row],[VenteDate]]),"##"))</f>
        <v>09</v>
      </c>
      <c r="AF1308" t="str">
        <f>CHOOSE(Ventes[[#This Row],[DateMoisNumero]],"janvier","février","mars","avril","mai","juin","juillet.","août","septembre","octobre","novembre","décembre")</f>
        <v>septembre</v>
      </c>
      <c r="AG1308" t="str">
        <f>Ventes[[#This Row],[DateAnnee]]&amp;IF(WEEKNUM(Ventes[[#This Row],[VenteDate]])&lt;10,"-0","-")&amp;WEEKNUM(Ventes[[#This Row],[VenteDate]])</f>
        <v>2025-36</v>
      </c>
      <c r="AH1308" s="10">
        <f>YEAR(Ventes[[#This Row],[VenteDate]])</f>
        <v>2025</v>
      </c>
      <c r="AI1308" s="1"/>
      <c r="AK1308" s="2"/>
      <c r="AR1308"/>
      <c r="AS1308"/>
      <c r="AT1308"/>
      <c r="AU1308"/>
      <c r="AV1308"/>
      <c r="AW1308"/>
      <c r="BA1308"/>
      <c r="BC1308"/>
    </row>
    <row r="1309" spans="1:55">
      <c r="A1309" t="s">
        <v>2364</v>
      </c>
      <c r="B1309" t="s">
        <v>2365</v>
      </c>
      <c r="D1309" s="7">
        <v>45592</v>
      </c>
      <c r="E1309" s="8">
        <v>46631</v>
      </c>
      <c r="F1309" s="8" t="s">
        <v>95</v>
      </c>
      <c r="G1309" t="s">
        <v>96</v>
      </c>
      <c r="H1309" t="s">
        <v>155</v>
      </c>
      <c r="I1309" t="s">
        <v>156</v>
      </c>
      <c r="J1309" t="s">
        <v>157</v>
      </c>
      <c r="K1309" t="s">
        <v>1985</v>
      </c>
      <c r="L1309" s="9" t="s">
        <v>1986</v>
      </c>
      <c r="M1309" s="9" t="s">
        <v>43</v>
      </c>
      <c r="N1309" t="s">
        <v>44</v>
      </c>
      <c r="O1309" t="s">
        <v>77</v>
      </c>
      <c r="P1309" s="9" t="s">
        <v>78</v>
      </c>
      <c r="Q1309" s="5" t="s">
        <v>79</v>
      </c>
      <c r="R1309" t="s">
        <v>80</v>
      </c>
      <c r="S1309" t="s">
        <v>179</v>
      </c>
      <c r="T1309" t="s">
        <v>180</v>
      </c>
      <c r="U1309" s="9">
        <v>36</v>
      </c>
      <c r="V1309">
        <v>22</v>
      </c>
      <c r="W1309" s="9">
        <v>117.1</v>
      </c>
      <c r="X1309">
        <f>Ventes[[#This Row],[VenteNombre]]*Ventes[[#This Row],[PUHT]]</f>
        <v>2576.1999999999998</v>
      </c>
      <c r="Y1309">
        <f>IF(Ventes[[#This Row],[RemiseType]]="Aucun",0,IF(Ventes[[#This Row],[RemiseType]]="Bas",3%,IF(Ventes[[#This Row],[RemiseType]]="Moyen",5%,IF(Ventes[[#This Row],[RemiseType]]="Elevé",10%,0))))*Ventes[[#This Row],[VenteBrut]]</f>
        <v>257.62</v>
      </c>
      <c r="Z1309">
        <f>Ventes[[#This Row],[VenteBrut]]-Ventes[[#This Row],[Remise]]</f>
        <v>2318.58</v>
      </c>
      <c r="AA1309">
        <f>Ventes[[#This Row],[VenteNombre]]*Ventes[[#This Row],[CUHT]]</f>
        <v>792</v>
      </c>
      <c r="AB1309">
        <f>ROUND(Ventes[[#This Row],[VenteNet]]-Ventes[[#This Row],[Cout]],2)</f>
        <v>1526.58</v>
      </c>
      <c r="AC1309">
        <f>WEEKDAY(Ventes[[#This Row],[VenteDate]], 2)</f>
        <v>3</v>
      </c>
      <c r="AD1309" t="str">
        <f>CHOOSE(WEEKDAY(Ventes[[#This Row],[VenteDate]], 2),"lun.","mar.","mer.","jeu.","ven.","sam.","dim.")</f>
        <v>mer.</v>
      </c>
      <c r="AE1309" s="10" t="str">
        <f>IF(MONTH(Ventes[[#This Row],[VenteDate]])&lt;10,"0"&amp;MONTH(Ventes[[#This Row],[VenteDate]]),TEXT(MONTH(Ventes[[#This Row],[VenteDate]]),"##"))</f>
        <v>09</v>
      </c>
      <c r="AF1309" t="str">
        <f>CHOOSE(Ventes[[#This Row],[DateMoisNumero]],"janvier","février","mars","avril","mai","juin","juillet.","août","septembre","octobre","novembre","décembre")</f>
        <v>septembre</v>
      </c>
      <c r="AG1309" t="str">
        <f>Ventes[[#This Row],[DateAnnee]]&amp;IF(WEEKNUM(Ventes[[#This Row],[VenteDate]])&lt;10,"-0","-")&amp;WEEKNUM(Ventes[[#This Row],[VenteDate]])</f>
        <v>2027-36</v>
      </c>
      <c r="AH1309" s="10">
        <f>YEAR(Ventes[[#This Row],[VenteDate]])</f>
        <v>2027</v>
      </c>
      <c r="AI1309" s="1"/>
      <c r="AK1309" s="2"/>
      <c r="AR1309"/>
      <c r="AS1309"/>
      <c r="AT1309"/>
      <c r="AU1309"/>
      <c r="AV1309"/>
      <c r="AW1309"/>
      <c r="BA1309"/>
      <c r="BC1309"/>
    </row>
    <row r="1310" spans="1:55">
      <c r="A1310" t="s">
        <v>2368</v>
      </c>
      <c r="B1310" t="s">
        <v>2369</v>
      </c>
      <c r="C1310" t="s">
        <v>313</v>
      </c>
      <c r="D1310" s="8">
        <v>45803</v>
      </c>
      <c r="E1310" s="8">
        <v>45803</v>
      </c>
      <c r="F1310" s="8" t="s">
        <v>95</v>
      </c>
      <c r="G1310" t="s">
        <v>96</v>
      </c>
      <c r="H1310" t="s">
        <v>155</v>
      </c>
      <c r="I1310" t="s">
        <v>156</v>
      </c>
      <c r="J1310" t="s">
        <v>157</v>
      </c>
      <c r="K1310" t="s">
        <v>1787</v>
      </c>
      <c r="L1310" s="9" t="s">
        <v>1788</v>
      </c>
      <c r="M1310" s="9" t="s">
        <v>53</v>
      </c>
      <c r="N1310" t="s">
        <v>54</v>
      </c>
      <c r="O1310" t="s">
        <v>77</v>
      </c>
      <c r="P1310" t="s">
        <v>78</v>
      </c>
      <c r="Q1310" s="5" t="s">
        <v>79</v>
      </c>
      <c r="R1310" t="s">
        <v>80</v>
      </c>
      <c r="S1310" t="s">
        <v>365</v>
      </c>
      <c r="T1310" t="s">
        <v>366</v>
      </c>
      <c r="U1310">
        <v>61.2</v>
      </c>
      <c r="V1310">
        <v>12</v>
      </c>
      <c r="W1310">
        <v>167.5</v>
      </c>
      <c r="X1310">
        <f>Ventes[[#This Row],[VenteNombre]]*Ventes[[#This Row],[PUHT]]</f>
        <v>2010</v>
      </c>
      <c r="Y1310">
        <f>IF(Ventes[[#This Row],[RemiseType]]="Aucun",0,IF(Ventes[[#This Row],[RemiseType]]="Bas",3%,IF(Ventes[[#This Row],[RemiseType]]="Moyen",5%,IF(Ventes[[#This Row],[RemiseType]]="Elevé",10%,0))))*Ventes[[#This Row],[VenteBrut]]</f>
        <v>201</v>
      </c>
      <c r="Z1310">
        <f>Ventes[[#This Row],[VenteBrut]]-Ventes[[#This Row],[Remise]]</f>
        <v>1809</v>
      </c>
      <c r="AA1310">
        <f>Ventes[[#This Row],[VenteNombre]]*Ventes[[#This Row],[CUHT]]</f>
        <v>734.40000000000009</v>
      </c>
      <c r="AB1310">
        <f>ROUND(Ventes[[#This Row],[VenteNet]]-Ventes[[#This Row],[Cout]],2)</f>
        <v>1074.5999999999999</v>
      </c>
      <c r="AC1310">
        <f>WEEKDAY(Ventes[[#This Row],[VenteDate]], 2)</f>
        <v>1</v>
      </c>
      <c r="AD1310" t="str">
        <f>CHOOSE(WEEKDAY(Ventes[[#This Row],[VenteDate]], 2),"lun.","mar.","mer.","jeu.","ven.","sam.","dim.")</f>
        <v>lun.</v>
      </c>
      <c r="AE1310" s="10" t="str">
        <f>IF(MONTH(Ventes[[#This Row],[VenteDate]])&lt;10,"0"&amp;MONTH(Ventes[[#This Row],[VenteDate]]),TEXT(MONTH(Ventes[[#This Row],[VenteDate]]),"##"))</f>
        <v>05</v>
      </c>
      <c r="AF1310" t="str">
        <f>CHOOSE(Ventes[[#This Row],[DateMoisNumero]],"janvier","février","mars","avril","mai","juin","juillet.","août","septembre","octobre","novembre","décembre")</f>
        <v>mai</v>
      </c>
      <c r="AG1310" t="str">
        <f>Ventes[[#This Row],[DateAnnee]]&amp;IF(WEEKNUM(Ventes[[#This Row],[VenteDate]])&lt;10,"-0","-")&amp;WEEKNUM(Ventes[[#This Row],[VenteDate]])</f>
        <v>2025-22</v>
      </c>
      <c r="AH1310" s="10">
        <f>YEAR(Ventes[[#This Row],[VenteDate]])</f>
        <v>2025</v>
      </c>
      <c r="AI1310" s="1"/>
      <c r="AK1310" s="2"/>
      <c r="AR1310"/>
      <c r="AS1310"/>
      <c r="AT1310"/>
      <c r="AU1310"/>
      <c r="AV1310"/>
      <c r="AW1310"/>
      <c r="BA1310"/>
      <c r="BC1310"/>
    </row>
    <row r="1311" spans="1:55">
      <c r="A1311" t="s">
        <v>2368</v>
      </c>
      <c r="B1311" t="s">
        <v>2369</v>
      </c>
      <c r="C1311" t="s">
        <v>313</v>
      </c>
      <c r="D1311" s="8">
        <v>45803</v>
      </c>
      <c r="E1311" s="8">
        <v>45803</v>
      </c>
      <c r="F1311" s="8" t="s">
        <v>95</v>
      </c>
      <c r="G1311" t="s">
        <v>96</v>
      </c>
      <c r="H1311" t="s">
        <v>155</v>
      </c>
      <c r="I1311" t="s">
        <v>156</v>
      </c>
      <c r="J1311" t="s">
        <v>157</v>
      </c>
      <c r="K1311" t="s">
        <v>691</v>
      </c>
      <c r="L1311" s="9" t="s">
        <v>692</v>
      </c>
      <c r="M1311" s="9" t="s">
        <v>63</v>
      </c>
      <c r="N1311" t="s">
        <v>64</v>
      </c>
      <c r="O1311" t="s">
        <v>45</v>
      </c>
      <c r="P1311" s="9" t="s">
        <v>46</v>
      </c>
      <c r="Q1311" s="5" t="s">
        <v>79</v>
      </c>
      <c r="R1311" t="s">
        <v>80</v>
      </c>
      <c r="S1311" t="s">
        <v>143</v>
      </c>
      <c r="T1311" t="s">
        <v>144</v>
      </c>
      <c r="U1311" s="9">
        <v>84</v>
      </c>
      <c r="V1311">
        <v>56</v>
      </c>
      <c r="W1311" s="9">
        <v>168.4</v>
      </c>
      <c r="X1311">
        <f>Ventes[[#This Row],[VenteNombre]]*Ventes[[#This Row],[PUHT]]</f>
        <v>9430.4</v>
      </c>
      <c r="Y1311">
        <f>IF(Ventes[[#This Row],[RemiseType]]="Aucun",0,IF(Ventes[[#This Row],[RemiseType]]="Bas",3%,IF(Ventes[[#This Row],[RemiseType]]="Moyen",5%,IF(Ventes[[#This Row],[RemiseType]]="Elevé",10%,0))))*Ventes[[#This Row],[VenteBrut]]</f>
        <v>471.52</v>
      </c>
      <c r="Z1311">
        <f>Ventes[[#This Row],[VenteBrut]]-Ventes[[#This Row],[Remise]]</f>
        <v>8958.8799999999992</v>
      </c>
      <c r="AA1311">
        <f>Ventes[[#This Row],[VenteNombre]]*Ventes[[#This Row],[CUHT]]</f>
        <v>4704</v>
      </c>
      <c r="AB1311">
        <f>ROUND(Ventes[[#This Row],[VenteNet]]-Ventes[[#This Row],[Cout]],2)</f>
        <v>4254.88</v>
      </c>
      <c r="AC1311">
        <f>WEEKDAY(Ventes[[#This Row],[VenteDate]], 2)</f>
        <v>1</v>
      </c>
      <c r="AD1311" t="str">
        <f>CHOOSE(WEEKDAY(Ventes[[#This Row],[VenteDate]], 2),"lun.","mar.","mer.","jeu.","ven.","sam.","dim.")</f>
        <v>lun.</v>
      </c>
      <c r="AE1311" s="10" t="str">
        <f>IF(MONTH(Ventes[[#This Row],[VenteDate]])&lt;10,"0"&amp;MONTH(Ventes[[#This Row],[VenteDate]]),TEXT(MONTH(Ventes[[#This Row],[VenteDate]]),"##"))</f>
        <v>05</v>
      </c>
      <c r="AF1311" t="str">
        <f>CHOOSE(Ventes[[#This Row],[DateMoisNumero]],"janvier","février","mars","avril","mai","juin","juillet.","août","septembre","octobre","novembre","décembre")</f>
        <v>mai</v>
      </c>
      <c r="AG1311" t="str">
        <f>Ventes[[#This Row],[DateAnnee]]&amp;IF(WEEKNUM(Ventes[[#This Row],[VenteDate]])&lt;10,"-0","-")&amp;WEEKNUM(Ventes[[#This Row],[VenteDate]])</f>
        <v>2025-22</v>
      </c>
      <c r="AH1311" s="10">
        <f>YEAR(Ventes[[#This Row],[VenteDate]])</f>
        <v>2025</v>
      </c>
      <c r="AI1311" s="1"/>
      <c r="AK1311" s="2"/>
      <c r="AR1311"/>
      <c r="AS1311"/>
      <c r="AT1311"/>
      <c r="AU1311"/>
      <c r="AV1311"/>
      <c r="AW1311"/>
      <c r="BA1311"/>
      <c r="BC1311"/>
    </row>
    <row r="1312" spans="1:55">
      <c r="A1312" t="s">
        <v>2368</v>
      </c>
      <c r="B1312" t="s">
        <v>2369</v>
      </c>
      <c r="C1312" t="s">
        <v>313</v>
      </c>
      <c r="D1312" s="8">
        <v>45803</v>
      </c>
      <c r="E1312" s="8">
        <v>45803</v>
      </c>
      <c r="F1312" s="8" t="s">
        <v>95</v>
      </c>
      <c r="G1312" t="s">
        <v>96</v>
      </c>
      <c r="H1312" t="s">
        <v>155</v>
      </c>
      <c r="I1312" t="s">
        <v>156</v>
      </c>
      <c r="J1312" t="s">
        <v>157</v>
      </c>
      <c r="K1312" t="s">
        <v>378</v>
      </c>
      <c r="L1312" s="9" t="s">
        <v>379</v>
      </c>
      <c r="M1312" s="9" t="s">
        <v>63</v>
      </c>
      <c r="N1312" t="s">
        <v>64</v>
      </c>
      <c r="O1312" t="s">
        <v>45</v>
      </c>
      <c r="P1312" s="9" t="s">
        <v>46</v>
      </c>
      <c r="Q1312" s="5" t="s">
        <v>79</v>
      </c>
      <c r="R1312" t="s">
        <v>80</v>
      </c>
      <c r="S1312" t="s">
        <v>143</v>
      </c>
      <c r="T1312" t="s">
        <v>144</v>
      </c>
      <c r="U1312" s="9">
        <v>126</v>
      </c>
      <c r="V1312">
        <v>15</v>
      </c>
      <c r="W1312" s="9">
        <v>202.6</v>
      </c>
      <c r="X1312">
        <f>Ventes[[#This Row],[VenteNombre]]*Ventes[[#This Row],[PUHT]]</f>
        <v>3039</v>
      </c>
      <c r="Y1312">
        <f>IF(Ventes[[#This Row],[RemiseType]]="Aucun",0,IF(Ventes[[#This Row],[RemiseType]]="Bas",3%,IF(Ventes[[#This Row],[RemiseType]]="Moyen",5%,IF(Ventes[[#This Row],[RemiseType]]="Elevé",10%,0))))*Ventes[[#This Row],[VenteBrut]]</f>
        <v>151.95000000000002</v>
      </c>
      <c r="Z1312">
        <f>Ventes[[#This Row],[VenteBrut]]-Ventes[[#This Row],[Remise]]</f>
        <v>2887.05</v>
      </c>
      <c r="AA1312">
        <f>Ventes[[#This Row],[VenteNombre]]*Ventes[[#This Row],[CUHT]]</f>
        <v>1890</v>
      </c>
      <c r="AB1312">
        <f>ROUND(Ventes[[#This Row],[VenteNet]]-Ventes[[#This Row],[Cout]],2)</f>
        <v>997.05</v>
      </c>
      <c r="AC1312">
        <f>WEEKDAY(Ventes[[#This Row],[VenteDate]], 2)</f>
        <v>1</v>
      </c>
      <c r="AD1312" t="str">
        <f>CHOOSE(WEEKDAY(Ventes[[#This Row],[VenteDate]], 2),"lun.","mar.","mer.","jeu.","ven.","sam.","dim.")</f>
        <v>lun.</v>
      </c>
      <c r="AE1312" s="10" t="str">
        <f>IF(MONTH(Ventes[[#This Row],[VenteDate]])&lt;10,"0"&amp;MONTH(Ventes[[#This Row],[VenteDate]]),TEXT(MONTH(Ventes[[#This Row],[VenteDate]]),"##"))</f>
        <v>05</v>
      </c>
      <c r="AF1312" t="str">
        <f>CHOOSE(Ventes[[#This Row],[DateMoisNumero]],"janvier","février","mars","avril","mai","juin","juillet.","août","septembre","octobre","novembre","décembre")</f>
        <v>mai</v>
      </c>
      <c r="AG1312" t="str">
        <f>Ventes[[#This Row],[DateAnnee]]&amp;IF(WEEKNUM(Ventes[[#This Row],[VenteDate]])&lt;10,"-0","-")&amp;WEEKNUM(Ventes[[#This Row],[VenteDate]])</f>
        <v>2025-22</v>
      </c>
      <c r="AH1312" s="10">
        <f>YEAR(Ventes[[#This Row],[VenteDate]])</f>
        <v>2025</v>
      </c>
      <c r="AI1312" s="1"/>
      <c r="AK1312" s="2"/>
      <c r="AR1312"/>
      <c r="AS1312"/>
      <c r="AT1312"/>
      <c r="AU1312"/>
      <c r="AV1312"/>
      <c r="AW1312"/>
      <c r="BA1312"/>
      <c r="BC1312"/>
    </row>
    <row r="1313" spans="1:55">
      <c r="A1313" t="s">
        <v>2368</v>
      </c>
      <c r="B1313" t="s">
        <v>2369</v>
      </c>
      <c r="C1313" t="s">
        <v>313</v>
      </c>
      <c r="D1313" s="8">
        <v>45803</v>
      </c>
      <c r="E1313" s="8">
        <v>45900</v>
      </c>
      <c r="F1313" s="8" t="s">
        <v>95</v>
      </c>
      <c r="G1313" t="s">
        <v>96</v>
      </c>
      <c r="H1313" t="s">
        <v>155</v>
      </c>
      <c r="I1313" t="s">
        <v>156</v>
      </c>
      <c r="J1313" t="s">
        <v>157</v>
      </c>
      <c r="K1313" t="s">
        <v>2296</v>
      </c>
      <c r="L1313" s="9" t="s">
        <v>2297</v>
      </c>
      <c r="M1313" s="9" t="s">
        <v>63</v>
      </c>
      <c r="N1313" t="s">
        <v>64</v>
      </c>
      <c r="O1313" t="s">
        <v>45</v>
      </c>
      <c r="P1313" t="s">
        <v>46</v>
      </c>
      <c r="Q1313" s="5" t="s">
        <v>79</v>
      </c>
      <c r="R1313" t="s">
        <v>80</v>
      </c>
      <c r="S1313" t="s">
        <v>143</v>
      </c>
      <c r="T1313" t="s">
        <v>144</v>
      </c>
      <c r="U1313">
        <v>21</v>
      </c>
      <c r="V1313">
        <v>98</v>
      </c>
      <c r="W1313">
        <v>117.1</v>
      </c>
      <c r="X1313">
        <f>Ventes[[#This Row],[VenteNombre]]*Ventes[[#This Row],[PUHT]]</f>
        <v>11475.8</v>
      </c>
      <c r="Y1313">
        <f>IF(Ventes[[#This Row],[RemiseType]]="Aucun",0,IF(Ventes[[#This Row],[RemiseType]]="Bas",3%,IF(Ventes[[#This Row],[RemiseType]]="Moyen",5%,IF(Ventes[[#This Row],[RemiseType]]="Elevé",10%,0))))*Ventes[[#This Row],[VenteBrut]]</f>
        <v>573.79</v>
      </c>
      <c r="Z1313">
        <f>Ventes[[#This Row],[VenteBrut]]-Ventes[[#This Row],[Remise]]</f>
        <v>10902.009999999998</v>
      </c>
      <c r="AA1313">
        <f>Ventes[[#This Row],[VenteNombre]]*Ventes[[#This Row],[CUHT]]</f>
        <v>2058</v>
      </c>
      <c r="AB1313">
        <f>ROUND(Ventes[[#This Row],[VenteNet]]-Ventes[[#This Row],[Cout]],2)</f>
        <v>8844.01</v>
      </c>
      <c r="AC1313">
        <f>WEEKDAY(Ventes[[#This Row],[VenteDate]], 2)</f>
        <v>7</v>
      </c>
      <c r="AD1313" t="str">
        <f>CHOOSE(WEEKDAY(Ventes[[#This Row],[VenteDate]], 2),"lun.","mar.","mer.","jeu.","ven.","sam.","dim.")</f>
        <v>dim.</v>
      </c>
      <c r="AE1313" s="10" t="str">
        <f>IF(MONTH(Ventes[[#This Row],[VenteDate]])&lt;10,"0"&amp;MONTH(Ventes[[#This Row],[VenteDate]]),TEXT(MONTH(Ventes[[#This Row],[VenteDate]]),"##"))</f>
        <v>08</v>
      </c>
      <c r="AF1313" t="str">
        <f>CHOOSE(Ventes[[#This Row],[DateMoisNumero]],"janvier","février","mars","avril","mai","juin","juillet.","août","septembre","octobre","novembre","décembre")</f>
        <v>août</v>
      </c>
      <c r="AG1313" t="str">
        <f>Ventes[[#This Row],[DateAnnee]]&amp;IF(WEEKNUM(Ventes[[#This Row],[VenteDate]])&lt;10,"-0","-")&amp;WEEKNUM(Ventes[[#This Row],[VenteDate]])</f>
        <v>2025-36</v>
      </c>
      <c r="AH1313" s="10">
        <f>YEAR(Ventes[[#This Row],[VenteDate]])</f>
        <v>2025</v>
      </c>
      <c r="AI1313" s="1"/>
      <c r="AK1313" s="2"/>
      <c r="AR1313"/>
      <c r="AS1313"/>
      <c r="AT1313"/>
      <c r="AU1313"/>
      <c r="AV1313"/>
      <c r="AW1313"/>
      <c r="BA1313"/>
      <c r="BC1313"/>
    </row>
    <row r="1314" spans="1:55">
      <c r="A1314" t="s">
        <v>2368</v>
      </c>
      <c r="B1314" t="s">
        <v>2369</v>
      </c>
      <c r="C1314" t="s">
        <v>313</v>
      </c>
      <c r="D1314" s="8">
        <v>45803</v>
      </c>
      <c r="E1314" s="8">
        <v>46043</v>
      </c>
      <c r="F1314" s="8" t="s">
        <v>95</v>
      </c>
      <c r="G1314" t="s">
        <v>96</v>
      </c>
      <c r="H1314" t="s">
        <v>155</v>
      </c>
      <c r="I1314" t="s">
        <v>156</v>
      </c>
      <c r="J1314" t="s">
        <v>157</v>
      </c>
      <c r="K1314" t="s">
        <v>1461</v>
      </c>
      <c r="L1314" s="9" t="s">
        <v>1462</v>
      </c>
      <c r="M1314" s="9" t="s">
        <v>43</v>
      </c>
      <c r="N1314" t="s">
        <v>44</v>
      </c>
      <c r="O1314" t="s">
        <v>77</v>
      </c>
      <c r="P1314" t="s">
        <v>78</v>
      </c>
      <c r="Q1314" s="5" t="s">
        <v>79</v>
      </c>
      <c r="R1314" t="s">
        <v>80</v>
      </c>
      <c r="S1314" t="s">
        <v>478</v>
      </c>
      <c r="T1314" t="s">
        <v>479</v>
      </c>
      <c r="U1314">
        <v>35</v>
      </c>
      <c r="V1314">
        <v>25</v>
      </c>
      <c r="W1314">
        <v>48.38</v>
      </c>
      <c r="X1314">
        <f>Ventes[[#This Row],[VenteNombre]]*Ventes[[#This Row],[PUHT]]</f>
        <v>1209.5</v>
      </c>
      <c r="Y1314">
        <f>IF(Ventes[[#This Row],[RemiseType]]="Aucun",0,IF(Ventes[[#This Row],[RemiseType]]="Bas",3%,IF(Ventes[[#This Row],[RemiseType]]="Moyen",5%,IF(Ventes[[#This Row],[RemiseType]]="Elevé",10%,0))))*Ventes[[#This Row],[VenteBrut]]</f>
        <v>120.95</v>
      </c>
      <c r="Z1314">
        <f>Ventes[[#This Row],[VenteBrut]]-Ventes[[#This Row],[Remise]]</f>
        <v>1088.55</v>
      </c>
      <c r="AA1314">
        <f>Ventes[[#This Row],[VenteNombre]]*Ventes[[#This Row],[CUHT]]</f>
        <v>875</v>
      </c>
      <c r="AB1314">
        <f>ROUND(Ventes[[#This Row],[VenteNet]]-Ventes[[#This Row],[Cout]],2)</f>
        <v>213.55</v>
      </c>
      <c r="AC1314">
        <f>WEEKDAY(Ventes[[#This Row],[VenteDate]], 2)</f>
        <v>3</v>
      </c>
      <c r="AD1314" t="str">
        <f>CHOOSE(WEEKDAY(Ventes[[#This Row],[VenteDate]], 2),"lun.","mar.","mer.","jeu.","ven.","sam.","dim.")</f>
        <v>mer.</v>
      </c>
      <c r="AE1314" s="10" t="str">
        <f>IF(MONTH(Ventes[[#This Row],[VenteDate]])&lt;10,"0"&amp;MONTH(Ventes[[#This Row],[VenteDate]]),TEXT(MONTH(Ventes[[#This Row],[VenteDate]]),"##"))</f>
        <v>01</v>
      </c>
      <c r="AF1314" t="str">
        <f>CHOOSE(Ventes[[#This Row],[DateMoisNumero]],"janvier","février","mars","avril","mai","juin","juillet.","août","septembre","octobre","novembre","décembre")</f>
        <v>janvier</v>
      </c>
      <c r="AG1314" t="str">
        <f>Ventes[[#This Row],[DateAnnee]]&amp;IF(WEEKNUM(Ventes[[#This Row],[VenteDate]])&lt;10,"-0","-")&amp;WEEKNUM(Ventes[[#This Row],[VenteDate]])</f>
        <v>2026-04</v>
      </c>
      <c r="AH1314" s="10">
        <f>YEAR(Ventes[[#This Row],[VenteDate]])</f>
        <v>2026</v>
      </c>
      <c r="AI1314" s="1"/>
      <c r="AK1314" s="2"/>
      <c r="AR1314"/>
      <c r="AS1314"/>
      <c r="AT1314"/>
      <c r="AU1314"/>
      <c r="AV1314"/>
      <c r="AW1314"/>
      <c r="BA1314"/>
      <c r="BC1314"/>
    </row>
    <row r="1315" spans="1:55">
      <c r="A1315" t="s">
        <v>2368</v>
      </c>
      <c r="B1315" t="s">
        <v>2369</v>
      </c>
      <c r="C1315" t="s">
        <v>313</v>
      </c>
      <c r="D1315" s="8">
        <v>45803</v>
      </c>
      <c r="E1315" s="8">
        <v>46207</v>
      </c>
      <c r="F1315" s="8" t="s">
        <v>95</v>
      </c>
      <c r="G1315" t="s">
        <v>96</v>
      </c>
      <c r="H1315" t="s">
        <v>155</v>
      </c>
      <c r="I1315" t="s">
        <v>156</v>
      </c>
      <c r="J1315" t="s">
        <v>157</v>
      </c>
      <c r="K1315" t="s">
        <v>1633</v>
      </c>
      <c r="L1315" s="9" t="s">
        <v>1634</v>
      </c>
      <c r="M1315" s="9" t="s">
        <v>63</v>
      </c>
      <c r="N1315" t="s">
        <v>64</v>
      </c>
      <c r="O1315" t="s">
        <v>45</v>
      </c>
      <c r="P1315" t="s">
        <v>46</v>
      </c>
      <c r="Q1315" s="5" t="s">
        <v>79</v>
      </c>
      <c r="R1315" t="s">
        <v>80</v>
      </c>
      <c r="S1315" t="s">
        <v>143</v>
      </c>
      <c r="T1315" t="s">
        <v>144</v>
      </c>
      <c r="U1315">
        <v>75.599999999999994</v>
      </c>
      <c r="V1315">
        <v>56</v>
      </c>
      <c r="W1315">
        <v>161.56</v>
      </c>
      <c r="X1315">
        <f>Ventes[[#This Row],[VenteNombre]]*Ventes[[#This Row],[PUHT]]</f>
        <v>9047.36</v>
      </c>
      <c r="Y1315">
        <f>IF(Ventes[[#This Row],[RemiseType]]="Aucun",0,IF(Ventes[[#This Row],[RemiseType]]="Bas",3%,IF(Ventes[[#This Row],[RemiseType]]="Moyen",5%,IF(Ventes[[#This Row],[RemiseType]]="Elevé",10%,0))))*Ventes[[#This Row],[VenteBrut]]</f>
        <v>452.36800000000005</v>
      </c>
      <c r="Z1315">
        <f>Ventes[[#This Row],[VenteBrut]]-Ventes[[#This Row],[Remise]]</f>
        <v>8594.9920000000002</v>
      </c>
      <c r="AA1315">
        <f>Ventes[[#This Row],[VenteNombre]]*Ventes[[#This Row],[CUHT]]</f>
        <v>4233.5999999999995</v>
      </c>
      <c r="AB1315">
        <f>ROUND(Ventes[[#This Row],[VenteNet]]-Ventes[[#This Row],[Cout]],2)</f>
        <v>4361.3900000000003</v>
      </c>
      <c r="AC1315">
        <f>WEEKDAY(Ventes[[#This Row],[VenteDate]], 2)</f>
        <v>6</v>
      </c>
      <c r="AD1315" t="str">
        <f>CHOOSE(WEEKDAY(Ventes[[#This Row],[VenteDate]], 2),"lun.","mar.","mer.","jeu.","ven.","sam.","dim.")</f>
        <v>sam.</v>
      </c>
      <c r="AE1315" s="10" t="str">
        <f>IF(MONTH(Ventes[[#This Row],[VenteDate]])&lt;10,"0"&amp;MONTH(Ventes[[#This Row],[VenteDate]]),TEXT(MONTH(Ventes[[#This Row],[VenteDate]]),"##"))</f>
        <v>07</v>
      </c>
      <c r="AF1315" t="str">
        <f>CHOOSE(Ventes[[#This Row],[DateMoisNumero]],"janvier","février","mars","avril","mai","juin","juillet.","août","septembre","octobre","novembre","décembre")</f>
        <v>juillet.</v>
      </c>
      <c r="AG1315" t="str">
        <f>Ventes[[#This Row],[DateAnnee]]&amp;IF(WEEKNUM(Ventes[[#This Row],[VenteDate]])&lt;10,"-0","-")&amp;WEEKNUM(Ventes[[#This Row],[VenteDate]])</f>
        <v>2026-27</v>
      </c>
      <c r="AH1315" s="10">
        <f>YEAR(Ventes[[#This Row],[VenteDate]])</f>
        <v>2026</v>
      </c>
      <c r="AI1315" s="1"/>
      <c r="AK1315" s="2"/>
      <c r="AR1315"/>
      <c r="AS1315"/>
      <c r="AT1315"/>
      <c r="AU1315"/>
      <c r="AV1315"/>
      <c r="AW1315"/>
      <c r="BA1315"/>
      <c r="BC1315"/>
    </row>
    <row r="1316" spans="1:55">
      <c r="A1316" t="s">
        <v>2368</v>
      </c>
      <c r="B1316" t="s">
        <v>2369</v>
      </c>
      <c r="C1316" t="s">
        <v>313</v>
      </c>
      <c r="D1316" s="8">
        <v>45803</v>
      </c>
      <c r="E1316" s="8">
        <v>46275</v>
      </c>
      <c r="F1316" s="8" t="s">
        <v>95</v>
      </c>
      <c r="G1316" t="s">
        <v>96</v>
      </c>
      <c r="H1316" t="s">
        <v>155</v>
      </c>
      <c r="I1316" t="s">
        <v>156</v>
      </c>
      <c r="J1316" t="s">
        <v>157</v>
      </c>
      <c r="K1316" t="s">
        <v>2156</v>
      </c>
      <c r="L1316" s="9" t="s">
        <v>2157</v>
      </c>
      <c r="M1316" s="9" t="s">
        <v>63</v>
      </c>
      <c r="N1316" t="s">
        <v>64</v>
      </c>
      <c r="O1316" t="s">
        <v>45</v>
      </c>
      <c r="P1316" t="s">
        <v>46</v>
      </c>
      <c r="Q1316" s="5" t="s">
        <v>79</v>
      </c>
      <c r="R1316" t="s">
        <v>80</v>
      </c>
      <c r="S1316" t="s">
        <v>143</v>
      </c>
      <c r="T1316" t="s">
        <v>144</v>
      </c>
      <c r="U1316">
        <v>73.5</v>
      </c>
      <c r="V1316">
        <v>15</v>
      </c>
      <c r="W1316">
        <v>159.85</v>
      </c>
      <c r="X1316">
        <f>Ventes[[#This Row],[VenteNombre]]*Ventes[[#This Row],[PUHT]]</f>
        <v>2397.75</v>
      </c>
      <c r="Y1316">
        <f>IF(Ventes[[#This Row],[RemiseType]]="Aucun",0,IF(Ventes[[#This Row],[RemiseType]]="Bas",3%,IF(Ventes[[#This Row],[RemiseType]]="Moyen",5%,IF(Ventes[[#This Row],[RemiseType]]="Elevé",10%,0))))*Ventes[[#This Row],[VenteBrut]]</f>
        <v>119.8875</v>
      </c>
      <c r="Z1316">
        <f>Ventes[[#This Row],[VenteBrut]]-Ventes[[#This Row],[Remise]]</f>
        <v>2277.8625000000002</v>
      </c>
      <c r="AA1316">
        <f>Ventes[[#This Row],[VenteNombre]]*Ventes[[#This Row],[CUHT]]</f>
        <v>1102.5</v>
      </c>
      <c r="AB1316">
        <f>ROUND(Ventes[[#This Row],[VenteNet]]-Ventes[[#This Row],[Cout]],2)</f>
        <v>1175.3599999999999</v>
      </c>
      <c r="AC1316">
        <f>WEEKDAY(Ventes[[#This Row],[VenteDate]], 2)</f>
        <v>4</v>
      </c>
      <c r="AD1316" t="str">
        <f>CHOOSE(WEEKDAY(Ventes[[#This Row],[VenteDate]], 2),"lun.","mar.","mer.","jeu.","ven.","sam.","dim.")</f>
        <v>jeu.</v>
      </c>
      <c r="AE1316" s="10" t="str">
        <f>IF(MONTH(Ventes[[#This Row],[VenteDate]])&lt;10,"0"&amp;MONTH(Ventes[[#This Row],[VenteDate]]),TEXT(MONTH(Ventes[[#This Row],[VenteDate]]),"##"))</f>
        <v>09</v>
      </c>
      <c r="AF1316" t="str">
        <f>CHOOSE(Ventes[[#This Row],[DateMoisNumero]],"janvier","février","mars","avril","mai","juin","juillet.","août","septembre","octobre","novembre","décembre")</f>
        <v>septembre</v>
      </c>
      <c r="AG1316" t="str">
        <f>Ventes[[#This Row],[DateAnnee]]&amp;IF(WEEKNUM(Ventes[[#This Row],[VenteDate]])&lt;10,"-0","-")&amp;WEEKNUM(Ventes[[#This Row],[VenteDate]])</f>
        <v>2026-37</v>
      </c>
      <c r="AH1316" s="10">
        <f>YEAR(Ventes[[#This Row],[VenteDate]])</f>
        <v>2026</v>
      </c>
      <c r="AI1316" s="1"/>
      <c r="AK1316" s="2"/>
      <c r="AR1316"/>
      <c r="AS1316"/>
      <c r="AT1316"/>
      <c r="AU1316"/>
      <c r="AV1316"/>
      <c r="AW1316"/>
      <c r="BA1316"/>
      <c r="BC1316"/>
    </row>
    <row r="1317" spans="1:55">
      <c r="A1317" t="s">
        <v>2368</v>
      </c>
      <c r="B1317" t="s">
        <v>2369</v>
      </c>
      <c r="C1317" t="s">
        <v>313</v>
      </c>
      <c r="D1317" s="8">
        <v>45803</v>
      </c>
      <c r="E1317" s="8">
        <v>46533</v>
      </c>
      <c r="F1317" s="8" t="s">
        <v>95</v>
      </c>
      <c r="G1317" t="s">
        <v>96</v>
      </c>
      <c r="H1317" t="s">
        <v>155</v>
      </c>
      <c r="I1317" t="s">
        <v>156</v>
      </c>
      <c r="J1317" t="s">
        <v>157</v>
      </c>
      <c r="K1317" t="s">
        <v>1781</v>
      </c>
      <c r="L1317" s="9" t="s">
        <v>1782</v>
      </c>
      <c r="M1317" s="9" t="s">
        <v>53</v>
      </c>
      <c r="N1317" t="s">
        <v>54</v>
      </c>
      <c r="O1317" t="s">
        <v>77</v>
      </c>
      <c r="P1317" s="9" t="s">
        <v>78</v>
      </c>
      <c r="Q1317" s="5" t="s">
        <v>79</v>
      </c>
      <c r="R1317" t="s">
        <v>80</v>
      </c>
      <c r="S1317" t="s">
        <v>365</v>
      </c>
      <c r="T1317" t="s">
        <v>366</v>
      </c>
      <c r="U1317" s="9">
        <v>114.24</v>
      </c>
      <c r="V1317">
        <v>12</v>
      </c>
      <c r="W1317" s="9">
        <v>226</v>
      </c>
      <c r="X1317">
        <f>Ventes[[#This Row],[VenteNombre]]*Ventes[[#This Row],[PUHT]]</f>
        <v>2712</v>
      </c>
      <c r="Y1317">
        <f>IF(Ventes[[#This Row],[RemiseType]]="Aucun",0,IF(Ventes[[#This Row],[RemiseType]]="Bas",3%,IF(Ventes[[#This Row],[RemiseType]]="Moyen",5%,IF(Ventes[[#This Row],[RemiseType]]="Elevé",10%,0))))*Ventes[[#This Row],[VenteBrut]]</f>
        <v>271.2</v>
      </c>
      <c r="Z1317">
        <f>Ventes[[#This Row],[VenteBrut]]-Ventes[[#This Row],[Remise]]</f>
        <v>2440.8000000000002</v>
      </c>
      <c r="AA1317">
        <f>Ventes[[#This Row],[VenteNombre]]*Ventes[[#This Row],[CUHT]]</f>
        <v>1370.8799999999999</v>
      </c>
      <c r="AB1317">
        <f>ROUND(Ventes[[#This Row],[VenteNet]]-Ventes[[#This Row],[Cout]],2)</f>
        <v>1069.92</v>
      </c>
      <c r="AC1317">
        <f>WEEKDAY(Ventes[[#This Row],[VenteDate]], 2)</f>
        <v>3</v>
      </c>
      <c r="AD1317" t="str">
        <f>CHOOSE(WEEKDAY(Ventes[[#This Row],[VenteDate]], 2),"lun.","mar.","mer.","jeu.","ven.","sam.","dim.")</f>
        <v>mer.</v>
      </c>
      <c r="AE1317" s="10" t="str">
        <f>IF(MONTH(Ventes[[#This Row],[VenteDate]])&lt;10,"0"&amp;MONTH(Ventes[[#This Row],[VenteDate]]),TEXT(MONTH(Ventes[[#This Row],[VenteDate]]),"##"))</f>
        <v>05</v>
      </c>
      <c r="AF1317" t="str">
        <f>CHOOSE(Ventes[[#This Row],[DateMoisNumero]],"janvier","février","mars","avril","mai","juin","juillet.","août","septembre","octobre","novembre","décembre")</f>
        <v>mai</v>
      </c>
      <c r="AG1317" t="str">
        <f>Ventes[[#This Row],[DateAnnee]]&amp;IF(WEEKNUM(Ventes[[#This Row],[VenteDate]])&lt;10,"-0","-")&amp;WEEKNUM(Ventes[[#This Row],[VenteDate]])</f>
        <v>2027-22</v>
      </c>
      <c r="AH1317" s="10">
        <f>YEAR(Ventes[[#This Row],[VenteDate]])</f>
        <v>2027</v>
      </c>
      <c r="AI1317" s="1"/>
      <c r="AK1317" s="2"/>
      <c r="AR1317"/>
      <c r="AS1317"/>
      <c r="AT1317"/>
      <c r="AU1317"/>
      <c r="AV1317"/>
      <c r="AW1317"/>
      <c r="BA1317"/>
      <c r="BC1317"/>
    </row>
    <row r="1318" spans="1:55">
      <c r="A1318" t="s">
        <v>2368</v>
      </c>
      <c r="B1318" t="s">
        <v>2369</v>
      </c>
      <c r="C1318" t="s">
        <v>313</v>
      </c>
      <c r="D1318" s="8">
        <v>45803</v>
      </c>
      <c r="E1318" s="8">
        <v>46630</v>
      </c>
      <c r="F1318" s="8" t="s">
        <v>95</v>
      </c>
      <c r="G1318" t="s">
        <v>96</v>
      </c>
      <c r="H1318" t="s">
        <v>155</v>
      </c>
      <c r="I1318" t="s">
        <v>156</v>
      </c>
      <c r="J1318" t="s">
        <v>157</v>
      </c>
      <c r="K1318" t="s">
        <v>1779</v>
      </c>
      <c r="L1318" s="9" t="s">
        <v>1780</v>
      </c>
      <c r="M1318" s="9" t="s">
        <v>63</v>
      </c>
      <c r="N1318" t="s">
        <v>64</v>
      </c>
      <c r="O1318" t="s">
        <v>45</v>
      </c>
      <c r="P1318" s="9" t="s">
        <v>46</v>
      </c>
      <c r="Q1318" s="5" t="s">
        <v>79</v>
      </c>
      <c r="R1318" t="s">
        <v>80</v>
      </c>
      <c r="S1318" t="s">
        <v>143</v>
      </c>
      <c r="T1318" t="s">
        <v>144</v>
      </c>
      <c r="U1318" s="9">
        <v>100.8</v>
      </c>
      <c r="V1318">
        <v>98</v>
      </c>
      <c r="W1318" s="9">
        <v>182.08</v>
      </c>
      <c r="X1318">
        <f>Ventes[[#This Row],[VenteNombre]]*Ventes[[#This Row],[PUHT]]</f>
        <v>17843.84</v>
      </c>
      <c r="Y1318">
        <f>IF(Ventes[[#This Row],[RemiseType]]="Aucun",0,IF(Ventes[[#This Row],[RemiseType]]="Bas",3%,IF(Ventes[[#This Row],[RemiseType]]="Moyen",5%,IF(Ventes[[#This Row],[RemiseType]]="Elevé",10%,0))))*Ventes[[#This Row],[VenteBrut]]</f>
        <v>892.19200000000001</v>
      </c>
      <c r="Z1318">
        <f>Ventes[[#This Row],[VenteBrut]]-Ventes[[#This Row],[Remise]]</f>
        <v>16951.648000000001</v>
      </c>
      <c r="AA1318">
        <f>Ventes[[#This Row],[VenteNombre]]*Ventes[[#This Row],[CUHT]]</f>
        <v>9878.4</v>
      </c>
      <c r="AB1318">
        <f>ROUND(Ventes[[#This Row],[VenteNet]]-Ventes[[#This Row],[Cout]],2)</f>
        <v>7073.25</v>
      </c>
      <c r="AC1318">
        <f>WEEKDAY(Ventes[[#This Row],[VenteDate]], 2)</f>
        <v>2</v>
      </c>
      <c r="AD1318" t="str">
        <f>CHOOSE(WEEKDAY(Ventes[[#This Row],[VenteDate]], 2),"lun.","mar.","mer.","jeu.","ven.","sam.","dim.")</f>
        <v>mar.</v>
      </c>
      <c r="AE1318" s="10" t="str">
        <f>IF(MONTH(Ventes[[#This Row],[VenteDate]])&lt;10,"0"&amp;MONTH(Ventes[[#This Row],[VenteDate]]),TEXT(MONTH(Ventes[[#This Row],[VenteDate]]),"##"))</f>
        <v>08</v>
      </c>
      <c r="AF1318" t="str">
        <f>CHOOSE(Ventes[[#This Row],[DateMoisNumero]],"janvier","février","mars","avril","mai","juin","juillet.","août","septembre","octobre","novembre","décembre")</f>
        <v>août</v>
      </c>
      <c r="AG1318" t="str">
        <f>Ventes[[#This Row],[DateAnnee]]&amp;IF(WEEKNUM(Ventes[[#This Row],[VenteDate]])&lt;10,"-0","-")&amp;WEEKNUM(Ventes[[#This Row],[VenteDate]])</f>
        <v>2027-36</v>
      </c>
      <c r="AH1318" s="10">
        <f>YEAR(Ventes[[#This Row],[VenteDate]])</f>
        <v>2027</v>
      </c>
      <c r="AI1318" s="1"/>
      <c r="AK1318" s="2"/>
      <c r="AR1318"/>
      <c r="AS1318"/>
      <c r="AT1318"/>
      <c r="AU1318"/>
      <c r="AV1318"/>
      <c r="AW1318"/>
      <c r="BA1318"/>
      <c r="BC1318"/>
    </row>
    <row r="1319" spans="1:55">
      <c r="A1319" t="s">
        <v>2368</v>
      </c>
      <c r="B1319" t="s">
        <v>2369</v>
      </c>
      <c r="C1319" t="s">
        <v>313</v>
      </c>
      <c r="D1319" s="8">
        <v>45803</v>
      </c>
      <c r="E1319" s="8">
        <v>46773</v>
      </c>
      <c r="F1319" s="8" t="s">
        <v>95</v>
      </c>
      <c r="G1319" t="s">
        <v>96</v>
      </c>
      <c r="H1319" t="s">
        <v>155</v>
      </c>
      <c r="I1319" t="s">
        <v>156</v>
      </c>
      <c r="J1319" t="s">
        <v>157</v>
      </c>
      <c r="K1319" t="s">
        <v>2370</v>
      </c>
      <c r="L1319" s="9" t="s">
        <v>2371</v>
      </c>
      <c r="M1319" s="9" t="s">
        <v>43</v>
      </c>
      <c r="N1319" t="s">
        <v>44</v>
      </c>
      <c r="O1319" t="s">
        <v>77</v>
      </c>
      <c r="P1319" s="9" t="s">
        <v>78</v>
      </c>
      <c r="Q1319" s="5" t="s">
        <v>79</v>
      </c>
      <c r="R1319" t="s">
        <v>80</v>
      </c>
      <c r="S1319" t="s">
        <v>478</v>
      </c>
      <c r="T1319" t="s">
        <v>479</v>
      </c>
      <c r="U1319" s="9">
        <v>65.33</v>
      </c>
      <c r="V1319">
        <v>25</v>
      </c>
      <c r="W1319" s="9">
        <v>90.3</v>
      </c>
      <c r="X1319">
        <f>Ventes[[#This Row],[VenteNombre]]*Ventes[[#This Row],[PUHT]]</f>
        <v>2257.5</v>
      </c>
      <c r="Y1319">
        <f>IF(Ventes[[#This Row],[RemiseType]]="Aucun",0,IF(Ventes[[#This Row],[RemiseType]]="Bas",3%,IF(Ventes[[#This Row],[RemiseType]]="Moyen",5%,IF(Ventes[[#This Row],[RemiseType]]="Elevé",10%,0))))*Ventes[[#This Row],[VenteBrut]]</f>
        <v>225.75</v>
      </c>
      <c r="Z1319">
        <f>Ventes[[#This Row],[VenteBrut]]-Ventes[[#This Row],[Remise]]</f>
        <v>2031.75</v>
      </c>
      <c r="AA1319">
        <f>Ventes[[#This Row],[VenteNombre]]*Ventes[[#This Row],[CUHT]]</f>
        <v>1633.25</v>
      </c>
      <c r="AB1319">
        <f>ROUND(Ventes[[#This Row],[VenteNet]]-Ventes[[#This Row],[Cout]],2)</f>
        <v>398.5</v>
      </c>
      <c r="AC1319">
        <f>WEEKDAY(Ventes[[#This Row],[VenteDate]], 2)</f>
        <v>5</v>
      </c>
      <c r="AD1319" t="str">
        <f>CHOOSE(WEEKDAY(Ventes[[#This Row],[VenteDate]], 2),"lun.","mar.","mer.","jeu.","ven.","sam.","dim.")</f>
        <v>ven.</v>
      </c>
      <c r="AE1319" s="10" t="str">
        <f>IF(MONTH(Ventes[[#This Row],[VenteDate]])&lt;10,"0"&amp;MONTH(Ventes[[#This Row],[VenteDate]]),TEXT(MONTH(Ventes[[#This Row],[VenteDate]]),"##"))</f>
        <v>01</v>
      </c>
      <c r="AF1319" t="str">
        <f>CHOOSE(Ventes[[#This Row],[DateMoisNumero]],"janvier","février","mars","avril","mai","juin","juillet.","août","septembre","octobre","novembre","décembre")</f>
        <v>janvier</v>
      </c>
      <c r="AG1319" t="str">
        <f>Ventes[[#This Row],[DateAnnee]]&amp;IF(WEEKNUM(Ventes[[#This Row],[VenteDate]])&lt;10,"-0","-")&amp;WEEKNUM(Ventes[[#This Row],[VenteDate]])</f>
        <v>2028-04</v>
      </c>
      <c r="AH1319" s="10">
        <f>YEAR(Ventes[[#This Row],[VenteDate]])</f>
        <v>2028</v>
      </c>
      <c r="AI1319" s="1"/>
      <c r="AK1319" s="2"/>
      <c r="AR1319"/>
      <c r="AS1319"/>
      <c r="AT1319"/>
      <c r="AU1319"/>
      <c r="AV1319"/>
      <c r="AW1319"/>
      <c r="BA1319"/>
      <c r="BC1319"/>
    </row>
    <row r="1320" spans="1:55">
      <c r="A1320" t="s">
        <v>2372</v>
      </c>
      <c r="B1320" t="s">
        <v>2373</v>
      </c>
      <c r="D1320" s="7">
        <v>45445</v>
      </c>
      <c r="E1320" s="8">
        <v>45445</v>
      </c>
      <c r="F1320" s="8" t="s">
        <v>219</v>
      </c>
      <c r="G1320" t="s">
        <v>220</v>
      </c>
      <c r="H1320" t="s">
        <v>155</v>
      </c>
      <c r="I1320" t="s">
        <v>156</v>
      </c>
      <c r="J1320" t="s">
        <v>157</v>
      </c>
      <c r="K1320" t="s">
        <v>520</v>
      </c>
      <c r="L1320" s="9" t="s">
        <v>521</v>
      </c>
      <c r="M1320" s="9" t="s">
        <v>63</v>
      </c>
      <c r="N1320" t="s">
        <v>64</v>
      </c>
      <c r="O1320" t="s">
        <v>45</v>
      </c>
      <c r="P1320" s="9" t="s">
        <v>46</v>
      </c>
      <c r="Q1320" s="5" t="s">
        <v>79</v>
      </c>
      <c r="R1320" t="s">
        <v>80</v>
      </c>
      <c r="S1320" t="s">
        <v>71</v>
      </c>
      <c r="T1320" t="s">
        <v>72</v>
      </c>
      <c r="U1320" s="9">
        <v>32</v>
      </c>
      <c r="V1320">
        <v>25</v>
      </c>
      <c r="W1320" s="9">
        <v>48.38</v>
      </c>
      <c r="X1320">
        <f>Ventes[[#This Row],[VenteNombre]]*Ventes[[#This Row],[PUHT]]</f>
        <v>1209.5</v>
      </c>
      <c r="Y1320">
        <f>IF(Ventes[[#This Row],[RemiseType]]="Aucun",0,IF(Ventes[[#This Row],[RemiseType]]="Bas",3%,IF(Ventes[[#This Row],[RemiseType]]="Moyen",5%,IF(Ventes[[#This Row],[RemiseType]]="Elevé",10%,0))))*Ventes[[#This Row],[VenteBrut]]</f>
        <v>60.475000000000001</v>
      </c>
      <c r="Z1320">
        <f>Ventes[[#This Row],[VenteBrut]]-Ventes[[#This Row],[Remise]]</f>
        <v>1149.0250000000001</v>
      </c>
      <c r="AA1320">
        <f>Ventes[[#This Row],[VenteNombre]]*Ventes[[#This Row],[CUHT]]</f>
        <v>800</v>
      </c>
      <c r="AB1320">
        <f>ROUND(Ventes[[#This Row],[VenteNet]]-Ventes[[#This Row],[Cout]],2)</f>
        <v>349.03</v>
      </c>
      <c r="AC1320">
        <f>WEEKDAY(Ventes[[#This Row],[VenteDate]], 2)</f>
        <v>7</v>
      </c>
      <c r="AD1320" t="str">
        <f>CHOOSE(WEEKDAY(Ventes[[#This Row],[VenteDate]], 2),"lun.","mar.","mer.","jeu.","ven.","sam.","dim.")</f>
        <v>dim.</v>
      </c>
      <c r="AE1320" s="10" t="str">
        <f>IF(MONTH(Ventes[[#This Row],[VenteDate]])&lt;10,"0"&amp;MONTH(Ventes[[#This Row],[VenteDate]]),TEXT(MONTH(Ventes[[#This Row],[VenteDate]]),"##"))</f>
        <v>06</v>
      </c>
      <c r="AF1320" t="str">
        <f>CHOOSE(Ventes[[#This Row],[DateMoisNumero]],"janvier","février","mars","avril","mai","juin","juillet.","août","septembre","octobre","novembre","décembre")</f>
        <v>juin</v>
      </c>
      <c r="AG1320" t="str">
        <f>Ventes[[#This Row],[DateAnnee]]&amp;IF(WEEKNUM(Ventes[[#This Row],[VenteDate]])&lt;10,"-0","-")&amp;WEEKNUM(Ventes[[#This Row],[VenteDate]])</f>
        <v>2024-23</v>
      </c>
      <c r="AH1320" s="10">
        <f>YEAR(Ventes[[#This Row],[VenteDate]])</f>
        <v>2024</v>
      </c>
      <c r="AI1320" s="1"/>
      <c r="AK1320" s="2"/>
      <c r="AR1320"/>
      <c r="AS1320"/>
      <c r="AT1320"/>
      <c r="AU1320"/>
      <c r="AV1320"/>
      <c r="AW1320"/>
      <c r="BA1320"/>
      <c r="BC1320"/>
    </row>
    <row r="1321" spans="1:55">
      <c r="A1321" t="s">
        <v>2372</v>
      </c>
      <c r="B1321" t="s">
        <v>2373</v>
      </c>
      <c r="D1321" s="7">
        <v>45445</v>
      </c>
      <c r="E1321" s="8">
        <v>45445</v>
      </c>
      <c r="F1321" s="8" t="s">
        <v>219</v>
      </c>
      <c r="G1321" t="s">
        <v>220</v>
      </c>
      <c r="H1321" t="s">
        <v>155</v>
      </c>
      <c r="I1321" t="s">
        <v>156</v>
      </c>
      <c r="J1321" t="s">
        <v>157</v>
      </c>
      <c r="K1321" t="s">
        <v>2374</v>
      </c>
      <c r="L1321" s="9" t="s">
        <v>2375</v>
      </c>
      <c r="M1321" s="9" t="s">
        <v>53</v>
      </c>
      <c r="N1321" t="s">
        <v>54</v>
      </c>
      <c r="O1321" t="s">
        <v>45</v>
      </c>
      <c r="P1321" s="9" t="s">
        <v>46</v>
      </c>
      <c r="Q1321" s="5" t="s">
        <v>79</v>
      </c>
      <c r="R1321" t="s">
        <v>80</v>
      </c>
      <c r="S1321" t="s">
        <v>160</v>
      </c>
      <c r="T1321" t="s">
        <v>161</v>
      </c>
      <c r="U1321" s="9">
        <v>194.4</v>
      </c>
      <c r="V1321">
        <v>19</v>
      </c>
      <c r="W1321" s="9">
        <v>291.60000000000002</v>
      </c>
      <c r="X1321">
        <f>Ventes[[#This Row],[VenteNombre]]*Ventes[[#This Row],[PUHT]]</f>
        <v>5540.4000000000005</v>
      </c>
      <c r="Y1321">
        <f>IF(Ventes[[#This Row],[RemiseType]]="Aucun",0,IF(Ventes[[#This Row],[RemiseType]]="Bas",3%,IF(Ventes[[#This Row],[RemiseType]]="Moyen",5%,IF(Ventes[[#This Row],[RemiseType]]="Elevé",10%,0))))*Ventes[[#This Row],[VenteBrut]]</f>
        <v>277.02000000000004</v>
      </c>
      <c r="Z1321">
        <f>Ventes[[#This Row],[VenteBrut]]-Ventes[[#This Row],[Remise]]</f>
        <v>5263.38</v>
      </c>
      <c r="AA1321">
        <f>Ventes[[#This Row],[VenteNombre]]*Ventes[[#This Row],[CUHT]]</f>
        <v>3693.6</v>
      </c>
      <c r="AB1321">
        <f>ROUND(Ventes[[#This Row],[VenteNet]]-Ventes[[#This Row],[Cout]],2)</f>
        <v>1569.78</v>
      </c>
      <c r="AC1321">
        <f>WEEKDAY(Ventes[[#This Row],[VenteDate]], 2)</f>
        <v>7</v>
      </c>
      <c r="AD1321" t="str">
        <f>CHOOSE(WEEKDAY(Ventes[[#This Row],[VenteDate]], 2),"lun.","mar.","mer.","jeu.","ven.","sam.","dim.")</f>
        <v>dim.</v>
      </c>
      <c r="AE1321" s="10" t="str">
        <f>IF(MONTH(Ventes[[#This Row],[VenteDate]])&lt;10,"0"&amp;MONTH(Ventes[[#This Row],[VenteDate]]),TEXT(MONTH(Ventes[[#This Row],[VenteDate]]),"##"))</f>
        <v>06</v>
      </c>
      <c r="AF1321" t="str">
        <f>CHOOSE(Ventes[[#This Row],[DateMoisNumero]],"janvier","février","mars","avril","mai","juin","juillet.","août","septembre","octobre","novembre","décembre")</f>
        <v>juin</v>
      </c>
      <c r="AG1321" t="str">
        <f>Ventes[[#This Row],[DateAnnee]]&amp;IF(WEEKNUM(Ventes[[#This Row],[VenteDate]])&lt;10,"-0","-")&amp;WEEKNUM(Ventes[[#This Row],[VenteDate]])</f>
        <v>2024-23</v>
      </c>
      <c r="AH1321" s="10">
        <f>YEAR(Ventes[[#This Row],[VenteDate]])</f>
        <v>2024</v>
      </c>
      <c r="AI1321" s="1"/>
      <c r="AK1321" s="2"/>
      <c r="AR1321"/>
      <c r="AS1321"/>
      <c r="AT1321"/>
      <c r="AU1321"/>
      <c r="AV1321"/>
      <c r="AW1321"/>
      <c r="BA1321"/>
      <c r="BC1321"/>
    </row>
    <row r="1322" spans="1:55">
      <c r="A1322" t="s">
        <v>2372</v>
      </c>
      <c r="B1322" t="s">
        <v>2373</v>
      </c>
      <c r="D1322" s="7">
        <v>45445</v>
      </c>
      <c r="E1322" s="8">
        <v>45702</v>
      </c>
      <c r="F1322" s="8" t="s">
        <v>219</v>
      </c>
      <c r="G1322" t="s">
        <v>220</v>
      </c>
      <c r="H1322" t="s">
        <v>155</v>
      </c>
      <c r="I1322" t="s">
        <v>156</v>
      </c>
      <c r="J1322" t="s">
        <v>157</v>
      </c>
      <c r="K1322" t="s">
        <v>482</v>
      </c>
      <c r="L1322" s="9" t="s">
        <v>483</v>
      </c>
      <c r="M1322" s="9" t="s">
        <v>53</v>
      </c>
      <c r="N1322" t="s">
        <v>54</v>
      </c>
      <c r="O1322" t="s">
        <v>45</v>
      </c>
      <c r="P1322" t="s">
        <v>46</v>
      </c>
      <c r="Q1322" s="5" t="s">
        <v>79</v>
      </c>
      <c r="R1322" t="s">
        <v>80</v>
      </c>
      <c r="S1322" t="s">
        <v>365</v>
      </c>
      <c r="T1322" t="s">
        <v>366</v>
      </c>
      <c r="U1322">
        <v>40.799999999999997</v>
      </c>
      <c r="V1322">
        <v>11</v>
      </c>
      <c r="W1322">
        <v>145</v>
      </c>
      <c r="X1322">
        <f>Ventes[[#This Row],[VenteNombre]]*Ventes[[#This Row],[PUHT]]</f>
        <v>1595</v>
      </c>
      <c r="Y1322">
        <f>IF(Ventes[[#This Row],[RemiseType]]="Aucun",0,IF(Ventes[[#This Row],[RemiseType]]="Bas",3%,IF(Ventes[[#This Row],[RemiseType]]="Moyen",5%,IF(Ventes[[#This Row],[RemiseType]]="Elevé",10%,0))))*Ventes[[#This Row],[VenteBrut]]</f>
        <v>79.75</v>
      </c>
      <c r="Z1322">
        <f>Ventes[[#This Row],[VenteBrut]]-Ventes[[#This Row],[Remise]]</f>
        <v>1515.25</v>
      </c>
      <c r="AA1322">
        <f>Ventes[[#This Row],[VenteNombre]]*Ventes[[#This Row],[CUHT]]</f>
        <v>448.79999999999995</v>
      </c>
      <c r="AB1322">
        <f>ROUND(Ventes[[#This Row],[VenteNet]]-Ventes[[#This Row],[Cout]],2)</f>
        <v>1066.45</v>
      </c>
      <c r="AC1322">
        <f>WEEKDAY(Ventes[[#This Row],[VenteDate]], 2)</f>
        <v>5</v>
      </c>
      <c r="AD1322" t="str">
        <f>CHOOSE(WEEKDAY(Ventes[[#This Row],[VenteDate]], 2),"lun.","mar.","mer.","jeu.","ven.","sam.","dim.")</f>
        <v>ven.</v>
      </c>
      <c r="AE1322" s="10" t="str">
        <f>IF(MONTH(Ventes[[#This Row],[VenteDate]])&lt;10,"0"&amp;MONTH(Ventes[[#This Row],[VenteDate]]),TEXT(MONTH(Ventes[[#This Row],[VenteDate]]),"##"))</f>
        <v>02</v>
      </c>
      <c r="AF1322" t="str">
        <f>CHOOSE(Ventes[[#This Row],[DateMoisNumero]],"janvier","février","mars","avril","mai","juin","juillet.","août","septembre","octobre","novembre","décembre")</f>
        <v>février</v>
      </c>
      <c r="AG1322" t="str">
        <f>Ventes[[#This Row],[DateAnnee]]&amp;IF(WEEKNUM(Ventes[[#This Row],[VenteDate]])&lt;10,"-0","-")&amp;WEEKNUM(Ventes[[#This Row],[VenteDate]])</f>
        <v>2025-07</v>
      </c>
      <c r="AH1322" s="10">
        <f>YEAR(Ventes[[#This Row],[VenteDate]])</f>
        <v>2025</v>
      </c>
      <c r="AI1322" s="1"/>
      <c r="AK1322" s="2"/>
      <c r="AR1322"/>
      <c r="AS1322"/>
      <c r="AT1322"/>
      <c r="AU1322"/>
      <c r="AV1322"/>
      <c r="AW1322"/>
      <c r="BA1322"/>
      <c r="BC1322"/>
    </row>
    <row r="1323" spans="1:55">
      <c r="A1323" t="s">
        <v>2372</v>
      </c>
      <c r="B1323" t="s">
        <v>2373</v>
      </c>
      <c r="D1323" s="7">
        <v>45445</v>
      </c>
      <c r="E1323" s="8">
        <v>45735</v>
      </c>
      <c r="F1323" s="8" t="s">
        <v>219</v>
      </c>
      <c r="G1323" t="s">
        <v>220</v>
      </c>
      <c r="H1323" t="s">
        <v>155</v>
      </c>
      <c r="I1323" t="s">
        <v>156</v>
      </c>
      <c r="J1323" t="s">
        <v>157</v>
      </c>
      <c r="K1323" t="s">
        <v>1803</v>
      </c>
      <c r="L1323" s="9" t="s">
        <v>1804</v>
      </c>
      <c r="M1323" s="9" t="s">
        <v>75</v>
      </c>
      <c r="N1323" t="s">
        <v>76</v>
      </c>
      <c r="O1323" t="s">
        <v>45</v>
      </c>
      <c r="P1323" t="s">
        <v>46</v>
      </c>
      <c r="Q1323" s="5" t="s">
        <v>79</v>
      </c>
      <c r="R1323" t="s">
        <v>80</v>
      </c>
      <c r="S1323" t="s">
        <v>115</v>
      </c>
      <c r="T1323" t="s">
        <v>116</v>
      </c>
      <c r="U1323">
        <v>64.8</v>
      </c>
      <c r="V1323">
        <v>22</v>
      </c>
      <c r="W1323">
        <v>167.5</v>
      </c>
      <c r="X1323">
        <f>Ventes[[#This Row],[VenteNombre]]*Ventes[[#This Row],[PUHT]]</f>
        <v>3685</v>
      </c>
      <c r="Y1323">
        <f>IF(Ventes[[#This Row],[RemiseType]]="Aucun",0,IF(Ventes[[#This Row],[RemiseType]]="Bas",3%,IF(Ventes[[#This Row],[RemiseType]]="Moyen",5%,IF(Ventes[[#This Row],[RemiseType]]="Elevé",10%,0))))*Ventes[[#This Row],[VenteBrut]]</f>
        <v>184.25</v>
      </c>
      <c r="Z1323">
        <f>Ventes[[#This Row],[VenteBrut]]-Ventes[[#This Row],[Remise]]</f>
        <v>3500.75</v>
      </c>
      <c r="AA1323">
        <f>Ventes[[#This Row],[VenteNombre]]*Ventes[[#This Row],[CUHT]]</f>
        <v>1425.6</v>
      </c>
      <c r="AB1323">
        <f>ROUND(Ventes[[#This Row],[VenteNet]]-Ventes[[#This Row],[Cout]],2)</f>
        <v>2075.15</v>
      </c>
      <c r="AC1323">
        <f>WEEKDAY(Ventes[[#This Row],[VenteDate]], 2)</f>
        <v>3</v>
      </c>
      <c r="AD1323" t="str">
        <f>CHOOSE(WEEKDAY(Ventes[[#This Row],[VenteDate]], 2),"lun.","mar.","mer.","jeu.","ven.","sam.","dim.")</f>
        <v>mer.</v>
      </c>
      <c r="AE1323" s="10" t="str">
        <f>IF(MONTH(Ventes[[#This Row],[VenteDate]])&lt;10,"0"&amp;MONTH(Ventes[[#This Row],[VenteDate]]),TEXT(MONTH(Ventes[[#This Row],[VenteDate]]),"##"))</f>
        <v>03</v>
      </c>
      <c r="AF1323" t="str">
        <f>CHOOSE(Ventes[[#This Row],[DateMoisNumero]],"janvier","février","mars","avril","mai","juin","juillet.","août","septembre","octobre","novembre","décembre")</f>
        <v>mars</v>
      </c>
      <c r="AG1323" t="str">
        <f>Ventes[[#This Row],[DateAnnee]]&amp;IF(WEEKNUM(Ventes[[#This Row],[VenteDate]])&lt;10,"-0","-")&amp;WEEKNUM(Ventes[[#This Row],[VenteDate]])</f>
        <v>2025-12</v>
      </c>
      <c r="AH1323" s="10">
        <f>YEAR(Ventes[[#This Row],[VenteDate]])</f>
        <v>2025</v>
      </c>
      <c r="AI1323" s="1"/>
      <c r="AK1323" s="2"/>
      <c r="AR1323"/>
      <c r="AS1323"/>
      <c r="AT1323"/>
      <c r="AU1323"/>
      <c r="AV1323"/>
      <c r="AW1323"/>
      <c r="BA1323"/>
      <c r="BC1323"/>
    </row>
    <row r="1324" spans="1:55">
      <c r="A1324" t="s">
        <v>2372</v>
      </c>
      <c r="B1324" t="s">
        <v>2373</v>
      </c>
      <c r="D1324" s="7">
        <v>45445</v>
      </c>
      <c r="E1324" s="8">
        <v>45826</v>
      </c>
      <c r="F1324" s="8" t="s">
        <v>219</v>
      </c>
      <c r="G1324" t="s">
        <v>220</v>
      </c>
      <c r="H1324" t="s">
        <v>155</v>
      </c>
      <c r="I1324" t="s">
        <v>156</v>
      </c>
      <c r="J1324" t="s">
        <v>157</v>
      </c>
      <c r="K1324" t="s">
        <v>1134</v>
      </c>
      <c r="L1324" s="9" t="s">
        <v>1135</v>
      </c>
      <c r="M1324" s="9" t="s">
        <v>63</v>
      </c>
      <c r="N1324" t="s">
        <v>64</v>
      </c>
      <c r="O1324" t="s">
        <v>45</v>
      </c>
      <c r="P1324" t="s">
        <v>46</v>
      </c>
      <c r="Q1324" s="5" t="s">
        <v>79</v>
      </c>
      <c r="R1324" t="s">
        <v>80</v>
      </c>
      <c r="S1324" t="s">
        <v>59</v>
      </c>
      <c r="T1324" t="s">
        <v>60</v>
      </c>
      <c r="U1324">
        <v>34.200000000000003</v>
      </c>
      <c r="V1324">
        <v>12</v>
      </c>
      <c r="W1324">
        <v>127</v>
      </c>
      <c r="X1324">
        <f>Ventes[[#This Row],[VenteNombre]]*Ventes[[#This Row],[PUHT]]</f>
        <v>1524</v>
      </c>
      <c r="Y1324">
        <f>IF(Ventes[[#This Row],[RemiseType]]="Aucun",0,IF(Ventes[[#This Row],[RemiseType]]="Bas",3%,IF(Ventes[[#This Row],[RemiseType]]="Moyen",5%,IF(Ventes[[#This Row],[RemiseType]]="Elevé",10%,0))))*Ventes[[#This Row],[VenteBrut]]</f>
        <v>76.2</v>
      </c>
      <c r="Z1324">
        <f>Ventes[[#This Row],[VenteBrut]]-Ventes[[#This Row],[Remise]]</f>
        <v>1447.8</v>
      </c>
      <c r="AA1324">
        <f>Ventes[[#This Row],[VenteNombre]]*Ventes[[#This Row],[CUHT]]</f>
        <v>410.40000000000003</v>
      </c>
      <c r="AB1324">
        <f>ROUND(Ventes[[#This Row],[VenteNet]]-Ventes[[#This Row],[Cout]],2)</f>
        <v>1037.4000000000001</v>
      </c>
      <c r="AC1324">
        <f>WEEKDAY(Ventes[[#This Row],[VenteDate]], 2)</f>
        <v>3</v>
      </c>
      <c r="AD1324" t="str">
        <f>CHOOSE(WEEKDAY(Ventes[[#This Row],[VenteDate]], 2),"lun.","mar.","mer.","jeu.","ven.","sam.","dim.")</f>
        <v>mer.</v>
      </c>
      <c r="AE1324" s="10" t="str">
        <f>IF(MONTH(Ventes[[#This Row],[VenteDate]])&lt;10,"0"&amp;MONTH(Ventes[[#This Row],[VenteDate]]),TEXT(MONTH(Ventes[[#This Row],[VenteDate]]),"##"))</f>
        <v>06</v>
      </c>
      <c r="AF1324" t="str">
        <f>CHOOSE(Ventes[[#This Row],[DateMoisNumero]],"janvier","février","mars","avril","mai","juin","juillet.","août","septembre","octobre","novembre","décembre")</f>
        <v>juin</v>
      </c>
      <c r="AG1324" t="str">
        <f>Ventes[[#This Row],[DateAnnee]]&amp;IF(WEEKNUM(Ventes[[#This Row],[VenteDate]])&lt;10,"-0","-")&amp;WEEKNUM(Ventes[[#This Row],[VenteDate]])</f>
        <v>2025-25</v>
      </c>
      <c r="AH1324" s="10">
        <f>YEAR(Ventes[[#This Row],[VenteDate]])</f>
        <v>2025</v>
      </c>
      <c r="AI1324" s="1"/>
      <c r="AK1324" s="2"/>
      <c r="AR1324"/>
      <c r="AS1324"/>
      <c r="AT1324"/>
      <c r="AU1324"/>
      <c r="AV1324"/>
      <c r="AW1324"/>
      <c r="BA1324"/>
      <c r="BC1324"/>
    </row>
    <row r="1325" spans="1:55">
      <c r="A1325" t="s">
        <v>2372</v>
      </c>
      <c r="B1325" t="s">
        <v>2373</v>
      </c>
      <c r="D1325" s="7">
        <v>45445</v>
      </c>
      <c r="E1325" s="8">
        <v>46009</v>
      </c>
      <c r="F1325" s="8" t="s">
        <v>219</v>
      </c>
      <c r="G1325" t="s">
        <v>220</v>
      </c>
      <c r="H1325" t="s">
        <v>155</v>
      </c>
      <c r="I1325" t="s">
        <v>156</v>
      </c>
      <c r="J1325" t="s">
        <v>157</v>
      </c>
      <c r="K1325" t="s">
        <v>745</v>
      </c>
      <c r="L1325" s="9" t="s">
        <v>746</v>
      </c>
      <c r="M1325" s="9" t="s">
        <v>53</v>
      </c>
      <c r="N1325" t="s">
        <v>54</v>
      </c>
      <c r="O1325" t="s">
        <v>45</v>
      </c>
      <c r="P1325" t="s">
        <v>46</v>
      </c>
      <c r="Q1325" s="5" t="s">
        <v>79</v>
      </c>
      <c r="R1325" t="s">
        <v>80</v>
      </c>
      <c r="S1325" t="s">
        <v>183</v>
      </c>
      <c r="T1325" t="s">
        <v>184</v>
      </c>
      <c r="U1325">
        <v>49.56</v>
      </c>
      <c r="V1325">
        <v>11</v>
      </c>
      <c r="W1325">
        <v>74.34</v>
      </c>
      <c r="X1325">
        <f>Ventes[[#This Row],[VenteNombre]]*Ventes[[#This Row],[PUHT]]</f>
        <v>817.74</v>
      </c>
      <c r="Y1325">
        <f>IF(Ventes[[#This Row],[RemiseType]]="Aucun",0,IF(Ventes[[#This Row],[RemiseType]]="Bas",3%,IF(Ventes[[#This Row],[RemiseType]]="Moyen",5%,IF(Ventes[[#This Row],[RemiseType]]="Elevé",10%,0))))*Ventes[[#This Row],[VenteBrut]]</f>
        <v>40.887</v>
      </c>
      <c r="Z1325">
        <f>Ventes[[#This Row],[VenteBrut]]-Ventes[[#This Row],[Remise]]</f>
        <v>776.85300000000007</v>
      </c>
      <c r="AA1325">
        <f>Ventes[[#This Row],[VenteNombre]]*Ventes[[#This Row],[CUHT]]</f>
        <v>545.16000000000008</v>
      </c>
      <c r="AB1325">
        <f>ROUND(Ventes[[#This Row],[VenteNet]]-Ventes[[#This Row],[Cout]],2)</f>
        <v>231.69</v>
      </c>
      <c r="AC1325">
        <f>WEEKDAY(Ventes[[#This Row],[VenteDate]], 2)</f>
        <v>4</v>
      </c>
      <c r="AD1325" t="str">
        <f>CHOOSE(WEEKDAY(Ventes[[#This Row],[VenteDate]], 2),"lun.","mar.","mer.","jeu.","ven.","sam.","dim.")</f>
        <v>jeu.</v>
      </c>
      <c r="AE1325" s="10" t="str">
        <f>IF(MONTH(Ventes[[#This Row],[VenteDate]])&lt;10,"0"&amp;MONTH(Ventes[[#This Row],[VenteDate]]),TEXT(MONTH(Ventes[[#This Row],[VenteDate]]),"##"))</f>
        <v>12</v>
      </c>
      <c r="AF1325" t="str">
        <f>CHOOSE(Ventes[[#This Row],[DateMoisNumero]],"janvier","février","mars","avril","mai","juin","juillet.","août","septembre","octobre","novembre","décembre")</f>
        <v>décembre</v>
      </c>
      <c r="AG1325" t="str">
        <f>Ventes[[#This Row],[DateAnnee]]&amp;IF(WEEKNUM(Ventes[[#This Row],[VenteDate]])&lt;10,"-0","-")&amp;WEEKNUM(Ventes[[#This Row],[VenteDate]])</f>
        <v>2025-51</v>
      </c>
      <c r="AH1325" s="10">
        <f>YEAR(Ventes[[#This Row],[VenteDate]])</f>
        <v>2025</v>
      </c>
      <c r="AI1325" s="1"/>
      <c r="AK1325" s="2"/>
      <c r="AR1325"/>
      <c r="AS1325"/>
      <c r="AT1325"/>
      <c r="AU1325"/>
      <c r="AV1325"/>
      <c r="AW1325"/>
      <c r="BA1325"/>
      <c r="BC1325"/>
    </row>
    <row r="1326" spans="1:55">
      <c r="A1326" t="s">
        <v>2372</v>
      </c>
      <c r="B1326" t="s">
        <v>2373</v>
      </c>
      <c r="D1326" s="7">
        <v>45445</v>
      </c>
      <c r="E1326" s="8">
        <v>46080</v>
      </c>
      <c r="F1326" s="8" t="s">
        <v>219</v>
      </c>
      <c r="G1326" t="s">
        <v>220</v>
      </c>
      <c r="H1326" t="s">
        <v>155</v>
      </c>
      <c r="I1326" t="s">
        <v>156</v>
      </c>
      <c r="J1326" t="s">
        <v>157</v>
      </c>
      <c r="K1326" t="s">
        <v>2376</v>
      </c>
      <c r="L1326" s="9" t="s">
        <v>2377</v>
      </c>
      <c r="M1326" s="9" t="s">
        <v>130</v>
      </c>
      <c r="N1326" t="s">
        <v>131</v>
      </c>
      <c r="O1326" t="s">
        <v>45</v>
      </c>
      <c r="P1326" t="s">
        <v>46</v>
      </c>
      <c r="Q1326" s="5" t="s">
        <v>79</v>
      </c>
      <c r="R1326" t="s">
        <v>80</v>
      </c>
      <c r="S1326" t="s">
        <v>49</v>
      </c>
      <c r="T1326" t="s">
        <v>50</v>
      </c>
      <c r="U1326">
        <v>25.62</v>
      </c>
      <c r="V1326">
        <v>14</v>
      </c>
      <c r="W1326">
        <v>37.17</v>
      </c>
      <c r="X1326">
        <f>Ventes[[#This Row],[VenteNombre]]*Ventes[[#This Row],[PUHT]]</f>
        <v>520.38</v>
      </c>
      <c r="Y1326">
        <f>IF(Ventes[[#This Row],[RemiseType]]="Aucun",0,IF(Ventes[[#This Row],[RemiseType]]="Bas",3%,IF(Ventes[[#This Row],[RemiseType]]="Moyen",5%,IF(Ventes[[#This Row],[RemiseType]]="Elevé",10%,0))))*Ventes[[#This Row],[VenteBrut]]</f>
        <v>26.019000000000002</v>
      </c>
      <c r="Z1326">
        <f>Ventes[[#This Row],[VenteBrut]]-Ventes[[#This Row],[Remise]]</f>
        <v>494.36099999999999</v>
      </c>
      <c r="AA1326">
        <f>Ventes[[#This Row],[VenteNombre]]*Ventes[[#This Row],[CUHT]]</f>
        <v>358.68</v>
      </c>
      <c r="AB1326">
        <f>ROUND(Ventes[[#This Row],[VenteNet]]-Ventes[[#This Row],[Cout]],2)</f>
        <v>135.68</v>
      </c>
      <c r="AC1326">
        <f>WEEKDAY(Ventes[[#This Row],[VenteDate]], 2)</f>
        <v>5</v>
      </c>
      <c r="AD1326" t="str">
        <f>CHOOSE(WEEKDAY(Ventes[[#This Row],[VenteDate]], 2),"lun.","mar.","mer.","jeu.","ven.","sam.","dim.")</f>
        <v>ven.</v>
      </c>
      <c r="AE1326" s="10" t="str">
        <f>IF(MONTH(Ventes[[#This Row],[VenteDate]])&lt;10,"0"&amp;MONTH(Ventes[[#This Row],[VenteDate]]),TEXT(MONTH(Ventes[[#This Row],[VenteDate]]),"##"))</f>
        <v>02</v>
      </c>
      <c r="AF1326" t="str">
        <f>CHOOSE(Ventes[[#This Row],[DateMoisNumero]],"janvier","février","mars","avril","mai","juin","juillet.","août","septembre","octobre","novembre","décembre")</f>
        <v>février</v>
      </c>
      <c r="AG1326" t="str">
        <f>Ventes[[#This Row],[DateAnnee]]&amp;IF(WEEKNUM(Ventes[[#This Row],[VenteDate]])&lt;10,"-0","-")&amp;WEEKNUM(Ventes[[#This Row],[VenteDate]])</f>
        <v>2026-09</v>
      </c>
      <c r="AH1326" s="10">
        <f>YEAR(Ventes[[#This Row],[VenteDate]])</f>
        <v>2026</v>
      </c>
      <c r="AI1326" s="1"/>
      <c r="AK1326" s="2"/>
      <c r="AR1326"/>
      <c r="AS1326"/>
      <c r="AT1326"/>
      <c r="AU1326"/>
      <c r="AV1326"/>
      <c r="AW1326"/>
      <c r="BA1326"/>
      <c r="BC1326"/>
    </row>
    <row r="1327" spans="1:55">
      <c r="A1327" t="s">
        <v>2372</v>
      </c>
      <c r="B1327" t="s">
        <v>2373</v>
      </c>
      <c r="D1327" s="7">
        <v>45445</v>
      </c>
      <c r="E1327" s="8">
        <v>46182</v>
      </c>
      <c r="F1327" s="8" t="s">
        <v>219</v>
      </c>
      <c r="G1327" t="s">
        <v>220</v>
      </c>
      <c r="H1327" t="s">
        <v>155</v>
      </c>
      <c r="I1327" t="s">
        <v>156</v>
      </c>
      <c r="J1327" t="s">
        <v>157</v>
      </c>
      <c r="K1327" t="s">
        <v>2378</v>
      </c>
      <c r="L1327" s="9" t="s">
        <v>2379</v>
      </c>
      <c r="M1327" s="9" t="s">
        <v>63</v>
      </c>
      <c r="N1327" t="s">
        <v>64</v>
      </c>
      <c r="O1327" t="s">
        <v>45</v>
      </c>
      <c r="P1327" t="s">
        <v>46</v>
      </c>
      <c r="Q1327" s="5" t="s">
        <v>79</v>
      </c>
      <c r="R1327" t="s">
        <v>80</v>
      </c>
      <c r="S1327" t="s">
        <v>71</v>
      </c>
      <c r="T1327" t="s">
        <v>72</v>
      </c>
      <c r="U1327">
        <v>69.12</v>
      </c>
      <c r="V1327">
        <v>25</v>
      </c>
      <c r="W1327">
        <v>104.49</v>
      </c>
      <c r="X1327">
        <f>Ventes[[#This Row],[VenteNombre]]*Ventes[[#This Row],[PUHT]]</f>
        <v>2612.25</v>
      </c>
      <c r="Y1327">
        <f>IF(Ventes[[#This Row],[RemiseType]]="Aucun",0,IF(Ventes[[#This Row],[RemiseType]]="Bas",3%,IF(Ventes[[#This Row],[RemiseType]]="Moyen",5%,IF(Ventes[[#This Row],[RemiseType]]="Elevé",10%,0))))*Ventes[[#This Row],[VenteBrut]]</f>
        <v>130.61250000000001</v>
      </c>
      <c r="Z1327">
        <f>Ventes[[#This Row],[VenteBrut]]-Ventes[[#This Row],[Remise]]</f>
        <v>2481.6374999999998</v>
      </c>
      <c r="AA1327">
        <f>Ventes[[#This Row],[VenteNombre]]*Ventes[[#This Row],[CUHT]]</f>
        <v>1728</v>
      </c>
      <c r="AB1327">
        <f>ROUND(Ventes[[#This Row],[VenteNet]]-Ventes[[#This Row],[Cout]],2)</f>
        <v>753.64</v>
      </c>
      <c r="AC1327">
        <f>WEEKDAY(Ventes[[#This Row],[VenteDate]], 2)</f>
        <v>2</v>
      </c>
      <c r="AD1327" t="str">
        <f>CHOOSE(WEEKDAY(Ventes[[#This Row],[VenteDate]], 2),"lun.","mar.","mer.","jeu.","ven.","sam.","dim.")</f>
        <v>mar.</v>
      </c>
      <c r="AE1327" s="10" t="str">
        <f>IF(MONTH(Ventes[[#This Row],[VenteDate]])&lt;10,"0"&amp;MONTH(Ventes[[#This Row],[VenteDate]]),TEXT(MONTH(Ventes[[#This Row],[VenteDate]]),"##"))</f>
        <v>06</v>
      </c>
      <c r="AF1327" t="str">
        <f>CHOOSE(Ventes[[#This Row],[DateMoisNumero]],"janvier","février","mars","avril","mai","juin","juillet.","août","septembre","octobre","novembre","décembre")</f>
        <v>juin</v>
      </c>
      <c r="AG1327" t="str">
        <f>Ventes[[#This Row],[DateAnnee]]&amp;IF(WEEKNUM(Ventes[[#This Row],[VenteDate]])&lt;10,"-0","-")&amp;WEEKNUM(Ventes[[#This Row],[VenteDate]])</f>
        <v>2026-24</v>
      </c>
      <c r="AH1327" s="10">
        <f>YEAR(Ventes[[#This Row],[VenteDate]])</f>
        <v>2026</v>
      </c>
      <c r="AI1327" s="1"/>
      <c r="AK1327" s="2"/>
      <c r="AR1327"/>
      <c r="AS1327"/>
      <c r="AT1327"/>
      <c r="AU1327"/>
      <c r="AV1327"/>
      <c r="AW1327"/>
      <c r="BA1327"/>
      <c r="BC1327"/>
    </row>
    <row r="1328" spans="1:55">
      <c r="A1328" t="s">
        <v>2372</v>
      </c>
      <c r="B1328" t="s">
        <v>2373</v>
      </c>
      <c r="D1328" s="7">
        <v>45445</v>
      </c>
      <c r="E1328" s="8">
        <v>46337</v>
      </c>
      <c r="F1328" s="8" t="s">
        <v>219</v>
      </c>
      <c r="G1328" t="s">
        <v>220</v>
      </c>
      <c r="H1328" t="s">
        <v>155</v>
      </c>
      <c r="I1328" t="s">
        <v>156</v>
      </c>
      <c r="J1328" t="s">
        <v>157</v>
      </c>
      <c r="K1328" t="s">
        <v>1156</v>
      </c>
      <c r="L1328" s="9" t="s">
        <v>1157</v>
      </c>
      <c r="M1328" s="9" t="s">
        <v>53</v>
      </c>
      <c r="N1328" t="s">
        <v>54</v>
      </c>
      <c r="O1328" t="s">
        <v>45</v>
      </c>
      <c r="P1328" t="s">
        <v>46</v>
      </c>
      <c r="Q1328" s="5" t="s">
        <v>79</v>
      </c>
      <c r="R1328" t="s">
        <v>80</v>
      </c>
      <c r="S1328" t="s">
        <v>160</v>
      </c>
      <c r="T1328" t="s">
        <v>161</v>
      </c>
      <c r="U1328">
        <v>72</v>
      </c>
      <c r="V1328">
        <v>19</v>
      </c>
      <c r="W1328">
        <v>108</v>
      </c>
      <c r="X1328">
        <f>Ventes[[#This Row],[VenteNombre]]*Ventes[[#This Row],[PUHT]]</f>
        <v>2052</v>
      </c>
      <c r="Y1328">
        <f>IF(Ventes[[#This Row],[RemiseType]]="Aucun",0,IF(Ventes[[#This Row],[RemiseType]]="Bas",3%,IF(Ventes[[#This Row],[RemiseType]]="Moyen",5%,IF(Ventes[[#This Row],[RemiseType]]="Elevé",10%,0))))*Ventes[[#This Row],[VenteBrut]]</f>
        <v>102.60000000000001</v>
      </c>
      <c r="Z1328">
        <f>Ventes[[#This Row],[VenteBrut]]-Ventes[[#This Row],[Remise]]</f>
        <v>1949.4</v>
      </c>
      <c r="AA1328">
        <f>Ventes[[#This Row],[VenteNombre]]*Ventes[[#This Row],[CUHT]]</f>
        <v>1368</v>
      </c>
      <c r="AB1328">
        <f>ROUND(Ventes[[#This Row],[VenteNet]]-Ventes[[#This Row],[Cout]],2)</f>
        <v>581.4</v>
      </c>
      <c r="AC1328">
        <f>WEEKDAY(Ventes[[#This Row],[VenteDate]], 2)</f>
        <v>3</v>
      </c>
      <c r="AD1328" t="str">
        <f>CHOOSE(WEEKDAY(Ventes[[#This Row],[VenteDate]], 2),"lun.","mar.","mer.","jeu.","ven.","sam.","dim.")</f>
        <v>mer.</v>
      </c>
      <c r="AE1328" s="10" t="str">
        <f>IF(MONTH(Ventes[[#This Row],[VenteDate]])&lt;10,"0"&amp;MONTH(Ventes[[#This Row],[VenteDate]]),TEXT(MONTH(Ventes[[#This Row],[VenteDate]]),"##"))</f>
        <v>11</v>
      </c>
      <c r="AF1328" t="str">
        <f>CHOOSE(Ventes[[#This Row],[DateMoisNumero]],"janvier","février","mars","avril","mai","juin","juillet.","août","septembre","octobre","novembre","décembre")</f>
        <v>novembre</v>
      </c>
      <c r="AG1328" t="str">
        <f>Ventes[[#This Row],[DateAnnee]]&amp;IF(WEEKNUM(Ventes[[#This Row],[VenteDate]])&lt;10,"-0","-")&amp;WEEKNUM(Ventes[[#This Row],[VenteDate]])</f>
        <v>2026-46</v>
      </c>
      <c r="AH1328" s="10">
        <f>YEAR(Ventes[[#This Row],[VenteDate]])</f>
        <v>2026</v>
      </c>
      <c r="AI1328" s="1"/>
      <c r="AK1328" s="2"/>
      <c r="AR1328"/>
      <c r="AS1328"/>
      <c r="AT1328"/>
      <c r="AU1328"/>
      <c r="AV1328"/>
      <c r="AW1328"/>
      <c r="BA1328"/>
      <c r="BC1328"/>
    </row>
    <row r="1329" spans="1:55">
      <c r="A1329" t="s">
        <v>2372</v>
      </c>
      <c r="B1329" t="s">
        <v>2373</v>
      </c>
      <c r="D1329" s="7">
        <v>45445</v>
      </c>
      <c r="E1329" s="8">
        <v>46432</v>
      </c>
      <c r="F1329" s="8" t="s">
        <v>219</v>
      </c>
      <c r="G1329" t="s">
        <v>220</v>
      </c>
      <c r="H1329" t="s">
        <v>155</v>
      </c>
      <c r="I1329" t="s">
        <v>156</v>
      </c>
      <c r="J1329" t="s">
        <v>157</v>
      </c>
      <c r="K1329" t="s">
        <v>472</v>
      </c>
      <c r="L1329" s="9" t="s">
        <v>473</v>
      </c>
      <c r="M1329" s="9" t="s">
        <v>53</v>
      </c>
      <c r="N1329" t="s">
        <v>54</v>
      </c>
      <c r="O1329" t="s">
        <v>45</v>
      </c>
      <c r="P1329" s="9" t="s">
        <v>46</v>
      </c>
      <c r="Q1329" s="5" t="s">
        <v>79</v>
      </c>
      <c r="R1329" t="s">
        <v>80</v>
      </c>
      <c r="S1329" t="s">
        <v>365</v>
      </c>
      <c r="T1329" t="s">
        <v>366</v>
      </c>
      <c r="U1329" s="9">
        <v>81.599999999999994</v>
      </c>
      <c r="V1329">
        <v>11</v>
      </c>
      <c r="W1329" s="9">
        <v>190</v>
      </c>
      <c r="X1329">
        <f>Ventes[[#This Row],[VenteNombre]]*Ventes[[#This Row],[PUHT]]</f>
        <v>2090</v>
      </c>
      <c r="Y1329">
        <f>IF(Ventes[[#This Row],[RemiseType]]="Aucun",0,IF(Ventes[[#This Row],[RemiseType]]="Bas",3%,IF(Ventes[[#This Row],[RemiseType]]="Moyen",5%,IF(Ventes[[#This Row],[RemiseType]]="Elevé",10%,0))))*Ventes[[#This Row],[VenteBrut]]</f>
        <v>104.5</v>
      </c>
      <c r="Z1329">
        <f>Ventes[[#This Row],[VenteBrut]]-Ventes[[#This Row],[Remise]]</f>
        <v>1985.5</v>
      </c>
      <c r="AA1329">
        <f>Ventes[[#This Row],[VenteNombre]]*Ventes[[#This Row],[CUHT]]</f>
        <v>897.59999999999991</v>
      </c>
      <c r="AB1329">
        <f>ROUND(Ventes[[#This Row],[VenteNet]]-Ventes[[#This Row],[Cout]],2)</f>
        <v>1087.9000000000001</v>
      </c>
      <c r="AC1329">
        <f>WEEKDAY(Ventes[[#This Row],[VenteDate]], 2)</f>
        <v>7</v>
      </c>
      <c r="AD1329" t="str">
        <f>CHOOSE(WEEKDAY(Ventes[[#This Row],[VenteDate]], 2),"lun.","mar.","mer.","jeu.","ven.","sam.","dim.")</f>
        <v>dim.</v>
      </c>
      <c r="AE1329" s="10" t="str">
        <f>IF(MONTH(Ventes[[#This Row],[VenteDate]])&lt;10,"0"&amp;MONTH(Ventes[[#This Row],[VenteDate]]),TEXT(MONTH(Ventes[[#This Row],[VenteDate]]),"##"))</f>
        <v>02</v>
      </c>
      <c r="AF1329" t="str">
        <f>CHOOSE(Ventes[[#This Row],[DateMoisNumero]],"janvier","février","mars","avril","mai","juin","juillet.","août","septembre","octobre","novembre","décembre")</f>
        <v>février</v>
      </c>
      <c r="AG1329" t="str">
        <f>Ventes[[#This Row],[DateAnnee]]&amp;IF(WEEKNUM(Ventes[[#This Row],[VenteDate]])&lt;10,"-0","-")&amp;WEEKNUM(Ventes[[#This Row],[VenteDate]])</f>
        <v>2027-08</v>
      </c>
      <c r="AH1329" s="10">
        <f>YEAR(Ventes[[#This Row],[VenteDate]])</f>
        <v>2027</v>
      </c>
      <c r="AI1329" s="1"/>
      <c r="AK1329" s="2"/>
      <c r="AR1329"/>
      <c r="AS1329"/>
      <c r="AT1329"/>
      <c r="AU1329"/>
      <c r="AV1329"/>
      <c r="AW1329"/>
      <c r="BA1329"/>
      <c r="BC1329"/>
    </row>
    <row r="1330" spans="1:55">
      <c r="A1330" t="s">
        <v>2372</v>
      </c>
      <c r="B1330" t="s">
        <v>2373</v>
      </c>
      <c r="D1330" s="7">
        <v>45445</v>
      </c>
      <c r="E1330" s="8">
        <v>46465</v>
      </c>
      <c r="F1330" s="8" t="s">
        <v>219</v>
      </c>
      <c r="G1330" t="s">
        <v>220</v>
      </c>
      <c r="H1330" t="s">
        <v>155</v>
      </c>
      <c r="I1330" t="s">
        <v>156</v>
      </c>
      <c r="J1330" t="s">
        <v>157</v>
      </c>
      <c r="K1330" t="s">
        <v>2380</v>
      </c>
      <c r="L1330" s="9" t="s">
        <v>2381</v>
      </c>
      <c r="M1330" s="9" t="s">
        <v>75</v>
      </c>
      <c r="N1330" t="s">
        <v>76</v>
      </c>
      <c r="O1330" t="s">
        <v>45</v>
      </c>
      <c r="P1330" s="9" t="s">
        <v>46</v>
      </c>
      <c r="Q1330" s="5" t="s">
        <v>79</v>
      </c>
      <c r="R1330" t="s">
        <v>80</v>
      </c>
      <c r="S1330" t="s">
        <v>115</v>
      </c>
      <c r="T1330" t="s">
        <v>116</v>
      </c>
      <c r="U1330" s="9">
        <v>108</v>
      </c>
      <c r="V1330">
        <v>22</v>
      </c>
      <c r="W1330" s="9">
        <v>212.5</v>
      </c>
      <c r="X1330">
        <f>Ventes[[#This Row],[VenteNombre]]*Ventes[[#This Row],[PUHT]]</f>
        <v>4675</v>
      </c>
      <c r="Y1330">
        <f>IF(Ventes[[#This Row],[RemiseType]]="Aucun",0,IF(Ventes[[#This Row],[RemiseType]]="Bas",3%,IF(Ventes[[#This Row],[RemiseType]]="Moyen",5%,IF(Ventes[[#This Row],[RemiseType]]="Elevé",10%,0))))*Ventes[[#This Row],[VenteBrut]]</f>
        <v>233.75</v>
      </c>
      <c r="Z1330">
        <f>Ventes[[#This Row],[VenteBrut]]-Ventes[[#This Row],[Remise]]</f>
        <v>4441.25</v>
      </c>
      <c r="AA1330">
        <f>Ventes[[#This Row],[VenteNombre]]*Ventes[[#This Row],[CUHT]]</f>
        <v>2376</v>
      </c>
      <c r="AB1330">
        <f>ROUND(Ventes[[#This Row],[VenteNet]]-Ventes[[#This Row],[Cout]],2)</f>
        <v>2065.25</v>
      </c>
      <c r="AC1330">
        <f>WEEKDAY(Ventes[[#This Row],[VenteDate]], 2)</f>
        <v>5</v>
      </c>
      <c r="AD1330" t="str">
        <f>CHOOSE(WEEKDAY(Ventes[[#This Row],[VenteDate]], 2),"lun.","mar.","mer.","jeu.","ven.","sam.","dim.")</f>
        <v>ven.</v>
      </c>
      <c r="AE1330" s="10" t="str">
        <f>IF(MONTH(Ventes[[#This Row],[VenteDate]])&lt;10,"0"&amp;MONTH(Ventes[[#This Row],[VenteDate]]),TEXT(MONTH(Ventes[[#This Row],[VenteDate]]),"##"))</f>
        <v>03</v>
      </c>
      <c r="AF1330" t="str">
        <f>CHOOSE(Ventes[[#This Row],[DateMoisNumero]],"janvier","février","mars","avril","mai","juin","juillet.","août","septembre","octobre","novembre","décembre")</f>
        <v>mars</v>
      </c>
      <c r="AG1330" t="str">
        <f>Ventes[[#This Row],[DateAnnee]]&amp;IF(WEEKNUM(Ventes[[#This Row],[VenteDate]])&lt;10,"-0","-")&amp;WEEKNUM(Ventes[[#This Row],[VenteDate]])</f>
        <v>2027-12</v>
      </c>
      <c r="AH1330" s="10">
        <f>YEAR(Ventes[[#This Row],[VenteDate]])</f>
        <v>2027</v>
      </c>
      <c r="AI1330" s="1"/>
      <c r="AK1330" s="2"/>
      <c r="AR1330"/>
      <c r="AS1330"/>
      <c r="AT1330"/>
      <c r="AU1330"/>
      <c r="AV1330"/>
      <c r="AW1330"/>
      <c r="BA1330"/>
      <c r="BC1330"/>
    </row>
    <row r="1331" spans="1:55">
      <c r="A1331" t="s">
        <v>2372</v>
      </c>
      <c r="B1331" t="s">
        <v>2373</v>
      </c>
      <c r="D1331" s="7">
        <v>45445</v>
      </c>
      <c r="E1331" s="8">
        <v>46556</v>
      </c>
      <c r="F1331" s="8" t="s">
        <v>219</v>
      </c>
      <c r="G1331" t="s">
        <v>220</v>
      </c>
      <c r="H1331" t="s">
        <v>155</v>
      </c>
      <c r="I1331" t="s">
        <v>156</v>
      </c>
      <c r="J1331" t="s">
        <v>157</v>
      </c>
      <c r="K1331" t="s">
        <v>1314</v>
      </c>
      <c r="L1331" s="9" t="s">
        <v>1315</v>
      </c>
      <c r="M1331" s="9" t="s">
        <v>63</v>
      </c>
      <c r="N1331" t="s">
        <v>64</v>
      </c>
      <c r="O1331" t="s">
        <v>45</v>
      </c>
      <c r="P1331" s="9" t="s">
        <v>46</v>
      </c>
      <c r="Q1331" s="5" t="s">
        <v>79</v>
      </c>
      <c r="R1331" t="s">
        <v>80</v>
      </c>
      <c r="S1331" t="s">
        <v>59</v>
      </c>
      <c r="T1331" t="s">
        <v>60</v>
      </c>
      <c r="U1331" s="9">
        <v>61.56</v>
      </c>
      <c r="V1331">
        <v>12</v>
      </c>
      <c r="W1331" s="9">
        <v>148.6</v>
      </c>
      <c r="X1331">
        <f>Ventes[[#This Row],[VenteNombre]]*Ventes[[#This Row],[PUHT]]</f>
        <v>1783.1999999999998</v>
      </c>
      <c r="Y1331">
        <f>IF(Ventes[[#This Row],[RemiseType]]="Aucun",0,IF(Ventes[[#This Row],[RemiseType]]="Bas",3%,IF(Ventes[[#This Row],[RemiseType]]="Moyen",5%,IF(Ventes[[#This Row],[RemiseType]]="Elevé",10%,0))))*Ventes[[#This Row],[VenteBrut]]</f>
        <v>89.16</v>
      </c>
      <c r="Z1331">
        <f>Ventes[[#This Row],[VenteBrut]]-Ventes[[#This Row],[Remise]]</f>
        <v>1694.0399999999997</v>
      </c>
      <c r="AA1331">
        <f>Ventes[[#This Row],[VenteNombre]]*Ventes[[#This Row],[CUHT]]</f>
        <v>738.72</v>
      </c>
      <c r="AB1331">
        <f>ROUND(Ventes[[#This Row],[VenteNet]]-Ventes[[#This Row],[Cout]],2)</f>
        <v>955.32</v>
      </c>
      <c r="AC1331">
        <f>WEEKDAY(Ventes[[#This Row],[VenteDate]], 2)</f>
        <v>5</v>
      </c>
      <c r="AD1331" t="str">
        <f>CHOOSE(WEEKDAY(Ventes[[#This Row],[VenteDate]], 2),"lun.","mar.","mer.","jeu.","ven.","sam.","dim.")</f>
        <v>ven.</v>
      </c>
      <c r="AE1331" s="10" t="str">
        <f>IF(MONTH(Ventes[[#This Row],[VenteDate]])&lt;10,"0"&amp;MONTH(Ventes[[#This Row],[VenteDate]]),TEXT(MONTH(Ventes[[#This Row],[VenteDate]]),"##"))</f>
        <v>06</v>
      </c>
      <c r="AF1331" t="str">
        <f>CHOOSE(Ventes[[#This Row],[DateMoisNumero]],"janvier","février","mars","avril","mai","juin","juillet.","août","septembre","octobre","novembre","décembre")</f>
        <v>juin</v>
      </c>
      <c r="AG1331" t="str">
        <f>Ventes[[#This Row],[DateAnnee]]&amp;IF(WEEKNUM(Ventes[[#This Row],[VenteDate]])&lt;10,"-0","-")&amp;WEEKNUM(Ventes[[#This Row],[VenteDate]])</f>
        <v>2027-25</v>
      </c>
      <c r="AH1331" s="10">
        <f>YEAR(Ventes[[#This Row],[VenteDate]])</f>
        <v>2027</v>
      </c>
      <c r="AI1331" s="1"/>
      <c r="AK1331" s="2"/>
      <c r="AR1331"/>
      <c r="AS1331"/>
      <c r="AT1331"/>
      <c r="AU1331"/>
      <c r="AV1331"/>
      <c r="AW1331"/>
      <c r="BA1331"/>
      <c r="BC1331"/>
    </row>
    <row r="1332" spans="1:55">
      <c r="A1332" t="s">
        <v>2372</v>
      </c>
      <c r="B1332" t="s">
        <v>2373</v>
      </c>
      <c r="D1332" s="7">
        <v>45445</v>
      </c>
      <c r="E1332" s="8">
        <v>46739</v>
      </c>
      <c r="F1332" s="8" t="s">
        <v>219</v>
      </c>
      <c r="G1332" t="s">
        <v>220</v>
      </c>
      <c r="H1332" t="s">
        <v>155</v>
      </c>
      <c r="I1332" t="s">
        <v>156</v>
      </c>
      <c r="J1332" t="s">
        <v>157</v>
      </c>
      <c r="K1332" t="s">
        <v>2382</v>
      </c>
      <c r="L1332" s="9" t="s">
        <v>2383</v>
      </c>
      <c r="M1332" s="9" t="s">
        <v>53</v>
      </c>
      <c r="N1332" t="s">
        <v>54</v>
      </c>
      <c r="O1332" t="s">
        <v>45</v>
      </c>
      <c r="P1332" s="9" t="s">
        <v>46</v>
      </c>
      <c r="Q1332" s="5" t="s">
        <v>79</v>
      </c>
      <c r="R1332" t="s">
        <v>80</v>
      </c>
      <c r="S1332" t="s">
        <v>183</v>
      </c>
      <c r="T1332" t="s">
        <v>184</v>
      </c>
      <c r="U1332" s="9">
        <v>49.17</v>
      </c>
      <c r="V1332">
        <v>11</v>
      </c>
      <c r="W1332" s="9">
        <v>73.75</v>
      </c>
      <c r="X1332">
        <f>Ventes[[#This Row],[VenteNombre]]*Ventes[[#This Row],[PUHT]]</f>
        <v>811.25</v>
      </c>
      <c r="Y1332">
        <f>IF(Ventes[[#This Row],[RemiseType]]="Aucun",0,IF(Ventes[[#This Row],[RemiseType]]="Bas",3%,IF(Ventes[[#This Row],[RemiseType]]="Moyen",5%,IF(Ventes[[#This Row],[RemiseType]]="Elevé",10%,0))))*Ventes[[#This Row],[VenteBrut]]</f>
        <v>40.5625</v>
      </c>
      <c r="Z1332">
        <f>Ventes[[#This Row],[VenteBrut]]-Ventes[[#This Row],[Remise]]</f>
        <v>770.6875</v>
      </c>
      <c r="AA1332">
        <f>Ventes[[#This Row],[VenteNombre]]*Ventes[[#This Row],[CUHT]]</f>
        <v>540.87</v>
      </c>
      <c r="AB1332">
        <f>ROUND(Ventes[[#This Row],[VenteNet]]-Ventes[[#This Row],[Cout]],2)</f>
        <v>229.82</v>
      </c>
      <c r="AC1332">
        <f>WEEKDAY(Ventes[[#This Row],[VenteDate]], 2)</f>
        <v>6</v>
      </c>
      <c r="AD1332" t="str">
        <f>CHOOSE(WEEKDAY(Ventes[[#This Row],[VenteDate]], 2),"lun.","mar.","mer.","jeu.","ven.","sam.","dim.")</f>
        <v>sam.</v>
      </c>
      <c r="AE1332" s="10" t="str">
        <f>IF(MONTH(Ventes[[#This Row],[VenteDate]])&lt;10,"0"&amp;MONTH(Ventes[[#This Row],[VenteDate]]),TEXT(MONTH(Ventes[[#This Row],[VenteDate]]),"##"))</f>
        <v>12</v>
      </c>
      <c r="AF1332" t="str">
        <f>CHOOSE(Ventes[[#This Row],[DateMoisNumero]],"janvier","février","mars","avril","mai","juin","juillet.","août","septembre","octobre","novembre","décembre")</f>
        <v>décembre</v>
      </c>
      <c r="AG1332" t="str">
        <f>Ventes[[#This Row],[DateAnnee]]&amp;IF(WEEKNUM(Ventes[[#This Row],[VenteDate]])&lt;10,"-0","-")&amp;WEEKNUM(Ventes[[#This Row],[VenteDate]])</f>
        <v>2027-51</v>
      </c>
      <c r="AH1332" s="10">
        <f>YEAR(Ventes[[#This Row],[VenteDate]])</f>
        <v>2027</v>
      </c>
      <c r="AI1332" s="1"/>
      <c r="AK1332" s="2"/>
      <c r="AR1332"/>
      <c r="AS1332"/>
      <c r="AT1332"/>
      <c r="AU1332"/>
      <c r="AV1332"/>
      <c r="AW1332"/>
      <c r="BA1332"/>
      <c r="BC1332"/>
    </row>
    <row r="1333" spans="1:55">
      <c r="A1333" t="s">
        <v>2372</v>
      </c>
      <c r="B1333" t="s">
        <v>2373</v>
      </c>
      <c r="D1333" s="7">
        <v>45445</v>
      </c>
      <c r="E1333" s="8">
        <v>46810</v>
      </c>
      <c r="F1333" s="8" t="s">
        <v>219</v>
      </c>
      <c r="G1333" t="s">
        <v>220</v>
      </c>
      <c r="H1333" t="s">
        <v>155</v>
      </c>
      <c r="I1333" t="s">
        <v>156</v>
      </c>
      <c r="J1333" t="s">
        <v>157</v>
      </c>
      <c r="K1333" t="s">
        <v>2384</v>
      </c>
      <c r="L1333" s="9" t="s">
        <v>2385</v>
      </c>
      <c r="M1333" s="9" t="s">
        <v>130</v>
      </c>
      <c r="N1333" t="s">
        <v>131</v>
      </c>
      <c r="O1333" t="s">
        <v>45</v>
      </c>
      <c r="P1333" s="9" t="s">
        <v>46</v>
      </c>
      <c r="Q1333" s="5" t="s">
        <v>79</v>
      </c>
      <c r="R1333" t="s">
        <v>80</v>
      </c>
      <c r="S1333" t="s">
        <v>49</v>
      </c>
      <c r="T1333" t="s">
        <v>50</v>
      </c>
      <c r="U1333" s="9">
        <v>54.9</v>
      </c>
      <c r="V1333">
        <v>14</v>
      </c>
      <c r="W1333" s="9">
        <v>79.650000000000006</v>
      </c>
      <c r="X1333">
        <f>Ventes[[#This Row],[VenteNombre]]*Ventes[[#This Row],[PUHT]]</f>
        <v>1115.1000000000001</v>
      </c>
      <c r="Y1333">
        <f>IF(Ventes[[#This Row],[RemiseType]]="Aucun",0,IF(Ventes[[#This Row],[RemiseType]]="Bas",3%,IF(Ventes[[#This Row],[RemiseType]]="Moyen",5%,IF(Ventes[[#This Row],[RemiseType]]="Elevé",10%,0))))*Ventes[[#This Row],[VenteBrut]]</f>
        <v>55.75500000000001</v>
      </c>
      <c r="Z1333">
        <f>Ventes[[#This Row],[VenteBrut]]-Ventes[[#This Row],[Remise]]</f>
        <v>1059.345</v>
      </c>
      <c r="AA1333">
        <f>Ventes[[#This Row],[VenteNombre]]*Ventes[[#This Row],[CUHT]]</f>
        <v>768.6</v>
      </c>
      <c r="AB1333">
        <f>ROUND(Ventes[[#This Row],[VenteNet]]-Ventes[[#This Row],[Cout]],2)</f>
        <v>290.75</v>
      </c>
      <c r="AC1333">
        <f>WEEKDAY(Ventes[[#This Row],[VenteDate]], 2)</f>
        <v>7</v>
      </c>
      <c r="AD1333" t="str">
        <f>CHOOSE(WEEKDAY(Ventes[[#This Row],[VenteDate]], 2),"lun.","mar.","mer.","jeu.","ven.","sam.","dim.")</f>
        <v>dim.</v>
      </c>
      <c r="AE1333" s="10" t="str">
        <f>IF(MONTH(Ventes[[#This Row],[VenteDate]])&lt;10,"0"&amp;MONTH(Ventes[[#This Row],[VenteDate]]),TEXT(MONTH(Ventes[[#This Row],[VenteDate]]),"##"))</f>
        <v>02</v>
      </c>
      <c r="AF1333" t="str">
        <f>CHOOSE(Ventes[[#This Row],[DateMoisNumero]],"janvier","février","mars","avril","mai","juin","juillet.","août","septembre","octobre","novembre","décembre")</f>
        <v>février</v>
      </c>
      <c r="AG1333" t="str">
        <f>Ventes[[#This Row],[DateAnnee]]&amp;IF(WEEKNUM(Ventes[[#This Row],[VenteDate]])&lt;10,"-0","-")&amp;WEEKNUM(Ventes[[#This Row],[VenteDate]])</f>
        <v>2028-10</v>
      </c>
      <c r="AH1333" s="10">
        <f>YEAR(Ventes[[#This Row],[VenteDate]])</f>
        <v>2028</v>
      </c>
      <c r="AI1333" s="1"/>
      <c r="AK1333" s="2"/>
      <c r="AR1333"/>
      <c r="AS1333"/>
      <c r="AT1333"/>
      <c r="AU1333"/>
      <c r="AV1333"/>
      <c r="AW1333"/>
      <c r="BA1333"/>
      <c r="BC1333"/>
    </row>
    <row r="1334" spans="1:55">
      <c r="A1334" t="s">
        <v>2386</v>
      </c>
      <c r="B1334" t="s">
        <v>2387</v>
      </c>
      <c r="C1334" t="s">
        <v>901</v>
      </c>
      <c r="D1334" s="8">
        <v>45701</v>
      </c>
      <c r="E1334" s="8">
        <v>45701</v>
      </c>
      <c r="F1334" s="8" t="s">
        <v>95</v>
      </c>
      <c r="G1334" t="s">
        <v>96</v>
      </c>
      <c r="H1334" t="s">
        <v>155</v>
      </c>
      <c r="I1334" t="s">
        <v>156</v>
      </c>
      <c r="J1334" t="s">
        <v>157</v>
      </c>
      <c r="K1334" t="s">
        <v>733</v>
      </c>
      <c r="L1334" s="9" t="s">
        <v>734</v>
      </c>
      <c r="M1334" s="9" t="s">
        <v>75</v>
      </c>
      <c r="N1334" t="s">
        <v>76</v>
      </c>
      <c r="O1334" t="s">
        <v>77</v>
      </c>
      <c r="P1334" t="s">
        <v>78</v>
      </c>
      <c r="Q1334" s="5" t="s">
        <v>79</v>
      </c>
      <c r="R1334" t="s">
        <v>80</v>
      </c>
      <c r="S1334" t="s">
        <v>342</v>
      </c>
      <c r="T1334" t="s">
        <v>343</v>
      </c>
      <c r="U1334">
        <v>75.599999999999994</v>
      </c>
      <c r="V1334">
        <v>50</v>
      </c>
      <c r="W1334">
        <v>132.4</v>
      </c>
      <c r="X1334">
        <f>Ventes[[#This Row],[VenteNombre]]*Ventes[[#This Row],[PUHT]]</f>
        <v>6620</v>
      </c>
      <c r="Y1334">
        <f>IF(Ventes[[#This Row],[RemiseType]]="Aucun",0,IF(Ventes[[#This Row],[RemiseType]]="Bas",3%,IF(Ventes[[#This Row],[RemiseType]]="Moyen",5%,IF(Ventes[[#This Row],[RemiseType]]="Elevé",10%,0))))*Ventes[[#This Row],[VenteBrut]]</f>
        <v>662</v>
      </c>
      <c r="Z1334">
        <f>Ventes[[#This Row],[VenteBrut]]-Ventes[[#This Row],[Remise]]</f>
        <v>5958</v>
      </c>
      <c r="AA1334">
        <f>Ventes[[#This Row],[VenteNombre]]*Ventes[[#This Row],[CUHT]]</f>
        <v>3779.9999999999995</v>
      </c>
      <c r="AB1334">
        <f>ROUND(Ventes[[#This Row],[VenteNet]]-Ventes[[#This Row],[Cout]],2)</f>
        <v>2178</v>
      </c>
      <c r="AC1334">
        <f>WEEKDAY(Ventes[[#This Row],[VenteDate]], 2)</f>
        <v>4</v>
      </c>
      <c r="AD1334" t="str">
        <f>CHOOSE(WEEKDAY(Ventes[[#This Row],[VenteDate]], 2),"lun.","mar.","mer.","jeu.","ven.","sam.","dim.")</f>
        <v>jeu.</v>
      </c>
      <c r="AE1334" s="10" t="str">
        <f>IF(MONTH(Ventes[[#This Row],[VenteDate]])&lt;10,"0"&amp;MONTH(Ventes[[#This Row],[VenteDate]]),TEXT(MONTH(Ventes[[#This Row],[VenteDate]]),"##"))</f>
        <v>02</v>
      </c>
      <c r="AF1334" t="str">
        <f>CHOOSE(Ventes[[#This Row],[DateMoisNumero]],"janvier","février","mars","avril","mai","juin","juillet.","août","septembre","octobre","novembre","décembre")</f>
        <v>février</v>
      </c>
      <c r="AG1334" t="str">
        <f>Ventes[[#This Row],[DateAnnee]]&amp;IF(WEEKNUM(Ventes[[#This Row],[VenteDate]])&lt;10,"-0","-")&amp;WEEKNUM(Ventes[[#This Row],[VenteDate]])</f>
        <v>2025-07</v>
      </c>
      <c r="AH1334" s="10">
        <f>YEAR(Ventes[[#This Row],[VenteDate]])</f>
        <v>2025</v>
      </c>
      <c r="AI1334" s="1"/>
      <c r="AK1334" s="2"/>
      <c r="AR1334"/>
      <c r="AS1334"/>
      <c r="AT1334"/>
      <c r="AU1334"/>
      <c r="AV1334"/>
      <c r="AW1334"/>
      <c r="BA1334"/>
      <c r="BC1334"/>
    </row>
    <row r="1335" spans="1:55">
      <c r="A1335" t="s">
        <v>2386</v>
      </c>
      <c r="B1335" t="s">
        <v>2387</v>
      </c>
      <c r="C1335" t="s">
        <v>901</v>
      </c>
      <c r="D1335" s="8">
        <v>45701</v>
      </c>
      <c r="E1335" s="8">
        <v>45701</v>
      </c>
      <c r="F1335" s="8" t="s">
        <v>95</v>
      </c>
      <c r="G1335" t="s">
        <v>96</v>
      </c>
      <c r="H1335" t="s">
        <v>155</v>
      </c>
      <c r="I1335" t="s">
        <v>156</v>
      </c>
      <c r="J1335" t="s">
        <v>157</v>
      </c>
      <c r="K1335" t="s">
        <v>1967</v>
      </c>
      <c r="L1335" s="9" t="s">
        <v>1968</v>
      </c>
      <c r="M1335" s="9" t="s">
        <v>53</v>
      </c>
      <c r="N1335" t="s">
        <v>54</v>
      </c>
      <c r="O1335" t="s">
        <v>77</v>
      </c>
      <c r="P1335" s="9" t="s">
        <v>78</v>
      </c>
      <c r="Q1335" s="5" t="s">
        <v>79</v>
      </c>
      <c r="R1335" t="s">
        <v>80</v>
      </c>
      <c r="S1335" t="s">
        <v>59</v>
      </c>
      <c r="T1335" t="s">
        <v>60</v>
      </c>
      <c r="U1335" s="9">
        <v>55.07</v>
      </c>
      <c r="V1335">
        <v>13</v>
      </c>
      <c r="W1335" s="9">
        <v>82.6</v>
      </c>
      <c r="X1335">
        <f>Ventes[[#This Row],[VenteNombre]]*Ventes[[#This Row],[PUHT]]</f>
        <v>1073.8</v>
      </c>
      <c r="Y1335">
        <f>IF(Ventes[[#This Row],[RemiseType]]="Aucun",0,IF(Ventes[[#This Row],[RemiseType]]="Bas",3%,IF(Ventes[[#This Row],[RemiseType]]="Moyen",5%,IF(Ventes[[#This Row],[RemiseType]]="Elevé",10%,0))))*Ventes[[#This Row],[VenteBrut]]</f>
        <v>107.38</v>
      </c>
      <c r="Z1335">
        <f>Ventes[[#This Row],[VenteBrut]]-Ventes[[#This Row],[Remise]]</f>
        <v>966.42</v>
      </c>
      <c r="AA1335">
        <f>Ventes[[#This Row],[VenteNombre]]*Ventes[[#This Row],[CUHT]]</f>
        <v>715.91</v>
      </c>
      <c r="AB1335">
        <f>ROUND(Ventes[[#This Row],[VenteNet]]-Ventes[[#This Row],[Cout]],2)</f>
        <v>250.51</v>
      </c>
      <c r="AC1335">
        <f>WEEKDAY(Ventes[[#This Row],[VenteDate]], 2)</f>
        <v>4</v>
      </c>
      <c r="AD1335" t="str">
        <f>CHOOSE(WEEKDAY(Ventes[[#This Row],[VenteDate]], 2),"lun.","mar.","mer.","jeu.","ven.","sam.","dim.")</f>
        <v>jeu.</v>
      </c>
      <c r="AE1335" s="10" t="str">
        <f>IF(MONTH(Ventes[[#This Row],[VenteDate]])&lt;10,"0"&amp;MONTH(Ventes[[#This Row],[VenteDate]]),TEXT(MONTH(Ventes[[#This Row],[VenteDate]]),"##"))</f>
        <v>02</v>
      </c>
      <c r="AF1335" t="str">
        <f>CHOOSE(Ventes[[#This Row],[DateMoisNumero]],"janvier","février","mars","avril","mai","juin","juillet.","août","septembre","octobre","novembre","décembre")</f>
        <v>février</v>
      </c>
      <c r="AG1335" t="str">
        <f>Ventes[[#This Row],[DateAnnee]]&amp;IF(WEEKNUM(Ventes[[#This Row],[VenteDate]])&lt;10,"-0","-")&amp;WEEKNUM(Ventes[[#This Row],[VenteDate]])</f>
        <v>2025-07</v>
      </c>
      <c r="AH1335" s="10">
        <f>YEAR(Ventes[[#This Row],[VenteDate]])</f>
        <v>2025</v>
      </c>
      <c r="AI1335" s="1"/>
      <c r="AK1335" s="2"/>
      <c r="AR1335"/>
      <c r="AS1335"/>
      <c r="AT1335"/>
      <c r="AU1335"/>
      <c r="AV1335"/>
      <c r="AW1335"/>
      <c r="BA1335"/>
      <c r="BC1335"/>
    </row>
    <row r="1336" spans="1:55">
      <c r="A1336" t="s">
        <v>2386</v>
      </c>
      <c r="B1336" t="s">
        <v>2387</v>
      </c>
      <c r="C1336" t="s">
        <v>901</v>
      </c>
      <c r="D1336" s="8">
        <v>45701</v>
      </c>
      <c r="E1336" s="8">
        <v>45712</v>
      </c>
      <c r="F1336" s="8" t="s">
        <v>95</v>
      </c>
      <c r="G1336" t="s">
        <v>96</v>
      </c>
      <c r="H1336" t="s">
        <v>155</v>
      </c>
      <c r="I1336" t="s">
        <v>156</v>
      </c>
      <c r="J1336" t="s">
        <v>157</v>
      </c>
      <c r="K1336" t="s">
        <v>1219</v>
      </c>
      <c r="L1336" s="9" t="s">
        <v>1220</v>
      </c>
      <c r="M1336" s="9" t="s">
        <v>75</v>
      </c>
      <c r="N1336" t="s">
        <v>76</v>
      </c>
      <c r="O1336" t="s">
        <v>77</v>
      </c>
      <c r="P1336" t="s">
        <v>78</v>
      </c>
      <c r="Q1336" s="5" t="s">
        <v>79</v>
      </c>
      <c r="R1336" t="s">
        <v>80</v>
      </c>
      <c r="S1336" t="s">
        <v>342</v>
      </c>
      <c r="T1336" t="s">
        <v>343</v>
      </c>
      <c r="U1336">
        <v>25.2</v>
      </c>
      <c r="V1336">
        <v>27</v>
      </c>
      <c r="W1336">
        <v>28.8</v>
      </c>
      <c r="X1336">
        <f>Ventes[[#This Row],[VenteNombre]]*Ventes[[#This Row],[PUHT]]</f>
        <v>777.6</v>
      </c>
      <c r="Y1336">
        <f>IF(Ventes[[#This Row],[RemiseType]]="Aucun",0,IF(Ventes[[#This Row],[RemiseType]]="Bas",3%,IF(Ventes[[#This Row],[RemiseType]]="Moyen",5%,IF(Ventes[[#This Row],[RemiseType]]="Elevé",10%,0))))*Ventes[[#This Row],[VenteBrut]]</f>
        <v>77.760000000000005</v>
      </c>
      <c r="Z1336">
        <f>Ventes[[#This Row],[VenteBrut]]-Ventes[[#This Row],[Remise]]</f>
        <v>699.84</v>
      </c>
      <c r="AA1336">
        <f>Ventes[[#This Row],[VenteNombre]]*Ventes[[#This Row],[CUHT]]</f>
        <v>680.4</v>
      </c>
      <c r="AB1336">
        <f>ROUND(Ventes[[#This Row],[VenteNet]]-Ventes[[#This Row],[Cout]],2)</f>
        <v>19.440000000000001</v>
      </c>
      <c r="AC1336">
        <f>WEEKDAY(Ventes[[#This Row],[VenteDate]], 2)</f>
        <v>1</v>
      </c>
      <c r="AD1336" t="str">
        <f>CHOOSE(WEEKDAY(Ventes[[#This Row],[VenteDate]], 2),"lun.","mar.","mer.","jeu.","ven.","sam.","dim.")</f>
        <v>lun.</v>
      </c>
      <c r="AE1336" s="10" t="str">
        <f>IF(MONTH(Ventes[[#This Row],[VenteDate]])&lt;10,"0"&amp;MONTH(Ventes[[#This Row],[VenteDate]]),TEXT(MONTH(Ventes[[#This Row],[VenteDate]]),"##"))</f>
        <v>02</v>
      </c>
      <c r="AF1336" t="str">
        <f>CHOOSE(Ventes[[#This Row],[DateMoisNumero]],"janvier","février","mars","avril","mai","juin","juillet.","août","septembre","octobre","novembre","décembre")</f>
        <v>février</v>
      </c>
      <c r="AG1336" t="str">
        <f>Ventes[[#This Row],[DateAnnee]]&amp;IF(WEEKNUM(Ventes[[#This Row],[VenteDate]])&lt;10,"-0","-")&amp;WEEKNUM(Ventes[[#This Row],[VenteDate]])</f>
        <v>2025-09</v>
      </c>
      <c r="AH1336" s="10">
        <f>YEAR(Ventes[[#This Row],[VenteDate]])</f>
        <v>2025</v>
      </c>
      <c r="AI1336" s="1"/>
      <c r="AK1336" s="2"/>
      <c r="AR1336"/>
      <c r="AS1336"/>
      <c r="AT1336"/>
      <c r="AU1336"/>
      <c r="AV1336"/>
      <c r="AW1336"/>
      <c r="BA1336"/>
      <c r="BC1336"/>
    </row>
    <row r="1337" spans="1:55">
      <c r="A1337" t="s">
        <v>2386</v>
      </c>
      <c r="B1337" t="s">
        <v>2387</v>
      </c>
      <c r="C1337" t="s">
        <v>901</v>
      </c>
      <c r="D1337" s="8">
        <v>45701</v>
      </c>
      <c r="E1337" s="8">
        <v>45766</v>
      </c>
      <c r="F1337" s="8" t="s">
        <v>95</v>
      </c>
      <c r="G1337" t="s">
        <v>96</v>
      </c>
      <c r="H1337" t="s">
        <v>155</v>
      </c>
      <c r="I1337" t="s">
        <v>156</v>
      </c>
      <c r="J1337" t="s">
        <v>157</v>
      </c>
      <c r="K1337" t="s">
        <v>1272</v>
      </c>
      <c r="L1337" s="9" t="s">
        <v>1273</v>
      </c>
      <c r="M1337" s="9" t="s">
        <v>53</v>
      </c>
      <c r="N1337" t="s">
        <v>54</v>
      </c>
      <c r="O1337" t="s">
        <v>77</v>
      </c>
      <c r="P1337" t="s">
        <v>78</v>
      </c>
      <c r="Q1337" s="5" t="s">
        <v>65</v>
      </c>
      <c r="R1337" t="s">
        <v>66</v>
      </c>
      <c r="S1337" t="s">
        <v>365</v>
      </c>
      <c r="T1337" t="s">
        <v>366</v>
      </c>
      <c r="U1337">
        <v>102.82</v>
      </c>
      <c r="V1337">
        <v>27</v>
      </c>
      <c r="W1337">
        <v>213.4</v>
      </c>
      <c r="X1337">
        <f>Ventes[[#This Row],[VenteNombre]]*Ventes[[#This Row],[PUHT]]</f>
        <v>5761.8</v>
      </c>
      <c r="Y1337">
        <f>IF(Ventes[[#This Row],[RemiseType]]="Aucun",0,IF(Ventes[[#This Row],[RemiseType]]="Bas",3%,IF(Ventes[[#This Row],[RemiseType]]="Moyen",5%,IF(Ventes[[#This Row],[RemiseType]]="Elevé",10%,0))))*Ventes[[#This Row],[VenteBrut]]</f>
        <v>576.18000000000006</v>
      </c>
      <c r="Z1337">
        <f>Ventes[[#This Row],[VenteBrut]]-Ventes[[#This Row],[Remise]]</f>
        <v>5185.62</v>
      </c>
      <c r="AA1337">
        <f>Ventes[[#This Row],[VenteNombre]]*Ventes[[#This Row],[CUHT]]</f>
        <v>2776.14</v>
      </c>
      <c r="AB1337">
        <f>ROUND(Ventes[[#This Row],[VenteNet]]-Ventes[[#This Row],[Cout]],2)</f>
        <v>2409.48</v>
      </c>
      <c r="AC1337">
        <f>WEEKDAY(Ventes[[#This Row],[VenteDate]], 2)</f>
        <v>6</v>
      </c>
      <c r="AD1337" t="str">
        <f>CHOOSE(WEEKDAY(Ventes[[#This Row],[VenteDate]], 2),"lun.","mar.","mer.","jeu.","ven.","sam.","dim.")</f>
        <v>sam.</v>
      </c>
      <c r="AE1337" s="10" t="str">
        <f>IF(MONTH(Ventes[[#This Row],[VenteDate]])&lt;10,"0"&amp;MONTH(Ventes[[#This Row],[VenteDate]]),TEXT(MONTH(Ventes[[#This Row],[VenteDate]]),"##"))</f>
        <v>04</v>
      </c>
      <c r="AF1337" t="str">
        <f>CHOOSE(Ventes[[#This Row],[DateMoisNumero]],"janvier","février","mars","avril","mai","juin","juillet.","août","septembre","octobre","novembre","décembre")</f>
        <v>avril</v>
      </c>
      <c r="AG1337" t="str">
        <f>Ventes[[#This Row],[DateAnnee]]&amp;IF(WEEKNUM(Ventes[[#This Row],[VenteDate]])&lt;10,"-0","-")&amp;WEEKNUM(Ventes[[#This Row],[VenteDate]])</f>
        <v>2025-16</v>
      </c>
      <c r="AH1337" s="10">
        <f>YEAR(Ventes[[#This Row],[VenteDate]])</f>
        <v>2025</v>
      </c>
      <c r="AI1337" s="1"/>
      <c r="AK1337" s="2"/>
      <c r="AR1337"/>
      <c r="AS1337"/>
      <c r="AT1337"/>
      <c r="AU1337"/>
      <c r="AV1337"/>
      <c r="AW1337"/>
      <c r="BA1337"/>
      <c r="BC1337"/>
    </row>
    <row r="1338" spans="1:55">
      <c r="A1338" t="s">
        <v>2386</v>
      </c>
      <c r="B1338" t="s">
        <v>2387</v>
      </c>
      <c r="C1338" t="s">
        <v>901</v>
      </c>
      <c r="D1338" s="8">
        <v>45701</v>
      </c>
      <c r="E1338" s="8">
        <v>45845</v>
      </c>
      <c r="F1338" s="8" t="s">
        <v>95</v>
      </c>
      <c r="G1338" t="s">
        <v>96</v>
      </c>
      <c r="H1338" t="s">
        <v>155</v>
      </c>
      <c r="I1338" t="s">
        <v>156</v>
      </c>
      <c r="J1338" t="s">
        <v>157</v>
      </c>
      <c r="K1338" t="s">
        <v>2388</v>
      </c>
      <c r="L1338" s="9" t="s">
        <v>2389</v>
      </c>
      <c r="M1338" s="9" t="s">
        <v>75</v>
      </c>
      <c r="N1338" t="s">
        <v>76</v>
      </c>
      <c r="O1338" t="s">
        <v>288</v>
      </c>
      <c r="P1338" t="s">
        <v>289</v>
      </c>
      <c r="Q1338" s="5" t="s">
        <v>57</v>
      </c>
      <c r="R1338" t="s">
        <v>58</v>
      </c>
      <c r="S1338" t="s">
        <v>81</v>
      </c>
      <c r="T1338" t="s">
        <v>82</v>
      </c>
      <c r="U1338">
        <v>32.4</v>
      </c>
      <c r="V1338">
        <v>88</v>
      </c>
      <c r="W1338">
        <v>33.75</v>
      </c>
      <c r="X1338">
        <f>Ventes[[#This Row],[VenteNombre]]*Ventes[[#This Row],[PUHT]]</f>
        <v>2970</v>
      </c>
      <c r="Y133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338">
        <f>Ventes[[#This Row],[VenteBrut]]-Ventes[[#This Row],[Remise]]</f>
        <v>2970</v>
      </c>
      <c r="AA1338">
        <f>Ventes[[#This Row],[VenteNombre]]*Ventes[[#This Row],[CUHT]]</f>
        <v>2851.2</v>
      </c>
      <c r="AB1338">
        <f>ROUND(Ventes[[#This Row],[VenteNet]]-Ventes[[#This Row],[Cout]],2)</f>
        <v>118.8</v>
      </c>
      <c r="AC1338">
        <f>WEEKDAY(Ventes[[#This Row],[VenteDate]], 2)</f>
        <v>1</v>
      </c>
      <c r="AD1338" t="str">
        <f>CHOOSE(WEEKDAY(Ventes[[#This Row],[VenteDate]], 2),"lun.","mar.","mer.","jeu.","ven.","sam.","dim.")</f>
        <v>lun.</v>
      </c>
      <c r="AE1338" s="10" t="str">
        <f>IF(MONTH(Ventes[[#This Row],[VenteDate]])&lt;10,"0"&amp;MONTH(Ventes[[#This Row],[VenteDate]]),TEXT(MONTH(Ventes[[#This Row],[VenteDate]]),"##"))</f>
        <v>07</v>
      </c>
      <c r="AF1338" t="str">
        <f>CHOOSE(Ventes[[#This Row],[DateMoisNumero]],"janvier","février","mars","avril","mai","juin","juillet.","août","septembre","octobre","novembre","décembre")</f>
        <v>juillet.</v>
      </c>
      <c r="AG1338" t="str">
        <f>Ventes[[#This Row],[DateAnnee]]&amp;IF(WEEKNUM(Ventes[[#This Row],[VenteDate]])&lt;10,"-0","-")&amp;WEEKNUM(Ventes[[#This Row],[VenteDate]])</f>
        <v>2025-28</v>
      </c>
      <c r="AH1338" s="10">
        <f>YEAR(Ventes[[#This Row],[VenteDate]])</f>
        <v>2025</v>
      </c>
      <c r="AI1338" s="1"/>
      <c r="AK1338" s="2"/>
      <c r="AR1338"/>
      <c r="AS1338"/>
      <c r="AT1338"/>
      <c r="AU1338"/>
      <c r="AV1338"/>
      <c r="AW1338"/>
      <c r="BA1338"/>
      <c r="BC1338"/>
    </row>
    <row r="1339" spans="1:55">
      <c r="A1339" t="s">
        <v>2386</v>
      </c>
      <c r="B1339" t="s">
        <v>2387</v>
      </c>
      <c r="C1339" t="s">
        <v>901</v>
      </c>
      <c r="D1339" s="8">
        <v>45701</v>
      </c>
      <c r="E1339" s="8">
        <v>45976</v>
      </c>
      <c r="F1339" s="8" t="s">
        <v>95</v>
      </c>
      <c r="G1339" t="s">
        <v>96</v>
      </c>
      <c r="H1339" t="s">
        <v>155</v>
      </c>
      <c r="I1339" t="s">
        <v>156</v>
      </c>
      <c r="J1339" t="s">
        <v>157</v>
      </c>
      <c r="K1339" t="s">
        <v>735</v>
      </c>
      <c r="L1339" s="9" t="s">
        <v>736</v>
      </c>
      <c r="M1339" s="9" t="s">
        <v>130</v>
      </c>
      <c r="N1339" t="s">
        <v>131</v>
      </c>
      <c r="O1339" t="s">
        <v>77</v>
      </c>
      <c r="P1339" t="s">
        <v>78</v>
      </c>
      <c r="Q1339" s="5" t="s">
        <v>47</v>
      </c>
      <c r="R1339" t="s">
        <v>48</v>
      </c>
      <c r="S1339" t="s">
        <v>175</v>
      </c>
      <c r="T1339" t="s">
        <v>176</v>
      </c>
      <c r="U1339">
        <v>120.53</v>
      </c>
      <c r="V1339">
        <v>29</v>
      </c>
      <c r="W1339">
        <v>155.41</v>
      </c>
      <c r="X1339">
        <f>Ventes[[#This Row],[VenteNombre]]*Ventes[[#This Row],[PUHT]]</f>
        <v>4506.8900000000003</v>
      </c>
      <c r="Y1339">
        <f>IF(Ventes[[#This Row],[RemiseType]]="Aucun",0,IF(Ventes[[#This Row],[RemiseType]]="Bas",3%,IF(Ventes[[#This Row],[RemiseType]]="Moyen",5%,IF(Ventes[[#This Row],[RemiseType]]="Elevé",10%,0))))*Ventes[[#This Row],[VenteBrut]]</f>
        <v>450.68900000000008</v>
      </c>
      <c r="Z1339">
        <f>Ventes[[#This Row],[VenteBrut]]-Ventes[[#This Row],[Remise]]</f>
        <v>4056.201</v>
      </c>
      <c r="AA1339">
        <f>Ventes[[#This Row],[VenteNombre]]*Ventes[[#This Row],[CUHT]]</f>
        <v>3495.37</v>
      </c>
      <c r="AB1339">
        <f>ROUND(Ventes[[#This Row],[VenteNet]]-Ventes[[#This Row],[Cout]],2)</f>
        <v>560.83000000000004</v>
      </c>
      <c r="AC1339">
        <f>WEEKDAY(Ventes[[#This Row],[VenteDate]], 2)</f>
        <v>6</v>
      </c>
      <c r="AD1339" t="str">
        <f>CHOOSE(WEEKDAY(Ventes[[#This Row],[VenteDate]], 2),"lun.","mar.","mer.","jeu.","ven.","sam.","dim.")</f>
        <v>sam.</v>
      </c>
      <c r="AE1339" s="10" t="str">
        <f>IF(MONTH(Ventes[[#This Row],[VenteDate]])&lt;10,"0"&amp;MONTH(Ventes[[#This Row],[VenteDate]]),TEXT(MONTH(Ventes[[#This Row],[VenteDate]]),"##"))</f>
        <v>11</v>
      </c>
      <c r="AF1339" t="str">
        <f>CHOOSE(Ventes[[#This Row],[DateMoisNumero]],"janvier","février","mars","avril","mai","juin","juillet.","août","septembre","octobre","novembre","décembre")</f>
        <v>novembre</v>
      </c>
      <c r="AG1339" t="str">
        <f>Ventes[[#This Row],[DateAnnee]]&amp;IF(WEEKNUM(Ventes[[#This Row],[VenteDate]])&lt;10,"-0","-")&amp;WEEKNUM(Ventes[[#This Row],[VenteDate]])</f>
        <v>2025-46</v>
      </c>
      <c r="AH1339" s="10">
        <f>YEAR(Ventes[[#This Row],[VenteDate]])</f>
        <v>2025</v>
      </c>
      <c r="AI1339" s="1"/>
      <c r="AK1339" s="2"/>
      <c r="AR1339"/>
      <c r="AS1339"/>
      <c r="AT1339"/>
      <c r="AU1339"/>
      <c r="AV1339"/>
      <c r="AW1339"/>
      <c r="BA1339"/>
      <c r="BC1339"/>
    </row>
    <row r="1340" spans="1:55">
      <c r="A1340" t="s">
        <v>2386</v>
      </c>
      <c r="B1340" t="s">
        <v>2387</v>
      </c>
      <c r="C1340" t="s">
        <v>901</v>
      </c>
      <c r="D1340" s="8">
        <v>45701</v>
      </c>
      <c r="E1340" s="8">
        <v>46065</v>
      </c>
      <c r="F1340" s="8" t="s">
        <v>95</v>
      </c>
      <c r="G1340" t="s">
        <v>96</v>
      </c>
      <c r="H1340" t="s">
        <v>155</v>
      </c>
      <c r="I1340" t="s">
        <v>156</v>
      </c>
      <c r="J1340" t="s">
        <v>157</v>
      </c>
      <c r="K1340" t="s">
        <v>1264</v>
      </c>
      <c r="L1340" s="9" t="s">
        <v>1265</v>
      </c>
      <c r="M1340" s="9" t="s">
        <v>43</v>
      </c>
      <c r="N1340" t="s">
        <v>44</v>
      </c>
      <c r="O1340" t="s">
        <v>77</v>
      </c>
      <c r="P1340" t="s">
        <v>78</v>
      </c>
      <c r="Q1340" s="5" t="s">
        <v>79</v>
      </c>
      <c r="R1340" t="s">
        <v>80</v>
      </c>
      <c r="S1340" t="s">
        <v>441</v>
      </c>
      <c r="T1340" t="s">
        <v>442</v>
      </c>
      <c r="U1340">
        <v>64.8</v>
      </c>
      <c r="V1340">
        <v>51</v>
      </c>
      <c r="W1340">
        <v>130.78</v>
      </c>
      <c r="X1340">
        <f>Ventes[[#This Row],[VenteNombre]]*Ventes[[#This Row],[PUHT]]</f>
        <v>6669.78</v>
      </c>
      <c r="Y1340">
        <f>IF(Ventes[[#This Row],[RemiseType]]="Aucun",0,IF(Ventes[[#This Row],[RemiseType]]="Bas",3%,IF(Ventes[[#This Row],[RemiseType]]="Moyen",5%,IF(Ventes[[#This Row],[RemiseType]]="Elevé",10%,0))))*Ventes[[#This Row],[VenteBrut]]</f>
        <v>666.97800000000007</v>
      </c>
      <c r="Z1340">
        <f>Ventes[[#This Row],[VenteBrut]]-Ventes[[#This Row],[Remise]]</f>
        <v>6002.8019999999997</v>
      </c>
      <c r="AA1340">
        <f>Ventes[[#This Row],[VenteNombre]]*Ventes[[#This Row],[CUHT]]</f>
        <v>3304.7999999999997</v>
      </c>
      <c r="AB1340">
        <f>ROUND(Ventes[[#This Row],[VenteNet]]-Ventes[[#This Row],[Cout]],2)</f>
        <v>2698</v>
      </c>
      <c r="AC1340">
        <f>WEEKDAY(Ventes[[#This Row],[VenteDate]], 2)</f>
        <v>4</v>
      </c>
      <c r="AD1340" t="str">
        <f>CHOOSE(WEEKDAY(Ventes[[#This Row],[VenteDate]], 2),"lun.","mar.","mer.","jeu.","ven.","sam.","dim.")</f>
        <v>jeu.</v>
      </c>
      <c r="AE1340" s="10" t="str">
        <f>IF(MONTH(Ventes[[#This Row],[VenteDate]])&lt;10,"0"&amp;MONTH(Ventes[[#This Row],[VenteDate]]),TEXT(MONTH(Ventes[[#This Row],[VenteDate]]),"##"))</f>
        <v>02</v>
      </c>
      <c r="AF1340" t="str">
        <f>CHOOSE(Ventes[[#This Row],[DateMoisNumero]],"janvier","février","mars","avril","mai","juin","juillet.","août","septembre","octobre","novembre","décembre")</f>
        <v>février</v>
      </c>
      <c r="AG1340" t="str">
        <f>Ventes[[#This Row],[DateAnnee]]&amp;IF(WEEKNUM(Ventes[[#This Row],[VenteDate]])&lt;10,"-0","-")&amp;WEEKNUM(Ventes[[#This Row],[VenteDate]])</f>
        <v>2026-07</v>
      </c>
      <c r="AH1340" s="10">
        <f>YEAR(Ventes[[#This Row],[VenteDate]])</f>
        <v>2026</v>
      </c>
      <c r="AI1340" s="1"/>
      <c r="AK1340" s="2"/>
      <c r="AR1340"/>
      <c r="AS1340"/>
      <c r="AT1340"/>
      <c r="AU1340"/>
      <c r="AV1340"/>
      <c r="AW1340"/>
      <c r="BA1340"/>
      <c r="BC1340"/>
    </row>
    <row r="1341" spans="1:55">
      <c r="A1341" t="s">
        <v>2386</v>
      </c>
      <c r="B1341" t="s">
        <v>2387</v>
      </c>
      <c r="C1341" t="s">
        <v>901</v>
      </c>
      <c r="D1341" s="8">
        <v>45701</v>
      </c>
      <c r="E1341" s="8">
        <v>46075</v>
      </c>
      <c r="F1341" s="8" t="s">
        <v>95</v>
      </c>
      <c r="G1341" t="s">
        <v>96</v>
      </c>
      <c r="H1341" t="s">
        <v>155</v>
      </c>
      <c r="I1341" t="s">
        <v>156</v>
      </c>
      <c r="J1341" t="s">
        <v>157</v>
      </c>
      <c r="K1341" t="s">
        <v>2180</v>
      </c>
      <c r="L1341" s="9" t="s">
        <v>2181</v>
      </c>
      <c r="M1341" s="9" t="s">
        <v>75</v>
      </c>
      <c r="N1341" t="s">
        <v>76</v>
      </c>
      <c r="O1341" t="s">
        <v>77</v>
      </c>
      <c r="P1341" t="s">
        <v>78</v>
      </c>
      <c r="Q1341" s="5" t="s">
        <v>79</v>
      </c>
      <c r="R1341" t="s">
        <v>80</v>
      </c>
      <c r="S1341" t="s">
        <v>342</v>
      </c>
      <c r="T1341" t="s">
        <v>343</v>
      </c>
      <c r="U1341">
        <v>14.7</v>
      </c>
      <c r="V1341">
        <v>38</v>
      </c>
      <c r="W1341">
        <v>106.3</v>
      </c>
      <c r="X1341">
        <f>Ventes[[#This Row],[VenteNombre]]*Ventes[[#This Row],[PUHT]]</f>
        <v>4039.4</v>
      </c>
      <c r="Y1341">
        <f>IF(Ventes[[#This Row],[RemiseType]]="Aucun",0,IF(Ventes[[#This Row],[RemiseType]]="Bas",3%,IF(Ventes[[#This Row],[RemiseType]]="Moyen",5%,IF(Ventes[[#This Row],[RemiseType]]="Elevé",10%,0))))*Ventes[[#This Row],[VenteBrut]]</f>
        <v>403.94000000000005</v>
      </c>
      <c r="Z1341">
        <f>Ventes[[#This Row],[VenteBrut]]-Ventes[[#This Row],[Remise]]</f>
        <v>3635.46</v>
      </c>
      <c r="AA1341">
        <f>Ventes[[#This Row],[VenteNombre]]*Ventes[[#This Row],[CUHT]]</f>
        <v>558.6</v>
      </c>
      <c r="AB1341">
        <f>ROUND(Ventes[[#This Row],[VenteNet]]-Ventes[[#This Row],[Cout]],2)</f>
        <v>3076.86</v>
      </c>
      <c r="AC1341">
        <f>WEEKDAY(Ventes[[#This Row],[VenteDate]], 2)</f>
        <v>7</v>
      </c>
      <c r="AD1341" t="str">
        <f>CHOOSE(WEEKDAY(Ventes[[#This Row],[VenteDate]], 2),"lun.","mar.","mer.","jeu.","ven.","sam.","dim.")</f>
        <v>dim.</v>
      </c>
      <c r="AE1341" s="10" t="str">
        <f>IF(MONTH(Ventes[[#This Row],[VenteDate]])&lt;10,"0"&amp;MONTH(Ventes[[#This Row],[VenteDate]]),TEXT(MONTH(Ventes[[#This Row],[VenteDate]]),"##"))</f>
        <v>02</v>
      </c>
      <c r="AF1341" t="str">
        <f>CHOOSE(Ventes[[#This Row],[DateMoisNumero]],"janvier","février","mars","avril","mai","juin","juillet.","août","septembre","octobre","novembre","décembre")</f>
        <v>février</v>
      </c>
      <c r="AG1341" t="str">
        <f>Ventes[[#This Row],[DateAnnee]]&amp;IF(WEEKNUM(Ventes[[#This Row],[VenteDate]])&lt;10,"-0","-")&amp;WEEKNUM(Ventes[[#This Row],[VenteDate]])</f>
        <v>2026-09</v>
      </c>
      <c r="AH1341" s="10">
        <f>YEAR(Ventes[[#This Row],[VenteDate]])</f>
        <v>2026</v>
      </c>
      <c r="AI1341" s="1"/>
      <c r="AK1341" s="2"/>
      <c r="AR1341"/>
      <c r="AS1341"/>
      <c r="AT1341"/>
      <c r="AU1341"/>
      <c r="AV1341"/>
      <c r="AW1341"/>
      <c r="BA1341"/>
      <c r="BC1341"/>
    </row>
    <row r="1342" spans="1:55">
      <c r="A1342" t="s">
        <v>2386</v>
      </c>
      <c r="B1342" t="s">
        <v>2387</v>
      </c>
      <c r="C1342" t="s">
        <v>901</v>
      </c>
      <c r="D1342" s="8">
        <v>45701</v>
      </c>
      <c r="E1342" s="8">
        <v>46091</v>
      </c>
      <c r="F1342" s="8" t="s">
        <v>95</v>
      </c>
      <c r="G1342" t="s">
        <v>96</v>
      </c>
      <c r="H1342" t="s">
        <v>155</v>
      </c>
      <c r="I1342" t="s">
        <v>156</v>
      </c>
      <c r="J1342" t="s">
        <v>157</v>
      </c>
      <c r="K1342" t="s">
        <v>2390</v>
      </c>
      <c r="L1342" s="9" t="s">
        <v>2391</v>
      </c>
      <c r="M1342" s="9" t="s">
        <v>43</v>
      </c>
      <c r="N1342" t="s">
        <v>44</v>
      </c>
      <c r="O1342" t="s">
        <v>77</v>
      </c>
      <c r="P1342" t="s">
        <v>78</v>
      </c>
      <c r="Q1342" s="5" t="s">
        <v>79</v>
      </c>
      <c r="R1342" t="s">
        <v>80</v>
      </c>
      <c r="S1342" t="s">
        <v>183</v>
      </c>
      <c r="T1342" t="s">
        <v>184</v>
      </c>
      <c r="U1342">
        <v>7.2</v>
      </c>
      <c r="V1342">
        <v>11</v>
      </c>
      <c r="W1342">
        <v>14.25</v>
      </c>
      <c r="X1342">
        <f>Ventes[[#This Row],[VenteNombre]]*Ventes[[#This Row],[PUHT]]</f>
        <v>156.75</v>
      </c>
      <c r="Y1342">
        <f>IF(Ventes[[#This Row],[RemiseType]]="Aucun",0,IF(Ventes[[#This Row],[RemiseType]]="Bas",3%,IF(Ventes[[#This Row],[RemiseType]]="Moyen",5%,IF(Ventes[[#This Row],[RemiseType]]="Elevé",10%,0))))*Ventes[[#This Row],[VenteBrut]]</f>
        <v>15.675000000000001</v>
      </c>
      <c r="Z1342">
        <f>Ventes[[#This Row],[VenteBrut]]-Ventes[[#This Row],[Remise]]</f>
        <v>141.07499999999999</v>
      </c>
      <c r="AA1342">
        <f>Ventes[[#This Row],[VenteNombre]]*Ventes[[#This Row],[CUHT]]</f>
        <v>79.2</v>
      </c>
      <c r="AB1342">
        <f>ROUND(Ventes[[#This Row],[VenteNet]]-Ventes[[#This Row],[Cout]],2)</f>
        <v>61.88</v>
      </c>
      <c r="AC1342">
        <f>WEEKDAY(Ventes[[#This Row],[VenteDate]], 2)</f>
        <v>2</v>
      </c>
      <c r="AD1342" t="str">
        <f>CHOOSE(WEEKDAY(Ventes[[#This Row],[VenteDate]], 2),"lun.","mar.","mer.","jeu.","ven.","sam.","dim.")</f>
        <v>mar.</v>
      </c>
      <c r="AE1342" s="10" t="str">
        <f>IF(MONTH(Ventes[[#This Row],[VenteDate]])&lt;10,"0"&amp;MONTH(Ventes[[#This Row],[VenteDate]]),TEXT(MONTH(Ventes[[#This Row],[VenteDate]]),"##"))</f>
        <v>03</v>
      </c>
      <c r="AF1342" t="str">
        <f>CHOOSE(Ventes[[#This Row],[DateMoisNumero]],"janvier","février","mars","avril","mai","juin","juillet.","août","septembre","octobre","novembre","décembre")</f>
        <v>mars</v>
      </c>
      <c r="AG1342" t="str">
        <f>Ventes[[#This Row],[DateAnnee]]&amp;IF(WEEKNUM(Ventes[[#This Row],[VenteDate]])&lt;10,"-0","-")&amp;WEEKNUM(Ventes[[#This Row],[VenteDate]])</f>
        <v>2026-11</v>
      </c>
      <c r="AH1342" s="10">
        <f>YEAR(Ventes[[#This Row],[VenteDate]])</f>
        <v>2026</v>
      </c>
      <c r="AI1342" s="1"/>
      <c r="AK1342" s="2"/>
      <c r="AR1342"/>
      <c r="AS1342"/>
      <c r="AT1342"/>
      <c r="AU1342"/>
      <c r="AV1342"/>
      <c r="AW1342"/>
      <c r="BA1342"/>
      <c r="BC1342"/>
    </row>
    <row r="1343" spans="1:55">
      <c r="A1343" t="s">
        <v>2386</v>
      </c>
      <c r="B1343" t="s">
        <v>2387</v>
      </c>
      <c r="C1343" t="s">
        <v>901</v>
      </c>
      <c r="D1343" s="8">
        <v>45701</v>
      </c>
      <c r="E1343" s="8">
        <v>46134</v>
      </c>
      <c r="F1343" s="8" t="s">
        <v>95</v>
      </c>
      <c r="G1343" t="s">
        <v>96</v>
      </c>
      <c r="H1343" t="s">
        <v>155</v>
      </c>
      <c r="I1343" t="s">
        <v>156</v>
      </c>
      <c r="J1343" t="s">
        <v>157</v>
      </c>
      <c r="K1343" t="s">
        <v>2118</v>
      </c>
      <c r="L1343" s="9" t="s">
        <v>2119</v>
      </c>
      <c r="M1343" s="9" t="s">
        <v>130</v>
      </c>
      <c r="N1343" t="s">
        <v>131</v>
      </c>
      <c r="O1343" t="s">
        <v>77</v>
      </c>
      <c r="P1343" t="s">
        <v>78</v>
      </c>
      <c r="Q1343" s="5" t="s">
        <v>79</v>
      </c>
      <c r="R1343" t="s">
        <v>80</v>
      </c>
      <c r="S1343" t="s">
        <v>49</v>
      </c>
      <c r="T1343" t="s">
        <v>50</v>
      </c>
      <c r="U1343">
        <v>56.93</v>
      </c>
      <c r="V1343">
        <v>20</v>
      </c>
      <c r="W1343">
        <v>82.6</v>
      </c>
      <c r="X1343">
        <f>Ventes[[#This Row],[VenteNombre]]*Ventes[[#This Row],[PUHT]]</f>
        <v>1652</v>
      </c>
      <c r="Y1343">
        <f>IF(Ventes[[#This Row],[RemiseType]]="Aucun",0,IF(Ventes[[#This Row],[RemiseType]]="Bas",3%,IF(Ventes[[#This Row],[RemiseType]]="Moyen",5%,IF(Ventes[[#This Row],[RemiseType]]="Elevé",10%,0))))*Ventes[[#This Row],[VenteBrut]]</f>
        <v>165.20000000000002</v>
      </c>
      <c r="Z1343">
        <f>Ventes[[#This Row],[VenteBrut]]-Ventes[[#This Row],[Remise]]</f>
        <v>1486.8</v>
      </c>
      <c r="AA1343">
        <f>Ventes[[#This Row],[VenteNombre]]*Ventes[[#This Row],[CUHT]]</f>
        <v>1138.5999999999999</v>
      </c>
      <c r="AB1343">
        <f>ROUND(Ventes[[#This Row],[VenteNet]]-Ventes[[#This Row],[Cout]],2)</f>
        <v>348.2</v>
      </c>
      <c r="AC1343">
        <f>WEEKDAY(Ventes[[#This Row],[VenteDate]], 2)</f>
        <v>3</v>
      </c>
      <c r="AD1343" t="str">
        <f>CHOOSE(WEEKDAY(Ventes[[#This Row],[VenteDate]], 2),"lun.","mar.","mer.","jeu.","ven.","sam.","dim.")</f>
        <v>mer.</v>
      </c>
      <c r="AE1343" s="10" t="str">
        <f>IF(MONTH(Ventes[[#This Row],[VenteDate]])&lt;10,"0"&amp;MONTH(Ventes[[#This Row],[VenteDate]]),TEXT(MONTH(Ventes[[#This Row],[VenteDate]]),"##"))</f>
        <v>04</v>
      </c>
      <c r="AF1343" t="str">
        <f>CHOOSE(Ventes[[#This Row],[DateMoisNumero]],"janvier","février","mars","avril","mai","juin","juillet.","août","septembre","octobre","novembre","décembre")</f>
        <v>avril</v>
      </c>
      <c r="AG1343" t="str">
        <f>Ventes[[#This Row],[DateAnnee]]&amp;IF(WEEKNUM(Ventes[[#This Row],[VenteDate]])&lt;10,"-0","-")&amp;WEEKNUM(Ventes[[#This Row],[VenteDate]])</f>
        <v>2026-17</v>
      </c>
      <c r="AH1343" s="10">
        <f>YEAR(Ventes[[#This Row],[VenteDate]])</f>
        <v>2026</v>
      </c>
      <c r="AI1343" s="1"/>
      <c r="AK1343" s="2"/>
      <c r="AR1343"/>
      <c r="AS1343"/>
      <c r="AT1343"/>
      <c r="AU1343"/>
      <c r="AV1343"/>
      <c r="AW1343"/>
      <c r="BA1343"/>
      <c r="BC1343"/>
    </row>
    <row r="1344" spans="1:55">
      <c r="A1344" t="s">
        <v>2386</v>
      </c>
      <c r="B1344" t="s">
        <v>2387</v>
      </c>
      <c r="C1344" t="s">
        <v>901</v>
      </c>
      <c r="D1344" s="8">
        <v>45701</v>
      </c>
      <c r="E1344" s="8">
        <v>46361</v>
      </c>
      <c r="F1344" s="8" t="s">
        <v>95</v>
      </c>
      <c r="G1344" t="s">
        <v>96</v>
      </c>
      <c r="H1344" t="s">
        <v>155</v>
      </c>
      <c r="I1344" t="s">
        <v>156</v>
      </c>
      <c r="J1344" t="s">
        <v>157</v>
      </c>
      <c r="K1344" t="s">
        <v>1374</v>
      </c>
      <c r="L1344" s="9" t="s">
        <v>1375</v>
      </c>
      <c r="M1344" s="9" t="s">
        <v>53</v>
      </c>
      <c r="N1344" t="s">
        <v>54</v>
      </c>
      <c r="O1344" t="s">
        <v>77</v>
      </c>
      <c r="P1344" t="s">
        <v>78</v>
      </c>
      <c r="Q1344" s="5" t="s">
        <v>79</v>
      </c>
      <c r="R1344" t="s">
        <v>80</v>
      </c>
      <c r="S1344" t="s">
        <v>59</v>
      </c>
      <c r="T1344" t="s">
        <v>60</v>
      </c>
      <c r="U1344">
        <v>49.56</v>
      </c>
      <c r="V1344">
        <v>13</v>
      </c>
      <c r="W1344">
        <v>74.34</v>
      </c>
      <c r="X1344">
        <f>Ventes[[#This Row],[VenteNombre]]*Ventes[[#This Row],[PUHT]]</f>
        <v>966.42000000000007</v>
      </c>
      <c r="Y1344">
        <f>IF(Ventes[[#This Row],[RemiseType]]="Aucun",0,IF(Ventes[[#This Row],[RemiseType]]="Bas",3%,IF(Ventes[[#This Row],[RemiseType]]="Moyen",5%,IF(Ventes[[#This Row],[RemiseType]]="Elevé",10%,0))))*Ventes[[#This Row],[VenteBrut]]</f>
        <v>96.64200000000001</v>
      </c>
      <c r="Z1344">
        <f>Ventes[[#This Row],[VenteBrut]]-Ventes[[#This Row],[Remise]]</f>
        <v>869.77800000000002</v>
      </c>
      <c r="AA1344">
        <f>Ventes[[#This Row],[VenteNombre]]*Ventes[[#This Row],[CUHT]]</f>
        <v>644.28</v>
      </c>
      <c r="AB1344">
        <f>ROUND(Ventes[[#This Row],[VenteNet]]-Ventes[[#This Row],[Cout]],2)</f>
        <v>225.5</v>
      </c>
      <c r="AC1344">
        <f>WEEKDAY(Ventes[[#This Row],[VenteDate]], 2)</f>
        <v>6</v>
      </c>
      <c r="AD1344" t="str">
        <f>CHOOSE(WEEKDAY(Ventes[[#This Row],[VenteDate]], 2),"lun.","mar.","mer.","jeu.","ven.","sam.","dim.")</f>
        <v>sam.</v>
      </c>
      <c r="AE1344" s="10" t="str">
        <f>IF(MONTH(Ventes[[#This Row],[VenteDate]])&lt;10,"0"&amp;MONTH(Ventes[[#This Row],[VenteDate]]),TEXT(MONTH(Ventes[[#This Row],[VenteDate]]),"##"))</f>
        <v>12</v>
      </c>
      <c r="AF1344" t="str">
        <f>CHOOSE(Ventes[[#This Row],[DateMoisNumero]],"janvier","février","mars","avril","mai","juin","juillet.","août","septembre","octobre","novembre","décembre")</f>
        <v>décembre</v>
      </c>
      <c r="AG1344" t="str">
        <f>Ventes[[#This Row],[DateAnnee]]&amp;IF(WEEKNUM(Ventes[[#This Row],[VenteDate]])&lt;10,"-0","-")&amp;WEEKNUM(Ventes[[#This Row],[VenteDate]])</f>
        <v>2026-49</v>
      </c>
      <c r="AH1344" s="10">
        <f>YEAR(Ventes[[#This Row],[VenteDate]])</f>
        <v>2026</v>
      </c>
      <c r="AI1344" s="1"/>
      <c r="AK1344" s="2"/>
      <c r="AR1344"/>
      <c r="AS1344"/>
      <c r="AT1344"/>
      <c r="AU1344"/>
      <c r="AV1344"/>
      <c r="AW1344"/>
      <c r="BA1344"/>
      <c r="BC1344"/>
    </row>
    <row r="1345" spans="1:55">
      <c r="A1345" t="s">
        <v>2386</v>
      </c>
      <c r="B1345" t="s">
        <v>2387</v>
      </c>
      <c r="C1345" t="s">
        <v>901</v>
      </c>
      <c r="D1345" s="8">
        <v>45701</v>
      </c>
      <c r="E1345" s="8">
        <v>46431</v>
      </c>
      <c r="F1345" s="8" t="s">
        <v>95</v>
      </c>
      <c r="G1345" t="s">
        <v>96</v>
      </c>
      <c r="H1345" t="s">
        <v>155</v>
      </c>
      <c r="I1345" t="s">
        <v>156</v>
      </c>
      <c r="J1345" t="s">
        <v>157</v>
      </c>
      <c r="K1345" t="s">
        <v>1595</v>
      </c>
      <c r="L1345" s="9" t="s">
        <v>1596</v>
      </c>
      <c r="M1345" s="9" t="s">
        <v>75</v>
      </c>
      <c r="N1345" t="s">
        <v>76</v>
      </c>
      <c r="O1345" t="s">
        <v>77</v>
      </c>
      <c r="P1345" s="9" t="s">
        <v>78</v>
      </c>
      <c r="Q1345" s="5" t="s">
        <v>79</v>
      </c>
      <c r="R1345" t="s">
        <v>80</v>
      </c>
      <c r="S1345" t="s">
        <v>342</v>
      </c>
      <c r="T1345" t="s">
        <v>343</v>
      </c>
      <c r="U1345" s="9">
        <v>4.2</v>
      </c>
      <c r="V1345">
        <v>50</v>
      </c>
      <c r="W1345" s="9">
        <v>101.8</v>
      </c>
      <c r="X1345">
        <f>Ventes[[#This Row],[VenteNombre]]*Ventes[[#This Row],[PUHT]]</f>
        <v>5090</v>
      </c>
      <c r="Y1345">
        <f>IF(Ventes[[#This Row],[RemiseType]]="Aucun",0,IF(Ventes[[#This Row],[RemiseType]]="Bas",3%,IF(Ventes[[#This Row],[RemiseType]]="Moyen",5%,IF(Ventes[[#This Row],[RemiseType]]="Elevé",10%,0))))*Ventes[[#This Row],[VenteBrut]]</f>
        <v>509</v>
      </c>
      <c r="Z1345">
        <f>Ventes[[#This Row],[VenteBrut]]-Ventes[[#This Row],[Remise]]</f>
        <v>4581</v>
      </c>
      <c r="AA1345">
        <f>Ventes[[#This Row],[VenteNombre]]*Ventes[[#This Row],[CUHT]]</f>
        <v>210</v>
      </c>
      <c r="AB1345">
        <f>ROUND(Ventes[[#This Row],[VenteNet]]-Ventes[[#This Row],[Cout]],2)</f>
        <v>4371</v>
      </c>
      <c r="AC1345">
        <f>WEEKDAY(Ventes[[#This Row],[VenteDate]], 2)</f>
        <v>6</v>
      </c>
      <c r="AD1345" t="str">
        <f>CHOOSE(WEEKDAY(Ventes[[#This Row],[VenteDate]], 2),"lun.","mar.","mer.","jeu.","ven.","sam.","dim.")</f>
        <v>sam.</v>
      </c>
      <c r="AE1345" s="10" t="str">
        <f>IF(MONTH(Ventes[[#This Row],[VenteDate]])&lt;10,"0"&amp;MONTH(Ventes[[#This Row],[VenteDate]]),TEXT(MONTH(Ventes[[#This Row],[VenteDate]]),"##"))</f>
        <v>02</v>
      </c>
      <c r="AF1345" t="str">
        <f>CHOOSE(Ventes[[#This Row],[DateMoisNumero]],"janvier","février","mars","avril","mai","juin","juillet.","août","septembre","octobre","novembre","décembre")</f>
        <v>février</v>
      </c>
      <c r="AG1345" t="str">
        <f>Ventes[[#This Row],[DateAnnee]]&amp;IF(WEEKNUM(Ventes[[#This Row],[VenteDate]])&lt;10,"-0","-")&amp;WEEKNUM(Ventes[[#This Row],[VenteDate]])</f>
        <v>2027-07</v>
      </c>
      <c r="AH1345" s="10">
        <f>YEAR(Ventes[[#This Row],[VenteDate]])</f>
        <v>2027</v>
      </c>
      <c r="AI1345" s="1"/>
      <c r="AK1345" s="2"/>
      <c r="AR1345"/>
      <c r="AS1345"/>
      <c r="AT1345"/>
      <c r="AU1345"/>
      <c r="AV1345"/>
      <c r="AW1345"/>
      <c r="BA1345"/>
      <c r="BC1345"/>
    </row>
    <row r="1346" spans="1:55">
      <c r="A1346" t="s">
        <v>2386</v>
      </c>
      <c r="B1346" t="s">
        <v>2387</v>
      </c>
      <c r="C1346" t="s">
        <v>901</v>
      </c>
      <c r="D1346" s="8">
        <v>45701</v>
      </c>
      <c r="E1346" s="8">
        <v>46442</v>
      </c>
      <c r="F1346" s="8" t="s">
        <v>95</v>
      </c>
      <c r="G1346" t="s">
        <v>96</v>
      </c>
      <c r="H1346" t="s">
        <v>155</v>
      </c>
      <c r="I1346" t="s">
        <v>156</v>
      </c>
      <c r="J1346" t="s">
        <v>157</v>
      </c>
      <c r="K1346" t="s">
        <v>2094</v>
      </c>
      <c r="L1346" s="9" t="s">
        <v>2095</v>
      </c>
      <c r="M1346" s="9" t="s">
        <v>75</v>
      </c>
      <c r="N1346" t="s">
        <v>76</v>
      </c>
      <c r="O1346" t="s">
        <v>77</v>
      </c>
      <c r="P1346" s="9" t="s">
        <v>78</v>
      </c>
      <c r="Q1346" s="5" t="s">
        <v>79</v>
      </c>
      <c r="R1346" t="s">
        <v>80</v>
      </c>
      <c r="S1346" t="s">
        <v>342</v>
      </c>
      <c r="T1346" t="s">
        <v>343</v>
      </c>
      <c r="U1346" s="9">
        <v>21</v>
      </c>
      <c r="V1346">
        <v>27</v>
      </c>
      <c r="W1346" s="9">
        <v>24</v>
      </c>
      <c r="X1346">
        <f>Ventes[[#This Row],[VenteNombre]]*Ventes[[#This Row],[PUHT]]</f>
        <v>648</v>
      </c>
      <c r="Y1346">
        <f>IF(Ventes[[#This Row],[RemiseType]]="Aucun",0,IF(Ventes[[#This Row],[RemiseType]]="Bas",3%,IF(Ventes[[#This Row],[RemiseType]]="Moyen",5%,IF(Ventes[[#This Row],[RemiseType]]="Elevé",10%,0))))*Ventes[[#This Row],[VenteBrut]]</f>
        <v>64.8</v>
      </c>
      <c r="Z1346">
        <f>Ventes[[#This Row],[VenteBrut]]-Ventes[[#This Row],[Remise]]</f>
        <v>583.20000000000005</v>
      </c>
      <c r="AA1346">
        <f>Ventes[[#This Row],[VenteNombre]]*Ventes[[#This Row],[CUHT]]</f>
        <v>567</v>
      </c>
      <c r="AB1346">
        <f>ROUND(Ventes[[#This Row],[VenteNet]]-Ventes[[#This Row],[Cout]],2)</f>
        <v>16.2</v>
      </c>
      <c r="AC1346">
        <f>WEEKDAY(Ventes[[#This Row],[VenteDate]], 2)</f>
        <v>3</v>
      </c>
      <c r="AD1346" t="str">
        <f>CHOOSE(WEEKDAY(Ventes[[#This Row],[VenteDate]], 2),"lun.","mar.","mer.","jeu.","ven.","sam.","dim.")</f>
        <v>mer.</v>
      </c>
      <c r="AE1346" s="10" t="str">
        <f>IF(MONTH(Ventes[[#This Row],[VenteDate]])&lt;10,"0"&amp;MONTH(Ventes[[#This Row],[VenteDate]]),TEXT(MONTH(Ventes[[#This Row],[VenteDate]]),"##"))</f>
        <v>02</v>
      </c>
      <c r="AF1346" t="str">
        <f>CHOOSE(Ventes[[#This Row],[DateMoisNumero]],"janvier","février","mars","avril","mai","juin","juillet.","août","septembre","octobre","novembre","décembre")</f>
        <v>février</v>
      </c>
      <c r="AG1346" t="str">
        <f>Ventes[[#This Row],[DateAnnee]]&amp;IF(WEEKNUM(Ventes[[#This Row],[VenteDate]])&lt;10,"-0","-")&amp;WEEKNUM(Ventes[[#This Row],[VenteDate]])</f>
        <v>2027-09</v>
      </c>
      <c r="AH1346" s="10">
        <f>YEAR(Ventes[[#This Row],[VenteDate]])</f>
        <v>2027</v>
      </c>
      <c r="AI1346" s="1"/>
      <c r="AK1346" s="2"/>
      <c r="AR1346"/>
      <c r="AS1346"/>
      <c r="AT1346"/>
      <c r="AU1346"/>
      <c r="AV1346"/>
      <c r="AW1346"/>
      <c r="BA1346"/>
      <c r="BC1346"/>
    </row>
    <row r="1347" spans="1:55">
      <c r="A1347" t="s">
        <v>2386</v>
      </c>
      <c r="B1347" t="s">
        <v>2387</v>
      </c>
      <c r="C1347" t="s">
        <v>901</v>
      </c>
      <c r="D1347" s="8">
        <v>45701</v>
      </c>
      <c r="E1347" s="8">
        <v>46496</v>
      </c>
      <c r="F1347" s="8" t="s">
        <v>95</v>
      </c>
      <c r="G1347" t="s">
        <v>96</v>
      </c>
      <c r="H1347" t="s">
        <v>155</v>
      </c>
      <c r="I1347" t="s">
        <v>156</v>
      </c>
      <c r="J1347" t="s">
        <v>157</v>
      </c>
      <c r="K1347" t="s">
        <v>1987</v>
      </c>
      <c r="L1347" s="9" t="s">
        <v>1988</v>
      </c>
      <c r="M1347" s="9" t="s">
        <v>53</v>
      </c>
      <c r="N1347" t="s">
        <v>54</v>
      </c>
      <c r="O1347" t="s">
        <v>77</v>
      </c>
      <c r="P1347" s="9" t="s">
        <v>78</v>
      </c>
      <c r="Q1347" s="5" t="s">
        <v>65</v>
      </c>
      <c r="R1347" t="s">
        <v>66</v>
      </c>
      <c r="S1347" t="s">
        <v>365</v>
      </c>
      <c r="T1347" t="s">
        <v>366</v>
      </c>
      <c r="U1347" s="9">
        <v>176.26</v>
      </c>
      <c r="V1347">
        <v>27</v>
      </c>
      <c r="W1347" s="9">
        <v>294.39999999999998</v>
      </c>
      <c r="X1347">
        <f>Ventes[[#This Row],[VenteNombre]]*Ventes[[#This Row],[PUHT]]</f>
        <v>7948.7999999999993</v>
      </c>
      <c r="Y1347">
        <f>IF(Ventes[[#This Row],[RemiseType]]="Aucun",0,IF(Ventes[[#This Row],[RemiseType]]="Bas",3%,IF(Ventes[[#This Row],[RemiseType]]="Moyen",5%,IF(Ventes[[#This Row],[RemiseType]]="Elevé",10%,0))))*Ventes[[#This Row],[VenteBrut]]</f>
        <v>794.88</v>
      </c>
      <c r="Z1347">
        <f>Ventes[[#This Row],[VenteBrut]]-Ventes[[#This Row],[Remise]]</f>
        <v>7153.9199999999992</v>
      </c>
      <c r="AA1347">
        <f>Ventes[[#This Row],[VenteNombre]]*Ventes[[#This Row],[CUHT]]</f>
        <v>4759.0199999999995</v>
      </c>
      <c r="AB1347">
        <f>ROUND(Ventes[[#This Row],[VenteNet]]-Ventes[[#This Row],[Cout]],2)</f>
        <v>2394.9</v>
      </c>
      <c r="AC1347">
        <f>WEEKDAY(Ventes[[#This Row],[VenteDate]], 2)</f>
        <v>1</v>
      </c>
      <c r="AD1347" t="str">
        <f>CHOOSE(WEEKDAY(Ventes[[#This Row],[VenteDate]], 2),"lun.","mar.","mer.","jeu.","ven.","sam.","dim.")</f>
        <v>lun.</v>
      </c>
      <c r="AE1347" s="10" t="str">
        <f>IF(MONTH(Ventes[[#This Row],[VenteDate]])&lt;10,"0"&amp;MONTH(Ventes[[#This Row],[VenteDate]]),TEXT(MONTH(Ventes[[#This Row],[VenteDate]]),"##"))</f>
        <v>04</v>
      </c>
      <c r="AF1347" t="str">
        <f>CHOOSE(Ventes[[#This Row],[DateMoisNumero]],"janvier","février","mars","avril","mai","juin","juillet.","août","septembre","octobre","novembre","décembre")</f>
        <v>avril</v>
      </c>
      <c r="AG1347" t="str">
        <f>Ventes[[#This Row],[DateAnnee]]&amp;IF(WEEKNUM(Ventes[[#This Row],[VenteDate]])&lt;10,"-0","-")&amp;WEEKNUM(Ventes[[#This Row],[VenteDate]])</f>
        <v>2027-17</v>
      </c>
      <c r="AH1347" s="10">
        <f>YEAR(Ventes[[#This Row],[VenteDate]])</f>
        <v>2027</v>
      </c>
      <c r="AI1347" s="1"/>
      <c r="AK1347" s="2"/>
      <c r="AR1347"/>
      <c r="AS1347"/>
      <c r="AT1347"/>
      <c r="AU1347"/>
      <c r="AV1347"/>
      <c r="AW1347"/>
      <c r="BA1347"/>
      <c r="BC1347"/>
    </row>
    <row r="1348" spans="1:55">
      <c r="A1348" t="s">
        <v>2386</v>
      </c>
      <c r="B1348" t="s">
        <v>2387</v>
      </c>
      <c r="C1348" t="s">
        <v>901</v>
      </c>
      <c r="D1348" s="8">
        <v>45701</v>
      </c>
      <c r="E1348" s="8">
        <v>46575</v>
      </c>
      <c r="F1348" s="8" t="s">
        <v>95</v>
      </c>
      <c r="G1348" t="s">
        <v>96</v>
      </c>
      <c r="H1348" t="s">
        <v>155</v>
      </c>
      <c r="I1348" t="s">
        <v>156</v>
      </c>
      <c r="J1348" t="s">
        <v>157</v>
      </c>
      <c r="K1348" t="s">
        <v>2052</v>
      </c>
      <c r="L1348" s="9" t="s">
        <v>2053</v>
      </c>
      <c r="M1348" s="9" t="s">
        <v>75</v>
      </c>
      <c r="N1348" t="s">
        <v>76</v>
      </c>
      <c r="O1348" t="s">
        <v>288</v>
      </c>
      <c r="P1348" s="9" t="s">
        <v>289</v>
      </c>
      <c r="Q1348" s="5" t="s">
        <v>57</v>
      </c>
      <c r="R1348" t="s">
        <v>58</v>
      </c>
      <c r="S1348" t="s">
        <v>81</v>
      </c>
      <c r="T1348" t="s">
        <v>82</v>
      </c>
      <c r="U1348" s="9">
        <v>37.799999999999997</v>
      </c>
      <c r="V1348">
        <v>88</v>
      </c>
      <c r="W1348" s="9">
        <v>39.380000000000003</v>
      </c>
      <c r="X1348">
        <f>Ventes[[#This Row],[VenteNombre]]*Ventes[[#This Row],[PUHT]]</f>
        <v>3465.44</v>
      </c>
      <c r="Y1348">
        <f>IF(Ventes[[#This Row],[RemiseType]]="Aucun",0,IF(Ventes[[#This Row],[RemiseType]]="Bas",3%,IF(Ventes[[#This Row],[RemiseType]]="Moyen",5%,IF(Ventes[[#This Row],[RemiseType]]="Elevé",10%,0))))*Ventes[[#This Row],[VenteBrut]]</f>
        <v>0</v>
      </c>
      <c r="Z1348">
        <f>Ventes[[#This Row],[VenteBrut]]-Ventes[[#This Row],[Remise]]</f>
        <v>3465.44</v>
      </c>
      <c r="AA1348">
        <f>Ventes[[#This Row],[VenteNombre]]*Ventes[[#This Row],[CUHT]]</f>
        <v>3326.3999999999996</v>
      </c>
      <c r="AB1348">
        <f>ROUND(Ventes[[#This Row],[VenteNet]]-Ventes[[#This Row],[Cout]],2)</f>
        <v>139.04</v>
      </c>
      <c r="AC1348">
        <f>WEEKDAY(Ventes[[#This Row],[VenteDate]], 2)</f>
        <v>3</v>
      </c>
      <c r="AD1348" t="str">
        <f>CHOOSE(WEEKDAY(Ventes[[#This Row],[VenteDate]], 2),"lun.","mar.","mer.","jeu.","ven.","sam.","dim.")</f>
        <v>mer.</v>
      </c>
      <c r="AE1348" s="10" t="str">
        <f>IF(MONTH(Ventes[[#This Row],[VenteDate]])&lt;10,"0"&amp;MONTH(Ventes[[#This Row],[VenteDate]]),TEXT(MONTH(Ventes[[#This Row],[VenteDate]]),"##"))</f>
        <v>07</v>
      </c>
      <c r="AF1348" t="str">
        <f>CHOOSE(Ventes[[#This Row],[DateMoisNumero]],"janvier","février","mars","avril","mai","juin","juillet.","août","septembre","octobre","novembre","décembre")</f>
        <v>juillet.</v>
      </c>
      <c r="AG1348" t="str">
        <f>Ventes[[#This Row],[DateAnnee]]&amp;IF(WEEKNUM(Ventes[[#This Row],[VenteDate]])&lt;10,"-0","-")&amp;WEEKNUM(Ventes[[#This Row],[VenteDate]])</f>
        <v>2027-28</v>
      </c>
      <c r="AH1348" s="10">
        <f>YEAR(Ventes[[#This Row],[VenteDate]])</f>
        <v>2027</v>
      </c>
      <c r="AI1348" s="1"/>
      <c r="AK1348" s="2"/>
      <c r="AR1348"/>
      <c r="AS1348"/>
      <c r="AT1348"/>
      <c r="AU1348"/>
      <c r="AV1348"/>
      <c r="AW1348"/>
      <c r="BA1348"/>
      <c r="BC1348"/>
    </row>
    <row r="1349" spans="1:55">
      <c r="A1349" t="s">
        <v>2386</v>
      </c>
      <c r="B1349" t="s">
        <v>2387</v>
      </c>
      <c r="C1349" t="s">
        <v>901</v>
      </c>
      <c r="D1349" s="8">
        <v>45701</v>
      </c>
      <c r="E1349" s="8">
        <v>46706</v>
      </c>
      <c r="F1349" s="8" t="s">
        <v>95</v>
      </c>
      <c r="G1349" t="s">
        <v>96</v>
      </c>
      <c r="H1349" t="s">
        <v>155</v>
      </c>
      <c r="I1349" t="s">
        <v>156</v>
      </c>
      <c r="J1349" t="s">
        <v>157</v>
      </c>
      <c r="K1349" t="s">
        <v>2392</v>
      </c>
      <c r="L1349" s="9" t="s">
        <v>2393</v>
      </c>
      <c r="M1349" s="9" t="s">
        <v>130</v>
      </c>
      <c r="N1349" t="s">
        <v>131</v>
      </c>
      <c r="O1349" t="s">
        <v>77</v>
      </c>
      <c r="P1349" s="9" t="s">
        <v>78</v>
      </c>
      <c r="Q1349" s="5" t="s">
        <v>47</v>
      </c>
      <c r="R1349" t="s">
        <v>48</v>
      </c>
      <c r="S1349" t="s">
        <v>175</v>
      </c>
      <c r="T1349" t="s">
        <v>176</v>
      </c>
      <c r="U1349" s="9">
        <v>52.08</v>
      </c>
      <c r="V1349">
        <v>29</v>
      </c>
      <c r="W1349" s="9">
        <v>123.94</v>
      </c>
      <c r="X1349">
        <f>Ventes[[#This Row],[VenteNombre]]*Ventes[[#This Row],[PUHT]]</f>
        <v>3594.2599999999998</v>
      </c>
      <c r="Y1349">
        <f>IF(Ventes[[#This Row],[RemiseType]]="Aucun",0,IF(Ventes[[#This Row],[RemiseType]]="Bas",3%,IF(Ventes[[#This Row],[RemiseType]]="Moyen",5%,IF(Ventes[[#This Row],[RemiseType]]="Elevé",10%,0))))*Ventes[[#This Row],[VenteBrut]]</f>
        <v>359.42599999999999</v>
      </c>
      <c r="Z1349">
        <f>Ventes[[#This Row],[VenteBrut]]-Ventes[[#This Row],[Remise]]</f>
        <v>3234.8339999999998</v>
      </c>
      <c r="AA1349">
        <f>Ventes[[#This Row],[VenteNombre]]*Ventes[[#This Row],[CUHT]]</f>
        <v>1510.32</v>
      </c>
      <c r="AB1349">
        <f>ROUND(Ventes[[#This Row],[VenteNet]]-Ventes[[#This Row],[Cout]],2)</f>
        <v>1724.51</v>
      </c>
      <c r="AC1349">
        <f>WEEKDAY(Ventes[[#This Row],[VenteDate]], 2)</f>
        <v>1</v>
      </c>
      <c r="AD1349" t="str">
        <f>CHOOSE(WEEKDAY(Ventes[[#This Row],[VenteDate]], 2),"lun.","mar.","mer.","jeu.","ven.","sam.","dim.")</f>
        <v>lun.</v>
      </c>
      <c r="AE1349" s="10" t="str">
        <f>IF(MONTH(Ventes[[#This Row],[VenteDate]])&lt;10,"0"&amp;MONTH(Ventes[[#This Row],[VenteDate]]),TEXT(MONTH(Ventes[[#This Row],[VenteDate]]),"##"))</f>
        <v>11</v>
      </c>
      <c r="AF1349" t="str">
        <f>CHOOSE(Ventes[[#This Row],[DateMoisNumero]],"janvier","février","mars","avril","mai","juin","juillet.","août","septembre","octobre","novembre","décembre")</f>
        <v>novembre</v>
      </c>
      <c r="AG1349" t="str">
        <f>Ventes[[#This Row],[DateAnnee]]&amp;IF(WEEKNUM(Ventes[[#This Row],[VenteDate]])&lt;10,"-0","-")&amp;WEEKNUM(Ventes[[#This Row],[VenteDate]])</f>
        <v>2027-47</v>
      </c>
      <c r="AH1349" s="10">
        <f>YEAR(Ventes[[#This Row],[VenteDate]])</f>
        <v>2027</v>
      </c>
      <c r="AI1349" s="1"/>
      <c r="AK1349" s="2"/>
      <c r="AR1349"/>
      <c r="AS1349"/>
      <c r="AT1349"/>
      <c r="AU1349"/>
      <c r="AV1349"/>
      <c r="AW1349"/>
      <c r="BA1349"/>
      <c r="BC1349"/>
    </row>
    <row r="1350" spans="1:55">
      <c r="A1350" t="s">
        <v>2386</v>
      </c>
      <c r="B1350" t="s">
        <v>2387</v>
      </c>
      <c r="C1350" t="s">
        <v>901</v>
      </c>
      <c r="D1350" s="8">
        <v>45701</v>
      </c>
      <c r="E1350" s="8">
        <v>46795</v>
      </c>
      <c r="F1350" s="8" t="s">
        <v>95</v>
      </c>
      <c r="G1350" t="s">
        <v>96</v>
      </c>
      <c r="H1350" t="s">
        <v>155</v>
      </c>
      <c r="I1350" t="s">
        <v>156</v>
      </c>
      <c r="J1350" t="s">
        <v>157</v>
      </c>
      <c r="K1350" t="s">
        <v>2394</v>
      </c>
      <c r="L1350" s="9" t="s">
        <v>2395</v>
      </c>
      <c r="M1350" s="9" t="s">
        <v>43</v>
      </c>
      <c r="N1350" t="s">
        <v>44</v>
      </c>
      <c r="O1350" t="s">
        <v>77</v>
      </c>
      <c r="P1350" s="9" t="s">
        <v>78</v>
      </c>
      <c r="Q1350" s="5" t="s">
        <v>79</v>
      </c>
      <c r="R1350" t="s">
        <v>80</v>
      </c>
      <c r="S1350" t="s">
        <v>441</v>
      </c>
      <c r="T1350" t="s">
        <v>442</v>
      </c>
      <c r="U1350" s="9">
        <v>72</v>
      </c>
      <c r="V1350">
        <v>51</v>
      </c>
      <c r="W1350" s="9">
        <v>134.19999999999999</v>
      </c>
      <c r="X1350">
        <f>Ventes[[#This Row],[VenteNombre]]*Ventes[[#This Row],[PUHT]]</f>
        <v>6844.2</v>
      </c>
      <c r="Y1350">
        <f>IF(Ventes[[#This Row],[RemiseType]]="Aucun",0,IF(Ventes[[#This Row],[RemiseType]]="Bas",3%,IF(Ventes[[#This Row],[RemiseType]]="Moyen",5%,IF(Ventes[[#This Row],[RemiseType]]="Elevé",10%,0))))*Ventes[[#This Row],[VenteBrut]]</f>
        <v>684.42000000000007</v>
      </c>
      <c r="Z1350">
        <f>Ventes[[#This Row],[VenteBrut]]-Ventes[[#This Row],[Remise]]</f>
        <v>6159.78</v>
      </c>
      <c r="AA1350">
        <f>Ventes[[#This Row],[VenteNombre]]*Ventes[[#This Row],[CUHT]]</f>
        <v>3672</v>
      </c>
      <c r="AB1350">
        <f>ROUND(Ventes[[#This Row],[VenteNet]]-Ventes[[#This Row],[Cout]],2)</f>
        <v>2487.7800000000002</v>
      </c>
      <c r="AC1350">
        <f>WEEKDAY(Ventes[[#This Row],[VenteDate]], 2)</f>
        <v>6</v>
      </c>
      <c r="AD1350" t="str">
        <f>CHOOSE(WEEKDAY(Ventes[[#This Row],[VenteDate]], 2),"lun.","mar.","mer.","jeu.","ven.","sam.","dim.")</f>
        <v>sam.</v>
      </c>
      <c r="AE1350" s="10" t="str">
        <f>IF(MONTH(Ventes[[#This Row],[VenteDate]])&lt;10,"0"&amp;MONTH(Ventes[[#This Row],[VenteDate]]),TEXT(MONTH(Ventes[[#This Row],[VenteDate]]),"##"))</f>
        <v>02</v>
      </c>
      <c r="AF1350" t="str">
        <f>CHOOSE(Ventes[[#This Row],[DateMoisNumero]],"janvier","février","mars","avril","mai","juin","juillet.","août","septembre","octobre","novembre","décembre")</f>
        <v>février</v>
      </c>
      <c r="AG1350" t="str">
        <f>Ventes[[#This Row],[DateAnnee]]&amp;IF(WEEKNUM(Ventes[[#This Row],[VenteDate]])&lt;10,"-0","-")&amp;WEEKNUM(Ventes[[#This Row],[VenteDate]])</f>
        <v>2028-07</v>
      </c>
      <c r="AH1350" s="10">
        <f>YEAR(Ventes[[#This Row],[VenteDate]])</f>
        <v>2028</v>
      </c>
      <c r="AI1350" s="1"/>
      <c r="AK1350" s="2"/>
      <c r="AR1350"/>
      <c r="AS1350"/>
      <c r="AT1350"/>
      <c r="AU1350"/>
      <c r="AV1350"/>
      <c r="AW1350"/>
      <c r="BA1350"/>
      <c r="BC1350"/>
    </row>
    <row r="1351" spans="1:55">
      <c r="A1351" t="s">
        <v>2386</v>
      </c>
      <c r="B1351" t="s">
        <v>2387</v>
      </c>
      <c r="C1351" t="s">
        <v>901</v>
      </c>
      <c r="D1351" s="8">
        <v>45701</v>
      </c>
      <c r="E1351" s="8">
        <v>46805</v>
      </c>
      <c r="F1351" s="8" t="s">
        <v>95</v>
      </c>
      <c r="G1351" t="s">
        <v>96</v>
      </c>
      <c r="H1351" t="s">
        <v>155</v>
      </c>
      <c r="I1351" t="s">
        <v>156</v>
      </c>
      <c r="J1351" t="s">
        <v>157</v>
      </c>
      <c r="K1351" t="s">
        <v>2396</v>
      </c>
      <c r="L1351" s="9" t="s">
        <v>2397</v>
      </c>
      <c r="M1351" s="9" t="s">
        <v>75</v>
      </c>
      <c r="N1351" t="s">
        <v>76</v>
      </c>
      <c r="O1351" t="s">
        <v>77</v>
      </c>
      <c r="P1351" s="9" t="s">
        <v>78</v>
      </c>
      <c r="Q1351" s="5" t="s">
        <v>79</v>
      </c>
      <c r="R1351" t="s">
        <v>80</v>
      </c>
      <c r="S1351" t="s">
        <v>342</v>
      </c>
      <c r="T1351" t="s">
        <v>343</v>
      </c>
      <c r="U1351" s="9">
        <v>12.6</v>
      </c>
      <c r="V1351">
        <v>38</v>
      </c>
      <c r="W1351" s="9">
        <v>105.4</v>
      </c>
      <c r="X1351">
        <f>Ventes[[#This Row],[VenteNombre]]*Ventes[[#This Row],[PUHT]]</f>
        <v>4005.2000000000003</v>
      </c>
      <c r="Y1351">
        <f>IF(Ventes[[#This Row],[RemiseType]]="Aucun",0,IF(Ventes[[#This Row],[RemiseType]]="Bas",3%,IF(Ventes[[#This Row],[RemiseType]]="Moyen",5%,IF(Ventes[[#This Row],[RemiseType]]="Elevé",10%,0))))*Ventes[[#This Row],[VenteBrut]]</f>
        <v>400.52000000000004</v>
      </c>
      <c r="Z1351">
        <f>Ventes[[#This Row],[VenteBrut]]-Ventes[[#This Row],[Remise]]</f>
        <v>3604.6800000000003</v>
      </c>
      <c r="AA1351">
        <f>Ventes[[#This Row],[VenteNombre]]*Ventes[[#This Row],[CUHT]]</f>
        <v>478.8</v>
      </c>
      <c r="AB1351">
        <f>ROUND(Ventes[[#This Row],[VenteNet]]-Ventes[[#This Row],[Cout]],2)</f>
        <v>3125.88</v>
      </c>
      <c r="AC1351">
        <f>WEEKDAY(Ventes[[#This Row],[VenteDate]], 2)</f>
        <v>2</v>
      </c>
      <c r="AD1351" t="str">
        <f>CHOOSE(WEEKDAY(Ventes[[#This Row],[VenteDate]], 2),"lun.","mar.","mer.","jeu.","ven.","sam.","dim.")</f>
        <v>mar.</v>
      </c>
      <c r="AE1351" s="10" t="str">
        <f>IF(MONTH(Ventes[[#This Row],[VenteDate]])&lt;10,"0"&amp;MONTH(Ventes[[#This Row],[VenteDate]]),TEXT(MONTH(Ventes[[#This Row],[VenteDate]]),"##"))</f>
        <v>02</v>
      </c>
      <c r="AF1351" t="str">
        <f>CHOOSE(Ventes[[#This Row],[DateMoisNumero]],"janvier","février","mars","avril","mai","juin","juillet.","août","septembre","octobre","novembre","décembre")</f>
        <v>février</v>
      </c>
      <c r="AG1351" t="str">
        <f>Ventes[[#This Row],[DateAnnee]]&amp;IF(WEEKNUM(Ventes[[#This Row],[VenteDate]])&lt;10,"-0","-")&amp;WEEKNUM(Ventes[[#This Row],[VenteDate]])</f>
        <v>2028-09</v>
      </c>
      <c r="AH1351" s="10">
        <f>YEAR(Ventes[[#This Row],[VenteDate]])</f>
        <v>2028</v>
      </c>
      <c r="AI1351" s="1"/>
      <c r="AK1351" s="2"/>
      <c r="AR1351"/>
      <c r="AS1351"/>
      <c r="AT1351"/>
      <c r="AU1351"/>
      <c r="AV1351"/>
      <c r="AW1351"/>
      <c r="BA1351"/>
      <c r="BC1351"/>
    </row>
    <row r="1352" spans="1:55">
      <c r="A1352" t="s">
        <v>2386</v>
      </c>
      <c r="B1352" t="s">
        <v>2387</v>
      </c>
      <c r="C1352" t="s">
        <v>901</v>
      </c>
      <c r="D1352" s="8">
        <v>45701</v>
      </c>
      <c r="E1352" s="8">
        <v>46822</v>
      </c>
      <c r="F1352" s="8" t="s">
        <v>95</v>
      </c>
      <c r="G1352" t="s">
        <v>96</v>
      </c>
      <c r="H1352" t="s">
        <v>155</v>
      </c>
      <c r="I1352" t="s">
        <v>156</v>
      </c>
      <c r="J1352" t="s">
        <v>157</v>
      </c>
      <c r="K1352" t="s">
        <v>955</v>
      </c>
      <c r="L1352" s="9" t="s">
        <v>956</v>
      </c>
      <c r="M1352" s="9" t="s">
        <v>43</v>
      </c>
      <c r="N1352" t="s">
        <v>44</v>
      </c>
      <c r="O1352" t="s">
        <v>77</v>
      </c>
      <c r="P1352" s="9" t="s">
        <v>78</v>
      </c>
      <c r="Q1352" s="5" t="s">
        <v>79</v>
      </c>
      <c r="R1352" t="s">
        <v>80</v>
      </c>
      <c r="S1352" t="s">
        <v>183</v>
      </c>
      <c r="T1352" t="s">
        <v>184</v>
      </c>
      <c r="U1352" s="9">
        <v>8</v>
      </c>
      <c r="V1352">
        <v>11</v>
      </c>
      <c r="W1352" s="9">
        <v>15.83</v>
      </c>
      <c r="X1352">
        <f>Ventes[[#This Row],[VenteNombre]]*Ventes[[#This Row],[PUHT]]</f>
        <v>174.13</v>
      </c>
      <c r="Y1352">
        <f>IF(Ventes[[#This Row],[RemiseType]]="Aucun",0,IF(Ventes[[#This Row],[RemiseType]]="Bas",3%,IF(Ventes[[#This Row],[RemiseType]]="Moyen",5%,IF(Ventes[[#This Row],[RemiseType]]="Elevé",10%,0))))*Ventes[[#This Row],[VenteBrut]]</f>
        <v>17.413</v>
      </c>
      <c r="Z1352">
        <f>Ventes[[#This Row],[VenteBrut]]-Ventes[[#This Row],[Remise]]</f>
        <v>156.71699999999998</v>
      </c>
      <c r="AA1352">
        <f>Ventes[[#This Row],[VenteNombre]]*Ventes[[#This Row],[CUHT]]</f>
        <v>88</v>
      </c>
      <c r="AB1352">
        <f>ROUND(Ventes[[#This Row],[VenteNet]]-Ventes[[#This Row],[Cout]],2)</f>
        <v>68.72</v>
      </c>
      <c r="AC1352">
        <f>WEEKDAY(Ventes[[#This Row],[VenteDate]], 2)</f>
        <v>5</v>
      </c>
      <c r="AD1352" t="str">
        <f>CHOOSE(WEEKDAY(Ventes[[#This Row],[VenteDate]], 2),"lun.","mar.","mer.","jeu.","ven.","sam.","dim.")</f>
        <v>ven.</v>
      </c>
      <c r="AE1352" s="10" t="str">
        <f>IF(MONTH(Ventes[[#This Row],[VenteDate]])&lt;10,"0"&amp;MONTH(Ventes[[#This Row],[VenteDate]]),TEXT(MONTH(Ventes[[#This Row],[VenteDate]]),"##"))</f>
        <v>03</v>
      </c>
      <c r="AF1352" t="str">
        <f>CHOOSE(Ventes[[#This Row],[DateMoisNumero]],"janvier","février","mars","avril","mai","juin","juillet.","août","septembre","octobre","novembre","décembre")</f>
        <v>mars</v>
      </c>
      <c r="AG1352" t="str">
        <f>Ventes[[#This Row],[DateAnnee]]&amp;IF(WEEKNUM(Ventes[[#This Row],[VenteDate]])&lt;10,"-0","-")&amp;WEEKNUM(Ventes[[#This Row],[VenteDate]])</f>
        <v>2028-11</v>
      </c>
      <c r="AH1352" s="10">
        <f>YEAR(Ventes[[#This Row],[VenteDate]])</f>
        <v>2028</v>
      </c>
      <c r="AI1352" s="1"/>
      <c r="AK1352" s="2"/>
      <c r="AR1352"/>
      <c r="AS1352"/>
      <c r="AT1352"/>
      <c r="AU1352"/>
      <c r="AV1352"/>
      <c r="AW1352"/>
      <c r="BA1352"/>
      <c r="BC1352"/>
    </row>
    <row r="1353" spans="1:55">
      <c r="A1353" t="s">
        <v>2386</v>
      </c>
      <c r="B1353" t="s">
        <v>2387</v>
      </c>
      <c r="C1353" t="s">
        <v>901</v>
      </c>
      <c r="D1353" s="8">
        <v>45701</v>
      </c>
      <c r="E1353" s="8">
        <v>46865</v>
      </c>
      <c r="F1353" s="8" t="s">
        <v>95</v>
      </c>
      <c r="G1353" t="s">
        <v>96</v>
      </c>
      <c r="H1353" t="s">
        <v>155</v>
      </c>
      <c r="I1353" t="s">
        <v>156</v>
      </c>
      <c r="J1353" t="s">
        <v>157</v>
      </c>
      <c r="K1353" t="s">
        <v>2398</v>
      </c>
      <c r="L1353" s="9" t="s">
        <v>2399</v>
      </c>
      <c r="M1353" s="9" t="s">
        <v>130</v>
      </c>
      <c r="N1353" t="s">
        <v>131</v>
      </c>
      <c r="O1353" t="s">
        <v>77</v>
      </c>
      <c r="P1353" s="9" t="s">
        <v>78</v>
      </c>
      <c r="Q1353" s="5" t="s">
        <v>79</v>
      </c>
      <c r="R1353" t="s">
        <v>80</v>
      </c>
      <c r="S1353" t="s">
        <v>49</v>
      </c>
      <c r="T1353" t="s">
        <v>50</v>
      </c>
      <c r="U1353" s="9">
        <v>25.62</v>
      </c>
      <c r="V1353">
        <v>20</v>
      </c>
      <c r="W1353" s="9">
        <v>37.17</v>
      </c>
      <c r="X1353">
        <f>Ventes[[#This Row],[VenteNombre]]*Ventes[[#This Row],[PUHT]]</f>
        <v>743.40000000000009</v>
      </c>
      <c r="Y1353">
        <f>IF(Ventes[[#This Row],[RemiseType]]="Aucun",0,IF(Ventes[[#This Row],[RemiseType]]="Bas",3%,IF(Ventes[[#This Row],[RemiseType]]="Moyen",5%,IF(Ventes[[#This Row],[RemiseType]]="Elevé",10%,0))))*Ventes[[#This Row],[VenteBrut]]</f>
        <v>74.340000000000018</v>
      </c>
      <c r="Z1353">
        <f>Ventes[[#This Row],[VenteBrut]]-Ventes[[#This Row],[Remise]]</f>
        <v>669.06000000000006</v>
      </c>
      <c r="AA1353">
        <f>Ventes[[#This Row],[VenteNombre]]*Ventes[[#This Row],[CUHT]]</f>
        <v>512.4</v>
      </c>
      <c r="AB1353">
        <f>ROUND(Ventes[[#This Row],[VenteNet]]-Ventes[[#This Row],[Cout]],2)</f>
        <v>156.66</v>
      </c>
      <c r="AC1353">
        <f>WEEKDAY(Ventes[[#This Row],[VenteDate]], 2)</f>
        <v>6</v>
      </c>
      <c r="AD1353" t="str">
        <f>CHOOSE(WEEKDAY(Ventes[[#This Row],[VenteDate]], 2),"lun.","mar.","mer.","jeu.","ven.","sam.","dim.")</f>
        <v>sam.</v>
      </c>
      <c r="AE1353" s="10" t="str">
        <f>IF(MONTH(Ventes[[#This Row],[VenteDate]])&lt;10,"0"&amp;MONTH(Ventes[[#This Row],[VenteDate]]),TEXT(MONTH(Ventes[[#This Row],[VenteDate]]),"##"))</f>
        <v>04</v>
      </c>
      <c r="AF1353" t="str">
        <f>CHOOSE(Ventes[[#This Row],[DateMoisNumero]],"janvier","février","mars","avril","mai","juin","juillet.","août","septembre","octobre","novembre","décembre")</f>
        <v>avril</v>
      </c>
      <c r="AG1353" t="str">
        <f>Ventes[[#This Row],[DateAnnee]]&amp;IF(WEEKNUM(Ventes[[#This Row],[VenteDate]])&lt;10,"-0","-")&amp;WEEKNUM(Ventes[[#This Row],[VenteDate]])</f>
        <v>2028-17</v>
      </c>
      <c r="AH1353" s="10">
        <f>YEAR(Ventes[[#This Row],[VenteDate]])</f>
        <v>2028</v>
      </c>
      <c r="AI1353" s="1"/>
      <c r="AK1353" s="2"/>
      <c r="AR1353"/>
      <c r="AS1353"/>
      <c r="AT1353"/>
      <c r="AU1353"/>
      <c r="AV1353"/>
      <c r="AW1353"/>
      <c r="BA1353"/>
      <c r="BC1353"/>
    </row>
    <row r="1354" spans="1:55">
      <c r="A1354" t="s">
        <v>2400</v>
      </c>
      <c r="B1354" t="s">
        <v>2401</v>
      </c>
      <c r="D1354" s="7">
        <v>45410</v>
      </c>
      <c r="E1354" s="8">
        <v>45410</v>
      </c>
      <c r="F1354" s="8" t="s">
        <v>95</v>
      </c>
      <c r="G1354" t="s">
        <v>96</v>
      </c>
      <c r="H1354" t="s">
        <v>155</v>
      </c>
      <c r="I1354" t="s">
        <v>156</v>
      </c>
      <c r="J1354" t="s">
        <v>157</v>
      </c>
      <c r="K1354" t="s">
        <v>2402</v>
      </c>
      <c r="L1354" s="9" t="s">
        <v>2403</v>
      </c>
      <c r="M1354" s="9" t="s">
        <v>43</v>
      </c>
      <c r="N1354" t="s">
        <v>44</v>
      </c>
      <c r="O1354" t="s">
        <v>55</v>
      </c>
      <c r="P1354" s="9" t="s">
        <v>56</v>
      </c>
      <c r="Q1354" s="5" t="s">
        <v>79</v>
      </c>
      <c r="R1354" t="s">
        <v>80</v>
      </c>
      <c r="S1354" t="s">
        <v>478</v>
      </c>
      <c r="T1354" t="s">
        <v>479</v>
      </c>
      <c r="U1354" s="9">
        <v>136.08000000000001</v>
      </c>
      <c r="V1354">
        <v>15</v>
      </c>
      <c r="W1354" s="9">
        <v>188.08</v>
      </c>
      <c r="X1354">
        <f>Ventes[[#This Row],[VenteNombre]]*Ventes[[#This Row],[PUHT]]</f>
        <v>2821.2000000000003</v>
      </c>
      <c r="Y1354">
        <f>IF(Ventes[[#This Row],[RemiseType]]="Aucun",0,IF(Ventes[[#This Row],[RemiseType]]="Bas",3%,IF(Ventes[[#This Row],[RemiseType]]="Moyen",5%,IF(Ventes[[#This Row],[RemiseType]]="Elevé",10%,0))))*Ventes[[#This Row],[VenteBrut]]</f>
        <v>84.63600000000001</v>
      </c>
      <c r="Z1354">
        <f>Ventes[[#This Row],[VenteBrut]]-Ventes[[#This Row],[Remise]]</f>
        <v>2736.5640000000003</v>
      </c>
      <c r="AA1354">
        <f>Ventes[[#This Row],[VenteNombre]]*Ventes[[#This Row],[CUHT]]</f>
        <v>2041.2000000000003</v>
      </c>
      <c r="AB1354">
        <f>ROUND(Ventes[[#This Row],[VenteNet]]-Ventes[[#This Row],[Cout]],2)</f>
        <v>695.36</v>
      </c>
      <c r="AC1354">
        <f>WEEKDAY(Ventes[[#This Row],[VenteDate]], 2)</f>
        <v>7</v>
      </c>
      <c r="AD1354" t="str">
        <f>CHOOSE(WEEKDAY(Ventes[[#This Row],[VenteDate]], 2),"lun.","mar.","mer.","jeu.","ven.","sam.","dim.")</f>
        <v>dim.</v>
      </c>
      <c r="AE1354" s="10" t="str">
        <f>IF(MONTH(Ventes[[#This Row],[VenteDate]])&lt;10,"0"&amp;MONTH(Ventes[[#This Row],[VenteDate]]),TEXT(MONTH(Ventes[[#This Row],[VenteDate]]),"##"))</f>
        <v>04</v>
      </c>
      <c r="AF1354" t="str">
        <f>CHOOSE(Ventes[[#This Row],[DateMoisNumero]],"janvier","février","mars","avril","mai","juin","juillet.","août","septembre","octobre","novembre","décembre")</f>
        <v>avril</v>
      </c>
      <c r="AG1354" t="str">
        <f>Ventes[[#This Row],[DateAnnee]]&amp;IF(WEEKNUM(Ventes[[#This Row],[VenteDate]])&lt;10,"-0","-")&amp;WEEKNUM(Ventes[[#This Row],[VenteDate]])</f>
        <v>2024-18</v>
      </c>
      <c r="AH1354" s="10">
        <f>YEAR(Ventes[[#This Row],[VenteDate]])</f>
        <v>2024</v>
      </c>
      <c r="AI1354" s="1"/>
      <c r="AK1354" s="2"/>
      <c r="AR1354"/>
      <c r="AS1354"/>
      <c r="AT1354"/>
      <c r="AU1354"/>
      <c r="AV1354"/>
      <c r="AW1354"/>
      <c r="BA1354"/>
      <c r="BC1354"/>
    </row>
    <row r="1355" spans="1:55">
      <c r="A1355" t="s">
        <v>2400</v>
      </c>
      <c r="B1355" t="s">
        <v>2401</v>
      </c>
      <c r="D1355" s="7">
        <v>45410</v>
      </c>
      <c r="E1355" s="8">
        <v>45410</v>
      </c>
      <c r="F1355" s="8" t="s">
        <v>95</v>
      </c>
      <c r="G1355" t="s">
        <v>96</v>
      </c>
      <c r="H1355" t="s">
        <v>155</v>
      </c>
      <c r="I1355" t="s">
        <v>156</v>
      </c>
      <c r="J1355" t="s">
        <v>157</v>
      </c>
      <c r="K1355" t="s">
        <v>2024</v>
      </c>
      <c r="L1355" s="9" t="s">
        <v>2025</v>
      </c>
      <c r="M1355" s="9" t="s">
        <v>63</v>
      </c>
      <c r="N1355" t="s">
        <v>64</v>
      </c>
      <c r="O1355" t="s">
        <v>55</v>
      </c>
      <c r="P1355" s="9" t="s">
        <v>56</v>
      </c>
      <c r="Q1355" s="5" t="s">
        <v>79</v>
      </c>
      <c r="R1355" t="s">
        <v>80</v>
      </c>
      <c r="S1355" t="s">
        <v>675</v>
      </c>
      <c r="T1355" t="s">
        <v>676</v>
      </c>
      <c r="U1355" s="9">
        <v>33.6</v>
      </c>
      <c r="V1355">
        <v>23</v>
      </c>
      <c r="W1355" s="9">
        <v>47.25</v>
      </c>
      <c r="X1355">
        <f>Ventes[[#This Row],[VenteNombre]]*Ventes[[#This Row],[PUHT]]</f>
        <v>1086.75</v>
      </c>
      <c r="Y1355">
        <f>IF(Ventes[[#This Row],[RemiseType]]="Aucun",0,IF(Ventes[[#This Row],[RemiseType]]="Bas",3%,IF(Ventes[[#This Row],[RemiseType]]="Moyen",5%,IF(Ventes[[#This Row],[RemiseType]]="Elevé",10%,0))))*Ventes[[#This Row],[VenteBrut]]</f>
        <v>32.602499999999999</v>
      </c>
      <c r="Z1355">
        <f>Ventes[[#This Row],[VenteBrut]]-Ventes[[#This Row],[Remise]]</f>
        <v>1054.1475</v>
      </c>
      <c r="AA1355">
        <f>Ventes[[#This Row],[VenteNombre]]*Ventes[[#This Row],[CUHT]]</f>
        <v>772.80000000000007</v>
      </c>
      <c r="AB1355">
        <f>ROUND(Ventes[[#This Row],[VenteNet]]-Ventes[[#This Row],[Cout]],2)</f>
        <v>281.35000000000002</v>
      </c>
      <c r="AC1355">
        <f>WEEKDAY(Ventes[[#This Row],[VenteDate]], 2)</f>
        <v>7</v>
      </c>
      <c r="AD1355" t="str">
        <f>CHOOSE(WEEKDAY(Ventes[[#This Row],[VenteDate]], 2),"lun.","mar.","mer.","jeu.","ven.","sam.","dim.")</f>
        <v>dim.</v>
      </c>
      <c r="AE1355" s="10" t="str">
        <f>IF(MONTH(Ventes[[#This Row],[VenteDate]])&lt;10,"0"&amp;MONTH(Ventes[[#This Row],[VenteDate]]),TEXT(MONTH(Ventes[[#This Row],[VenteDate]]),"##"))</f>
        <v>04</v>
      </c>
      <c r="AF1355" t="str">
        <f>CHOOSE(Ventes[[#This Row],[DateMoisNumero]],"janvier","février","mars","avril","mai","juin","juillet.","août","septembre","octobre","novembre","décembre")</f>
        <v>avril</v>
      </c>
      <c r="AG1355" t="str">
        <f>Ventes[[#This Row],[DateAnnee]]&amp;IF(WEEKNUM(Ventes[[#This Row],[VenteDate]])&lt;10,"-0","-")&amp;WEEKNUM(Ventes[[#This Row],[VenteDate]])</f>
        <v>2024-18</v>
      </c>
      <c r="AH1355" s="10">
        <f>YEAR(Ventes[[#This Row],[VenteDate]])</f>
        <v>2024</v>
      </c>
      <c r="AI1355" s="1"/>
      <c r="AK1355" s="2"/>
      <c r="AR1355"/>
      <c r="AS1355"/>
      <c r="AT1355"/>
      <c r="AU1355"/>
      <c r="AV1355"/>
      <c r="AW1355"/>
      <c r="BA1355"/>
      <c r="BC1355"/>
    </row>
    <row r="1356" spans="1:55">
      <c r="A1356" t="s">
        <v>2400</v>
      </c>
      <c r="B1356" t="s">
        <v>2401</v>
      </c>
      <c r="D1356" s="7">
        <v>45410</v>
      </c>
      <c r="E1356" s="8">
        <v>45745</v>
      </c>
      <c r="F1356" s="8" t="s">
        <v>95</v>
      </c>
      <c r="G1356" t="s">
        <v>96</v>
      </c>
      <c r="H1356" t="s">
        <v>155</v>
      </c>
      <c r="I1356" t="s">
        <v>156</v>
      </c>
      <c r="J1356" t="s">
        <v>157</v>
      </c>
      <c r="K1356" t="s">
        <v>205</v>
      </c>
      <c r="L1356" s="9" t="s">
        <v>206</v>
      </c>
      <c r="M1356" s="9" t="s">
        <v>63</v>
      </c>
      <c r="N1356" t="s">
        <v>64</v>
      </c>
      <c r="O1356" t="s">
        <v>55</v>
      </c>
      <c r="P1356" t="s">
        <v>56</v>
      </c>
      <c r="Q1356" s="5" t="s">
        <v>79</v>
      </c>
      <c r="R1356" t="s">
        <v>80</v>
      </c>
      <c r="S1356" t="s">
        <v>143</v>
      </c>
      <c r="T1356" t="s">
        <v>144</v>
      </c>
      <c r="U1356">
        <v>27</v>
      </c>
      <c r="V1356">
        <v>49</v>
      </c>
      <c r="W1356">
        <v>35.630000000000003</v>
      </c>
      <c r="X1356">
        <f>Ventes[[#This Row],[VenteNombre]]*Ventes[[#This Row],[PUHT]]</f>
        <v>1745.8700000000001</v>
      </c>
      <c r="Y1356">
        <f>IF(Ventes[[#This Row],[RemiseType]]="Aucun",0,IF(Ventes[[#This Row],[RemiseType]]="Bas",3%,IF(Ventes[[#This Row],[RemiseType]]="Moyen",5%,IF(Ventes[[#This Row],[RemiseType]]="Elevé",10%,0))))*Ventes[[#This Row],[VenteBrut]]</f>
        <v>52.376100000000001</v>
      </c>
      <c r="Z1356">
        <f>Ventes[[#This Row],[VenteBrut]]-Ventes[[#This Row],[Remise]]</f>
        <v>1693.4939000000002</v>
      </c>
      <c r="AA1356">
        <f>Ventes[[#This Row],[VenteNombre]]*Ventes[[#This Row],[CUHT]]</f>
        <v>1323</v>
      </c>
      <c r="AB1356">
        <f>ROUND(Ventes[[#This Row],[VenteNet]]-Ventes[[#This Row],[Cout]],2)</f>
        <v>370.49</v>
      </c>
      <c r="AC1356">
        <f>WEEKDAY(Ventes[[#This Row],[VenteDate]], 2)</f>
        <v>6</v>
      </c>
      <c r="AD1356" t="str">
        <f>CHOOSE(WEEKDAY(Ventes[[#This Row],[VenteDate]], 2),"lun.","mar.","mer.","jeu.","ven.","sam.","dim.")</f>
        <v>sam.</v>
      </c>
      <c r="AE1356" s="10" t="str">
        <f>IF(MONTH(Ventes[[#This Row],[VenteDate]])&lt;10,"0"&amp;MONTH(Ventes[[#This Row],[VenteDate]]),TEXT(MONTH(Ventes[[#This Row],[VenteDate]]),"##"))</f>
        <v>03</v>
      </c>
      <c r="AF1356" t="str">
        <f>CHOOSE(Ventes[[#This Row],[DateMoisNumero]],"janvier","février","mars","avril","mai","juin","juillet.","août","septembre","octobre","novembre","décembre")</f>
        <v>mars</v>
      </c>
      <c r="AG1356" t="str">
        <f>Ventes[[#This Row],[DateAnnee]]&amp;IF(WEEKNUM(Ventes[[#This Row],[VenteDate]])&lt;10,"-0","-")&amp;WEEKNUM(Ventes[[#This Row],[VenteDate]])</f>
        <v>2025-13</v>
      </c>
      <c r="AH1356" s="10">
        <f>YEAR(Ventes[[#This Row],[VenteDate]])</f>
        <v>2025</v>
      </c>
      <c r="AI1356" s="1"/>
      <c r="AK1356" s="2"/>
      <c r="AR1356"/>
      <c r="AS1356"/>
      <c r="AT1356"/>
      <c r="AU1356"/>
      <c r="AV1356"/>
      <c r="AW1356"/>
      <c r="BA1356"/>
      <c r="BC1356"/>
    </row>
    <row r="1357" spans="1:55">
      <c r="A1357" t="s">
        <v>2400</v>
      </c>
      <c r="B1357" t="s">
        <v>2401</v>
      </c>
      <c r="D1357" s="7">
        <v>45410</v>
      </c>
      <c r="E1357" s="8">
        <v>45974</v>
      </c>
      <c r="F1357" s="8" t="s">
        <v>95</v>
      </c>
      <c r="G1357" t="s">
        <v>96</v>
      </c>
      <c r="H1357" t="s">
        <v>155</v>
      </c>
      <c r="I1357" t="s">
        <v>156</v>
      </c>
      <c r="J1357" t="s">
        <v>157</v>
      </c>
      <c r="K1357" t="s">
        <v>2404</v>
      </c>
      <c r="L1357" s="9" t="s">
        <v>2405</v>
      </c>
      <c r="M1357" s="9" t="s">
        <v>43</v>
      </c>
      <c r="N1357" t="s">
        <v>44</v>
      </c>
      <c r="O1357" t="s">
        <v>55</v>
      </c>
      <c r="P1357" t="s">
        <v>56</v>
      </c>
      <c r="Q1357" s="5" t="s">
        <v>57</v>
      </c>
      <c r="R1357" t="s">
        <v>58</v>
      </c>
      <c r="S1357" t="s">
        <v>441</v>
      </c>
      <c r="T1357" t="s">
        <v>442</v>
      </c>
      <c r="U1357">
        <v>155.52000000000001</v>
      </c>
      <c r="V1357">
        <v>29</v>
      </c>
      <c r="W1357">
        <v>173.87</v>
      </c>
      <c r="X1357">
        <f>Ventes[[#This Row],[VenteNombre]]*Ventes[[#This Row],[PUHT]]</f>
        <v>5042.2300000000005</v>
      </c>
      <c r="Y1357">
        <f>IF(Ventes[[#This Row],[RemiseType]]="Aucun",0,IF(Ventes[[#This Row],[RemiseType]]="Bas",3%,IF(Ventes[[#This Row],[RemiseType]]="Moyen",5%,IF(Ventes[[#This Row],[RemiseType]]="Elevé",10%,0))))*Ventes[[#This Row],[VenteBrut]]</f>
        <v>151.26690000000002</v>
      </c>
      <c r="Z1357">
        <f>Ventes[[#This Row],[VenteBrut]]-Ventes[[#This Row],[Remise]]</f>
        <v>4890.9631000000008</v>
      </c>
      <c r="AA1357">
        <f>Ventes[[#This Row],[VenteNombre]]*Ventes[[#This Row],[CUHT]]</f>
        <v>4510.08</v>
      </c>
      <c r="AB1357">
        <f>ROUND(Ventes[[#This Row],[VenteNet]]-Ventes[[#This Row],[Cout]],2)</f>
        <v>380.88</v>
      </c>
      <c r="AC1357">
        <f>WEEKDAY(Ventes[[#This Row],[VenteDate]], 2)</f>
        <v>4</v>
      </c>
      <c r="AD1357" t="str">
        <f>CHOOSE(WEEKDAY(Ventes[[#This Row],[VenteDate]], 2),"lun.","mar.","mer.","jeu.","ven.","sam.","dim.")</f>
        <v>jeu.</v>
      </c>
      <c r="AE1357" s="10" t="str">
        <f>IF(MONTH(Ventes[[#This Row],[VenteDate]])&lt;10,"0"&amp;MONTH(Ventes[[#This Row],[VenteDate]]),TEXT(MONTH(Ventes[[#This Row],[VenteDate]]),"##"))</f>
        <v>11</v>
      </c>
      <c r="AF1357" t="str">
        <f>CHOOSE(Ventes[[#This Row],[DateMoisNumero]],"janvier","février","mars","avril","mai","juin","juillet.","août","septembre","octobre","novembre","décembre")</f>
        <v>novembre</v>
      </c>
      <c r="AG1357" t="str">
        <f>Ventes[[#This Row],[DateAnnee]]&amp;IF(WEEKNUM(Ventes[[#This Row],[VenteDate]])&lt;10,"-0","-")&amp;WEEKNUM(Ventes[[#This Row],[VenteDate]])</f>
        <v>2025-46</v>
      </c>
      <c r="AH1357" s="10">
        <f>YEAR(Ventes[[#This Row],[VenteDate]])</f>
        <v>2025</v>
      </c>
      <c r="AI1357" s="1"/>
      <c r="AK1357" s="2"/>
      <c r="AR1357"/>
      <c r="AS1357"/>
      <c r="AT1357"/>
      <c r="AU1357"/>
      <c r="AV1357"/>
      <c r="AW1357"/>
      <c r="BA1357"/>
      <c r="BC1357"/>
    </row>
    <row r="1358" spans="1:55">
      <c r="A1358" t="s">
        <v>2400</v>
      </c>
      <c r="B1358" t="s">
        <v>2401</v>
      </c>
      <c r="D1358" s="7">
        <v>45410</v>
      </c>
      <c r="E1358" s="8">
        <v>46008</v>
      </c>
      <c r="F1358" s="8" t="s">
        <v>95</v>
      </c>
      <c r="G1358" t="s">
        <v>96</v>
      </c>
      <c r="H1358" t="s">
        <v>155</v>
      </c>
      <c r="I1358" t="s">
        <v>156</v>
      </c>
      <c r="J1358" t="s">
        <v>157</v>
      </c>
      <c r="K1358" t="s">
        <v>1963</v>
      </c>
      <c r="L1358" s="9" t="s">
        <v>1964</v>
      </c>
      <c r="M1358" s="9" t="s">
        <v>75</v>
      </c>
      <c r="N1358" t="s">
        <v>76</v>
      </c>
      <c r="O1358" t="s">
        <v>55</v>
      </c>
      <c r="P1358" t="s">
        <v>56</v>
      </c>
      <c r="Q1358" s="5" t="s">
        <v>65</v>
      </c>
      <c r="R1358" t="s">
        <v>66</v>
      </c>
      <c r="S1358" t="s">
        <v>342</v>
      </c>
      <c r="T1358" t="s">
        <v>343</v>
      </c>
      <c r="U1358">
        <v>23.33</v>
      </c>
      <c r="V1358">
        <v>28</v>
      </c>
      <c r="W1358">
        <v>26.67</v>
      </c>
      <c r="X1358">
        <f>Ventes[[#This Row],[VenteNombre]]*Ventes[[#This Row],[PUHT]]</f>
        <v>746.76</v>
      </c>
      <c r="Y1358">
        <f>IF(Ventes[[#This Row],[RemiseType]]="Aucun",0,IF(Ventes[[#This Row],[RemiseType]]="Bas",3%,IF(Ventes[[#This Row],[RemiseType]]="Moyen",5%,IF(Ventes[[#This Row],[RemiseType]]="Elevé",10%,0))))*Ventes[[#This Row],[VenteBrut]]</f>
        <v>22.402799999999999</v>
      </c>
      <c r="Z1358">
        <f>Ventes[[#This Row],[VenteBrut]]-Ventes[[#This Row],[Remise]]</f>
        <v>724.35720000000003</v>
      </c>
      <c r="AA1358">
        <f>Ventes[[#This Row],[VenteNombre]]*Ventes[[#This Row],[CUHT]]</f>
        <v>653.24</v>
      </c>
      <c r="AB1358">
        <f>ROUND(Ventes[[#This Row],[VenteNet]]-Ventes[[#This Row],[Cout]],2)</f>
        <v>71.12</v>
      </c>
      <c r="AC1358">
        <f>WEEKDAY(Ventes[[#This Row],[VenteDate]], 2)</f>
        <v>3</v>
      </c>
      <c r="AD1358" t="str">
        <f>CHOOSE(WEEKDAY(Ventes[[#This Row],[VenteDate]], 2),"lun.","mar.","mer.","jeu.","ven.","sam.","dim.")</f>
        <v>mer.</v>
      </c>
      <c r="AE1358" s="10" t="str">
        <f>IF(MONTH(Ventes[[#This Row],[VenteDate]])&lt;10,"0"&amp;MONTH(Ventes[[#This Row],[VenteDate]]),TEXT(MONTH(Ventes[[#This Row],[VenteDate]]),"##"))</f>
        <v>12</v>
      </c>
      <c r="AF1358" t="str">
        <f>CHOOSE(Ventes[[#This Row],[DateMoisNumero]],"janvier","février","mars","avril","mai","juin","juillet.","août","septembre","octobre","novembre","décembre")</f>
        <v>décembre</v>
      </c>
      <c r="AG1358" t="str">
        <f>Ventes[[#This Row],[DateAnnee]]&amp;IF(WEEKNUM(Ventes[[#This Row],[VenteDate]])&lt;10,"-0","-")&amp;WEEKNUM(Ventes[[#This Row],[VenteDate]])</f>
        <v>2025-51</v>
      </c>
      <c r="AH1358" s="10">
        <f>YEAR(Ventes[[#This Row],[VenteDate]])</f>
        <v>2025</v>
      </c>
      <c r="AI1358" s="1"/>
      <c r="AK1358" s="2"/>
      <c r="AR1358"/>
      <c r="AS1358"/>
      <c r="AT1358"/>
      <c r="AU1358"/>
      <c r="AV1358"/>
      <c r="AW1358"/>
      <c r="BA1358"/>
      <c r="BC1358"/>
    </row>
    <row r="1359" spans="1:55">
      <c r="A1359" t="s">
        <v>2400</v>
      </c>
      <c r="B1359" t="s">
        <v>2401</v>
      </c>
      <c r="D1359" s="7">
        <v>45410</v>
      </c>
      <c r="E1359" s="8">
        <v>46161</v>
      </c>
      <c r="F1359" s="8" t="s">
        <v>95</v>
      </c>
      <c r="G1359" t="s">
        <v>96</v>
      </c>
      <c r="H1359" t="s">
        <v>155</v>
      </c>
      <c r="I1359" t="s">
        <v>156</v>
      </c>
      <c r="J1359" t="s">
        <v>157</v>
      </c>
      <c r="K1359" t="s">
        <v>2406</v>
      </c>
      <c r="L1359" s="9" t="s">
        <v>2407</v>
      </c>
      <c r="M1359" s="9" t="s">
        <v>130</v>
      </c>
      <c r="N1359" t="s">
        <v>131</v>
      </c>
      <c r="O1359" t="s">
        <v>45</v>
      </c>
      <c r="P1359" t="s">
        <v>46</v>
      </c>
      <c r="Q1359" s="5" t="s">
        <v>79</v>
      </c>
      <c r="R1359" t="s">
        <v>80</v>
      </c>
      <c r="S1359" t="s">
        <v>132</v>
      </c>
      <c r="T1359" t="s">
        <v>133</v>
      </c>
      <c r="U1359">
        <v>200.88</v>
      </c>
      <c r="V1359">
        <v>19</v>
      </c>
      <c r="W1359">
        <v>212.34</v>
      </c>
      <c r="X1359">
        <f>Ventes[[#This Row],[VenteNombre]]*Ventes[[#This Row],[PUHT]]</f>
        <v>4034.46</v>
      </c>
      <c r="Y1359">
        <f>IF(Ventes[[#This Row],[RemiseType]]="Aucun",0,IF(Ventes[[#This Row],[RemiseType]]="Bas",3%,IF(Ventes[[#This Row],[RemiseType]]="Moyen",5%,IF(Ventes[[#This Row],[RemiseType]]="Elevé",10%,0))))*Ventes[[#This Row],[VenteBrut]]</f>
        <v>201.72300000000001</v>
      </c>
      <c r="Z1359">
        <f>Ventes[[#This Row],[VenteBrut]]-Ventes[[#This Row],[Remise]]</f>
        <v>3832.7370000000001</v>
      </c>
      <c r="AA1359">
        <f>Ventes[[#This Row],[VenteNombre]]*Ventes[[#This Row],[CUHT]]</f>
        <v>3816.72</v>
      </c>
      <c r="AB1359">
        <f>ROUND(Ventes[[#This Row],[VenteNet]]-Ventes[[#This Row],[Cout]],2)</f>
        <v>16.02</v>
      </c>
      <c r="AC1359">
        <f>WEEKDAY(Ventes[[#This Row],[VenteDate]], 2)</f>
        <v>2</v>
      </c>
      <c r="AD1359" t="str">
        <f>CHOOSE(WEEKDAY(Ventes[[#This Row],[VenteDate]], 2),"lun.","mar.","mer.","jeu.","ven.","sam.","dim.")</f>
        <v>mar.</v>
      </c>
      <c r="AE1359" s="10" t="str">
        <f>IF(MONTH(Ventes[[#This Row],[VenteDate]])&lt;10,"0"&amp;MONTH(Ventes[[#This Row],[VenteDate]]),TEXT(MONTH(Ventes[[#This Row],[VenteDate]]),"##"))</f>
        <v>05</v>
      </c>
      <c r="AF1359" t="str">
        <f>CHOOSE(Ventes[[#This Row],[DateMoisNumero]],"janvier","février","mars","avril","mai","juin","juillet.","août","septembre","octobre","novembre","décembre")</f>
        <v>mai</v>
      </c>
      <c r="AG1359" t="str">
        <f>Ventes[[#This Row],[DateAnnee]]&amp;IF(WEEKNUM(Ventes[[#This Row],[VenteDate]])&lt;10,"-0","-")&amp;WEEKNUM(Ventes[[#This Row],[VenteDate]])</f>
        <v>2026-21</v>
      </c>
      <c r="AH1359" s="10">
        <f>YEAR(Ventes[[#This Row],[VenteDate]])</f>
        <v>2026</v>
      </c>
      <c r="AI1359" s="1"/>
      <c r="AK1359" s="2"/>
      <c r="AR1359"/>
      <c r="AS1359"/>
      <c r="AT1359"/>
      <c r="AU1359"/>
      <c r="AV1359"/>
      <c r="AW1359"/>
      <c r="BA1359"/>
      <c r="BC1359"/>
    </row>
    <row r="1360" spans="1:55">
      <c r="A1360" t="s">
        <v>2400</v>
      </c>
      <c r="B1360" t="s">
        <v>2401</v>
      </c>
      <c r="D1360" s="7">
        <v>45410</v>
      </c>
      <c r="E1360" s="8">
        <v>46270</v>
      </c>
      <c r="F1360" s="8" t="s">
        <v>95</v>
      </c>
      <c r="G1360" t="s">
        <v>96</v>
      </c>
      <c r="H1360" t="s">
        <v>155</v>
      </c>
      <c r="I1360" t="s">
        <v>156</v>
      </c>
      <c r="J1360" t="s">
        <v>157</v>
      </c>
      <c r="K1360" t="s">
        <v>2408</v>
      </c>
      <c r="L1360" s="9" t="s">
        <v>2409</v>
      </c>
      <c r="M1360" s="9" t="s">
        <v>43</v>
      </c>
      <c r="N1360" t="s">
        <v>44</v>
      </c>
      <c r="O1360" t="s">
        <v>55</v>
      </c>
      <c r="P1360" t="s">
        <v>56</v>
      </c>
      <c r="Q1360" s="5" t="s">
        <v>79</v>
      </c>
      <c r="R1360" t="s">
        <v>80</v>
      </c>
      <c r="S1360" t="s">
        <v>478</v>
      </c>
      <c r="T1360" t="s">
        <v>479</v>
      </c>
      <c r="U1360">
        <v>42</v>
      </c>
      <c r="V1360">
        <v>15</v>
      </c>
      <c r="W1360">
        <v>58.05</v>
      </c>
      <c r="X1360">
        <f>Ventes[[#This Row],[VenteNombre]]*Ventes[[#This Row],[PUHT]]</f>
        <v>870.75</v>
      </c>
      <c r="Y1360">
        <f>IF(Ventes[[#This Row],[RemiseType]]="Aucun",0,IF(Ventes[[#This Row],[RemiseType]]="Bas",3%,IF(Ventes[[#This Row],[RemiseType]]="Moyen",5%,IF(Ventes[[#This Row],[RemiseType]]="Elevé",10%,0))))*Ventes[[#This Row],[VenteBrut]]</f>
        <v>26.122499999999999</v>
      </c>
      <c r="Z1360">
        <f>Ventes[[#This Row],[VenteBrut]]-Ventes[[#This Row],[Remise]]</f>
        <v>844.62750000000005</v>
      </c>
      <c r="AA1360">
        <f>Ventes[[#This Row],[VenteNombre]]*Ventes[[#This Row],[CUHT]]</f>
        <v>630</v>
      </c>
      <c r="AB1360">
        <f>ROUND(Ventes[[#This Row],[VenteNet]]-Ventes[[#This Row],[Cout]],2)</f>
        <v>214.63</v>
      </c>
      <c r="AC1360">
        <f>WEEKDAY(Ventes[[#This Row],[VenteDate]], 2)</f>
        <v>6</v>
      </c>
      <c r="AD1360" t="str">
        <f>CHOOSE(WEEKDAY(Ventes[[#This Row],[VenteDate]], 2),"lun.","mar.","mer.","jeu.","ven.","sam.","dim.")</f>
        <v>sam.</v>
      </c>
      <c r="AE1360" s="10" t="str">
        <f>IF(MONTH(Ventes[[#This Row],[VenteDate]])&lt;10,"0"&amp;MONTH(Ventes[[#This Row],[VenteDate]]),TEXT(MONTH(Ventes[[#This Row],[VenteDate]]),"##"))</f>
        <v>09</v>
      </c>
      <c r="AF1360" t="str">
        <f>CHOOSE(Ventes[[#This Row],[DateMoisNumero]],"janvier","février","mars","avril","mai","juin","juillet.","août","septembre","octobre","novembre","décembre")</f>
        <v>septembre</v>
      </c>
      <c r="AG1360" t="str">
        <f>Ventes[[#This Row],[DateAnnee]]&amp;IF(WEEKNUM(Ventes[[#This Row],[VenteDate]])&lt;10,"-0","-")&amp;WEEKNUM(Ventes[[#This Row],[VenteDate]])</f>
        <v>2026-36</v>
      </c>
      <c r="AH1360" s="10">
        <f>YEAR(Ventes[[#This Row],[VenteDate]])</f>
        <v>2026</v>
      </c>
      <c r="AI1360" s="1"/>
      <c r="AK1360" s="2"/>
      <c r="AR1360"/>
      <c r="AS1360"/>
      <c r="AT1360"/>
      <c r="AU1360"/>
      <c r="AV1360"/>
      <c r="AW1360"/>
      <c r="BA1360"/>
      <c r="BC1360"/>
    </row>
    <row r="1361" spans="1:55">
      <c r="A1361" t="s">
        <v>2400</v>
      </c>
      <c r="B1361" t="s">
        <v>2401</v>
      </c>
      <c r="D1361" s="7">
        <v>45410</v>
      </c>
      <c r="E1361" s="8">
        <v>46369</v>
      </c>
      <c r="F1361" s="8" t="s">
        <v>95</v>
      </c>
      <c r="G1361" t="s">
        <v>96</v>
      </c>
      <c r="H1361" t="s">
        <v>155</v>
      </c>
      <c r="I1361" t="s">
        <v>156</v>
      </c>
      <c r="J1361" t="s">
        <v>157</v>
      </c>
      <c r="K1361" t="s">
        <v>681</v>
      </c>
      <c r="L1361" s="9" t="s">
        <v>682</v>
      </c>
      <c r="M1361" s="9" t="s">
        <v>63</v>
      </c>
      <c r="N1361" t="s">
        <v>64</v>
      </c>
      <c r="O1361" t="s">
        <v>55</v>
      </c>
      <c r="P1361" t="s">
        <v>56</v>
      </c>
      <c r="Q1361" s="5" t="s">
        <v>79</v>
      </c>
      <c r="R1361" t="s">
        <v>80</v>
      </c>
      <c r="S1361" t="s">
        <v>675</v>
      </c>
      <c r="T1361" t="s">
        <v>676</v>
      </c>
      <c r="U1361">
        <v>50.4</v>
      </c>
      <c r="V1361">
        <v>23</v>
      </c>
      <c r="W1361">
        <v>70.88</v>
      </c>
      <c r="X1361">
        <f>Ventes[[#This Row],[VenteNombre]]*Ventes[[#This Row],[PUHT]]</f>
        <v>1630.2399999999998</v>
      </c>
      <c r="Y1361">
        <f>IF(Ventes[[#This Row],[RemiseType]]="Aucun",0,IF(Ventes[[#This Row],[RemiseType]]="Bas",3%,IF(Ventes[[#This Row],[RemiseType]]="Moyen",5%,IF(Ventes[[#This Row],[RemiseType]]="Elevé",10%,0))))*Ventes[[#This Row],[VenteBrut]]</f>
        <v>48.907199999999989</v>
      </c>
      <c r="Z1361">
        <f>Ventes[[#This Row],[VenteBrut]]-Ventes[[#This Row],[Remise]]</f>
        <v>1581.3327999999997</v>
      </c>
      <c r="AA1361">
        <f>Ventes[[#This Row],[VenteNombre]]*Ventes[[#This Row],[CUHT]]</f>
        <v>1159.2</v>
      </c>
      <c r="AB1361">
        <f>ROUND(Ventes[[#This Row],[VenteNet]]-Ventes[[#This Row],[Cout]],2)</f>
        <v>422.13</v>
      </c>
      <c r="AC1361">
        <f>WEEKDAY(Ventes[[#This Row],[VenteDate]], 2)</f>
        <v>7</v>
      </c>
      <c r="AD1361" t="str">
        <f>CHOOSE(WEEKDAY(Ventes[[#This Row],[VenteDate]], 2),"lun.","mar.","mer.","jeu.","ven.","sam.","dim.")</f>
        <v>dim.</v>
      </c>
      <c r="AE1361" s="10" t="str">
        <f>IF(MONTH(Ventes[[#This Row],[VenteDate]])&lt;10,"0"&amp;MONTH(Ventes[[#This Row],[VenteDate]]),TEXT(MONTH(Ventes[[#This Row],[VenteDate]]),"##"))</f>
        <v>12</v>
      </c>
      <c r="AF1361" t="str">
        <f>CHOOSE(Ventes[[#This Row],[DateMoisNumero]],"janvier","février","mars","avril","mai","juin","juillet.","août","septembre","octobre","novembre","décembre")</f>
        <v>décembre</v>
      </c>
      <c r="AG1361" t="str">
        <f>Ventes[[#This Row],[DateAnnee]]&amp;IF(WEEKNUM(Ventes[[#This Row],[VenteDate]])&lt;10,"-0","-")&amp;WEEKNUM(Ventes[[#This Row],[VenteDate]])</f>
        <v>2026-51</v>
      </c>
      <c r="AH1361" s="10">
        <f>YEAR(Ventes[[#This Row],[VenteDate]])</f>
        <v>2026</v>
      </c>
      <c r="AI1361" s="1"/>
      <c r="AK1361" s="2"/>
      <c r="AR1361"/>
      <c r="AS1361"/>
      <c r="AT1361"/>
      <c r="AU1361"/>
      <c r="AV1361"/>
      <c r="AW1361"/>
      <c r="BA1361"/>
      <c r="BC1361"/>
    </row>
    <row r="1362" spans="1:55">
      <c r="A1362" t="s">
        <v>2400</v>
      </c>
      <c r="B1362" t="s">
        <v>2401</v>
      </c>
      <c r="D1362" s="7">
        <v>45410</v>
      </c>
      <c r="E1362" s="8">
        <v>46475</v>
      </c>
      <c r="F1362" s="8" t="s">
        <v>95</v>
      </c>
      <c r="G1362" t="s">
        <v>96</v>
      </c>
      <c r="H1362" t="s">
        <v>155</v>
      </c>
      <c r="I1362" t="s">
        <v>156</v>
      </c>
      <c r="J1362" t="s">
        <v>157</v>
      </c>
      <c r="K1362" t="s">
        <v>2350</v>
      </c>
      <c r="L1362" s="9" t="s">
        <v>2351</v>
      </c>
      <c r="M1362" s="9" t="s">
        <v>63</v>
      </c>
      <c r="N1362" t="s">
        <v>64</v>
      </c>
      <c r="O1362" t="s">
        <v>55</v>
      </c>
      <c r="P1362" s="9" t="s">
        <v>56</v>
      </c>
      <c r="Q1362" s="5" t="s">
        <v>79</v>
      </c>
      <c r="R1362" t="s">
        <v>80</v>
      </c>
      <c r="S1362" t="s">
        <v>143</v>
      </c>
      <c r="T1362" t="s">
        <v>144</v>
      </c>
      <c r="U1362" s="9">
        <v>84</v>
      </c>
      <c r="V1362">
        <v>49</v>
      </c>
      <c r="W1362" s="9">
        <v>110.83</v>
      </c>
      <c r="X1362">
        <f>Ventes[[#This Row],[VenteNombre]]*Ventes[[#This Row],[PUHT]]</f>
        <v>5430.67</v>
      </c>
      <c r="Y1362">
        <f>IF(Ventes[[#This Row],[RemiseType]]="Aucun",0,IF(Ventes[[#This Row],[RemiseType]]="Bas",3%,IF(Ventes[[#This Row],[RemiseType]]="Moyen",5%,IF(Ventes[[#This Row],[RemiseType]]="Elevé",10%,0))))*Ventes[[#This Row],[VenteBrut]]</f>
        <v>162.92009999999999</v>
      </c>
      <c r="Z1362">
        <f>Ventes[[#This Row],[VenteBrut]]-Ventes[[#This Row],[Remise]]</f>
        <v>5267.7498999999998</v>
      </c>
      <c r="AA1362">
        <f>Ventes[[#This Row],[VenteNombre]]*Ventes[[#This Row],[CUHT]]</f>
        <v>4116</v>
      </c>
      <c r="AB1362">
        <f>ROUND(Ventes[[#This Row],[VenteNet]]-Ventes[[#This Row],[Cout]],2)</f>
        <v>1151.75</v>
      </c>
      <c r="AC1362">
        <f>WEEKDAY(Ventes[[#This Row],[VenteDate]], 2)</f>
        <v>1</v>
      </c>
      <c r="AD1362" t="str">
        <f>CHOOSE(WEEKDAY(Ventes[[#This Row],[VenteDate]], 2),"lun.","mar.","mer.","jeu.","ven.","sam.","dim.")</f>
        <v>lun.</v>
      </c>
      <c r="AE1362" s="10" t="str">
        <f>IF(MONTH(Ventes[[#This Row],[VenteDate]])&lt;10,"0"&amp;MONTH(Ventes[[#This Row],[VenteDate]]),TEXT(MONTH(Ventes[[#This Row],[VenteDate]]),"##"))</f>
        <v>03</v>
      </c>
      <c r="AF1362" t="str">
        <f>CHOOSE(Ventes[[#This Row],[DateMoisNumero]],"janvier","février","mars","avril","mai","juin","juillet.","août","septembre","octobre","novembre","décembre")</f>
        <v>mars</v>
      </c>
      <c r="AG1362" t="str">
        <f>Ventes[[#This Row],[DateAnnee]]&amp;IF(WEEKNUM(Ventes[[#This Row],[VenteDate]])&lt;10,"-0","-")&amp;WEEKNUM(Ventes[[#This Row],[VenteDate]])</f>
        <v>2027-14</v>
      </c>
      <c r="AH1362" s="10">
        <f>YEAR(Ventes[[#This Row],[VenteDate]])</f>
        <v>2027</v>
      </c>
      <c r="AI1362" s="1"/>
      <c r="AK1362" s="2"/>
      <c r="AR1362"/>
      <c r="AS1362"/>
      <c r="AT1362"/>
      <c r="AU1362"/>
      <c r="AV1362"/>
      <c r="AW1362"/>
      <c r="BA1362"/>
      <c r="BC1362"/>
    </row>
    <row r="1363" spans="1:55">
      <c r="A1363" t="s">
        <v>2400</v>
      </c>
      <c r="B1363" t="s">
        <v>2401</v>
      </c>
      <c r="D1363" s="7">
        <v>45410</v>
      </c>
      <c r="E1363" s="8">
        <v>46704</v>
      </c>
      <c r="F1363" s="8" t="s">
        <v>95</v>
      </c>
      <c r="G1363" t="s">
        <v>96</v>
      </c>
      <c r="H1363" t="s">
        <v>155</v>
      </c>
      <c r="I1363" t="s">
        <v>156</v>
      </c>
      <c r="J1363" t="s">
        <v>157</v>
      </c>
      <c r="K1363" t="s">
        <v>759</v>
      </c>
      <c r="L1363" s="9" t="s">
        <v>760</v>
      </c>
      <c r="M1363" s="9" t="s">
        <v>43</v>
      </c>
      <c r="N1363" t="s">
        <v>44</v>
      </c>
      <c r="O1363" t="s">
        <v>55</v>
      </c>
      <c r="P1363" s="9" t="s">
        <v>56</v>
      </c>
      <c r="Q1363" s="5" t="s">
        <v>57</v>
      </c>
      <c r="R1363" t="s">
        <v>58</v>
      </c>
      <c r="S1363" t="s">
        <v>441</v>
      </c>
      <c r="T1363" t="s">
        <v>442</v>
      </c>
      <c r="U1363" s="9">
        <v>116.64</v>
      </c>
      <c r="V1363">
        <v>29</v>
      </c>
      <c r="W1363" s="9">
        <v>155.41</v>
      </c>
      <c r="X1363">
        <f>Ventes[[#This Row],[VenteNombre]]*Ventes[[#This Row],[PUHT]]</f>
        <v>4506.8900000000003</v>
      </c>
      <c r="Y1363">
        <f>IF(Ventes[[#This Row],[RemiseType]]="Aucun",0,IF(Ventes[[#This Row],[RemiseType]]="Bas",3%,IF(Ventes[[#This Row],[RemiseType]]="Moyen",5%,IF(Ventes[[#This Row],[RemiseType]]="Elevé",10%,0))))*Ventes[[#This Row],[VenteBrut]]</f>
        <v>135.20670000000001</v>
      </c>
      <c r="Z1363">
        <f>Ventes[[#This Row],[VenteBrut]]-Ventes[[#This Row],[Remise]]</f>
        <v>4371.6833000000006</v>
      </c>
      <c r="AA1363">
        <f>Ventes[[#This Row],[VenteNombre]]*Ventes[[#This Row],[CUHT]]</f>
        <v>3382.56</v>
      </c>
      <c r="AB1363">
        <f>ROUND(Ventes[[#This Row],[VenteNet]]-Ventes[[#This Row],[Cout]],2)</f>
        <v>989.12</v>
      </c>
      <c r="AC1363">
        <f>WEEKDAY(Ventes[[#This Row],[VenteDate]], 2)</f>
        <v>6</v>
      </c>
      <c r="AD1363" t="str">
        <f>CHOOSE(WEEKDAY(Ventes[[#This Row],[VenteDate]], 2),"lun.","mar.","mer.","jeu.","ven.","sam.","dim.")</f>
        <v>sam.</v>
      </c>
      <c r="AE1363" s="10" t="str">
        <f>IF(MONTH(Ventes[[#This Row],[VenteDate]])&lt;10,"0"&amp;MONTH(Ventes[[#This Row],[VenteDate]]),TEXT(MONTH(Ventes[[#This Row],[VenteDate]]),"##"))</f>
        <v>11</v>
      </c>
      <c r="AF1363" t="str">
        <f>CHOOSE(Ventes[[#This Row],[DateMoisNumero]],"janvier","février","mars","avril","mai","juin","juillet.","août","septembre","octobre","novembre","décembre")</f>
        <v>novembre</v>
      </c>
      <c r="AG1363" t="str">
        <f>Ventes[[#This Row],[DateAnnee]]&amp;IF(WEEKNUM(Ventes[[#This Row],[VenteDate]])&lt;10,"-0","-")&amp;WEEKNUM(Ventes[[#This Row],[VenteDate]])</f>
        <v>2027-46</v>
      </c>
      <c r="AH1363" s="10">
        <f>YEAR(Ventes[[#This Row],[VenteDate]])</f>
        <v>2027</v>
      </c>
      <c r="AI1363" s="1"/>
      <c r="AK1363" s="2"/>
      <c r="AR1363"/>
      <c r="AS1363"/>
      <c r="AT1363"/>
      <c r="AU1363"/>
      <c r="AV1363"/>
      <c r="AW1363"/>
      <c r="BA1363"/>
      <c r="BC1363"/>
    </row>
    <row r="1364" spans="1:55">
      <c r="A1364" t="s">
        <v>2400</v>
      </c>
      <c r="B1364" t="s">
        <v>2401</v>
      </c>
      <c r="D1364" s="7">
        <v>45410</v>
      </c>
      <c r="E1364" s="8">
        <v>46738</v>
      </c>
      <c r="F1364" s="8" t="s">
        <v>95</v>
      </c>
      <c r="G1364" t="s">
        <v>96</v>
      </c>
      <c r="H1364" t="s">
        <v>155</v>
      </c>
      <c r="I1364" t="s">
        <v>156</v>
      </c>
      <c r="J1364" t="s">
        <v>157</v>
      </c>
      <c r="K1364" t="s">
        <v>340</v>
      </c>
      <c r="L1364" s="9" t="s">
        <v>341</v>
      </c>
      <c r="M1364" s="9" t="s">
        <v>75</v>
      </c>
      <c r="N1364" t="s">
        <v>76</v>
      </c>
      <c r="O1364" t="s">
        <v>55</v>
      </c>
      <c r="P1364" s="9" t="s">
        <v>56</v>
      </c>
      <c r="Q1364" s="5" t="s">
        <v>65</v>
      </c>
      <c r="R1364" t="s">
        <v>66</v>
      </c>
      <c r="S1364" t="s">
        <v>342</v>
      </c>
      <c r="T1364" t="s">
        <v>343</v>
      </c>
      <c r="U1364" s="9">
        <v>29.4</v>
      </c>
      <c r="V1364">
        <v>28</v>
      </c>
      <c r="W1364" s="9">
        <v>33.6</v>
      </c>
      <c r="X1364">
        <f>Ventes[[#This Row],[VenteNombre]]*Ventes[[#This Row],[PUHT]]</f>
        <v>940.80000000000007</v>
      </c>
      <c r="Y1364">
        <f>IF(Ventes[[#This Row],[RemiseType]]="Aucun",0,IF(Ventes[[#This Row],[RemiseType]]="Bas",3%,IF(Ventes[[#This Row],[RemiseType]]="Moyen",5%,IF(Ventes[[#This Row],[RemiseType]]="Elevé",10%,0))))*Ventes[[#This Row],[VenteBrut]]</f>
        <v>28.224</v>
      </c>
      <c r="Z1364">
        <f>Ventes[[#This Row],[VenteBrut]]-Ventes[[#This Row],[Remise]]</f>
        <v>912.57600000000002</v>
      </c>
      <c r="AA1364">
        <f>Ventes[[#This Row],[VenteNombre]]*Ventes[[#This Row],[CUHT]]</f>
        <v>823.19999999999993</v>
      </c>
      <c r="AB1364">
        <f>ROUND(Ventes[[#This Row],[VenteNet]]-Ventes[[#This Row],[Cout]],2)</f>
        <v>89.38</v>
      </c>
      <c r="AC1364">
        <f>WEEKDAY(Ventes[[#This Row],[VenteDate]], 2)</f>
        <v>5</v>
      </c>
      <c r="AD1364" t="str">
        <f>CHOOSE(WEEKDAY(Ventes[[#This Row],[VenteDate]], 2),"lun.","mar.","mer.","jeu.","ven.","sam.","dim.")</f>
        <v>ven.</v>
      </c>
      <c r="AE1364" s="10" t="str">
        <f>IF(MONTH(Ventes[[#This Row],[VenteDate]])&lt;10,"0"&amp;MONTH(Ventes[[#This Row],[VenteDate]]),TEXT(MONTH(Ventes[[#This Row],[VenteDate]]),"##"))</f>
        <v>12</v>
      </c>
      <c r="AF1364" t="str">
        <f>CHOOSE(Ventes[[#This Row],[DateMoisNumero]],"janvier","février","mars","avril","mai","juin","juillet.","août","septembre","octobre","novembre","décembre")</f>
        <v>décembre</v>
      </c>
      <c r="AG1364" t="str">
        <f>Ventes[[#This Row],[DateAnnee]]&amp;IF(WEEKNUM(Ventes[[#This Row],[VenteDate]])&lt;10,"-0","-")&amp;WEEKNUM(Ventes[[#This Row],[VenteDate]])</f>
        <v>2027-51</v>
      </c>
      <c r="AH1364" s="10">
        <f>YEAR(Ventes[[#This Row],[VenteDate]])</f>
        <v>2027</v>
      </c>
      <c r="AI1364" s="1"/>
      <c r="AK1364" s="2"/>
      <c r="AR1364"/>
      <c r="AS1364"/>
      <c r="AT1364"/>
      <c r="AU1364"/>
      <c r="AV1364"/>
      <c r="AW1364"/>
      <c r="BA1364"/>
      <c r="BC1364"/>
    </row>
    <row r="1365" spans="1:55">
      <c r="A1365" t="s">
        <v>2400</v>
      </c>
      <c r="B1365" t="s">
        <v>2401</v>
      </c>
      <c r="D1365" s="7">
        <v>45410</v>
      </c>
      <c r="E1365" s="8">
        <v>46892</v>
      </c>
      <c r="F1365" s="8" t="s">
        <v>95</v>
      </c>
      <c r="G1365" t="s">
        <v>96</v>
      </c>
      <c r="H1365" t="s">
        <v>155</v>
      </c>
      <c r="I1365" t="s">
        <v>156</v>
      </c>
      <c r="J1365" t="s">
        <v>157</v>
      </c>
      <c r="K1365" t="s">
        <v>2410</v>
      </c>
      <c r="L1365" s="9" t="s">
        <v>2411</v>
      </c>
      <c r="M1365" s="9" t="s">
        <v>130</v>
      </c>
      <c r="N1365" t="s">
        <v>131</v>
      </c>
      <c r="O1365" t="s">
        <v>45</v>
      </c>
      <c r="P1365" s="9" t="s">
        <v>46</v>
      </c>
      <c r="Q1365" s="5" t="s">
        <v>79</v>
      </c>
      <c r="R1365" t="s">
        <v>80</v>
      </c>
      <c r="S1365" t="s">
        <v>132</v>
      </c>
      <c r="T1365" t="s">
        <v>133</v>
      </c>
      <c r="U1365" s="9">
        <v>13.02</v>
      </c>
      <c r="V1365">
        <v>19</v>
      </c>
      <c r="W1365" s="9">
        <v>105.99</v>
      </c>
      <c r="X1365">
        <f>Ventes[[#This Row],[VenteNombre]]*Ventes[[#This Row],[PUHT]]</f>
        <v>2013.81</v>
      </c>
      <c r="Y1365">
        <f>IF(Ventes[[#This Row],[RemiseType]]="Aucun",0,IF(Ventes[[#This Row],[RemiseType]]="Bas",3%,IF(Ventes[[#This Row],[RemiseType]]="Moyen",5%,IF(Ventes[[#This Row],[RemiseType]]="Elevé",10%,0))))*Ventes[[#This Row],[VenteBrut]]</f>
        <v>100.6905</v>
      </c>
      <c r="Z1365">
        <f>Ventes[[#This Row],[VenteBrut]]-Ventes[[#This Row],[Remise]]</f>
        <v>1913.1195</v>
      </c>
      <c r="AA1365">
        <f>Ventes[[#This Row],[VenteNombre]]*Ventes[[#This Row],[CUHT]]</f>
        <v>247.38</v>
      </c>
      <c r="AB1365">
        <f>ROUND(Ventes[[#This Row],[VenteNet]]-Ventes[[#This Row],[Cout]],2)</f>
        <v>1665.74</v>
      </c>
      <c r="AC1365">
        <f>WEEKDAY(Ventes[[#This Row],[VenteDate]], 2)</f>
        <v>5</v>
      </c>
      <c r="AD1365" t="str">
        <f>CHOOSE(WEEKDAY(Ventes[[#This Row],[VenteDate]], 2),"lun.","mar.","mer.","jeu.","ven.","sam.","dim.")</f>
        <v>ven.</v>
      </c>
      <c r="AE1365" s="10" t="str">
        <f>IF(MONTH(Ventes[[#This Row],[VenteDate]])&lt;10,"0"&amp;MONTH(Ventes[[#This Row],[VenteDate]]),TEXT(MONTH(Ventes[[#This Row],[VenteDate]]),"##"))</f>
        <v>05</v>
      </c>
      <c r="AF1365" t="str">
        <f>CHOOSE(Ventes[[#This Row],[DateMoisNumero]],"janvier","février","mars","avril","mai","juin","juillet.","août","septembre","octobre","novembre","décembre")</f>
        <v>mai</v>
      </c>
      <c r="AG1365" t="str">
        <f>Ventes[[#This Row],[DateAnnee]]&amp;IF(WEEKNUM(Ventes[[#This Row],[VenteDate]])&lt;10,"-0","-")&amp;WEEKNUM(Ventes[[#This Row],[VenteDate]])</f>
        <v>2028-21</v>
      </c>
      <c r="AH1365" s="10">
        <f>YEAR(Ventes[[#This Row],[VenteDate]])</f>
        <v>2028</v>
      </c>
      <c r="AI1365" s="1"/>
      <c r="AK1365" s="2"/>
      <c r="AR1365"/>
      <c r="AS1365"/>
      <c r="AT1365"/>
      <c r="AU1365"/>
      <c r="AV1365"/>
      <c r="AW1365"/>
      <c r="BA1365"/>
      <c r="BC1365"/>
    </row>
    <row r="1366" spans="1:55">
      <c r="A1366" t="s">
        <v>2412</v>
      </c>
      <c r="B1366" t="s">
        <v>2413</v>
      </c>
      <c r="C1366" t="s">
        <v>901</v>
      </c>
      <c r="D1366" s="7">
        <v>45702</v>
      </c>
      <c r="E1366" s="8">
        <v>45702</v>
      </c>
      <c r="F1366" s="8" t="s">
        <v>95</v>
      </c>
      <c r="G1366" t="s">
        <v>96</v>
      </c>
      <c r="H1366" t="s">
        <v>155</v>
      </c>
      <c r="I1366" t="s">
        <v>156</v>
      </c>
      <c r="J1366" t="s">
        <v>157</v>
      </c>
      <c r="K1366" t="s">
        <v>2092</v>
      </c>
      <c r="L1366" s="9" t="s">
        <v>2093</v>
      </c>
      <c r="M1366" s="9" t="s">
        <v>63</v>
      </c>
      <c r="N1366" t="s">
        <v>64</v>
      </c>
      <c r="O1366" t="s">
        <v>45</v>
      </c>
      <c r="P1366" s="9" t="s">
        <v>46</v>
      </c>
      <c r="Q1366" s="5" t="s">
        <v>47</v>
      </c>
      <c r="R1366" t="s">
        <v>48</v>
      </c>
      <c r="S1366" t="s">
        <v>115</v>
      </c>
      <c r="T1366" t="s">
        <v>116</v>
      </c>
      <c r="U1366" s="9">
        <v>65.33</v>
      </c>
      <c r="V1366">
        <v>26</v>
      </c>
      <c r="W1366" s="9">
        <v>153.19999999999999</v>
      </c>
      <c r="X1366">
        <f>Ventes[[#This Row],[VenteNombre]]*Ventes[[#This Row],[PUHT]]</f>
        <v>3983.2</v>
      </c>
      <c r="Y1366">
        <f>IF(Ventes[[#This Row],[RemiseType]]="Aucun",0,IF(Ventes[[#This Row],[RemiseType]]="Bas",3%,IF(Ventes[[#This Row],[RemiseType]]="Moyen",5%,IF(Ventes[[#This Row],[RemiseType]]="Elevé",10%,0))))*Ventes[[#This Row],[VenteBrut]]</f>
        <v>199.16</v>
      </c>
      <c r="Z1366">
        <f>Ventes[[#This Row],[VenteBrut]]-Ventes[[#This Row],[Remise]]</f>
        <v>3784.04</v>
      </c>
      <c r="AA1366">
        <f>Ventes[[#This Row],[VenteNombre]]*Ventes[[#This Row],[CUHT]]</f>
        <v>1698.58</v>
      </c>
      <c r="AB1366">
        <f>ROUND(Ventes[[#This Row],[VenteNet]]-Ventes[[#This Row],[Cout]],2)</f>
        <v>2085.46</v>
      </c>
      <c r="AC1366">
        <f>WEEKDAY(Ventes[[#This Row],[VenteDate]], 2)</f>
        <v>5</v>
      </c>
      <c r="AD1366" t="str">
        <f>CHOOSE(WEEKDAY(Ventes[[#This Row],[VenteDate]], 2),"lun.","mar.","mer.","jeu.","ven.","sam.","dim.")</f>
        <v>ven.</v>
      </c>
      <c r="AE1366" s="10" t="str">
        <f>IF(MONTH(Ventes[[#This Row],[VenteDate]])&lt;10,"0"&amp;MONTH(Ventes[[#This Row],[VenteDate]]),TEXT(MONTH(Ventes[[#This Row],[VenteDate]]),"##"))</f>
        <v>02</v>
      </c>
      <c r="AF1366" t="str">
        <f>CHOOSE(Ventes[[#This Row],[DateMoisNumero]],"janvier","février","mars","avril","mai","juin","juillet.","août","septembre","octobre","novembre","décembre")</f>
        <v>février</v>
      </c>
      <c r="AG1366" t="str">
        <f>Ventes[[#This Row],[DateAnnee]]&amp;IF(WEEKNUM(Ventes[[#This Row],[VenteDate]])&lt;10,"-0","-")&amp;WEEKNUM(Ventes[[#This Row],[VenteDate]])</f>
        <v>2025-07</v>
      </c>
      <c r="AH1366" s="10">
        <f>YEAR(Ventes[[#This Row],[VenteDate]])</f>
        <v>2025</v>
      </c>
      <c r="AI1366" s="1"/>
      <c r="AK1366" s="2"/>
      <c r="AR1366"/>
      <c r="AS1366"/>
      <c r="AT1366"/>
      <c r="AU1366"/>
      <c r="AV1366"/>
      <c r="AW1366"/>
      <c r="BA1366"/>
      <c r="BC1366"/>
    </row>
    <row r="1367" spans="1:55">
      <c r="A1367" t="s">
        <v>2412</v>
      </c>
      <c r="B1367" t="s">
        <v>2413</v>
      </c>
      <c r="C1367" t="s">
        <v>901</v>
      </c>
      <c r="D1367" s="7">
        <v>45702</v>
      </c>
      <c r="E1367" s="8">
        <v>45978</v>
      </c>
      <c r="F1367" s="8" t="s">
        <v>95</v>
      </c>
      <c r="G1367" t="s">
        <v>96</v>
      </c>
      <c r="H1367" t="s">
        <v>155</v>
      </c>
      <c r="I1367" t="s">
        <v>156</v>
      </c>
      <c r="J1367" t="s">
        <v>157</v>
      </c>
      <c r="K1367" t="s">
        <v>1206</v>
      </c>
      <c r="L1367" s="9" t="s">
        <v>1207</v>
      </c>
      <c r="M1367" s="9" t="s">
        <v>63</v>
      </c>
      <c r="N1367" t="s">
        <v>64</v>
      </c>
      <c r="O1367" t="s">
        <v>45</v>
      </c>
      <c r="P1367" t="s">
        <v>46</v>
      </c>
      <c r="Q1367" s="5" t="s">
        <v>47</v>
      </c>
      <c r="R1367" t="s">
        <v>48</v>
      </c>
      <c r="S1367" t="s">
        <v>115</v>
      </c>
      <c r="T1367" t="s">
        <v>116</v>
      </c>
      <c r="U1367">
        <v>42</v>
      </c>
      <c r="V1367">
        <v>26</v>
      </c>
      <c r="W1367">
        <v>134.19999999999999</v>
      </c>
      <c r="X1367">
        <f>Ventes[[#This Row],[VenteNombre]]*Ventes[[#This Row],[PUHT]]</f>
        <v>3489.2</v>
      </c>
      <c r="Y1367">
        <f>IF(Ventes[[#This Row],[RemiseType]]="Aucun",0,IF(Ventes[[#This Row],[RemiseType]]="Bas",3%,IF(Ventes[[#This Row],[RemiseType]]="Moyen",5%,IF(Ventes[[#This Row],[RemiseType]]="Elevé",10%,0))))*Ventes[[#This Row],[VenteBrut]]</f>
        <v>174.46</v>
      </c>
      <c r="Z1367">
        <f>Ventes[[#This Row],[VenteBrut]]-Ventes[[#This Row],[Remise]]</f>
        <v>3314.74</v>
      </c>
      <c r="AA1367">
        <f>Ventes[[#This Row],[VenteNombre]]*Ventes[[#This Row],[CUHT]]</f>
        <v>1092</v>
      </c>
      <c r="AB1367">
        <f>ROUND(Ventes[[#This Row],[VenteNet]]-Ventes[[#This Row],[Cout]],2)</f>
        <v>2222.7399999999998</v>
      </c>
      <c r="AC1367">
        <f>WEEKDAY(Ventes[[#This Row],[VenteDate]], 2)</f>
        <v>1</v>
      </c>
      <c r="AD1367" t="str">
        <f>CHOOSE(WEEKDAY(Ventes[[#This Row],[VenteDate]], 2),"lun.","mar.","mer.","jeu.","ven.","sam.","dim.")</f>
        <v>lun.</v>
      </c>
      <c r="AE1367" s="10" t="str">
        <f>IF(MONTH(Ventes[[#This Row],[VenteDate]])&lt;10,"0"&amp;MONTH(Ventes[[#This Row],[VenteDate]]),TEXT(MONTH(Ventes[[#This Row],[VenteDate]]),"##"))</f>
        <v>11</v>
      </c>
      <c r="AF1367" t="str">
        <f>CHOOSE(Ventes[[#This Row],[DateMoisNumero]],"janvier","février","mars","avril","mai","juin","juillet.","août","septembre","octobre","novembre","décembre")</f>
        <v>novembre</v>
      </c>
      <c r="AG1367" t="str">
        <f>Ventes[[#This Row],[DateAnnee]]&amp;IF(WEEKNUM(Ventes[[#This Row],[VenteDate]])&lt;10,"-0","-")&amp;WEEKNUM(Ventes[[#This Row],[VenteDate]])</f>
        <v>2025-47</v>
      </c>
      <c r="AH1367" s="10">
        <f>YEAR(Ventes[[#This Row],[VenteDate]])</f>
        <v>2025</v>
      </c>
      <c r="AI1367" s="1"/>
      <c r="AK1367" s="2"/>
      <c r="AR1367"/>
      <c r="AS1367"/>
      <c r="AT1367"/>
      <c r="AU1367"/>
      <c r="AV1367"/>
      <c r="AW1367"/>
      <c r="BA1367"/>
      <c r="BC1367"/>
    </row>
    <row r="1368" spans="1:55">
      <c r="A1368" t="s">
        <v>2412</v>
      </c>
      <c r="B1368" t="s">
        <v>2413</v>
      </c>
      <c r="C1368" t="s">
        <v>901</v>
      </c>
      <c r="D1368" s="7">
        <v>45702</v>
      </c>
      <c r="E1368" s="8">
        <v>46034</v>
      </c>
      <c r="F1368" s="8" t="s">
        <v>95</v>
      </c>
      <c r="G1368" t="s">
        <v>96</v>
      </c>
      <c r="H1368" t="s">
        <v>155</v>
      </c>
      <c r="I1368" t="s">
        <v>156</v>
      </c>
      <c r="J1368" t="s">
        <v>157</v>
      </c>
      <c r="K1368" t="s">
        <v>2414</v>
      </c>
      <c r="L1368" s="9" t="s">
        <v>2415</v>
      </c>
      <c r="M1368" s="9" t="s">
        <v>43</v>
      </c>
      <c r="N1368" t="s">
        <v>44</v>
      </c>
      <c r="O1368" t="s">
        <v>45</v>
      </c>
      <c r="P1368" t="s">
        <v>46</v>
      </c>
      <c r="Q1368" s="5" t="s">
        <v>79</v>
      </c>
      <c r="R1368" t="s">
        <v>80</v>
      </c>
      <c r="S1368" t="s">
        <v>478</v>
      </c>
      <c r="T1368" t="s">
        <v>479</v>
      </c>
      <c r="U1368">
        <v>37.799999999999997</v>
      </c>
      <c r="V1368">
        <v>16</v>
      </c>
      <c r="W1368">
        <v>52.25</v>
      </c>
      <c r="X1368">
        <f>Ventes[[#This Row],[VenteNombre]]*Ventes[[#This Row],[PUHT]]</f>
        <v>836</v>
      </c>
      <c r="Y1368">
        <f>IF(Ventes[[#This Row],[RemiseType]]="Aucun",0,IF(Ventes[[#This Row],[RemiseType]]="Bas",3%,IF(Ventes[[#This Row],[RemiseType]]="Moyen",5%,IF(Ventes[[#This Row],[RemiseType]]="Elevé",10%,0))))*Ventes[[#This Row],[VenteBrut]]</f>
        <v>41.800000000000004</v>
      </c>
      <c r="Z1368">
        <f>Ventes[[#This Row],[VenteBrut]]-Ventes[[#This Row],[Remise]]</f>
        <v>794.2</v>
      </c>
      <c r="AA1368">
        <f>Ventes[[#This Row],[VenteNombre]]*Ventes[[#This Row],[CUHT]]</f>
        <v>604.79999999999995</v>
      </c>
      <c r="AB1368">
        <f>ROUND(Ventes[[#This Row],[VenteNet]]-Ventes[[#This Row],[Cout]],2)</f>
        <v>189.4</v>
      </c>
      <c r="AC1368">
        <f>WEEKDAY(Ventes[[#This Row],[VenteDate]], 2)</f>
        <v>1</v>
      </c>
      <c r="AD1368" t="str">
        <f>CHOOSE(WEEKDAY(Ventes[[#This Row],[VenteDate]], 2),"lun.","mar.","mer.","jeu.","ven.","sam.","dim.")</f>
        <v>lun.</v>
      </c>
      <c r="AE1368" s="10" t="str">
        <f>IF(MONTH(Ventes[[#This Row],[VenteDate]])&lt;10,"0"&amp;MONTH(Ventes[[#This Row],[VenteDate]]),TEXT(MONTH(Ventes[[#This Row],[VenteDate]]),"##"))</f>
        <v>01</v>
      </c>
      <c r="AF1368" t="str">
        <f>CHOOSE(Ventes[[#This Row],[DateMoisNumero]],"janvier","février","mars","avril","mai","juin","juillet.","août","septembre","octobre","novembre","décembre")</f>
        <v>janvier</v>
      </c>
      <c r="AG1368" t="str">
        <f>Ventes[[#This Row],[DateAnnee]]&amp;IF(WEEKNUM(Ventes[[#This Row],[VenteDate]])&lt;10,"-0","-")&amp;WEEKNUM(Ventes[[#This Row],[VenteDate]])</f>
        <v>2026-03</v>
      </c>
      <c r="AH1368" s="10">
        <f>YEAR(Ventes[[#This Row],[VenteDate]])</f>
        <v>2026</v>
      </c>
      <c r="AI1368" s="1"/>
      <c r="AK1368" s="2"/>
      <c r="AR1368"/>
      <c r="AS1368"/>
      <c r="AT1368"/>
      <c r="AU1368"/>
      <c r="AV1368"/>
      <c r="AW1368"/>
      <c r="BA1368"/>
      <c r="BC1368"/>
    </row>
    <row r="1369" spans="1:55">
      <c r="A1369" t="s">
        <v>2412</v>
      </c>
      <c r="B1369" t="s">
        <v>2413</v>
      </c>
      <c r="C1369" t="s">
        <v>901</v>
      </c>
      <c r="D1369" s="7">
        <v>45702</v>
      </c>
      <c r="E1369" s="8">
        <v>46764</v>
      </c>
      <c r="F1369" s="8" t="s">
        <v>95</v>
      </c>
      <c r="G1369" t="s">
        <v>96</v>
      </c>
      <c r="H1369" t="s">
        <v>155</v>
      </c>
      <c r="I1369" t="s">
        <v>156</v>
      </c>
      <c r="J1369" t="s">
        <v>157</v>
      </c>
      <c r="K1369" t="s">
        <v>2416</v>
      </c>
      <c r="L1369" s="9" t="s">
        <v>2417</v>
      </c>
      <c r="M1369" s="9" t="s">
        <v>43</v>
      </c>
      <c r="N1369" t="s">
        <v>44</v>
      </c>
      <c r="O1369" t="s">
        <v>45</v>
      </c>
      <c r="P1369" s="9" t="s">
        <v>46</v>
      </c>
      <c r="Q1369" s="5" t="s">
        <v>79</v>
      </c>
      <c r="R1369" t="s">
        <v>80</v>
      </c>
      <c r="S1369" t="s">
        <v>478</v>
      </c>
      <c r="T1369" t="s">
        <v>479</v>
      </c>
      <c r="U1369" s="9">
        <v>132.30000000000001</v>
      </c>
      <c r="V1369">
        <v>16</v>
      </c>
      <c r="W1369" s="9">
        <v>182.86</v>
      </c>
      <c r="X1369">
        <f>Ventes[[#This Row],[VenteNombre]]*Ventes[[#This Row],[PUHT]]</f>
        <v>2925.76</v>
      </c>
      <c r="Y1369">
        <f>IF(Ventes[[#This Row],[RemiseType]]="Aucun",0,IF(Ventes[[#This Row],[RemiseType]]="Bas",3%,IF(Ventes[[#This Row],[RemiseType]]="Moyen",5%,IF(Ventes[[#This Row],[RemiseType]]="Elevé",10%,0))))*Ventes[[#This Row],[VenteBrut]]</f>
        <v>146.28800000000001</v>
      </c>
      <c r="Z1369">
        <f>Ventes[[#This Row],[VenteBrut]]-Ventes[[#This Row],[Remise]]</f>
        <v>2779.4720000000002</v>
      </c>
      <c r="AA1369">
        <f>Ventes[[#This Row],[VenteNombre]]*Ventes[[#This Row],[CUHT]]</f>
        <v>2116.8000000000002</v>
      </c>
      <c r="AB1369">
        <f>ROUND(Ventes[[#This Row],[VenteNet]]-Ventes[[#This Row],[Cout]],2)</f>
        <v>662.67</v>
      </c>
      <c r="AC1369">
        <f>WEEKDAY(Ventes[[#This Row],[VenteDate]], 2)</f>
        <v>3</v>
      </c>
      <c r="AD1369" t="str">
        <f>CHOOSE(WEEKDAY(Ventes[[#This Row],[VenteDate]], 2),"lun.","mar.","mer.","jeu.","ven.","sam.","dim.")</f>
        <v>mer.</v>
      </c>
      <c r="AE1369" s="10" t="str">
        <f>IF(MONTH(Ventes[[#This Row],[VenteDate]])&lt;10,"0"&amp;MONTH(Ventes[[#This Row],[VenteDate]]),TEXT(MONTH(Ventes[[#This Row],[VenteDate]]),"##"))</f>
        <v>01</v>
      </c>
      <c r="AF1369" t="str">
        <f>CHOOSE(Ventes[[#This Row],[DateMoisNumero]],"janvier","février","mars","avril","mai","juin","juillet.","août","septembre","octobre","novembre","décembre")</f>
        <v>janvier</v>
      </c>
      <c r="AG1369" t="str">
        <f>Ventes[[#This Row],[DateAnnee]]&amp;IF(WEEKNUM(Ventes[[#This Row],[VenteDate]])&lt;10,"-0","-")&amp;WEEKNUM(Ventes[[#This Row],[VenteDate]])</f>
        <v>2028-03</v>
      </c>
      <c r="AH1369" s="10">
        <f>YEAR(Ventes[[#This Row],[VenteDate]])</f>
        <v>2028</v>
      </c>
      <c r="AI1369" s="1"/>
      <c r="AK1369" s="2"/>
      <c r="AR1369"/>
      <c r="AS1369"/>
      <c r="AT1369"/>
      <c r="AU1369"/>
      <c r="AV1369"/>
      <c r="AW1369"/>
      <c r="BA1369"/>
      <c r="BC1369"/>
    </row>
    <row r="1370" spans="1:55">
      <c r="A1370" t="s">
        <v>2418</v>
      </c>
      <c r="B1370" t="s">
        <v>2419</v>
      </c>
      <c r="D1370" s="8">
        <v>46376</v>
      </c>
      <c r="E1370" s="8">
        <v>46376</v>
      </c>
      <c r="F1370" s="8" t="s">
        <v>108</v>
      </c>
      <c r="G1370" t="s">
        <v>109</v>
      </c>
      <c r="H1370" t="s">
        <v>155</v>
      </c>
      <c r="I1370" t="s">
        <v>156</v>
      </c>
      <c r="J1370" t="s">
        <v>157</v>
      </c>
      <c r="K1370" t="s">
        <v>2420</v>
      </c>
      <c r="L1370" s="9" t="s">
        <v>2421</v>
      </c>
      <c r="M1370" s="9" t="s">
        <v>43</v>
      </c>
      <c r="N1370" t="s">
        <v>44</v>
      </c>
      <c r="O1370" t="s">
        <v>55</v>
      </c>
      <c r="P1370" t="s">
        <v>56</v>
      </c>
      <c r="Q1370" s="5" t="s">
        <v>79</v>
      </c>
      <c r="R1370" t="s">
        <v>80</v>
      </c>
      <c r="S1370" t="s">
        <v>102</v>
      </c>
      <c r="T1370" t="s">
        <v>103</v>
      </c>
      <c r="U1370">
        <v>18</v>
      </c>
      <c r="V1370">
        <v>18</v>
      </c>
      <c r="W1370">
        <v>35.630000000000003</v>
      </c>
      <c r="X1370">
        <f>Ventes[[#This Row],[VenteNombre]]*Ventes[[#This Row],[PUHT]]</f>
        <v>641.34</v>
      </c>
      <c r="Y1370">
        <f>IF(Ventes[[#This Row],[RemiseType]]="Aucun",0,IF(Ventes[[#This Row],[RemiseType]]="Bas",3%,IF(Ventes[[#This Row],[RemiseType]]="Moyen",5%,IF(Ventes[[#This Row],[RemiseType]]="Elevé",10%,0))))*Ventes[[#This Row],[VenteBrut]]</f>
        <v>19.240200000000002</v>
      </c>
      <c r="Z1370">
        <f>Ventes[[#This Row],[VenteBrut]]-Ventes[[#This Row],[Remise]]</f>
        <v>622.09980000000007</v>
      </c>
      <c r="AA1370">
        <f>Ventes[[#This Row],[VenteNombre]]*Ventes[[#This Row],[CUHT]]</f>
        <v>324</v>
      </c>
      <c r="AB1370">
        <f>ROUND(Ventes[[#This Row],[VenteNet]]-Ventes[[#This Row],[Cout]],2)</f>
        <v>298.10000000000002</v>
      </c>
      <c r="AC1370">
        <f>WEEKDAY(Ventes[[#This Row],[VenteDate]], 2)</f>
        <v>7</v>
      </c>
      <c r="AD1370" t="str">
        <f>CHOOSE(WEEKDAY(Ventes[[#This Row],[VenteDate]], 2),"lun.","mar.","mer.","jeu.","ven.","sam.","dim.")</f>
        <v>dim.</v>
      </c>
      <c r="AE1370" s="10" t="str">
        <f>IF(MONTH(Ventes[[#This Row],[VenteDate]])&lt;10,"0"&amp;MONTH(Ventes[[#This Row],[VenteDate]]),TEXT(MONTH(Ventes[[#This Row],[VenteDate]]),"##"))</f>
        <v>12</v>
      </c>
      <c r="AF1370" t="str">
        <f>CHOOSE(Ventes[[#This Row],[DateMoisNumero]],"janvier","février","mars","avril","mai","juin","juillet.","août","septembre","octobre","novembre","décembre")</f>
        <v>décembre</v>
      </c>
      <c r="AG1370" t="str">
        <f>Ventes[[#This Row],[DateAnnee]]&amp;IF(WEEKNUM(Ventes[[#This Row],[VenteDate]])&lt;10,"-0","-")&amp;WEEKNUM(Ventes[[#This Row],[VenteDate]])</f>
        <v>2026-52</v>
      </c>
      <c r="AH1370" s="10">
        <f>YEAR(Ventes[[#This Row],[VenteDate]])</f>
        <v>2026</v>
      </c>
      <c r="AI1370" s="1"/>
      <c r="AK1370" s="2"/>
      <c r="AR1370"/>
      <c r="AS1370"/>
      <c r="AT1370"/>
      <c r="AU1370"/>
      <c r="AV1370"/>
      <c r="AW1370"/>
      <c r="BA1370"/>
      <c r="BC1370"/>
    </row>
    <row r="1371" spans="1:55">
      <c r="A1371" t="s">
        <v>2418</v>
      </c>
      <c r="B1371" t="s">
        <v>2419</v>
      </c>
      <c r="D1371" s="8">
        <v>46376</v>
      </c>
      <c r="E1371" s="8">
        <v>46376</v>
      </c>
      <c r="F1371" s="8" t="s">
        <v>108</v>
      </c>
      <c r="G1371" t="s">
        <v>109</v>
      </c>
      <c r="H1371" t="s">
        <v>155</v>
      </c>
      <c r="I1371" t="s">
        <v>156</v>
      </c>
      <c r="J1371" t="s">
        <v>157</v>
      </c>
      <c r="K1371" t="s">
        <v>1467</v>
      </c>
      <c r="L1371" s="9" t="s">
        <v>1468</v>
      </c>
      <c r="M1371" s="9" t="s">
        <v>43</v>
      </c>
      <c r="N1371" t="s">
        <v>44</v>
      </c>
      <c r="O1371" t="s">
        <v>55</v>
      </c>
      <c r="P1371" s="9" t="s">
        <v>56</v>
      </c>
      <c r="Q1371" s="5" t="s">
        <v>79</v>
      </c>
      <c r="R1371" t="s">
        <v>80</v>
      </c>
      <c r="S1371" t="s">
        <v>102</v>
      </c>
      <c r="T1371" t="s">
        <v>103</v>
      </c>
      <c r="U1371" s="9">
        <v>36</v>
      </c>
      <c r="V1371">
        <v>18</v>
      </c>
      <c r="W1371" s="9">
        <v>71.25</v>
      </c>
      <c r="X1371">
        <f>Ventes[[#This Row],[VenteNombre]]*Ventes[[#This Row],[PUHT]]</f>
        <v>1282.5</v>
      </c>
      <c r="Y1371">
        <f>IF(Ventes[[#This Row],[RemiseType]]="Aucun",0,IF(Ventes[[#This Row],[RemiseType]]="Bas",3%,IF(Ventes[[#This Row],[RemiseType]]="Moyen",5%,IF(Ventes[[#This Row],[RemiseType]]="Elevé",10%,0))))*Ventes[[#This Row],[VenteBrut]]</f>
        <v>38.475000000000001</v>
      </c>
      <c r="Z1371">
        <f>Ventes[[#This Row],[VenteBrut]]-Ventes[[#This Row],[Remise]]</f>
        <v>1244.0250000000001</v>
      </c>
      <c r="AA1371">
        <f>Ventes[[#This Row],[VenteNombre]]*Ventes[[#This Row],[CUHT]]</f>
        <v>648</v>
      </c>
      <c r="AB1371">
        <f>ROUND(Ventes[[#This Row],[VenteNet]]-Ventes[[#This Row],[Cout]],2)</f>
        <v>596.03</v>
      </c>
      <c r="AC1371">
        <f>WEEKDAY(Ventes[[#This Row],[VenteDate]], 2)</f>
        <v>7</v>
      </c>
      <c r="AD1371" t="str">
        <f>CHOOSE(WEEKDAY(Ventes[[#This Row],[VenteDate]], 2),"lun.","mar.","mer.","jeu.","ven.","sam.","dim.")</f>
        <v>dim.</v>
      </c>
      <c r="AE1371" s="10" t="str">
        <f>IF(MONTH(Ventes[[#This Row],[VenteDate]])&lt;10,"0"&amp;MONTH(Ventes[[#This Row],[VenteDate]]),TEXT(MONTH(Ventes[[#This Row],[VenteDate]]),"##"))</f>
        <v>12</v>
      </c>
      <c r="AF1371" t="str">
        <f>CHOOSE(Ventes[[#This Row],[DateMoisNumero]],"janvier","février","mars","avril","mai","juin","juillet.","août","septembre","octobre","novembre","décembre")</f>
        <v>décembre</v>
      </c>
      <c r="AG1371" t="str">
        <f>Ventes[[#This Row],[DateAnnee]]&amp;IF(WEEKNUM(Ventes[[#This Row],[VenteDate]])&lt;10,"-0","-")&amp;WEEKNUM(Ventes[[#This Row],[VenteDate]])</f>
        <v>2026-52</v>
      </c>
      <c r="AH1371" s="10">
        <f>YEAR(Ventes[[#This Row],[VenteDate]])</f>
        <v>2026</v>
      </c>
      <c r="AI1371" s="1"/>
      <c r="AK1371" s="2"/>
      <c r="AR1371"/>
      <c r="AS1371"/>
      <c r="AT1371"/>
      <c r="AU1371"/>
      <c r="AV1371"/>
      <c r="AW1371"/>
      <c r="BA1371"/>
      <c r="BC1371"/>
    </row>
    <row r="1372" spans="1:55">
      <c r="A1372" t="s">
        <v>2422</v>
      </c>
      <c r="B1372" t="s">
        <v>2423</v>
      </c>
      <c r="D1372" s="7">
        <v>45040</v>
      </c>
      <c r="E1372" s="8">
        <v>45684</v>
      </c>
      <c r="F1372" s="8" t="s">
        <v>219</v>
      </c>
      <c r="G1372" t="s">
        <v>220</v>
      </c>
      <c r="H1372" t="s">
        <v>155</v>
      </c>
      <c r="I1372" t="s">
        <v>156</v>
      </c>
      <c r="J1372" t="s">
        <v>157</v>
      </c>
      <c r="K1372" t="s">
        <v>1150</v>
      </c>
      <c r="L1372" s="9" t="s">
        <v>1151</v>
      </c>
      <c r="M1372" s="9" t="s">
        <v>63</v>
      </c>
      <c r="N1372" t="s">
        <v>64</v>
      </c>
      <c r="O1372" t="s">
        <v>55</v>
      </c>
      <c r="P1372" t="s">
        <v>56</v>
      </c>
      <c r="Q1372" s="5" t="s">
        <v>79</v>
      </c>
      <c r="R1372" t="s">
        <v>80</v>
      </c>
      <c r="S1372" t="s">
        <v>143</v>
      </c>
      <c r="T1372" t="s">
        <v>144</v>
      </c>
      <c r="U1372">
        <v>18.899999999999999</v>
      </c>
      <c r="V1372">
        <v>27</v>
      </c>
      <c r="W1372">
        <v>24.94</v>
      </c>
      <c r="X1372">
        <f>Ventes[[#This Row],[VenteNombre]]*Ventes[[#This Row],[PUHT]]</f>
        <v>673.38</v>
      </c>
      <c r="Y1372">
        <f>IF(Ventes[[#This Row],[RemiseType]]="Aucun",0,IF(Ventes[[#This Row],[RemiseType]]="Bas",3%,IF(Ventes[[#This Row],[RemiseType]]="Moyen",5%,IF(Ventes[[#This Row],[RemiseType]]="Elevé",10%,0))))*Ventes[[#This Row],[VenteBrut]]</f>
        <v>20.2014</v>
      </c>
      <c r="Z1372">
        <f>Ventes[[#This Row],[VenteBrut]]-Ventes[[#This Row],[Remise]]</f>
        <v>653.17859999999996</v>
      </c>
      <c r="AA1372">
        <f>Ventes[[#This Row],[VenteNombre]]*Ventes[[#This Row],[CUHT]]</f>
        <v>510.29999999999995</v>
      </c>
      <c r="AB1372">
        <f>ROUND(Ventes[[#This Row],[VenteNet]]-Ventes[[#This Row],[Cout]],2)</f>
        <v>142.88</v>
      </c>
      <c r="AC1372">
        <f>WEEKDAY(Ventes[[#This Row],[VenteDate]], 2)</f>
        <v>1</v>
      </c>
      <c r="AD1372" t="str">
        <f>CHOOSE(WEEKDAY(Ventes[[#This Row],[VenteDate]], 2),"lun.","mar.","mer.","jeu.","ven.","sam.","dim.")</f>
        <v>lun.</v>
      </c>
      <c r="AE1372" s="10" t="str">
        <f>IF(MONTH(Ventes[[#This Row],[VenteDate]])&lt;10,"0"&amp;MONTH(Ventes[[#This Row],[VenteDate]]),TEXT(MONTH(Ventes[[#This Row],[VenteDate]]),"##"))</f>
        <v>01</v>
      </c>
      <c r="AF1372" t="str">
        <f>CHOOSE(Ventes[[#This Row],[DateMoisNumero]],"janvier","février","mars","avril","mai","juin","juillet.","août","septembre","octobre","novembre","décembre")</f>
        <v>janvier</v>
      </c>
      <c r="AG1372" t="str">
        <f>Ventes[[#This Row],[DateAnnee]]&amp;IF(WEEKNUM(Ventes[[#This Row],[VenteDate]])&lt;10,"-0","-")&amp;WEEKNUM(Ventes[[#This Row],[VenteDate]])</f>
        <v>2025-05</v>
      </c>
      <c r="AH1372" s="10">
        <f>YEAR(Ventes[[#This Row],[VenteDate]])</f>
        <v>2025</v>
      </c>
      <c r="AI1372" s="1"/>
      <c r="AK1372" s="2"/>
      <c r="AR1372"/>
      <c r="AS1372"/>
      <c r="AT1372"/>
      <c r="AU1372"/>
      <c r="AV1372"/>
      <c r="AW1372"/>
      <c r="BA1372"/>
      <c r="BC1372"/>
    </row>
    <row r="1373" spans="1:55">
      <c r="A1373" t="s">
        <v>2422</v>
      </c>
      <c r="B1373" t="s">
        <v>2423</v>
      </c>
      <c r="D1373" s="7">
        <v>45040</v>
      </c>
      <c r="E1373" s="8">
        <v>45877</v>
      </c>
      <c r="F1373" s="8" t="s">
        <v>219</v>
      </c>
      <c r="G1373" t="s">
        <v>220</v>
      </c>
      <c r="H1373" t="s">
        <v>155</v>
      </c>
      <c r="I1373" t="s">
        <v>156</v>
      </c>
      <c r="J1373" t="s">
        <v>157</v>
      </c>
      <c r="K1373" t="s">
        <v>2300</v>
      </c>
      <c r="L1373" s="9" t="s">
        <v>2301</v>
      </c>
      <c r="M1373" s="9" t="s">
        <v>63</v>
      </c>
      <c r="N1373" t="s">
        <v>64</v>
      </c>
      <c r="O1373" t="s">
        <v>77</v>
      </c>
      <c r="P1373" t="s">
        <v>78</v>
      </c>
      <c r="Q1373" s="5" t="s">
        <v>65</v>
      </c>
      <c r="R1373" t="s">
        <v>66</v>
      </c>
      <c r="S1373" t="s">
        <v>251</v>
      </c>
      <c r="T1373" t="s">
        <v>252</v>
      </c>
      <c r="U1373">
        <v>30.96</v>
      </c>
      <c r="V1373">
        <v>94</v>
      </c>
      <c r="W1373">
        <v>132.4</v>
      </c>
      <c r="X1373">
        <f>Ventes[[#This Row],[VenteNombre]]*Ventes[[#This Row],[PUHT]]</f>
        <v>12445.6</v>
      </c>
      <c r="Y1373">
        <f>IF(Ventes[[#This Row],[RemiseType]]="Aucun",0,IF(Ventes[[#This Row],[RemiseType]]="Bas",3%,IF(Ventes[[#This Row],[RemiseType]]="Moyen",5%,IF(Ventes[[#This Row],[RemiseType]]="Elevé",10%,0))))*Ventes[[#This Row],[VenteBrut]]</f>
        <v>1244.5600000000002</v>
      </c>
      <c r="Z1373">
        <f>Ventes[[#This Row],[VenteBrut]]-Ventes[[#This Row],[Remise]]</f>
        <v>11201.04</v>
      </c>
      <c r="AA1373">
        <f>Ventes[[#This Row],[VenteNombre]]*Ventes[[#This Row],[CUHT]]</f>
        <v>2910.2400000000002</v>
      </c>
      <c r="AB1373">
        <f>ROUND(Ventes[[#This Row],[VenteNet]]-Ventes[[#This Row],[Cout]],2)</f>
        <v>8290.7999999999993</v>
      </c>
      <c r="AC1373">
        <f>WEEKDAY(Ventes[[#This Row],[VenteDate]], 2)</f>
        <v>5</v>
      </c>
      <c r="AD1373" t="str">
        <f>CHOOSE(WEEKDAY(Ventes[[#This Row],[VenteDate]], 2),"lun.","mar.","mer.","jeu.","ven.","sam.","dim.")</f>
        <v>ven.</v>
      </c>
      <c r="AE1373" s="10" t="str">
        <f>IF(MONTH(Ventes[[#This Row],[VenteDate]])&lt;10,"0"&amp;MONTH(Ventes[[#This Row],[VenteDate]]),TEXT(MONTH(Ventes[[#This Row],[VenteDate]]),"##"))</f>
        <v>08</v>
      </c>
      <c r="AF1373" t="str">
        <f>CHOOSE(Ventes[[#This Row],[DateMoisNumero]],"janvier","février","mars","avril","mai","juin","juillet.","août","septembre","octobre","novembre","décembre")</f>
        <v>août</v>
      </c>
      <c r="AG1373" t="str">
        <f>Ventes[[#This Row],[DateAnnee]]&amp;IF(WEEKNUM(Ventes[[#This Row],[VenteDate]])&lt;10,"-0","-")&amp;WEEKNUM(Ventes[[#This Row],[VenteDate]])</f>
        <v>2025-32</v>
      </c>
      <c r="AH1373" s="10">
        <f>YEAR(Ventes[[#This Row],[VenteDate]])</f>
        <v>2025</v>
      </c>
      <c r="AI1373" s="1"/>
      <c r="AK1373" s="2"/>
      <c r="AR1373"/>
      <c r="AS1373"/>
      <c r="AT1373"/>
      <c r="AU1373"/>
      <c r="AV1373"/>
      <c r="AW1373"/>
      <c r="BA1373"/>
      <c r="BC1373"/>
    </row>
    <row r="1374" spans="1:55">
      <c r="A1374" t="s">
        <v>2422</v>
      </c>
      <c r="B1374" t="s">
        <v>2423</v>
      </c>
      <c r="D1374" s="7">
        <v>45040</v>
      </c>
      <c r="E1374" s="8">
        <v>46114</v>
      </c>
      <c r="F1374" s="8" t="s">
        <v>219</v>
      </c>
      <c r="G1374" t="s">
        <v>220</v>
      </c>
      <c r="H1374" t="s">
        <v>155</v>
      </c>
      <c r="I1374" t="s">
        <v>156</v>
      </c>
      <c r="J1374" t="s">
        <v>157</v>
      </c>
      <c r="K1374" t="s">
        <v>2424</v>
      </c>
      <c r="L1374" s="9" t="s">
        <v>2425</v>
      </c>
      <c r="M1374" s="9" t="s">
        <v>43</v>
      </c>
      <c r="N1374" t="s">
        <v>44</v>
      </c>
      <c r="O1374" t="s">
        <v>55</v>
      </c>
      <c r="P1374" t="s">
        <v>56</v>
      </c>
      <c r="Q1374" s="5" t="s">
        <v>79</v>
      </c>
      <c r="R1374" t="s">
        <v>80</v>
      </c>
      <c r="S1374" t="s">
        <v>496</v>
      </c>
      <c r="T1374" t="s">
        <v>497</v>
      </c>
      <c r="U1374">
        <v>21.6</v>
      </c>
      <c r="V1374">
        <v>60</v>
      </c>
      <c r="W1374">
        <v>42.75</v>
      </c>
      <c r="X1374">
        <f>Ventes[[#This Row],[VenteNombre]]*Ventes[[#This Row],[PUHT]]</f>
        <v>2565</v>
      </c>
      <c r="Y1374">
        <f>IF(Ventes[[#This Row],[RemiseType]]="Aucun",0,IF(Ventes[[#This Row],[RemiseType]]="Bas",3%,IF(Ventes[[#This Row],[RemiseType]]="Moyen",5%,IF(Ventes[[#This Row],[RemiseType]]="Elevé",10%,0))))*Ventes[[#This Row],[VenteBrut]]</f>
        <v>76.95</v>
      </c>
      <c r="Z1374">
        <f>Ventes[[#This Row],[VenteBrut]]-Ventes[[#This Row],[Remise]]</f>
        <v>2488.0500000000002</v>
      </c>
      <c r="AA1374">
        <f>Ventes[[#This Row],[VenteNombre]]*Ventes[[#This Row],[CUHT]]</f>
        <v>1296</v>
      </c>
      <c r="AB1374">
        <f>ROUND(Ventes[[#This Row],[VenteNet]]-Ventes[[#This Row],[Cout]],2)</f>
        <v>1192.05</v>
      </c>
      <c r="AC1374">
        <f>WEEKDAY(Ventes[[#This Row],[VenteDate]], 2)</f>
        <v>4</v>
      </c>
      <c r="AD1374" t="str">
        <f>CHOOSE(WEEKDAY(Ventes[[#This Row],[VenteDate]], 2),"lun.","mar.","mer.","jeu.","ven.","sam.","dim.")</f>
        <v>jeu.</v>
      </c>
      <c r="AE1374" s="10" t="str">
        <f>IF(MONTH(Ventes[[#This Row],[VenteDate]])&lt;10,"0"&amp;MONTH(Ventes[[#This Row],[VenteDate]]),TEXT(MONTH(Ventes[[#This Row],[VenteDate]]),"##"))</f>
        <v>04</v>
      </c>
      <c r="AF1374" t="str">
        <f>CHOOSE(Ventes[[#This Row],[DateMoisNumero]],"janvier","février","mars","avril","mai","juin","juillet.","août","septembre","octobre","novembre","décembre")</f>
        <v>avril</v>
      </c>
      <c r="AG1374" t="str">
        <f>Ventes[[#This Row],[DateAnnee]]&amp;IF(WEEKNUM(Ventes[[#This Row],[VenteDate]])&lt;10,"-0","-")&amp;WEEKNUM(Ventes[[#This Row],[VenteDate]])</f>
        <v>2026-14</v>
      </c>
      <c r="AH1374" s="10">
        <f>YEAR(Ventes[[#This Row],[VenteDate]])</f>
        <v>2026</v>
      </c>
      <c r="AI1374" s="1"/>
      <c r="AK1374" s="2"/>
      <c r="AR1374"/>
      <c r="AS1374"/>
      <c r="AT1374"/>
      <c r="AU1374"/>
      <c r="AV1374"/>
      <c r="AW1374"/>
      <c r="BA1374"/>
      <c r="BC1374"/>
    </row>
    <row r="1375" spans="1:55">
      <c r="A1375" t="s">
        <v>2422</v>
      </c>
      <c r="B1375" t="s">
        <v>2423</v>
      </c>
      <c r="D1375" s="7">
        <v>45040</v>
      </c>
      <c r="E1375" s="8">
        <v>46414</v>
      </c>
      <c r="F1375" s="8" t="s">
        <v>219</v>
      </c>
      <c r="G1375" t="s">
        <v>220</v>
      </c>
      <c r="H1375" t="s">
        <v>155</v>
      </c>
      <c r="I1375" t="s">
        <v>156</v>
      </c>
      <c r="J1375" t="s">
        <v>157</v>
      </c>
      <c r="K1375" t="s">
        <v>1691</v>
      </c>
      <c r="L1375" s="9" t="s">
        <v>1692</v>
      </c>
      <c r="M1375" s="9" t="s">
        <v>63</v>
      </c>
      <c r="N1375" t="s">
        <v>64</v>
      </c>
      <c r="O1375" t="s">
        <v>55</v>
      </c>
      <c r="P1375" s="9" t="s">
        <v>56</v>
      </c>
      <c r="Q1375" s="5" t="s">
        <v>79</v>
      </c>
      <c r="R1375" t="s">
        <v>80</v>
      </c>
      <c r="S1375" t="s">
        <v>143</v>
      </c>
      <c r="T1375" t="s">
        <v>144</v>
      </c>
      <c r="U1375" s="9">
        <v>30</v>
      </c>
      <c r="V1375">
        <v>27</v>
      </c>
      <c r="W1375" s="9">
        <v>39.58</v>
      </c>
      <c r="X1375">
        <f>Ventes[[#This Row],[VenteNombre]]*Ventes[[#This Row],[PUHT]]</f>
        <v>1068.6599999999999</v>
      </c>
      <c r="Y1375">
        <f>IF(Ventes[[#This Row],[RemiseType]]="Aucun",0,IF(Ventes[[#This Row],[RemiseType]]="Bas",3%,IF(Ventes[[#This Row],[RemiseType]]="Moyen",5%,IF(Ventes[[#This Row],[RemiseType]]="Elevé",10%,0))))*Ventes[[#This Row],[VenteBrut]]</f>
        <v>32.059799999999996</v>
      </c>
      <c r="Z1375">
        <f>Ventes[[#This Row],[VenteBrut]]-Ventes[[#This Row],[Remise]]</f>
        <v>1036.6001999999999</v>
      </c>
      <c r="AA1375">
        <f>Ventes[[#This Row],[VenteNombre]]*Ventes[[#This Row],[CUHT]]</f>
        <v>810</v>
      </c>
      <c r="AB1375">
        <f>ROUND(Ventes[[#This Row],[VenteNet]]-Ventes[[#This Row],[Cout]],2)</f>
        <v>226.6</v>
      </c>
      <c r="AC1375">
        <f>WEEKDAY(Ventes[[#This Row],[VenteDate]], 2)</f>
        <v>3</v>
      </c>
      <c r="AD1375" t="str">
        <f>CHOOSE(WEEKDAY(Ventes[[#This Row],[VenteDate]], 2),"lun.","mar.","mer.","jeu.","ven.","sam.","dim.")</f>
        <v>mer.</v>
      </c>
      <c r="AE1375" s="10" t="str">
        <f>IF(MONTH(Ventes[[#This Row],[VenteDate]])&lt;10,"0"&amp;MONTH(Ventes[[#This Row],[VenteDate]]),TEXT(MONTH(Ventes[[#This Row],[VenteDate]]),"##"))</f>
        <v>01</v>
      </c>
      <c r="AF1375" t="str">
        <f>CHOOSE(Ventes[[#This Row],[DateMoisNumero]],"janvier","février","mars","avril","mai","juin","juillet.","août","septembre","octobre","novembre","décembre")</f>
        <v>janvier</v>
      </c>
      <c r="AG1375" t="str">
        <f>Ventes[[#This Row],[DateAnnee]]&amp;IF(WEEKNUM(Ventes[[#This Row],[VenteDate]])&lt;10,"-0","-")&amp;WEEKNUM(Ventes[[#This Row],[VenteDate]])</f>
        <v>2027-05</v>
      </c>
      <c r="AH1375" s="10">
        <f>YEAR(Ventes[[#This Row],[VenteDate]])</f>
        <v>2027</v>
      </c>
      <c r="AI1375" s="1"/>
      <c r="AK1375" s="2"/>
      <c r="AR1375"/>
      <c r="AS1375"/>
      <c r="AT1375"/>
      <c r="AU1375"/>
      <c r="AV1375"/>
      <c r="AW1375"/>
      <c r="BA1375"/>
      <c r="BC1375"/>
    </row>
    <row r="1376" spans="1:55">
      <c r="A1376" t="s">
        <v>2422</v>
      </c>
      <c r="B1376" t="s">
        <v>2423</v>
      </c>
      <c r="D1376" s="7">
        <v>45040</v>
      </c>
      <c r="E1376" s="8">
        <v>46607</v>
      </c>
      <c r="F1376" s="8" t="s">
        <v>219</v>
      </c>
      <c r="G1376" t="s">
        <v>220</v>
      </c>
      <c r="H1376" t="s">
        <v>155</v>
      </c>
      <c r="I1376" t="s">
        <v>156</v>
      </c>
      <c r="J1376" t="s">
        <v>157</v>
      </c>
      <c r="K1376" t="s">
        <v>2426</v>
      </c>
      <c r="L1376" s="9" t="s">
        <v>2427</v>
      </c>
      <c r="M1376" s="9" t="s">
        <v>63</v>
      </c>
      <c r="N1376" t="s">
        <v>64</v>
      </c>
      <c r="O1376" t="s">
        <v>77</v>
      </c>
      <c r="P1376" s="9" t="s">
        <v>78</v>
      </c>
      <c r="Q1376" s="5" t="s">
        <v>65</v>
      </c>
      <c r="R1376" t="s">
        <v>66</v>
      </c>
      <c r="S1376" t="s">
        <v>251</v>
      </c>
      <c r="T1376" t="s">
        <v>252</v>
      </c>
      <c r="U1376" s="9">
        <v>34.4</v>
      </c>
      <c r="V1376">
        <v>94</v>
      </c>
      <c r="W1376" s="9">
        <v>136</v>
      </c>
      <c r="X1376">
        <f>Ventes[[#This Row],[VenteNombre]]*Ventes[[#This Row],[PUHT]]</f>
        <v>12784</v>
      </c>
      <c r="Y1376">
        <f>IF(Ventes[[#This Row],[RemiseType]]="Aucun",0,IF(Ventes[[#This Row],[RemiseType]]="Bas",3%,IF(Ventes[[#This Row],[RemiseType]]="Moyen",5%,IF(Ventes[[#This Row],[RemiseType]]="Elevé",10%,0))))*Ventes[[#This Row],[VenteBrut]]</f>
        <v>1278.4000000000001</v>
      </c>
      <c r="Z1376">
        <f>Ventes[[#This Row],[VenteBrut]]-Ventes[[#This Row],[Remise]]</f>
        <v>11505.6</v>
      </c>
      <c r="AA1376">
        <f>Ventes[[#This Row],[VenteNombre]]*Ventes[[#This Row],[CUHT]]</f>
        <v>3233.6</v>
      </c>
      <c r="AB1376">
        <f>ROUND(Ventes[[#This Row],[VenteNet]]-Ventes[[#This Row],[Cout]],2)</f>
        <v>8272</v>
      </c>
      <c r="AC1376">
        <f>WEEKDAY(Ventes[[#This Row],[VenteDate]], 2)</f>
        <v>7</v>
      </c>
      <c r="AD1376" t="str">
        <f>CHOOSE(WEEKDAY(Ventes[[#This Row],[VenteDate]], 2),"lun.","mar.","mer.","jeu.","ven.","sam.","dim.")</f>
        <v>dim.</v>
      </c>
      <c r="AE1376" s="10" t="str">
        <f>IF(MONTH(Ventes[[#This Row],[VenteDate]])&lt;10,"0"&amp;MONTH(Ventes[[#This Row],[VenteDate]]),TEXT(MONTH(Ventes[[#This Row],[VenteDate]]),"##"))</f>
        <v>08</v>
      </c>
      <c r="AF1376" t="str">
        <f>CHOOSE(Ventes[[#This Row],[DateMoisNumero]],"janvier","février","mars","avril","mai","juin","juillet.","août","septembre","octobre","novembre","décembre")</f>
        <v>août</v>
      </c>
      <c r="AG1376" t="str">
        <f>Ventes[[#This Row],[DateAnnee]]&amp;IF(WEEKNUM(Ventes[[#This Row],[VenteDate]])&lt;10,"-0","-")&amp;WEEKNUM(Ventes[[#This Row],[VenteDate]])</f>
        <v>2027-33</v>
      </c>
      <c r="AH1376" s="10">
        <f>YEAR(Ventes[[#This Row],[VenteDate]])</f>
        <v>2027</v>
      </c>
      <c r="AI1376" s="1"/>
      <c r="AK1376" s="2"/>
      <c r="AR1376"/>
      <c r="AS1376"/>
      <c r="AT1376"/>
      <c r="AU1376"/>
      <c r="AV1376"/>
      <c r="AW1376"/>
      <c r="BA1376"/>
      <c r="BC1376"/>
    </row>
    <row r="1377" spans="1:55">
      <c r="A1377" t="s">
        <v>2422</v>
      </c>
      <c r="B1377" t="s">
        <v>2423</v>
      </c>
      <c r="D1377" s="7">
        <v>45040</v>
      </c>
      <c r="E1377" s="8">
        <v>46845</v>
      </c>
      <c r="F1377" s="8" t="s">
        <v>219</v>
      </c>
      <c r="G1377" t="s">
        <v>220</v>
      </c>
      <c r="H1377" t="s">
        <v>155</v>
      </c>
      <c r="I1377" t="s">
        <v>156</v>
      </c>
      <c r="J1377" t="s">
        <v>157</v>
      </c>
      <c r="K1377" t="s">
        <v>1065</v>
      </c>
      <c r="L1377" s="9" t="s">
        <v>1066</v>
      </c>
      <c r="M1377" s="9" t="s">
        <v>43</v>
      </c>
      <c r="N1377" t="s">
        <v>44</v>
      </c>
      <c r="O1377" t="s">
        <v>55</v>
      </c>
      <c r="P1377" s="9" t="s">
        <v>56</v>
      </c>
      <c r="Q1377" s="5" t="s">
        <v>79</v>
      </c>
      <c r="R1377" t="s">
        <v>80</v>
      </c>
      <c r="S1377" t="s">
        <v>496</v>
      </c>
      <c r="T1377" t="s">
        <v>497</v>
      </c>
      <c r="U1377" s="9">
        <v>12.6</v>
      </c>
      <c r="V1377">
        <v>60</v>
      </c>
      <c r="W1377" s="9">
        <v>24.94</v>
      </c>
      <c r="X1377">
        <f>Ventes[[#This Row],[VenteNombre]]*Ventes[[#This Row],[PUHT]]</f>
        <v>1496.4</v>
      </c>
      <c r="Y1377">
        <f>IF(Ventes[[#This Row],[RemiseType]]="Aucun",0,IF(Ventes[[#This Row],[RemiseType]]="Bas",3%,IF(Ventes[[#This Row],[RemiseType]]="Moyen",5%,IF(Ventes[[#This Row],[RemiseType]]="Elevé",10%,0))))*Ventes[[#This Row],[VenteBrut]]</f>
        <v>44.892000000000003</v>
      </c>
      <c r="Z1377">
        <f>Ventes[[#This Row],[VenteBrut]]-Ventes[[#This Row],[Remise]]</f>
        <v>1451.508</v>
      </c>
      <c r="AA1377">
        <f>Ventes[[#This Row],[VenteNombre]]*Ventes[[#This Row],[CUHT]]</f>
        <v>756</v>
      </c>
      <c r="AB1377">
        <f>ROUND(Ventes[[#This Row],[VenteNet]]-Ventes[[#This Row],[Cout]],2)</f>
        <v>695.51</v>
      </c>
      <c r="AC1377">
        <f>WEEKDAY(Ventes[[#This Row],[VenteDate]], 2)</f>
        <v>7</v>
      </c>
      <c r="AD1377" t="str">
        <f>CHOOSE(WEEKDAY(Ventes[[#This Row],[VenteDate]], 2),"lun.","mar.","mer.","jeu.","ven.","sam.","dim.")</f>
        <v>dim.</v>
      </c>
      <c r="AE1377" s="10" t="str">
        <f>IF(MONTH(Ventes[[#This Row],[VenteDate]])&lt;10,"0"&amp;MONTH(Ventes[[#This Row],[VenteDate]]),TEXT(MONTH(Ventes[[#This Row],[VenteDate]]),"##"))</f>
        <v>04</v>
      </c>
      <c r="AF1377" t="str">
        <f>CHOOSE(Ventes[[#This Row],[DateMoisNumero]],"janvier","février","mars","avril","mai","juin","juillet.","août","septembre","octobre","novembre","décembre")</f>
        <v>avril</v>
      </c>
      <c r="AG1377" t="str">
        <f>Ventes[[#This Row],[DateAnnee]]&amp;IF(WEEKNUM(Ventes[[#This Row],[VenteDate]])&lt;10,"-0","-")&amp;WEEKNUM(Ventes[[#This Row],[VenteDate]])</f>
        <v>2028-15</v>
      </c>
      <c r="AH1377" s="10">
        <f>YEAR(Ventes[[#This Row],[VenteDate]])</f>
        <v>2028</v>
      </c>
      <c r="AI1377" s="1"/>
      <c r="AK1377" s="2"/>
      <c r="AR1377"/>
      <c r="AS1377"/>
      <c r="AT1377"/>
      <c r="AU1377"/>
      <c r="AV1377"/>
      <c r="AW1377"/>
      <c r="BA1377"/>
      <c r="BC1377"/>
    </row>
    <row r="1378" spans="1:55">
      <c r="A1378" t="s">
        <v>2428</v>
      </c>
      <c r="B1378" t="s">
        <v>2429</v>
      </c>
      <c r="D1378" s="7">
        <v>45627</v>
      </c>
      <c r="E1378" s="8">
        <v>45627</v>
      </c>
      <c r="F1378" s="8" t="s">
        <v>95</v>
      </c>
      <c r="G1378" t="s">
        <v>96</v>
      </c>
      <c r="H1378" t="s">
        <v>155</v>
      </c>
      <c r="I1378" t="s">
        <v>156</v>
      </c>
      <c r="J1378" t="s">
        <v>157</v>
      </c>
      <c r="K1378" t="s">
        <v>2430</v>
      </c>
      <c r="L1378" s="9" t="s">
        <v>2431</v>
      </c>
      <c r="M1378" s="9" t="s">
        <v>130</v>
      </c>
      <c r="N1378" t="s">
        <v>131</v>
      </c>
      <c r="O1378" t="s">
        <v>45</v>
      </c>
      <c r="P1378" s="9" t="s">
        <v>46</v>
      </c>
      <c r="Q1378" s="5" t="s">
        <v>79</v>
      </c>
      <c r="R1378" t="s">
        <v>80</v>
      </c>
      <c r="S1378" t="s">
        <v>119</v>
      </c>
      <c r="T1378" t="s">
        <v>120</v>
      </c>
      <c r="U1378" s="9">
        <v>6.59</v>
      </c>
      <c r="V1378">
        <v>17</v>
      </c>
      <c r="W1378" s="9">
        <v>9.56</v>
      </c>
      <c r="X1378">
        <f>Ventes[[#This Row],[VenteNombre]]*Ventes[[#This Row],[PUHT]]</f>
        <v>162.52000000000001</v>
      </c>
      <c r="Y1378">
        <f>IF(Ventes[[#This Row],[RemiseType]]="Aucun",0,IF(Ventes[[#This Row],[RemiseType]]="Bas",3%,IF(Ventes[[#This Row],[RemiseType]]="Moyen",5%,IF(Ventes[[#This Row],[RemiseType]]="Elevé",10%,0))))*Ventes[[#This Row],[VenteBrut]]</f>
        <v>8.1260000000000012</v>
      </c>
      <c r="Z1378">
        <f>Ventes[[#This Row],[VenteBrut]]-Ventes[[#This Row],[Remise]]</f>
        <v>154.39400000000001</v>
      </c>
      <c r="AA1378">
        <f>Ventes[[#This Row],[VenteNombre]]*Ventes[[#This Row],[CUHT]]</f>
        <v>112.03</v>
      </c>
      <c r="AB1378">
        <f>ROUND(Ventes[[#This Row],[VenteNet]]-Ventes[[#This Row],[Cout]],2)</f>
        <v>42.36</v>
      </c>
      <c r="AC1378">
        <f>WEEKDAY(Ventes[[#This Row],[VenteDate]], 2)</f>
        <v>7</v>
      </c>
      <c r="AD1378" t="str">
        <f>CHOOSE(WEEKDAY(Ventes[[#This Row],[VenteDate]], 2),"lun.","mar.","mer.","jeu.","ven.","sam.","dim.")</f>
        <v>dim.</v>
      </c>
      <c r="AE1378" s="10" t="str">
        <f>IF(MONTH(Ventes[[#This Row],[VenteDate]])&lt;10,"0"&amp;MONTH(Ventes[[#This Row],[VenteDate]]),TEXT(MONTH(Ventes[[#This Row],[VenteDate]]),"##"))</f>
        <v>12</v>
      </c>
      <c r="AF1378" t="str">
        <f>CHOOSE(Ventes[[#This Row],[DateMoisNumero]],"janvier","février","mars","avril","mai","juin","juillet.","août","septembre","octobre","novembre","décembre")</f>
        <v>décembre</v>
      </c>
      <c r="AG1378" t="str">
        <f>Ventes[[#This Row],[DateAnnee]]&amp;IF(WEEKNUM(Ventes[[#This Row],[VenteDate]])&lt;10,"-0","-")&amp;WEEKNUM(Ventes[[#This Row],[VenteDate]])</f>
        <v>2024-49</v>
      </c>
      <c r="AH1378" s="10">
        <f>YEAR(Ventes[[#This Row],[VenteDate]])</f>
        <v>2024</v>
      </c>
      <c r="AI1378" s="1"/>
      <c r="AK1378" s="2"/>
      <c r="AR1378"/>
      <c r="AS1378"/>
      <c r="AT1378"/>
      <c r="AU1378"/>
      <c r="AV1378"/>
      <c r="AW1378"/>
      <c r="BA1378"/>
      <c r="BC1378"/>
    </row>
    <row r="1379" spans="1:55">
      <c r="A1379" t="s">
        <v>2428</v>
      </c>
      <c r="B1379" t="s">
        <v>2429</v>
      </c>
      <c r="D1379" s="7">
        <v>45627</v>
      </c>
      <c r="E1379" s="8">
        <v>45720</v>
      </c>
      <c r="F1379" s="8" t="s">
        <v>95</v>
      </c>
      <c r="G1379" t="s">
        <v>96</v>
      </c>
      <c r="H1379" t="s">
        <v>155</v>
      </c>
      <c r="I1379" t="s">
        <v>156</v>
      </c>
      <c r="J1379" t="s">
        <v>157</v>
      </c>
      <c r="K1379" t="s">
        <v>1077</v>
      </c>
      <c r="L1379" s="9" t="s">
        <v>1078</v>
      </c>
      <c r="M1379" s="9" t="s">
        <v>63</v>
      </c>
      <c r="N1379" t="s">
        <v>64</v>
      </c>
      <c r="O1379" t="s">
        <v>45</v>
      </c>
      <c r="P1379" t="s">
        <v>46</v>
      </c>
      <c r="Q1379" s="5" t="s">
        <v>57</v>
      </c>
      <c r="R1379" t="s">
        <v>58</v>
      </c>
      <c r="S1379" t="s">
        <v>143</v>
      </c>
      <c r="T1379" t="s">
        <v>144</v>
      </c>
      <c r="U1379">
        <v>15</v>
      </c>
      <c r="V1379">
        <v>24</v>
      </c>
      <c r="W1379">
        <v>19.79</v>
      </c>
      <c r="X1379">
        <f>Ventes[[#This Row],[VenteNombre]]*Ventes[[#This Row],[PUHT]]</f>
        <v>474.96</v>
      </c>
      <c r="Y1379">
        <f>IF(Ventes[[#This Row],[RemiseType]]="Aucun",0,IF(Ventes[[#This Row],[RemiseType]]="Bas",3%,IF(Ventes[[#This Row],[RemiseType]]="Moyen",5%,IF(Ventes[[#This Row],[RemiseType]]="Elevé",10%,0))))*Ventes[[#This Row],[VenteBrut]]</f>
        <v>23.748000000000001</v>
      </c>
      <c r="Z1379">
        <f>Ventes[[#This Row],[VenteBrut]]-Ventes[[#This Row],[Remise]]</f>
        <v>451.21199999999999</v>
      </c>
      <c r="AA1379">
        <f>Ventes[[#This Row],[VenteNombre]]*Ventes[[#This Row],[CUHT]]</f>
        <v>360</v>
      </c>
      <c r="AB1379">
        <f>ROUND(Ventes[[#This Row],[VenteNet]]-Ventes[[#This Row],[Cout]],2)</f>
        <v>91.21</v>
      </c>
      <c r="AC1379">
        <f>WEEKDAY(Ventes[[#This Row],[VenteDate]], 2)</f>
        <v>2</v>
      </c>
      <c r="AD1379" t="str">
        <f>CHOOSE(WEEKDAY(Ventes[[#This Row],[VenteDate]], 2),"lun.","mar.","mer.","jeu.","ven.","sam.","dim.")</f>
        <v>mar.</v>
      </c>
      <c r="AE1379" s="10" t="str">
        <f>IF(MONTH(Ventes[[#This Row],[VenteDate]])&lt;10,"0"&amp;MONTH(Ventes[[#This Row],[VenteDate]]),TEXT(MONTH(Ventes[[#This Row],[VenteDate]]),"##"))</f>
        <v>03</v>
      </c>
      <c r="AF1379" t="str">
        <f>CHOOSE(Ventes[[#This Row],[DateMoisNumero]],"janvier","février","mars","avril","mai","juin","juillet.","août","septembre","octobre","novembre","décembre")</f>
        <v>mars</v>
      </c>
      <c r="AG1379" t="str">
        <f>Ventes[[#This Row],[DateAnnee]]&amp;IF(WEEKNUM(Ventes[[#This Row],[VenteDate]])&lt;10,"-0","-")&amp;WEEKNUM(Ventes[[#This Row],[VenteDate]])</f>
        <v>2025-10</v>
      </c>
      <c r="AH1379" s="10">
        <f>YEAR(Ventes[[#This Row],[VenteDate]])</f>
        <v>2025</v>
      </c>
      <c r="AI1379" s="1"/>
      <c r="AK1379" s="2"/>
      <c r="AR1379"/>
      <c r="AS1379"/>
      <c r="AT1379"/>
      <c r="AU1379"/>
      <c r="AV1379"/>
      <c r="AW1379"/>
      <c r="BA1379"/>
      <c r="BC1379"/>
    </row>
    <row r="1380" spans="1:55">
      <c r="A1380" t="s">
        <v>2428</v>
      </c>
      <c r="B1380" t="s">
        <v>2429</v>
      </c>
      <c r="D1380" s="7">
        <v>45627</v>
      </c>
      <c r="E1380" s="8">
        <v>45935</v>
      </c>
      <c r="F1380" s="8" t="s">
        <v>95</v>
      </c>
      <c r="G1380" t="s">
        <v>96</v>
      </c>
      <c r="H1380" t="s">
        <v>155</v>
      </c>
      <c r="I1380" t="s">
        <v>156</v>
      </c>
      <c r="J1380" t="s">
        <v>157</v>
      </c>
      <c r="K1380" t="s">
        <v>428</v>
      </c>
      <c r="L1380" s="9" t="s">
        <v>429</v>
      </c>
      <c r="M1380" s="9" t="s">
        <v>53</v>
      </c>
      <c r="N1380" t="s">
        <v>54</v>
      </c>
      <c r="O1380" t="s">
        <v>45</v>
      </c>
      <c r="P1380" t="s">
        <v>46</v>
      </c>
      <c r="Q1380" s="5" t="s">
        <v>47</v>
      </c>
      <c r="R1380" t="s">
        <v>48</v>
      </c>
      <c r="S1380" t="s">
        <v>59</v>
      </c>
      <c r="T1380" t="s">
        <v>60</v>
      </c>
      <c r="U1380">
        <v>24.78</v>
      </c>
      <c r="V1380">
        <v>18</v>
      </c>
      <c r="W1380">
        <v>37.17</v>
      </c>
      <c r="X1380">
        <f>Ventes[[#This Row],[VenteNombre]]*Ventes[[#This Row],[PUHT]]</f>
        <v>669.06000000000006</v>
      </c>
      <c r="Y1380">
        <f>IF(Ventes[[#This Row],[RemiseType]]="Aucun",0,IF(Ventes[[#This Row],[RemiseType]]="Bas",3%,IF(Ventes[[#This Row],[RemiseType]]="Moyen",5%,IF(Ventes[[#This Row],[RemiseType]]="Elevé",10%,0))))*Ventes[[#This Row],[VenteBrut]]</f>
        <v>33.453000000000003</v>
      </c>
      <c r="Z1380">
        <f>Ventes[[#This Row],[VenteBrut]]-Ventes[[#This Row],[Remise]]</f>
        <v>635.60700000000008</v>
      </c>
      <c r="AA1380">
        <f>Ventes[[#This Row],[VenteNombre]]*Ventes[[#This Row],[CUHT]]</f>
        <v>446.04</v>
      </c>
      <c r="AB1380">
        <f>ROUND(Ventes[[#This Row],[VenteNet]]-Ventes[[#This Row],[Cout]],2)</f>
        <v>189.57</v>
      </c>
      <c r="AC1380">
        <f>WEEKDAY(Ventes[[#This Row],[VenteDate]], 2)</f>
        <v>7</v>
      </c>
      <c r="AD1380" t="str">
        <f>CHOOSE(WEEKDAY(Ventes[[#This Row],[VenteDate]], 2),"lun.","mar.","mer.","jeu.","ven.","sam.","dim.")</f>
        <v>dim.</v>
      </c>
      <c r="AE1380" s="10" t="str">
        <f>IF(MONTH(Ventes[[#This Row],[VenteDate]])&lt;10,"0"&amp;MONTH(Ventes[[#This Row],[VenteDate]]),TEXT(MONTH(Ventes[[#This Row],[VenteDate]]),"##"))</f>
        <v>10</v>
      </c>
      <c r="AF1380" t="str">
        <f>CHOOSE(Ventes[[#This Row],[DateMoisNumero]],"janvier","février","mars","avril","mai","juin","juillet.","août","septembre","octobre","novembre","décembre")</f>
        <v>octobre</v>
      </c>
      <c r="AG1380" t="str">
        <f>Ventes[[#This Row],[DateAnnee]]&amp;IF(WEEKNUM(Ventes[[#This Row],[VenteDate]])&lt;10,"-0","-")&amp;WEEKNUM(Ventes[[#This Row],[VenteDate]])</f>
        <v>2025-41</v>
      </c>
      <c r="AH1380" s="10">
        <f>YEAR(Ventes[[#This Row],[VenteDate]])</f>
        <v>2025</v>
      </c>
      <c r="AI1380" s="1"/>
      <c r="AK1380" s="2"/>
      <c r="AR1380"/>
      <c r="AS1380"/>
      <c r="AT1380"/>
      <c r="AU1380"/>
      <c r="AV1380"/>
      <c r="AW1380"/>
      <c r="BA1380"/>
      <c r="BC1380"/>
    </row>
    <row r="1381" spans="1:55">
      <c r="A1381" t="s">
        <v>2428</v>
      </c>
      <c r="B1381" t="s">
        <v>2429</v>
      </c>
      <c r="D1381" s="7">
        <v>45627</v>
      </c>
      <c r="E1381" s="8">
        <v>46074</v>
      </c>
      <c r="F1381" s="8" t="s">
        <v>95</v>
      </c>
      <c r="G1381" t="s">
        <v>96</v>
      </c>
      <c r="H1381" t="s">
        <v>155</v>
      </c>
      <c r="I1381" t="s">
        <v>156</v>
      </c>
      <c r="J1381" t="s">
        <v>157</v>
      </c>
      <c r="K1381" t="s">
        <v>2432</v>
      </c>
      <c r="L1381" s="9" t="s">
        <v>2433</v>
      </c>
      <c r="M1381" s="9" t="s">
        <v>130</v>
      </c>
      <c r="N1381" t="s">
        <v>131</v>
      </c>
      <c r="O1381" t="s">
        <v>45</v>
      </c>
      <c r="P1381" t="s">
        <v>46</v>
      </c>
      <c r="Q1381" s="5" t="s">
        <v>79</v>
      </c>
      <c r="R1381" t="s">
        <v>80</v>
      </c>
      <c r="S1381" t="s">
        <v>132</v>
      </c>
      <c r="T1381" t="s">
        <v>133</v>
      </c>
      <c r="U1381">
        <v>46.87</v>
      </c>
      <c r="V1381">
        <v>11</v>
      </c>
      <c r="W1381">
        <v>121.55</v>
      </c>
      <c r="X1381">
        <f>Ventes[[#This Row],[VenteNombre]]*Ventes[[#This Row],[PUHT]]</f>
        <v>1337.05</v>
      </c>
      <c r="Y1381">
        <f>IF(Ventes[[#This Row],[RemiseType]]="Aucun",0,IF(Ventes[[#This Row],[RemiseType]]="Bas",3%,IF(Ventes[[#This Row],[RemiseType]]="Moyen",5%,IF(Ventes[[#This Row],[RemiseType]]="Elevé",10%,0))))*Ventes[[#This Row],[VenteBrut]]</f>
        <v>66.852500000000006</v>
      </c>
      <c r="Z1381">
        <f>Ventes[[#This Row],[VenteBrut]]-Ventes[[#This Row],[Remise]]</f>
        <v>1270.1975</v>
      </c>
      <c r="AA1381">
        <f>Ventes[[#This Row],[VenteNombre]]*Ventes[[#This Row],[CUHT]]</f>
        <v>515.56999999999994</v>
      </c>
      <c r="AB1381">
        <f>ROUND(Ventes[[#This Row],[VenteNet]]-Ventes[[#This Row],[Cout]],2)</f>
        <v>754.63</v>
      </c>
      <c r="AC1381">
        <f>WEEKDAY(Ventes[[#This Row],[VenteDate]], 2)</f>
        <v>6</v>
      </c>
      <c r="AD1381" t="str">
        <f>CHOOSE(WEEKDAY(Ventes[[#This Row],[VenteDate]], 2),"lun.","mar.","mer.","jeu.","ven.","sam.","dim.")</f>
        <v>sam.</v>
      </c>
      <c r="AE1381" s="10" t="str">
        <f>IF(MONTH(Ventes[[#This Row],[VenteDate]])&lt;10,"0"&amp;MONTH(Ventes[[#This Row],[VenteDate]]),TEXT(MONTH(Ventes[[#This Row],[VenteDate]]),"##"))</f>
        <v>02</v>
      </c>
      <c r="AF1381" t="str">
        <f>CHOOSE(Ventes[[#This Row],[DateMoisNumero]],"janvier","février","mars","avril","mai","juin","juillet.","août","septembre","octobre","novembre","décembre")</f>
        <v>février</v>
      </c>
      <c r="AG1381" t="str">
        <f>Ventes[[#This Row],[DateAnnee]]&amp;IF(WEEKNUM(Ventes[[#This Row],[VenteDate]])&lt;10,"-0","-")&amp;WEEKNUM(Ventes[[#This Row],[VenteDate]])</f>
        <v>2026-08</v>
      </c>
      <c r="AH1381" s="10">
        <f>YEAR(Ventes[[#This Row],[VenteDate]])</f>
        <v>2026</v>
      </c>
      <c r="AI1381" s="1"/>
      <c r="AK1381" s="2"/>
      <c r="AR1381"/>
      <c r="AS1381"/>
      <c r="AT1381"/>
      <c r="AU1381"/>
      <c r="AV1381"/>
      <c r="AW1381"/>
      <c r="BA1381"/>
      <c r="BC1381"/>
    </row>
    <row r="1382" spans="1:55">
      <c r="A1382" t="s">
        <v>2428</v>
      </c>
      <c r="B1382" t="s">
        <v>2429</v>
      </c>
      <c r="D1382" s="7">
        <v>45627</v>
      </c>
      <c r="E1382" s="8">
        <v>46359</v>
      </c>
      <c r="F1382" s="8" t="s">
        <v>95</v>
      </c>
      <c r="G1382" t="s">
        <v>96</v>
      </c>
      <c r="H1382" t="s">
        <v>155</v>
      </c>
      <c r="I1382" t="s">
        <v>156</v>
      </c>
      <c r="J1382" t="s">
        <v>157</v>
      </c>
      <c r="K1382" t="s">
        <v>1955</v>
      </c>
      <c r="L1382" s="9" t="s">
        <v>1956</v>
      </c>
      <c r="M1382" s="9" t="s">
        <v>130</v>
      </c>
      <c r="N1382" t="s">
        <v>131</v>
      </c>
      <c r="O1382" t="s">
        <v>45</v>
      </c>
      <c r="P1382" t="s">
        <v>46</v>
      </c>
      <c r="Q1382" s="5" t="s">
        <v>79</v>
      </c>
      <c r="R1382" t="s">
        <v>80</v>
      </c>
      <c r="S1382" t="s">
        <v>119</v>
      </c>
      <c r="T1382" t="s">
        <v>120</v>
      </c>
      <c r="U1382">
        <v>21.96</v>
      </c>
      <c r="V1382">
        <v>17</v>
      </c>
      <c r="W1382">
        <v>31.86</v>
      </c>
      <c r="X1382">
        <f>Ventes[[#This Row],[VenteNombre]]*Ventes[[#This Row],[PUHT]]</f>
        <v>541.62</v>
      </c>
      <c r="Y1382">
        <f>IF(Ventes[[#This Row],[RemiseType]]="Aucun",0,IF(Ventes[[#This Row],[RemiseType]]="Bas",3%,IF(Ventes[[#This Row],[RemiseType]]="Moyen",5%,IF(Ventes[[#This Row],[RemiseType]]="Elevé",10%,0))))*Ventes[[#This Row],[VenteBrut]]</f>
        <v>27.081000000000003</v>
      </c>
      <c r="Z1382">
        <f>Ventes[[#This Row],[VenteBrut]]-Ventes[[#This Row],[Remise]]</f>
        <v>514.53899999999999</v>
      </c>
      <c r="AA1382">
        <f>Ventes[[#This Row],[VenteNombre]]*Ventes[[#This Row],[CUHT]]</f>
        <v>373.32</v>
      </c>
      <c r="AB1382">
        <f>ROUND(Ventes[[#This Row],[VenteNet]]-Ventes[[#This Row],[Cout]],2)</f>
        <v>141.22</v>
      </c>
      <c r="AC1382">
        <f>WEEKDAY(Ventes[[#This Row],[VenteDate]], 2)</f>
        <v>4</v>
      </c>
      <c r="AD1382" t="str">
        <f>CHOOSE(WEEKDAY(Ventes[[#This Row],[VenteDate]], 2),"lun.","mar.","mer.","jeu.","ven.","sam.","dim.")</f>
        <v>jeu.</v>
      </c>
      <c r="AE1382" s="10" t="str">
        <f>IF(MONTH(Ventes[[#This Row],[VenteDate]])&lt;10,"0"&amp;MONTH(Ventes[[#This Row],[VenteDate]]),TEXT(MONTH(Ventes[[#This Row],[VenteDate]]),"##"))</f>
        <v>12</v>
      </c>
      <c r="AF1382" t="str">
        <f>CHOOSE(Ventes[[#This Row],[DateMoisNumero]],"janvier","février","mars","avril","mai","juin","juillet.","août","septembre","octobre","novembre","décembre")</f>
        <v>décembre</v>
      </c>
      <c r="AG1382" t="str">
        <f>Ventes[[#This Row],[DateAnnee]]&amp;IF(WEEKNUM(Ventes[[#This Row],[VenteDate]])&lt;10,"-0","-")&amp;WEEKNUM(Ventes[[#This Row],[VenteDate]])</f>
        <v>2026-49</v>
      </c>
      <c r="AH1382" s="10">
        <f>YEAR(Ventes[[#This Row],[VenteDate]])</f>
        <v>2026</v>
      </c>
      <c r="AI1382" s="1"/>
      <c r="AK1382" s="2"/>
      <c r="AR1382"/>
      <c r="AS1382"/>
      <c r="AT1382"/>
      <c r="AU1382"/>
      <c r="AV1382"/>
      <c r="AW1382"/>
      <c r="BA1382"/>
      <c r="BC1382"/>
    </row>
    <row r="1383" spans="1:55">
      <c r="A1383" t="s">
        <v>2428</v>
      </c>
      <c r="B1383" t="s">
        <v>2429</v>
      </c>
      <c r="D1383" s="7">
        <v>45627</v>
      </c>
      <c r="E1383" s="8">
        <v>46450</v>
      </c>
      <c r="F1383" s="8" t="s">
        <v>95</v>
      </c>
      <c r="G1383" t="s">
        <v>96</v>
      </c>
      <c r="H1383" t="s">
        <v>155</v>
      </c>
      <c r="I1383" t="s">
        <v>156</v>
      </c>
      <c r="J1383" t="s">
        <v>157</v>
      </c>
      <c r="K1383" t="s">
        <v>661</v>
      </c>
      <c r="L1383" s="9" t="s">
        <v>662</v>
      </c>
      <c r="M1383" s="9" t="s">
        <v>63</v>
      </c>
      <c r="N1383" t="s">
        <v>64</v>
      </c>
      <c r="O1383" t="s">
        <v>45</v>
      </c>
      <c r="P1383" s="9" t="s">
        <v>46</v>
      </c>
      <c r="Q1383" s="5" t="s">
        <v>57</v>
      </c>
      <c r="R1383" t="s">
        <v>58</v>
      </c>
      <c r="S1383" t="s">
        <v>143</v>
      </c>
      <c r="T1383" t="s">
        <v>144</v>
      </c>
      <c r="U1383" s="9">
        <v>64.8</v>
      </c>
      <c r="V1383">
        <v>24</v>
      </c>
      <c r="W1383" s="9">
        <v>85.5</v>
      </c>
      <c r="X1383">
        <f>Ventes[[#This Row],[VenteNombre]]*Ventes[[#This Row],[PUHT]]</f>
        <v>2052</v>
      </c>
      <c r="Y1383">
        <f>IF(Ventes[[#This Row],[RemiseType]]="Aucun",0,IF(Ventes[[#This Row],[RemiseType]]="Bas",3%,IF(Ventes[[#This Row],[RemiseType]]="Moyen",5%,IF(Ventes[[#This Row],[RemiseType]]="Elevé",10%,0))))*Ventes[[#This Row],[VenteBrut]]</f>
        <v>102.60000000000001</v>
      </c>
      <c r="Z1383">
        <f>Ventes[[#This Row],[VenteBrut]]-Ventes[[#This Row],[Remise]]</f>
        <v>1949.4</v>
      </c>
      <c r="AA1383">
        <f>Ventes[[#This Row],[VenteNombre]]*Ventes[[#This Row],[CUHT]]</f>
        <v>1555.1999999999998</v>
      </c>
      <c r="AB1383">
        <f>ROUND(Ventes[[#This Row],[VenteNet]]-Ventes[[#This Row],[Cout]],2)</f>
        <v>394.2</v>
      </c>
      <c r="AC1383">
        <f>WEEKDAY(Ventes[[#This Row],[VenteDate]], 2)</f>
        <v>4</v>
      </c>
      <c r="AD1383" t="str">
        <f>CHOOSE(WEEKDAY(Ventes[[#This Row],[VenteDate]], 2),"lun.","mar.","mer.","jeu.","ven.","sam.","dim.")</f>
        <v>jeu.</v>
      </c>
      <c r="AE1383" s="10" t="str">
        <f>IF(MONTH(Ventes[[#This Row],[VenteDate]])&lt;10,"0"&amp;MONTH(Ventes[[#This Row],[VenteDate]]),TEXT(MONTH(Ventes[[#This Row],[VenteDate]]),"##"))</f>
        <v>03</v>
      </c>
      <c r="AF1383" t="str">
        <f>CHOOSE(Ventes[[#This Row],[DateMoisNumero]],"janvier","février","mars","avril","mai","juin","juillet.","août","septembre","octobre","novembre","décembre")</f>
        <v>mars</v>
      </c>
      <c r="AG1383" t="str">
        <f>Ventes[[#This Row],[DateAnnee]]&amp;IF(WEEKNUM(Ventes[[#This Row],[VenteDate]])&lt;10,"-0","-")&amp;WEEKNUM(Ventes[[#This Row],[VenteDate]])</f>
        <v>2027-10</v>
      </c>
      <c r="AH1383" s="10">
        <f>YEAR(Ventes[[#This Row],[VenteDate]])</f>
        <v>2027</v>
      </c>
      <c r="AI1383" s="1"/>
      <c r="AK1383" s="2"/>
      <c r="AR1383"/>
      <c r="AS1383"/>
      <c r="AT1383"/>
      <c r="AU1383"/>
      <c r="AV1383"/>
      <c r="AW1383"/>
      <c r="BA1383"/>
      <c r="BC1383"/>
    </row>
    <row r="1384" spans="1:55">
      <c r="A1384" t="s">
        <v>2428</v>
      </c>
      <c r="B1384" t="s">
        <v>2429</v>
      </c>
      <c r="D1384" s="7">
        <v>45627</v>
      </c>
      <c r="E1384" s="8">
        <v>46665</v>
      </c>
      <c r="F1384" s="8" t="s">
        <v>95</v>
      </c>
      <c r="G1384" t="s">
        <v>96</v>
      </c>
      <c r="H1384" t="s">
        <v>155</v>
      </c>
      <c r="I1384" t="s">
        <v>156</v>
      </c>
      <c r="J1384" t="s">
        <v>157</v>
      </c>
      <c r="K1384" t="s">
        <v>562</v>
      </c>
      <c r="L1384" s="9" t="s">
        <v>563</v>
      </c>
      <c r="M1384" s="9" t="s">
        <v>53</v>
      </c>
      <c r="N1384" t="s">
        <v>54</v>
      </c>
      <c r="O1384" t="s">
        <v>45</v>
      </c>
      <c r="P1384" s="9" t="s">
        <v>46</v>
      </c>
      <c r="Q1384" s="5" t="s">
        <v>47</v>
      </c>
      <c r="R1384" t="s">
        <v>48</v>
      </c>
      <c r="S1384" t="s">
        <v>59</v>
      </c>
      <c r="T1384" t="s">
        <v>60</v>
      </c>
      <c r="U1384" s="9">
        <v>29.5</v>
      </c>
      <c r="V1384">
        <v>18</v>
      </c>
      <c r="W1384" s="9">
        <v>44.25</v>
      </c>
      <c r="X1384">
        <f>Ventes[[#This Row],[VenteNombre]]*Ventes[[#This Row],[PUHT]]</f>
        <v>796.5</v>
      </c>
      <c r="Y1384">
        <f>IF(Ventes[[#This Row],[RemiseType]]="Aucun",0,IF(Ventes[[#This Row],[RemiseType]]="Bas",3%,IF(Ventes[[#This Row],[RemiseType]]="Moyen",5%,IF(Ventes[[#This Row],[RemiseType]]="Elevé",10%,0))))*Ventes[[#This Row],[VenteBrut]]</f>
        <v>39.825000000000003</v>
      </c>
      <c r="Z1384">
        <f>Ventes[[#This Row],[VenteBrut]]-Ventes[[#This Row],[Remise]]</f>
        <v>756.67499999999995</v>
      </c>
      <c r="AA1384">
        <f>Ventes[[#This Row],[VenteNombre]]*Ventes[[#This Row],[CUHT]]</f>
        <v>531</v>
      </c>
      <c r="AB1384">
        <f>ROUND(Ventes[[#This Row],[VenteNet]]-Ventes[[#This Row],[Cout]],2)</f>
        <v>225.68</v>
      </c>
      <c r="AC1384">
        <f>WEEKDAY(Ventes[[#This Row],[VenteDate]], 2)</f>
        <v>2</v>
      </c>
      <c r="AD1384" t="str">
        <f>CHOOSE(WEEKDAY(Ventes[[#This Row],[VenteDate]], 2),"lun.","mar.","mer.","jeu.","ven.","sam.","dim.")</f>
        <v>mar.</v>
      </c>
      <c r="AE1384" s="10" t="str">
        <f>IF(MONTH(Ventes[[#This Row],[VenteDate]])&lt;10,"0"&amp;MONTH(Ventes[[#This Row],[VenteDate]]),TEXT(MONTH(Ventes[[#This Row],[VenteDate]]),"##"))</f>
        <v>10</v>
      </c>
      <c r="AF1384" t="str">
        <f>CHOOSE(Ventes[[#This Row],[DateMoisNumero]],"janvier","février","mars","avril","mai","juin","juillet.","août","septembre","octobre","novembre","décembre")</f>
        <v>octobre</v>
      </c>
      <c r="AG1384" t="str">
        <f>Ventes[[#This Row],[DateAnnee]]&amp;IF(WEEKNUM(Ventes[[#This Row],[VenteDate]])&lt;10,"-0","-")&amp;WEEKNUM(Ventes[[#This Row],[VenteDate]])</f>
        <v>2027-41</v>
      </c>
      <c r="AH1384" s="10">
        <f>YEAR(Ventes[[#This Row],[VenteDate]])</f>
        <v>2027</v>
      </c>
      <c r="AI1384" s="1"/>
      <c r="AK1384" s="2"/>
      <c r="AR1384"/>
      <c r="AS1384"/>
      <c r="AT1384"/>
      <c r="AU1384"/>
      <c r="AV1384"/>
      <c r="AW1384"/>
      <c r="BA1384"/>
      <c r="BC1384"/>
    </row>
    <row r="1385" spans="1:55">
      <c r="A1385" t="s">
        <v>2428</v>
      </c>
      <c r="B1385" t="s">
        <v>2429</v>
      </c>
      <c r="D1385" s="7">
        <v>45627</v>
      </c>
      <c r="E1385" s="8">
        <v>46804</v>
      </c>
      <c r="F1385" s="8" t="s">
        <v>95</v>
      </c>
      <c r="G1385" t="s">
        <v>96</v>
      </c>
      <c r="H1385" t="s">
        <v>155</v>
      </c>
      <c r="I1385" t="s">
        <v>156</v>
      </c>
      <c r="J1385" t="s">
        <v>157</v>
      </c>
      <c r="K1385" t="s">
        <v>2434</v>
      </c>
      <c r="L1385" s="9" t="s">
        <v>2435</v>
      </c>
      <c r="M1385" s="9" t="s">
        <v>130</v>
      </c>
      <c r="N1385" t="s">
        <v>131</v>
      </c>
      <c r="O1385" t="s">
        <v>45</v>
      </c>
      <c r="P1385" s="9" t="s">
        <v>46</v>
      </c>
      <c r="Q1385" s="5" t="s">
        <v>79</v>
      </c>
      <c r="R1385" t="s">
        <v>80</v>
      </c>
      <c r="S1385" t="s">
        <v>132</v>
      </c>
      <c r="T1385" t="s">
        <v>133</v>
      </c>
      <c r="U1385" s="9">
        <v>31</v>
      </c>
      <c r="V1385">
        <v>11</v>
      </c>
      <c r="W1385" s="9">
        <v>114.25</v>
      </c>
      <c r="X1385">
        <f>Ventes[[#This Row],[VenteNombre]]*Ventes[[#This Row],[PUHT]]</f>
        <v>1256.75</v>
      </c>
      <c r="Y1385">
        <f>IF(Ventes[[#This Row],[RemiseType]]="Aucun",0,IF(Ventes[[#This Row],[RemiseType]]="Bas",3%,IF(Ventes[[#This Row],[RemiseType]]="Moyen",5%,IF(Ventes[[#This Row],[RemiseType]]="Elevé",10%,0))))*Ventes[[#This Row],[VenteBrut]]</f>
        <v>62.837500000000006</v>
      </c>
      <c r="Z1385">
        <f>Ventes[[#This Row],[VenteBrut]]-Ventes[[#This Row],[Remise]]</f>
        <v>1193.9124999999999</v>
      </c>
      <c r="AA1385">
        <f>Ventes[[#This Row],[VenteNombre]]*Ventes[[#This Row],[CUHT]]</f>
        <v>341</v>
      </c>
      <c r="AB1385">
        <f>ROUND(Ventes[[#This Row],[VenteNet]]-Ventes[[#This Row],[Cout]],2)</f>
        <v>852.91</v>
      </c>
      <c r="AC1385">
        <f>WEEKDAY(Ventes[[#This Row],[VenteDate]], 2)</f>
        <v>1</v>
      </c>
      <c r="AD1385" t="str">
        <f>CHOOSE(WEEKDAY(Ventes[[#This Row],[VenteDate]], 2),"lun.","mar.","mer.","jeu.","ven.","sam.","dim.")</f>
        <v>lun.</v>
      </c>
      <c r="AE1385" s="10" t="str">
        <f>IF(MONTH(Ventes[[#This Row],[VenteDate]])&lt;10,"0"&amp;MONTH(Ventes[[#This Row],[VenteDate]]),TEXT(MONTH(Ventes[[#This Row],[VenteDate]]),"##"))</f>
        <v>02</v>
      </c>
      <c r="AF1385" t="str">
        <f>CHOOSE(Ventes[[#This Row],[DateMoisNumero]],"janvier","février","mars","avril","mai","juin","juillet.","août","septembre","octobre","novembre","décembre")</f>
        <v>février</v>
      </c>
      <c r="AG1385" t="str">
        <f>Ventes[[#This Row],[DateAnnee]]&amp;IF(WEEKNUM(Ventes[[#This Row],[VenteDate]])&lt;10,"-0","-")&amp;WEEKNUM(Ventes[[#This Row],[VenteDate]])</f>
        <v>2028-09</v>
      </c>
      <c r="AH1385" s="10">
        <f>YEAR(Ventes[[#This Row],[VenteDate]])</f>
        <v>2028</v>
      </c>
      <c r="AI1385" s="1"/>
      <c r="AK1385" s="2"/>
      <c r="AR1385"/>
      <c r="AS1385"/>
      <c r="AT1385"/>
      <c r="AU1385"/>
      <c r="AV1385"/>
      <c r="AW1385"/>
      <c r="BA1385"/>
      <c r="BC1385"/>
    </row>
    <row r="1386" spans="1:55">
      <c r="A1386" t="s">
        <v>2436</v>
      </c>
      <c r="B1386" t="s">
        <v>2437</v>
      </c>
      <c r="D1386" s="7">
        <v>45688</v>
      </c>
      <c r="E1386" s="8">
        <v>45826</v>
      </c>
      <c r="F1386" s="8" t="s">
        <v>36</v>
      </c>
      <c r="G1386" t="s">
        <v>37</v>
      </c>
      <c r="H1386" t="s">
        <v>155</v>
      </c>
      <c r="I1386" t="s">
        <v>156</v>
      </c>
      <c r="J1386" t="s">
        <v>157</v>
      </c>
      <c r="K1386" t="s">
        <v>1328</v>
      </c>
      <c r="L1386" s="9" t="s">
        <v>1329</v>
      </c>
      <c r="M1386" s="9" t="s">
        <v>53</v>
      </c>
      <c r="N1386" t="s">
        <v>54</v>
      </c>
      <c r="O1386" t="s">
        <v>55</v>
      </c>
      <c r="P1386" t="s">
        <v>56</v>
      </c>
      <c r="Q1386" s="5" t="s">
        <v>79</v>
      </c>
      <c r="R1386" t="s">
        <v>80</v>
      </c>
      <c r="S1386" t="s">
        <v>119</v>
      </c>
      <c r="T1386" t="s">
        <v>120</v>
      </c>
      <c r="U1386">
        <v>128.52000000000001</v>
      </c>
      <c r="V1386">
        <v>29</v>
      </c>
      <c r="W1386">
        <v>141.75</v>
      </c>
      <c r="X1386">
        <f>Ventes[[#This Row],[VenteNombre]]*Ventes[[#This Row],[PUHT]]</f>
        <v>4110.75</v>
      </c>
      <c r="Y1386">
        <f>IF(Ventes[[#This Row],[RemiseType]]="Aucun",0,IF(Ventes[[#This Row],[RemiseType]]="Bas",3%,IF(Ventes[[#This Row],[RemiseType]]="Moyen",5%,IF(Ventes[[#This Row],[RemiseType]]="Elevé",10%,0))))*Ventes[[#This Row],[VenteBrut]]</f>
        <v>123.32249999999999</v>
      </c>
      <c r="Z1386">
        <f>Ventes[[#This Row],[VenteBrut]]-Ventes[[#This Row],[Remise]]</f>
        <v>3987.4274999999998</v>
      </c>
      <c r="AA1386">
        <f>Ventes[[#This Row],[VenteNombre]]*Ventes[[#This Row],[CUHT]]</f>
        <v>3727.0800000000004</v>
      </c>
      <c r="AB1386">
        <f>ROUND(Ventes[[#This Row],[VenteNet]]-Ventes[[#This Row],[Cout]],2)</f>
        <v>260.35000000000002</v>
      </c>
      <c r="AC1386">
        <f>WEEKDAY(Ventes[[#This Row],[VenteDate]], 2)</f>
        <v>3</v>
      </c>
      <c r="AD1386" t="str">
        <f>CHOOSE(WEEKDAY(Ventes[[#This Row],[VenteDate]], 2),"lun.","mar.","mer.","jeu.","ven.","sam.","dim.")</f>
        <v>mer.</v>
      </c>
      <c r="AE1386" s="10" t="str">
        <f>IF(MONTH(Ventes[[#This Row],[VenteDate]])&lt;10,"0"&amp;MONTH(Ventes[[#This Row],[VenteDate]]),TEXT(MONTH(Ventes[[#This Row],[VenteDate]]),"##"))</f>
        <v>06</v>
      </c>
      <c r="AF1386" t="str">
        <f>CHOOSE(Ventes[[#This Row],[DateMoisNumero]],"janvier","février","mars","avril","mai","juin","juillet.","août","septembre","octobre","novembre","décembre")</f>
        <v>juin</v>
      </c>
      <c r="AG1386" t="str">
        <f>Ventes[[#This Row],[DateAnnee]]&amp;IF(WEEKNUM(Ventes[[#This Row],[VenteDate]])&lt;10,"-0","-")&amp;WEEKNUM(Ventes[[#This Row],[VenteDate]])</f>
        <v>2025-25</v>
      </c>
      <c r="AH1386" s="10">
        <f>YEAR(Ventes[[#This Row],[VenteDate]])</f>
        <v>2025</v>
      </c>
      <c r="AI1386" s="1"/>
      <c r="AK1386" s="2"/>
      <c r="AR1386"/>
      <c r="AS1386"/>
      <c r="AT1386"/>
      <c r="AU1386"/>
      <c r="AV1386"/>
      <c r="AW1386"/>
      <c r="BA1386"/>
      <c r="BC1386"/>
    </row>
    <row r="1387" spans="1:55">
      <c r="A1387" t="s">
        <v>2436</v>
      </c>
      <c r="B1387" t="s">
        <v>2437</v>
      </c>
      <c r="D1387" s="7">
        <v>45688</v>
      </c>
      <c r="E1387" s="8">
        <v>46068</v>
      </c>
      <c r="F1387" s="8" t="s">
        <v>36</v>
      </c>
      <c r="G1387" t="s">
        <v>37</v>
      </c>
      <c r="H1387" t="s">
        <v>155</v>
      </c>
      <c r="I1387" t="s">
        <v>156</v>
      </c>
      <c r="J1387" t="s">
        <v>157</v>
      </c>
      <c r="K1387" t="s">
        <v>2438</v>
      </c>
      <c r="L1387" s="9" t="s">
        <v>2439</v>
      </c>
      <c r="M1387" s="9" t="s">
        <v>53</v>
      </c>
      <c r="N1387" t="s">
        <v>54</v>
      </c>
      <c r="O1387" t="s">
        <v>55</v>
      </c>
      <c r="P1387" t="s">
        <v>56</v>
      </c>
      <c r="Q1387" s="5" t="s">
        <v>79</v>
      </c>
      <c r="R1387" t="s">
        <v>80</v>
      </c>
      <c r="S1387" t="s">
        <v>115</v>
      </c>
      <c r="T1387" t="s">
        <v>116</v>
      </c>
      <c r="U1387">
        <v>66.36</v>
      </c>
      <c r="V1387">
        <v>13</v>
      </c>
      <c r="W1387">
        <v>91.35</v>
      </c>
      <c r="X1387">
        <f>Ventes[[#This Row],[VenteNombre]]*Ventes[[#This Row],[PUHT]]</f>
        <v>1187.55</v>
      </c>
      <c r="Y1387">
        <f>IF(Ventes[[#This Row],[RemiseType]]="Aucun",0,IF(Ventes[[#This Row],[RemiseType]]="Bas",3%,IF(Ventes[[#This Row],[RemiseType]]="Moyen",5%,IF(Ventes[[#This Row],[RemiseType]]="Elevé",10%,0))))*Ventes[[#This Row],[VenteBrut]]</f>
        <v>35.6265</v>
      </c>
      <c r="Z1387">
        <f>Ventes[[#This Row],[VenteBrut]]-Ventes[[#This Row],[Remise]]</f>
        <v>1151.9234999999999</v>
      </c>
      <c r="AA1387">
        <f>Ventes[[#This Row],[VenteNombre]]*Ventes[[#This Row],[CUHT]]</f>
        <v>862.68</v>
      </c>
      <c r="AB1387">
        <f>ROUND(Ventes[[#This Row],[VenteNet]]-Ventes[[#This Row],[Cout]],2)</f>
        <v>289.24</v>
      </c>
      <c r="AC1387">
        <f>WEEKDAY(Ventes[[#This Row],[VenteDate]], 2)</f>
        <v>7</v>
      </c>
      <c r="AD1387" t="str">
        <f>CHOOSE(WEEKDAY(Ventes[[#This Row],[VenteDate]], 2),"lun.","mar.","mer.","jeu.","ven.","sam.","dim.")</f>
        <v>dim.</v>
      </c>
      <c r="AE1387" s="10" t="str">
        <f>IF(MONTH(Ventes[[#This Row],[VenteDate]])&lt;10,"0"&amp;MONTH(Ventes[[#This Row],[VenteDate]]),TEXT(MONTH(Ventes[[#This Row],[VenteDate]]),"##"))</f>
        <v>02</v>
      </c>
      <c r="AF1387" t="str">
        <f>CHOOSE(Ventes[[#This Row],[DateMoisNumero]],"janvier","février","mars","avril","mai","juin","juillet.","août","septembre","octobre","novembre","décembre")</f>
        <v>février</v>
      </c>
      <c r="AG1387" t="str">
        <f>Ventes[[#This Row],[DateAnnee]]&amp;IF(WEEKNUM(Ventes[[#This Row],[VenteDate]])&lt;10,"-0","-")&amp;WEEKNUM(Ventes[[#This Row],[VenteDate]])</f>
        <v>2026-08</v>
      </c>
      <c r="AH1387" s="10">
        <f>YEAR(Ventes[[#This Row],[VenteDate]])</f>
        <v>2026</v>
      </c>
      <c r="AI1387" s="1"/>
      <c r="AK1387" s="2"/>
      <c r="AR1387"/>
      <c r="AS1387"/>
      <c r="AT1387"/>
      <c r="AU1387"/>
      <c r="AV1387"/>
      <c r="AW1387"/>
      <c r="BA1387"/>
      <c r="BC1387"/>
    </row>
    <row r="1388" spans="1:55">
      <c r="A1388" t="s">
        <v>2436</v>
      </c>
      <c r="B1388" t="s">
        <v>2437</v>
      </c>
      <c r="D1388" s="7">
        <v>45688</v>
      </c>
      <c r="E1388" s="8">
        <v>46556</v>
      </c>
      <c r="F1388" s="8" t="s">
        <v>36</v>
      </c>
      <c r="G1388" t="s">
        <v>37</v>
      </c>
      <c r="H1388" t="s">
        <v>155</v>
      </c>
      <c r="I1388" t="s">
        <v>156</v>
      </c>
      <c r="J1388" t="s">
        <v>157</v>
      </c>
      <c r="K1388" t="s">
        <v>338</v>
      </c>
      <c r="L1388" s="9" t="s">
        <v>339</v>
      </c>
      <c r="M1388" s="9" t="s">
        <v>53</v>
      </c>
      <c r="N1388" t="s">
        <v>54</v>
      </c>
      <c r="O1388" t="s">
        <v>55</v>
      </c>
      <c r="P1388" s="9" t="s">
        <v>56</v>
      </c>
      <c r="Q1388" s="5" t="s">
        <v>79</v>
      </c>
      <c r="R1388" t="s">
        <v>80</v>
      </c>
      <c r="S1388" t="s">
        <v>119</v>
      </c>
      <c r="T1388" t="s">
        <v>120</v>
      </c>
      <c r="U1388" s="9">
        <v>7.34</v>
      </c>
      <c r="V1388">
        <v>29</v>
      </c>
      <c r="W1388" s="9">
        <v>8.1</v>
      </c>
      <c r="X1388">
        <f>Ventes[[#This Row],[VenteNombre]]*Ventes[[#This Row],[PUHT]]</f>
        <v>234.89999999999998</v>
      </c>
      <c r="Y1388">
        <f>IF(Ventes[[#This Row],[RemiseType]]="Aucun",0,IF(Ventes[[#This Row],[RemiseType]]="Bas",3%,IF(Ventes[[#This Row],[RemiseType]]="Moyen",5%,IF(Ventes[[#This Row],[RemiseType]]="Elevé",10%,0))))*Ventes[[#This Row],[VenteBrut]]</f>
        <v>7.0469999999999988</v>
      </c>
      <c r="Z1388">
        <f>Ventes[[#This Row],[VenteBrut]]-Ventes[[#This Row],[Remise]]</f>
        <v>227.85299999999998</v>
      </c>
      <c r="AA1388">
        <f>Ventes[[#This Row],[VenteNombre]]*Ventes[[#This Row],[CUHT]]</f>
        <v>212.85999999999999</v>
      </c>
      <c r="AB1388">
        <f>ROUND(Ventes[[#This Row],[VenteNet]]-Ventes[[#This Row],[Cout]],2)</f>
        <v>14.99</v>
      </c>
      <c r="AC1388">
        <f>WEEKDAY(Ventes[[#This Row],[VenteDate]], 2)</f>
        <v>5</v>
      </c>
      <c r="AD1388" t="str">
        <f>CHOOSE(WEEKDAY(Ventes[[#This Row],[VenteDate]], 2),"lun.","mar.","mer.","jeu.","ven.","sam.","dim.")</f>
        <v>ven.</v>
      </c>
      <c r="AE1388" s="10" t="str">
        <f>IF(MONTH(Ventes[[#This Row],[VenteDate]])&lt;10,"0"&amp;MONTH(Ventes[[#This Row],[VenteDate]]),TEXT(MONTH(Ventes[[#This Row],[VenteDate]]),"##"))</f>
        <v>06</v>
      </c>
      <c r="AF1388" t="str">
        <f>CHOOSE(Ventes[[#This Row],[DateMoisNumero]],"janvier","février","mars","avril","mai","juin","juillet.","août","septembre","octobre","novembre","décembre")</f>
        <v>juin</v>
      </c>
      <c r="AG1388" t="str">
        <f>Ventes[[#This Row],[DateAnnee]]&amp;IF(WEEKNUM(Ventes[[#This Row],[VenteDate]])&lt;10,"-0","-")&amp;WEEKNUM(Ventes[[#This Row],[VenteDate]])</f>
        <v>2027-25</v>
      </c>
      <c r="AH1388" s="10">
        <f>YEAR(Ventes[[#This Row],[VenteDate]])</f>
        <v>2027</v>
      </c>
      <c r="AI1388" s="1"/>
      <c r="AK1388" s="2"/>
      <c r="AR1388"/>
      <c r="AS1388"/>
      <c r="AT1388"/>
      <c r="AU1388"/>
      <c r="AV1388"/>
      <c r="AW1388"/>
      <c r="BA1388"/>
      <c r="BC1388"/>
    </row>
    <row r="1389" spans="1:55">
      <c r="A1389" t="s">
        <v>2436</v>
      </c>
      <c r="B1389" t="s">
        <v>2437</v>
      </c>
      <c r="D1389" s="7">
        <v>45688</v>
      </c>
      <c r="E1389" s="8">
        <v>46798</v>
      </c>
      <c r="F1389" s="8" t="s">
        <v>36</v>
      </c>
      <c r="G1389" t="s">
        <v>37</v>
      </c>
      <c r="H1389" t="s">
        <v>155</v>
      </c>
      <c r="I1389" t="s">
        <v>156</v>
      </c>
      <c r="J1389" t="s">
        <v>157</v>
      </c>
      <c r="K1389" t="s">
        <v>2440</v>
      </c>
      <c r="L1389" s="9" t="s">
        <v>2441</v>
      </c>
      <c r="M1389" s="9" t="s">
        <v>53</v>
      </c>
      <c r="N1389" t="s">
        <v>54</v>
      </c>
      <c r="O1389" t="s">
        <v>55</v>
      </c>
      <c r="P1389" s="9" t="s">
        <v>56</v>
      </c>
      <c r="Q1389" s="5" t="s">
        <v>79</v>
      </c>
      <c r="R1389" t="s">
        <v>80</v>
      </c>
      <c r="S1389" t="s">
        <v>115</v>
      </c>
      <c r="T1389" t="s">
        <v>116</v>
      </c>
      <c r="U1389" s="9">
        <v>204.77</v>
      </c>
      <c r="V1389">
        <v>13</v>
      </c>
      <c r="W1389" s="9">
        <v>281.88</v>
      </c>
      <c r="X1389">
        <f>Ventes[[#This Row],[VenteNombre]]*Ventes[[#This Row],[PUHT]]</f>
        <v>3664.44</v>
      </c>
      <c r="Y1389">
        <f>IF(Ventes[[#This Row],[RemiseType]]="Aucun",0,IF(Ventes[[#This Row],[RemiseType]]="Bas",3%,IF(Ventes[[#This Row],[RemiseType]]="Moyen",5%,IF(Ventes[[#This Row],[RemiseType]]="Elevé",10%,0))))*Ventes[[#This Row],[VenteBrut]]</f>
        <v>109.9332</v>
      </c>
      <c r="Z1389">
        <f>Ventes[[#This Row],[VenteBrut]]-Ventes[[#This Row],[Remise]]</f>
        <v>3554.5068000000001</v>
      </c>
      <c r="AA1389">
        <f>Ventes[[#This Row],[VenteNombre]]*Ventes[[#This Row],[CUHT]]</f>
        <v>2662.01</v>
      </c>
      <c r="AB1389">
        <f>ROUND(Ventes[[#This Row],[VenteNet]]-Ventes[[#This Row],[Cout]],2)</f>
        <v>892.5</v>
      </c>
      <c r="AC1389">
        <f>WEEKDAY(Ventes[[#This Row],[VenteDate]], 2)</f>
        <v>2</v>
      </c>
      <c r="AD1389" t="str">
        <f>CHOOSE(WEEKDAY(Ventes[[#This Row],[VenteDate]], 2),"lun.","mar.","mer.","jeu.","ven.","sam.","dim.")</f>
        <v>mar.</v>
      </c>
      <c r="AE1389" s="10" t="str">
        <f>IF(MONTH(Ventes[[#This Row],[VenteDate]])&lt;10,"0"&amp;MONTH(Ventes[[#This Row],[VenteDate]]),TEXT(MONTH(Ventes[[#This Row],[VenteDate]]),"##"))</f>
        <v>02</v>
      </c>
      <c r="AF1389" t="str">
        <f>CHOOSE(Ventes[[#This Row],[DateMoisNumero]],"janvier","février","mars","avril","mai","juin","juillet.","août","septembre","octobre","novembre","décembre")</f>
        <v>février</v>
      </c>
      <c r="AG1389" t="str">
        <f>Ventes[[#This Row],[DateAnnee]]&amp;IF(WEEKNUM(Ventes[[#This Row],[VenteDate]])&lt;10,"-0","-")&amp;WEEKNUM(Ventes[[#This Row],[VenteDate]])</f>
        <v>2028-08</v>
      </c>
      <c r="AH1389" s="10">
        <f>YEAR(Ventes[[#This Row],[VenteDate]])</f>
        <v>2028</v>
      </c>
      <c r="AI1389" s="1"/>
      <c r="AK1389" s="2"/>
      <c r="AR1389"/>
      <c r="AS1389"/>
      <c r="AT1389"/>
      <c r="AU1389"/>
      <c r="AV1389"/>
      <c r="AW1389"/>
      <c r="BA1389"/>
      <c r="BC1389"/>
    </row>
    <row r="1390" spans="1:55">
      <c r="A1390" t="s">
        <v>2442</v>
      </c>
      <c r="B1390" t="s">
        <v>2443</v>
      </c>
      <c r="C1390" t="s">
        <v>313</v>
      </c>
      <c r="D1390" s="7">
        <v>45597</v>
      </c>
      <c r="E1390" s="8">
        <v>45597</v>
      </c>
      <c r="F1390" s="8" t="s">
        <v>170</v>
      </c>
      <c r="G1390" t="s">
        <v>171</v>
      </c>
      <c r="H1390" t="s">
        <v>155</v>
      </c>
      <c r="I1390" t="s">
        <v>156</v>
      </c>
      <c r="J1390" t="s">
        <v>157</v>
      </c>
      <c r="K1390" t="s">
        <v>504</v>
      </c>
      <c r="L1390" s="9" t="s">
        <v>505</v>
      </c>
      <c r="M1390" s="9" t="s">
        <v>43</v>
      </c>
      <c r="N1390" t="s">
        <v>44</v>
      </c>
      <c r="O1390" t="s">
        <v>77</v>
      </c>
      <c r="P1390" s="9" t="s">
        <v>78</v>
      </c>
      <c r="Q1390" s="5" t="s">
        <v>79</v>
      </c>
      <c r="R1390" t="s">
        <v>80</v>
      </c>
      <c r="S1390" t="s">
        <v>271</v>
      </c>
      <c r="T1390" t="s">
        <v>272</v>
      </c>
      <c r="U1390" s="9">
        <v>7.2</v>
      </c>
      <c r="V1390">
        <v>15</v>
      </c>
      <c r="W1390" s="9">
        <v>103.42</v>
      </c>
      <c r="X1390">
        <f>Ventes[[#This Row],[VenteNombre]]*Ventes[[#This Row],[PUHT]]</f>
        <v>1551.3</v>
      </c>
      <c r="Y1390">
        <f>IF(Ventes[[#This Row],[RemiseType]]="Aucun",0,IF(Ventes[[#This Row],[RemiseType]]="Bas",3%,IF(Ventes[[#This Row],[RemiseType]]="Moyen",5%,IF(Ventes[[#This Row],[RemiseType]]="Elevé",10%,0))))*Ventes[[#This Row],[VenteBrut]]</f>
        <v>155.13</v>
      </c>
      <c r="Z1390">
        <f>Ventes[[#This Row],[VenteBrut]]-Ventes[[#This Row],[Remise]]</f>
        <v>1396.17</v>
      </c>
      <c r="AA1390">
        <f>Ventes[[#This Row],[VenteNombre]]*Ventes[[#This Row],[CUHT]]</f>
        <v>108</v>
      </c>
      <c r="AB1390">
        <f>ROUND(Ventes[[#This Row],[VenteNet]]-Ventes[[#This Row],[Cout]],2)</f>
        <v>1288.17</v>
      </c>
      <c r="AC1390">
        <f>WEEKDAY(Ventes[[#This Row],[VenteDate]], 2)</f>
        <v>5</v>
      </c>
      <c r="AD1390" t="str">
        <f>CHOOSE(WEEKDAY(Ventes[[#This Row],[VenteDate]], 2),"lun.","mar.","mer.","jeu.","ven.","sam.","dim.")</f>
        <v>ven.</v>
      </c>
      <c r="AE1390" s="10" t="str">
        <f>IF(MONTH(Ventes[[#This Row],[VenteDate]])&lt;10,"0"&amp;MONTH(Ventes[[#This Row],[VenteDate]]),TEXT(MONTH(Ventes[[#This Row],[VenteDate]]),"##"))</f>
        <v>11</v>
      </c>
      <c r="AF1390" t="str">
        <f>CHOOSE(Ventes[[#This Row],[DateMoisNumero]],"janvier","février","mars","avril","mai","juin","juillet.","août","septembre","octobre","novembre","décembre")</f>
        <v>novembre</v>
      </c>
      <c r="AG1390" t="str">
        <f>Ventes[[#This Row],[DateAnnee]]&amp;IF(WEEKNUM(Ventes[[#This Row],[VenteDate]])&lt;10,"-0","-")&amp;WEEKNUM(Ventes[[#This Row],[VenteDate]])</f>
        <v>2024-44</v>
      </c>
      <c r="AH1390" s="10">
        <f>YEAR(Ventes[[#This Row],[VenteDate]])</f>
        <v>2024</v>
      </c>
      <c r="AI1390" s="1"/>
      <c r="AK1390" s="2"/>
      <c r="AR1390"/>
      <c r="AS1390"/>
      <c r="AT1390"/>
      <c r="AU1390"/>
      <c r="AV1390"/>
      <c r="AW1390"/>
      <c r="BA1390"/>
      <c r="BC1390"/>
    </row>
    <row r="1391" spans="1:55">
      <c r="A1391" t="s">
        <v>2442</v>
      </c>
      <c r="B1391" t="s">
        <v>2443</v>
      </c>
      <c r="C1391" t="s">
        <v>313</v>
      </c>
      <c r="D1391" s="7">
        <v>45597</v>
      </c>
      <c r="E1391" s="8">
        <v>45597</v>
      </c>
      <c r="F1391" s="8" t="s">
        <v>170</v>
      </c>
      <c r="G1391" t="s">
        <v>171</v>
      </c>
      <c r="H1391" t="s">
        <v>155</v>
      </c>
      <c r="I1391" t="s">
        <v>156</v>
      </c>
      <c r="J1391" t="s">
        <v>157</v>
      </c>
      <c r="K1391" t="s">
        <v>1093</v>
      </c>
      <c r="L1391" s="9" t="s">
        <v>1094</v>
      </c>
      <c r="M1391" s="9" t="s">
        <v>63</v>
      </c>
      <c r="N1391" t="s">
        <v>64</v>
      </c>
      <c r="O1391" t="s">
        <v>77</v>
      </c>
      <c r="P1391" s="9" t="s">
        <v>78</v>
      </c>
      <c r="Q1391" s="5" t="s">
        <v>79</v>
      </c>
      <c r="R1391" t="s">
        <v>80</v>
      </c>
      <c r="S1391" t="s">
        <v>49</v>
      </c>
      <c r="T1391" t="s">
        <v>50</v>
      </c>
      <c r="U1391" s="9">
        <v>11.47</v>
      </c>
      <c r="V1391">
        <v>68</v>
      </c>
      <c r="W1391" s="9">
        <v>112</v>
      </c>
      <c r="X1391">
        <f>Ventes[[#This Row],[VenteNombre]]*Ventes[[#This Row],[PUHT]]</f>
        <v>7616</v>
      </c>
      <c r="Y1391">
        <f>IF(Ventes[[#This Row],[RemiseType]]="Aucun",0,IF(Ventes[[#This Row],[RemiseType]]="Bas",3%,IF(Ventes[[#This Row],[RemiseType]]="Moyen",5%,IF(Ventes[[#This Row],[RemiseType]]="Elevé",10%,0))))*Ventes[[#This Row],[VenteBrut]]</f>
        <v>761.6</v>
      </c>
      <c r="Z1391">
        <f>Ventes[[#This Row],[VenteBrut]]-Ventes[[#This Row],[Remise]]</f>
        <v>6854.4</v>
      </c>
      <c r="AA1391">
        <f>Ventes[[#This Row],[VenteNombre]]*Ventes[[#This Row],[CUHT]]</f>
        <v>779.96</v>
      </c>
      <c r="AB1391">
        <f>ROUND(Ventes[[#This Row],[VenteNet]]-Ventes[[#This Row],[Cout]],2)</f>
        <v>6074.44</v>
      </c>
      <c r="AC1391">
        <f>WEEKDAY(Ventes[[#This Row],[VenteDate]], 2)</f>
        <v>5</v>
      </c>
      <c r="AD1391" t="str">
        <f>CHOOSE(WEEKDAY(Ventes[[#This Row],[VenteDate]], 2),"lun.","mar.","mer.","jeu.","ven.","sam.","dim.")</f>
        <v>ven.</v>
      </c>
      <c r="AE1391" s="10" t="str">
        <f>IF(MONTH(Ventes[[#This Row],[VenteDate]])&lt;10,"0"&amp;MONTH(Ventes[[#This Row],[VenteDate]]),TEXT(MONTH(Ventes[[#This Row],[VenteDate]]),"##"))</f>
        <v>11</v>
      </c>
      <c r="AF1391" t="str">
        <f>CHOOSE(Ventes[[#This Row],[DateMoisNumero]],"janvier","février","mars","avril","mai","juin","juillet.","août","septembre","octobre","novembre","décembre")</f>
        <v>novembre</v>
      </c>
      <c r="AG1391" t="str">
        <f>Ventes[[#This Row],[DateAnnee]]&amp;IF(WEEKNUM(Ventes[[#This Row],[VenteDate]])&lt;10,"-0","-")&amp;WEEKNUM(Ventes[[#This Row],[VenteDate]])</f>
        <v>2024-44</v>
      </c>
      <c r="AH1391" s="10">
        <f>YEAR(Ventes[[#This Row],[VenteDate]])</f>
        <v>2024</v>
      </c>
      <c r="AI1391" s="1"/>
      <c r="AK1391" s="2"/>
      <c r="AR1391"/>
      <c r="AS1391"/>
      <c r="AT1391"/>
      <c r="AU1391"/>
      <c r="AV1391"/>
      <c r="AW1391"/>
      <c r="BA1391"/>
      <c r="BC1391"/>
    </row>
    <row r="1392" spans="1:55">
      <c r="A1392" t="s">
        <v>2442</v>
      </c>
      <c r="B1392" t="s">
        <v>2443</v>
      </c>
      <c r="C1392" t="s">
        <v>313</v>
      </c>
      <c r="D1392" s="7">
        <v>45597</v>
      </c>
      <c r="E1392" s="8">
        <v>45597</v>
      </c>
      <c r="F1392" s="8" t="s">
        <v>170</v>
      </c>
      <c r="G1392" t="s">
        <v>171</v>
      </c>
      <c r="H1392" t="s">
        <v>155</v>
      </c>
      <c r="I1392" t="s">
        <v>156</v>
      </c>
      <c r="J1392" t="s">
        <v>157</v>
      </c>
      <c r="K1392" t="s">
        <v>2444</v>
      </c>
      <c r="L1392" s="9" t="s">
        <v>2445</v>
      </c>
      <c r="M1392" s="9" t="s">
        <v>130</v>
      </c>
      <c r="N1392" t="s">
        <v>131</v>
      </c>
      <c r="O1392" t="s">
        <v>77</v>
      </c>
      <c r="P1392" s="9" t="s">
        <v>78</v>
      </c>
      <c r="Q1392" s="5" t="s">
        <v>79</v>
      </c>
      <c r="R1392" t="s">
        <v>80</v>
      </c>
      <c r="S1392" t="s">
        <v>119</v>
      </c>
      <c r="T1392" t="s">
        <v>120</v>
      </c>
      <c r="U1392" s="9">
        <v>18.3</v>
      </c>
      <c r="V1392">
        <v>24</v>
      </c>
      <c r="W1392" s="9">
        <v>26.55</v>
      </c>
      <c r="X1392">
        <f>Ventes[[#This Row],[VenteNombre]]*Ventes[[#This Row],[PUHT]]</f>
        <v>637.20000000000005</v>
      </c>
      <c r="Y1392">
        <f>IF(Ventes[[#This Row],[RemiseType]]="Aucun",0,IF(Ventes[[#This Row],[RemiseType]]="Bas",3%,IF(Ventes[[#This Row],[RemiseType]]="Moyen",5%,IF(Ventes[[#This Row],[RemiseType]]="Elevé",10%,0))))*Ventes[[#This Row],[VenteBrut]]</f>
        <v>63.720000000000006</v>
      </c>
      <c r="Z1392">
        <f>Ventes[[#This Row],[VenteBrut]]-Ventes[[#This Row],[Remise]]</f>
        <v>573.48</v>
      </c>
      <c r="AA1392">
        <f>Ventes[[#This Row],[VenteNombre]]*Ventes[[#This Row],[CUHT]]</f>
        <v>439.20000000000005</v>
      </c>
      <c r="AB1392">
        <f>ROUND(Ventes[[#This Row],[VenteNet]]-Ventes[[#This Row],[Cout]],2)</f>
        <v>134.28</v>
      </c>
      <c r="AC1392">
        <f>WEEKDAY(Ventes[[#This Row],[VenteDate]], 2)</f>
        <v>5</v>
      </c>
      <c r="AD1392" t="str">
        <f>CHOOSE(WEEKDAY(Ventes[[#This Row],[VenteDate]], 2),"lun.","mar.","mer.","jeu.","ven.","sam.","dim.")</f>
        <v>ven.</v>
      </c>
      <c r="AE1392" s="10" t="str">
        <f>IF(MONTH(Ventes[[#This Row],[VenteDate]])&lt;10,"0"&amp;MONTH(Ventes[[#This Row],[VenteDate]]),TEXT(MONTH(Ventes[[#This Row],[VenteDate]]),"##"))</f>
        <v>11</v>
      </c>
      <c r="AF1392" t="str">
        <f>CHOOSE(Ventes[[#This Row],[DateMoisNumero]],"janvier","février","mars","avril","mai","juin","juillet.","août","septembre","octobre","novembre","décembre")</f>
        <v>novembre</v>
      </c>
      <c r="AG1392" t="str">
        <f>Ventes[[#This Row],[DateAnnee]]&amp;IF(WEEKNUM(Ventes[[#This Row],[VenteDate]])&lt;10,"-0","-")&amp;WEEKNUM(Ventes[[#This Row],[VenteDate]])</f>
        <v>2024-44</v>
      </c>
      <c r="AH1392" s="10">
        <f>YEAR(Ventes[[#This Row],[VenteDate]])</f>
        <v>2024</v>
      </c>
      <c r="AI1392" s="1"/>
      <c r="AK1392" s="2"/>
      <c r="AR1392"/>
      <c r="AS1392"/>
      <c r="AT1392"/>
      <c r="AU1392"/>
      <c r="AV1392"/>
      <c r="AW1392"/>
      <c r="BA1392"/>
      <c r="BC1392"/>
    </row>
    <row r="1393" spans="1:55">
      <c r="A1393" t="s">
        <v>2442</v>
      </c>
      <c r="B1393" t="s">
        <v>2443</v>
      </c>
      <c r="C1393" t="s">
        <v>313</v>
      </c>
      <c r="D1393" s="7">
        <v>45597</v>
      </c>
      <c r="E1393" s="8">
        <v>45807</v>
      </c>
      <c r="F1393" s="8" t="s">
        <v>170</v>
      </c>
      <c r="G1393" t="s">
        <v>171</v>
      </c>
      <c r="H1393" t="s">
        <v>155</v>
      </c>
      <c r="I1393" t="s">
        <v>156</v>
      </c>
      <c r="J1393" t="s">
        <v>157</v>
      </c>
      <c r="K1393" t="s">
        <v>550</v>
      </c>
      <c r="L1393" s="9" t="s">
        <v>551</v>
      </c>
      <c r="M1393" s="9" t="s">
        <v>53</v>
      </c>
      <c r="N1393" t="s">
        <v>54</v>
      </c>
      <c r="O1393" t="s">
        <v>77</v>
      </c>
      <c r="P1393" t="s">
        <v>78</v>
      </c>
      <c r="Q1393" s="5" t="s">
        <v>65</v>
      </c>
      <c r="R1393" t="s">
        <v>66</v>
      </c>
      <c r="S1393" t="s">
        <v>115</v>
      </c>
      <c r="T1393" t="s">
        <v>116</v>
      </c>
      <c r="U1393">
        <v>113.76</v>
      </c>
      <c r="V1393">
        <v>38</v>
      </c>
      <c r="W1393">
        <v>156.6</v>
      </c>
      <c r="X1393">
        <f>Ventes[[#This Row],[VenteNombre]]*Ventes[[#This Row],[PUHT]]</f>
        <v>5950.8</v>
      </c>
      <c r="Y1393">
        <f>IF(Ventes[[#This Row],[RemiseType]]="Aucun",0,IF(Ventes[[#This Row],[RemiseType]]="Bas",3%,IF(Ventes[[#This Row],[RemiseType]]="Moyen",5%,IF(Ventes[[#This Row],[RemiseType]]="Elevé",10%,0))))*Ventes[[#This Row],[VenteBrut]]</f>
        <v>595.08000000000004</v>
      </c>
      <c r="Z1393">
        <f>Ventes[[#This Row],[VenteBrut]]-Ventes[[#This Row],[Remise]]</f>
        <v>5355.72</v>
      </c>
      <c r="AA1393">
        <f>Ventes[[#This Row],[VenteNombre]]*Ventes[[#This Row],[CUHT]]</f>
        <v>4322.88</v>
      </c>
      <c r="AB1393">
        <f>ROUND(Ventes[[#This Row],[VenteNet]]-Ventes[[#This Row],[Cout]],2)</f>
        <v>1032.8399999999999</v>
      </c>
      <c r="AC1393">
        <f>WEEKDAY(Ventes[[#This Row],[VenteDate]], 2)</f>
        <v>5</v>
      </c>
      <c r="AD1393" t="str">
        <f>CHOOSE(WEEKDAY(Ventes[[#This Row],[VenteDate]], 2),"lun.","mar.","mer.","jeu.","ven.","sam.","dim.")</f>
        <v>ven.</v>
      </c>
      <c r="AE1393" s="10" t="str">
        <f>IF(MONTH(Ventes[[#This Row],[VenteDate]])&lt;10,"0"&amp;MONTH(Ventes[[#This Row],[VenteDate]]),TEXT(MONTH(Ventes[[#This Row],[VenteDate]]),"##"))</f>
        <v>05</v>
      </c>
      <c r="AF1393" t="str">
        <f>CHOOSE(Ventes[[#This Row],[DateMoisNumero]],"janvier","février","mars","avril","mai","juin","juillet.","août","septembre","octobre","novembre","décembre")</f>
        <v>mai</v>
      </c>
      <c r="AG1393" t="str">
        <f>Ventes[[#This Row],[DateAnnee]]&amp;IF(WEEKNUM(Ventes[[#This Row],[VenteDate]])&lt;10,"-0","-")&amp;WEEKNUM(Ventes[[#This Row],[VenteDate]])</f>
        <v>2025-22</v>
      </c>
      <c r="AH1393" s="10">
        <f>YEAR(Ventes[[#This Row],[VenteDate]])</f>
        <v>2025</v>
      </c>
      <c r="AI1393" s="1"/>
      <c r="AK1393" s="2"/>
      <c r="AR1393"/>
      <c r="AS1393"/>
      <c r="AT1393"/>
      <c r="AU1393"/>
      <c r="AV1393"/>
      <c r="AW1393"/>
      <c r="BA1393"/>
      <c r="BC1393"/>
    </row>
    <row r="1394" spans="1:55">
      <c r="A1394" t="s">
        <v>2442</v>
      </c>
      <c r="B1394" t="s">
        <v>2443</v>
      </c>
      <c r="C1394" t="s">
        <v>313</v>
      </c>
      <c r="D1394" s="7">
        <v>45597</v>
      </c>
      <c r="E1394" s="8">
        <v>45882</v>
      </c>
      <c r="F1394" s="8" t="s">
        <v>170</v>
      </c>
      <c r="G1394" t="s">
        <v>171</v>
      </c>
      <c r="H1394" t="s">
        <v>155</v>
      </c>
      <c r="I1394" t="s">
        <v>156</v>
      </c>
      <c r="J1394" t="s">
        <v>157</v>
      </c>
      <c r="K1394" t="s">
        <v>638</v>
      </c>
      <c r="L1394" s="9" t="s">
        <v>639</v>
      </c>
      <c r="M1394" s="9" t="s">
        <v>63</v>
      </c>
      <c r="N1394" t="s">
        <v>64</v>
      </c>
      <c r="O1394" t="s">
        <v>77</v>
      </c>
      <c r="P1394" t="s">
        <v>78</v>
      </c>
      <c r="Q1394" s="5" t="s">
        <v>57</v>
      </c>
      <c r="R1394" t="s">
        <v>58</v>
      </c>
      <c r="S1394" t="s">
        <v>49</v>
      </c>
      <c r="T1394" t="s">
        <v>50</v>
      </c>
      <c r="U1394">
        <v>92.88</v>
      </c>
      <c r="V1394">
        <v>70</v>
      </c>
      <c r="W1394">
        <v>197.2</v>
      </c>
      <c r="X1394">
        <f>Ventes[[#This Row],[VenteNombre]]*Ventes[[#This Row],[PUHT]]</f>
        <v>13804</v>
      </c>
      <c r="Y1394">
        <f>IF(Ventes[[#This Row],[RemiseType]]="Aucun",0,IF(Ventes[[#This Row],[RemiseType]]="Bas",3%,IF(Ventes[[#This Row],[RemiseType]]="Moyen",5%,IF(Ventes[[#This Row],[RemiseType]]="Elevé",10%,0))))*Ventes[[#This Row],[VenteBrut]]</f>
        <v>1380.4</v>
      </c>
      <c r="Z1394">
        <f>Ventes[[#This Row],[VenteBrut]]-Ventes[[#This Row],[Remise]]</f>
        <v>12423.6</v>
      </c>
      <c r="AA1394">
        <f>Ventes[[#This Row],[VenteNombre]]*Ventes[[#This Row],[CUHT]]</f>
        <v>6501.5999999999995</v>
      </c>
      <c r="AB1394">
        <f>ROUND(Ventes[[#This Row],[VenteNet]]-Ventes[[#This Row],[Cout]],2)</f>
        <v>5922</v>
      </c>
      <c r="AC1394">
        <f>WEEKDAY(Ventes[[#This Row],[VenteDate]], 2)</f>
        <v>3</v>
      </c>
      <c r="AD1394" t="str">
        <f>CHOOSE(WEEKDAY(Ventes[[#This Row],[VenteDate]], 2),"lun.","mar.","mer.","jeu.","ven.","sam.","dim.")</f>
        <v>mer.</v>
      </c>
      <c r="AE1394" s="10" t="str">
        <f>IF(MONTH(Ventes[[#This Row],[VenteDate]])&lt;10,"0"&amp;MONTH(Ventes[[#This Row],[VenteDate]]),TEXT(MONTH(Ventes[[#This Row],[VenteDate]]),"##"))</f>
        <v>08</v>
      </c>
      <c r="AF1394" t="str">
        <f>CHOOSE(Ventes[[#This Row],[DateMoisNumero]],"janvier","février","mars","avril","mai","juin","juillet.","août","septembre","octobre","novembre","décembre")</f>
        <v>août</v>
      </c>
      <c r="AG1394" t="str">
        <f>Ventes[[#This Row],[DateAnnee]]&amp;IF(WEEKNUM(Ventes[[#This Row],[VenteDate]])&lt;10,"-0","-")&amp;WEEKNUM(Ventes[[#This Row],[VenteDate]])</f>
        <v>2025-33</v>
      </c>
      <c r="AH1394" s="10">
        <f>YEAR(Ventes[[#This Row],[VenteDate]])</f>
        <v>2025</v>
      </c>
      <c r="AI1394" s="1"/>
      <c r="AK1394" s="2"/>
      <c r="AR1394"/>
      <c r="AS1394"/>
      <c r="AT1394"/>
      <c r="AU1394"/>
      <c r="AV1394"/>
      <c r="AW1394"/>
      <c r="BA1394"/>
      <c r="BC1394"/>
    </row>
    <row r="1395" spans="1:55">
      <c r="A1395" t="s">
        <v>2442</v>
      </c>
      <c r="B1395" t="s">
        <v>2443</v>
      </c>
      <c r="C1395" t="s">
        <v>313</v>
      </c>
      <c r="D1395" s="7">
        <v>45597</v>
      </c>
      <c r="E1395" s="8">
        <v>45885</v>
      </c>
      <c r="F1395" s="8" t="s">
        <v>170</v>
      </c>
      <c r="G1395" t="s">
        <v>171</v>
      </c>
      <c r="H1395" t="s">
        <v>155</v>
      </c>
      <c r="I1395" t="s">
        <v>156</v>
      </c>
      <c r="J1395" t="s">
        <v>157</v>
      </c>
      <c r="K1395" t="s">
        <v>1107</v>
      </c>
      <c r="L1395" s="9" t="s">
        <v>1108</v>
      </c>
      <c r="M1395" s="9" t="s">
        <v>63</v>
      </c>
      <c r="N1395" t="s">
        <v>64</v>
      </c>
      <c r="O1395" t="s">
        <v>77</v>
      </c>
      <c r="P1395" t="s">
        <v>78</v>
      </c>
      <c r="Q1395" s="5" t="s">
        <v>47</v>
      </c>
      <c r="R1395" t="s">
        <v>48</v>
      </c>
      <c r="S1395" t="s">
        <v>307</v>
      </c>
      <c r="T1395" t="s">
        <v>308</v>
      </c>
      <c r="U1395">
        <v>53.76</v>
      </c>
      <c r="V1395">
        <v>15</v>
      </c>
      <c r="W1395">
        <v>81.27</v>
      </c>
      <c r="X1395">
        <f>Ventes[[#This Row],[VenteNombre]]*Ventes[[#This Row],[PUHT]]</f>
        <v>1219.05</v>
      </c>
      <c r="Y1395">
        <f>IF(Ventes[[#This Row],[RemiseType]]="Aucun",0,IF(Ventes[[#This Row],[RemiseType]]="Bas",3%,IF(Ventes[[#This Row],[RemiseType]]="Moyen",5%,IF(Ventes[[#This Row],[RemiseType]]="Elevé",10%,0))))*Ventes[[#This Row],[VenteBrut]]</f>
        <v>121.905</v>
      </c>
      <c r="Z1395">
        <f>Ventes[[#This Row],[VenteBrut]]-Ventes[[#This Row],[Remise]]</f>
        <v>1097.145</v>
      </c>
      <c r="AA1395">
        <f>Ventes[[#This Row],[VenteNombre]]*Ventes[[#This Row],[CUHT]]</f>
        <v>806.4</v>
      </c>
      <c r="AB1395">
        <f>ROUND(Ventes[[#This Row],[VenteNet]]-Ventes[[#This Row],[Cout]],2)</f>
        <v>290.75</v>
      </c>
      <c r="AC1395">
        <f>WEEKDAY(Ventes[[#This Row],[VenteDate]], 2)</f>
        <v>6</v>
      </c>
      <c r="AD1395" t="str">
        <f>CHOOSE(WEEKDAY(Ventes[[#This Row],[VenteDate]], 2),"lun.","mar.","mer.","jeu.","ven.","sam.","dim.")</f>
        <v>sam.</v>
      </c>
      <c r="AE1395" s="10" t="str">
        <f>IF(MONTH(Ventes[[#This Row],[VenteDate]])&lt;10,"0"&amp;MONTH(Ventes[[#This Row],[VenteDate]]),TEXT(MONTH(Ventes[[#This Row],[VenteDate]]),"##"))</f>
        <v>08</v>
      </c>
      <c r="AF1395" t="str">
        <f>CHOOSE(Ventes[[#This Row],[DateMoisNumero]],"janvier","février","mars","avril","mai","juin","juillet.","août","septembre","octobre","novembre","décembre")</f>
        <v>août</v>
      </c>
      <c r="AG1395" t="str">
        <f>Ventes[[#This Row],[DateAnnee]]&amp;IF(WEEKNUM(Ventes[[#This Row],[VenteDate]])&lt;10,"-0","-")&amp;WEEKNUM(Ventes[[#This Row],[VenteDate]])</f>
        <v>2025-33</v>
      </c>
      <c r="AH1395" s="10">
        <f>YEAR(Ventes[[#This Row],[VenteDate]])</f>
        <v>2025</v>
      </c>
      <c r="AI1395" s="1"/>
      <c r="AK1395" s="2"/>
      <c r="AR1395"/>
      <c r="AS1395"/>
      <c r="AT1395"/>
      <c r="AU1395"/>
      <c r="AV1395"/>
      <c r="AW1395"/>
      <c r="BA1395"/>
      <c r="BC1395"/>
    </row>
    <row r="1396" spans="1:55">
      <c r="A1396" t="s">
        <v>2442</v>
      </c>
      <c r="B1396" t="s">
        <v>2443</v>
      </c>
      <c r="C1396" t="s">
        <v>313</v>
      </c>
      <c r="D1396" s="7">
        <v>45597</v>
      </c>
      <c r="E1396" s="8">
        <v>46232</v>
      </c>
      <c r="F1396" s="8" t="s">
        <v>170</v>
      </c>
      <c r="G1396" t="s">
        <v>171</v>
      </c>
      <c r="H1396" t="s">
        <v>155</v>
      </c>
      <c r="I1396" t="s">
        <v>156</v>
      </c>
      <c r="J1396" t="s">
        <v>157</v>
      </c>
      <c r="K1396" t="s">
        <v>1459</v>
      </c>
      <c r="L1396" s="9" t="s">
        <v>1460</v>
      </c>
      <c r="M1396" s="9" t="s">
        <v>43</v>
      </c>
      <c r="N1396" t="s">
        <v>44</v>
      </c>
      <c r="O1396" t="s">
        <v>77</v>
      </c>
      <c r="P1396" t="s">
        <v>78</v>
      </c>
      <c r="Q1396" s="5" t="s">
        <v>79</v>
      </c>
      <c r="R1396" t="s">
        <v>80</v>
      </c>
      <c r="S1396" t="s">
        <v>271</v>
      </c>
      <c r="T1396" t="s">
        <v>272</v>
      </c>
      <c r="U1396">
        <v>10</v>
      </c>
      <c r="V1396">
        <v>15</v>
      </c>
      <c r="W1396">
        <v>104.75</v>
      </c>
      <c r="X1396">
        <f>Ventes[[#This Row],[VenteNombre]]*Ventes[[#This Row],[PUHT]]</f>
        <v>1571.25</v>
      </c>
      <c r="Y1396">
        <f>IF(Ventes[[#This Row],[RemiseType]]="Aucun",0,IF(Ventes[[#This Row],[RemiseType]]="Bas",3%,IF(Ventes[[#This Row],[RemiseType]]="Moyen",5%,IF(Ventes[[#This Row],[RemiseType]]="Elevé",10%,0))))*Ventes[[#This Row],[VenteBrut]]</f>
        <v>157.125</v>
      </c>
      <c r="Z1396">
        <f>Ventes[[#This Row],[VenteBrut]]-Ventes[[#This Row],[Remise]]</f>
        <v>1414.125</v>
      </c>
      <c r="AA1396">
        <f>Ventes[[#This Row],[VenteNombre]]*Ventes[[#This Row],[CUHT]]</f>
        <v>150</v>
      </c>
      <c r="AB1396">
        <f>ROUND(Ventes[[#This Row],[VenteNet]]-Ventes[[#This Row],[Cout]],2)</f>
        <v>1264.1300000000001</v>
      </c>
      <c r="AC1396">
        <f>WEEKDAY(Ventes[[#This Row],[VenteDate]], 2)</f>
        <v>3</v>
      </c>
      <c r="AD1396" t="str">
        <f>CHOOSE(WEEKDAY(Ventes[[#This Row],[VenteDate]], 2),"lun.","mar.","mer.","jeu.","ven.","sam.","dim.")</f>
        <v>mer.</v>
      </c>
      <c r="AE1396" s="10" t="str">
        <f>IF(MONTH(Ventes[[#This Row],[VenteDate]])&lt;10,"0"&amp;MONTH(Ventes[[#This Row],[VenteDate]]),TEXT(MONTH(Ventes[[#This Row],[VenteDate]]),"##"))</f>
        <v>07</v>
      </c>
      <c r="AF1396" t="str">
        <f>CHOOSE(Ventes[[#This Row],[DateMoisNumero]],"janvier","février","mars","avril","mai","juin","juillet.","août","septembre","octobre","novembre","décembre")</f>
        <v>juillet.</v>
      </c>
      <c r="AG1396" t="str">
        <f>Ventes[[#This Row],[DateAnnee]]&amp;IF(WEEKNUM(Ventes[[#This Row],[VenteDate]])&lt;10,"-0","-")&amp;WEEKNUM(Ventes[[#This Row],[VenteDate]])</f>
        <v>2026-31</v>
      </c>
      <c r="AH1396" s="10">
        <f>YEAR(Ventes[[#This Row],[VenteDate]])</f>
        <v>2026</v>
      </c>
      <c r="AI1396" s="1"/>
      <c r="AK1396" s="2"/>
      <c r="AR1396"/>
      <c r="AS1396"/>
      <c r="AT1396"/>
      <c r="AU1396"/>
      <c r="AV1396"/>
      <c r="AW1396"/>
      <c r="BA1396"/>
      <c r="BC1396"/>
    </row>
    <row r="1397" spans="1:55">
      <c r="A1397" t="s">
        <v>2442</v>
      </c>
      <c r="B1397" t="s">
        <v>2443</v>
      </c>
      <c r="C1397" t="s">
        <v>313</v>
      </c>
      <c r="D1397" s="7">
        <v>45597</v>
      </c>
      <c r="E1397" s="8">
        <v>46248</v>
      </c>
      <c r="F1397" s="8" t="s">
        <v>170</v>
      </c>
      <c r="G1397" t="s">
        <v>171</v>
      </c>
      <c r="H1397" t="s">
        <v>155</v>
      </c>
      <c r="I1397" t="s">
        <v>156</v>
      </c>
      <c r="J1397" t="s">
        <v>157</v>
      </c>
      <c r="K1397" t="s">
        <v>2446</v>
      </c>
      <c r="L1397" s="9" t="s">
        <v>2447</v>
      </c>
      <c r="M1397" s="9" t="s">
        <v>63</v>
      </c>
      <c r="N1397" t="s">
        <v>64</v>
      </c>
      <c r="O1397" t="s">
        <v>77</v>
      </c>
      <c r="P1397" t="s">
        <v>78</v>
      </c>
      <c r="Q1397" s="5" t="s">
        <v>79</v>
      </c>
      <c r="R1397" t="s">
        <v>80</v>
      </c>
      <c r="S1397" t="s">
        <v>49</v>
      </c>
      <c r="T1397" t="s">
        <v>50</v>
      </c>
      <c r="U1397">
        <v>10.32</v>
      </c>
      <c r="V1397">
        <v>68</v>
      </c>
      <c r="W1397">
        <v>110.8</v>
      </c>
      <c r="X1397">
        <f>Ventes[[#This Row],[VenteNombre]]*Ventes[[#This Row],[PUHT]]</f>
        <v>7534.4</v>
      </c>
      <c r="Y1397">
        <f>IF(Ventes[[#This Row],[RemiseType]]="Aucun",0,IF(Ventes[[#This Row],[RemiseType]]="Bas",3%,IF(Ventes[[#This Row],[RemiseType]]="Moyen",5%,IF(Ventes[[#This Row],[RemiseType]]="Elevé",10%,0))))*Ventes[[#This Row],[VenteBrut]]</f>
        <v>753.44</v>
      </c>
      <c r="Z1397">
        <f>Ventes[[#This Row],[VenteBrut]]-Ventes[[#This Row],[Remise]]</f>
        <v>6780.9599999999991</v>
      </c>
      <c r="AA1397">
        <f>Ventes[[#This Row],[VenteNombre]]*Ventes[[#This Row],[CUHT]]</f>
        <v>701.76</v>
      </c>
      <c r="AB1397">
        <f>ROUND(Ventes[[#This Row],[VenteNet]]-Ventes[[#This Row],[Cout]],2)</f>
        <v>6079.2</v>
      </c>
      <c r="AC1397">
        <f>WEEKDAY(Ventes[[#This Row],[VenteDate]], 2)</f>
        <v>5</v>
      </c>
      <c r="AD1397" t="str">
        <f>CHOOSE(WEEKDAY(Ventes[[#This Row],[VenteDate]], 2),"lun.","mar.","mer.","jeu.","ven.","sam.","dim.")</f>
        <v>ven.</v>
      </c>
      <c r="AE1397" s="10" t="str">
        <f>IF(MONTH(Ventes[[#This Row],[VenteDate]])&lt;10,"0"&amp;MONTH(Ventes[[#This Row],[VenteDate]]),TEXT(MONTH(Ventes[[#This Row],[VenteDate]]),"##"))</f>
        <v>08</v>
      </c>
      <c r="AF1397" t="str">
        <f>CHOOSE(Ventes[[#This Row],[DateMoisNumero]],"janvier","février","mars","avril","mai","juin","juillet.","août","septembre","octobre","novembre","décembre")</f>
        <v>août</v>
      </c>
      <c r="AG1397" t="str">
        <f>Ventes[[#This Row],[DateAnnee]]&amp;IF(WEEKNUM(Ventes[[#This Row],[VenteDate]])&lt;10,"-0","-")&amp;WEEKNUM(Ventes[[#This Row],[VenteDate]])</f>
        <v>2026-33</v>
      </c>
      <c r="AH1397" s="10">
        <f>YEAR(Ventes[[#This Row],[VenteDate]])</f>
        <v>2026</v>
      </c>
      <c r="AI1397" s="1"/>
      <c r="AK1397" s="2"/>
      <c r="AR1397"/>
      <c r="AS1397"/>
      <c r="AT1397"/>
      <c r="AU1397"/>
      <c r="AV1397"/>
      <c r="AW1397"/>
      <c r="BA1397"/>
      <c r="BC1397"/>
    </row>
    <row r="1398" spans="1:55">
      <c r="A1398" t="s">
        <v>2442</v>
      </c>
      <c r="B1398" t="s">
        <v>2443</v>
      </c>
      <c r="C1398" t="s">
        <v>313</v>
      </c>
      <c r="D1398" s="7">
        <v>45597</v>
      </c>
      <c r="E1398" s="8">
        <v>46358</v>
      </c>
      <c r="F1398" s="8" t="s">
        <v>170</v>
      </c>
      <c r="G1398" t="s">
        <v>171</v>
      </c>
      <c r="H1398" t="s">
        <v>155</v>
      </c>
      <c r="I1398" t="s">
        <v>156</v>
      </c>
      <c r="J1398" t="s">
        <v>157</v>
      </c>
      <c r="K1398" t="s">
        <v>1957</v>
      </c>
      <c r="L1398" s="9" t="s">
        <v>1958</v>
      </c>
      <c r="M1398" s="9" t="s">
        <v>130</v>
      </c>
      <c r="N1398" t="s">
        <v>131</v>
      </c>
      <c r="O1398" t="s">
        <v>77</v>
      </c>
      <c r="P1398" t="s">
        <v>78</v>
      </c>
      <c r="Q1398" s="5" t="s">
        <v>79</v>
      </c>
      <c r="R1398" t="s">
        <v>80</v>
      </c>
      <c r="S1398" t="s">
        <v>119</v>
      </c>
      <c r="T1398" t="s">
        <v>120</v>
      </c>
      <c r="U1398">
        <v>10.98</v>
      </c>
      <c r="V1398">
        <v>24</v>
      </c>
      <c r="W1398">
        <v>15.93</v>
      </c>
      <c r="X1398">
        <f>Ventes[[#This Row],[VenteNombre]]*Ventes[[#This Row],[PUHT]]</f>
        <v>382.32</v>
      </c>
      <c r="Y1398">
        <f>IF(Ventes[[#This Row],[RemiseType]]="Aucun",0,IF(Ventes[[#This Row],[RemiseType]]="Bas",3%,IF(Ventes[[#This Row],[RemiseType]]="Moyen",5%,IF(Ventes[[#This Row],[RemiseType]]="Elevé",10%,0))))*Ventes[[#This Row],[VenteBrut]]</f>
        <v>38.231999999999999</v>
      </c>
      <c r="Z1398">
        <f>Ventes[[#This Row],[VenteBrut]]-Ventes[[#This Row],[Remise]]</f>
        <v>344.08799999999997</v>
      </c>
      <c r="AA1398">
        <f>Ventes[[#This Row],[VenteNombre]]*Ventes[[#This Row],[CUHT]]</f>
        <v>263.52</v>
      </c>
      <c r="AB1398">
        <f>ROUND(Ventes[[#This Row],[VenteNet]]-Ventes[[#This Row],[Cout]],2)</f>
        <v>80.569999999999993</v>
      </c>
      <c r="AC1398">
        <f>WEEKDAY(Ventes[[#This Row],[VenteDate]], 2)</f>
        <v>3</v>
      </c>
      <c r="AD1398" t="str">
        <f>CHOOSE(WEEKDAY(Ventes[[#This Row],[VenteDate]], 2),"lun.","mar.","mer.","jeu.","ven.","sam.","dim.")</f>
        <v>mer.</v>
      </c>
      <c r="AE1398" s="10" t="str">
        <f>IF(MONTH(Ventes[[#This Row],[VenteDate]])&lt;10,"0"&amp;MONTH(Ventes[[#This Row],[VenteDate]]),TEXT(MONTH(Ventes[[#This Row],[VenteDate]]),"##"))</f>
        <v>12</v>
      </c>
      <c r="AF1398" t="str">
        <f>CHOOSE(Ventes[[#This Row],[DateMoisNumero]],"janvier","février","mars","avril","mai","juin","juillet.","août","septembre","octobre","novembre","décembre")</f>
        <v>décembre</v>
      </c>
      <c r="AG1398" t="str">
        <f>Ventes[[#This Row],[DateAnnee]]&amp;IF(WEEKNUM(Ventes[[#This Row],[VenteDate]])&lt;10,"-0","-")&amp;WEEKNUM(Ventes[[#This Row],[VenteDate]])</f>
        <v>2026-49</v>
      </c>
      <c r="AH1398" s="10">
        <f>YEAR(Ventes[[#This Row],[VenteDate]])</f>
        <v>2026</v>
      </c>
      <c r="AI1398" s="1"/>
      <c r="AK1398" s="2"/>
      <c r="AR1398"/>
      <c r="AS1398"/>
      <c r="AT1398"/>
      <c r="AU1398"/>
      <c r="AV1398"/>
      <c r="AW1398"/>
      <c r="BA1398"/>
      <c r="BC1398"/>
    </row>
    <row r="1399" spans="1:55">
      <c r="A1399" t="s">
        <v>2442</v>
      </c>
      <c r="B1399" t="s">
        <v>2443</v>
      </c>
      <c r="C1399" t="s">
        <v>313</v>
      </c>
      <c r="D1399" s="7">
        <v>45597</v>
      </c>
      <c r="E1399" s="8">
        <v>46537</v>
      </c>
      <c r="F1399" s="8" t="s">
        <v>170</v>
      </c>
      <c r="G1399" t="s">
        <v>171</v>
      </c>
      <c r="H1399" t="s">
        <v>155</v>
      </c>
      <c r="I1399" t="s">
        <v>156</v>
      </c>
      <c r="J1399" t="s">
        <v>157</v>
      </c>
      <c r="K1399" t="s">
        <v>2266</v>
      </c>
      <c r="L1399" s="9" t="s">
        <v>2267</v>
      </c>
      <c r="M1399" s="9" t="s">
        <v>53</v>
      </c>
      <c r="N1399" t="s">
        <v>54</v>
      </c>
      <c r="O1399" t="s">
        <v>77</v>
      </c>
      <c r="P1399" s="9" t="s">
        <v>78</v>
      </c>
      <c r="Q1399" s="5" t="s">
        <v>65</v>
      </c>
      <c r="R1399" t="s">
        <v>66</v>
      </c>
      <c r="S1399" t="s">
        <v>115</v>
      </c>
      <c r="T1399" t="s">
        <v>116</v>
      </c>
      <c r="U1399" s="9">
        <v>85.32</v>
      </c>
      <c r="V1399">
        <v>38</v>
      </c>
      <c r="W1399" s="9">
        <v>117.45</v>
      </c>
      <c r="X1399">
        <f>Ventes[[#This Row],[VenteNombre]]*Ventes[[#This Row],[PUHT]]</f>
        <v>4463.1000000000004</v>
      </c>
      <c r="Y1399">
        <f>IF(Ventes[[#This Row],[RemiseType]]="Aucun",0,IF(Ventes[[#This Row],[RemiseType]]="Bas",3%,IF(Ventes[[#This Row],[RemiseType]]="Moyen",5%,IF(Ventes[[#This Row],[RemiseType]]="Elevé",10%,0))))*Ventes[[#This Row],[VenteBrut]]</f>
        <v>446.31000000000006</v>
      </c>
      <c r="Z1399">
        <f>Ventes[[#This Row],[VenteBrut]]-Ventes[[#This Row],[Remise]]</f>
        <v>4016.7900000000004</v>
      </c>
      <c r="AA1399">
        <f>Ventes[[#This Row],[VenteNombre]]*Ventes[[#This Row],[CUHT]]</f>
        <v>3242.16</v>
      </c>
      <c r="AB1399">
        <f>ROUND(Ventes[[#This Row],[VenteNet]]-Ventes[[#This Row],[Cout]],2)</f>
        <v>774.63</v>
      </c>
      <c r="AC1399">
        <f>WEEKDAY(Ventes[[#This Row],[VenteDate]], 2)</f>
        <v>7</v>
      </c>
      <c r="AD1399" t="str">
        <f>CHOOSE(WEEKDAY(Ventes[[#This Row],[VenteDate]], 2),"lun.","mar.","mer.","jeu.","ven.","sam.","dim.")</f>
        <v>dim.</v>
      </c>
      <c r="AE1399" s="10" t="str">
        <f>IF(MONTH(Ventes[[#This Row],[VenteDate]])&lt;10,"0"&amp;MONTH(Ventes[[#This Row],[VenteDate]]),TEXT(MONTH(Ventes[[#This Row],[VenteDate]]),"##"))</f>
        <v>05</v>
      </c>
      <c r="AF1399" t="str">
        <f>CHOOSE(Ventes[[#This Row],[DateMoisNumero]],"janvier","février","mars","avril","mai","juin","juillet.","août","septembre","octobre","novembre","décembre")</f>
        <v>mai</v>
      </c>
      <c r="AG1399" t="str">
        <f>Ventes[[#This Row],[DateAnnee]]&amp;IF(WEEKNUM(Ventes[[#This Row],[VenteDate]])&lt;10,"-0","-")&amp;WEEKNUM(Ventes[[#This Row],[VenteDate]])</f>
        <v>2027-23</v>
      </c>
      <c r="AH1399" s="10">
        <f>YEAR(Ventes[[#This Row],[VenteDate]])</f>
        <v>2027</v>
      </c>
      <c r="AI1399" s="1"/>
      <c r="AK1399" s="2"/>
      <c r="AR1399"/>
      <c r="AS1399"/>
      <c r="AT1399"/>
      <c r="AU1399"/>
      <c r="AV1399"/>
      <c r="AW1399"/>
      <c r="BA1399"/>
      <c r="BC1399"/>
    </row>
    <row r="1400" spans="1:55">
      <c r="A1400" t="s">
        <v>2442</v>
      </c>
      <c r="B1400" t="s">
        <v>2443</v>
      </c>
      <c r="C1400" t="s">
        <v>313</v>
      </c>
      <c r="D1400" s="7">
        <v>45597</v>
      </c>
      <c r="E1400" s="8">
        <v>46612</v>
      </c>
      <c r="F1400" s="8" t="s">
        <v>170</v>
      </c>
      <c r="G1400" t="s">
        <v>171</v>
      </c>
      <c r="H1400" t="s">
        <v>155</v>
      </c>
      <c r="I1400" t="s">
        <v>156</v>
      </c>
      <c r="J1400" t="s">
        <v>157</v>
      </c>
      <c r="K1400" t="s">
        <v>2448</v>
      </c>
      <c r="L1400" s="9" t="s">
        <v>2449</v>
      </c>
      <c r="M1400" s="9" t="s">
        <v>63</v>
      </c>
      <c r="N1400" t="s">
        <v>64</v>
      </c>
      <c r="O1400" t="s">
        <v>77</v>
      </c>
      <c r="P1400" s="9" t="s">
        <v>78</v>
      </c>
      <c r="Q1400" s="5" t="s">
        <v>57</v>
      </c>
      <c r="R1400" t="s">
        <v>58</v>
      </c>
      <c r="S1400" t="s">
        <v>49</v>
      </c>
      <c r="T1400" t="s">
        <v>50</v>
      </c>
      <c r="U1400" s="9">
        <v>154.80000000000001</v>
      </c>
      <c r="V1400">
        <v>70</v>
      </c>
      <c r="W1400" s="9">
        <v>262</v>
      </c>
      <c r="X1400">
        <f>Ventes[[#This Row],[VenteNombre]]*Ventes[[#This Row],[PUHT]]</f>
        <v>18340</v>
      </c>
      <c r="Y1400">
        <f>IF(Ventes[[#This Row],[RemiseType]]="Aucun",0,IF(Ventes[[#This Row],[RemiseType]]="Bas",3%,IF(Ventes[[#This Row],[RemiseType]]="Moyen",5%,IF(Ventes[[#This Row],[RemiseType]]="Elevé",10%,0))))*Ventes[[#This Row],[VenteBrut]]</f>
        <v>1834</v>
      </c>
      <c r="Z1400">
        <f>Ventes[[#This Row],[VenteBrut]]-Ventes[[#This Row],[Remise]]</f>
        <v>16506</v>
      </c>
      <c r="AA1400">
        <f>Ventes[[#This Row],[VenteNombre]]*Ventes[[#This Row],[CUHT]]</f>
        <v>10836</v>
      </c>
      <c r="AB1400">
        <f>ROUND(Ventes[[#This Row],[VenteNet]]-Ventes[[#This Row],[Cout]],2)</f>
        <v>5670</v>
      </c>
      <c r="AC1400">
        <f>WEEKDAY(Ventes[[#This Row],[VenteDate]], 2)</f>
        <v>5</v>
      </c>
      <c r="AD1400" t="str">
        <f>CHOOSE(WEEKDAY(Ventes[[#This Row],[VenteDate]], 2),"lun.","mar.","mer.","jeu.","ven.","sam.","dim.")</f>
        <v>ven.</v>
      </c>
      <c r="AE1400" s="10" t="str">
        <f>IF(MONTH(Ventes[[#This Row],[VenteDate]])&lt;10,"0"&amp;MONTH(Ventes[[#This Row],[VenteDate]]),TEXT(MONTH(Ventes[[#This Row],[VenteDate]]),"##"))</f>
        <v>08</v>
      </c>
      <c r="AF1400" t="str">
        <f>CHOOSE(Ventes[[#This Row],[DateMoisNumero]],"janvier","février","mars","avril","mai","juin","juillet.","août","septembre","octobre","novembre","décembre")</f>
        <v>août</v>
      </c>
      <c r="AG1400" t="str">
        <f>Ventes[[#This Row],[DateAnnee]]&amp;IF(WEEKNUM(Ventes[[#This Row],[VenteDate]])&lt;10,"-0","-")&amp;WEEKNUM(Ventes[[#This Row],[VenteDate]])</f>
        <v>2027-33</v>
      </c>
      <c r="AH1400" s="10">
        <f>YEAR(Ventes[[#This Row],[VenteDate]])</f>
        <v>2027</v>
      </c>
      <c r="AI1400" s="1"/>
      <c r="AK1400" s="2"/>
      <c r="AR1400"/>
      <c r="AS1400"/>
      <c r="AT1400"/>
      <c r="AU1400"/>
      <c r="AV1400"/>
      <c r="AW1400"/>
      <c r="BA1400"/>
      <c r="BC1400"/>
    </row>
    <row r="1401" spans="1:55">
      <c r="A1401" t="s">
        <v>2442</v>
      </c>
      <c r="B1401" t="s">
        <v>2443</v>
      </c>
      <c r="C1401" t="s">
        <v>313</v>
      </c>
      <c r="D1401" s="7">
        <v>45597</v>
      </c>
      <c r="E1401" s="8">
        <v>46615</v>
      </c>
      <c r="F1401" s="8" t="s">
        <v>170</v>
      </c>
      <c r="G1401" t="s">
        <v>171</v>
      </c>
      <c r="H1401" t="s">
        <v>155</v>
      </c>
      <c r="I1401" t="s">
        <v>156</v>
      </c>
      <c r="J1401" t="s">
        <v>157</v>
      </c>
      <c r="K1401" t="s">
        <v>2450</v>
      </c>
      <c r="L1401" s="9" t="s">
        <v>2451</v>
      </c>
      <c r="M1401" s="9" t="s">
        <v>63</v>
      </c>
      <c r="N1401" t="s">
        <v>64</v>
      </c>
      <c r="O1401" t="s">
        <v>77</v>
      </c>
      <c r="P1401" s="9" t="s">
        <v>78</v>
      </c>
      <c r="Q1401" s="5" t="s">
        <v>47</v>
      </c>
      <c r="R1401" t="s">
        <v>48</v>
      </c>
      <c r="S1401" t="s">
        <v>307</v>
      </c>
      <c r="T1401" t="s">
        <v>308</v>
      </c>
      <c r="U1401" s="9">
        <v>34.56</v>
      </c>
      <c r="V1401">
        <v>15</v>
      </c>
      <c r="W1401" s="9">
        <v>52.25</v>
      </c>
      <c r="X1401">
        <f>Ventes[[#This Row],[VenteNombre]]*Ventes[[#This Row],[PUHT]]</f>
        <v>783.75</v>
      </c>
      <c r="Y1401">
        <f>IF(Ventes[[#This Row],[RemiseType]]="Aucun",0,IF(Ventes[[#This Row],[RemiseType]]="Bas",3%,IF(Ventes[[#This Row],[RemiseType]]="Moyen",5%,IF(Ventes[[#This Row],[RemiseType]]="Elevé",10%,0))))*Ventes[[#This Row],[VenteBrut]]</f>
        <v>78.375</v>
      </c>
      <c r="Z1401">
        <f>Ventes[[#This Row],[VenteBrut]]-Ventes[[#This Row],[Remise]]</f>
        <v>705.375</v>
      </c>
      <c r="AA1401">
        <f>Ventes[[#This Row],[VenteNombre]]*Ventes[[#This Row],[CUHT]]</f>
        <v>518.40000000000009</v>
      </c>
      <c r="AB1401">
        <f>ROUND(Ventes[[#This Row],[VenteNet]]-Ventes[[#This Row],[Cout]],2)</f>
        <v>186.98</v>
      </c>
      <c r="AC1401">
        <f>WEEKDAY(Ventes[[#This Row],[VenteDate]], 2)</f>
        <v>1</v>
      </c>
      <c r="AD1401" t="str">
        <f>CHOOSE(WEEKDAY(Ventes[[#This Row],[VenteDate]], 2),"lun.","mar.","mer.","jeu.","ven.","sam.","dim.")</f>
        <v>lun.</v>
      </c>
      <c r="AE1401" s="10" t="str">
        <f>IF(MONTH(Ventes[[#This Row],[VenteDate]])&lt;10,"0"&amp;MONTH(Ventes[[#This Row],[VenteDate]]),TEXT(MONTH(Ventes[[#This Row],[VenteDate]]),"##"))</f>
        <v>08</v>
      </c>
      <c r="AF1401" t="str">
        <f>CHOOSE(Ventes[[#This Row],[DateMoisNumero]],"janvier","février","mars","avril","mai","juin","juillet.","août","septembre","octobre","novembre","décembre")</f>
        <v>août</v>
      </c>
      <c r="AG1401" t="str">
        <f>Ventes[[#This Row],[DateAnnee]]&amp;IF(WEEKNUM(Ventes[[#This Row],[VenteDate]])&lt;10,"-0","-")&amp;WEEKNUM(Ventes[[#This Row],[VenteDate]])</f>
        <v>2027-34</v>
      </c>
      <c r="AH1401" s="10">
        <f>YEAR(Ventes[[#This Row],[VenteDate]])</f>
        <v>2027</v>
      </c>
      <c r="AI1401" s="1"/>
      <c r="AK1401" s="2"/>
      <c r="AR1401"/>
      <c r="AS1401"/>
      <c r="AT1401"/>
      <c r="AU1401"/>
      <c r="AV1401"/>
      <c r="AW1401"/>
      <c r="BA1401"/>
      <c r="BC140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Utilisateur invité</cp:lastModifiedBy>
  <cp:revision/>
  <dcterms:created xsi:type="dcterms:W3CDTF">2020-06-21T07:15:41Z</dcterms:created>
  <dcterms:modified xsi:type="dcterms:W3CDTF">2024-04-17T21:08:59Z</dcterms:modified>
  <cp:category/>
  <cp:contentStatus/>
</cp:coreProperties>
</file>