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iaon\Desktop\CQF\Module 1\Lecture 2\"/>
    </mc:Choice>
  </mc:AlternateContent>
  <xr:revisionPtr revIDLastSave="0" documentId="13_ncr:1_{98B214AD-898E-41A9-B6F7-C292F9871DF0}" xr6:coauthVersionLast="45" xr6:coauthVersionMax="45" xr10:uidLastSave="{00000000-0000-0000-0000-000000000000}"/>
  <bookViews>
    <workbookView xWindow="-96" yWindow="-96" windowWidth="23232" windowHeight="12552" xr2:uid="{1E0DB568-69B1-44A7-A8FF-53625139E31B}"/>
  </bookViews>
  <sheets>
    <sheet name="Sheet1" sheetId="1" r:id="rId1"/>
  </sheets>
  <definedNames>
    <definedName name="DF">Sheet1!$B$13</definedName>
    <definedName name="exp">Sheet1!$B$6</definedName>
    <definedName name="int_rate">Sheet1!#REF!</definedName>
    <definedName name="intrate">Sheet1!$B$3</definedName>
    <definedName name="p">Sheet1!$B$12</definedName>
    <definedName name="pdash">Sheet1!$B$12</definedName>
    <definedName name="pflag">Sheet1!$C$5</definedName>
    <definedName name="stock">Sheet1!$B$1</definedName>
    <definedName name="strike">Sheet1!$B$4</definedName>
    <definedName name="tstep">Sheet1!$B$9</definedName>
    <definedName name="u">Sheet1!$B$10</definedName>
    <definedName name="usflag">Sheet1!$C$7</definedName>
    <definedName name="v">Sheet1!$B$11</definedName>
    <definedName name="vol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C7" i="1" l="1"/>
  <c r="C5" i="1"/>
  <c r="B27" i="1" s="1"/>
  <c r="C30" i="1"/>
  <c r="D34" i="1" s="1"/>
  <c r="E30" i="1" s="1"/>
  <c r="F26" i="1" s="1"/>
  <c r="D18" i="1"/>
  <c r="C22" i="1"/>
  <c r="B26" i="1"/>
  <c r="B10" i="1"/>
  <c r="B9" i="1"/>
  <c r="B13" i="1" s="1"/>
  <c r="F35" i="1" l="1"/>
  <c r="F37" i="1" s="1"/>
  <c r="C23" i="1"/>
  <c r="F43" i="1"/>
  <c r="F45" i="1" s="1"/>
  <c r="D19" i="1"/>
  <c r="F11" i="1"/>
  <c r="F13" i="1" s="1"/>
  <c r="E23" i="1"/>
  <c r="E15" i="1"/>
  <c r="E39" i="1"/>
  <c r="E31" i="1"/>
  <c r="C31" i="1"/>
  <c r="F19" i="1"/>
  <c r="F21" i="1" s="1"/>
  <c r="E17" i="1" s="1"/>
  <c r="D27" i="1"/>
  <c r="F27" i="1"/>
  <c r="F29" i="1" s="1"/>
  <c r="D35" i="1"/>
  <c r="D26" i="1"/>
  <c r="E22" i="1" s="1"/>
  <c r="F18" i="1" s="1"/>
  <c r="E38" i="1"/>
  <c r="E14" i="1"/>
  <c r="B11" i="1"/>
  <c r="B12" i="1"/>
  <c r="E16" i="1" l="1"/>
  <c r="E41" i="1"/>
  <c r="E40" i="1"/>
  <c r="E32" i="1"/>
  <c r="E33" i="1"/>
  <c r="E25" i="1"/>
  <c r="E24" i="1"/>
  <c r="F34" i="1"/>
  <c r="F42" i="1"/>
  <c r="D21" i="1" l="1"/>
  <c r="D20" i="1"/>
  <c r="D37" i="1"/>
  <c r="D36" i="1"/>
  <c r="D29" i="1"/>
  <c r="D28" i="1"/>
  <c r="C32" i="1" l="1"/>
  <c r="C25" i="1"/>
  <c r="C33" i="1"/>
  <c r="C24" i="1"/>
  <c r="B28" i="1" l="1"/>
  <c r="B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Ning Xiao</author>
  </authors>
  <commentList>
    <comment ref="C5" authorId="0" shapeId="0" xr:uid="{3806759E-1BE5-4EE4-BE51-7DC508F00711}">
      <text>
        <r>
          <rPr>
            <sz val="9"/>
            <color indexed="81"/>
            <rFont val="Tahoma"/>
            <family val="2"/>
          </rPr>
          <t>=IF(B5="C",1,-1)</t>
        </r>
      </text>
    </comment>
    <comment ref="B9" authorId="0" shapeId="0" xr:uid="{20943FE4-7D5C-4854-B97E-44B5047A86A9}">
      <text>
        <r>
          <rPr>
            <sz val="9"/>
            <color indexed="81"/>
            <rFont val="Tahoma"/>
            <family val="2"/>
          </rPr>
          <t>=exp/4</t>
        </r>
      </text>
    </comment>
    <comment ref="B10" authorId="0" shapeId="0" xr:uid="{090B1DBF-A83D-44C8-BC01-6F1D2AD27F40}">
      <text>
        <r>
          <rPr>
            <sz val="9"/>
            <color indexed="81"/>
            <rFont val="Tahoma"/>
            <family val="2"/>
          </rPr>
          <t>=1+vol*SQRT(tstep)</t>
        </r>
      </text>
    </comment>
    <comment ref="B11" authorId="0" shapeId="0" xr:uid="{D72A0D2C-A528-498E-9BB5-A69B059A9DAF}">
      <text>
        <r>
          <rPr>
            <sz val="9"/>
            <color indexed="81"/>
            <rFont val="Tahoma"/>
            <family val="2"/>
          </rPr>
          <t>=1-vol*SQRT(tstep)</t>
        </r>
      </text>
    </comment>
    <comment ref="F11" authorId="0" shapeId="0" xr:uid="{3C30E92F-0C49-4CA5-9902-14E09E769D84}">
      <text>
        <r>
          <rPr>
            <sz val="9"/>
            <color indexed="81"/>
            <rFont val="Tahoma"/>
            <family val="2"/>
          </rPr>
          <t>=MAX(pflag*(F10-strike),0)</t>
        </r>
      </text>
    </comment>
    <comment ref="B12" authorId="0" shapeId="0" xr:uid="{6C7DB9C5-AFB3-4120-B901-B2722593A36F}">
      <text>
        <r>
          <rPr>
            <sz val="9"/>
            <color indexed="81"/>
            <rFont val="Tahoma"/>
            <family val="2"/>
          </rPr>
          <t>=1/2+intrate*SQRT(tstep)/2/vol</t>
        </r>
      </text>
    </comment>
    <comment ref="B13" authorId="0" shapeId="0" xr:uid="{45F486F1-0E6C-405E-87D9-BB7C2428AB4E}">
      <text>
        <r>
          <rPr>
            <sz val="9"/>
            <color indexed="81"/>
            <rFont val="Tahoma"/>
            <family val="2"/>
          </rPr>
          <t>=1/(1+intrate*tstep)</t>
        </r>
      </text>
    </comment>
    <comment ref="F13" authorId="0" shapeId="0" xr:uid="{43038326-4BBA-462B-B96F-23368945E9C6}">
      <text>
        <r>
          <rPr>
            <sz val="9"/>
            <color indexed="81"/>
            <rFont val="Tahoma"/>
            <family val="2"/>
          </rPr>
          <t>=F11</t>
        </r>
      </text>
    </comment>
    <comment ref="E16" authorId="0" shapeId="0" xr:uid="{7E2D9C62-EB9B-4065-931A-E0BCAB0F7E3C}">
      <text>
        <r>
          <rPr>
            <sz val="9"/>
            <color indexed="81"/>
            <rFont val="Tahoma"/>
            <family val="2"/>
          </rPr>
          <t>=(F13-F21)/(F10-F18)</t>
        </r>
      </text>
    </comment>
    <comment ref="E17" authorId="0" shapeId="0" xr:uid="{5AFAE83E-68A1-4503-824A-69EEC3F5AE30}">
      <text>
        <r>
          <rPr>
            <sz val="9"/>
            <color indexed="81"/>
            <rFont val="Tahoma"/>
            <family val="2"/>
          </rPr>
          <t>=MAX(DF*(pdash*F13+(1-pdash)*F21),E15*usflag)</t>
        </r>
      </text>
    </comment>
    <comment ref="C22" authorId="0" shapeId="0" xr:uid="{AAAEB9A7-76FE-48B1-8AB1-0DBE4602FC8D}">
      <text>
        <r>
          <rPr>
            <sz val="9"/>
            <color indexed="81"/>
            <rFont val="Tahoma"/>
            <family val="2"/>
          </rPr>
          <t>=u*B26</t>
        </r>
      </text>
    </comment>
    <comment ref="C30" authorId="0" shapeId="0" xr:uid="{DB3AB4D7-0EAE-44D6-8E15-1C40B5112AFB}">
      <text>
        <r>
          <rPr>
            <sz val="9"/>
            <color indexed="81"/>
            <rFont val="Tahoma"/>
            <family val="2"/>
          </rPr>
          <t>=v*B26</t>
        </r>
      </text>
    </comment>
  </commentList>
</comments>
</file>

<file path=xl/sharedStrings.xml><?xml version="1.0" encoding="utf-8"?>
<sst xmlns="http://schemas.openxmlformats.org/spreadsheetml/2006/main" count="21" uniqueCount="20">
  <si>
    <t>US?</t>
  </si>
  <si>
    <t>Expiration</t>
  </si>
  <si>
    <t>Type</t>
  </si>
  <si>
    <t>Strike</t>
  </si>
  <si>
    <t>int rate</t>
  </si>
  <si>
    <t>Vol</t>
  </si>
  <si>
    <t>Stock</t>
  </si>
  <si>
    <t>Timestep</t>
  </si>
  <si>
    <t>u</t>
  </si>
  <si>
    <t>v</t>
  </si>
  <si>
    <t>p'</t>
  </si>
  <si>
    <t>Disc Factor</t>
  </si>
  <si>
    <t>shift+F2 to add a comment</t>
  </si>
  <si>
    <t>Payoff</t>
  </si>
  <si>
    <t>Option</t>
  </si>
  <si>
    <t>Delta</t>
  </si>
  <si>
    <t>F4 to add $ in the formula</t>
  </si>
  <si>
    <t xml:space="preserve">if 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</si>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</sst>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6045-D87E-40B5-A6FD-5159B1A90C6B}">
  <sheetPr codeName="Sheet1"/>
  <dimension ref="A1:F45"/>
  <sheetViews>
    <sheetView tabSelected="1" topLeftCell="A10" zoomScale="84" zoomScaleNormal="70" workbookViewId="0">
      <selection activeCell="B7" sqref="B7"/>
    </sheetView>
  </sheetViews>
  <sheetFormatPr defaultRowHeight="14.4" x14ac:dyDescent="0.55000000000000004"/>
  <cols>
    <col min="1" max="1" width="9.3671875" bestFit="1" customWidth="1"/>
  </cols>
  <sheetData>
    <row r="1" spans="1:6" x14ac:dyDescent="0.55000000000000004">
      <c r="A1" t="s">
        <v>6</v>
      </c>
      <c r="B1" s="1">
        <v>100</v>
      </c>
      <c r="E1" t="s">
        <v>12</v>
      </c>
    </row>
    <row r="2" spans="1:6" x14ac:dyDescent="0.55000000000000004">
      <c r="A2" t="s">
        <v>5</v>
      </c>
      <c r="B2" s="1">
        <v>0.2</v>
      </c>
      <c r="E2" t="s">
        <v>16</v>
      </c>
    </row>
    <row r="3" spans="1:6" x14ac:dyDescent="0.55000000000000004">
      <c r="A3" t="s">
        <v>4</v>
      </c>
      <c r="B3" s="1">
        <v>0.05</v>
      </c>
      <c r="E3" t="s">
        <v>17</v>
      </c>
    </row>
    <row r="4" spans="1:6" x14ac:dyDescent="0.55000000000000004">
      <c r="A4" t="s">
        <v>3</v>
      </c>
      <c r="B4" s="1">
        <v>100</v>
      </c>
    </row>
    <row r="5" spans="1:6" x14ac:dyDescent="0.55000000000000004">
      <c r="A5" t="s">
        <v>2</v>
      </c>
      <c r="B5" s="1" t="s">
        <v>18</v>
      </c>
      <c r="C5">
        <f>IF(B5="C",1,-1)</f>
        <v>1</v>
      </c>
    </row>
    <row r="6" spans="1:6" x14ac:dyDescent="0.55000000000000004">
      <c r="A6" t="s">
        <v>1</v>
      </c>
      <c r="B6" s="1">
        <v>1</v>
      </c>
    </row>
    <row r="7" spans="1:6" x14ac:dyDescent="0.55000000000000004">
      <c r="A7" t="s">
        <v>0</v>
      </c>
      <c r="B7" s="1" t="s">
        <v>19</v>
      </c>
      <c r="C7">
        <f>IF(B7="Y",1,0)</f>
        <v>1</v>
      </c>
    </row>
    <row r="9" spans="1:6" x14ac:dyDescent="0.55000000000000004">
      <c r="A9" t="s">
        <v>7</v>
      </c>
      <c r="B9">
        <f>exp/4</f>
        <v>0.25</v>
      </c>
    </row>
    <row r="10" spans="1:6" x14ac:dyDescent="0.55000000000000004">
      <c r="A10" t="s">
        <v>8</v>
      </c>
      <c r="B10">
        <f>1+vol*SQRT(tstep)</f>
        <v>1.1000000000000001</v>
      </c>
      <c r="F10" s="2">
        <f>u*E14</f>
        <v>146.41000000000008</v>
      </c>
    </row>
    <row r="11" spans="1:6" x14ac:dyDescent="0.55000000000000004">
      <c r="A11" t="s">
        <v>9</v>
      </c>
      <c r="B11">
        <f>1-vol*SQRT(tstep)</f>
        <v>0.9</v>
      </c>
      <c r="F11" s="1">
        <f>MAX(pflag*(F10-strike),0)</f>
        <v>46.410000000000082</v>
      </c>
    </row>
    <row r="12" spans="1:6" x14ac:dyDescent="0.55000000000000004">
      <c r="A12" t="s">
        <v>10</v>
      </c>
      <c r="B12">
        <f>1/2+intrate*SQRT(tstep)/2/vol</f>
        <v>0.5625</v>
      </c>
      <c r="F12" s="3"/>
    </row>
    <row r="13" spans="1:6" x14ac:dyDescent="0.55000000000000004">
      <c r="A13" t="s">
        <v>11</v>
      </c>
      <c r="B13">
        <f>1/(1+intrate*tstep)</f>
        <v>0.98765432098765438</v>
      </c>
      <c r="F13" s="4">
        <f>F11</f>
        <v>46.410000000000082</v>
      </c>
    </row>
    <row r="14" spans="1:6" x14ac:dyDescent="0.55000000000000004">
      <c r="E14" s="2">
        <f>u*D18</f>
        <v>133.10000000000005</v>
      </c>
    </row>
    <row r="15" spans="1:6" x14ac:dyDescent="0.55000000000000004">
      <c r="E15" s="1">
        <f>MAX(pflag*(E14-strike),0)</f>
        <v>33.100000000000051</v>
      </c>
    </row>
    <row r="16" spans="1:6" x14ac:dyDescent="0.55000000000000004">
      <c r="E16" s="3">
        <f>(F13-F21)/(F10-F18)</f>
        <v>1</v>
      </c>
    </row>
    <row r="17" spans="1:6" x14ac:dyDescent="0.55000000000000004">
      <c r="E17" s="4">
        <f>MAX(DF*(pdash*F13+(1-pdash)*F21),E15*usflag)</f>
        <v>34.334567901234628</v>
      </c>
    </row>
    <row r="18" spans="1:6" x14ac:dyDescent="0.55000000000000004">
      <c r="D18" s="2">
        <f>u*C22</f>
        <v>121.00000000000003</v>
      </c>
      <c r="F18" s="2">
        <f>u*E22</f>
        <v>119.79000000000003</v>
      </c>
    </row>
    <row r="19" spans="1:6" x14ac:dyDescent="0.55000000000000004">
      <c r="D19" s="1">
        <f>MAX(pflag*(D18-strike),0)</f>
        <v>21.000000000000028</v>
      </c>
      <c r="F19" s="1">
        <f>MAX(pflag*(F18-strike),0)</f>
        <v>19.790000000000035</v>
      </c>
    </row>
    <row r="20" spans="1:6" x14ac:dyDescent="0.55000000000000004">
      <c r="D20" s="3">
        <f>(E17-E25)/(E14-E22)</f>
        <v>0.9644679114376089</v>
      </c>
      <c r="F20" s="3"/>
    </row>
    <row r="21" spans="1:6" x14ac:dyDescent="0.55000000000000004">
      <c r="D21" s="4">
        <f>MAX(DF*(pdash*E17+(1-pdash)*E25),D19*usflag)</f>
        <v>23.825445816186598</v>
      </c>
      <c r="F21" s="4">
        <f>F19</f>
        <v>19.790000000000035</v>
      </c>
    </row>
    <row r="22" spans="1:6" x14ac:dyDescent="0.55000000000000004">
      <c r="C22" s="2">
        <f>u*B26</f>
        <v>110.00000000000001</v>
      </c>
      <c r="E22" s="2">
        <f>u*D26</f>
        <v>108.90000000000002</v>
      </c>
    </row>
    <row r="23" spans="1:6" x14ac:dyDescent="0.55000000000000004">
      <c r="C23" s="1">
        <f>MAX(pflag*(C22-strike),0)</f>
        <v>10.000000000000014</v>
      </c>
      <c r="E23" s="1">
        <f>MAX(pflag*(E22-strike),0)</f>
        <v>8.9000000000000199</v>
      </c>
    </row>
    <row r="24" spans="1:6" x14ac:dyDescent="0.55000000000000004">
      <c r="C24" s="3">
        <f>(D21-D29)/(D18-D26)</f>
        <v>0.80533732385584322</v>
      </c>
      <c r="E24" s="3">
        <f>(F21-F29)/(F18-F26)</f>
        <v>0.90863177226813685</v>
      </c>
    </row>
    <row r="25" spans="1:6" x14ac:dyDescent="0.55000000000000004">
      <c r="C25" s="4">
        <f>MAX(DF*(pdash*D21+(1-pdash)*D29),C23*usflag)</f>
        <v>15.875628715134916</v>
      </c>
      <c r="E25" s="4">
        <f>MAX(DF*(pdash*F21+(1-pdash)*F29),E23*usflag)</f>
        <v>10.994444444444463</v>
      </c>
    </row>
    <row r="26" spans="1:6" x14ac:dyDescent="0.55000000000000004">
      <c r="A26" s="2" t="s">
        <v>6</v>
      </c>
      <c r="B26" s="2">
        <f>stock</f>
        <v>100</v>
      </c>
      <c r="D26" s="2">
        <f>u*C30</f>
        <v>99.000000000000014</v>
      </c>
      <c r="F26" s="2">
        <f>u*E30</f>
        <v>98.010000000000019</v>
      </c>
    </row>
    <row r="27" spans="1:6" x14ac:dyDescent="0.55000000000000004">
      <c r="A27" s="1" t="s">
        <v>13</v>
      </c>
      <c r="B27" s="1">
        <f>MAX(pflag*(B26-strike),0)</f>
        <v>0</v>
      </c>
      <c r="D27" s="1">
        <f>MAX(pflag*(D26-strike),0)</f>
        <v>0</v>
      </c>
      <c r="F27" s="1">
        <f>MAX(pflag*(F26-strike),0)</f>
        <v>0</v>
      </c>
    </row>
    <row r="28" spans="1:6" x14ac:dyDescent="0.55000000000000004">
      <c r="A28" s="3" t="s">
        <v>15</v>
      </c>
      <c r="B28" s="3">
        <f>(C25-C33)/(C22-C30)</f>
        <v>0.62411408321902218</v>
      </c>
      <c r="D28" s="3">
        <f>(E25-E33)/(E22-E30)</f>
        <v>0.55527497194163922</v>
      </c>
      <c r="F28" s="3"/>
    </row>
    <row r="29" spans="1:6" x14ac:dyDescent="0.55000000000000004">
      <c r="A29" s="4" t="s">
        <v>14</v>
      </c>
      <c r="B29" s="4">
        <f>MAX(DF*(pdash*C25+(1-pdash)*C33),B27*usflag)</f>
        <v>10.286054801944168</v>
      </c>
      <c r="D29" s="4">
        <f>MAX(DF*(pdash*E25+(1-pdash)*E33),D27*usflag)</f>
        <v>6.1080246913580361</v>
      </c>
      <c r="F29" s="4">
        <f>F27</f>
        <v>0</v>
      </c>
    </row>
    <row r="30" spans="1:6" x14ac:dyDescent="0.55000000000000004">
      <c r="C30" s="2">
        <f>v*B26</f>
        <v>90</v>
      </c>
      <c r="E30" s="2">
        <f>u*D34</f>
        <v>89.100000000000009</v>
      </c>
    </row>
    <row r="31" spans="1:6" x14ac:dyDescent="0.55000000000000004">
      <c r="C31" s="1">
        <f>MAX(pflag*(C30-strike),0)</f>
        <v>0</v>
      </c>
      <c r="E31" s="1">
        <f>MAX(pflag*(E30-strike),0)</f>
        <v>0</v>
      </c>
    </row>
    <row r="32" spans="1:6" x14ac:dyDescent="0.55000000000000004">
      <c r="C32" s="3">
        <f>(D29-D37)/(D26-D34)</f>
        <v>0.33933470507544616</v>
      </c>
      <c r="E32" s="3">
        <f>(F29-F37)/(F26-F34)</f>
        <v>0</v>
      </c>
    </row>
    <row r="33" spans="3:6" x14ac:dyDescent="0.55000000000000004">
      <c r="C33" s="4">
        <f>MAX(DF*(pdash*D29+(1-pdash)*D37),C31*usflag)</f>
        <v>3.393347050754465</v>
      </c>
      <c r="E33" s="4">
        <f>MAX(DF*(pdash*F29+(1-pdash)*F37),E31*usflag)</f>
        <v>0</v>
      </c>
    </row>
    <row r="34" spans="3:6" x14ac:dyDescent="0.55000000000000004">
      <c r="D34" s="2">
        <f>v*C30</f>
        <v>81</v>
      </c>
      <c r="F34" s="2">
        <f>u*E38</f>
        <v>80.190000000000012</v>
      </c>
    </row>
    <row r="35" spans="3:6" x14ac:dyDescent="0.55000000000000004">
      <c r="D35" s="1">
        <f>MAX(pflag*(D34-strike),0)</f>
        <v>0</v>
      </c>
      <c r="F35" s="1">
        <f>MAX(pflag*(F34-strike),0)</f>
        <v>0</v>
      </c>
    </row>
    <row r="36" spans="3:6" x14ac:dyDescent="0.55000000000000004">
      <c r="D36" s="3">
        <f>(E33-E41)/(E30-E38)</f>
        <v>0</v>
      </c>
      <c r="F36" s="3"/>
    </row>
    <row r="37" spans="3:6" x14ac:dyDescent="0.55000000000000004">
      <c r="D37" s="4">
        <f>MAX(DF*(pdash*E33+(1-pdash)*E41),D35*usflag)</f>
        <v>0</v>
      </c>
      <c r="F37" s="4">
        <f>F35</f>
        <v>0</v>
      </c>
    </row>
    <row r="38" spans="3:6" x14ac:dyDescent="0.55000000000000004">
      <c r="E38" s="2">
        <f>v*D34</f>
        <v>72.900000000000006</v>
      </c>
    </row>
    <row r="39" spans="3:6" x14ac:dyDescent="0.55000000000000004">
      <c r="E39" s="1">
        <f>MAX(pflag*(E38-strike),0)</f>
        <v>0</v>
      </c>
    </row>
    <row r="40" spans="3:6" x14ac:dyDescent="0.55000000000000004">
      <c r="E40" s="3">
        <f>(F37-F45)/(F34-F42)</f>
        <v>0</v>
      </c>
    </row>
    <row r="41" spans="3:6" x14ac:dyDescent="0.55000000000000004">
      <c r="E41" s="4">
        <f>MAX(DF*(pdash*F37+(1-pdash)*F45),E39*usflag)</f>
        <v>0</v>
      </c>
    </row>
    <row r="42" spans="3:6" x14ac:dyDescent="0.55000000000000004">
      <c r="F42" s="2">
        <f>v*E38</f>
        <v>65.610000000000014</v>
      </c>
    </row>
    <row r="43" spans="3:6" x14ac:dyDescent="0.55000000000000004">
      <c r="F43" s="1">
        <f>MAX(pflag*(F42-strike),0)</f>
        <v>0</v>
      </c>
    </row>
    <row r="44" spans="3:6" x14ac:dyDescent="0.55000000000000004">
      <c r="F44" s="3"/>
    </row>
    <row r="45" spans="3:6" x14ac:dyDescent="0.55000000000000004">
      <c r="F45" s="4">
        <f>F43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DF</vt:lpstr>
      <vt:lpstr>exp</vt:lpstr>
      <vt:lpstr>intrate</vt:lpstr>
      <vt:lpstr>p</vt:lpstr>
      <vt:lpstr>pdash</vt:lpstr>
      <vt:lpstr>pflag</vt:lpstr>
      <vt:lpstr>stock</vt:lpstr>
      <vt:lpstr>strike</vt:lpstr>
      <vt:lpstr>tstep</vt:lpstr>
      <vt:lpstr>u</vt:lpstr>
      <vt:lpstr>usflag</vt:lpstr>
      <vt:lpstr>v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Xiao</dc:creator>
  <cp:lastModifiedBy>Ning Xiao</cp:lastModifiedBy>
  <dcterms:created xsi:type="dcterms:W3CDTF">2020-06-28T17:11:26Z</dcterms:created>
  <dcterms:modified xsi:type="dcterms:W3CDTF">2020-08-05T13:33:59Z</dcterms:modified>
</cp:coreProperties>
</file>