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25600" windowHeight="15540" tabRatio="500"/>
  </bookViews>
  <sheets>
    <sheet name="Sheet1" sheetId="1" r:id="rId1"/>
    <sheet name="Sheet2" sheetId="2" r:id="rId2"/>
  </sheets>
  <definedNames>
    <definedName name="fut">Sheet1!$C$9</definedName>
    <definedName name="holidays">Sheet2!$A$1:$A$135</definedName>
    <definedName name="rate">Sheet1!$D$8</definedName>
    <definedName name="sig_252">Sheet1!$L$3</definedName>
    <definedName name="sig_365">Sheet1!$M$3</definedName>
    <definedName name="strike">Sheet1!$C$10</definedName>
    <definedName name="value">Sheet1!$C$11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7" i="1"/>
  <c r="E6" i="1"/>
  <c r="E5" i="1"/>
  <c r="E4" i="1"/>
  <c r="E10" i="1"/>
  <c r="F13" i="1"/>
  <c r="F12" i="1"/>
  <c r="M7" i="1"/>
  <c r="O7" i="1"/>
  <c r="I7" i="1"/>
  <c r="J7" i="1"/>
  <c r="K7" i="1"/>
  <c r="L4" i="1"/>
  <c r="L7" i="1"/>
  <c r="M6" i="1"/>
  <c r="L6" i="1"/>
  <c r="M5" i="1"/>
  <c r="L5" i="1"/>
  <c r="M4" i="1"/>
  <c r="O6" i="1"/>
  <c r="I6" i="1"/>
  <c r="O5" i="1"/>
  <c r="I5" i="1"/>
  <c r="O4" i="1"/>
  <c r="I4" i="1"/>
  <c r="N7" i="1"/>
  <c r="F7" i="1"/>
  <c r="N6" i="1"/>
  <c r="F6" i="1"/>
  <c r="N5" i="1"/>
  <c r="F5" i="1"/>
  <c r="N4" i="1"/>
  <c r="F4" i="1"/>
  <c r="J6" i="1"/>
  <c r="K6" i="1"/>
  <c r="J5" i="1"/>
  <c r="K5" i="1"/>
  <c r="J4" i="1"/>
  <c r="K4" i="1"/>
  <c r="G7" i="1"/>
  <c r="H7" i="1"/>
  <c r="G6" i="1"/>
  <c r="H6" i="1"/>
  <c r="G4" i="1"/>
  <c r="H4" i="1"/>
  <c r="G5" i="1"/>
  <c r="H5" i="1"/>
  <c r="D5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<sst xmlns="http://schemas.openxmlformats.org/spreadsheetml/2006/main" count="22" uniqueCount="18">
  <si>
    <t>Maturity</t>
  </si>
  <si>
    <t>Fixing</t>
  </si>
  <si>
    <t>Workdays to Maturity</t>
  </si>
  <si>
    <t>Workdays to Fixing</t>
  </si>
  <si>
    <t>Days to Maturity</t>
  </si>
  <si>
    <t>Days to Fixing</t>
  </si>
  <si>
    <t>DI1</t>
  </si>
  <si>
    <t>Fut</t>
  </si>
  <si>
    <t>Session Date</t>
  </si>
  <si>
    <t>K</t>
  </si>
  <si>
    <t>Call</t>
  </si>
  <si>
    <t>Sigma (252)</t>
  </si>
  <si>
    <t>Sigma (365)</t>
  </si>
  <si>
    <t>d1</t>
  </si>
  <si>
    <t>d2</t>
  </si>
  <si>
    <t>discount</t>
  </si>
  <si>
    <t>undiscounted</t>
  </si>
  <si>
    <t>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</si>
</sst>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ill="1" applyBorder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/>
    <xf numFmtId="170" fontId="0" fillId="0" borderId="0" xfId="0" applyNumberFormat="1" applyFill="1" applyBorder="1"/>
    <xf numFmtId="170" fontId="0" fillId="2" borderId="1" xfId="0" applyNumberFormat="1" applyFill="1" applyBorder="1"/>
    <xf numFmtId="170" fontId="1" fillId="2" borderId="1" xfId="0" applyNumberFormat="1" applyFont="1" applyFill="1" applyBorder="1"/>
    <xf numFmtId="170" fontId="4" fillId="2" borderId="1" xfId="0" applyNumberFormat="1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3"/>
  <sheetViews>
    <sheetView tabSelected="1" workbookViewId="0">
      <selection activeCell="F7" sqref="F7"/>
    </sheetView>
  </sheetViews>
  <sheetFormatPr baseColWidth="10" defaultRowHeight="15" x14ac:dyDescent="0"/>
  <cols>
    <col min="1" max="1" width="19.1640625" bestFit="1" customWidth="1"/>
    <col min="6" max="6" width="12.33203125" bestFit="1" customWidth="1"/>
  </cols>
  <sheetData>
    <row r="1" spans="1:15">
      <c r="A1" t="s">
        <v>8</v>
      </c>
      <c r="C1" s="1">
        <v>40324</v>
      </c>
      <c r="L1" t="s">
        <v>13</v>
      </c>
      <c r="N1" t="s">
        <v>14</v>
      </c>
    </row>
    <row r="2" spans="1:15">
      <c r="A2" t="s">
        <v>0</v>
      </c>
      <c r="C2" s="1">
        <v>40330</v>
      </c>
      <c r="D2" s="2">
        <f>NETWORKDAYS($C$1,C2,holidays)-1</f>
        <v>4</v>
      </c>
      <c r="F2">
        <v>252</v>
      </c>
      <c r="I2">
        <v>365</v>
      </c>
      <c r="L2" t="s">
        <v>11</v>
      </c>
      <c r="M2" t="s">
        <v>12</v>
      </c>
      <c r="N2" t="s">
        <v>11</v>
      </c>
      <c r="O2" t="s">
        <v>12</v>
      </c>
    </row>
    <row r="3" spans="1:15">
      <c r="A3" t="s">
        <v>1</v>
      </c>
      <c r="C3" s="1">
        <v>40329</v>
      </c>
      <c r="D3" s="2">
        <f>NETWORKDAYS($C$1,C3,holidays)-1</f>
        <v>3</v>
      </c>
      <c r="E3" t="s">
        <v>15</v>
      </c>
      <c r="F3" t="s">
        <v>16</v>
      </c>
      <c r="G3" t="s">
        <v>17</v>
      </c>
      <c r="I3" t="s">
        <v>16</v>
      </c>
      <c r="J3" t="s">
        <v>17</v>
      </c>
      <c r="L3">
        <v>0.20255619747633311</v>
      </c>
      <c r="M3">
        <v>0.18882840405451773</v>
      </c>
      <c r="N3">
        <v>0.20255619747633311</v>
      </c>
      <c r="O3">
        <v>0.18882840405451773</v>
      </c>
    </row>
    <row r="4" spans="1:15">
      <c r="A4" s="4" t="s">
        <v>2</v>
      </c>
      <c r="B4" s="4"/>
      <c r="C4" s="4">
        <v>4</v>
      </c>
      <c r="D4" s="4">
        <f>C4/252</f>
        <v>1.5873015873015872E-2</v>
      </c>
      <c r="E4" s="4">
        <f>EXP(-D4*rate)</f>
        <v>0.99857787136039133</v>
      </c>
      <c r="F4" s="8">
        <f>fut*_xlfn.NORM.S.DIST(L4,TRUE)-strike*_xlfn.NORM.S.DIST(N4,TRUE)</f>
        <v>23.255723778308948</v>
      </c>
      <c r="G4" s="8">
        <f>E4*F4</f>
        <v>23.222651147488985</v>
      </c>
      <c r="H4" s="8">
        <f t="shared" ref="H4" si="0">ABS(G4-$C$11)</f>
        <v>2.4818447825851386</v>
      </c>
      <c r="I4" s="8">
        <f>fut*_xlfn.NORM.S.DIST(M4,TRUE)-strike*_xlfn.NORM.S.DIST(O4,TRUE)</f>
        <v>21.996938360093736</v>
      </c>
      <c r="J4" s="8">
        <f>E4*I4</f>
        <v>21.965655884068141</v>
      </c>
      <c r="K4" s="8">
        <f t="shared" ref="K4:K7" si="1">ABS(J4-$C$11)</f>
        <v>1.2248495191642945</v>
      </c>
      <c r="L4" s="4">
        <f>(LN(fut/strike)+(L$3^2)*$D4/2)/(L$3*SQRT($D4))</f>
        <v>0.18595742755289316</v>
      </c>
      <c r="M4" s="4">
        <f>(LN(fut/strike)+(M$3^2)*$D4/2)/(M$3*SQRT($D4))</f>
        <v>0.19768409344792701</v>
      </c>
      <c r="N4" s="4">
        <f>L4-N$3*SQRT($D4)</f>
        <v>0.16043774540826142</v>
      </c>
      <c r="O4" s="4">
        <f t="shared" ref="O4:O6" si="2">M4-O$3*SQRT($D4)</f>
        <v>0.17389395070538061</v>
      </c>
    </row>
    <row r="5" spans="1:15">
      <c r="A5" s="3" t="s">
        <v>3</v>
      </c>
      <c r="B5" s="3"/>
      <c r="C5" s="3">
        <v>3</v>
      </c>
      <c r="D5" s="3">
        <f>C5/252</f>
        <v>1.1904761904761904E-2</v>
      </c>
      <c r="E5" s="3">
        <f>EXP(-D5*rate)</f>
        <v>0.99893321380317746</v>
      </c>
      <c r="F5" s="10">
        <f>fut*_xlfn.NORM.S.DIST(L5,TRUE)-strike*_xlfn.NORM.S.DIST(N5,TRUE)</f>
        <v>20.770374917576873</v>
      </c>
      <c r="G5" s="11">
        <f t="shared" ref="G5:G7" si="3">E5*F5</f>
        <v>20.748217368311973</v>
      </c>
      <c r="H5" s="11">
        <f>ABS(G5-$C$11)</f>
        <v>7.4110034081265042E-3</v>
      </c>
      <c r="I5" s="9">
        <f>fut*_xlfn.NORM.S.DIST(M5,TRUE)-strike*_xlfn.NORM.S.DIST(O5,TRUE)</f>
        <v>19.686044792710163</v>
      </c>
      <c r="J5" s="9">
        <f t="shared" ref="J5:J7" si="4">E5*I5</f>
        <v>19.665043991855271</v>
      </c>
      <c r="K5" s="9">
        <f t="shared" si="1"/>
        <v>1.0757623730485761</v>
      </c>
      <c r="L5" s="7">
        <f>(LN(fut/strike)+(L$3^2)*$D5/2)/(L$3*SQRT($D5))</f>
        <v>0.21104169287198724</v>
      </c>
      <c r="M5" s="3">
        <f>(LN(fut/strike)+(M$3^2)*$D5/2)/(M$3*SQRT($D5))</f>
        <v>0.22483211780421841</v>
      </c>
      <c r="N5" s="7">
        <f t="shared" ref="N5:N6" si="5">L5-N$3*SQRT($D5)</f>
        <v>0.18894099983823201</v>
      </c>
      <c r="O5" s="3">
        <f t="shared" si="2"/>
        <v>0.20422924982951524</v>
      </c>
    </row>
    <row r="6" spans="1:15">
      <c r="A6" s="4" t="s">
        <v>4</v>
      </c>
      <c r="B6" s="4"/>
      <c r="C6" s="4">
        <v>6</v>
      </c>
      <c r="D6" s="4">
        <f>C6/365</f>
        <v>1.643835616438356E-2</v>
      </c>
      <c r="E6" s="4">
        <f>EXP(-D6*rate)</f>
        <v>0.99852725751942795</v>
      </c>
      <c r="F6" s="8">
        <f>fut*_xlfn.NORM.S.DIST(L6,TRUE)-strike*_xlfn.NORM.S.DIST(N6,TRUE)</f>
        <v>23.584033792808896</v>
      </c>
      <c r="G6" s="8">
        <f t="shared" si="3"/>
        <v>23.54930058437898</v>
      </c>
      <c r="H6" s="8">
        <f t="shared" ref="H6:H7" si="6">ABS(G6-$C$11)</f>
        <v>2.8084942194751328</v>
      </c>
      <c r="I6" s="8">
        <f>fut*_xlfn.NORM.S.DIST(M6,TRUE)-strike*_xlfn.NORM.S.DIST(O6,TRUE)</f>
        <v>22.302322246159065</v>
      </c>
      <c r="J6" s="8">
        <f t="shared" si="4"/>
        <v>22.269476668771738</v>
      </c>
      <c r="K6" s="8">
        <f t="shared" si="1"/>
        <v>1.5286703038678908</v>
      </c>
      <c r="L6" s="4">
        <f>(LN(fut/strike)+(L$3^2)*$D6/2)/(L$3*SQRT($D6))</f>
        <v>0.18317834738475475</v>
      </c>
      <c r="M6" s="4">
        <f>(LN(fut/strike)+(M$3^2)*$D6/2)/(M$3*SQRT($D6))</f>
        <v>0.19467133428528854</v>
      </c>
      <c r="N6" s="4">
        <f t="shared" si="5"/>
        <v>0.15720818121270436</v>
      </c>
      <c r="O6" s="4">
        <f t="shared" si="2"/>
        <v>0.1704612380631185</v>
      </c>
    </row>
    <row r="7" spans="1:15">
      <c r="A7" s="3" t="s">
        <v>5</v>
      </c>
      <c r="B7" s="3"/>
      <c r="C7" s="3">
        <v>5</v>
      </c>
      <c r="D7" s="3">
        <f>C7/365</f>
        <v>1.3698630136986301E-2</v>
      </c>
      <c r="E7" s="3">
        <f>EXP(-D7*rate)</f>
        <v>0.99877256389024227</v>
      </c>
      <c r="F7" s="9">
        <f>fut*_xlfn.NORM.S.DIST(L7,TRUE)-strike*_xlfn.NORM.S.DIST(N7,TRUE)</f>
        <v>21.936797688436172</v>
      </c>
      <c r="G7" s="9">
        <f t="shared" si="3"/>
        <v>21.909871670820937</v>
      </c>
      <c r="H7" s="9">
        <f t="shared" si="6"/>
        <v>1.1690653059170906</v>
      </c>
      <c r="I7" s="10">
        <f>fut*_xlfn.NORM.S.DIST(M7,TRUE)-strike*_xlfn.NORM.S.DIST(O7,TRUE)</f>
        <v>20.770374917576873</v>
      </c>
      <c r="J7" s="11">
        <f t="shared" si="4"/>
        <v>20.744880609389835</v>
      </c>
      <c r="K7" s="11">
        <f>ABS(J7-$C$11)</f>
        <v>4.0742444859880322E-3</v>
      </c>
      <c r="L7" s="3">
        <f>(LN(fut/strike)+(L$3^2)*$D7/2)/(L$3*SQRT($D7))</f>
        <v>0.19829108484586366</v>
      </c>
      <c r="M7" s="7">
        <f>(LN(fut/strike)+(M$3^2)*$D7/2)/(M$3*SQRT($D7))</f>
        <v>0.21104169287198724</v>
      </c>
      <c r="N7" s="3">
        <f>L7-N$3*SQRT($D7)</f>
        <v>0.17458367512154768</v>
      </c>
      <c r="O7" s="7">
        <f>M7-O$3*SQRT($D7)</f>
        <v>0.18894099983823201</v>
      </c>
    </row>
    <row r="8" spans="1:15">
      <c r="A8" s="5" t="s">
        <v>6</v>
      </c>
      <c r="C8">
        <v>9.3800000000000008E-2</v>
      </c>
      <c r="D8" s="6">
        <f>LN(1+C8)</f>
        <v>8.9657871930535399E-2</v>
      </c>
    </row>
    <row r="9" spans="1:15">
      <c r="A9" s="3" t="s">
        <v>7</v>
      </c>
      <c r="B9" s="3"/>
      <c r="C9" s="3">
        <v>1858.1949999999999</v>
      </c>
    </row>
    <row r="10" spans="1:15">
      <c r="A10" s="3" t="s">
        <v>9</v>
      </c>
      <c r="B10" s="3"/>
      <c r="C10" s="3">
        <v>1850</v>
      </c>
      <c r="E10">
        <f>1/(1+rate)^D5</f>
        <v>0.99897833454151852</v>
      </c>
    </row>
    <row r="11" spans="1:15">
      <c r="A11" s="3" t="s">
        <v>10</v>
      </c>
      <c r="B11" s="3"/>
      <c r="C11" s="9">
        <v>20.740806364903847</v>
      </c>
    </row>
    <row r="12" spans="1:15">
      <c r="E12">
        <v>9.3800000000000008E-2</v>
      </c>
      <c r="F12">
        <f>(1+E12)</f>
        <v>1.0938000000000001</v>
      </c>
    </row>
    <row r="13" spans="1:15">
      <c r="E13">
        <v>8.9657871930535399E-2</v>
      </c>
      <c r="F13">
        <f>EXP(E13)</f>
        <v>1.0938000000000001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135"/>
  <sheetViews>
    <sheetView workbookViewId="0">
      <selection sqref="A1:A135"/>
    </sheetView>
  </sheetViews>
  <sheetFormatPr baseColWidth="10" defaultRowHeight="15" x14ac:dyDescent="0"/>
  <sheetData>
    <row r="1" spans="1:1">
      <c r="A1" s="1">
        <v>37622</v>
      </c>
    </row>
    <row r="2" spans="1:1">
      <c r="A2" s="1">
        <v>37683</v>
      </c>
    </row>
    <row r="3" spans="1:1">
      <c r="A3" s="1">
        <v>37684</v>
      </c>
    </row>
    <row r="4" spans="1:1">
      <c r="A4" s="1">
        <v>37729</v>
      </c>
    </row>
    <row r="5" spans="1:1">
      <c r="A5" s="1">
        <v>37732</v>
      </c>
    </row>
    <row r="6" spans="1:1">
      <c r="A6" s="1">
        <v>37742</v>
      </c>
    </row>
    <row r="7" spans="1:1">
      <c r="A7" s="1">
        <v>37791</v>
      </c>
    </row>
    <row r="8" spans="1:1">
      <c r="A8" s="1">
        <v>37980</v>
      </c>
    </row>
    <row r="9" spans="1:1">
      <c r="A9" s="1">
        <v>37987</v>
      </c>
    </row>
    <row r="10" spans="1:1">
      <c r="A10" s="1">
        <v>38040</v>
      </c>
    </row>
    <row r="11" spans="1:1">
      <c r="A11" s="1">
        <v>38041</v>
      </c>
    </row>
    <row r="12" spans="1:1">
      <c r="A12" s="1">
        <v>38086</v>
      </c>
    </row>
    <row r="13" spans="1:1">
      <c r="A13" s="1">
        <v>38098</v>
      </c>
    </row>
    <row r="14" spans="1:1">
      <c r="A14" s="1">
        <v>38148</v>
      </c>
    </row>
    <row r="15" spans="1:1">
      <c r="A15" s="1">
        <v>38237</v>
      </c>
    </row>
    <row r="16" spans="1:1">
      <c r="A16" s="1">
        <v>38272</v>
      </c>
    </row>
    <row r="17" spans="1:1">
      <c r="A17" s="1">
        <v>38293</v>
      </c>
    </row>
    <row r="18" spans="1:1">
      <c r="A18" s="1">
        <v>38306</v>
      </c>
    </row>
    <row r="19" spans="1:1">
      <c r="A19" s="1">
        <v>38390</v>
      </c>
    </row>
    <row r="20" spans="1:1">
      <c r="A20" s="1">
        <v>38391</v>
      </c>
    </row>
    <row r="21" spans="1:1">
      <c r="A21" s="1">
        <v>38436</v>
      </c>
    </row>
    <row r="22" spans="1:1">
      <c r="A22" s="1">
        <v>38463</v>
      </c>
    </row>
    <row r="23" spans="1:1">
      <c r="A23" s="1">
        <v>38498</v>
      </c>
    </row>
    <row r="24" spans="1:1">
      <c r="A24" s="1">
        <v>38602</v>
      </c>
    </row>
    <row r="25" spans="1:1">
      <c r="A25" s="1">
        <v>38637</v>
      </c>
    </row>
    <row r="26" spans="1:1">
      <c r="A26" s="1">
        <v>38658</v>
      </c>
    </row>
    <row r="27" spans="1:1">
      <c r="A27" s="1">
        <v>38671</v>
      </c>
    </row>
    <row r="28" spans="1:1">
      <c r="A28" s="1">
        <v>38775</v>
      </c>
    </row>
    <row r="29" spans="1:1">
      <c r="A29" s="1">
        <v>38776</v>
      </c>
    </row>
    <row r="30" spans="1:1">
      <c r="A30" s="1">
        <v>38821</v>
      </c>
    </row>
    <row r="31" spans="1:1">
      <c r="A31" s="1">
        <v>38828</v>
      </c>
    </row>
    <row r="32" spans="1:1">
      <c r="A32" s="1">
        <v>38838</v>
      </c>
    </row>
    <row r="33" spans="1:1">
      <c r="A33" s="1">
        <v>38883</v>
      </c>
    </row>
    <row r="34" spans="1:1">
      <c r="A34" s="1">
        <v>38967</v>
      </c>
    </row>
    <row r="35" spans="1:1">
      <c r="A35" s="1">
        <v>39002</v>
      </c>
    </row>
    <row r="36" spans="1:1">
      <c r="A36" s="1">
        <v>39023</v>
      </c>
    </row>
    <row r="37" spans="1:1">
      <c r="A37" s="1">
        <v>39036</v>
      </c>
    </row>
    <row r="38" spans="1:1">
      <c r="A38" s="1">
        <v>39076</v>
      </c>
    </row>
    <row r="39" spans="1:1">
      <c r="A39" s="1">
        <v>39083</v>
      </c>
    </row>
    <row r="40" spans="1:1">
      <c r="A40" s="1">
        <v>39132</v>
      </c>
    </row>
    <row r="41" spans="1:1">
      <c r="A41" s="1">
        <v>39133</v>
      </c>
    </row>
    <row r="42" spans="1:1">
      <c r="A42" s="1">
        <v>39178</v>
      </c>
    </row>
    <row r="43" spans="1:1">
      <c r="A43" s="1">
        <v>39203</v>
      </c>
    </row>
    <row r="44" spans="1:1">
      <c r="A44" s="1">
        <v>39240</v>
      </c>
    </row>
    <row r="45" spans="1:1">
      <c r="A45" s="1">
        <v>39332</v>
      </c>
    </row>
    <row r="46" spans="1:1">
      <c r="A46" s="1">
        <v>39367</v>
      </c>
    </row>
    <row r="47" spans="1:1">
      <c r="A47" s="1">
        <v>39388</v>
      </c>
    </row>
    <row r="48" spans="1:1">
      <c r="A48" s="1">
        <v>39401</v>
      </c>
    </row>
    <row r="49" spans="1:1">
      <c r="A49" s="1">
        <v>39441</v>
      </c>
    </row>
    <row r="50" spans="1:1">
      <c r="A50" s="1">
        <v>39448</v>
      </c>
    </row>
    <row r="51" spans="1:1">
      <c r="A51" s="1">
        <v>39482</v>
      </c>
    </row>
    <row r="52" spans="1:1">
      <c r="A52" s="1">
        <v>39483</v>
      </c>
    </row>
    <row r="53" spans="1:1">
      <c r="A53" s="1">
        <v>39528</v>
      </c>
    </row>
    <row r="54" spans="1:1">
      <c r="A54" s="1">
        <v>39559</v>
      </c>
    </row>
    <row r="55" spans="1:1">
      <c r="A55" s="1">
        <v>39569</v>
      </c>
    </row>
    <row r="56" spans="1:1">
      <c r="A56" s="1">
        <v>39590</v>
      </c>
    </row>
    <row r="57" spans="1:1">
      <c r="A57" s="1">
        <v>39807</v>
      </c>
    </row>
    <row r="58" spans="1:1">
      <c r="A58" s="1">
        <v>39814</v>
      </c>
    </row>
    <row r="59" spans="1:1">
      <c r="A59" s="1">
        <v>39867</v>
      </c>
    </row>
    <row r="60" spans="1:1">
      <c r="A60" s="1">
        <v>39868</v>
      </c>
    </row>
    <row r="61" spans="1:1">
      <c r="A61" s="1">
        <v>39913</v>
      </c>
    </row>
    <row r="62" spans="1:1">
      <c r="A62" s="1">
        <v>39924</v>
      </c>
    </row>
    <row r="63" spans="1:1">
      <c r="A63" s="1">
        <v>39934</v>
      </c>
    </row>
    <row r="64" spans="1:1">
      <c r="A64" s="1">
        <v>39975</v>
      </c>
    </row>
    <row r="65" spans="1:1">
      <c r="A65" s="1">
        <v>40063</v>
      </c>
    </row>
    <row r="66" spans="1:1">
      <c r="A66" s="1">
        <v>40098</v>
      </c>
    </row>
    <row r="67" spans="1:1">
      <c r="A67" s="1">
        <v>40119</v>
      </c>
    </row>
    <row r="68" spans="1:1">
      <c r="A68" s="1">
        <v>40172</v>
      </c>
    </row>
    <row r="69" spans="1:1">
      <c r="A69" s="1">
        <v>40179</v>
      </c>
    </row>
    <row r="70" spans="1:1">
      <c r="A70" s="1">
        <v>40224</v>
      </c>
    </row>
    <row r="71" spans="1:1">
      <c r="A71" s="1">
        <v>40225</v>
      </c>
    </row>
    <row r="72" spans="1:1">
      <c r="A72" s="1">
        <v>40270</v>
      </c>
    </row>
    <row r="73" spans="1:1">
      <c r="A73" s="1">
        <v>40289</v>
      </c>
    </row>
    <row r="74" spans="1:1">
      <c r="A74" s="1">
        <v>40332</v>
      </c>
    </row>
    <row r="75" spans="1:1">
      <c r="A75" s="1">
        <v>40428</v>
      </c>
    </row>
    <row r="76" spans="1:1">
      <c r="A76" s="1">
        <v>40463</v>
      </c>
    </row>
    <row r="77" spans="1:1">
      <c r="A77" s="1">
        <v>40484</v>
      </c>
    </row>
    <row r="78" spans="1:1">
      <c r="A78" s="1">
        <v>40497</v>
      </c>
    </row>
    <row r="79" spans="1:1">
      <c r="A79" s="1">
        <v>40609</v>
      </c>
    </row>
    <row r="80" spans="1:1">
      <c r="A80" s="1">
        <v>40610</v>
      </c>
    </row>
    <row r="81" spans="1:1">
      <c r="A81" s="1">
        <v>40654</v>
      </c>
    </row>
    <row r="82" spans="1:1">
      <c r="A82" s="1">
        <v>40655</v>
      </c>
    </row>
    <row r="83" spans="1:1">
      <c r="A83" s="1">
        <v>40717</v>
      </c>
    </row>
    <row r="84" spans="1:1">
      <c r="A84" s="1">
        <v>40793</v>
      </c>
    </row>
    <row r="85" spans="1:1">
      <c r="A85" s="1">
        <v>40828</v>
      </c>
    </row>
    <row r="86" spans="1:1">
      <c r="A86" s="1">
        <v>40849</v>
      </c>
    </row>
    <row r="87" spans="1:1">
      <c r="A87" s="1">
        <v>40862</v>
      </c>
    </row>
    <row r="88" spans="1:1">
      <c r="A88" s="1">
        <v>40959</v>
      </c>
    </row>
    <row r="89" spans="1:1">
      <c r="A89" s="1">
        <v>40960</v>
      </c>
    </row>
    <row r="90" spans="1:1">
      <c r="A90" s="1">
        <v>41005</v>
      </c>
    </row>
    <row r="91" spans="1:1">
      <c r="A91" s="1">
        <v>41030</v>
      </c>
    </row>
    <row r="92" spans="1:1">
      <c r="A92" s="1">
        <v>41067</v>
      </c>
    </row>
    <row r="93" spans="1:1">
      <c r="A93" s="1">
        <v>41159</v>
      </c>
    </row>
    <row r="94" spans="1:1">
      <c r="A94" s="1">
        <v>41194</v>
      </c>
    </row>
    <row r="95" spans="1:1">
      <c r="A95" s="1">
        <v>41215</v>
      </c>
    </row>
    <row r="96" spans="1:1">
      <c r="A96" s="1">
        <v>41228</v>
      </c>
    </row>
    <row r="97" spans="1:1">
      <c r="A97" s="1">
        <v>41268</v>
      </c>
    </row>
    <row r="98" spans="1:1">
      <c r="A98" s="1">
        <v>41274</v>
      </c>
    </row>
    <row r="99" spans="1:1">
      <c r="A99" s="1">
        <v>41275</v>
      </c>
    </row>
    <row r="100" spans="1:1">
      <c r="A100" s="1">
        <v>41316</v>
      </c>
    </row>
    <row r="101" spans="1:1">
      <c r="A101" s="1">
        <v>41317</v>
      </c>
    </row>
    <row r="102" spans="1:1">
      <c r="A102" s="1">
        <v>41362</v>
      </c>
    </row>
    <row r="103" spans="1:1">
      <c r="A103" s="1">
        <v>41395</v>
      </c>
    </row>
    <row r="104" spans="1:1">
      <c r="A104" s="1">
        <v>41424</v>
      </c>
    </row>
    <row r="105" spans="1:1">
      <c r="A105" s="1">
        <v>41593</v>
      </c>
    </row>
    <row r="106" spans="1:1">
      <c r="A106" s="1">
        <v>41633</v>
      </c>
    </row>
    <row r="107" spans="1:1">
      <c r="A107" s="1">
        <v>41640</v>
      </c>
    </row>
    <row r="108" spans="1:1">
      <c r="A108" s="1">
        <v>41701</v>
      </c>
    </row>
    <row r="109" spans="1:1">
      <c r="A109" s="1">
        <v>41702</v>
      </c>
    </row>
    <row r="110" spans="1:1">
      <c r="A110" s="1">
        <v>41747</v>
      </c>
    </row>
    <row r="111" spans="1:1">
      <c r="A111" s="1">
        <v>41750</v>
      </c>
    </row>
    <row r="112" spans="1:1">
      <c r="A112" s="1">
        <v>41760</v>
      </c>
    </row>
    <row r="113" spans="1:1">
      <c r="A113" s="1">
        <v>41809</v>
      </c>
    </row>
    <row r="114" spans="1:1">
      <c r="A114" s="1">
        <v>41998</v>
      </c>
    </row>
    <row r="115" spans="1:1">
      <c r="A115" s="1">
        <v>42005</v>
      </c>
    </row>
    <row r="116" spans="1:1">
      <c r="A116" s="1">
        <v>42051</v>
      </c>
    </row>
    <row r="117" spans="1:1">
      <c r="A117" s="1">
        <v>42052</v>
      </c>
    </row>
    <row r="118" spans="1:1">
      <c r="A118" s="1">
        <v>42097</v>
      </c>
    </row>
    <row r="119" spans="1:1">
      <c r="A119" s="1">
        <v>42115</v>
      </c>
    </row>
    <row r="120" spans="1:1">
      <c r="A120" s="1">
        <v>42125</v>
      </c>
    </row>
    <row r="121" spans="1:1">
      <c r="A121" s="1">
        <v>42159</v>
      </c>
    </row>
    <row r="122" spans="1:1">
      <c r="A122" s="1">
        <v>42254</v>
      </c>
    </row>
    <row r="123" spans="1:1">
      <c r="A123" s="1">
        <v>42289</v>
      </c>
    </row>
    <row r="124" spans="1:1">
      <c r="A124" s="1">
        <v>42310</v>
      </c>
    </row>
    <row r="125" spans="1:1">
      <c r="A125" s="1">
        <v>42363</v>
      </c>
    </row>
    <row r="126" spans="1:1">
      <c r="A126" s="1">
        <v>42370</v>
      </c>
    </row>
    <row r="127" spans="1:1">
      <c r="A127" s="1">
        <v>42394</v>
      </c>
    </row>
    <row r="128" spans="1:1">
      <c r="A128" s="1">
        <v>42408</v>
      </c>
    </row>
    <row r="129" spans="1:1">
      <c r="A129" s="1">
        <v>42409</v>
      </c>
    </row>
    <row r="130" spans="1:1">
      <c r="A130" s="1">
        <v>42454</v>
      </c>
    </row>
    <row r="131" spans="1:1">
      <c r="A131" s="1">
        <v>42481</v>
      </c>
    </row>
    <row r="132" spans="1:1">
      <c r="A132" s="1">
        <v>42516</v>
      </c>
    </row>
    <row r="133" spans="1:1">
      <c r="A133" s="1">
        <v>42620</v>
      </c>
    </row>
    <row r="134" spans="1:1">
      <c r="A134" s="1">
        <v>42655</v>
      </c>
    </row>
    <row r="135" spans="1:1">
      <c r="A135" s="1">
        <v>42676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Nascimento</dc:creator>
  <cp:lastModifiedBy>Wilson Nascimento</cp:lastModifiedBy>
  <dcterms:created xsi:type="dcterms:W3CDTF">2011-01-08T20:58:11Z</dcterms:created>
  <dcterms:modified xsi:type="dcterms:W3CDTF">2011-01-09T21:24:28Z</dcterms:modified>
</cp:coreProperties>
</file>