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od\OneDrive\Documentos\UniMayor\Módulo 1\Clase 2\data\"/>
    </mc:Choice>
  </mc:AlternateContent>
  <xr:revisionPtr revIDLastSave="0" documentId="13_ncr:1_{E0F06C7C-DF6E-4A12-B76E-5D2EBACFEBF5}" xr6:coauthVersionLast="47" xr6:coauthVersionMax="47" xr10:uidLastSave="{00000000-0000-0000-0000-000000000000}"/>
  <bookViews>
    <workbookView xWindow="-60" yWindow="-60" windowWidth="20640" windowHeight="13080" xr2:uid="{00000000-000D-0000-FFFF-FFFF00000000}"/>
  </bookViews>
  <sheets>
    <sheet name="Data" sheetId="1" r:id="rId1"/>
    <sheet name="KP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H4" i="2" s="1"/>
  <c r="G5" i="2"/>
  <c r="H5" i="2" s="1"/>
  <c r="B3" i="2"/>
  <c r="H3" i="2" s="1"/>
  <c r="B2" i="2"/>
  <c r="B1" i="2"/>
  <c r="F2" i="1"/>
  <c r="G2" i="1"/>
  <c r="G3" i="1"/>
  <c r="G4" i="1"/>
  <c r="G5" i="1"/>
  <c r="G6" i="1"/>
  <c r="G7" i="1"/>
  <c r="G8" i="1"/>
  <c r="G9" i="1"/>
  <c r="F3" i="1"/>
  <c r="F4" i="1"/>
  <c r="F5" i="1"/>
  <c r="F6" i="1"/>
  <c r="F7" i="1"/>
  <c r="F8" i="1"/>
  <c r="F9" i="1"/>
  <c r="E2" i="1"/>
  <c r="E3" i="1"/>
  <c r="E4" i="1"/>
  <c r="E5" i="1"/>
  <c r="E6" i="1"/>
  <c r="E7" i="1"/>
  <c r="E8" i="1"/>
  <c r="E9" i="1"/>
  <c r="H2" i="2" l="1"/>
</calcChain>
</file>

<file path=xl/sharedStrings.xml><?xml version="1.0" encoding="utf-8"?>
<sst xmlns="http://schemas.openxmlformats.org/spreadsheetml/2006/main" count="26" uniqueCount="20">
  <si>
    <t>Semana</t>
  </si>
  <si>
    <t>Ventas_Producto_A</t>
  </si>
  <si>
    <t>Visitas_Redes</t>
  </si>
  <si>
    <t>Gastos_Publicidad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</si>
  <si>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</si>
  <si>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</si>
  <si>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</si>
  <si>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</si>
  <si>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</si>
  <si>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</si>
  <si>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</si>
  <si>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</si>
  <si>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Semana_Num</t>
  </si>
  <si>
    <t>Costo_por_Venta</t>
  </si>
  <si>
    <t>Costo_por_Visita</t>
  </si>
  <si>
    <t>Ventas totales</t>
  </si>
  <si>
    <t>Venta promedio S &gt; 4</t>
  </si>
  <si>
    <t>Meta_ventas</t>
  </si>
  <si>
    <t>Columna1</t>
  </si>
  <si>
    <t>Brecha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</si>
</sst>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ont="1" applyFill="1" applyBorder="1"/>
    <xf numFmtId="0" fontId="0" fillId="3" borderId="2" xfId="0" applyFont="1" applyFill="1" applyBorder="1"/>
    <xf numFmtId="4" fontId="0" fillId="0" borderId="0" xfId="0" applyNumberFormat="1"/>
    <xf numFmtId="4" fontId="1" fillId="0" borderId="1" xfId="0" applyNumberFormat="1" applyFont="1" applyBorder="1" applyAlignment="1">
      <alignment horizontal="center" vertical="top"/>
    </xf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AF92D-B799-484B-85CE-A6E3AB7F45FB}" name="tbl_semana" displayName="tbl_semana" ref="A1:G9" totalsRowShown="0" headerRowDxfId="9" headerRowBorderDxfId="10" tableBorderDxfId="11">
  <autoFilter ref="A1:G9" xr:uid="{DB2AF92D-B799-484B-85CE-A6E3AB7F45FB}"/>
  <tableColumns count="7">
    <tableColumn id="1" xr3:uid="{740B192E-6636-4DBB-B2E7-ED7DA83D3DA1}" name="Semana"/>
    <tableColumn id="2" xr3:uid="{66AFB270-9517-40A2-87AC-2140F37B4B7C}" name="Ventas_Producto_A" dataDxfId="8"/>
    <tableColumn id="3" xr3:uid="{713ADBBF-75FB-4A8F-A6AC-1D3FFF2B7643}" name="Visitas_Redes" dataDxfId="7"/>
    <tableColumn id="4" xr3:uid="{2534A60C-51D2-4F84-B47B-8F000859E575}" name="Gastos_Publicidad" dataDxfId="6"/>
    <tableColumn id="5" xr3:uid="{B3647B19-34EF-4033-81A5-2BF26BAFCAD1}" name="Semana_Num" dataDxfId="5">
      <calculatedColumnFormula>VALUE(RIGHT(tbl_semana[[#This Row],[Semana]],LEN(tbl_semana[[#This Row],[Semana]])-7))</calculatedColumnFormula>
    </tableColumn>
    <tableColumn id="6" xr3:uid="{6E0D3CC4-EAFA-49E0-B2E4-9931ED43A7B9}" name="Costo_por_Venta" dataDxfId="4">
      <calculatedColumnFormula>tbl_semana[[#This Row],[Gastos_Publicidad]]/tbl_semana[[#This Row],[Ventas_Producto_A]]</calculatedColumnFormula>
    </tableColumn>
    <tableColumn id="7" xr3:uid="{A43351A0-0619-4598-B5F3-FFCDA8450941}" name="Costo_por_Visita" dataDxfId="3">
      <calculatedColumnFormula>tbl_semana[[#This Row],[Gastos_Publicidad]]/tbl_semana[[#This Row],[Visitas_Redes]]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E9C5B-594B-442C-BE3C-4D95E5276B21}" name="tbl_objetivo" displayName="tbl_objetivo" ref="E1:H5" totalsRowShown="0">
  <autoFilter ref="E1:H5" xr:uid="{DD3E9C5B-594B-442C-BE3C-4D95E5276B21}"/>
  <tableColumns count="4">
    <tableColumn id="1" xr3:uid="{4153AB9F-4F98-41FB-AF28-F0C87E4E0099}" name="Semana" dataDxfId="2"/>
    <tableColumn id="2" xr3:uid="{3605E4DB-EFBE-4D2D-A392-25C822DB2643}" name="Meta_ventas"/>
    <tableColumn id="3" xr3:uid="{9C56BE3A-8288-4B97-8E10-97D83F767001}" name="Columna1" dataDxfId="0">
      <calculatedColumnFormula>_xlfn.XLOOKUP(A2,tbl_objetivo[Semana], tbl_objetivo[Meta_ventas], "Sin meta")</calculatedColumnFormula>
    </tableColumn>
    <tableColumn id="4" xr3:uid="{C0E4C25F-AE8A-410A-AC07-E39F0411D86C}" name="Brecha" dataDxfId="1">
      <calculatedColumnFormula>B2-tbl_objetivo[[#This Row],[Columna1]]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A2" sqref="A2:A9"/>
    </sheetView>
  </sheetViews>
  <sheetFormatPr baseColWidth="10" defaultColWidth="9.06640625" defaultRowHeight="14.25" x14ac:dyDescent="0.45"/>
  <cols>
    <col min="1" max="1" width="13.9296875" customWidth="1"/>
    <col min="2" max="2" width="23.06640625" style="4" customWidth="1"/>
    <col min="3" max="3" width="21.19921875" style="4" customWidth="1"/>
    <col min="4" max="4" width="20.265625" style="4" customWidth="1"/>
    <col min="5" max="5" width="18.9296875" style="4" customWidth="1"/>
    <col min="6" max="6" width="21.73046875" style="4" customWidth="1"/>
    <col min="7" max="7" width="19.46484375" style="4" customWidth="1"/>
  </cols>
  <sheetData>
    <row r="1" spans="1:7" x14ac:dyDescent="0.45">
      <c r="A1" s="1" t="s">
        <v>0</v>
      </c>
      <c r="B1" s="5" t="s">
        <v>1</v>
      </c>
      <c r="C1" s="5" t="s">
        <v>2</v>
      </c>
      <c r="D1" s="5" t="s">
        <v>3</v>
      </c>
      <c r="E1" s="5" t="s">
        <v>12</v>
      </c>
      <c r="F1" s="5" t="s">
        <v>13</v>
      </c>
      <c r="G1" s="5" t="s">
        <v>14</v>
      </c>
    </row>
    <row r="2" spans="1:7" x14ac:dyDescent="0.45">
      <c r="A2" t="s">
        <v>4</v>
      </c>
      <c r="B2" s="4">
        <v>141</v>
      </c>
      <c r="C2" s="4">
        <v>689</v>
      </c>
      <c r="D2" s="4">
        <v>1151</v>
      </c>
      <c r="E2" s="4">
        <f>VALUE(RIGHT(tbl_semana[[#This Row],[Semana]],LEN(tbl_semana[[#This Row],[Semana]])-7))</f>
        <v>1</v>
      </c>
      <c r="F2" s="4">
        <f>tbl_semana[[#This Row],[Gastos_Publicidad]]/tbl_semana[[#This Row],[Ventas_Producto_A]]</f>
        <v>8.163120567375886</v>
      </c>
      <c r="G2" s="4">
        <f>tbl_semana[[#This Row],[Gastos_Publicidad]]/tbl_semana[[#This Row],[Visitas_Redes]]</f>
        <v>1.6705370101596517</v>
      </c>
    </row>
    <row r="3" spans="1:7" x14ac:dyDescent="0.45">
      <c r="A3" t="s">
        <v>5</v>
      </c>
      <c r="B3" s="4">
        <v>101</v>
      </c>
      <c r="C3" s="4">
        <v>1405</v>
      </c>
      <c r="D3" s="4">
        <v>2628</v>
      </c>
      <c r="E3" s="4">
        <f>VALUE(RIGHT(tbl_semana[[#This Row],[Semana]],LEN(tbl_semana[[#This Row],[Semana]])-7))</f>
        <v>2</v>
      </c>
      <c r="F3" s="4">
        <f>tbl_semana[[#This Row],[Gastos_Publicidad]]/tbl_semana[[#This Row],[Ventas_Producto_A]]</f>
        <v>26.019801980198018</v>
      </c>
      <c r="G3" s="4">
        <f>tbl_semana[[#This Row],[Gastos_Publicidad]]/tbl_semana[[#This Row],[Visitas_Redes]]</f>
        <v>1.8704626334519574</v>
      </c>
    </row>
    <row r="4" spans="1:7" x14ac:dyDescent="0.45">
      <c r="A4" t="s">
        <v>6</v>
      </c>
      <c r="B4" s="4">
        <v>81</v>
      </c>
      <c r="C4" s="4">
        <v>1232</v>
      </c>
      <c r="D4" s="4">
        <v>1384</v>
      </c>
      <c r="E4" s="4">
        <f>VALUE(RIGHT(tbl_semana[[#This Row],[Semana]],LEN(tbl_semana[[#This Row],[Semana]])-7))</f>
        <v>3</v>
      </c>
      <c r="F4" s="4">
        <f>tbl_semana[[#This Row],[Gastos_Publicidad]]/tbl_semana[[#This Row],[Ventas_Producto_A]]</f>
        <v>17.086419753086421</v>
      </c>
      <c r="G4" s="4">
        <f>tbl_semana[[#This Row],[Gastos_Publicidad]]/tbl_semana[[#This Row],[Visitas_Redes]]</f>
        <v>1.1233766233766234</v>
      </c>
    </row>
    <row r="5" spans="1:7" x14ac:dyDescent="0.45">
      <c r="A5" t="s">
        <v>7</v>
      </c>
      <c r="B5" s="4">
        <v>130</v>
      </c>
      <c r="C5" s="4">
        <v>1114</v>
      </c>
      <c r="D5" s="4">
        <v>2255</v>
      </c>
      <c r="E5" s="4">
        <f>VALUE(RIGHT(tbl_semana[[#This Row],[Semana]],LEN(tbl_semana[[#This Row],[Semana]])-7))</f>
        <v>4</v>
      </c>
      <c r="F5" s="4">
        <f>tbl_semana[[#This Row],[Gastos_Publicidad]]/tbl_semana[[#This Row],[Ventas_Producto_A]]</f>
        <v>17.346153846153847</v>
      </c>
      <c r="G5" s="4">
        <f>tbl_semana[[#This Row],[Gastos_Publicidad]]/tbl_semana[[#This Row],[Visitas_Redes]]</f>
        <v>2.0242369838420107</v>
      </c>
    </row>
    <row r="6" spans="1:7" x14ac:dyDescent="0.45">
      <c r="A6" t="s">
        <v>8</v>
      </c>
      <c r="B6" s="4">
        <v>97</v>
      </c>
      <c r="C6" s="4">
        <v>1430</v>
      </c>
      <c r="D6" s="4">
        <v>2362</v>
      </c>
      <c r="E6" s="4">
        <f>VALUE(RIGHT(tbl_semana[[#This Row],[Semana]],LEN(tbl_semana[[#This Row],[Semana]])-7))</f>
        <v>5</v>
      </c>
      <c r="F6" s="4">
        <f>tbl_semana[[#This Row],[Gastos_Publicidad]]/tbl_semana[[#This Row],[Ventas_Producto_A]]</f>
        <v>24.350515463917525</v>
      </c>
      <c r="G6" s="4">
        <f>tbl_semana[[#This Row],[Gastos_Publicidad]]/tbl_semana[[#This Row],[Visitas_Redes]]</f>
        <v>1.6517482517482518</v>
      </c>
    </row>
    <row r="7" spans="1:7" x14ac:dyDescent="0.45">
      <c r="A7" t="s">
        <v>9</v>
      </c>
      <c r="B7" s="4">
        <v>118</v>
      </c>
      <c r="C7" s="4">
        <v>1125</v>
      </c>
      <c r="D7" s="4">
        <v>1561</v>
      </c>
      <c r="E7" s="4">
        <f>VALUE(RIGHT(tbl_semana[[#This Row],[Semana]],LEN(tbl_semana[[#This Row],[Semana]])-7))</f>
        <v>6</v>
      </c>
      <c r="F7" s="4">
        <f>tbl_semana[[#This Row],[Gastos_Publicidad]]/tbl_semana[[#This Row],[Ventas_Producto_A]]</f>
        <v>13.228813559322035</v>
      </c>
      <c r="G7" s="4">
        <f>tbl_semana[[#This Row],[Gastos_Publicidad]]/tbl_semana[[#This Row],[Visitas_Redes]]</f>
        <v>1.3875555555555557</v>
      </c>
    </row>
    <row r="8" spans="1:7" x14ac:dyDescent="0.45">
      <c r="A8" t="s">
        <v>10</v>
      </c>
      <c r="B8" s="4">
        <v>180</v>
      </c>
      <c r="C8" s="4">
        <v>567</v>
      </c>
      <c r="D8" s="4">
        <v>2428</v>
      </c>
      <c r="E8" s="4">
        <f>VALUE(RIGHT(tbl_semana[[#This Row],[Semana]],LEN(tbl_semana[[#This Row],[Semana]])-7))</f>
        <v>7</v>
      </c>
      <c r="F8" s="4">
        <f>tbl_semana[[#This Row],[Gastos_Publicidad]]/tbl_semana[[#This Row],[Ventas_Producto_A]]</f>
        <v>13.488888888888889</v>
      </c>
      <c r="G8" s="4">
        <f>tbl_semana[[#This Row],[Gastos_Publicidad]]/tbl_semana[[#This Row],[Visitas_Redes]]</f>
        <v>4.2821869488536155</v>
      </c>
    </row>
    <row r="9" spans="1:7" x14ac:dyDescent="0.45">
      <c r="A9" t="s">
        <v>11</v>
      </c>
      <c r="B9" s="4">
        <v>181</v>
      </c>
      <c r="C9" s="4">
        <v>1323</v>
      </c>
      <c r="D9" s="4">
        <v>1242</v>
      </c>
      <c r="E9" s="4">
        <f>VALUE(RIGHT(tbl_semana[[#This Row],[Semana]],LEN(tbl_semana[[#This Row],[Semana]])-7))</f>
        <v>8</v>
      </c>
      <c r="F9" s="4">
        <f>tbl_semana[[#This Row],[Gastos_Publicidad]]/tbl_semana[[#This Row],[Ventas_Producto_A]]</f>
        <v>6.8618784530386741</v>
      </c>
      <c r="G9" s="4">
        <f>tbl_semana[[#This Row],[Gastos_Publicidad]]/tbl_semana[[#This Row],[Visitas_Redes]]</f>
        <v>0.93877551020408168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CFD1-4DD6-4972-AD1A-AAD2C0D7010C}">
  <dimension ref="A1:H5"/>
  <sheetViews>
    <sheetView workbookViewId="0">
      <selection activeCell="E10" sqref="E10"/>
    </sheetView>
  </sheetViews>
  <sheetFormatPr baseColWidth="10" defaultRowHeight="14.25" x14ac:dyDescent="0.45"/>
  <cols>
    <col min="1" max="1" width="25.3984375" customWidth="1"/>
    <col min="2" max="2" width="21.19921875" customWidth="1"/>
    <col min="5" max="5" width="14.265625" customWidth="1"/>
    <col min="6" max="6" width="15.46484375" customWidth="1"/>
  </cols>
  <sheetData>
    <row r="1" spans="1:8" x14ac:dyDescent="0.45">
      <c r="A1" s="6" t="s">
        <v>15</v>
      </c>
      <c r="B1" s="7">
        <f>SUM(tbl_semana[Ventas_Producto_A])</f>
        <v>1029</v>
      </c>
      <c r="E1" t="s">
        <v>0</v>
      </c>
      <c r="F1" t="s">
        <v>17</v>
      </c>
      <c r="G1" t="s">
        <v>18</v>
      </c>
      <c r="H1" t="s">
        <v>19</v>
      </c>
    </row>
    <row r="2" spans="1:8" x14ac:dyDescent="0.45">
      <c r="A2" s="8" t="s">
        <v>5</v>
      </c>
      <c r="B2" s="8">
        <f>SUMIFS(tbl_semana[Ventas_Producto_A],tbl_semana[Semana], A2)</f>
        <v>101</v>
      </c>
      <c r="E2" s="2" t="s">
        <v>4</v>
      </c>
      <c r="F2">
        <v>120</v>
      </c>
      <c r="G2">
        <f>_xlfn.XLOOKUP(A2,tbl_objetivo[Semana], tbl_objetivo[Meta_ventas], "Sin meta")</f>
        <v>130</v>
      </c>
      <c r="H2">
        <f>B2-tbl_objetivo[[#This Row],[Columna1]]</f>
        <v>-29</v>
      </c>
    </row>
    <row r="3" spans="1:8" x14ac:dyDescent="0.45">
      <c r="A3" s="9" t="s">
        <v>16</v>
      </c>
      <c r="B3" s="9">
        <f>AVERAGEIFS(tbl_semana[Costo_por_Venta], tbl_semana[Semana_Num], "&gt;4")</f>
        <v>14.482524091291779</v>
      </c>
      <c r="E3" s="3" t="s">
        <v>5</v>
      </c>
      <c r="F3">
        <v>130</v>
      </c>
      <c r="G3" t="str">
        <f>_xlfn.XLOOKUP(A3,tbl_objetivo[Semana], tbl_objetivo[Meta_ventas], "Sin meta")</f>
        <v>Sin meta</v>
      </c>
      <c r="H3" t="e">
        <f>B3-tbl_objetivo[[#This Row],[Columna1]]</f>
        <v>#VALUE!</v>
      </c>
    </row>
    <row r="4" spans="1:8" x14ac:dyDescent="0.45">
      <c r="E4" s="2" t="s">
        <v>6</v>
      </c>
      <c r="F4">
        <v>140</v>
      </c>
      <c r="G4" t="str">
        <f>_xlfn.XLOOKUP(A4,tbl_objetivo[Semana], tbl_objetivo[Meta_ventas], "Sin meta")</f>
        <v>Sin meta</v>
      </c>
      <c r="H4" t="e">
        <f>B4-tbl_objetivo[[#This Row],[Columna1]]</f>
        <v>#VALUE!</v>
      </c>
    </row>
    <row r="5" spans="1:8" x14ac:dyDescent="0.45">
      <c r="E5" s="3" t="s">
        <v>7</v>
      </c>
      <c r="F5">
        <v>15</v>
      </c>
      <c r="G5" t="str">
        <f>_xlfn.XLOOKUP(A5,tbl_objetivo[Semana], tbl_objetivo[Meta_ventas], "Sin meta")</f>
        <v>Sin meta</v>
      </c>
      <c r="H5" t="e">
        <f>B5-tbl_objetivo[[#This Row],[Columna1]]</f>
        <v>#VALUE!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D108BF-3912-41CC-9F9F-9A32B91A9AFD}">
          <x14:formula1>
            <xm:f>Data!$A$2:$A$9</xm:f>
          </x14:formula1>
          <xm:sqref>A2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 Eduardo Rengifo Rios</cp:lastModifiedBy>
  <dcterms:created xsi:type="dcterms:W3CDTF">2025-08-15T03:24:59Z</dcterms:created>
  <dcterms:modified xsi:type="dcterms:W3CDTF">2025-08-25T14:40:58Z</dcterms:modified>
</cp:coreProperties>
</file>