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jean-baptiste_proust_soprasterianext_com/Documents/capitalisation/conneries/pygame/MAB-IO 1.1/doc/"/>
    </mc:Choice>
  </mc:AlternateContent>
  <xr:revisionPtr revIDLastSave="145" documentId="8_{19A14E80-86CC-48B5-BDD0-594FD1A89806}" xr6:coauthVersionLast="47" xr6:coauthVersionMax="47" xr10:uidLastSave="{8DD7019A-C767-4D6E-9620-6F27DAF86EC8}"/>
  <bookViews>
    <workbookView minimized="1" xWindow="1820" yWindow="1820" windowWidth="14400" windowHeight="7360" activeTab="1" xr2:uid="{7F4060DD-52C3-48E8-B342-FF59FF4A8A53}"/>
  </bookViews>
  <sheets>
    <sheet name="fictionless model" sheetId="1" r:id="rId1"/>
    <sheet name="linear fiction ajusted mode" sheetId="5" r:id="rId2"/>
    <sheet name="quadratic fiction ajusted mode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" l="1"/>
  <c r="P2" i="5"/>
  <c r="I2" i="5" s="1"/>
  <c r="J2" i="5" s="1"/>
  <c r="C9" i="5"/>
  <c r="A4" i="5"/>
  <c r="B17" i="5" s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3" i="5"/>
  <c r="C2" i="5"/>
  <c r="C3" i="5"/>
  <c r="C4" i="5"/>
  <c r="C5" i="5"/>
  <c r="C6" i="5"/>
  <c r="C7" i="5"/>
  <c r="C8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F3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E3" i="1"/>
  <c r="C3" i="1"/>
  <c r="A4" i="1"/>
  <c r="A5" i="1"/>
  <c r="A6" i="1"/>
  <c r="A7" i="1"/>
  <c r="A8" i="1"/>
  <c r="B11" i="1" s="1"/>
  <c r="G11" i="1" s="1"/>
  <c r="A9" i="1"/>
  <c r="B39" i="1" s="1"/>
  <c r="G39" i="1" s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3" i="1"/>
  <c r="D2" i="3"/>
  <c r="E2" i="3"/>
  <c r="B3" i="5"/>
  <c r="H3" i="5" s="1"/>
  <c r="E2" i="5"/>
  <c r="B2" i="5"/>
  <c r="H2" i="5" s="1"/>
  <c r="C250" i="3"/>
  <c r="A250" i="3"/>
  <c r="C249" i="3"/>
  <c r="A249" i="3"/>
  <c r="C248" i="3"/>
  <c r="A248" i="3"/>
  <c r="C247" i="3"/>
  <c r="A247" i="3"/>
  <c r="C246" i="3"/>
  <c r="A246" i="3"/>
  <c r="C245" i="3"/>
  <c r="A245" i="3"/>
  <c r="C244" i="3"/>
  <c r="A244" i="3"/>
  <c r="C243" i="3"/>
  <c r="A243" i="3"/>
  <c r="C242" i="3"/>
  <c r="A242" i="3"/>
  <c r="C241" i="3"/>
  <c r="A241" i="3"/>
  <c r="C240" i="3"/>
  <c r="A240" i="3"/>
  <c r="C239" i="3"/>
  <c r="A239" i="3"/>
  <c r="C238" i="3"/>
  <c r="A238" i="3"/>
  <c r="C237" i="3"/>
  <c r="A237" i="3"/>
  <c r="C236" i="3"/>
  <c r="A236" i="3"/>
  <c r="C235" i="3"/>
  <c r="A235" i="3"/>
  <c r="C234" i="3"/>
  <c r="A234" i="3"/>
  <c r="C233" i="3"/>
  <c r="A233" i="3"/>
  <c r="C232" i="3"/>
  <c r="A232" i="3"/>
  <c r="C231" i="3"/>
  <c r="A231" i="3"/>
  <c r="C230" i="3"/>
  <c r="A230" i="3"/>
  <c r="C229" i="3"/>
  <c r="A229" i="3"/>
  <c r="C228" i="3"/>
  <c r="A228" i="3"/>
  <c r="C227" i="3"/>
  <c r="A227" i="3"/>
  <c r="C226" i="3"/>
  <c r="A226" i="3"/>
  <c r="C225" i="3"/>
  <c r="A225" i="3"/>
  <c r="C224" i="3"/>
  <c r="A224" i="3"/>
  <c r="C223" i="3"/>
  <c r="A223" i="3"/>
  <c r="C222" i="3"/>
  <c r="A222" i="3"/>
  <c r="C221" i="3"/>
  <c r="A221" i="3"/>
  <c r="C220" i="3"/>
  <c r="A220" i="3"/>
  <c r="C219" i="3"/>
  <c r="A219" i="3"/>
  <c r="C218" i="3"/>
  <c r="A218" i="3"/>
  <c r="C217" i="3"/>
  <c r="A217" i="3"/>
  <c r="C216" i="3"/>
  <c r="A216" i="3"/>
  <c r="C215" i="3"/>
  <c r="A215" i="3"/>
  <c r="C214" i="3"/>
  <c r="A214" i="3"/>
  <c r="C213" i="3"/>
  <c r="A213" i="3"/>
  <c r="C212" i="3"/>
  <c r="A212" i="3"/>
  <c r="C211" i="3"/>
  <c r="A211" i="3"/>
  <c r="C210" i="3"/>
  <c r="A210" i="3"/>
  <c r="C209" i="3"/>
  <c r="A209" i="3"/>
  <c r="C208" i="3"/>
  <c r="A208" i="3"/>
  <c r="C207" i="3"/>
  <c r="A207" i="3"/>
  <c r="C206" i="3"/>
  <c r="A206" i="3"/>
  <c r="C205" i="3"/>
  <c r="A205" i="3"/>
  <c r="C204" i="3"/>
  <c r="A204" i="3"/>
  <c r="C203" i="3"/>
  <c r="A203" i="3"/>
  <c r="C202" i="3"/>
  <c r="A202" i="3"/>
  <c r="C201" i="3"/>
  <c r="A201" i="3"/>
  <c r="C200" i="3"/>
  <c r="A200" i="3"/>
  <c r="C199" i="3"/>
  <c r="A199" i="3"/>
  <c r="C198" i="3"/>
  <c r="A198" i="3"/>
  <c r="C197" i="3"/>
  <c r="A197" i="3"/>
  <c r="C196" i="3"/>
  <c r="A196" i="3"/>
  <c r="C195" i="3"/>
  <c r="A195" i="3"/>
  <c r="C194" i="3"/>
  <c r="A194" i="3"/>
  <c r="C193" i="3"/>
  <c r="A193" i="3"/>
  <c r="C192" i="3"/>
  <c r="A192" i="3"/>
  <c r="C191" i="3"/>
  <c r="A191" i="3"/>
  <c r="C190" i="3"/>
  <c r="A190" i="3"/>
  <c r="C189" i="3"/>
  <c r="A189" i="3"/>
  <c r="C188" i="3"/>
  <c r="A188" i="3"/>
  <c r="C187" i="3"/>
  <c r="A187" i="3"/>
  <c r="C186" i="3"/>
  <c r="A186" i="3"/>
  <c r="C185" i="3"/>
  <c r="A185" i="3"/>
  <c r="C184" i="3"/>
  <c r="A184" i="3"/>
  <c r="C183" i="3"/>
  <c r="A183" i="3"/>
  <c r="C182" i="3"/>
  <c r="A182" i="3"/>
  <c r="C181" i="3"/>
  <c r="A181" i="3"/>
  <c r="C180" i="3"/>
  <c r="A180" i="3"/>
  <c r="C179" i="3"/>
  <c r="A179" i="3"/>
  <c r="C178" i="3"/>
  <c r="A178" i="3"/>
  <c r="C177" i="3"/>
  <c r="A177" i="3"/>
  <c r="C176" i="3"/>
  <c r="A176" i="3"/>
  <c r="C175" i="3"/>
  <c r="A175" i="3"/>
  <c r="C174" i="3"/>
  <c r="A174" i="3"/>
  <c r="C173" i="3"/>
  <c r="A173" i="3"/>
  <c r="C172" i="3"/>
  <c r="A172" i="3"/>
  <c r="C171" i="3"/>
  <c r="A171" i="3"/>
  <c r="C170" i="3"/>
  <c r="A170" i="3"/>
  <c r="C169" i="3"/>
  <c r="A169" i="3"/>
  <c r="C168" i="3"/>
  <c r="A168" i="3"/>
  <c r="C167" i="3"/>
  <c r="A167" i="3"/>
  <c r="C166" i="3"/>
  <c r="A166" i="3"/>
  <c r="C165" i="3"/>
  <c r="A165" i="3"/>
  <c r="C164" i="3"/>
  <c r="A164" i="3"/>
  <c r="C163" i="3"/>
  <c r="A163" i="3"/>
  <c r="C162" i="3"/>
  <c r="A162" i="3"/>
  <c r="C161" i="3"/>
  <c r="A161" i="3"/>
  <c r="C160" i="3"/>
  <c r="A160" i="3"/>
  <c r="C159" i="3"/>
  <c r="A159" i="3"/>
  <c r="C158" i="3"/>
  <c r="A158" i="3"/>
  <c r="C157" i="3"/>
  <c r="A157" i="3"/>
  <c r="C156" i="3"/>
  <c r="A156" i="3"/>
  <c r="C155" i="3"/>
  <c r="A155" i="3"/>
  <c r="C154" i="3"/>
  <c r="A154" i="3"/>
  <c r="C153" i="3"/>
  <c r="A153" i="3"/>
  <c r="C152" i="3"/>
  <c r="A152" i="3"/>
  <c r="C151" i="3"/>
  <c r="A151" i="3"/>
  <c r="C150" i="3"/>
  <c r="A150" i="3"/>
  <c r="C149" i="3"/>
  <c r="A149" i="3"/>
  <c r="C148" i="3"/>
  <c r="A148" i="3"/>
  <c r="C147" i="3"/>
  <c r="A147" i="3"/>
  <c r="C146" i="3"/>
  <c r="A146" i="3"/>
  <c r="C145" i="3"/>
  <c r="A145" i="3"/>
  <c r="C144" i="3"/>
  <c r="A144" i="3"/>
  <c r="C143" i="3"/>
  <c r="A143" i="3"/>
  <c r="C142" i="3"/>
  <c r="A142" i="3"/>
  <c r="C141" i="3"/>
  <c r="A141" i="3"/>
  <c r="C140" i="3"/>
  <c r="A140" i="3"/>
  <c r="C139" i="3"/>
  <c r="A139" i="3"/>
  <c r="C138" i="3"/>
  <c r="A138" i="3"/>
  <c r="C137" i="3"/>
  <c r="A137" i="3"/>
  <c r="C136" i="3"/>
  <c r="A136" i="3"/>
  <c r="C135" i="3"/>
  <c r="A135" i="3"/>
  <c r="C134" i="3"/>
  <c r="A134" i="3"/>
  <c r="C133" i="3"/>
  <c r="A133" i="3"/>
  <c r="C132" i="3"/>
  <c r="A132" i="3"/>
  <c r="C131" i="3"/>
  <c r="A131" i="3"/>
  <c r="C130" i="3"/>
  <c r="A130" i="3"/>
  <c r="C129" i="3"/>
  <c r="A129" i="3"/>
  <c r="C128" i="3"/>
  <c r="A128" i="3"/>
  <c r="C127" i="3"/>
  <c r="A127" i="3"/>
  <c r="C126" i="3"/>
  <c r="A126" i="3"/>
  <c r="C125" i="3"/>
  <c r="A125" i="3"/>
  <c r="C124" i="3"/>
  <c r="A124" i="3"/>
  <c r="C123" i="3"/>
  <c r="A123" i="3"/>
  <c r="C122" i="3"/>
  <c r="A122" i="3"/>
  <c r="C121" i="3"/>
  <c r="A121" i="3"/>
  <c r="C120" i="3"/>
  <c r="A120" i="3"/>
  <c r="C119" i="3"/>
  <c r="A119" i="3"/>
  <c r="C118" i="3"/>
  <c r="A118" i="3"/>
  <c r="C117" i="3"/>
  <c r="A117" i="3"/>
  <c r="C116" i="3"/>
  <c r="A116" i="3"/>
  <c r="C115" i="3"/>
  <c r="A115" i="3"/>
  <c r="C114" i="3"/>
  <c r="A114" i="3"/>
  <c r="C113" i="3"/>
  <c r="A113" i="3"/>
  <c r="C112" i="3"/>
  <c r="A112" i="3"/>
  <c r="C111" i="3"/>
  <c r="A111" i="3"/>
  <c r="C110" i="3"/>
  <c r="A110" i="3"/>
  <c r="C109" i="3"/>
  <c r="A109" i="3"/>
  <c r="C108" i="3"/>
  <c r="A108" i="3"/>
  <c r="C107" i="3"/>
  <c r="A107" i="3"/>
  <c r="C106" i="3"/>
  <c r="A106" i="3"/>
  <c r="C105" i="3"/>
  <c r="A105" i="3"/>
  <c r="C104" i="3"/>
  <c r="A104" i="3"/>
  <c r="C103" i="3"/>
  <c r="A103" i="3"/>
  <c r="C102" i="3"/>
  <c r="A102" i="3"/>
  <c r="C101" i="3"/>
  <c r="A101" i="3"/>
  <c r="C100" i="3"/>
  <c r="A100" i="3"/>
  <c r="C99" i="3"/>
  <c r="A99" i="3"/>
  <c r="C98" i="3"/>
  <c r="A98" i="3"/>
  <c r="C97" i="3"/>
  <c r="A97" i="3"/>
  <c r="C96" i="3"/>
  <c r="A96" i="3"/>
  <c r="C95" i="3"/>
  <c r="A95" i="3"/>
  <c r="C94" i="3"/>
  <c r="A94" i="3"/>
  <c r="C93" i="3"/>
  <c r="A93" i="3"/>
  <c r="C92" i="3"/>
  <c r="A92" i="3"/>
  <c r="C91" i="3"/>
  <c r="A91" i="3"/>
  <c r="C90" i="3"/>
  <c r="A90" i="3"/>
  <c r="C89" i="3"/>
  <c r="A89" i="3"/>
  <c r="C88" i="3"/>
  <c r="A88" i="3"/>
  <c r="C87" i="3"/>
  <c r="A87" i="3"/>
  <c r="C86" i="3"/>
  <c r="A86" i="3"/>
  <c r="C85" i="3"/>
  <c r="A85" i="3"/>
  <c r="C84" i="3"/>
  <c r="A84" i="3"/>
  <c r="C83" i="3"/>
  <c r="A83" i="3"/>
  <c r="C82" i="3"/>
  <c r="A82" i="3"/>
  <c r="C81" i="3"/>
  <c r="A81" i="3"/>
  <c r="C80" i="3"/>
  <c r="A80" i="3"/>
  <c r="C79" i="3"/>
  <c r="A79" i="3"/>
  <c r="C78" i="3"/>
  <c r="A78" i="3"/>
  <c r="C77" i="3"/>
  <c r="A77" i="3"/>
  <c r="C76" i="3"/>
  <c r="A76" i="3"/>
  <c r="C75" i="3"/>
  <c r="A75" i="3"/>
  <c r="C74" i="3"/>
  <c r="A74" i="3"/>
  <c r="C73" i="3"/>
  <c r="A73" i="3"/>
  <c r="C72" i="3"/>
  <c r="A72" i="3"/>
  <c r="C71" i="3"/>
  <c r="A71" i="3"/>
  <c r="C70" i="3"/>
  <c r="A70" i="3"/>
  <c r="C69" i="3"/>
  <c r="A69" i="3"/>
  <c r="C68" i="3"/>
  <c r="A68" i="3"/>
  <c r="C67" i="3"/>
  <c r="A67" i="3"/>
  <c r="C66" i="3"/>
  <c r="A66" i="3"/>
  <c r="C65" i="3"/>
  <c r="A65" i="3"/>
  <c r="C64" i="3"/>
  <c r="A64" i="3"/>
  <c r="C63" i="3"/>
  <c r="A63" i="3"/>
  <c r="C62" i="3"/>
  <c r="A62" i="3"/>
  <c r="C61" i="3"/>
  <c r="A61" i="3"/>
  <c r="C60" i="3"/>
  <c r="A60" i="3"/>
  <c r="C59" i="3"/>
  <c r="A59" i="3"/>
  <c r="C58" i="3"/>
  <c r="A58" i="3"/>
  <c r="C57" i="3"/>
  <c r="A57" i="3"/>
  <c r="C56" i="3"/>
  <c r="A56" i="3"/>
  <c r="C55" i="3"/>
  <c r="A55" i="3"/>
  <c r="C54" i="3"/>
  <c r="A54" i="3"/>
  <c r="C53" i="3"/>
  <c r="A53" i="3"/>
  <c r="C52" i="3"/>
  <c r="A52" i="3"/>
  <c r="C51" i="3"/>
  <c r="A51" i="3"/>
  <c r="C50" i="3"/>
  <c r="A50" i="3"/>
  <c r="C49" i="3"/>
  <c r="A49" i="3"/>
  <c r="C48" i="3"/>
  <c r="A48" i="3"/>
  <c r="C47" i="3"/>
  <c r="A47" i="3"/>
  <c r="C46" i="3"/>
  <c r="A46" i="3"/>
  <c r="C45" i="3"/>
  <c r="A45" i="3"/>
  <c r="C44" i="3"/>
  <c r="A44" i="3"/>
  <c r="C43" i="3"/>
  <c r="A43" i="3"/>
  <c r="C42" i="3"/>
  <c r="A42" i="3"/>
  <c r="C41" i="3"/>
  <c r="A41" i="3"/>
  <c r="C40" i="3"/>
  <c r="A40" i="3"/>
  <c r="C39" i="3"/>
  <c r="A39" i="3"/>
  <c r="C38" i="3"/>
  <c r="A38" i="3"/>
  <c r="C37" i="3"/>
  <c r="A37" i="3"/>
  <c r="C36" i="3"/>
  <c r="A36" i="3"/>
  <c r="C35" i="3"/>
  <c r="A35" i="3"/>
  <c r="C34" i="3"/>
  <c r="A34" i="3"/>
  <c r="C33" i="3"/>
  <c r="A33" i="3"/>
  <c r="C32" i="3"/>
  <c r="A32" i="3"/>
  <c r="C31" i="3"/>
  <c r="A31" i="3"/>
  <c r="C30" i="3"/>
  <c r="A30" i="3"/>
  <c r="C29" i="3"/>
  <c r="A29" i="3"/>
  <c r="C28" i="3"/>
  <c r="A28" i="3"/>
  <c r="C27" i="3"/>
  <c r="A27" i="3"/>
  <c r="C26" i="3"/>
  <c r="A26" i="3"/>
  <c r="C25" i="3"/>
  <c r="A25" i="3"/>
  <c r="C24" i="3"/>
  <c r="A24" i="3"/>
  <c r="C23" i="3"/>
  <c r="A23" i="3"/>
  <c r="C22" i="3"/>
  <c r="A22" i="3"/>
  <c r="C21" i="3"/>
  <c r="A21" i="3"/>
  <c r="C20" i="3"/>
  <c r="A20" i="3"/>
  <c r="C19" i="3"/>
  <c r="A19" i="3"/>
  <c r="C18" i="3"/>
  <c r="A18" i="3"/>
  <c r="C17" i="3"/>
  <c r="A17" i="3"/>
  <c r="C16" i="3"/>
  <c r="A16" i="3"/>
  <c r="C15" i="3"/>
  <c r="A15" i="3"/>
  <c r="C14" i="3"/>
  <c r="A14" i="3"/>
  <c r="C13" i="3"/>
  <c r="A13" i="3"/>
  <c r="C12" i="3"/>
  <c r="A12" i="3"/>
  <c r="C11" i="3"/>
  <c r="A11" i="3"/>
  <c r="C10" i="3"/>
  <c r="A10" i="3"/>
  <c r="C9" i="3"/>
  <c r="A9" i="3"/>
  <c r="C8" i="3"/>
  <c r="A8" i="3"/>
  <c r="C7" i="3"/>
  <c r="A7" i="3"/>
  <c r="C6" i="3"/>
  <c r="A6" i="3"/>
  <c r="C5" i="3"/>
  <c r="A5" i="3"/>
  <c r="C4" i="3"/>
  <c r="A4" i="3"/>
  <c r="C3" i="3"/>
  <c r="A3" i="3"/>
  <c r="B3" i="3" s="1"/>
  <c r="H3" i="3" s="1"/>
  <c r="C2" i="3"/>
  <c r="B2" i="3"/>
  <c r="H2" i="3" s="1"/>
  <c r="G2" i="1"/>
  <c r="C2" i="1"/>
  <c r="D2" i="1" s="1"/>
  <c r="D3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B3" i="1"/>
  <c r="G3" i="1" s="1"/>
  <c r="B4" i="1"/>
  <c r="G4" i="1" s="1"/>
  <c r="B5" i="1"/>
  <c r="G5" i="1" s="1"/>
  <c r="B6" i="1"/>
  <c r="G6" i="1" s="1"/>
  <c r="B7" i="1"/>
  <c r="G7" i="1" s="1"/>
  <c r="B8" i="1"/>
  <c r="G8" i="1" s="1"/>
  <c r="B16" i="1"/>
  <c r="G16" i="1" s="1"/>
  <c r="B24" i="1"/>
  <c r="G24" i="1" s="1"/>
  <c r="B32" i="1"/>
  <c r="G32" i="1" s="1"/>
  <c r="B40" i="1"/>
  <c r="G40" i="1" s="1"/>
  <c r="B48" i="1"/>
  <c r="G48" i="1" s="1"/>
  <c r="B56" i="1"/>
  <c r="G56" i="1" s="1"/>
  <c r="B64" i="1"/>
  <c r="G64" i="1" s="1"/>
  <c r="B72" i="1"/>
  <c r="G72" i="1" s="1"/>
  <c r="B80" i="1"/>
  <c r="G80" i="1" s="1"/>
  <c r="B88" i="1"/>
  <c r="G88" i="1" s="1"/>
  <c r="B96" i="1"/>
  <c r="G96" i="1" s="1"/>
  <c r="B104" i="1"/>
  <c r="G104" i="1" s="1"/>
  <c r="B112" i="1"/>
  <c r="G112" i="1" s="1"/>
  <c r="B120" i="1"/>
  <c r="G120" i="1" s="1"/>
  <c r="B128" i="1"/>
  <c r="G128" i="1" s="1"/>
  <c r="B136" i="1"/>
  <c r="G136" i="1" s="1"/>
  <c r="B144" i="1"/>
  <c r="G144" i="1" s="1"/>
  <c r="B152" i="1"/>
  <c r="G152" i="1" s="1"/>
  <c r="B160" i="1"/>
  <c r="G160" i="1" s="1"/>
  <c r="B168" i="1"/>
  <c r="G168" i="1" s="1"/>
  <c r="B176" i="1"/>
  <c r="G176" i="1" s="1"/>
  <c r="B184" i="1"/>
  <c r="G184" i="1" s="1"/>
  <c r="B192" i="1"/>
  <c r="G192" i="1" s="1"/>
  <c r="B200" i="1"/>
  <c r="G200" i="1" s="1"/>
  <c r="B208" i="1"/>
  <c r="G208" i="1" s="1"/>
  <c r="B216" i="1"/>
  <c r="G216" i="1" s="1"/>
  <c r="B224" i="1"/>
  <c r="G224" i="1" s="1"/>
  <c r="B232" i="1"/>
  <c r="G232" i="1" s="1"/>
  <c r="B240" i="1"/>
  <c r="G240" i="1" s="1"/>
  <c r="B248" i="1"/>
  <c r="G248" i="1" s="1"/>
  <c r="B2" i="1"/>
  <c r="I249" i="5" l="1"/>
  <c r="I241" i="5"/>
  <c r="I233" i="5"/>
  <c r="I225" i="5"/>
  <c r="I217" i="5"/>
  <c r="I209" i="5"/>
  <c r="I201" i="5"/>
  <c r="I193" i="5"/>
  <c r="I185" i="5"/>
  <c r="I177" i="5"/>
  <c r="I169" i="5"/>
  <c r="I161" i="5"/>
  <c r="I153" i="5"/>
  <c r="I145" i="5"/>
  <c r="I137" i="5"/>
  <c r="I129" i="5"/>
  <c r="I121" i="5"/>
  <c r="I113" i="5"/>
  <c r="I105" i="5"/>
  <c r="I97" i="5"/>
  <c r="I89" i="5"/>
  <c r="I81" i="5"/>
  <c r="I73" i="5"/>
  <c r="I65" i="5"/>
  <c r="I57" i="5"/>
  <c r="I49" i="5"/>
  <c r="I41" i="5"/>
  <c r="I33" i="5"/>
  <c r="I25" i="5"/>
  <c r="I17" i="5"/>
  <c r="I9" i="5"/>
  <c r="I248" i="5"/>
  <c r="I240" i="5"/>
  <c r="I232" i="5"/>
  <c r="I224" i="5"/>
  <c r="I216" i="5"/>
  <c r="I208" i="5"/>
  <c r="I200" i="5"/>
  <c r="I192" i="5"/>
  <c r="I184" i="5"/>
  <c r="I176" i="5"/>
  <c r="I168" i="5"/>
  <c r="I160" i="5"/>
  <c r="I152" i="5"/>
  <c r="I144" i="5"/>
  <c r="I136" i="5"/>
  <c r="I128" i="5"/>
  <c r="I120" i="5"/>
  <c r="I112" i="5"/>
  <c r="I104" i="5"/>
  <c r="I96" i="5"/>
  <c r="I88" i="5"/>
  <c r="I80" i="5"/>
  <c r="I72" i="5"/>
  <c r="I64" i="5"/>
  <c r="I56" i="5"/>
  <c r="I48" i="5"/>
  <c r="I40" i="5"/>
  <c r="I32" i="5"/>
  <c r="I24" i="5"/>
  <c r="I16" i="5"/>
  <c r="I8" i="5"/>
  <c r="I247" i="5"/>
  <c r="I239" i="5"/>
  <c r="I231" i="5"/>
  <c r="I223" i="5"/>
  <c r="I215" i="5"/>
  <c r="I207" i="5"/>
  <c r="I199" i="5"/>
  <c r="I191" i="5"/>
  <c r="I183" i="5"/>
  <c r="I175" i="5"/>
  <c r="I167" i="5"/>
  <c r="I159" i="5"/>
  <c r="I151" i="5"/>
  <c r="I143" i="5"/>
  <c r="I135" i="5"/>
  <c r="I127" i="5"/>
  <c r="I119" i="5"/>
  <c r="I111" i="5"/>
  <c r="I103" i="5"/>
  <c r="I95" i="5"/>
  <c r="I87" i="5"/>
  <c r="I79" i="5"/>
  <c r="I71" i="5"/>
  <c r="I63" i="5"/>
  <c r="I55" i="5"/>
  <c r="I47" i="5"/>
  <c r="I39" i="5"/>
  <c r="I31" i="5"/>
  <c r="I23" i="5"/>
  <c r="I15" i="5"/>
  <c r="I7" i="5"/>
  <c r="I246" i="5"/>
  <c r="I238" i="5"/>
  <c r="I230" i="5"/>
  <c r="I222" i="5"/>
  <c r="I214" i="5"/>
  <c r="I206" i="5"/>
  <c r="I198" i="5"/>
  <c r="I190" i="5"/>
  <c r="I182" i="5"/>
  <c r="I174" i="5"/>
  <c r="I166" i="5"/>
  <c r="I158" i="5"/>
  <c r="I150" i="5"/>
  <c r="I142" i="5"/>
  <c r="I134" i="5"/>
  <c r="I126" i="5"/>
  <c r="I118" i="5"/>
  <c r="I110" i="5"/>
  <c r="I102" i="5"/>
  <c r="I94" i="5"/>
  <c r="I86" i="5"/>
  <c r="I78" i="5"/>
  <c r="I70" i="5"/>
  <c r="I62" i="5"/>
  <c r="I54" i="5"/>
  <c r="I46" i="5"/>
  <c r="I38" i="5"/>
  <c r="I30" i="5"/>
  <c r="I22" i="5"/>
  <c r="I14" i="5"/>
  <c r="I6" i="5"/>
  <c r="I245" i="5"/>
  <c r="I237" i="5"/>
  <c r="I229" i="5"/>
  <c r="I221" i="5"/>
  <c r="I213" i="5"/>
  <c r="I205" i="5"/>
  <c r="I197" i="5"/>
  <c r="I189" i="5"/>
  <c r="I181" i="5"/>
  <c r="I173" i="5"/>
  <c r="I165" i="5"/>
  <c r="I157" i="5"/>
  <c r="I149" i="5"/>
  <c r="I141" i="5"/>
  <c r="I133" i="5"/>
  <c r="I125" i="5"/>
  <c r="I117" i="5"/>
  <c r="I109" i="5"/>
  <c r="I101" i="5"/>
  <c r="I93" i="5"/>
  <c r="I85" i="5"/>
  <c r="I77" i="5"/>
  <c r="I69" i="5"/>
  <c r="I61" i="5"/>
  <c r="I53" i="5"/>
  <c r="I45" i="5"/>
  <c r="I37" i="5"/>
  <c r="I29" i="5"/>
  <c r="I21" i="5"/>
  <c r="I13" i="5"/>
  <c r="I5" i="5"/>
  <c r="I244" i="5"/>
  <c r="I236" i="5"/>
  <c r="I228" i="5"/>
  <c r="I220" i="5"/>
  <c r="I212" i="5"/>
  <c r="I204" i="5"/>
  <c r="I196" i="5"/>
  <c r="I188" i="5"/>
  <c r="I180" i="5"/>
  <c r="I172" i="5"/>
  <c r="I164" i="5"/>
  <c r="I156" i="5"/>
  <c r="I148" i="5"/>
  <c r="I140" i="5"/>
  <c r="I132" i="5"/>
  <c r="I124" i="5"/>
  <c r="I116" i="5"/>
  <c r="I108" i="5"/>
  <c r="I100" i="5"/>
  <c r="I92" i="5"/>
  <c r="I84" i="5"/>
  <c r="I76" i="5"/>
  <c r="I68" i="5"/>
  <c r="I60" i="5"/>
  <c r="I52" i="5"/>
  <c r="I44" i="5"/>
  <c r="I36" i="5"/>
  <c r="I28" i="5"/>
  <c r="I20" i="5"/>
  <c r="I12" i="5"/>
  <c r="I4" i="5"/>
  <c r="I243" i="5"/>
  <c r="I235" i="5"/>
  <c r="I227" i="5"/>
  <c r="I219" i="5"/>
  <c r="I211" i="5"/>
  <c r="I203" i="5"/>
  <c r="I195" i="5"/>
  <c r="I187" i="5"/>
  <c r="I179" i="5"/>
  <c r="I171" i="5"/>
  <c r="I163" i="5"/>
  <c r="I155" i="5"/>
  <c r="I147" i="5"/>
  <c r="I139" i="5"/>
  <c r="I131" i="5"/>
  <c r="I123" i="5"/>
  <c r="I115" i="5"/>
  <c r="I107" i="5"/>
  <c r="I99" i="5"/>
  <c r="I91" i="5"/>
  <c r="I83" i="5"/>
  <c r="I75" i="5"/>
  <c r="I67" i="5"/>
  <c r="I59" i="5"/>
  <c r="I51" i="5"/>
  <c r="I43" i="5"/>
  <c r="I35" i="5"/>
  <c r="I27" i="5"/>
  <c r="I19" i="5"/>
  <c r="I11" i="5"/>
  <c r="I3" i="5"/>
  <c r="I250" i="5"/>
  <c r="I242" i="5"/>
  <c r="I234" i="5"/>
  <c r="I226" i="5"/>
  <c r="I218" i="5"/>
  <c r="I210" i="5"/>
  <c r="I202" i="5"/>
  <c r="I194" i="5"/>
  <c r="I186" i="5"/>
  <c r="I178" i="5"/>
  <c r="I170" i="5"/>
  <c r="I162" i="5"/>
  <c r="I154" i="5"/>
  <c r="I146" i="5"/>
  <c r="I138" i="5"/>
  <c r="I130" i="5"/>
  <c r="I122" i="5"/>
  <c r="I114" i="5"/>
  <c r="I106" i="5"/>
  <c r="I98" i="5"/>
  <c r="I90" i="5"/>
  <c r="I82" i="5"/>
  <c r="I74" i="5"/>
  <c r="I66" i="5"/>
  <c r="I58" i="5"/>
  <c r="I50" i="5"/>
  <c r="I42" i="5"/>
  <c r="I34" i="5"/>
  <c r="I26" i="5"/>
  <c r="I18" i="5"/>
  <c r="I10" i="5"/>
  <c r="F3" i="5"/>
  <c r="G3" i="5"/>
  <c r="H17" i="5"/>
  <c r="B250" i="1"/>
  <c r="G250" i="1" s="1"/>
  <c r="B242" i="1"/>
  <c r="G242" i="1" s="1"/>
  <c r="B234" i="1"/>
  <c r="G234" i="1" s="1"/>
  <c r="B226" i="1"/>
  <c r="G226" i="1" s="1"/>
  <c r="B218" i="1"/>
  <c r="G218" i="1" s="1"/>
  <c r="B210" i="1"/>
  <c r="G210" i="1" s="1"/>
  <c r="B202" i="1"/>
  <c r="G202" i="1" s="1"/>
  <c r="B194" i="1"/>
  <c r="G194" i="1" s="1"/>
  <c r="B186" i="1"/>
  <c r="G186" i="1" s="1"/>
  <c r="B178" i="1"/>
  <c r="G178" i="1" s="1"/>
  <c r="B170" i="1"/>
  <c r="G170" i="1" s="1"/>
  <c r="B162" i="1"/>
  <c r="G162" i="1" s="1"/>
  <c r="B154" i="1"/>
  <c r="G154" i="1" s="1"/>
  <c r="B146" i="1"/>
  <c r="G146" i="1" s="1"/>
  <c r="B138" i="1"/>
  <c r="G138" i="1" s="1"/>
  <c r="B130" i="1"/>
  <c r="G130" i="1" s="1"/>
  <c r="B122" i="1"/>
  <c r="G122" i="1" s="1"/>
  <c r="B114" i="1"/>
  <c r="G114" i="1" s="1"/>
  <c r="B106" i="1"/>
  <c r="G106" i="1" s="1"/>
  <c r="B98" i="1"/>
  <c r="G98" i="1" s="1"/>
  <c r="B90" i="1"/>
  <c r="G90" i="1" s="1"/>
  <c r="B82" i="1"/>
  <c r="G82" i="1" s="1"/>
  <c r="B74" i="1"/>
  <c r="G74" i="1" s="1"/>
  <c r="B66" i="1"/>
  <c r="G66" i="1" s="1"/>
  <c r="B58" i="1"/>
  <c r="G58" i="1" s="1"/>
  <c r="B50" i="1"/>
  <c r="G50" i="1" s="1"/>
  <c r="B42" i="1"/>
  <c r="G42" i="1" s="1"/>
  <c r="B34" i="1"/>
  <c r="G34" i="1" s="1"/>
  <c r="B26" i="1"/>
  <c r="G26" i="1" s="1"/>
  <c r="B18" i="1"/>
  <c r="G18" i="1" s="1"/>
  <c r="B10" i="1"/>
  <c r="G10" i="1" s="1"/>
  <c r="B249" i="1"/>
  <c r="G249" i="1" s="1"/>
  <c r="B241" i="1"/>
  <c r="G241" i="1" s="1"/>
  <c r="B233" i="1"/>
  <c r="G233" i="1" s="1"/>
  <c r="B225" i="1"/>
  <c r="G225" i="1" s="1"/>
  <c r="B217" i="1"/>
  <c r="G217" i="1" s="1"/>
  <c r="B209" i="1"/>
  <c r="G209" i="1" s="1"/>
  <c r="B201" i="1"/>
  <c r="G201" i="1" s="1"/>
  <c r="B193" i="1"/>
  <c r="G193" i="1" s="1"/>
  <c r="B185" i="1"/>
  <c r="G185" i="1" s="1"/>
  <c r="B177" i="1"/>
  <c r="G177" i="1" s="1"/>
  <c r="B169" i="1"/>
  <c r="G169" i="1" s="1"/>
  <c r="B161" i="1"/>
  <c r="G161" i="1" s="1"/>
  <c r="B153" i="1"/>
  <c r="G153" i="1" s="1"/>
  <c r="B145" i="1"/>
  <c r="G145" i="1" s="1"/>
  <c r="B137" i="1"/>
  <c r="G137" i="1" s="1"/>
  <c r="B129" i="1"/>
  <c r="G129" i="1" s="1"/>
  <c r="B121" i="1"/>
  <c r="G121" i="1" s="1"/>
  <c r="B113" i="1"/>
  <c r="G113" i="1" s="1"/>
  <c r="B105" i="1"/>
  <c r="G105" i="1" s="1"/>
  <c r="B97" i="1"/>
  <c r="G97" i="1" s="1"/>
  <c r="B89" i="1"/>
  <c r="G89" i="1" s="1"/>
  <c r="B81" i="1"/>
  <c r="G81" i="1" s="1"/>
  <c r="B73" i="1"/>
  <c r="G73" i="1" s="1"/>
  <c r="B65" i="1"/>
  <c r="G65" i="1" s="1"/>
  <c r="B57" i="1"/>
  <c r="G57" i="1" s="1"/>
  <c r="B49" i="1"/>
  <c r="G49" i="1" s="1"/>
  <c r="B41" i="1"/>
  <c r="G41" i="1" s="1"/>
  <c r="B33" i="1"/>
  <c r="G33" i="1" s="1"/>
  <c r="B25" i="1"/>
  <c r="G25" i="1" s="1"/>
  <c r="B17" i="1"/>
  <c r="G17" i="1" s="1"/>
  <c r="B9" i="1"/>
  <c r="G9" i="1" s="1"/>
  <c r="B239" i="1"/>
  <c r="G239" i="1" s="1"/>
  <c r="B199" i="1"/>
  <c r="G199" i="1" s="1"/>
  <c r="B167" i="1"/>
  <c r="G167" i="1" s="1"/>
  <c r="B135" i="1"/>
  <c r="G135" i="1" s="1"/>
  <c r="B95" i="1"/>
  <c r="G95" i="1" s="1"/>
  <c r="B23" i="1"/>
  <c r="G23" i="1" s="1"/>
  <c r="B247" i="1"/>
  <c r="G247" i="1" s="1"/>
  <c r="B207" i="1"/>
  <c r="G207" i="1" s="1"/>
  <c r="B175" i="1"/>
  <c r="G175" i="1" s="1"/>
  <c r="B143" i="1"/>
  <c r="G143" i="1" s="1"/>
  <c r="B103" i="1"/>
  <c r="G103" i="1" s="1"/>
  <c r="B71" i="1"/>
  <c r="G71" i="1" s="1"/>
  <c r="B55" i="1"/>
  <c r="G55" i="1" s="1"/>
  <c r="B47" i="1"/>
  <c r="G47" i="1" s="1"/>
  <c r="B15" i="1"/>
  <c r="G15" i="1" s="1"/>
  <c r="B246" i="1"/>
  <c r="G246" i="1" s="1"/>
  <c r="B238" i="1"/>
  <c r="G238" i="1" s="1"/>
  <c r="B230" i="1"/>
  <c r="G230" i="1" s="1"/>
  <c r="B222" i="1"/>
  <c r="G222" i="1" s="1"/>
  <c r="B214" i="1"/>
  <c r="G214" i="1" s="1"/>
  <c r="B206" i="1"/>
  <c r="G206" i="1" s="1"/>
  <c r="B198" i="1"/>
  <c r="G198" i="1" s="1"/>
  <c r="B190" i="1"/>
  <c r="G190" i="1" s="1"/>
  <c r="B182" i="1"/>
  <c r="G182" i="1" s="1"/>
  <c r="B174" i="1"/>
  <c r="G174" i="1" s="1"/>
  <c r="B166" i="1"/>
  <c r="G166" i="1" s="1"/>
  <c r="B158" i="1"/>
  <c r="G158" i="1" s="1"/>
  <c r="B150" i="1"/>
  <c r="G150" i="1" s="1"/>
  <c r="B142" i="1"/>
  <c r="G142" i="1" s="1"/>
  <c r="B134" i="1"/>
  <c r="G134" i="1" s="1"/>
  <c r="B126" i="1"/>
  <c r="G126" i="1" s="1"/>
  <c r="B118" i="1"/>
  <c r="G118" i="1" s="1"/>
  <c r="B110" i="1"/>
  <c r="G110" i="1" s="1"/>
  <c r="B102" i="1"/>
  <c r="G102" i="1" s="1"/>
  <c r="B94" i="1"/>
  <c r="G94" i="1" s="1"/>
  <c r="B86" i="1"/>
  <c r="G86" i="1" s="1"/>
  <c r="B78" i="1"/>
  <c r="G78" i="1" s="1"/>
  <c r="B70" i="1"/>
  <c r="G70" i="1" s="1"/>
  <c r="B62" i="1"/>
  <c r="G62" i="1" s="1"/>
  <c r="B54" i="1"/>
  <c r="G54" i="1" s="1"/>
  <c r="B46" i="1"/>
  <c r="G46" i="1" s="1"/>
  <c r="B38" i="1"/>
  <c r="G38" i="1" s="1"/>
  <c r="B30" i="1"/>
  <c r="G30" i="1" s="1"/>
  <c r="B22" i="1"/>
  <c r="G22" i="1" s="1"/>
  <c r="B14" i="1"/>
  <c r="G14" i="1" s="1"/>
  <c r="B223" i="1"/>
  <c r="G223" i="1" s="1"/>
  <c r="B127" i="1"/>
  <c r="G127" i="1" s="1"/>
  <c r="B245" i="1"/>
  <c r="G245" i="1" s="1"/>
  <c r="B237" i="1"/>
  <c r="G237" i="1" s="1"/>
  <c r="B229" i="1"/>
  <c r="G229" i="1" s="1"/>
  <c r="B221" i="1"/>
  <c r="G221" i="1" s="1"/>
  <c r="B213" i="1"/>
  <c r="G213" i="1" s="1"/>
  <c r="B205" i="1"/>
  <c r="G205" i="1" s="1"/>
  <c r="B197" i="1"/>
  <c r="G197" i="1" s="1"/>
  <c r="B189" i="1"/>
  <c r="G189" i="1" s="1"/>
  <c r="B181" i="1"/>
  <c r="G181" i="1" s="1"/>
  <c r="B173" i="1"/>
  <c r="G173" i="1" s="1"/>
  <c r="B165" i="1"/>
  <c r="G165" i="1" s="1"/>
  <c r="B157" i="1"/>
  <c r="G157" i="1" s="1"/>
  <c r="B149" i="1"/>
  <c r="G149" i="1" s="1"/>
  <c r="B141" i="1"/>
  <c r="G141" i="1" s="1"/>
  <c r="B133" i="1"/>
  <c r="G133" i="1" s="1"/>
  <c r="B125" i="1"/>
  <c r="G125" i="1" s="1"/>
  <c r="B117" i="1"/>
  <c r="G117" i="1" s="1"/>
  <c r="B109" i="1"/>
  <c r="G109" i="1" s="1"/>
  <c r="B101" i="1"/>
  <c r="G101" i="1" s="1"/>
  <c r="B93" i="1"/>
  <c r="G93" i="1" s="1"/>
  <c r="B85" i="1"/>
  <c r="G85" i="1" s="1"/>
  <c r="B77" i="1"/>
  <c r="G77" i="1" s="1"/>
  <c r="B69" i="1"/>
  <c r="G69" i="1" s="1"/>
  <c r="B61" i="1"/>
  <c r="G61" i="1" s="1"/>
  <c r="B53" i="1"/>
  <c r="G53" i="1" s="1"/>
  <c r="B45" i="1"/>
  <c r="G45" i="1" s="1"/>
  <c r="B37" i="1"/>
  <c r="G37" i="1" s="1"/>
  <c r="B29" i="1"/>
  <c r="G29" i="1" s="1"/>
  <c r="B21" i="1"/>
  <c r="G21" i="1" s="1"/>
  <c r="B13" i="1"/>
  <c r="G13" i="1" s="1"/>
  <c r="B231" i="1"/>
  <c r="G231" i="1" s="1"/>
  <c r="B191" i="1"/>
  <c r="G191" i="1" s="1"/>
  <c r="B159" i="1"/>
  <c r="G159" i="1" s="1"/>
  <c r="B119" i="1"/>
  <c r="G119" i="1" s="1"/>
  <c r="B79" i="1"/>
  <c r="G79" i="1" s="1"/>
  <c r="B31" i="1"/>
  <c r="G31" i="1" s="1"/>
  <c r="B244" i="1"/>
  <c r="G244" i="1" s="1"/>
  <c r="B236" i="1"/>
  <c r="G236" i="1" s="1"/>
  <c r="B228" i="1"/>
  <c r="G228" i="1" s="1"/>
  <c r="B220" i="1"/>
  <c r="G220" i="1" s="1"/>
  <c r="B212" i="1"/>
  <c r="G212" i="1" s="1"/>
  <c r="B204" i="1"/>
  <c r="G204" i="1" s="1"/>
  <c r="B196" i="1"/>
  <c r="G196" i="1" s="1"/>
  <c r="B188" i="1"/>
  <c r="G188" i="1" s="1"/>
  <c r="B180" i="1"/>
  <c r="G180" i="1" s="1"/>
  <c r="B172" i="1"/>
  <c r="G172" i="1" s="1"/>
  <c r="B164" i="1"/>
  <c r="G164" i="1" s="1"/>
  <c r="B156" i="1"/>
  <c r="G156" i="1" s="1"/>
  <c r="B148" i="1"/>
  <c r="G148" i="1" s="1"/>
  <c r="B140" i="1"/>
  <c r="G140" i="1" s="1"/>
  <c r="B132" i="1"/>
  <c r="G132" i="1" s="1"/>
  <c r="B124" i="1"/>
  <c r="G124" i="1" s="1"/>
  <c r="B116" i="1"/>
  <c r="G116" i="1" s="1"/>
  <c r="B108" i="1"/>
  <c r="G108" i="1" s="1"/>
  <c r="B100" i="1"/>
  <c r="G100" i="1" s="1"/>
  <c r="B92" i="1"/>
  <c r="G92" i="1" s="1"/>
  <c r="B84" i="1"/>
  <c r="G84" i="1" s="1"/>
  <c r="B76" i="1"/>
  <c r="G76" i="1" s="1"/>
  <c r="B68" i="1"/>
  <c r="G68" i="1" s="1"/>
  <c r="B60" i="1"/>
  <c r="G60" i="1" s="1"/>
  <c r="B52" i="1"/>
  <c r="G52" i="1" s="1"/>
  <c r="B44" i="1"/>
  <c r="G44" i="1" s="1"/>
  <c r="B36" i="1"/>
  <c r="G36" i="1" s="1"/>
  <c r="B28" i="1"/>
  <c r="G28" i="1" s="1"/>
  <c r="B20" i="1"/>
  <c r="G20" i="1" s="1"/>
  <c r="B12" i="1"/>
  <c r="G12" i="1" s="1"/>
  <c r="B215" i="1"/>
  <c r="G215" i="1" s="1"/>
  <c r="B183" i="1"/>
  <c r="G183" i="1" s="1"/>
  <c r="B151" i="1"/>
  <c r="G151" i="1" s="1"/>
  <c r="B111" i="1"/>
  <c r="G111" i="1" s="1"/>
  <c r="B87" i="1"/>
  <c r="G87" i="1" s="1"/>
  <c r="B63" i="1"/>
  <c r="G63" i="1" s="1"/>
  <c r="B243" i="1"/>
  <c r="G243" i="1" s="1"/>
  <c r="B235" i="1"/>
  <c r="G235" i="1" s="1"/>
  <c r="B227" i="1"/>
  <c r="G227" i="1" s="1"/>
  <c r="B219" i="1"/>
  <c r="G219" i="1" s="1"/>
  <c r="B211" i="1"/>
  <c r="G211" i="1" s="1"/>
  <c r="B203" i="1"/>
  <c r="G203" i="1" s="1"/>
  <c r="B195" i="1"/>
  <c r="G195" i="1" s="1"/>
  <c r="B187" i="1"/>
  <c r="G187" i="1" s="1"/>
  <c r="B179" i="1"/>
  <c r="G179" i="1" s="1"/>
  <c r="B171" i="1"/>
  <c r="G171" i="1" s="1"/>
  <c r="B163" i="1"/>
  <c r="G163" i="1" s="1"/>
  <c r="B155" i="1"/>
  <c r="G155" i="1" s="1"/>
  <c r="B147" i="1"/>
  <c r="G147" i="1" s="1"/>
  <c r="B139" i="1"/>
  <c r="G139" i="1" s="1"/>
  <c r="B131" i="1"/>
  <c r="G131" i="1" s="1"/>
  <c r="B123" i="1"/>
  <c r="G123" i="1" s="1"/>
  <c r="B115" i="1"/>
  <c r="G115" i="1" s="1"/>
  <c r="B107" i="1"/>
  <c r="G107" i="1" s="1"/>
  <c r="B99" i="1"/>
  <c r="G99" i="1" s="1"/>
  <c r="B91" i="1"/>
  <c r="G91" i="1" s="1"/>
  <c r="B83" i="1"/>
  <c r="G83" i="1" s="1"/>
  <c r="B75" i="1"/>
  <c r="G75" i="1" s="1"/>
  <c r="B67" i="1"/>
  <c r="G67" i="1" s="1"/>
  <c r="B59" i="1"/>
  <c r="G59" i="1" s="1"/>
  <c r="B51" i="1"/>
  <c r="G51" i="1" s="1"/>
  <c r="B43" i="1"/>
  <c r="G43" i="1" s="1"/>
  <c r="B35" i="1"/>
  <c r="G35" i="1" s="1"/>
  <c r="B27" i="1"/>
  <c r="G27" i="1" s="1"/>
  <c r="B19" i="1"/>
  <c r="G19" i="1" s="1"/>
  <c r="B4" i="5"/>
  <c r="H4" i="5" s="1"/>
  <c r="B12" i="5"/>
  <c r="H12" i="5" s="1"/>
  <c r="B16" i="5"/>
  <c r="B250" i="5"/>
  <c r="H250" i="5" s="1"/>
  <c r="B249" i="5"/>
  <c r="B248" i="5"/>
  <c r="B247" i="5"/>
  <c r="H247" i="5" s="1"/>
  <c r="B246" i="5"/>
  <c r="H246" i="5" s="1"/>
  <c r="B245" i="5"/>
  <c r="H245" i="5" s="1"/>
  <c r="B244" i="5"/>
  <c r="H244" i="5" s="1"/>
  <c r="B243" i="5"/>
  <c r="H243" i="5" s="1"/>
  <c r="B242" i="5"/>
  <c r="H242" i="5" s="1"/>
  <c r="B241" i="5"/>
  <c r="B240" i="5"/>
  <c r="B239" i="5"/>
  <c r="H239" i="5" s="1"/>
  <c r="B238" i="5"/>
  <c r="H238" i="5" s="1"/>
  <c r="B237" i="5"/>
  <c r="H237" i="5" s="1"/>
  <c r="B236" i="5"/>
  <c r="H236" i="5" s="1"/>
  <c r="B235" i="5"/>
  <c r="H235" i="5" s="1"/>
  <c r="B234" i="5"/>
  <c r="H234" i="5" s="1"/>
  <c r="B233" i="5"/>
  <c r="B232" i="5"/>
  <c r="B231" i="5"/>
  <c r="H231" i="5" s="1"/>
  <c r="B230" i="5"/>
  <c r="H230" i="5" s="1"/>
  <c r="B229" i="5"/>
  <c r="H229" i="5" s="1"/>
  <c r="B228" i="5"/>
  <c r="H228" i="5" s="1"/>
  <c r="B227" i="5"/>
  <c r="H227" i="5" s="1"/>
  <c r="B226" i="5"/>
  <c r="H226" i="5" s="1"/>
  <c r="B225" i="5"/>
  <c r="B224" i="5"/>
  <c r="B223" i="5"/>
  <c r="H223" i="5" s="1"/>
  <c r="B222" i="5"/>
  <c r="H222" i="5" s="1"/>
  <c r="B221" i="5"/>
  <c r="H221" i="5" s="1"/>
  <c r="B220" i="5"/>
  <c r="H220" i="5" s="1"/>
  <c r="B219" i="5"/>
  <c r="H219" i="5" s="1"/>
  <c r="B218" i="5"/>
  <c r="H218" i="5" s="1"/>
  <c r="B217" i="5"/>
  <c r="B216" i="5"/>
  <c r="B215" i="5"/>
  <c r="H215" i="5" s="1"/>
  <c r="B214" i="5"/>
  <c r="H214" i="5" s="1"/>
  <c r="B213" i="5"/>
  <c r="H213" i="5" s="1"/>
  <c r="B212" i="5"/>
  <c r="H212" i="5" s="1"/>
  <c r="B211" i="5"/>
  <c r="H211" i="5" s="1"/>
  <c r="B210" i="5"/>
  <c r="H210" i="5" s="1"/>
  <c r="B209" i="5"/>
  <c r="B208" i="5"/>
  <c r="B207" i="5"/>
  <c r="H207" i="5" s="1"/>
  <c r="B206" i="5"/>
  <c r="H206" i="5" s="1"/>
  <c r="B205" i="5"/>
  <c r="H205" i="5" s="1"/>
  <c r="B204" i="5"/>
  <c r="H204" i="5" s="1"/>
  <c r="B203" i="5"/>
  <c r="H203" i="5" s="1"/>
  <c r="B202" i="5"/>
  <c r="H202" i="5" s="1"/>
  <c r="B201" i="5"/>
  <c r="B200" i="5"/>
  <c r="B199" i="5"/>
  <c r="H199" i="5" s="1"/>
  <c r="B198" i="5"/>
  <c r="H198" i="5" s="1"/>
  <c r="B197" i="5"/>
  <c r="H197" i="5" s="1"/>
  <c r="B196" i="5"/>
  <c r="H196" i="5" s="1"/>
  <c r="B195" i="5"/>
  <c r="H195" i="5" s="1"/>
  <c r="B194" i="5"/>
  <c r="H194" i="5" s="1"/>
  <c r="B193" i="5"/>
  <c r="B192" i="5"/>
  <c r="B191" i="5"/>
  <c r="H191" i="5" s="1"/>
  <c r="B190" i="5"/>
  <c r="H190" i="5" s="1"/>
  <c r="B189" i="5"/>
  <c r="H189" i="5" s="1"/>
  <c r="B188" i="5"/>
  <c r="H188" i="5" s="1"/>
  <c r="B187" i="5"/>
  <c r="H187" i="5" s="1"/>
  <c r="B186" i="5"/>
  <c r="H186" i="5" s="1"/>
  <c r="B185" i="5"/>
  <c r="B184" i="5"/>
  <c r="B183" i="5"/>
  <c r="H183" i="5" s="1"/>
  <c r="B182" i="5"/>
  <c r="H182" i="5" s="1"/>
  <c r="B181" i="5"/>
  <c r="H181" i="5" s="1"/>
  <c r="B180" i="5"/>
  <c r="H180" i="5" s="1"/>
  <c r="B179" i="5"/>
  <c r="H179" i="5" s="1"/>
  <c r="B178" i="5"/>
  <c r="H178" i="5" s="1"/>
  <c r="B177" i="5"/>
  <c r="B176" i="5"/>
  <c r="B175" i="5"/>
  <c r="H175" i="5" s="1"/>
  <c r="B174" i="5"/>
  <c r="H174" i="5" s="1"/>
  <c r="B173" i="5"/>
  <c r="H173" i="5" s="1"/>
  <c r="B172" i="5"/>
  <c r="H172" i="5" s="1"/>
  <c r="B171" i="5"/>
  <c r="H171" i="5" s="1"/>
  <c r="B170" i="5"/>
  <c r="H170" i="5" s="1"/>
  <c r="B169" i="5"/>
  <c r="B168" i="5"/>
  <c r="B167" i="5"/>
  <c r="H167" i="5" s="1"/>
  <c r="B166" i="5"/>
  <c r="H166" i="5" s="1"/>
  <c r="B165" i="5"/>
  <c r="H165" i="5" s="1"/>
  <c r="B164" i="5"/>
  <c r="H164" i="5" s="1"/>
  <c r="B163" i="5"/>
  <c r="H163" i="5" s="1"/>
  <c r="B162" i="5"/>
  <c r="H162" i="5" s="1"/>
  <c r="B161" i="5"/>
  <c r="B160" i="5"/>
  <c r="B159" i="5"/>
  <c r="H159" i="5" s="1"/>
  <c r="B158" i="5"/>
  <c r="H158" i="5" s="1"/>
  <c r="B157" i="5"/>
  <c r="H157" i="5" s="1"/>
  <c r="B156" i="5"/>
  <c r="H156" i="5" s="1"/>
  <c r="B155" i="5"/>
  <c r="H155" i="5" s="1"/>
  <c r="B154" i="5"/>
  <c r="H154" i="5" s="1"/>
  <c r="B153" i="5"/>
  <c r="B152" i="5"/>
  <c r="B151" i="5"/>
  <c r="H151" i="5" s="1"/>
  <c r="B150" i="5"/>
  <c r="H150" i="5" s="1"/>
  <c r="B149" i="5"/>
  <c r="H149" i="5" s="1"/>
  <c r="B148" i="5"/>
  <c r="H148" i="5" s="1"/>
  <c r="B147" i="5"/>
  <c r="H147" i="5" s="1"/>
  <c r="B146" i="5"/>
  <c r="H146" i="5" s="1"/>
  <c r="B145" i="5"/>
  <c r="B144" i="5"/>
  <c r="B143" i="5"/>
  <c r="H143" i="5" s="1"/>
  <c r="B142" i="5"/>
  <c r="H142" i="5" s="1"/>
  <c r="B141" i="5"/>
  <c r="H141" i="5" s="1"/>
  <c r="B140" i="5"/>
  <c r="H140" i="5" s="1"/>
  <c r="B139" i="5"/>
  <c r="H139" i="5" s="1"/>
  <c r="B138" i="5"/>
  <c r="H138" i="5" s="1"/>
  <c r="B137" i="5"/>
  <c r="B136" i="5"/>
  <c r="B135" i="5"/>
  <c r="H135" i="5" s="1"/>
  <c r="B134" i="5"/>
  <c r="H134" i="5" s="1"/>
  <c r="B133" i="5"/>
  <c r="H133" i="5" s="1"/>
  <c r="B132" i="5"/>
  <c r="H132" i="5" s="1"/>
  <c r="B131" i="5"/>
  <c r="H131" i="5" s="1"/>
  <c r="B130" i="5"/>
  <c r="H130" i="5" s="1"/>
  <c r="B129" i="5"/>
  <c r="B128" i="5"/>
  <c r="B127" i="5"/>
  <c r="H127" i="5" s="1"/>
  <c r="B126" i="5"/>
  <c r="H126" i="5" s="1"/>
  <c r="B125" i="5"/>
  <c r="H125" i="5" s="1"/>
  <c r="B124" i="5"/>
  <c r="H124" i="5" s="1"/>
  <c r="B123" i="5"/>
  <c r="H123" i="5" s="1"/>
  <c r="B122" i="5"/>
  <c r="H122" i="5" s="1"/>
  <c r="B121" i="5"/>
  <c r="B120" i="5"/>
  <c r="B119" i="5"/>
  <c r="H119" i="5" s="1"/>
  <c r="B118" i="5"/>
  <c r="H118" i="5" s="1"/>
  <c r="B117" i="5"/>
  <c r="H117" i="5" s="1"/>
  <c r="B116" i="5"/>
  <c r="H116" i="5" s="1"/>
  <c r="B115" i="5"/>
  <c r="H115" i="5" s="1"/>
  <c r="B114" i="5"/>
  <c r="H114" i="5" s="1"/>
  <c r="B113" i="5"/>
  <c r="B112" i="5"/>
  <c r="B111" i="5"/>
  <c r="H111" i="5" s="1"/>
  <c r="B110" i="5"/>
  <c r="H110" i="5" s="1"/>
  <c r="B109" i="5"/>
  <c r="H109" i="5" s="1"/>
  <c r="B108" i="5"/>
  <c r="H108" i="5" s="1"/>
  <c r="B107" i="5"/>
  <c r="H107" i="5" s="1"/>
  <c r="B106" i="5"/>
  <c r="H106" i="5" s="1"/>
  <c r="B105" i="5"/>
  <c r="B104" i="5"/>
  <c r="B103" i="5"/>
  <c r="H103" i="5" s="1"/>
  <c r="B102" i="5"/>
  <c r="H102" i="5" s="1"/>
  <c r="B101" i="5"/>
  <c r="H101" i="5" s="1"/>
  <c r="B100" i="5"/>
  <c r="H100" i="5" s="1"/>
  <c r="B99" i="5"/>
  <c r="H99" i="5" s="1"/>
  <c r="B98" i="5"/>
  <c r="H98" i="5" s="1"/>
  <c r="B97" i="5"/>
  <c r="B96" i="5"/>
  <c r="B95" i="5"/>
  <c r="H95" i="5" s="1"/>
  <c r="B94" i="5"/>
  <c r="H94" i="5" s="1"/>
  <c r="B93" i="5"/>
  <c r="H93" i="5" s="1"/>
  <c r="B92" i="5"/>
  <c r="H92" i="5" s="1"/>
  <c r="B91" i="5"/>
  <c r="H91" i="5" s="1"/>
  <c r="B90" i="5"/>
  <c r="H90" i="5" s="1"/>
  <c r="B89" i="5"/>
  <c r="B88" i="5"/>
  <c r="B87" i="5"/>
  <c r="H87" i="5" s="1"/>
  <c r="B86" i="5"/>
  <c r="H86" i="5" s="1"/>
  <c r="B85" i="5"/>
  <c r="H85" i="5" s="1"/>
  <c r="B84" i="5"/>
  <c r="H84" i="5" s="1"/>
  <c r="B83" i="5"/>
  <c r="H83" i="5" s="1"/>
  <c r="B82" i="5"/>
  <c r="H82" i="5" s="1"/>
  <c r="B81" i="5"/>
  <c r="B80" i="5"/>
  <c r="B79" i="5"/>
  <c r="H79" i="5" s="1"/>
  <c r="B78" i="5"/>
  <c r="H78" i="5" s="1"/>
  <c r="B77" i="5"/>
  <c r="H77" i="5" s="1"/>
  <c r="B76" i="5"/>
  <c r="H76" i="5" s="1"/>
  <c r="B75" i="5"/>
  <c r="H75" i="5" s="1"/>
  <c r="B74" i="5"/>
  <c r="H74" i="5" s="1"/>
  <c r="B73" i="5"/>
  <c r="B72" i="5"/>
  <c r="B71" i="5"/>
  <c r="H71" i="5" s="1"/>
  <c r="B70" i="5"/>
  <c r="H70" i="5" s="1"/>
  <c r="B69" i="5"/>
  <c r="H69" i="5" s="1"/>
  <c r="B68" i="5"/>
  <c r="H68" i="5" s="1"/>
  <c r="B67" i="5"/>
  <c r="H67" i="5" s="1"/>
  <c r="B66" i="5"/>
  <c r="H66" i="5" s="1"/>
  <c r="B65" i="5"/>
  <c r="B64" i="5"/>
  <c r="B63" i="5"/>
  <c r="H63" i="5" s="1"/>
  <c r="B62" i="5"/>
  <c r="H62" i="5" s="1"/>
  <c r="B61" i="5"/>
  <c r="H61" i="5" s="1"/>
  <c r="B60" i="5"/>
  <c r="H60" i="5" s="1"/>
  <c r="B59" i="5"/>
  <c r="H59" i="5" s="1"/>
  <c r="B58" i="5"/>
  <c r="H58" i="5" s="1"/>
  <c r="B57" i="5"/>
  <c r="B56" i="5"/>
  <c r="B55" i="5"/>
  <c r="H55" i="5" s="1"/>
  <c r="B54" i="5"/>
  <c r="H54" i="5" s="1"/>
  <c r="B53" i="5"/>
  <c r="H53" i="5" s="1"/>
  <c r="B52" i="5"/>
  <c r="H52" i="5" s="1"/>
  <c r="B51" i="5"/>
  <c r="H51" i="5" s="1"/>
  <c r="B50" i="5"/>
  <c r="H50" i="5" s="1"/>
  <c r="B49" i="5"/>
  <c r="B48" i="5"/>
  <c r="B47" i="5"/>
  <c r="H47" i="5" s="1"/>
  <c r="B46" i="5"/>
  <c r="H46" i="5" s="1"/>
  <c r="B45" i="5"/>
  <c r="H45" i="5" s="1"/>
  <c r="B44" i="5"/>
  <c r="H44" i="5" s="1"/>
  <c r="B43" i="5"/>
  <c r="H43" i="5" s="1"/>
  <c r="B42" i="5"/>
  <c r="H42" i="5" s="1"/>
  <c r="B41" i="5"/>
  <c r="B40" i="5"/>
  <c r="B39" i="5"/>
  <c r="H39" i="5" s="1"/>
  <c r="B38" i="5"/>
  <c r="H38" i="5" s="1"/>
  <c r="B37" i="5"/>
  <c r="H37" i="5" s="1"/>
  <c r="B36" i="5"/>
  <c r="H36" i="5" s="1"/>
  <c r="B35" i="5"/>
  <c r="H35" i="5" s="1"/>
  <c r="B34" i="5"/>
  <c r="H34" i="5" s="1"/>
  <c r="B33" i="5"/>
  <c r="B32" i="5"/>
  <c r="B31" i="5"/>
  <c r="H31" i="5" s="1"/>
  <c r="B30" i="5"/>
  <c r="H30" i="5" s="1"/>
  <c r="B29" i="5"/>
  <c r="H29" i="5" s="1"/>
  <c r="B28" i="5"/>
  <c r="H28" i="5" s="1"/>
  <c r="B27" i="5"/>
  <c r="H27" i="5" s="1"/>
  <c r="B26" i="5"/>
  <c r="H26" i="5" s="1"/>
  <c r="B8" i="5"/>
  <c r="B20" i="5"/>
  <c r="H20" i="5" s="1"/>
  <c r="B7" i="5"/>
  <c r="H7" i="5" s="1"/>
  <c r="B11" i="5"/>
  <c r="H11" i="5" s="1"/>
  <c r="B15" i="5"/>
  <c r="H15" i="5" s="1"/>
  <c r="B19" i="5"/>
  <c r="H19" i="5" s="1"/>
  <c r="B23" i="5"/>
  <c r="H23" i="5" s="1"/>
  <c r="B24" i="5"/>
  <c r="B6" i="5"/>
  <c r="H6" i="5" s="1"/>
  <c r="B10" i="5"/>
  <c r="H10" i="5" s="1"/>
  <c r="B14" i="5"/>
  <c r="H14" i="5" s="1"/>
  <c r="B18" i="5"/>
  <c r="H18" i="5" s="1"/>
  <c r="B22" i="5"/>
  <c r="H22" i="5" s="1"/>
  <c r="B25" i="5"/>
  <c r="B5" i="5"/>
  <c r="H5" i="5" s="1"/>
  <c r="B9" i="5"/>
  <c r="B13" i="5"/>
  <c r="H13" i="5" s="1"/>
  <c r="B21" i="5"/>
  <c r="H21" i="5" s="1"/>
  <c r="F3" i="3"/>
  <c r="D3" i="3" s="1"/>
  <c r="B64" i="3"/>
  <c r="H64" i="3" s="1"/>
  <c r="B18" i="3"/>
  <c r="H18" i="3" s="1"/>
  <c r="B24" i="3"/>
  <c r="H24" i="3" s="1"/>
  <c r="B26" i="3"/>
  <c r="H26" i="3" s="1"/>
  <c r="B40" i="3"/>
  <c r="H40" i="3" s="1"/>
  <c r="B42" i="3"/>
  <c r="H42" i="3" s="1"/>
  <c r="B56" i="3"/>
  <c r="H56" i="3" s="1"/>
  <c r="B75" i="3"/>
  <c r="H75" i="3" s="1"/>
  <c r="B77" i="3"/>
  <c r="H77" i="3" s="1"/>
  <c r="B88" i="3"/>
  <c r="H88" i="3" s="1"/>
  <c r="B104" i="3"/>
  <c r="H104" i="3" s="1"/>
  <c r="B37" i="3"/>
  <c r="H37" i="3" s="1"/>
  <c r="B9" i="3"/>
  <c r="H9" i="3" s="1"/>
  <c r="B72" i="3"/>
  <c r="H72" i="3" s="1"/>
  <c r="B93" i="3"/>
  <c r="H93" i="3" s="1"/>
  <c r="B109" i="3"/>
  <c r="H109" i="3" s="1"/>
  <c r="B35" i="3"/>
  <c r="H35" i="3" s="1"/>
  <c r="B51" i="3"/>
  <c r="H51" i="3" s="1"/>
  <c r="B58" i="3"/>
  <c r="H58" i="3" s="1"/>
  <c r="B11" i="3"/>
  <c r="H11" i="3" s="1"/>
  <c r="B17" i="3"/>
  <c r="H17" i="3" s="1"/>
  <c r="B67" i="3"/>
  <c r="H67" i="3" s="1"/>
  <c r="B69" i="3"/>
  <c r="H69" i="3" s="1"/>
  <c r="B74" i="3"/>
  <c r="H74" i="3" s="1"/>
  <c r="B236" i="3"/>
  <c r="H236" i="3" s="1"/>
  <c r="B53" i="3"/>
  <c r="H53" i="3" s="1"/>
  <c r="B5" i="3"/>
  <c r="H5" i="3" s="1"/>
  <c r="B19" i="3"/>
  <c r="H19" i="3" s="1"/>
  <c r="B25" i="3"/>
  <c r="H25" i="3" s="1"/>
  <c r="B32" i="3"/>
  <c r="H32" i="3" s="1"/>
  <c r="B34" i="3"/>
  <c r="H34" i="3" s="1"/>
  <c r="B48" i="3"/>
  <c r="H48" i="3" s="1"/>
  <c r="B50" i="3"/>
  <c r="H50" i="3" s="1"/>
  <c r="B80" i="3"/>
  <c r="H80" i="3" s="1"/>
  <c r="B96" i="3"/>
  <c r="H96" i="3" s="1"/>
  <c r="B112" i="3"/>
  <c r="H112" i="3" s="1"/>
  <c r="B8" i="3"/>
  <c r="H8" i="3" s="1"/>
  <c r="B13" i="3"/>
  <c r="H13" i="3" s="1"/>
  <c r="B27" i="3"/>
  <c r="H27" i="3" s="1"/>
  <c r="B29" i="3"/>
  <c r="H29" i="3" s="1"/>
  <c r="B43" i="3"/>
  <c r="H43" i="3" s="1"/>
  <c r="B45" i="3"/>
  <c r="H45" i="3" s="1"/>
  <c r="B132" i="3"/>
  <c r="H132" i="3" s="1"/>
  <c r="B105" i="3"/>
  <c r="H105" i="3" s="1"/>
  <c r="B97" i="3"/>
  <c r="H97" i="3" s="1"/>
  <c r="B89" i="3"/>
  <c r="H89" i="3" s="1"/>
  <c r="B81" i="3"/>
  <c r="H81" i="3" s="1"/>
  <c r="B73" i="3"/>
  <c r="H73" i="3" s="1"/>
  <c r="B65" i="3"/>
  <c r="H65" i="3" s="1"/>
  <c r="B57" i="3"/>
  <c r="H57" i="3" s="1"/>
  <c r="B49" i="3"/>
  <c r="H49" i="3" s="1"/>
  <c r="B41" i="3"/>
  <c r="H41" i="3" s="1"/>
  <c r="B33" i="3"/>
  <c r="H33" i="3" s="1"/>
  <c r="B140" i="3"/>
  <c r="H140" i="3" s="1"/>
  <c r="B106" i="3"/>
  <c r="H106" i="3" s="1"/>
  <c r="B98" i="3"/>
  <c r="H98" i="3" s="1"/>
  <c r="B90" i="3"/>
  <c r="H90" i="3" s="1"/>
  <c r="B82" i="3"/>
  <c r="H82" i="3" s="1"/>
  <c r="B107" i="3"/>
  <c r="H107" i="3" s="1"/>
  <c r="B99" i="3"/>
  <c r="H99" i="3" s="1"/>
  <c r="B91" i="3"/>
  <c r="H91" i="3" s="1"/>
  <c r="B83" i="3"/>
  <c r="H83" i="3" s="1"/>
  <c r="B244" i="3"/>
  <c r="H244" i="3" s="1"/>
  <c r="B10" i="3"/>
  <c r="H10" i="3" s="1"/>
  <c r="B16" i="3"/>
  <c r="H16" i="3" s="1"/>
  <c r="B21" i="3"/>
  <c r="H21" i="3" s="1"/>
  <c r="B59" i="3"/>
  <c r="H59" i="3" s="1"/>
  <c r="B61" i="3"/>
  <c r="H61" i="3" s="1"/>
  <c r="B66" i="3"/>
  <c r="H66" i="3" s="1"/>
  <c r="B85" i="3"/>
  <c r="H85" i="3" s="1"/>
  <c r="B101" i="3"/>
  <c r="H101" i="3" s="1"/>
  <c r="B7" i="3"/>
  <c r="H7" i="3" s="1"/>
  <c r="B15" i="3"/>
  <c r="H15" i="3" s="1"/>
  <c r="B23" i="3"/>
  <c r="H23" i="3" s="1"/>
  <c r="B31" i="3"/>
  <c r="H31" i="3" s="1"/>
  <c r="B39" i="3"/>
  <c r="H39" i="3" s="1"/>
  <c r="B47" i="3"/>
  <c r="H47" i="3" s="1"/>
  <c r="B55" i="3"/>
  <c r="H55" i="3" s="1"/>
  <c r="B63" i="3"/>
  <c r="H63" i="3" s="1"/>
  <c r="B71" i="3"/>
  <c r="H71" i="3" s="1"/>
  <c r="B79" i="3"/>
  <c r="H79" i="3" s="1"/>
  <c r="B87" i="3"/>
  <c r="H87" i="3" s="1"/>
  <c r="B95" i="3"/>
  <c r="H95" i="3" s="1"/>
  <c r="B103" i="3"/>
  <c r="H103" i="3" s="1"/>
  <c r="B111" i="3"/>
  <c r="H111" i="3" s="1"/>
  <c r="B116" i="3"/>
  <c r="H116" i="3" s="1"/>
  <c r="B124" i="3"/>
  <c r="H124" i="3" s="1"/>
  <c r="B180" i="3"/>
  <c r="H180" i="3" s="1"/>
  <c r="B188" i="3"/>
  <c r="H188" i="3" s="1"/>
  <c r="B196" i="3"/>
  <c r="H196" i="3" s="1"/>
  <c r="B220" i="3"/>
  <c r="H220" i="3" s="1"/>
  <c r="B6" i="3"/>
  <c r="H6" i="3" s="1"/>
  <c r="B14" i="3"/>
  <c r="H14" i="3" s="1"/>
  <c r="B22" i="3"/>
  <c r="H22" i="3" s="1"/>
  <c r="B30" i="3"/>
  <c r="H30" i="3" s="1"/>
  <c r="B38" i="3"/>
  <c r="H38" i="3" s="1"/>
  <c r="B46" i="3"/>
  <c r="H46" i="3" s="1"/>
  <c r="B54" i="3"/>
  <c r="H54" i="3" s="1"/>
  <c r="B62" i="3"/>
  <c r="H62" i="3" s="1"/>
  <c r="B70" i="3"/>
  <c r="H70" i="3" s="1"/>
  <c r="B78" i="3"/>
  <c r="H78" i="3" s="1"/>
  <c r="B86" i="3"/>
  <c r="H86" i="3" s="1"/>
  <c r="B94" i="3"/>
  <c r="H94" i="3" s="1"/>
  <c r="B102" i="3"/>
  <c r="H102" i="3" s="1"/>
  <c r="B110" i="3"/>
  <c r="H110" i="3" s="1"/>
  <c r="B204" i="3"/>
  <c r="H204" i="3" s="1"/>
  <c r="B212" i="3"/>
  <c r="H212" i="3" s="1"/>
  <c r="B228" i="3"/>
  <c r="H228" i="3" s="1"/>
  <c r="B245" i="3"/>
  <c r="H245" i="3" s="1"/>
  <c r="B237" i="3"/>
  <c r="H237" i="3" s="1"/>
  <c r="B229" i="3"/>
  <c r="H229" i="3" s="1"/>
  <c r="B221" i="3"/>
  <c r="H221" i="3" s="1"/>
  <c r="B213" i="3"/>
  <c r="H213" i="3" s="1"/>
  <c r="B205" i="3"/>
  <c r="H205" i="3" s="1"/>
  <c r="B197" i="3"/>
  <c r="H197" i="3" s="1"/>
  <c r="B189" i="3"/>
  <c r="H189" i="3" s="1"/>
  <c r="B181" i="3"/>
  <c r="H181" i="3" s="1"/>
  <c r="B173" i="3"/>
  <c r="H173" i="3" s="1"/>
  <c r="B165" i="3"/>
  <c r="H165" i="3" s="1"/>
  <c r="B157" i="3"/>
  <c r="H157" i="3" s="1"/>
  <c r="B149" i="3"/>
  <c r="H149" i="3" s="1"/>
  <c r="B141" i="3"/>
  <c r="H141" i="3" s="1"/>
  <c r="B133" i="3"/>
  <c r="H133" i="3" s="1"/>
  <c r="B125" i="3"/>
  <c r="H125" i="3" s="1"/>
  <c r="B117" i="3"/>
  <c r="H117" i="3" s="1"/>
  <c r="B246" i="3"/>
  <c r="H246" i="3" s="1"/>
  <c r="B238" i="3"/>
  <c r="H238" i="3" s="1"/>
  <c r="B230" i="3"/>
  <c r="H230" i="3" s="1"/>
  <c r="B222" i="3"/>
  <c r="H222" i="3" s="1"/>
  <c r="B214" i="3"/>
  <c r="H214" i="3" s="1"/>
  <c r="B206" i="3"/>
  <c r="H206" i="3" s="1"/>
  <c r="B198" i="3"/>
  <c r="H198" i="3" s="1"/>
  <c r="B190" i="3"/>
  <c r="H190" i="3" s="1"/>
  <c r="B182" i="3"/>
  <c r="H182" i="3" s="1"/>
  <c r="B174" i="3"/>
  <c r="H174" i="3" s="1"/>
  <c r="B166" i="3"/>
  <c r="H166" i="3" s="1"/>
  <c r="B158" i="3"/>
  <c r="H158" i="3" s="1"/>
  <c r="B150" i="3"/>
  <c r="H150" i="3" s="1"/>
  <c r="B142" i="3"/>
  <c r="H142" i="3" s="1"/>
  <c r="B134" i="3"/>
  <c r="H134" i="3" s="1"/>
  <c r="B126" i="3"/>
  <c r="H126" i="3" s="1"/>
  <c r="B118" i="3"/>
  <c r="H118" i="3" s="1"/>
  <c r="B247" i="3"/>
  <c r="H247" i="3" s="1"/>
  <c r="B239" i="3"/>
  <c r="H239" i="3" s="1"/>
  <c r="B231" i="3"/>
  <c r="H231" i="3" s="1"/>
  <c r="B223" i="3"/>
  <c r="H223" i="3" s="1"/>
  <c r="B215" i="3"/>
  <c r="H215" i="3" s="1"/>
  <c r="B207" i="3"/>
  <c r="H207" i="3" s="1"/>
  <c r="B199" i="3"/>
  <c r="H199" i="3" s="1"/>
  <c r="B191" i="3"/>
  <c r="H191" i="3" s="1"/>
  <c r="B183" i="3"/>
  <c r="H183" i="3" s="1"/>
  <c r="B175" i="3"/>
  <c r="H175" i="3" s="1"/>
  <c r="B167" i="3"/>
  <c r="H167" i="3" s="1"/>
  <c r="B159" i="3"/>
  <c r="H159" i="3" s="1"/>
  <c r="B151" i="3"/>
  <c r="H151" i="3" s="1"/>
  <c r="B143" i="3"/>
  <c r="H143" i="3" s="1"/>
  <c r="B135" i="3"/>
  <c r="H135" i="3" s="1"/>
  <c r="B127" i="3"/>
  <c r="H127" i="3" s="1"/>
  <c r="B119" i="3"/>
  <c r="H119" i="3" s="1"/>
  <c r="B248" i="3"/>
  <c r="H248" i="3" s="1"/>
  <c r="B240" i="3"/>
  <c r="H240" i="3" s="1"/>
  <c r="B232" i="3"/>
  <c r="H232" i="3" s="1"/>
  <c r="B224" i="3"/>
  <c r="H224" i="3" s="1"/>
  <c r="B216" i="3"/>
  <c r="H216" i="3" s="1"/>
  <c r="B208" i="3"/>
  <c r="H208" i="3" s="1"/>
  <c r="B200" i="3"/>
  <c r="H200" i="3" s="1"/>
  <c r="B192" i="3"/>
  <c r="H192" i="3" s="1"/>
  <c r="B184" i="3"/>
  <c r="H184" i="3" s="1"/>
  <c r="B176" i="3"/>
  <c r="H176" i="3" s="1"/>
  <c r="B168" i="3"/>
  <c r="H168" i="3" s="1"/>
  <c r="B160" i="3"/>
  <c r="H160" i="3" s="1"/>
  <c r="B152" i="3"/>
  <c r="H152" i="3" s="1"/>
  <c r="B144" i="3"/>
  <c r="H144" i="3" s="1"/>
  <c r="B136" i="3"/>
  <c r="H136" i="3" s="1"/>
  <c r="B128" i="3"/>
  <c r="H128" i="3" s="1"/>
  <c r="B120" i="3"/>
  <c r="H120" i="3" s="1"/>
  <c r="B249" i="3"/>
  <c r="H249" i="3" s="1"/>
  <c r="B241" i="3"/>
  <c r="H241" i="3" s="1"/>
  <c r="B233" i="3"/>
  <c r="H233" i="3" s="1"/>
  <c r="B225" i="3"/>
  <c r="H225" i="3" s="1"/>
  <c r="B217" i="3"/>
  <c r="H217" i="3" s="1"/>
  <c r="B209" i="3"/>
  <c r="H209" i="3" s="1"/>
  <c r="B201" i="3"/>
  <c r="H201" i="3" s="1"/>
  <c r="B193" i="3"/>
  <c r="H193" i="3" s="1"/>
  <c r="B185" i="3"/>
  <c r="H185" i="3" s="1"/>
  <c r="B177" i="3"/>
  <c r="H177" i="3" s="1"/>
  <c r="B169" i="3"/>
  <c r="H169" i="3" s="1"/>
  <c r="B161" i="3"/>
  <c r="H161" i="3" s="1"/>
  <c r="B153" i="3"/>
  <c r="H153" i="3" s="1"/>
  <c r="B145" i="3"/>
  <c r="H145" i="3" s="1"/>
  <c r="B137" i="3"/>
  <c r="H137" i="3" s="1"/>
  <c r="B129" i="3"/>
  <c r="H129" i="3" s="1"/>
  <c r="B121" i="3"/>
  <c r="H121" i="3" s="1"/>
  <c r="B113" i="3"/>
  <c r="H113" i="3" s="1"/>
  <c r="B250" i="3"/>
  <c r="H250" i="3" s="1"/>
  <c r="B242" i="3"/>
  <c r="H242" i="3" s="1"/>
  <c r="B234" i="3"/>
  <c r="H234" i="3" s="1"/>
  <c r="B226" i="3"/>
  <c r="H226" i="3" s="1"/>
  <c r="B218" i="3"/>
  <c r="H218" i="3" s="1"/>
  <c r="B210" i="3"/>
  <c r="H210" i="3" s="1"/>
  <c r="B202" i="3"/>
  <c r="H202" i="3" s="1"/>
  <c r="B194" i="3"/>
  <c r="H194" i="3" s="1"/>
  <c r="B186" i="3"/>
  <c r="H186" i="3" s="1"/>
  <c r="B178" i="3"/>
  <c r="H178" i="3" s="1"/>
  <c r="B170" i="3"/>
  <c r="H170" i="3" s="1"/>
  <c r="B162" i="3"/>
  <c r="H162" i="3" s="1"/>
  <c r="B154" i="3"/>
  <c r="H154" i="3" s="1"/>
  <c r="B146" i="3"/>
  <c r="H146" i="3" s="1"/>
  <c r="B138" i="3"/>
  <c r="H138" i="3" s="1"/>
  <c r="B130" i="3"/>
  <c r="H130" i="3" s="1"/>
  <c r="B122" i="3"/>
  <c r="H122" i="3" s="1"/>
  <c r="B114" i="3"/>
  <c r="H114" i="3" s="1"/>
  <c r="B243" i="3"/>
  <c r="H243" i="3" s="1"/>
  <c r="B235" i="3"/>
  <c r="H235" i="3" s="1"/>
  <c r="B227" i="3"/>
  <c r="H227" i="3" s="1"/>
  <c r="B219" i="3"/>
  <c r="H219" i="3" s="1"/>
  <c r="B211" i="3"/>
  <c r="H211" i="3" s="1"/>
  <c r="B203" i="3"/>
  <c r="H203" i="3" s="1"/>
  <c r="B195" i="3"/>
  <c r="H195" i="3" s="1"/>
  <c r="B187" i="3"/>
  <c r="H187" i="3" s="1"/>
  <c r="B179" i="3"/>
  <c r="H179" i="3" s="1"/>
  <c r="B171" i="3"/>
  <c r="H171" i="3" s="1"/>
  <c r="B163" i="3"/>
  <c r="H163" i="3" s="1"/>
  <c r="B155" i="3"/>
  <c r="H155" i="3" s="1"/>
  <c r="B147" i="3"/>
  <c r="H147" i="3" s="1"/>
  <c r="B139" i="3"/>
  <c r="H139" i="3" s="1"/>
  <c r="B131" i="3"/>
  <c r="H131" i="3" s="1"/>
  <c r="B123" i="3"/>
  <c r="H123" i="3" s="1"/>
  <c r="B115" i="3"/>
  <c r="H115" i="3" s="1"/>
  <c r="B4" i="3"/>
  <c r="H4" i="3" s="1"/>
  <c r="B12" i="3"/>
  <c r="H12" i="3" s="1"/>
  <c r="B20" i="3"/>
  <c r="H20" i="3" s="1"/>
  <c r="B28" i="3"/>
  <c r="H28" i="3" s="1"/>
  <c r="B36" i="3"/>
  <c r="H36" i="3" s="1"/>
  <c r="B44" i="3"/>
  <c r="H44" i="3" s="1"/>
  <c r="B52" i="3"/>
  <c r="H52" i="3" s="1"/>
  <c r="B60" i="3"/>
  <c r="H60" i="3" s="1"/>
  <c r="B68" i="3"/>
  <c r="H68" i="3" s="1"/>
  <c r="B76" i="3"/>
  <c r="H76" i="3" s="1"/>
  <c r="B84" i="3"/>
  <c r="H84" i="3" s="1"/>
  <c r="B92" i="3"/>
  <c r="H92" i="3" s="1"/>
  <c r="B100" i="3"/>
  <c r="H100" i="3" s="1"/>
  <c r="B108" i="3"/>
  <c r="H108" i="3" s="1"/>
  <c r="B148" i="3"/>
  <c r="H148" i="3" s="1"/>
  <c r="B156" i="3"/>
  <c r="H156" i="3" s="1"/>
  <c r="B164" i="3"/>
  <c r="H164" i="3" s="1"/>
  <c r="B172" i="3"/>
  <c r="H172" i="3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J4" i="5" l="1"/>
  <c r="J3" i="5"/>
  <c r="D3" i="5"/>
  <c r="E3" i="5" s="1"/>
  <c r="F4" i="5" s="1"/>
  <c r="D4" i="5" s="1"/>
  <c r="H32" i="5"/>
  <c r="H40" i="5"/>
  <c r="H48" i="5"/>
  <c r="H56" i="5"/>
  <c r="H64" i="5"/>
  <c r="H72" i="5"/>
  <c r="H80" i="5"/>
  <c r="H88" i="5"/>
  <c r="H96" i="5"/>
  <c r="H104" i="5"/>
  <c r="H112" i="5"/>
  <c r="H120" i="5"/>
  <c r="H128" i="5"/>
  <c r="H136" i="5"/>
  <c r="H144" i="5"/>
  <c r="H152" i="5"/>
  <c r="H160" i="5"/>
  <c r="H168" i="5"/>
  <c r="H176" i="5"/>
  <c r="H184" i="5"/>
  <c r="H192" i="5"/>
  <c r="H200" i="5"/>
  <c r="H208" i="5"/>
  <c r="H216" i="5"/>
  <c r="H224" i="5"/>
  <c r="H232" i="5"/>
  <c r="H240" i="5"/>
  <c r="H248" i="5"/>
  <c r="H8" i="5"/>
  <c r="H33" i="5"/>
  <c r="H41" i="5"/>
  <c r="H49" i="5"/>
  <c r="H57" i="5"/>
  <c r="H65" i="5"/>
  <c r="H73" i="5"/>
  <c r="H81" i="5"/>
  <c r="H89" i="5"/>
  <c r="H97" i="5"/>
  <c r="H105" i="5"/>
  <c r="H113" i="5"/>
  <c r="H121" i="5"/>
  <c r="H129" i="5"/>
  <c r="H137" i="5"/>
  <c r="H145" i="5"/>
  <c r="H153" i="5"/>
  <c r="H161" i="5"/>
  <c r="H169" i="5"/>
  <c r="H177" i="5"/>
  <c r="H185" i="5"/>
  <c r="H193" i="5"/>
  <c r="H201" i="5"/>
  <c r="H209" i="5"/>
  <c r="H217" i="5"/>
  <c r="H225" i="5"/>
  <c r="H233" i="5"/>
  <c r="H241" i="5"/>
  <c r="H249" i="5"/>
  <c r="H9" i="5"/>
  <c r="H24" i="5"/>
  <c r="H16" i="5"/>
  <c r="H25" i="5"/>
  <c r="E3" i="3"/>
  <c r="E4" i="5" l="1"/>
  <c r="G4" i="5" s="1"/>
  <c r="G3" i="3"/>
  <c r="F4" i="3"/>
  <c r="D4" i="3" s="1"/>
  <c r="F5" i="5" l="1"/>
  <c r="E4" i="3"/>
  <c r="G4" i="3" s="1"/>
  <c r="D5" i="5" l="1"/>
  <c r="J5" i="5"/>
  <c r="E5" i="5"/>
  <c r="G5" i="5" s="1"/>
  <c r="F6" i="5"/>
  <c r="F5" i="3"/>
  <c r="D5" i="3" s="1"/>
  <c r="D6" i="5" l="1"/>
  <c r="J6" i="5"/>
  <c r="E6" i="5"/>
  <c r="F7" i="5" s="1"/>
  <c r="E5" i="3"/>
  <c r="D7" i="5" l="1"/>
  <c r="J7" i="5"/>
  <c r="G6" i="5"/>
  <c r="E7" i="5"/>
  <c r="F8" i="5" s="1"/>
  <c r="F6" i="3"/>
  <c r="D6" i="3" s="1"/>
  <c r="G5" i="3"/>
  <c r="D8" i="5" l="1"/>
  <c r="J8" i="5"/>
  <c r="E8" i="5"/>
  <c r="F9" i="5" s="1"/>
  <c r="G7" i="5"/>
  <c r="E6" i="3"/>
  <c r="D9" i="5" l="1"/>
  <c r="J9" i="5"/>
  <c r="G8" i="5"/>
  <c r="E9" i="5"/>
  <c r="F10" i="5" s="1"/>
  <c r="F7" i="3"/>
  <c r="D7" i="3" s="1"/>
  <c r="G6" i="3"/>
  <c r="D10" i="5" l="1"/>
  <c r="J10" i="5"/>
  <c r="G9" i="5"/>
  <c r="E7" i="3"/>
  <c r="E10" i="5"/>
  <c r="F11" i="5" s="1"/>
  <c r="D11" i="5" l="1"/>
  <c r="J11" i="5"/>
  <c r="G10" i="5"/>
  <c r="F8" i="3"/>
  <c r="D8" i="3" s="1"/>
  <c r="G7" i="3"/>
  <c r="E11" i="5"/>
  <c r="F12" i="5" s="1"/>
  <c r="D12" i="5" l="1"/>
  <c r="E12" i="5" s="1"/>
  <c r="J12" i="5"/>
  <c r="G11" i="5"/>
  <c r="G12" i="5" s="1"/>
  <c r="E8" i="3"/>
  <c r="F13" i="5" l="1"/>
  <c r="F9" i="3"/>
  <c r="D9" i="3" s="1"/>
  <c r="G8" i="3"/>
  <c r="D13" i="5" l="1"/>
  <c r="J13" i="5"/>
  <c r="E13" i="5"/>
  <c r="G13" i="5" s="1"/>
  <c r="E9" i="3"/>
  <c r="F14" i="5" l="1"/>
  <c r="F10" i="3"/>
  <c r="D10" i="3" s="1"/>
  <c r="G9" i="3"/>
  <c r="D14" i="5" l="1"/>
  <c r="E14" i="5" s="1"/>
  <c r="G14" i="5" s="1"/>
  <c r="J14" i="5"/>
  <c r="E10" i="3"/>
  <c r="F15" i="5" l="1"/>
  <c r="F11" i="3"/>
  <c r="D11" i="3" s="1"/>
  <c r="G10" i="3"/>
  <c r="D15" i="5" l="1"/>
  <c r="E15" i="5" s="1"/>
  <c r="G15" i="5" s="1"/>
  <c r="J15" i="5"/>
  <c r="E11" i="3"/>
  <c r="G11" i="3" s="1"/>
  <c r="F16" i="5" l="1"/>
  <c r="F12" i="3"/>
  <c r="D12" i="3" s="1"/>
  <c r="D16" i="5" l="1"/>
  <c r="E16" i="5" s="1"/>
  <c r="G16" i="5" s="1"/>
  <c r="J16" i="5"/>
  <c r="E12" i="3"/>
  <c r="G12" i="3" s="1"/>
  <c r="F17" i="5"/>
  <c r="D17" i="5" l="1"/>
  <c r="J17" i="5"/>
  <c r="E17" i="5"/>
  <c r="G17" i="5" s="1"/>
  <c r="F13" i="3"/>
  <c r="D13" i="3" s="1"/>
  <c r="E13" i="3" l="1"/>
  <c r="F18" i="5"/>
  <c r="D18" i="5" l="1"/>
  <c r="J18" i="5"/>
  <c r="E18" i="5"/>
  <c r="G18" i="5" s="1"/>
  <c r="F14" i="3"/>
  <c r="D14" i="3" s="1"/>
  <c r="G13" i="3"/>
  <c r="E14" i="3" l="1"/>
  <c r="F19" i="5"/>
  <c r="D19" i="5" l="1"/>
  <c r="J19" i="5"/>
  <c r="E19" i="5"/>
  <c r="F20" i="5" s="1"/>
  <c r="F15" i="3"/>
  <c r="D15" i="3" s="1"/>
  <c r="G14" i="3"/>
  <c r="D20" i="5" l="1"/>
  <c r="J20" i="5"/>
  <c r="E20" i="5"/>
  <c r="F21" i="5" s="1"/>
  <c r="E15" i="3"/>
  <c r="G19" i="5"/>
  <c r="D21" i="5" l="1"/>
  <c r="J21" i="5"/>
  <c r="G20" i="5"/>
  <c r="F16" i="3"/>
  <c r="D16" i="3" s="1"/>
  <c r="G15" i="3"/>
  <c r="E21" i="5"/>
  <c r="F22" i="5" s="1"/>
  <c r="D22" i="5" l="1"/>
  <c r="J22" i="5"/>
  <c r="E22" i="5"/>
  <c r="F23" i="5" s="1"/>
  <c r="E16" i="3"/>
  <c r="G21" i="5"/>
  <c r="D23" i="5" l="1"/>
  <c r="J23" i="5"/>
  <c r="G22" i="5"/>
  <c r="F17" i="3"/>
  <c r="D17" i="3" s="1"/>
  <c r="G16" i="3"/>
  <c r="E23" i="5"/>
  <c r="F24" i="5" s="1"/>
  <c r="D24" i="5" l="1"/>
  <c r="J24" i="5"/>
  <c r="E24" i="5"/>
  <c r="F25" i="5" s="1"/>
  <c r="G23" i="5"/>
  <c r="E17" i="3"/>
  <c r="D25" i="5" l="1"/>
  <c r="J25" i="5"/>
  <c r="E25" i="5"/>
  <c r="F26" i="5" s="1"/>
  <c r="F18" i="3"/>
  <c r="D18" i="3" s="1"/>
  <c r="G17" i="3"/>
  <c r="G24" i="5"/>
  <c r="D26" i="5" l="1"/>
  <c r="J26" i="5"/>
  <c r="G25" i="5"/>
  <c r="E18" i="3"/>
  <c r="E26" i="5"/>
  <c r="F27" i="5" s="1"/>
  <c r="D27" i="5" l="1"/>
  <c r="J27" i="5"/>
  <c r="F19" i="3"/>
  <c r="D19" i="3" s="1"/>
  <c r="G18" i="3"/>
  <c r="E27" i="5"/>
  <c r="F28" i="5" s="1"/>
  <c r="G26" i="5"/>
  <c r="D28" i="5" l="1"/>
  <c r="J28" i="5"/>
  <c r="G27" i="5"/>
  <c r="E19" i="3"/>
  <c r="E28" i="5"/>
  <c r="F29" i="5" s="1"/>
  <c r="D29" i="5" l="1"/>
  <c r="J29" i="5"/>
  <c r="G28" i="5"/>
  <c r="G19" i="3"/>
  <c r="F20" i="3"/>
  <c r="D20" i="3" s="1"/>
  <c r="E29" i="5"/>
  <c r="F30" i="5" s="1"/>
  <c r="D30" i="5" l="1"/>
  <c r="J30" i="5"/>
  <c r="E20" i="3"/>
  <c r="G20" i="3" s="1"/>
  <c r="E30" i="5"/>
  <c r="F31" i="5" s="1"/>
  <c r="G29" i="5"/>
  <c r="G30" i="5" s="1"/>
  <c r="D31" i="5" l="1"/>
  <c r="J31" i="5"/>
  <c r="E31" i="5"/>
  <c r="F32" i="5" s="1"/>
  <c r="F21" i="3"/>
  <c r="D32" i="5" l="1"/>
  <c r="J32" i="5"/>
  <c r="G31" i="5"/>
  <c r="D21" i="3"/>
  <c r="E21" i="3" s="1"/>
  <c r="E32" i="5"/>
  <c r="F33" i="5" s="1"/>
  <c r="D33" i="5" l="1"/>
  <c r="J33" i="5"/>
  <c r="G32" i="5"/>
  <c r="F22" i="3"/>
  <c r="D22" i="3" s="1"/>
  <c r="E22" i="3" s="1"/>
  <c r="F23" i="3" s="1"/>
  <c r="D23" i="3" s="1"/>
  <c r="G21" i="3"/>
  <c r="G22" i="3"/>
  <c r="E33" i="5"/>
  <c r="F34" i="5" s="1"/>
  <c r="D34" i="5" l="1"/>
  <c r="J34" i="5"/>
  <c r="G33" i="5"/>
  <c r="E23" i="3"/>
  <c r="E34" i="5"/>
  <c r="F35" i="5" s="1"/>
  <c r="D35" i="5" l="1"/>
  <c r="E35" i="5" s="1"/>
  <c r="F36" i="5" s="1"/>
  <c r="J35" i="5"/>
  <c r="G34" i="5"/>
  <c r="F24" i="3"/>
  <c r="D24" i="3" s="1"/>
  <c r="G23" i="3"/>
  <c r="D36" i="5" l="1"/>
  <c r="J36" i="5"/>
  <c r="G35" i="5"/>
  <c r="E24" i="3"/>
  <c r="E36" i="5"/>
  <c r="F37" i="5" s="1"/>
  <c r="D37" i="5" l="1"/>
  <c r="J37" i="5"/>
  <c r="G36" i="5"/>
  <c r="F25" i="3"/>
  <c r="D25" i="3" s="1"/>
  <c r="G24" i="3"/>
  <c r="E37" i="5"/>
  <c r="F38" i="5" s="1"/>
  <c r="D38" i="5" l="1"/>
  <c r="J38" i="5"/>
  <c r="G37" i="5"/>
  <c r="E25" i="3"/>
  <c r="E38" i="5"/>
  <c r="F39" i="5" s="1"/>
  <c r="D39" i="5" l="1"/>
  <c r="J39" i="5"/>
  <c r="G38" i="5"/>
  <c r="F26" i="3"/>
  <c r="D26" i="3" s="1"/>
  <c r="G25" i="3"/>
  <c r="E39" i="5"/>
  <c r="F40" i="5" s="1"/>
  <c r="D40" i="5" l="1"/>
  <c r="J40" i="5"/>
  <c r="G39" i="5"/>
  <c r="E26" i="3"/>
  <c r="E40" i="5"/>
  <c r="F41" i="5" s="1"/>
  <c r="D41" i="5" l="1"/>
  <c r="J41" i="5"/>
  <c r="G40" i="5"/>
  <c r="F27" i="3"/>
  <c r="D27" i="3" s="1"/>
  <c r="G26" i="3"/>
  <c r="E41" i="5"/>
  <c r="F42" i="5" s="1"/>
  <c r="D42" i="5" l="1"/>
  <c r="E42" i="5" s="1"/>
  <c r="F43" i="5" s="1"/>
  <c r="J42" i="5"/>
  <c r="E27" i="3"/>
  <c r="G41" i="5"/>
  <c r="D43" i="5" l="1"/>
  <c r="J43" i="5"/>
  <c r="G42" i="5"/>
  <c r="F28" i="3"/>
  <c r="D28" i="3" s="1"/>
  <c r="G27" i="3"/>
  <c r="E43" i="5"/>
  <c r="F44" i="5" s="1"/>
  <c r="D44" i="5" l="1"/>
  <c r="J44" i="5"/>
  <c r="G43" i="5"/>
  <c r="E28" i="3"/>
  <c r="E44" i="5"/>
  <c r="F45" i="5" s="1"/>
  <c r="D45" i="5" l="1"/>
  <c r="J45" i="5"/>
  <c r="F29" i="3"/>
  <c r="D29" i="3" s="1"/>
  <c r="G28" i="3"/>
  <c r="E45" i="5"/>
  <c r="F46" i="5" s="1"/>
  <c r="G44" i="5"/>
  <c r="G45" i="5" s="1"/>
  <c r="D46" i="5" l="1"/>
  <c r="E46" i="5" s="1"/>
  <c r="J46" i="5"/>
  <c r="E29" i="3"/>
  <c r="F47" i="5" l="1"/>
  <c r="G46" i="5"/>
  <c r="F30" i="3"/>
  <c r="D30" i="3" s="1"/>
  <c r="G29" i="3"/>
  <c r="D47" i="5" l="1"/>
  <c r="E47" i="5" s="1"/>
  <c r="F48" i="5" s="1"/>
  <c r="J47" i="5"/>
  <c r="E30" i="3"/>
  <c r="G47" i="5"/>
  <c r="D48" i="5" l="1"/>
  <c r="E48" i="5" s="1"/>
  <c r="F49" i="5" s="1"/>
  <c r="J48" i="5"/>
  <c r="F31" i="3"/>
  <c r="D31" i="3" s="1"/>
  <c r="G30" i="3"/>
  <c r="D49" i="5" l="1"/>
  <c r="E49" i="5" s="1"/>
  <c r="F50" i="5" s="1"/>
  <c r="J49" i="5"/>
  <c r="G48" i="5"/>
  <c r="G49" i="5" s="1"/>
  <c r="E31" i="3"/>
  <c r="D50" i="5" l="1"/>
  <c r="E50" i="5" s="1"/>
  <c r="F51" i="5" s="1"/>
  <c r="J50" i="5"/>
  <c r="F32" i="3"/>
  <c r="D32" i="3" s="1"/>
  <c r="G31" i="3"/>
  <c r="D51" i="5" l="1"/>
  <c r="E51" i="5" s="1"/>
  <c r="F52" i="5" s="1"/>
  <c r="J51" i="5"/>
  <c r="G50" i="5"/>
  <c r="G51" i="5" s="1"/>
  <c r="E32" i="3"/>
  <c r="D52" i="5" l="1"/>
  <c r="E52" i="5" s="1"/>
  <c r="F53" i="5" s="1"/>
  <c r="J52" i="5"/>
  <c r="G52" i="5"/>
  <c r="F33" i="3"/>
  <c r="D33" i="3" s="1"/>
  <c r="G32" i="3"/>
  <c r="D53" i="5" l="1"/>
  <c r="E53" i="5" s="1"/>
  <c r="F54" i="5" s="1"/>
  <c r="J53" i="5"/>
  <c r="G53" i="5"/>
  <c r="E33" i="3"/>
  <c r="D54" i="5" l="1"/>
  <c r="E54" i="5" s="1"/>
  <c r="F55" i="5" s="1"/>
  <c r="J54" i="5"/>
  <c r="F34" i="3"/>
  <c r="D34" i="3" s="1"/>
  <c r="G33" i="3"/>
  <c r="D55" i="5" l="1"/>
  <c r="E55" i="5" s="1"/>
  <c r="F56" i="5" s="1"/>
  <c r="J55" i="5"/>
  <c r="G54" i="5"/>
  <c r="G55" i="5" s="1"/>
  <c r="E34" i="3"/>
  <c r="D56" i="5" l="1"/>
  <c r="E56" i="5" s="1"/>
  <c r="F57" i="5" s="1"/>
  <c r="J56" i="5"/>
  <c r="G56" i="5"/>
  <c r="F35" i="3"/>
  <c r="D35" i="3" s="1"/>
  <c r="G34" i="3"/>
  <c r="D57" i="5" l="1"/>
  <c r="E57" i="5" s="1"/>
  <c r="F58" i="5" s="1"/>
  <c r="J57" i="5"/>
  <c r="E35" i="3"/>
  <c r="G57" i="5"/>
  <c r="D58" i="5" l="1"/>
  <c r="E58" i="5" s="1"/>
  <c r="F59" i="5" s="1"/>
  <c r="J58" i="5"/>
  <c r="F36" i="3"/>
  <c r="D36" i="3" s="1"/>
  <c r="G35" i="3"/>
  <c r="D59" i="5" l="1"/>
  <c r="E59" i="5" s="1"/>
  <c r="F60" i="5" s="1"/>
  <c r="J59" i="5"/>
  <c r="G58" i="5"/>
  <c r="G59" i="5" s="1"/>
  <c r="E36" i="3"/>
  <c r="D60" i="5" l="1"/>
  <c r="E60" i="5" s="1"/>
  <c r="F61" i="5" s="1"/>
  <c r="J60" i="5"/>
  <c r="F37" i="3"/>
  <c r="D37" i="3" s="1"/>
  <c r="G36" i="3"/>
  <c r="D61" i="5" l="1"/>
  <c r="E61" i="5" s="1"/>
  <c r="F62" i="5" s="1"/>
  <c r="J61" i="5"/>
  <c r="G60" i="5"/>
  <c r="E37" i="3"/>
  <c r="G61" i="5"/>
  <c r="D62" i="5" l="1"/>
  <c r="E62" i="5" s="1"/>
  <c r="F63" i="5" s="1"/>
  <c r="J62" i="5"/>
  <c r="F38" i="3"/>
  <c r="D38" i="3" s="1"/>
  <c r="G37" i="3"/>
  <c r="D63" i="5" l="1"/>
  <c r="E63" i="5" s="1"/>
  <c r="F64" i="5" s="1"/>
  <c r="J63" i="5"/>
  <c r="G62" i="5"/>
  <c r="G63" i="5" s="1"/>
  <c r="E38" i="3"/>
  <c r="D64" i="5" l="1"/>
  <c r="E64" i="5" s="1"/>
  <c r="F65" i="5" s="1"/>
  <c r="J64" i="5"/>
  <c r="F39" i="3"/>
  <c r="D39" i="3" s="1"/>
  <c r="G38" i="3"/>
  <c r="G64" i="5"/>
  <c r="D65" i="5" l="1"/>
  <c r="E65" i="5" s="1"/>
  <c r="F66" i="5" s="1"/>
  <c r="J65" i="5"/>
  <c r="E39" i="3"/>
  <c r="D66" i="5" l="1"/>
  <c r="E66" i="5" s="1"/>
  <c r="F67" i="5" s="1"/>
  <c r="J66" i="5"/>
  <c r="G65" i="5"/>
  <c r="F40" i="3"/>
  <c r="D40" i="3" s="1"/>
  <c r="G39" i="3"/>
  <c r="G66" i="5"/>
  <c r="D67" i="5" l="1"/>
  <c r="E67" i="5" s="1"/>
  <c r="F68" i="5" s="1"/>
  <c r="J67" i="5"/>
  <c r="E40" i="3"/>
  <c r="D68" i="5" l="1"/>
  <c r="E68" i="5" s="1"/>
  <c r="F69" i="5" s="1"/>
  <c r="J68" i="5"/>
  <c r="G67" i="5"/>
  <c r="F41" i="3"/>
  <c r="D41" i="3" s="1"/>
  <c r="G40" i="3"/>
  <c r="G68" i="5"/>
  <c r="D69" i="5" l="1"/>
  <c r="E69" i="5" s="1"/>
  <c r="F70" i="5" s="1"/>
  <c r="J69" i="5"/>
  <c r="E41" i="3"/>
  <c r="D70" i="5" l="1"/>
  <c r="E70" i="5" s="1"/>
  <c r="F71" i="5" s="1"/>
  <c r="J70" i="5"/>
  <c r="G69" i="5"/>
  <c r="G70" i="5"/>
  <c r="F42" i="3"/>
  <c r="D42" i="3" s="1"/>
  <c r="G41" i="3"/>
  <c r="D71" i="5" l="1"/>
  <c r="E71" i="5" s="1"/>
  <c r="F72" i="5" s="1"/>
  <c r="J71" i="5"/>
  <c r="E42" i="3"/>
  <c r="D72" i="5" l="1"/>
  <c r="E72" i="5" s="1"/>
  <c r="F73" i="5" s="1"/>
  <c r="J72" i="5"/>
  <c r="G71" i="5"/>
  <c r="G72" i="5" s="1"/>
  <c r="F43" i="3"/>
  <c r="D43" i="3" s="1"/>
  <c r="G42" i="3"/>
  <c r="D73" i="5" l="1"/>
  <c r="E73" i="5" s="1"/>
  <c r="F74" i="5" s="1"/>
  <c r="J73" i="5"/>
  <c r="E43" i="3"/>
  <c r="G73" i="5"/>
  <c r="D74" i="5" l="1"/>
  <c r="E74" i="5" s="1"/>
  <c r="F75" i="5" s="1"/>
  <c r="J74" i="5"/>
  <c r="F44" i="3"/>
  <c r="D44" i="3" s="1"/>
  <c r="G43" i="3"/>
  <c r="D75" i="5" l="1"/>
  <c r="E75" i="5" s="1"/>
  <c r="F76" i="5" s="1"/>
  <c r="J75" i="5"/>
  <c r="G74" i="5"/>
  <c r="G75" i="5" s="1"/>
  <c r="E44" i="3"/>
  <c r="D76" i="5" l="1"/>
  <c r="E76" i="5" s="1"/>
  <c r="F77" i="5" s="1"/>
  <c r="J76" i="5"/>
  <c r="F45" i="3"/>
  <c r="D45" i="3" s="1"/>
  <c r="G44" i="3"/>
  <c r="G76" i="5"/>
  <c r="D77" i="5" l="1"/>
  <c r="E77" i="5" s="1"/>
  <c r="F78" i="5" s="1"/>
  <c r="J77" i="5"/>
  <c r="E45" i="3"/>
  <c r="D78" i="5" l="1"/>
  <c r="E78" i="5" s="1"/>
  <c r="F79" i="5" s="1"/>
  <c r="J78" i="5"/>
  <c r="G77" i="5"/>
  <c r="G78" i="5" s="1"/>
  <c r="F46" i="3"/>
  <c r="D46" i="3" s="1"/>
  <c r="G45" i="3"/>
  <c r="D79" i="5" l="1"/>
  <c r="E79" i="5" s="1"/>
  <c r="F80" i="5" s="1"/>
  <c r="J79" i="5"/>
  <c r="E46" i="3"/>
  <c r="G79" i="5"/>
  <c r="D80" i="5" l="1"/>
  <c r="E80" i="5" s="1"/>
  <c r="F81" i="5" s="1"/>
  <c r="J80" i="5"/>
  <c r="F47" i="3"/>
  <c r="D47" i="3" s="1"/>
  <c r="G46" i="3"/>
  <c r="D81" i="5" l="1"/>
  <c r="E81" i="5" s="1"/>
  <c r="F82" i="5" s="1"/>
  <c r="J81" i="5"/>
  <c r="G80" i="5"/>
  <c r="E47" i="3"/>
  <c r="G81" i="5"/>
  <c r="D82" i="5" l="1"/>
  <c r="E82" i="5" s="1"/>
  <c r="F83" i="5" s="1"/>
  <c r="J82" i="5"/>
  <c r="F48" i="3"/>
  <c r="D48" i="3" s="1"/>
  <c r="G47" i="3"/>
  <c r="D83" i="5" l="1"/>
  <c r="E83" i="5" s="1"/>
  <c r="F84" i="5" s="1"/>
  <c r="J83" i="5"/>
  <c r="G82" i="5"/>
  <c r="G83" i="5" s="1"/>
  <c r="E48" i="3"/>
  <c r="D84" i="5" l="1"/>
  <c r="E84" i="5" s="1"/>
  <c r="F85" i="5" s="1"/>
  <c r="J84" i="5"/>
  <c r="F49" i="3"/>
  <c r="D49" i="3" s="1"/>
  <c r="G48" i="3"/>
  <c r="G84" i="5"/>
  <c r="D85" i="5" l="1"/>
  <c r="E85" i="5" s="1"/>
  <c r="F86" i="5" s="1"/>
  <c r="J85" i="5"/>
  <c r="E49" i="3"/>
  <c r="D86" i="5" l="1"/>
  <c r="E86" i="5" s="1"/>
  <c r="J86" i="5"/>
  <c r="G85" i="5"/>
  <c r="F50" i="3"/>
  <c r="D50" i="3" s="1"/>
  <c r="G49" i="3"/>
  <c r="F87" i="5"/>
  <c r="D87" i="5" l="1"/>
  <c r="J87" i="5"/>
  <c r="G86" i="5"/>
  <c r="E50" i="3"/>
  <c r="E87" i="5"/>
  <c r="F88" i="5" s="1"/>
  <c r="G87" i="5"/>
  <c r="D88" i="5" l="1"/>
  <c r="J88" i="5"/>
  <c r="F51" i="3"/>
  <c r="D51" i="3" s="1"/>
  <c r="G50" i="3"/>
  <c r="E88" i="5"/>
  <c r="F89" i="5" s="1"/>
  <c r="D89" i="5" l="1"/>
  <c r="J89" i="5"/>
  <c r="G88" i="5"/>
  <c r="E51" i="3"/>
  <c r="E89" i="5"/>
  <c r="F90" i="5" s="1"/>
  <c r="G89" i="5"/>
  <c r="D90" i="5" l="1"/>
  <c r="J90" i="5"/>
  <c r="F52" i="3"/>
  <c r="D52" i="3" s="1"/>
  <c r="G51" i="3"/>
  <c r="E90" i="5"/>
  <c r="F91" i="5" s="1"/>
  <c r="G90" i="5"/>
  <c r="D91" i="5" l="1"/>
  <c r="J91" i="5"/>
  <c r="E52" i="3"/>
  <c r="E91" i="5"/>
  <c r="F92" i="5" s="1"/>
  <c r="D92" i="5" l="1"/>
  <c r="J92" i="5"/>
  <c r="G91" i="5"/>
  <c r="F53" i="3"/>
  <c r="D53" i="3" s="1"/>
  <c r="G52" i="3"/>
  <c r="E92" i="5"/>
  <c r="F93" i="5" s="1"/>
  <c r="D93" i="5" l="1"/>
  <c r="J93" i="5"/>
  <c r="G92" i="5"/>
  <c r="E53" i="3"/>
  <c r="E93" i="5"/>
  <c r="F94" i="5" s="1"/>
  <c r="D94" i="5" l="1"/>
  <c r="J94" i="5"/>
  <c r="G93" i="5"/>
  <c r="F54" i="3"/>
  <c r="D54" i="3" s="1"/>
  <c r="G53" i="3"/>
  <c r="E94" i="5"/>
  <c r="F95" i="5" s="1"/>
  <c r="D95" i="5" l="1"/>
  <c r="J95" i="5"/>
  <c r="E54" i="3"/>
  <c r="E95" i="5"/>
  <c r="F96" i="5" s="1"/>
  <c r="G94" i="5"/>
  <c r="D96" i="5" l="1"/>
  <c r="J96" i="5"/>
  <c r="G95" i="5"/>
  <c r="F55" i="3"/>
  <c r="D55" i="3" s="1"/>
  <c r="G54" i="3"/>
  <c r="E96" i="5"/>
  <c r="F97" i="5" s="1"/>
  <c r="D97" i="5" l="1"/>
  <c r="J97" i="5"/>
  <c r="G96" i="5"/>
  <c r="E55" i="3"/>
  <c r="E97" i="5"/>
  <c r="F98" i="5" s="1"/>
  <c r="D98" i="5" l="1"/>
  <c r="J98" i="5"/>
  <c r="G97" i="5"/>
  <c r="F56" i="3"/>
  <c r="D56" i="3" s="1"/>
  <c r="G55" i="3"/>
  <c r="E98" i="5"/>
  <c r="F99" i="5" s="1"/>
  <c r="D99" i="5" l="1"/>
  <c r="J99" i="5"/>
  <c r="G98" i="5"/>
  <c r="E56" i="3"/>
  <c r="E99" i="5"/>
  <c r="F100" i="5" s="1"/>
  <c r="D100" i="5" l="1"/>
  <c r="J100" i="5"/>
  <c r="G99" i="5"/>
  <c r="F57" i="3"/>
  <c r="D57" i="3" s="1"/>
  <c r="G56" i="3"/>
  <c r="E100" i="5"/>
  <c r="F101" i="5" s="1"/>
  <c r="D101" i="5" l="1"/>
  <c r="J101" i="5"/>
  <c r="G100" i="5"/>
  <c r="E57" i="3"/>
  <c r="E101" i="5"/>
  <c r="F102" i="5" s="1"/>
  <c r="D102" i="5" l="1"/>
  <c r="J102" i="5"/>
  <c r="G101" i="5"/>
  <c r="F58" i="3"/>
  <c r="D58" i="3" s="1"/>
  <c r="G57" i="3"/>
  <c r="E102" i="5"/>
  <c r="F103" i="5" s="1"/>
  <c r="D103" i="5" l="1"/>
  <c r="J103" i="5"/>
  <c r="G102" i="5"/>
  <c r="E58" i="3"/>
  <c r="F59" i="3" s="1"/>
  <c r="D59" i="3" s="1"/>
  <c r="E103" i="5"/>
  <c r="F104" i="5" s="1"/>
  <c r="D104" i="5" l="1"/>
  <c r="J104" i="5"/>
  <c r="G103" i="5"/>
  <c r="E59" i="3"/>
  <c r="F60" i="3" s="1"/>
  <c r="D60" i="3" s="1"/>
  <c r="G58" i="3"/>
  <c r="E104" i="5"/>
  <c r="F105" i="5" s="1"/>
  <c r="D105" i="5" l="1"/>
  <c r="J105" i="5"/>
  <c r="G104" i="5"/>
  <c r="E60" i="3"/>
  <c r="F61" i="3" s="1"/>
  <c r="D61" i="3" s="1"/>
  <c r="G59" i="3"/>
  <c r="E105" i="5"/>
  <c r="F106" i="5" s="1"/>
  <c r="D106" i="5" l="1"/>
  <c r="J106" i="5"/>
  <c r="G105" i="5"/>
  <c r="E61" i="3"/>
  <c r="F62" i="3" s="1"/>
  <c r="D62" i="3" s="1"/>
  <c r="G60" i="3"/>
  <c r="E106" i="5"/>
  <c r="F107" i="5" s="1"/>
  <c r="D107" i="5" l="1"/>
  <c r="J107" i="5"/>
  <c r="G106" i="5"/>
  <c r="E62" i="3"/>
  <c r="F63" i="3" s="1"/>
  <c r="D63" i="3" s="1"/>
  <c r="G61" i="3"/>
  <c r="E107" i="5"/>
  <c r="F108" i="5" s="1"/>
  <c r="D108" i="5" l="1"/>
  <c r="J108" i="5"/>
  <c r="G107" i="5"/>
  <c r="G108" i="5" s="1"/>
  <c r="E63" i="3"/>
  <c r="F64" i="3" s="1"/>
  <c r="D64" i="3" s="1"/>
  <c r="G62" i="3"/>
  <c r="E108" i="5"/>
  <c r="F109" i="5" s="1"/>
  <c r="D109" i="5" l="1"/>
  <c r="J109" i="5"/>
  <c r="E64" i="3"/>
  <c r="F65" i="3" s="1"/>
  <c r="D65" i="3" s="1"/>
  <c r="G63" i="3"/>
  <c r="E109" i="5"/>
  <c r="F110" i="5" s="1"/>
  <c r="D110" i="5" l="1"/>
  <c r="J110" i="5"/>
  <c r="G109" i="5"/>
  <c r="E65" i="3"/>
  <c r="F66" i="3" s="1"/>
  <c r="D66" i="3" s="1"/>
  <c r="G64" i="3"/>
  <c r="E110" i="5"/>
  <c r="F111" i="5" s="1"/>
  <c r="D111" i="5" l="1"/>
  <c r="J111" i="5"/>
  <c r="G110" i="5"/>
  <c r="E66" i="3"/>
  <c r="F67" i="3" s="1"/>
  <c r="D67" i="3" s="1"/>
  <c r="G65" i="3"/>
  <c r="E111" i="5"/>
  <c r="F112" i="5" s="1"/>
  <c r="D112" i="5" l="1"/>
  <c r="J112" i="5"/>
  <c r="G111" i="5"/>
  <c r="E67" i="3"/>
  <c r="F68" i="3" s="1"/>
  <c r="D68" i="3" s="1"/>
  <c r="G66" i="3"/>
  <c r="E112" i="5"/>
  <c r="F113" i="5" s="1"/>
  <c r="D113" i="5" l="1"/>
  <c r="J113" i="5"/>
  <c r="G112" i="5"/>
  <c r="E68" i="3"/>
  <c r="F69" i="3" s="1"/>
  <c r="D69" i="3" s="1"/>
  <c r="G67" i="3"/>
  <c r="E113" i="5"/>
  <c r="F114" i="5" s="1"/>
  <c r="D114" i="5" l="1"/>
  <c r="J114" i="5"/>
  <c r="G113" i="5"/>
  <c r="E69" i="3"/>
  <c r="F70" i="3" s="1"/>
  <c r="D70" i="3" s="1"/>
  <c r="G68" i="3"/>
  <c r="E114" i="5"/>
  <c r="F115" i="5" s="1"/>
  <c r="D115" i="5" l="1"/>
  <c r="J115" i="5"/>
  <c r="G114" i="5"/>
  <c r="E70" i="3"/>
  <c r="F71" i="3" s="1"/>
  <c r="D71" i="3" s="1"/>
  <c r="G69" i="3"/>
  <c r="E115" i="5"/>
  <c r="F116" i="5" s="1"/>
  <c r="D116" i="5" l="1"/>
  <c r="J116" i="5"/>
  <c r="G115" i="5"/>
  <c r="E71" i="3"/>
  <c r="F72" i="3" s="1"/>
  <c r="D72" i="3" s="1"/>
  <c r="G70" i="3"/>
  <c r="E116" i="5"/>
  <c r="F117" i="5" s="1"/>
  <c r="D117" i="5" l="1"/>
  <c r="J117" i="5"/>
  <c r="G116" i="5"/>
  <c r="E72" i="3"/>
  <c r="F73" i="3" s="1"/>
  <c r="D73" i="3" s="1"/>
  <c r="G71" i="3"/>
  <c r="E117" i="5"/>
  <c r="F118" i="5" s="1"/>
  <c r="D118" i="5" l="1"/>
  <c r="J118" i="5"/>
  <c r="G117" i="5"/>
  <c r="E73" i="3"/>
  <c r="F74" i="3" s="1"/>
  <c r="D74" i="3" s="1"/>
  <c r="G72" i="3"/>
  <c r="E118" i="5"/>
  <c r="F119" i="5" s="1"/>
  <c r="D119" i="5" l="1"/>
  <c r="J119" i="5"/>
  <c r="G118" i="5"/>
  <c r="E74" i="3"/>
  <c r="F75" i="3" s="1"/>
  <c r="D75" i="3" s="1"/>
  <c r="G73" i="3"/>
  <c r="E119" i="5"/>
  <c r="F120" i="5" s="1"/>
  <c r="D120" i="5" l="1"/>
  <c r="J120" i="5"/>
  <c r="G119" i="5"/>
  <c r="E75" i="3"/>
  <c r="F76" i="3" s="1"/>
  <c r="D76" i="3" s="1"/>
  <c r="G74" i="3"/>
  <c r="E120" i="5"/>
  <c r="F121" i="5" s="1"/>
  <c r="D121" i="5" l="1"/>
  <c r="J121" i="5"/>
  <c r="G120" i="5"/>
  <c r="E76" i="3"/>
  <c r="F77" i="3" s="1"/>
  <c r="D77" i="3" s="1"/>
  <c r="G75" i="3"/>
  <c r="E121" i="5"/>
  <c r="F122" i="5" s="1"/>
  <c r="D122" i="5" l="1"/>
  <c r="J122" i="5"/>
  <c r="G121" i="5"/>
  <c r="E77" i="3"/>
  <c r="F78" i="3" s="1"/>
  <c r="D78" i="3" s="1"/>
  <c r="G76" i="3"/>
  <c r="E122" i="5"/>
  <c r="F123" i="5" s="1"/>
  <c r="D123" i="5" l="1"/>
  <c r="J123" i="5"/>
  <c r="G122" i="5"/>
  <c r="E78" i="3"/>
  <c r="F79" i="3" s="1"/>
  <c r="D79" i="3" s="1"/>
  <c r="G77" i="3"/>
  <c r="E123" i="5"/>
  <c r="F124" i="5" s="1"/>
  <c r="D124" i="5" l="1"/>
  <c r="J124" i="5"/>
  <c r="G123" i="5"/>
  <c r="E79" i="3"/>
  <c r="F80" i="3" s="1"/>
  <c r="D80" i="3" s="1"/>
  <c r="G78" i="3"/>
  <c r="E124" i="5"/>
  <c r="F125" i="5" s="1"/>
  <c r="D125" i="5" l="1"/>
  <c r="J125" i="5"/>
  <c r="G124" i="5"/>
  <c r="E80" i="3"/>
  <c r="F81" i="3" s="1"/>
  <c r="D81" i="3" s="1"/>
  <c r="G79" i="3"/>
  <c r="E125" i="5"/>
  <c r="F126" i="5" s="1"/>
  <c r="D126" i="5" l="1"/>
  <c r="J126" i="5"/>
  <c r="G125" i="5"/>
  <c r="E81" i="3"/>
  <c r="F82" i="3" s="1"/>
  <c r="D82" i="3" s="1"/>
  <c r="G80" i="3"/>
  <c r="E126" i="5"/>
  <c r="F127" i="5" s="1"/>
  <c r="D127" i="5" l="1"/>
  <c r="J127" i="5"/>
  <c r="G126" i="5"/>
  <c r="E82" i="3"/>
  <c r="F83" i="3" s="1"/>
  <c r="D83" i="3" s="1"/>
  <c r="G81" i="3"/>
  <c r="E127" i="5"/>
  <c r="F128" i="5" s="1"/>
  <c r="D128" i="5" l="1"/>
  <c r="J128" i="5"/>
  <c r="G127" i="5"/>
  <c r="E83" i="3"/>
  <c r="F84" i="3" s="1"/>
  <c r="D84" i="3" s="1"/>
  <c r="G82" i="3"/>
  <c r="E128" i="5"/>
  <c r="F129" i="5" s="1"/>
  <c r="D129" i="5" l="1"/>
  <c r="J129" i="5"/>
  <c r="G128" i="5"/>
  <c r="E84" i="3"/>
  <c r="F85" i="3" s="1"/>
  <c r="D85" i="3" s="1"/>
  <c r="G83" i="3"/>
  <c r="E129" i="5"/>
  <c r="F130" i="5" s="1"/>
  <c r="D130" i="5" l="1"/>
  <c r="J130" i="5"/>
  <c r="E85" i="3"/>
  <c r="F86" i="3" s="1"/>
  <c r="D86" i="3" s="1"/>
  <c r="G84" i="3"/>
  <c r="E130" i="5"/>
  <c r="F131" i="5" s="1"/>
  <c r="G129" i="5"/>
  <c r="G130" i="5" s="1"/>
  <c r="D131" i="5" l="1"/>
  <c r="J131" i="5"/>
  <c r="E86" i="3"/>
  <c r="F87" i="3" s="1"/>
  <c r="D87" i="3" s="1"/>
  <c r="G85" i="3"/>
  <c r="E131" i="5"/>
  <c r="F132" i="5" s="1"/>
  <c r="D132" i="5" l="1"/>
  <c r="J132" i="5"/>
  <c r="E87" i="3"/>
  <c r="F88" i="3" s="1"/>
  <c r="D88" i="3" s="1"/>
  <c r="G86" i="3"/>
  <c r="E132" i="5"/>
  <c r="F133" i="5" s="1"/>
  <c r="G131" i="5"/>
  <c r="G132" i="5" s="1"/>
  <c r="D133" i="5" l="1"/>
  <c r="J133" i="5"/>
  <c r="E88" i="3"/>
  <c r="F89" i="3" s="1"/>
  <c r="D89" i="3" s="1"/>
  <c r="G87" i="3"/>
  <c r="E133" i="5"/>
  <c r="F134" i="5" s="1"/>
  <c r="D134" i="5" l="1"/>
  <c r="J134" i="5"/>
  <c r="E89" i="3"/>
  <c r="F90" i="3" s="1"/>
  <c r="D90" i="3" s="1"/>
  <c r="G88" i="3"/>
  <c r="E134" i="5"/>
  <c r="F135" i="5" s="1"/>
  <c r="G133" i="5"/>
  <c r="G134" i="5" s="1"/>
  <c r="D135" i="5" l="1"/>
  <c r="J135" i="5"/>
  <c r="E90" i="3"/>
  <c r="F91" i="3" s="1"/>
  <c r="D91" i="3" s="1"/>
  <c r="G89" i="3"/>
  <c r="E135" i="5"/>
  <c r="F136" i="5" s="1"/>
  <c r="D136" i="5" l="1"/>
  <c r="J136" i="5"/>
  <c r="E91" i="3"/>
  <c r="F92" i="3" s="1"/>
  <c r="D92" i="3" s="1"/>
  <c r="G90" i="3"/>
  <c r="E136" i="5"/>
  <c r="F137" i="5" s="1"/>
  <c r="G135" i="5"/>
  <c r="G136" i="5" s="1"/>
  <c r="D137" i="5" l="1"/>
  <c r="J137" i="5"/>
  <c r="E92" i="3"/>
  <c r="F93" i="3" s="1"/>
  <c r="D93" i="3" s="1"/>
  <c r="G91" i="3"/>
  <c r="E137" i="5"/>
  <c r="F138" i="5" s="1"/>
  <c r="G137" i="5"/>
  <c r="D138" i="5" l="1"/>
  <c r="J138" i="5"/>
  <c r="E93" i="3"/>
  <c r="F94" i="3" s="1"/>
  <c r="D94" i="3" s="1"/>
  <c r="G92" i="3"/>
  <c r="E138" i="5"/>
  <c r="F139" i="5" s="1"/>
  <c r="D139" i="5" l="1"/>
  <c r="J139" i="5"/>
  <c r="E94" i="3"/>
  <c r="F95" i="3" s="1"/>
  <c r="D95" i="3" s="1"/>
  <c r="G93" i="3"/>
  <c r="E139" i="5"/>
  <c r="F140" i="5" s="1"/>
  <c r="G138" i="5"/>
  <c r="G139" i="5" s="1"/>
  <c r="D140" i="5" l="1"/>
  <c r="J140" i="5"/>
  <c r="E95" i="3"/>
  <c r="F96" i="3" s="1"/>
  <c r="D96" i="3" s="1"/>
  <c r="G94" i="3"/>
  <c r="E140" i="5"/>
  <c r="F141" i="5" s="1"/>
  <c r="D141" i="5" l="1"/>
  <c r="J141" i="5"/>
  <c r="G140" i="5"/>
  <c r="E96" i="3"/>
  <c r="F97" i="3" s="1"/>
  <c r="D97" i="3" s="1"/>
  <c r="G95" i="3"/>
  <c r="E141" i="5"/>
  <c r="F142" i="5" s="1"/>
  <c r="D142" i="5" l="1"/>
  <c r="J142" i="5"/>
  <c r="G141" i="5"/>
  <c r="E97" i="3"/>
  <c r="F98" i="3" s="1"/>
  <c r="D98" i="3" s="1"/>
  <c r="G96" i="3"/>
  <c r="E142" i="5"/>
  <c r="F143" i="5" s="1"/>
  <c r="D143" i="5" l="1"/>
  <c r="J143" i="5"/>
  <c r="G142" i="5"/>
  <c r="E98" i="3"/>
  <c r="F99" i="3" s="1"/>
  <c r="D99" i="3" s="1"/>
  <c r="G97" i="3"/>
  <c r="E143" i="5"/>
  <c r="F144" i="5" s="1"/>
  <c r="D144" i="5" l="1"/>
  <c r="J144" i="5"/>
  <c r="G143" i="5"/>
  <c r="E99" i="3"/>
  <c r="F100" i="3" s="1"/>
  <c r="D100" i="3" s="1"/>
  <c r="G98" i="3"/>
  <c r="E144" i="5"/>
  <c r="F145" i="5" s="1"/>
  <c r="D145" i="5" l="1"/>
  <c r="J145" i="5"/>
  <c r="G144" i="5"/>
  <c r="G145" i="5" s="1"/>
  <c r="E100" i="3"/>
  <c r="F101" i="3" s="1"/>
  <c r="D101" i="3" s="1"/>
  <c r="G99" i="3"/>
  <c r="E145" i="5"/>
  <c r="F146" i="5" s="1"/>
  <c r="D146" i="5" l="1"/>
  <c r="J146" i="5"/>
  <c r="E101" i="3"/>
  <c r="F102" i="3" s="1"/>
  <c r="D102" i="3" s="1"/>
  <c r="G100" i="3"/>
  <c r="E146" i="5"/>
  <c r="F147" i="5" s="1"/>
  <c r="G146" i="5"/>
  <c r="D147" i="5" l="1"/>
  <c r="J147" i="5"/>
  <c r="E102" i="3"/>
  <c r="F103" i="3" s="1"/>
  <c r="D103" i="3" s="1"/>
  <c r="G101" i="3"/>
  <c r="E147" i="5"/>
  <c r="F148" i="5" s="1"/>
  <c r="G147" i="5"/>
  <c r="D148" i="5" l="1"/>
  <c r="J148" i="5"/>
  <c r="E103" i="3"/>
  <c r="F104" i="3" s="1"/>
  <c r="D104" i="3" s="1"/>
  <c r="G102" i="3"/>
  <c r="E148" i="5"/>
  <c r="G148" i="5" s="1"/>
  <c r="E104" i="3" l="1"/>
  <c r="F105" i="3" s="1"/>
  <c r="D105" i="3" s="1"/>
  <c r="G103" i="3"/>
  <c r="F149" i="5"/>
  <c r="D149" i="5" l="1"/>
  <c r="J149" i="5"/>
  <c r="E105" i="3"/>
  <c r="F106" i="3" s="1"/>
  <c r="D106" i="3" s="1"/>
  <c r="G104" i="3"/>
  <c r="E149" i="5"/>
  <c r="F150" i="5" s="1"/>
  <c r="G149" i="5"/>
  <c r="D150" i="5" l="1"/>
  <c r="J150" i="5"/>
  <c r="E106" i="3"/>
  <c r="F107" i="3" s="1"/>
  <c r="D107" i="3" s="1"/>
  <c r="G105" i="3"/>
  <c r="E150" i="5"/>
  <c r="F151" i="5" s="1"/>
  <c r="D151" i="5" l="1"/>
  <c r="J151" i="5"/>
  <c r="G150" i="5"/>
  <c r="E107" i="3"/>
  <c r="F108" i="3" s="1"/>
  <c r="D108" i="3" s="1"/>
  <c r="G106" i="3"/>
  <c r="E151" i="5"/>
  <c r="F152" i="5" s="1"/>
  <c r="D152" i="5" l="1"/>
  <c r="J152" i="5"/>
  <c r="G151" i="5"/>
  <c r="E108" i="3"/>
  <c r="F109" i="3" s="1"/>
  <c r="D109" i="3" s="1"/>
  <c r="G107" i="3"/>
  <c r="E152" i="5"/>
  <c r="F153" i="5" s="1"/>
  <c r="G152" i="5"/>
  <c r="D153" i="5" l="1"/>
  <c r="J153" i="5"/>
  <c r="E109" i="3"/>
  <c r="F110" i="3" s="1"/>
  <c r="D110" i="3" s="1"/>
  <c r="G108" i="3"/>
  <c r="E153" i="5"/>
  <c r="F154" i="5" s="1"/>
  <c r="D154" i="5" l="1"/>
  <c r="J154" i="5"/>
  <c r="G153" i="5"/>
  <c r="E110" i="3"/>
  <c r="F111" i="3" s="1"/>
  <c r="D111" i="3" s="1"/>
  <c r="G109" i="3"/>
  <c r="E154" i="5"/>
  <c r="F155" i="5" s="1"/>
  <c r="G154" i="5"/>
  <c r="D155" i="5" l="1"/>
  <c r="J155" i="5"/>
  <c r="E111" i="3"/>
  <c r="F112" i="3" s="1"/>
  <c r="D112" i="3" s="1"/>
  <c r="G110" i="3"/>
  <c r="E155" i="5"/>
  <c r="F156" i="5" s="1"/>
  <c r="G155" i="5"/>
  <c r="D156" i="5" l="1"/>
  <c r="J156" i="5"/>
  <c r="E112" i="3"/>
  <c r="F113" i="3" s="1"/>
  <c r="D113" i="3" s="1"/>
  <c r="G111" i="3"/>
  <c r="E156" i="5"/>
  <c r="F157" i="5" s="1"/>
  <c r="D157" i="5" l="1"/>
  <c r="J157" i="5"/>
  <c r="G156" i="5"/>
  <c r="E113" i="3"/>
  <c r="F114" i="3" s="1"/>
  <c r="D114" i="3" s="1"/>
  <c r="G112" i="3"/>
  <c r="E157" i="5"/>
  <c r="F158" i="5" s="1"/>
  <c r="D158" i="5" l="1"/>
  <c r="J158" i="5"/>
  <c r="G157" i="5"/>
  <c r="E114" i="3"/>
  <c r="F115" i="3" s="1"/>
  <c r="D115" i="3" s="1"/>
  <c r="G113" i="3"/>
  <c r="E158" i="5"/>
  <c r="F159" i="5" s="1"/>
  <c r="D159" i="5" l="1"/>
  <c r="J159" i="5"/>
  <c r="G158" i="5"/>
  <c r="G159" i="5" s="1"/>
  <c r="E115" i="3"/>
  <c r="F116" i="3" s="1"/>
  <c r="D116" i="3" s="1"/>
  <c r="G114" i="3"/>
  <c r="E159" i="5"/>
  <c r="F160" i="5" s="1"/>
  <c r="D160" i="5" l="1"/>
  <c r="J160" i="5"/>
  <c r="E116" i="3"/>
  <c r="F117" i="3" s="1"/>
  <c r="D117" i="3" s="1"/>
  <c r="G115" i="3"/>
  <c r="E160" i="5"/>
  <c r="F161" i="5" s="1"/>
  <c r="D161" i="5" l="1"/>
  <c r="J161" i="5"/>
  <c r="G160" i="5"/>
  <c r="E117" i="3"/>
  <c r="F118" i="3" s="1"/>
  <c r="D118" i="3" s="1"/>
  <c r="G116" i="3"/>
  <c r="E161" i="5"/>
  <c r="F162" i="5" s="1"/>
  <c r="D162" i="5" l="1"/>
  <c r="J162" i="5"/>
  <c r="G161" i="5"/>
  <c r="E118" i="3"/>
  <c r="F119" i="3" s="1"/>
  <c r="D119" i="3" s="1"/>
  <c r="G117" i="3"/>
  <c r="E162" i="5"/>
  <c r="F163" i="5" s="1"/>
  <c r="D163" i="5" l="1"/>
  <c r="J163" i="5"/>
  <c r="G162" i="5"/>
  <c r="E119" i="3"/>
  <c r="F120" i="3" s="1"/>
  <c r="D120" i="3" s="1"/>
  <c r="G118" i="3"/>
  <c r="E163" i="5"/>
  <c r="F164" i="5" s="1"/>
  <c r="D164" i="5" l="1"/>
  <c r="J164" i="5"/>
  <c r="G163" i="5"/>
  <c r="E120" i="3"/>
  <c r="F121" i="3" s="1"/>
  <c r="D121" i="3" s="1"/>
  <c r="G119" i="3"/>
  <c r="E164" i="5"/>
  <c r="G164" i="5" l="1"/>
  <c r="E121" i="3"/>
  <c r="F122" i="3" s="1"/>
  <c r="D122" i="3" s="1"/>
  <c r="G120" i="3"/>
  <c r="F165" i="5"/>
  <c r="D165" i="5" l="1"/>
  <c r="J165" i="5"/>
  <c r="E122" i="3"/>
  <c r="F123" i="3" s="1"/>
  <c r="D123" i="3" s="1"/>
  <c r="G121" i="3"/>
  <c r="E165" i="5"/>
  <c r="F166" i="5" s="1"/>
  <c r="D166" i="5" l="1"/>
  <c r="J166" i="5"/>
  <c r="G165" i="5"/>
  <c r="E123" i="3"/>
  <c r="F124" i="3" s="1"/>
  <c r="D124" i="3" s="1"/>
  <c r="G122" i="3"/>
  <c r="E166" i="5"/>
  <c r="F167" i="5" s="1"/>
  <c r="G166" i="5"/>
  <c r="D167" i="5" l="1"/>
  <c r="J167" i="5"/>
  <c r="E124" i="3"/>
  <c r="F125" i="3" s="1"/>
  <c r="D125" i="3" s="1"/>
  <c r="G123" i="3"/>
  <c r="E167" i="5"/>
  <c r="F168" i="5" s="1"/>
  <c r="D168" i="5" l="1"/>
  <c r="J168" i="5"/>
  <c r="G167" i="5"/>
  <c r="E125" i="3"/>
  <c r="F126" i="3" s="1"/>
  <c r="D126" i="3" s="1"/>
  <c r="G124" i="3"/>
  <c r="E168" i="5"/>
  <c r="F169" i="5" s="1"/>
  <c r="D169" i="5" l="1"/>
  <c r="J169" i="5"/>
  <c r="G168" i="5"/>
  <c r="E126" i="3"/>
  <c r="F127" i="3" s="1"/>
  <c r="D127" i="3" s="1"/>
  <c r="G125" i="3"/>
  <c r="E169" i="5"/>
  <c r="F170" i="5" s="1"/>
  <c r="D170" i="5" l="1"/>
  <c r="J170" i="5"/>
  <c r="G169" i="5"/>
  <c r="E127" i="3"/>
  <c r="F128" i="3" s="1"/>
  <c r="D128" i="3" s="1"/>
  <c r="G126" i="3"/>
  <c r="E170" i="5"/>
  <c r="G170" i="5" l="1"/>
  <c r="F171" i="5"/>
  <c r="E128" i="3"/>
  <c r="F129" i="3" s="1"/>
  <c r="D129" i="3" s="1"/>
  <c r="G127" i="3"/>
  <c r="D171" i="5" l="1"/>
  <c r="J171" i="5"/>
  <c r="E171" i="5"/>
  <c r="F172" i="5" s="1"/>
  <c r="G171" i="5"/>
  <c r="E129" i="3"/>
  <c r="F130" i="3" s="1"/>
  <c r="D130" i="3" s="1"/>
  <c r="G128" i="3"/>
  <c r="D172" i="5" l="1"/>
  <c r="J172" i="5"/>
  <c r="E172" i="5"/>
  <c r="F173" i="5" s="1"/>
  <c r="E130" i="3"/>
  <c r="F131" i="3" s="1"/>
  <c r="D131" i="3" s="1"/>
  <c r="G129" i="3"/>
  <c r="D173" i="5" l="1"/>
  <c r="J173" i="5"/>
  <c r="G172" i="5"/>
  <c r="E173" i="5"/>
  <c r="F174" i="5" s="1"/>
  <c r="G173" i="5"/>
  <c r="E131" i="3"/>
  <c r="F132" i="3" s="1"/>
  <c r="D132" i="3" s="1"/>
  <c r="G130" i="3"/>
  <c r="D174" i="5" l="1"/>
  <c r="J174" i="5"/>
  <c r="E174" i="5"/>
  <c r="F175" i="5" s="1"/>
  <c r="E132" i="3"/>
  <c r="F133" i="3" s="1"/>
  <c r="D133" i="3" s="1"/>
  <c r="G131" i="3"/>
  <c r="D175" i="5" l="1"/>
  <c r="J175" i="5"/>
  <c r="G174" i="5"/>
  <c r="E175" i="5"/>
  <c r="F176" i="5" s="1"/>
  <c r="G175" i="5"/>
  <c r="E133" i="3"/>
  <c r="F134" i="3" s="1"/>
  <c r="D134" i="3" s="1"/>
  <c r="G132" i="3"/>
  <c r="D176" i="5" l="1"/>
  <c r="J176" i="5"/>
  <c r="E176" i="5"/>
  <c r="F177" i="5" s="1"/>
  <c r="E134" i="3"/>
  <c r="F135" i="3" s="1"/>
  <c r="D135" i="3" s="1"/>
  <c r="G133" i="3"/>
  <c r="G176" i="5"/>
  <c r="D177" i="5" l="1"/>
  <c r="J177" i="5"/>
  <c r="E177" i="5"/>
  <c r="F178" i="5" s="1"/>
  <c r="E135" i="3"/>
  <c r="F136" i="3" s="1"/>
  <c r="D136" i="3" s="1"/>
  <c r="G134" i="3"/>
  <c r="D178" i="5" l="1"/>
  <c r="J178" i="5"/>
  <c r="E178" i="5"/>
  <c r="F179" i="5" s="1"/>
  <c r="G177" i="5"/>
  <c r="G178" i="5" s="1"/>
  <c r="E136" i="3"/>
  <c r="F137" i="3" s="1"/>
  <c r="D137" i="3" s="1"/>
  <c r="G135" i="3"/>
  <c r="D179" i="5" l="1"/>
  <c r="J179" i="5"/>
  <c r="E179" i="5"/>
  <c r="F180" i="5" s="1"/>
  <c r="G179" i="5"/>
  <c r="E137" i="3"/>
  <c r="F138" i="3" s="1"/>
  <c r="D138" i="3" s="1"/>
  <c r="G136" i="3"/>
  <c r="D180" i="5" l="1"/>
  <c r="J180" i="5"/>
  <c r="E180" i="5"/>
  <c r="F181" i="5" s="1"/>
  <c r="G180" i="5"/>
  <c r="E138" i="3"/>
  <c r="F139" i="3" s="1"/>
  <c r="D139" i="3" s="1"/>
  <c r="G137" i="3"/>
  <c r="D181" i="5" l="1"/>
  <c r="J181" i="5"/>
  <c r="E181" i="5"/>
  <c r="F182" i="5" s="1"/>
  <c r="G181" i="5"/>
  <c r="E139" i="3"/>
  <c r="F140" i="3" s="1"/>
  <c r="D140" i="3" s="1"/>
  <c r="G138" i="3"/>
  <c r="D182" i="5" l="1"/>
  <c r="J182" i="5"/>
  <c r="E182" i="5"/>
  <c r="F183" i="5" s="1"/>
  <c r="G182" i="5"/>
  <c r="E140" i="3"/>
  <c r="F141" i="3" s="1"/>
  <c r="D141" i="3" s="1"/>
  <c r="G139" i="3"/>
  <c r="D183" i="5" l="1"/>
  <c r="J183" i="5"/>
  <c r="E183" i="5"/>
  <c r="F184" i="5" s="1"/>
  <c r="G183" i="5"/>
  <c r="E141" i="3"/>
  <c r="F142" i="3" s="1"/>
  <c r="D142" i="3" s="1"/>
  <c r="G140" i="3"/>
  <c r="D184" i="5" l="1"/>
  <c r="J184" i="5"/>
  <c r="E184" i="5"/>
  <c r="F185" i="5" s="1"/>
  <c r="E142" i="3"/>
  <c r="F143" i="3" s="1"/>
  <c r="D143" i="3" s="1"/>
  <c r="G141" i="3"/>
  <c r="D185" i="5" l="1"/>
  <c r="J185" i="5"/>
  <c r="G184" i="5"/>
  <c r="G185" i="5" s="1"/>
  <c r="E185" i="5"/>
  <c r="F186" i="5" s="1"/>
  <c r="E143" i="3"/>
  <c r="F144" i="3" s="1"/>
  <c r="D144" i="3" s="1"/>
  <c r="G142" i="3"/>
  <c r="D186" i="5" l="1"/>
  <c r="J186" i="5"/>
  <c r="E186" i="5"/>
  <c r="F187" i="5" s="1"/>
  <c r="G186" i="5"/>
  <c r="E144" i="3"/>
  <c r="F145" i="3" s="1"/>
  <c r="D145" i="3" s="1"/>
  <c r="G143" i="3"/>
  <c r="D187" i="5" l="1"/>
  <c r="J187" i="5"/>
  <c r="E187" i="5"/>
  <c r="F188" i="5" s="1"/>
  <c r="G187" i="5"/>
  <c r="E145" i="3"/>
  <c r="F146" i="3" s="1"/>
  <c r="D146" i="3" s="1"/>
  <c r="G144" i="3"/>
  <c r="D188" i="5" l="1"/>
  <c r="J188" i="5"/>
  <c r="E188" i="5"/>
  <c r="F189" i="5" s="1"/>
  <c r="G188" i="5"/>
  <c r="E146" i="3"/>
  <c r="F147" i="3" s="1"/>
  <c r="D147" i="3" s="1"/>
  <c r="G145" i="3"/>
  <c r="D189" i="5" l="1"/>
  <c r="J189" i="5"/>
  <c r="E189" i="5"/>
  <c r="F190" i="5" s="1"/>
  <c r="E147" i="3"/>
  <c r="F148" i="3" s="1"/>
  <c r="D148" i="3" s="1"/>
  <c r="G146" i="3"/>
  <c r="D190" i="5" l="1"/>
  <c r="J190" i="5"/>
  <c r="G189" i="5"/>
  <c r="E190" i="5"/>
  <c r="F191" i="5" s="1"/>
  <c r="G190" i="5"/>
  <c r="E148" i="3"/>
  <c r="F149" i="3" s="1"/>
  <c r="D149" i="3" s="1"/>
  <c r="G147" i="3"/>
  <c r="D191" i="5" l="1"/>
  <c r="J191" i="5"/>
  <c r="E191" i="5"/>
  <c r="F192" i="5" s="1"/>
  <c r="G191" i="5"/>
  <c r="E149" i="3"/>
  <c r="F150" i="3" s="1"/>
  <c r="D150" i="3" s="1"/>
  <c r="G148" i="3"/>
  <c r="D192" i="5" l="1"/>
  <c r="J192" i="5"/>
  <c r="E192" i="5"/>
  <c r="F193" i="5" s="1"/>
  <c r="G192" i="5"/>
  <c r="E150" i="3"/>
  <c r="F151" i="3" s="1"/>
  <c r="D151" i="3" s="1"/>
  <c r="G149" i="3"/>
  <c r="D193" i="5" l="1"/>
  <c r="J193" i="5"/>
  <c r="E193" i="5"/>
  <c r="F194" i="5" s="1"/>
  <c r="G193" i="5"/>
  <c r="E151" i="3"/>
  <c r="F152" i="3" s="1"/>
  <c r="D152" i="3" s="1"/>
  <c r="G150" i="3"/>
  <c r="D194" i="5" l="1"/>
  <c r="J194" i="5"/>
  <c r="E194" i="5"/>
  <c r="F195" i="5" s="1"/>
  <c r="G194" i="5"/>
  <c r="E152" i="3"/>
  <c r="F153" i="3" s="1"/>
  <c r="D153" i="3" s="1"/>
  <c r="G151" i="3"/>
  <c r="D195" i="5" l="1"/>
  <c r="J195" i="5"/>
  <c r="E195" i="5"/>
  <c r="F196" i="5" s="1"/>
  <c r="G195" i="5"/>
  <c r="E153" i="3"/>
  <c r="F154" i="3" s="1"/>
  <c r="G152" i="3"/>
  <c r="D196" i="5" l="1"/>
  <c r="J196" i="5"/>
  <c r="E196" i="5"/>
  <c r="F197" i="5" s="1"/>
  <c r="D154" i="3"/>
  <c r="E154" i="3" s="1"/>
  <c r="F155" i="3" s="1"/>
  <c r="G153" i="3"/>
  <c r="D197" i="5" l="1"/>
  <c r="J197" i="5"/>
  <c r="G196" i="5"/>
  <c r="E197" i="5"/>
  <c r="F198" i="5" s="1"/>
  <c r="G197" i="5"/>
  <c r="D155" i="3"/>
  <c r="E155" i="3" s="1"/>
  <c r="F156" i="3" s="1"/>
  <c r="G154" i="3"/>
  <c r="D198" i="5" l="1"/>
  <c r="J198" i="5"/>
  <c r="E198" i="5"/>
  <c r="F199" i="5" s="1"/>
  <c r="G198" i="5"/>
  <c r="D156" i="3"/>
  <c r="E156" i="3" s="1"/>
  <c r="F157" i="3" s="1"/>
  <c r="G155" i="3"/>
  <c r="D199" i="5" l="1"/>
  <c r="J199" i="5"/>
  <c r="E199" i="5"/>
  <c r="F200" i="5" s="1"/>
  <c r="G199" i="5"/>
  <c r="D157" i="3"/>
  <c r="E157" i="3" s="1"/>
  <c r="F158" i="3" s="1"/>
  <c r="G156" i="3"/>
  <c r="D200" i="5" l="1"/>
  <c r="J200" i="5"/>
  <c r="E200" i="5"/>
  <c r="F201" i="5" s="1"/>
  <c r="G200" i="5"/>
  <c r="D158" i="3"/>
  <c r="E158" i="3" s="1"/>
  <c r="F159" i="3" s="1"/>
  <c r="G157" i="3"/>
  <c r="D201" i="5" l="1"/>
  <c r="J201" i="5"/>
  <c r="E201" i="5"/>
  <c r="F202" i="5" s="1"/>
  <c r="G201" i="5"/>
  <c r="D159" i="3"/>
  <c r="E159" i="3" s="1"/>
  <c r="F160" i="3" s="1"/>
  <c r="G158" i="3"/>
  <c r="D202" i="5" l="1"/>
  <c r="J202" i="5"/>
  <c r="E202" i="5"/>
  <c r="F203" i="5" s="1"/>
  <c r="G202" i="5"/>
  <c r="D160" i="3"/>
  <c r="E160" i="3" s="1"/>
  <c r="F161" i="3" s="1"/>
  <c r="G159" i="3"/>
  <c r="D203" i="5" l="1"/>
  <c r="J203" i="5"/>
  <c r="E203" i="5"/>
  <c r="F204" i="5" s="1"/>
  <c r="G203" i="5"/>
  <c r="D161" i="3"/>
  <c r="E161" i="3" s="1"/>
  <c r="F162" i="3" s="1"/>
  <c r="G160" i="3"/>
  <c r="D204" i="5" l="1"/>
  <c r="J204" i="5"/>
  <c r="E204" i="5"/>
  <c r="F205" i="5" s="1"/>
  <c r="G204" i="5"/>
  <c r="D162" i="3"/>
  <c r="E162" i="3" s="1"/>
  <c r="F163" i="3" s="1"/>
  <c r="G161" i="3"/>
  <c r="D205" i="5" l="1"/>
  <c r="J205" i="5"/>
  <c r="E205" i="5"/>
  <c r="F206" i="5" s="1"/>
  <c r="D163" i="3"/>
  <c r="E163" i="3" s="1"/>
  <c r="F164" i="3" s="1"/>
  <c r="G162" i="3"/>
  <c r="D206" i="5" l="1"/>
  <c r="J206" i="5"/>
  <c r="G205" i="5"/>
  <c r="E206" i="5"/>
  <c r="F207" i="5" s="1"/>
  <c r="D164" i="3"/>
  <c r="E164" i="3" s="1"/>
  <c r="F165" i="3" s="1"/>
  <c r="G163" i="3"/>
  <c r="D207" i="5" l="1"/>
  <c r="J207" i="5"/>
  <c r="E207" i="5"/>
  <c r="F208" i="5" s="1"/>
  <c r="G206" i="5"/>
  <c r="G207" i="5" s="1"/>
  <c r="D165" i="3"/>
  <c r="E165" i="3" s="1"/>
  <c r="F166" i="3" s="1"/>
  <c r="G164" i="3"/>
  <c r="D208" i="5" l="1"/>
  <c r="J208" i="5"/>
  <c r="E208" i="5"/>
  <c r="F209" i="5" s="1"/>
  <c r="D166" i="3"/>
  <c r="E166" i="3" s="1"/>
  <c r="F167" i="3" s="1"/>
  <c r="G165" i="3"/>
  <c r="D209" i="5" l="1"/>
  <c r="J209" i="5"/>
  <c r="E209" i="5"/>
  <c r="F210" i="5" s="1"/>
  <c r="G208" i="5"/>
  <c r="G209" i="5" s="1"/>
  <c r="D167" i="3"/>
  <c r="E167" i="3" s="1"/>
  <c r="F168" i="3" s="1"/>
  <c r="G166" i="3"/>
  <c r="D210" i="5" l="1"/>
  <c r="J210" i="5"/>
  <c r="E210" i="5"/>
  <c r="F211" i="5" s="1"/>
  <c r="G210" i="5"/>
  <c r="D168" i="3"/>
  <c r="E168" i="3" s="1"/>
  <c r="F169" i="3" s="1"/>
  <c r="G167" i="3"/>
  <c r="D211" i="5" l="1"/>
  <c r="J211" i="5"/>
  <c r="E211" i="5"/>
  <c r="F212" i="5" s="1"/>
  <c r="G211" i="5"/>
  <c r="D169" i="3"/>
  <c r="E169" i="3" s="1"/>
  <c r="F170" i="3" s="1"/>
  <c r="G168" i="3"/>
  <c r="D212" i="5" l="1"/>
  <c r="J212" i="5"/>
  <c r="E212" i="5"/>
  <c r="F213" i="5" s="1"/>
  <c r="G212" i="5"/>
  <c r="D170" i="3"/>
  <c r="E170" i="3" s="1"/>
  <c r="F171" i="3" s="1"/>
  <c r="G169" i="3"/>
  <c r="D213" i="5" l="1"/>
  <c r="J213" i="5"/>
  <c r="E213" i="5"/>
  <c r="G213" i="5" s="1"/>
  <c r="D171" i="3"/>
  <c r="E171" i="3" s="1"/>
  <c r="F172" i="3" s="1"/>
  <c r="G170" i="3"/>
  <c r="F214" i="5"/>
  <c r="D214" i="5" l="1"/>
  <c r="J214" i="5"/>
  <c r="D172" i="3"/>
  <c r="E172" i="3" s="1"/>
  <c r="F173" i="3" s="1"/>
  <c r="G171" i="3"/>
  <c r="E214" i="5"/>
  <c r="F215" i="5" s="1"/>
  <c r="D215" i="5" l="1"/>
  <c r="J215" i="5"/>
  <c r="G214" i="5"/>
  <c r="D173" i="3"/>
  <c r="E173" i="3" s="1"/>
  <c r="F174" i="3" s="1"/>
  <c r="G172" i="3"/>
  <c r="E215" i="5"/>
  <c r="F216" i="5" s="1"/>
  <c r="D216" i="5" l="1"/>
  <c r="J216" i="5"/>
  <c r="G215" i="5"/>
  <c r="D174" i="3"/>
  <c r="E174" i="3" s="1"/>
  <c r="F175" i="3" s="1"/>
  <c r="G173" i="3"/>
  <c r="E216" i="5"/>
  <c r="F217" i="5" s="1"/>
  <c r="D217" i="5" l="1"/>
  <c r="J217" i="5"/>
  <c r="G216" i="5"/>
  <c r="D175" i="3"/>
  <c r="E175" i="3" s="1"/>
  <c r="F176" i="3" s="1"/>
  <c r="G174" i="3"/>
  <c r="E217" i="5"/>
  <c r="F218" i="5" s="1"/>
  <c r="D218" i="5" l="1"/>
  <c r="J218" i="5"/>
  <c r="G217" i="5"/>
  <c r="D176" i="3"/>
  <c r="E176" i="3" s="1"/>
  <c r="F177" i="3" s="1"/>
  <c r="G175" i="3"/>
  <c r="E218" i="5"/>
  <c r="F219" i="5" s="1"/>
  <c r="D219" i="5" l="1"/>
  <c r="J219" i="5"/>
  <c r="G218" i="5"/>
  <c r="D177" i="3"/>
  <c r="E177" i="3" s="1"/>
  <c r="F178" i="3" s="1"/>
  <c r="G176" i="3"/>
  <c r="E219" i="5"/>
  <c r="F220" i="5" s="1"/>
  <c r="D220" i="5" l="1"/>
  <c r="J220" i="5"/>
  <c r="D178" i="3"/>
  <c r="E178" i="3" s="1"/>
  <c r="F179" i="3" s="1"/>
  <c r="G177" i="3"/>
  <c r="E220" i="5"/>
  <c r="F221" i="5" s="1"/>
  <c r="G219" i="5"/>
  <c r="G220" i="5" s="1"/>
  <c r="D221" i="5" l="1"/>
  <c r="J221" i="5"/>
  <c r="D179" i="3"/>
  <c r="E179" i="3" s="1"/>
  <c r="F180" i="3" s="1"/>
  <c r="G178" i="3"/>
  <c r="E221" i="5"/>
  <c r="F222" i="5" s="1"/>
  <c r="D222" i="5" l="1"/>
  <c r="J222" i="5"/>
  <c r="G221" i="5"/>
  <c r="D180" i="3"/>
  <c r="E180" i="3" s="1"/>
  <c r="F181" i="3" s="1"/>
  <c r="G179" i="3"/>
  <c r="E222" i="5"/>
  <c r="F223" i="5" s="1"/>
  <c r="D223" i="5" l="1"/>
  <c r="J223" i="5"/>
  <c r="G222" i="5"/>
  <c r="D181" i="3"/>
  <c r="E181" i="3" s="1"/>
  <c r="F182" i="3" s="1"/>
  <c r="G180" i="3"/>
  <c r="E223" i="5"/>
  <c r="F224" i="5" s="1"/>
  <c r="D224" i="5" l="1"/>
  <c r="J224" i="5"/>
  <c r="G223" i="5"/>
  <c r="D182" i="3"/>
  <c r="E182" i="3" s="1"/>
  <c r="F183" i="3" s="1"/>
  <c r="G181" i="3"/>
  <c r="E224" i="5"/>
  <c r="F225" i="5" s="1"/>
  <c r="D225" i="5" l="1"/>
  <c r="J225" i="5"/>
  <c r="G224" i="5"/>
  <c r="D183" i="3"/>
  <c r="E183" i="3" s="1"/>
  <c r="F184" i="3" s="1"/>
  <c r="G182" i="3"/>
  <c r="E225" i="5"/>
  <c r="F226" i="5" s="1"/>
  <c r="D226" i="5" l="1"/>
  <c r="J226" i="5"/>
  <c r="G225" i="5"/>
  <c r="D184" i="3"/>
  <c r="E184" i="3" s="1"/>
  <c r="F185" i="3" s="1"/>
  <c r="G183" i="3"/>
  <c r="E226" i="5"/>
  <c r="F227" i="5" s="1"/>
  <c r="D227" i="5" l="1"/>
  <c r="J227" i="5"/>
  <c r="G226" i="5"/>
  <c r="D185" i="3"/>
  <c r="E185" i="3" s="1"/>
  <c r="F186" i="3" s="1"/>
  <c r="G184" i="3"/>
  <c r="E227" i="5"/>
  <c r="F228" i="5" s="1"/>
  <c r="D228" i="5" l="1"/>
  <c r="J228" i="5"/>
  <c r="D186" i="3"/>
  <c r="E186" i="3" s="1"/>
  <c r="F187" i="3" s="1"/>
  <c r="G185" i="3"/>
  <c r="E228" i="5"/>
  <c r="F229" i="5" s="1"/>
  <c r="G227" i="5"/>
  <c r="G228" i="5" s="1"/>
  <c r="D229" i="5" l="1"/>
  <c r="J229" i="5"/>
  <c r="D187" i="3"/>
  <c r="E187" i="3" s="1"/>
  <c r="F188" i="3" s="1"/>
  <c r="G186" i="3"/>
  <c r="E229" i="5"/>
  <c r="F230" i="5" s="1"/>
  <c r="D230" i="5" l="1"/>
  <c r="J230" i="5"/>
  <c r="G229" i="5"/>
  <c r="D188" i="3"/>
  <c r="E188" i="3" s="1"/>
  <c r="F189" i="3" s="1"/>
  <c r="G187" i="3"/>
  <c r="E230" i="5"/>
  <c r="F231" i="5" s="1"/>
  <c r="D231" i="5" l="1"/>
  <c r="J231" i="5"/>
  <c r="D189" i="3"/>
  <c r="E189" i="3" s="1"/>
  <c r="F190" i="3" s="1"/>
  <c r="G188" i="3"/>
  <c r="E231" i="5"/>
  <c r="F232" i="5" s="1"/>
  <c r="G230" i="5"/>
  <c r="D232" i="5" l="1"/>
  <c r="J232" i="5"/>
  <c r="G231" i="5"/>
  <c r="D190" i="3"/>
  <c r="E190" i="3" s="1"/>
  <c r="F191" i="3" s="1"/>
  <c r="G189" i="3"/>
  <c r="E232" i="5"/>
  <c r="F233" i="5" s="1"/>
  <c r="D233" i="5" l="1"/>
  <c r="J233" i="5"/>
  <c r="G232" i="5"/>
  <c r="D191" i="3"/>
  <c r="E191" i="3" s="1"/>
  <c r="F192" i="3" s="1"/>
  <c r="G190" i="3"/>
  <c r="E233" i="5"/>
  <c r="F234" i="5" s="1"/>
  <c r="D234" i="5" l="1"/>
  <c r="J234" i="5"/>
  <c r="G233" i="5"/>
  <c r="D192" i="3"/>
  <c r="E192" i="3" s="1"/>
  <c r="F193" i="3" s="1"/>
  <c r="G191" i="3"/>
  <c r="E234" i="5"/>
  <c r="F235" i="5" s="1"/>
  <c r="D235" i="5" l="1"/>
  <c r="J235" i="5"/>
  <c r="G234" i="5"/>
  <c r="D193" i="3"/>
  <c r="E193" i="3" s="1"/>
  <c r="F194" i="3" s="1"/>
  <c r="G192" i="3"/>
  <c r="E235" i="5"/>
  <c r="F236" i="5" s="1"/>
  <c r="D236" i="5" l="1"/>
  <c r="J236" i="5"/>
  <c r="G235" i="5"/>
  <c r="D194" i="3"/>
  <c r="E194" i="3" s="1"/>
  <c r="F195" i="3" s="1"/>
  <c r="G193" i="3"/>
  <c r="E236" i="5"/>
  <c r="F237" i="5" s="1"/>
  <c r="D237" i="5" l="1"/>
  <c r="J237" i="5"/>
  <c r="G236" i="5"/>
  <c r="D195" i="3"/>
  <c r="E195" i="3" s="1"/>
  <c r="F196" i="3" s="1"/>
  <c r="G194" i="3"/>
  <c r="E237" i="5"/>
  <c r="F238" i="5" s="1"/>
  <c r="D238" i="5" l="1"/>
  <c r="J238" i="5"/>
  <c r="G237" i="5"/>
  <c r="D196" i="3"/>
  <c r="E196" i="3" s="1"/>
  <c r="F197" i="3" s="1"/>
  <c r="G195" i="3"/>
  <c r="E238" i="5"/>
  <c r="F239" i="5" s="1"/>
  <c r="D239" i="5" l="1"/>
  <c r="J239" i="5"/>
  <c r="D197" i="3"/>
  <c r="E197" i="3" s="1"/>
  <c r="F198" i="3" s="1"/>
  <c r="G196" i="3"/>
  <c r="E239" i="5"/>
  <c r="F240" i="5" s="1"/>
  <c r="G238" i="5"/>
  <c r="G239" i="5" s="1"/>
  <c r="D240" i="5" l="1"/>
  <c r="J240" i="5"/>
  <c r="D198" i="3"/>
  <c r="E198" i="3" s="1"/>
  <c r="F199" i="3" s="1"/>
  <c r="G197" i="3"/>
  <c r="E240" i="5"/>
  <c r="G240" i="5" s="1"/>
  <c r="F241" i="5" l="1"/>
  <c r="E199" i="3"/>
  <c r="F200" i="3" s="1"/>
  <c r="D199" i="3"/>
  <c r="G198" i="3"/>
  <c r="D241" i="5" l="1"/>
  <c r="J241" i="5"/>
  <c r="E241" i="5"/>
  <c r="F242" i="5" s="1"/>
  <c r="G241" i="5"/>
  <c r="G199" i="3"/>
  <c r="D200" i="3"/>
  <c r="E200" i="3" s="1"/>
  <c r="F201" i="3" s="1"/>
  <c r="D201" i="3" s="1"/>
  <c r="E201" i="3" s="1"/>
  <c r="F202" i="3" s="1"/>
  <c r="D202" i="3" s="1"/>
  <c r="E202" i="3" s="1"/>
  <c r="F203" i="3" s="1"/>
  <c r="D203" i="3" s="1"/>
  <c r="E203" i="3" s="1"/>
  <c r="F204" i="3" s="1"/>
  <c r="D204" i="3" s="1"/>
  <c r="E204" i="3" s="1"/>
  <c r="F205" i="3" s="1"/>
  <c r="D205" i="3" s="1"/>
  <c r="E205" i="3" s="1"/>
  <c r="F206" i="3" s="1"/>
  <c r="D206" i="3" s="1"/>
  <c r="E206" i="3" s="1"/>
  <c r="F207" i="3" s="1"/>
  <c r="D207" i="3" s="1"/>
  <c r="E207" i="3" s="1"/>
  <c r="F208" i="3" s="1"/>
  <c r="D208" i="3" s="1"/>
  <c r="E208" i="3" s="1"/>
  <c r="F209" i="3" s="1"/>
  <c r="D209" i="3" s="1"/>
  <c r="E209" i="3" s="1"/>
  <c r="F210" i="3" s="1"/>
  <c r="D210" i="3" s="1"/>
  <c r="E210" i="3" s="1"/>
  <c r="F211" i="3" s="1"/>
  <c r="D211" i="3" s="1"/>
  <c r="E211" i="3" s="1"/>
  <c r="F212" i="3" s="1"/>
  <c r="D212" i="3" s="1"/>
  <c r="E212" i="3" s="1"/>
  <c r="F213" i="3" s="1"/>
  <c r="D213" i="3" s="1"/>
  <c r="E213" i="3" s="1"/>
  <c r="F214" i="3" s="1"/>
  <c r="D214" i="3" s="1"/>
  <c r="E214" i="3" s="1"/>
  <c r="F215" i="3" s="1"/>
  <c r="D215" i="3" s="1"/>
  <c r="E215" i="3" s="1"/>
  <c r="F216" i="3" s="1"/>
  <c r="D216" i="3" s="1"/>
  <c r="E216" i="3" s="1"/>
  <c r="F217" i="3" s="1"/>
  <c r="D217" i="3" s="1"/>
  <c r="E217" i="3" s="1"/>
  <c r="F218" i="3" s="1"/>
  <c r="D218" i="3" s="1"/>
  <c r="E218" i="3" s="1"/>
  <c r="F219" i="3" s="1"/>
  <c r="D219" i="3" s="1"/>
  <c r="E219" i="3" s="1"/>
  <c r="F220" i="3" s="1"/>
  <c r="D220" i="3" s="1"/>
  <c r="E220" i="3" s="1"/>
  <c r="F221" i="3" s="1"/>
  <c r="D221" i="3" s="1"/>
  <c r="E221" i="3" s="1"/>
  <c r="F222" i="3" s="1"/>
  <c r="D222" i="3" s="1"/>
  <c r="E222" i="3" s="1"/>
  <c r="F223" i="3" s="1"/>
  <c r="D223" i="3" s="1"/>
  <c r="E223" i="3" s="1"/>
  <c r="F224" i="3" s="1"/>
  <c r="D224" i="3" s="1"/>
  <c r="E224" i="3" s="1"/>
  <c r="F225" i="3" s="1"/>
  <c r="D225" i="3" s="1"/>
  <c r="E225" i="3" s="1"/>
  <c r="F226" i="3" s="1"/>
  <c r="D226" i="3" s="1"/>
  <c r="E226" i="3" s="1"/>
  <c r="F227" i="3" s="1"/>
  <c r="D227" i="3" s="1"/>
  <c r="E227" i="3" s="1"/>
  <c r="F228" i="3" s="1"/>
  <c r="D228" i="3" s="1"/>
  <c r="E228" i="3" s="1"/>
  <c r="F229" i="3" s="1"/>
  <c r="D229" i="3" s="1"/>
  <c r="E229" i="3" s="1"/>
  <c r="F230" i="3" s="1"/>
  <c r="D230" i="3" s="1"/>
  <c r="E230" i="3" s="1"/>
  <c r="F231" i="3" s="1"/>
  <c r="D231" i="3" s="1"/>
  <c r="E231" i="3" s="1"/>
  <c r="F232" i="3" s="1"/>
  <c r="D232" i="3" s="1"/>
  <c r="E232" i="3" s="1"/>
  <c r="F233" i="3" s="1"/>
  <c r="D233" i="3" s="1"/>
  <c r="E233" i="3" s="1"/>
  <c r="F234" i="3" s="1"/>
  <c r="D234" i="3" s="1"/>
  <c r="E234" i="3" s="1"/>
  <c r="F235" i="3" s="1"/>
  <c r="D235" i="3" s="1"/>
  <c r="E235" i="3" s="1"/>
  <c r="F236" i="3" s="1"/>
  <c r="D236" i="3" s="1"/>
  <c r="E236" i="3" s="1"/>
  <c r="F237" i="3" s="1"/>
  <c r="D237" i="3" s="1"/>
  <c r="E237" i="3" s="1"/>
  <c r="F238" i="3" s="1"/>
  <c r="D238" i="3" s="1"/>
  <c r="E238" i="3" s="1"/>
  <c r="F239" i="3" s="1"/>
  <c r="D239" i="3" s="1"/>
  <c r="E239" i="3" s="1"/>
  <c r="F240" i="3" s="1"/>
  <c r="D240" i="3" s="1"/>
  <c r="E240" i="3" s="1"/>
  <c r="F241" i="3" s="1"/>
  <c r="D241" i="3" s="1"/>
  <c r="E241" i="3" s="1"/>
  <c r="F242" i="3" s="1"/>
  <c r="D242" i="3" s="1"/>
  <c r="E242" i="3" s="1"/>
  <c r="F243" i="3" s="1"/>
  <c r="D243" i="3" s="1"/>
  <c r="E243" i="3" s="1"/>
  <c r="F244" i="3" s="1"/>
  <c r="D244" i="3" s="1"/>
  <c r="E244" i="3" s="1"/>
  <c r="F245" i="3" s="1"/>
  <c r="D245" i="3" s="1"/>
  <c r="E245" i="3" s="1"/>
  <c r="F246" i="3" s="1"/>
  <c r="D246" i="3" s="1"/>
  <c r="E246" i="3" s="1"/>
  <c r="F247" i="3" s="1"/>
  <c r="D247" i="3" s="1"/>
  <c r="E247" i="3" s="1"/>
  <c r="F248" i="3" s="1"/>
  <c r="D248" i="3" s="1"/>
  <c r="D242" i="5" l="1"/>
  <c r="J242" i="5"/>
  <c r="E242" i="5"/>
  <c r="F243" i="5" s="1"/>
  <c r="G242" i="5"/>
  <c r="G200" i="3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E248" i="3"/>
  <c r="F249" i="3" s="1"/>
  <c r="D249" i="3" s="1"/>
  <c r="D243" i="5" l="1"/>
  <c r="J243" i="5"/>
  <c r="E243" i="5"/>
  <c r="G243" i="5"/>
  <c r="F244" i="5"/>
  <c r="E249" i="3"/>
  <c r="F250" i="3" s="1"/>
  <c r="D250" i="3" s="1"/>
  <c r="G249" i="3"/>
  <c r="D244" i="5" l="1"/>
  <c r="J244" i="5"/>
  <c r="E244" i="5"/>
  <c r="F245" i="5" s="1"/>
  <c r="E250" i="3"/>
  <c r="G250" i="3" s="1"/>
  <c r="D245" i="5" l="1"/>
  <c r="J245" i="5"/>
  <c r="G244" i="5"/>
  <c r="E245" i="5"/>
  <c r="F246" i="5" s="1"/>
  <c r="D246" i="5" l="1"/>
  <c r="J246" i="5"/>
  <c r="G245" i="5"/>
  <c r="E246" i="5"/>
  <c r="F247" i="5" s="1"/>
  <c r="D247" i="5" l="1"/>
  <c r="J247" i="5"/>
  <c r="G246" i="5"/>
  <c r="E247" i="5"/>
  <c r="F248" i="5" s="1"/>
  <c r="D248" i="5" l="1"/>
  <c r="J248" i="5"/>
  <c r="G247" i="5"/>
  <c r="E248" i="5"/>
  <c r="F249" i="5" s="1"/>
  <c r="D249" i="5" l="1"/>
  <c r="J249" i="5"/>
  <c r="G248" i="5"/>
  <c r="E249" i="5"/>
  <c r="F250" i="5" s="1"/>
  <c r="D250" i="5" l="1"/>
  <c r="J250" i="5"/>
  <c r="G249" i="5"/>
  <c r="E250" i="5"/>
  <c r="G250" i="5" l="1"/>
</calcChain>
</file>

<file path=xl/sharedStrings.xml><?xml version="1.0" encoding="utf-8"?>
<sst xmlns="http://schemas.openxmlformats.org/spreadsheetml/2006/main" count="2031" uniqueCount="2012">
  <si>
    <t>acceleration</t>
  </si>
  <si>
    <t>dt</t>
  </si>
  <si>
    <t>t</t>
  </si>
  <si>
    <t>Fg</t>
  </si>
  <si>
    <t>m</t>
  </si>
  <si>
    <t>velocity</t>
  </si>
  <si>
    <t>position</t>
  </si>
  <si>
    <t>position analytics</t>
  </si>
  <si>
    <t>Ffric</t>
  </si>
  <si>
    <t>[0, -0.01225]</t>
  </si>
  <si>
    <t>[0, -0.049]</t>
  </si>
  <si>
    <t>[0, -0.11025]</t>
  </si>
  <si>
    <t>[0, -0.196]</t>
  </si>
  <si>
    <t>[0, -0.30625]</t>
  </si>
  <si>
    <t>[0, -0.441]</t>
  </si>
  <si>
    <t>[0, -0.60025]</t>
  </si>
  <si>
    <t>[0, -0.784]</t>
  </si>
  <si>
    <t>[0, -0.99225]</t>
  </si>
  <si>
    <t>[0, -1.225]</t>
  </si>
  <si>
    <t>[0, -1.48225]</t>
  </si>
  <si>
    <t>[0, -1.764]</t>
  </si>
  <si>
    <t>[0, -2.07025]</t>
  </si>
  <si>
    <t>[0, -2.401]</t>
  </si>
  <si>
    <t>[0, -2.75625]</t>
  </si>
  <si>
    <t>[0, -3.136]</t>
  </si>
  <si>
    <t>[0, -3.54025]</t>
  </si>
  <si>
    <t>[0, -3.969]</t>
  </si>
  <si>
    <t>[0, -4.42225]</t>
  </si>
  <si>
    <t>[0, -4.9]</t>
  </si>
  <si>
    <t>[0, -5.40225]</t>
  </si>
  <si>
    <t>[0, -5.929]</t>
  </si>
  <si>
    <t>[0, -6.48025]</t>
  </si>
  <si>
    <t>[0, -7.056]</t>
  </si>
  <si>
    <t>[0, -7.65625]</t>
  </si>
  <si>
    <t>[0, -8.281]</t>
  </si>
  <si>
    <t>[0, -8.93025]</t>
  </si>
  <si>
    <t>[0, -9.604]</t>
  </si>
  <si>
    <t>[0, -10.3023]</t>
  </si>
  <si>
    <t>[0, -11.025]</t>
  </si>
  <si>
    <t>[0, -11.7723]</t>
  </si>
  <si>
    <t>[0, -12.544]</t>
  </si>
  <si>
    <t>[0, -13.3403]</t>
  </si>
  <si>
    <t>[0, -14.161]</t>
  </si>
  <si>
    <t>[0, -15.0063]</t>
  </si>
  <si>
    <t>[0, -15.876]</t>
  </si>
  <si>
    <t>[0, -16.7703]</t>
  </si>
  <si>
    <t>[0, -17.689]</t>
  </si>
  <si>
    <t>[0, -18.6323]</t>
  </si>
  <si>
    <t>[0, -19.6]</t>
  </si>
  <si>
    <t>[0, -20.5922]</t>
  </si>
  <si>
    <t>[0, -21.609]</t>
  </si>
  <si>
    <t>[0, -22.6502]</t>
  </si>
  <si>
    <t>[0, -23.716]</t>
  </si>
  <si>
    <t>[0, -24.8063]</t>
  </si>
  <si>
    <t>[0, -25.921]</t>
  </si>
  <si>
    <t>[0, -27.0603]</t>
  </si>
  <si>
    <t>[0, -28.224]</t>
  </si>
  <si>
    <t>[0, -29.4123]</t>
  </si>
  <si>
    <t>[0, -30.625]</t>
  </si>
  <si>
    <t>[0, -31.8623]</t>
  </si>
  <si>
    <t>[0, -33.124]</t>
  </si>
  <si>
    <t>[0, -34.4103]</t>
  </si>
  <si>
    <t>[0, -35.721]</t>
  </si>
  <si>
    <t>[0, -37.0563]</t>
  </si>
  <si>
    <t>[0, -38.416]</t>
  </si>
  <si>
    <t>[0, -39.8003]</t>
  </si>
  <si>
    <t>[0, -41.209]</t>
  </si>
  <si>
    <t>[0, -42.6423]</t>
  </si>
  <si>
    <t>[0, -44.1]</t>
  </si>
  <si>
    <t>[0, -45.5823]</t>
  </si>
  <si>
    <t>[0, -47.089]</t>
  </si>
  <si>
    <t>[0, -48.6202]</t>
  </si>
  <si>
    <t>[0, -50.176]</t>
  </si>
  <si>
    <t>[0, -51.7562]</t>
  </si>
  <si>
    <t>[0, -53.361]</t>
  </si>
  <si>
    <t>[0, -54.9902]</t>
  </si>
  <si>
    <t>[0, -56.644]</t>
  </si>
  <si>
    <t>[0, -58.3222]</t>
  </si>
  <si>
    <t>[0, -60.025]</t>
  </si>
  <si>
    <t>[0, -61.7522]</t>
  </si>
  <si>
    <t>[0, -63.504]</t>
  </si>
  <si>
    <t>[0, -65.2802]</t>
  </si>
  <si>
    <t>[0, -67.081]</t>
  </si>
  <si>
    <t>[0, -68.9062]</t>
  </si>
  <si>
    <t>[0, -70.756]</t>
  </si>
  <si>
    <t>[0, -72.6302]</t>
  </si>
  <si>
    <t>[0, -74.529]</t>
  </si>
  <si>
    <t>[0, -76.4522]</t>
  </si>
  <si>
    <t>[0, -78.4]</t>
  </si>
  <si>
    <t>[0, -80.3722]</t>
  </si>
  <si>
    <t>[0, -82.369]</t>
  </si>
  <si>
    <t>[0, -84.3902]</t>
  </si>
  <si>
    <t>[0, -86.436]</t>
  </si>
  <si>
    <t>[0, -88.5062]</t>
  </si>
  <si>
    <t>[0, -90.601]</t>
  </si>
  <si>
    <t>[0, -92.7202]</t>
  </si>
  <si>
    <t>[0, -94.864]</t>
  </si>
  <si>
    <t>[0, -97.0322]</t>
  </si>
  <si>
    <t>[0, -99.225]</t>
  </si>
  <si>
    <t>[0, -101.442]</t>
  </si>
  <si>
    <t>[0, -103.684]</t>
  </si>
  <si>
    <t>[0, -105.95]</t>
  </si>
  <si>
    <t>[0, -108.241]</t>
  </si>
  <si>
    <t>[0, -110.556]</t>
  </si>
  <si>
    <t>[0, -112.896]</t>
  </si>
  <si>
    <t>[0, -115.26]</t>
  </si>
  <si>
    <t>[0, -117.649]</t>
  </si>
  <si>
    <t>[0, -120.062]</t>
  </si>
  <si>
    <t>[0, -122.5]</t>
  </si>
  <si>
    <t>[0, -124.962]</t>
  </si>
  <si>
    <t>[0, -127.449]</t>
  </si>
  <si>
    <t>[0, -129.96]</t>
  </si>
  <si>
    <t>[0, -132.496]</t>
  </si>
  <si>
    <t>[0, -135.056]</t>
  </si>
  <si>
    <t>[0, -137.641]</t>
  </si>
  <si>
    <t>[0, -140.25]</t>
  </si>
  <si>
    <t>[0, -142.884]</t>
  </si>
  <si>
    <t>[0, -145.542]</t>
  </si>
  <si>
    <t>[0, -148.225]</t>
  </si>
  <si>
    <t>[0, -150.932]</t>
  </si>
  <si>
    <t>[0, -153.664]</t>
  </si>
  <si>
    <t>[0, -156.42]</t>
  </si>
  <si>
    <t>[0, -159.201]</t>
  </si>
  <si>
    <t>[0, -162.006]</t>
  </si>
  <si>
    <t>[0, -164.836]</t>
  </si>
  <si>
    <t>[0, -167.69]</t>
  </si>
  <si>
    <t>[0, -170.569]</t>
  </si>
  <si>
    <t>[0, -173.472]</t>
  </si>
  <si>
    <t>[0, -176.4]</t>
  </si>
  <si>
    <t>[0, -179.352]</t>
  </si>
  <si>
    <t>[0, -182.329]</t>
  </si>
  <si>
    <t>[0, -185.33]</t>
  </si>
  <si>
    <t>[0, -188.356]</t>
  </si>
  <si>
    <t>[0, -191.406]</t>
  </si>
  <si>
    <t>[0, -194.481]</t>
  </si>
  <si>
    <t>[0, -197.58]</t>
  </si>
  <si>
    <t>[0, -200.704]</t>
  </si>
  <si>
    <t>[0, -203.852]</t>
  </si>
  <si>
    <t>[0, -207.025]</t>
  </si>
  <si>
    <t>[0, -210.222]</t>
  </si>
  <si>
    <t>[0, -213.444]</t>
  </si>
  <si>
    <t>[0, -216.69]</t>
  </si>
  <si>
    <t>[0, -219.961]</t>
  </si>
  <si>
    <t>[0, -223.256]</t>
  </si>
  <si>
    <t>[0, -226.576]</t>
  </si>
  <si>
    <t>[0, -229.92]</t>
  </si>
  <si>
    <t>[0, -233.289]</t>
  </si>
  <si>
    <t>[0, -236.682]</t>
  </si>
  <si>
    <t>[0, -240.1]</t>
  </si>
  <si>
    <t>[0, -243.542]</t>
  </si>
  <si>
    <t>[0, -247.009]</t>
  </si>
  <si>
    <t>[0, -250.5]</t>
  </si>
  <si>
    <t>[0, -254.016]</t>
  </si>
  <si>
    <t>[0, -257.556]</t>
  </si>
  <si>
    <t>[0, -261.121]</t>
  </si>
  <si>
    <t>[0, -264.71]</t>
  </si>
  <si>
    <t>[0, -268.324]</t>
  </si>
  <si>
    <t>[0, -271.962]</t>
  </si>
  <si>
    <t>[0, -275.625]</t>
  </si>
  <si>
    <t>[0, -279.312]</t>
  </si>
  <si>
    <t>[0, -283.024]</t>
  </si>
  <si>
    <t>[0, -286.76]</t>
  </si>
  <si>
    <t>[0, -290.521]</t>
  </si>
  <si>
    <t>[0, -294.306]</t>
  </si>
  <si>
    <t>[0, -298.116]</t>
  </si>
  <si>
    <t>[0, -301.95]</t>
  </si>
  <si>
    <t>[0, -305.809]</t>
  </si>
  <si>
    <t>[0, -309.692]</t>
  </si>
  <si>
    <t>[0, -313.6]</t>
  </si>
  <si>
    <t>[0, -317.532]</t>
  </si>
  <si>
    <t>[0, -321.489]</t>
  </si>
  <si>
    <t>[0, -325.47]</t>
  </si>
  <si>
    <t>[0, -329.476]</t>
  </si>
  <si>
    <t>[0, -333.506]</t>
  </si>
  <si>
    <t>[0, -337.561]</t>
  </si>
  <si>
    <t>[0, -341.64]</t>
  </si>
  <si>
    <t>[0, -345.744]</t>
  </si>
  <si>
    <t>[0, -349.872]</t>
  </si>
  <si>
    <t>[0, -354.025]</t>
  </si>
  <si>
    <t>[0, -358.202]</t>
  </si>
  <si>
    <t>[0, -362.404]</t>
  </si>
  <si>
    <t>[0, -366.63]</t>
  </si>
  <si>
    <t>[0, -370.881]</t>
  </si>
  <si>
    <t>[0, -375.156]</t>
  </si>
  <si>
    <t>[0, -379.456]</t>
  </si>
  <si>
    <t>[0, -383.78]</t>
  </si>
  <si>
    <t>[0, -388.129]</t>
  </si>
  <si>
    <t>[0, -392.502]</t>
  </si>
  <si>
    <t>[0, -396.9]</t>
  </si>
  <si>
    <t>[0, -401.322]</t>
  </si>
  <si>
    <t>[0, -405.769]</t>
  </si>
  <si>
    <t>[0, -410.24]</t>
  </si>
  <si>
    <t>[0, -414.736]</t>
  </si>
  <si>
    <t>[0, -419.256]</t>
  </si>
  <si>
    <t>[0, -423.801]</t>
  </si>
  <si>
    <t>[0, -428.37]</t>
  </si>
  <si>
    <t>[0, -432.964]</t>
  </si>
  <si>
    <t>[0, -437.582]</t>
  </si>
  <si>
    <t>[0, -442.225]</t>
  </si>
  <si>
    <t>[0, -446.892]</t>
  </si>
  <si>
    <t>[0, -451.584]</t>
  </si>
  <si>
    <t>[0, -456.3]</t>
  </si>
  <si>
    <t>[0, -461.041]</t>
  </si>
  <si>
    <t>[0, -465.806]</t>
  </si>
  <si>
    <t>[0, -470.596]</t>
  </si>
  <si>
    <t>[0, -475.41]</t>
  </si>
  <si>
    <t>[0, -480.249]</t>
  </si>
  <si>
    <t>[0, -485.112]</t>
  </si>
  <si>
    <t>[0, -490]</t>
  </si>
  <si>
    <t>[0, -494.912]</t>
  </si>
  <si>
    <t>[0, -499.849]</t>
  </si>
  <si>
    <t>[0, -504.81]</t>
  </si>
  <si>
    <t>[0, -509.796]</t>
  </si>
  <si>
    <t>[0, -514.806]</t>
  </si>
  <si>
    <t>[0, -519.841]</t>
  </si>
  <si>
    <t>[0, -524.9]</t>
  </si>
  <si>
    <t>[0, -529.984]</t>
  </si>
  <si>
    <t>[0, -535.092]</t>
  </si>
  <si>
    <t>[0, -540.225]</t>
  </si>
  <si>
    <t>[0, -545.382]</t>
  </si>
  <si>
    <t>[0, -550.564]</t>
  </si>
  <si>
    <t>[0, -555.77]</t>
  </si>
  <si>
    <t>[0, -561.001]</t>
  </si>
  <si>
    <t>[0, -566.256]</t>
  </si>
  <si>
    <t>[0, -571.536]</t>
  </si>
  <si>
    <t>[0, -576.84]</t>
  </si>
  <si>
    <t>[0, -582.169]</t>
  </si>
  <si>
    <t>[0, -587.522]</t>
  </si>
  <si>
    <t>[0, -592.9]</t>
  </si>
  <si>
    <t>[0, -598.302]</t>
  </si>
  <si>
    <t>[0, -603.729]</t>
  </si>
  <si>
    <t>[0, -609.18]</t>
  </si>
  <si>
    <t>[0, -614.656]</t>
  </si>
  <si>
    <t>[0, -620.156]</t>
  </si>
  <si>
    <t>[0, -625.681]</t>
  </si>
  <si>
    <t>[0, -631.23]</t>
  </si>
  <si>
    <t>[0, -636.804]</t>
  </si>
  <si>
    <t>[0, -642.402]</t>
  </si>
  <si>
    <t>[0, -648.025]</t>
  </si>
  <si>
    <t>[0, -653.672]</t>
  </si>
  <si>
    <t>[0, -659.344]</t>
  </si>
  <si>
    <t>[0, -665.04]</t>
  </si>
  <si>
    <t>[0, -670.761]</t>
  </si>
  <si>
    <t>[0, -676.506]</t>
  </si>
  <si>
    <t>[0, -682.276]</t>
  </si>
  <si>
    <t>[0, -688.07]</t>
  </si>
  <si>
    <t>[0, -693.889]</t>
  </si>
  <si>
    <t>[0, -699.732]</t>
  </si>
  <si>
    <t>[0, -705.6]</t>
  </si>
  <si>
    <t>[0, -711.492]</t>
  </si>
  <si>
    <t>[0, -717.409]</t>
  </si>
  <si>
    <t>[0, -723.35]</t>
  </si>
  <si>
    <t>[0, -729.316]</t>
  </si>
  <si>
    <t>[0, -735.306]</t>
  </si>
  <si>
    <t>[0, -741.321]</t>
  </si>
  <si>
    <t>[0, -747.36]</t>
  </si>
  <si>
    <t>[0, -753.424]</t>
  </si>
  <si>
    <t>[0, -759.512]</t>
  </si>
  <si>
    <t>[0, -765.625]</t>
  </si>
  <si>
    <t>[0, -771.762]</t>
  </si>
  <si>
    <t>[0, -777.924]</t>
  </si>
  <si>
    <t>[0, -784.11]</t>
  </si>
  <si>
    <t>[0, -790.321]</t>
  </si>
  <si>
    <t>[0, -796.556]</t>
  </si>
  <si>
    <t>[0, -802.816]</t>
  </si>
  <si>
    <t>[0, -809.1]</t>
  </si>
  <si>
    <t>[0, -815.409]</t>
  </si>
  <si>
    <t>[0, -821.742]</t>
  </si>
  <si>
    <t>[0, -828.1]</t>
  </si>
  <si>
    <t>[0, -834.482]</t>
  </si>
  <si>
    <t>[0, -840.889]</t>
  </si>
  <si>
    <t>[0, -847.32]</t>
  </si>
  <si>
    <t>[0, -853.776]</t>
  </si>
  <si>
    <t>[0, -860.256]</t>
  </si>
  <si>
    <t>[0, -866.761]</t>
  </si>
  <si>
    <t>[0, -873.29]</t>
  </si>
  <si>
    <t>[0, -879.844]</t>
  </si>
  <si>
    <t>[0, -886.422]</t>
  </si>
  <si>
    <t>[0, -893.025]</t>
  </si>
  <si>
    <t>[0, -899.652]</t>
  </si>
  <si>
    <t>[0, -906.304]</t>
  </si>
  <si>
    <t>[0, -912.98]</t>
  </si>
  <si>
    <t>[0, -919.681]</t>
  </si>
  <si>
    <t>[0, -926.406]</t>
  </si>
  <si>
    <t>[0, -933.156]</t>
  </si>
  <si>
    <t>[0, -939.93]</t>
  </si>
  <si>
    <t>[0, -946.729]</t>
  </si>
  <si>
    <t>[0, -953.552]</t>
  </si>
  <si>
    <t>[0, -960.4]</t>
  </si>
  <si>
    <t>[0, -967.272]</t>
  </si>
  <si>
    <t>[0, -974.169]</t>
  </si>
  <si>
    <t>[0, -981.09]</t>
  </si>
  <si>
    <t>[0, -988.036]</t>
  </si>
  <si>
    <t>[0, -995.006]</t>
  </si>
  <si>
    <t>[0, -1002]</t>
  </si>
  <si>
    <t>[0, -1009.02]</t>
  </si>
  <si>
    <t>[0, -1016.06]</t>
  </si>
  <si>
    <t>[0, -1023.13]</t>
  </si>
  <si>
    <t>[0, -1030.22]</t>
  </si>
  <si>
    <t>[0, -1037.34]</t>
  </si>
  <si>
    <t>[0, -1044.48]</t>
  </si>
  <si>
    <t>[0, -1051.65]</t>
  </si>
  <si>
    <t>[0, -1058.84]</t>
  </si>
  <si>
    <t>[0, -1066.06]</t>
  </si>
  <si>
    <t>[0, -1073.3]</t>
  </si>
  <si>
    <t>[0, -1080.56]</t>
  </si>
  <si>
    <t>[0, -1087.85]</t>
  </si>
  <si>
    <t>[0, -1095.16]</t>
  </si>
  <si>
    <t>[0, -1102.5]</t>
  </si>
  <si>
    <t>[0, -1109.86]</t>
  </si>
  <si>
    <t>[0, -1117.25]</t>
  </si>
  <si>
    <t>[0, -1124.66]</t>
  </si>
  <si>
    <t>[0, -1132.1]</t>
  </si>
  <si>
    <t>[0, -1139.56]</t>
  </si>
  <si>
    <t>[0, -1147.04]</t>
  </si>
  <si>
    <t>[0, -1154.55]</t>
  </si>
  <si>
    <t>[0, -1162.08]</t>
  </si>
  <si>
    <t>[0, -1169.64]</t>
  </si>
  <si>
    <t>[0, -1177.22]</t>
  </si>
  <si>
    <t>[0, -1184.83]</t>
  </si>
  <si>
    <t>[0, -1192.46]</t>
  </si>
  <si>
    <t>[0, -1200.12]</t>
  </si>
  <si>
    <t>[0, -1207.8]</t>
  </si>
  <si>
    <t>[0, -1215.51]</t>
  </si>
  <si>
    <t>[0, -1223.24]</t>
  </si>
  <si>
    <t>[0, -1230.99]</t>
  </si>
  <si>
    <t>[0, -1238.77]</t>
  </si>
  <si>
    <t>[0, -1246.57]</t>
  </si>
  <si>
    <t>[0, -1254.4]</t>
  </si>
  <si>
    <t>[0, -1262.25]</t>
  </si>
  <si>
    <t>[0, -1270.13]</t>
  </si>
  <si>
    <t>[0, -1278.03]</t>
  </si>
  <si>
    <t>[0, -1285.96]</t>
  </si>
  <si>
    <t>[0, -1293.91]</t>
  </si>
  <si>
    <t>[0, -1301.88]</t>
  </si>
  <si>
    <t>[0, -1309.88]</t>
  </si>
  <si>
    <t>[0, -1317.9]</t>
  </si>
  <si>
    <t>[0, -1325.95]</t>
  </si>
  <si>
    <t>[0, -1334.02]</t>
  </si>
  <si>
    <t>[0, -1342.12]</t>
  </si>
  <si>
    <t>[0, -1350.24]</t>
  </si>
  <si>
    <t>[0, -1358.39]</t>
  </si>
  <si>
    <t>[0, -1366.56]</t>
  </si>
  <si>
    <t>[0, -1374.76]</t>
  </si>
  <si>
    <t>[0, -1382.98]</t>
  </si>
  <si>
    <t>[0, -1391.22]</t>
  </si>
  <si>
    <t>[0, -1399.49]</t>
  </si>
  <si>
    <t>[0, -1407.78]</t>
  </si>
  <si>
    <t>[0, -1416.1]</t>
  </si>
  <si>
    <t>[0, -1424.44]</t>
  </si>
  <si>
    <t>[0, -1432.81]</t>
  </si>
  <si>
    <t>[0, -1441.2]</t>
  </si>
  <si>
    <t>[0, -1449.62]</t>
  </si>
  <si>
    <t>[0, -1458.06]</t>
  </si>
  <si>
    <t>[0, -1466.52]</t>
  </si>
  <si>
    <t>[0, -1475.01]</t>
  </si>
  <si>
    <t>[0, -1483.52]</t>
  </si>
  <si>
    <t>[0, -1492.06]</t>
  </si>
  <si>
    <t>[0, -1500.62]</t>
  </si>
  <si>
    <t>[0, -1509.21]</t>
  </si>
  <si>
    <t>[0, -1517.82]</t>
  </si>
  <si>
    <t>[0, -1526.46]</t>
  </si>
  <si>
    <t>[0, -1535.12]</t>
  </si>
  <si>
    <t>[0, -1543.81]</t>
  </si>
  <si>
    <t>[0, -1552.52]</t>
  </si>
  <si>
    <t>[0, -1561.25]</t>
  </si>
  <si>
    <t>[0, -1570.01]</t>
  </si>
  <si>
    <t>[0, -1578.79]</t>
  </si>
  <si>
    <t>[0, -1587.6]</t>
  </si>
  <si>
    <t>[0, -1596.43]</t>
  </si>
  <si>
    <t>[0, -1605.29]</t>
  </si>
  <si>
    <t>[0, -1614.17]</t>
  </si>
  <si>
    <t>[0, -1623.08]</t>
  </si>
  <si>
    <t>[0, -1632.01]</t>
  </si>
  <si>
    <t>[0, -1640.96]</t>
  </si>
  <si>
    <t>[0, -1649.94]</t>
  </si>
  <si>
    <t>[0, -1658.94]</t>
  </si>
  <si>
    <t>[0, -1667.97]</t>
  </si>
  <si>
    <t>[0, -1677.02]</t>
  </si>
  <si>
    <t>[0, -1686.1]</t>
  </si>
  <si>
    <t>[0, -1695.2]</t>
  </si>
  <si>
    <t>[0, -1704.33]</t>
  </si>
  <si>
    <t>[0, -1713.48]</t>
  </si>
  <si>
    <t>[0, -1722.66]</t>
  </si>
  <si>
    <t>[0, -1731.86]</t>
  </si>
  <si>
    <t>[0, -1741.08]</t>
  </si>
  <si>
    <t>[0, -1750.33]</t>
  </si>
  <si>
    <t>[0, -1759.6]</t>
  </si>
  <si>
    <t>[0, -1768.9]</t>
  </si>
  <si>
    <t>[0, -1778.22]</t>
  </si>
  <si>
    <t>[0, -1787.57]</t>
  </si>
  <si>
    <t>[0, -1796.94]</t>
  </si>
  <si>
    <t>[0, -1806.34]</t>
  </si>
  <si>
    <t>[0, -1815.76]</t>
  </si>
  <si>
    <t>[0, -1825.2]</t>
  </si>
  <si>
    <t>[0, -1834.67]</t>
  </si>
  <si>
    <t>[0, -1844.16]</t>
  </si>
  <si>
    <t>[0, -1853.68]</t>
  </si>
  <si>
    <t>[0, -1863.22]</t>
  </si>
  <si>
    <t>[0, -1872.79]</t>
  </si>
  <si>
    <t>[0, -1882.38]</t>
  </si>
  <si>
    <t>[0, -1892]</t>
  </si>
  <si>
    <t>[0, -1901.64]</t>
  </si>
  <si>
    <t>[0, -1911.31]</t>
  </si>
  <si>
    <t>[0, -1921]</t>
  </si>
  <si>
    <t>[0, -1930.71]</t>
  </si>
  <si>
    <t>[0, -1940.45]</t>
  </si>
  <si>
    <t>[0, -1950.21]</t>
  </si>
  <si>
    <t>[0, -1960]</t>
  </si>
  <si>
    <t>[0, -1969.81]</t>
  </si>
  <si>
    <t>[0, -1979.65]</t>
  </si>
  <si>
    <t>[0, -1989.51]</t>
  </si>
  <si>
    <t>[0, -1999.4]</t>
  </si>
  <si>
    <t>[0, -2009.31]</t>
  </si>
  <si>
    <t>[0, -2019.24]</t>
  </si>
  <si>
    <t>[0, -2029.2]</t>
  </si>
  <si>
    <t>[0, -2039.18]</t>
  </si>
  <si>
    <t>[0, -2049.19]</t>
  </si>
  <si>
    <t>[0, -2059.22]</t>
  </si>
  <si>
    <t>[0, -2069.28]</t>
  </si>
  <si>
    <t>[0, -2079.36]</t>
  </si>
  <si>
    <t>[0, -2089.47]</t>
  </si>
  <si>
    <t>[0, -2099.6]</t>
  </si>
  <si>
    <t>[0, -2109.76]</t>
  </si>
  <si>
    <t>[0, -2119.94]</t>
  </si>
  <si>
    <t>[0, -2130.14]</t>
  </si>
  <si>
    <t>[0, -2140.37]</t>
  </si>
  <si>
    <t>[0, -2150.62]</t>
  </si>
  <si>
    <t>[0, -2160.9]</t>
  </si>
  <si>
    <t>[0, -2171.2]</t>
  </si>
  <si>
    <t>[0, -2181.53]</t>
  </si>
  <si>
    <t>[0, -2191.88]</t>
  </si>
  <si>
    <t>[0, -2202.26]</t>
  </si>
  <si>
    <t>[0, -2212.66]</t>
  </si>
  <si>
    <t>[0, -2223.08]</t>
  </si>
  <si>
    <t>[0, -2233.53]</t>
  </si>
  <si>
    <t>[0, -2244]</t>
  </si>
  <si>
    <t>[0, -2254.5]</t>
  </si>
  <si>
    <t>[0, -2265.03]</t>
  </si>
  <si>
    <t>[0, -2275.57]</t>
  </si>
  <si>
    <t>[0, -2286.14]</t>
  </si>
  <si>
    <t>[0, -2296.74]</t>
  </si>
  <si>
    <t>[0, -2307.36]</t>
  </si>
  <si>
    <t>[0, -2318.01]</t>
  </si>
  <si>
    <t>[0, -2328.68]</t>
  </si>
  <si>
    <t>[0, -2339.37]</t>
  </si>
  <si>
    <t>[0, -2350.09]</t>
  </si>
  <si>
    <t>[0, -2360.83]</t>
  </si>
  <si>
    <t>[0, -2371.6]</t>
  </si>
  <si>
    <t>[0, -2382.39]</t>
  </si>
  <si>
    <t>[0, -2393.21]</t>
  </si>
  <si>
    <t>[0, -2404.05]</t>
  </si>
  <si>
    <t>[0, -2414.92]</t>
  </si>
  <si>
    <t>[0, -2425.81]</t>
  </si>
  <si>
    <t>[0, -2436.72]</t>
  </si>
  <si>
    <t>[0, -2447.66]</t>
  </si>
  <si>
    <t>[0, -2458.62]</t>
  </si>
  <si>
    <t>[0, -2469.61]</t>
  </si>
  <si>
    <t>[0, -2480.63]</t>
  </si>
  <si>
    <t>[0, -2491.66]</t>
  </si>
  <si>
    <t>[0, -2502.72]</t>
  </si>
  <si>
    <t>[0, -2513.81]</t>
  </si>
  <si>
    <t>[0, -2524.92]</t>
  </si>
  <si>
    <t>[0, -2536.06]</t>
  </si>
  <si>
    <t>[0, -2547.22]</t>
  </si>
  <si>
    <t>[0, -2558.4]</t>
  </si>
  <si>
    <t>[0, -2569.61]</t>
  </si>
  <si>
    <t>[0, -2580.84]</t>
  </si>
  <si>
    <t>[0, -2592.1]</t>
  </si>
  <si>
    <t>[0, -2603.38]</t>
  </si>
  <si>
    <t>[0, -2614.69]</t>
  </si>
  <si>
    <t>[0, -2626.02]</t>
  </si>
  <si>
    <t>[0, -2637.38]</t>
  </si>
  <si>
    <t>[0, -2648.76]</t>
  </si>
  <si>
    <t>[0, -2660.16]</t>
  </si>
  <si>
    <t>[0, -2671.59]</t>
  </si>
  <si>
    <t>[0, -2683.04]</t>
  </si>
  <si>
    <t>[0, -2694.52]</t>
  </si>
  <si>
    <t>[0, -2706.03]</t>
  </si>
  <si>
    <t>[0, -2717.55]</t>
  </si>
  <si>
    <t>[0, -2729.1]</t>
  </si>
  <si>
    <t>[0, -2740.68]</t>
  </si>
  <si>
    <t>[0, -2752.28]</t>
  </si>
  <si>
    <t>[0, -2763.91]</t>
  </si>
  <si>
    <t>[0, -2775.56]</t>
  </si>
  <si>
    <t>[0, -2787.23]</t>
  </si>
  <si>
    <t>[0, -2798.93]</t>
  </si>
  <si>
    <t>[0, -2810.65]</t>
  </si>
  <si>
    <t>[0, -2822.4]</t>
  </si>
  <si>
    <t>[0, -2834.17]</t>
  </si>
  <si>
    <t>[0, -2845.97]</t>
  </si>
  <si>
    <t>[0, -2857.79]</t>
  </si>
  <si>
    <t>[0, -2869.64]</t>
  </si>
  <si>
    <t>[0, -2881.51]</t>
  </si>
  <si>
    <t>[0, -2893.4]</t>
  </si>
  <si>
    <t>[0, -2905.32]</t>
  </si>
  <si>
    <t>[0, -2917.26]</t>
  </si>
  <si>
    <t>[0, -2929.23]</t>
  </si>
  <si>
    <t>[0, -2941.23]</t>
  </si>
  <si>
    <t>[0, -2953.24]</t>
  </si>
  <si>
    <t>[0, -2965.28]</t>
  </si>
  <si>
    <t>[0, -2977.35]</t>
  </si>
  <si>
    <t>[0, -2989.44]</t>
  </si>
  <si>
    <t>[0, -3001.56]</t>
  </si>
  <si>
    <t>[0, -3013.7]</t>
  </si>
  <si>
    <t>[0, -3025.86]</t>
  </si>
  <si>
    <t>[0, -3038.05]</t>
  </si>
  <si>
    <t>[0, -3050.26]</t>
  </si>
  <si>
    <t>[0, -3062.5]</t>
  </si>
  <si>
    <t>[0, -3074.76]</t>
  </si>
  <si>
    <t>[0, -3087.05]</t>
  </si>
  <si>
    <t>[0, -3099.36]</t>
  </si>
  <si>
    <t>[0, -3111.7]</t>
  </si>
  <si>
    <t>[0, -3124.06]</t>
  </si>
  <si>
    <t>[0, -3136.44]</t>
  </si>
  <si>
    <t>[0, -3148.85]</t>
  </si>
  <si>
    <t>[0, -3161.28]</t>
  </si>
  <si>
    <t>[0, -3173.74]</t>
  </si>
  <si>
    <t>[0, -3186.23]</t>
  </si>
  <si>
    <t>[0, -3198.73]</t>
  </si>
  <si>
    <t>[0, -3211.26]</t>
  </si>
  <si>
    <t>[0, -3223.82]</t>
  </si>
  <si>
    <t>[0, -3236.4]</t>
  </si>
  <si>
    <t>[0, -3249.01]</t>
  </si>
  <si>
    <t>[0, -3261.64]</t>
  </si>
  <si>
    <t>[0, -3274.29]</t>
  </si>
  <si>
    <t>[0, -3286.97]</t>
  </si>
  <si>
    <t>[0, -3299.67]</t>
  </si>
  <si>
    <t>[0, -3312.4]</t>
  </si>
  <si>
    <t>[0, -3325.15]</t>
  </si>
  <si>
    <t>[0, -3337.93]</t>
  </si>
  <si>
    <t>[0, -3350.73]</t>
  </si>
  <si>
    <t>[0, -3363.56]</t>
  </si>
  <si>
    <t>[0, -3376.41]</t>
  </si>
  <si>
    <t>[0, -3389.28]</t>
  </si>
  <si>
    <t>[0, -3402.18]</t>
  </si>
  <si>
    <t>[0, -3415.1]</t>
  </si>
  <si>
    <t>[0, -3428.05]</t>
  </si>
  <si>
    <t>[0, -3441.03]</t>
  </si>
  <si>
    <t>[0, -3454.02]</t>
  </si>
  <si>
    <t>[0, -3467.04]</t>
  </si>
  <si>
    <t>[0, -3480.09]</t>
  </si>
  <si>
    <t>[0, -3493.16]</t>
  </si>
  <si>
    <t>[0, -3506.26]</t>
  </si>
  <si>
    <t>[0, -3519.38]</t>
  </si>
  <si>
    <t>[0, -3532.52]</t>
  </si>
  <si>
    <t>[0, -3545.69]</t>
  </si>
  <si>
    <t>[0, -3558.88]</t>
  </si>
  <si>
    <t>[0, -3572.1]</t>
  </si>
  <si>
    <t>[0, -3585.34]</t>
  </si>
  <si>
    <t>[0, -3598.61]</t>
  </si>
  <si>
    <t>[0, -3611.9]</t>
  </si>
  <si>
    <t>[0, -3625.22]</t>
  </si>
  <si>
    <t>[0, -3638.56]</t>
  </si>
  <si>
    <t>[0, -3651.92]</t>
  </si>
  <si>
    <t>[0, -3665.31]</t>
  </si>
  <si>
    <t>[0, -3678.72]</t>
  </si>
  <si>
    <t>[0, -3692.16]</t>
  </si>
  <si>
    <t>[0, -3705.63]</t>
  </si>
  <si>
    <t>[0, -3719.11]</t>
  </si>
  <si>
    <t>[0, -3732.62]</t>
  </si>
  <si>
    <t>[0, -3746.16]</t>
  </si>
  <si>
    <t>[0, -3759.72]</t>
  </si>
  <si>
    <t>[0, -3773.31]</t>
  </si>
  <si>
    <t>[0, -3786.92]</t>
  </si>
  <si>
    <t>[0, -3800.55]</t>
  </si>
  <si>
    <t>[0, -3814.21]</t>
  </si>
  <si>
    <t>[0, -3827.89]</t>
  </si>
  <si>
    <t>[0, -3841.6]</t>
  </si>
  <si>
    <t>[0, -3855.33]</t>
  </si>
  <si>
    <t>[0, -3869.09]</t>
  </si>
  <si>
    <t>[0, -3882.87]</t>
  </si>
  <si>
    <t>[0, -3896.68]</t>
  </si>
  <si>
    <t>[0, -3910.51]</t>
  </si>
  <si>
    <t>[0, -3924.36]</t>
  </si>
  <si>
    <t>[0, -3938.24]</t>
  </si>
  <si>
    <t>[0, -3952.14]</t>
  </si>
  <si>
    <t>[0, -3966.07]</t>
  </si>
  <si>
    <t>[0, -3980.03]</t>
  </si>
  <si>
    <t>[0, -3994]</t>
  </si>
  <si>
    <t>[0, -4008]</t>
  </si>
  <si>
    <t>[0, -4022.03]</t>
  </si>
  <si>
    <t>[0, -4036.08]</t>
  </si>
  <si>
    <t>[0, -4050.16]</t>
  </si>
  <si>
    <t>[0, -4064.26]</t>
  </si>
  <si>
    <t>[0, -4078.38]</t>
  </si>
  <si>
    <t>[0, -4092.53]</t>
  </si>
  <si>
    <t>[0, -4106.7]</t>
  </si>
  <si>
    <t>[0, -4120.9]</t>
  </si>
  <si>
    <t>[0, -4135.12]</t>
  </si>
  <si>
    <t>[0, -4149.37]</t>
  </si>
  <si>
    <t>[0, -4163.64]</t>
  </si>
  <si>
    <t>[0, -4177.94]</t>
  </si>
  <si>
    <t>[0, -4192.26]</t>
  </si>
  <si>
    <t>[0, -4206.6]</t>
  </si>
  <si>
    <t>[0, -4220.97]</t>
  </si>
  <si>
    <t>[0, -4235.36]</t>
  </si>
  <si>
    <t>[0, -4249.78]</t>
  </si>
  <si>
    <t>[0, -4264.23]</t>
  </si>
  <si>
    <t>[0, -4278.69]</t>
  </si>
  <si>
    <t>[0, -4293.18]</t>
  </si>
  <si>
    <t>[0, -4307.7]</t>
  </si>
  <si>
    <t>[0, -4322.24]</t>
  </si>
  <si>
    <t>[0, -4336.81]</t>
  </si>
  <si>
    <t>[0, -4351.4]</t>
  </si>
  <si>
    <t>[0, -4366.01]</t>
  </si>
  <si>
    <t>[0, -4380.65]</t>
  </si>
  <si>
    <t>[0, -4395.31]</t>
  </si>
  <si>
    <t>[0, -4410]</t>
  </si>
  <si>
    <t>[0, -4424.71]</t>
  </si>
  <si>
    <t>[0, -4439.45]</t>
  </si>
  <si>
    <t>[0, -4454.21]</t>
  </si>
  <si>
    <t>[0, -4469]</t>
  </si>
  <si>
    <t>[0, -4483.81]</t>
  </si>
  <si>
    <t>[0, -4498.64]</t>
  </si>
  <si>
    <t>[0, -4513.5]</t>
  </si>
  <si>
    <t>[0, -4528.38]</t>
  </si>
  <si>
    <t>[0, -4543.29]</t>
  </si>
  <si>
    <t>[0, -4558.23]</t>
  </si>
  <si>
    <t>[0, -4573.18]</t>
  </si>
  <si>
    <t>[0, -4588.16]</t>
  </si>
  <si>
    <t>[0, -4603.17]</t>
  </si>
  <si>
    <t>[0, -4618.2]</t>
  </si>
  <si>
    <t>[0, -4633.26]</t>
  </si>
  <si>
    <t>[0, -4648.34]</t>
  </si>
  <si>
    <t>[0, -4663.44]</t>
  </si>
  <si>
    <t>[0, -4678.57]</t>
  </si>
  <si>
    <t>[0, -4693.72]</t>
  </si>
  <si>
    <t>[0, -4708.9]</t>
  </si>
  <si>
    <t>[0, -4724.1]</t>
  </si>
  <si>
    <t>[0, -4739.33]</t>
  </si>
  <si>
    <t>[0, -4754.58]</t>
  </si>
  <si>
    <t>[0, -4769.86]</t>
  </si>
  <si>
    <t>[0, -4785.16]</t>
  </si>
  <si>
    <t>[0, -4800.48]</t>
  </si>
  <si>
    <t>[0, -4815.83]</t>
  </si>
  <si>
    <t>[0, -4831.2]</t>
  </si>
  <si>
    <t>[0, -4846.6]</t>
  </si>
  <si>
    <t>[0, -4862.03]</t>
  </si>
  <si>
    <t>[0, -4877.47]</t>
  </si>
  <si>
    <t>[0, -4892.94]</t>
  </si>
  <si>
    <t>[0, -4908.44]</t>
  </si>
  <si>
    <t>[0, -4923.96]</t>
  </si>
  <si>
    <t>[0, -4939.51]</t>
  </si>
  <si>
    <t>[0, -4955.08]</t>
  </si>
  <si>
    <t>[0, -4970.67]</t>
  </si>
  <si>
    <t>[0, -4986.29]</t>
  </si>
  <si>
    <t>[0, -5001.93]</t>
  </si>
  <si>
    <t>[0, -5017.6]</t>
  </si>
  <si>
    <t>[0, -5033.29]</t>
  </si>
  <si>
    <t>[0, -5049.01]</t>
  </si>
  <si>
    <t>[0, -5064.75]</t>
  </si>
  <si>
    <t>[0, -5080.52]</t>
  </si>
  <si>
    <t>[0, -5096.31]</t>
  </si>
  <si>
    <t>[0, -5112.12]</t>
  </si>
  <si>
    <t>[0, -5127.96]</t>
  </si>
  <si>
    <t>[0, -5143.82]</t>
  </si>
  <si>
    <t>[0, -5159.71]</t>
  </si>
  <si>
    <t>[0, -5175.63]</t>
  </si>
  <si>
    <t>[0, -5191.56]</t>
  </si>
  <si>
    <t>[0, -5207.52]</t>
  </si>
  <si>
    <t>[0, -5223.51]</t>
  </si>
  <si>
    <t>[0, -5239.52]</t>
  </si>
  <si>
    <t>[0, -5255.56]</t>
  </si>
  <si>
    <t>[0, -5271.62]</t>
  </si>
  <si>
    <t>[0, -5287.7]</t>
  </si>
  <si>
    <t>[0, -5303.81]</t>
  </si>
  <si>
    <t>[0, -5319.94]</t>
  </si>
  <si>
    <t>[0, -5336.1]</t>
  </si>
  <si>
    <t>[0, -5352.28]</t>
  </si>
  <si>
    <t>[0, -5368.49]</t>
  </si>
  <si>
    <t>[0, -5384.72]</t>
  </si>
  <si>
    <t>[0, -5400.98]</t>
  </si>
  <si>
    <t>[0, -5417.26]</t>
  </si>
  <si>
    <t>[0, -5433.56]</t>
  </si>
  <si>
    <t>[0, -5449.89]</t>
  </si>
  <si>
    <t>[0, -5466.24]</t>
  </si>
  <si>
    <t>[0, -5482.62]</t>
  </si>
  <si>
    <t>[0, -5499.03]</t>
  </si>
  <si>
    <t>[0, -5515.45]</t>
  </si>
  <si>
    <t>[0, -5531.9]</t>
  </si>
  <si>
    <t>[0, -5548.38]</t>
  </si>
  <si>
    <t>[0, -5564.88]</t>
  </si>
  <si>
    <t>[0, -5581.41]</t>
  </si>
  <si>
    <t>[0, -5597.96]</t>
  </si>
  <si>
    <t>[0, -5614.53]</t>
  </si>
  <si>
    <t>[0, -5631.13]</t>
  </si>
  <si>
    <t>[0, -5647.75]</t>
  </si>
  <si>
    <t>[0, -5664.4]</t>
  </si>
  <si>
    <t>[0, -5681.07]</t>
  </si>
  <si>
    <t>[0, -5697.77]</t>
  </si>
  <si>
    <t>[0, -5714.49]</t>
  </si>
  <si>
    <t>[0, -5731.24]</t>
  </si>
  <si>
    <t>[0, -5748.01]</t>
  </si>
  <si>
    <t>[0, -5764.8]</t>
  </si>
  <si>
    <t>[0, -5781.62]</t>
  </si>
  <si>
    <t>[0, -5798.46]</t>
  </si>
  <si>
    <t>[0, -5815.33]</t>
  </si>
  <si>
    <t>[0, -5832.23]</t>
  </si>
  <si>
    <t>[0, -5849.14]</t>
  </si>
  <si>
    <t>[0, -5866.08]</t>
  </si>
  <si>
    <t>[0, -5883.05]</t>
  </si>
  <si>
    <t>[0, -5900.04]</t>
  </si>
  <si>
    <t>[0, -5917.06]</t>
  </si>
  <si>
    <t>[0, -5934.1]</t>
  </si>
  <si>
    <t>[0, -5951.16]</t>
  </si>
  <si>
    <t>[0, -5968.25]</t>
  </si>
  <si>
    <t>[0, -5985.36]</t>
  </si>
  <si>
    <t>[0, -6002.5]</t>
  </si>
  <si>
    <t>[0, -6019.66]</t>
  </si>
  <si>
    <t>[0, -6036.85]</t>
  </si>
  <si>
    <t>[0, -6054.06]</t>
  </si>
  <si>
    <t>[0, -6071.3]</t>
  </si>
  <si>
    <t>[0, -6088.56]</t>
  </si>
  <si>
    <t>[0, -6105.84]</t>
  </si>
  <si>
    <t>[0, -6123.15]</t>
  </si>
  <si>
    <t>[0, -6140.48]</t>
  </si>
  <si>
    <t>[0, -6157.84]</t>
  </si>
  <si>
    <t>[0, -6175.23]</t>
  </si>
  <si>
    <t>[0, -6192.63]</t>
  </si>
  <si>
    <t>[0, -6210.06]</t>
  </si>
  <si>
    <t>[0, -6227.52]</t>
  </si>
  <si>
    <t>[0, -6245]</t>
  </si>
  <si>
    <t>[0, -6262.51]</t>
  </si>
  <si>
    <t>[0, -6280.04]</t>
  </si>
  <si>
    <t>[0, -6297.59]</t>
  </si>
  <si>
    <t>[0, -6315.17]</t>
  </si>
  <si>
    <t>[0, -6332.77]</t>
  </si>
  <si>
    <t>[0, -6350.4]</t>
  </si>
  <si>
    <t>[0, -6368.05]</t>
  </si>
  <si>
    <t>[0, -6385.73]</t>
  </si>
  <si>
    <t>[0, -6403.43]</t>
  </si>
  <si>
    <t>[0, -6421.16]</t>
  </si>
  <si>
    <t>[0, -6438.91]</t>
  </si>
  <si>
    <t>[0, -6456.68]</t>
  </si>
  <si>
    <t>[0, -6474.48]</t>
  </si>
  <si>
    <t>[0, -6492.3]</t>
  </si>
  <si>
    <t>[0, -6510.15]</t>
  </si>
  <si>
    <t>[0, -6528.03]</t>
  </si>
  <si>
    <t>[0, -6545.92]</t>
  </si>
  <si>
    <t>[0, -6563.84]</t>
  </si>
  <si>
    <t>[0, -6581.79]</t>
  </si>
  <si>
    <t>[0, -6599.76]</t>
  </si>
  <si>
    <t>[0, -6617.76]</t>
  </si>
  <si>
    <t>[0, -6635.78]</t>
  </si>
  <si>
    <t>[0, -6653.82]</t>
  </si>
  <si>
    <t>[0, -6671.89]</t>
  </si>
  <si>
    <t>[0, -6689.98]</t>
  </si>
  <si>
    <t>[0, -6708.1]</t>
  </si>
  <si>
    <t>[0, -6726.24]</t>
  </si>
  <si>
    <t>[0, -6744.41]</t>
  </si>
  <si>
    <t>[0, -6762.6]</t>
  </si>
  <si>
    <t>[0, -6780.82]</t>
  </si>
  <si>
    <t>[0, -6799.06]</t>
  </si>
  <si>
    <t>[0, -6817.32]</t>
  </si>
  <si>
    <t>[0, -6835.61]</t>
  </si>
  <si>
    <t>[0, -6853.92]</t>
  </si>
  <si>
    <t>[0, -6872.26]</t>
  </si>
  <si>
    <t>[0, -6890.63]</t>
  </si>
  <si>
    <t>[0, -6909.01]</t>
  </si>
  <si>
    <t>[0, -6927.42]</t>
  </si>
  <si>
    <t>[0, -6945.86]</t>
  </si>
  <si>
    <t>[0, -6964.32]</t>
  </si>
  <si>
    <t>[0, -6982.81]</t>
  </si>
  <si>
    <t>[0, -7001.32]</t>
  </si>
  <si>
    <t>[0, -7019.85]</t>
  </si>
  <si>
    <t>[0, -7038.41]</t>
  </si>
  <si>
    <t>[0, -7056.99]</t>
  </si>
  <si>
    <t>[0, -7075.6]</t>
  </si>
  <si>
    <t>[0, -7094.23]</t>
  </si>
  <si>
    <t>[0, -7112.89]</t>
  </si>
  <si>
    <t>[0, -7131.57]</t>
  </si>
  <si>
    <t>[0, -7150.28]</t>
  </si>
  <si>
    <t>[0, -7169.01]</t>
  </si>
  <si>
    <t>[0, -7187.76]</t>
  </si>
  <si>
    <t>[0, -7206.54]</t>
  </si>
  <si>
    <t>[0, -7225.34]</t>
  </si>
  <si>
    <t>[0, -7244.17]</t>
  </si>
  <si>
    <t>[0, -7263.03]</t>
  </si>
  <si>
    <t>[0, -7281.9]</t>
  </si>
  <si>
    <t>[0, -7300.8]</t>
  </si>
  <si>
    <t>[0, -7319.73]</t>
  </si>
  <si>
    <t>[0, -7338.68]</t>
  </si>
  <si>
    <t>[0, -7357.66]</t>
  </si>
  <si>
    <t>[0, -7376.66]</t>
  </si>
  <si>
    <t>[0, -7395.68]</t>
  </si>
  <si>
    <t>[0, -7414.73]</t>
  </si>
  <si>
    <t>[0, -7433.8]</t>
  </si>
  <si>
    <t>[0, -7452.9]</t>
  </si>
  <si>
    <t>[0, -7472.02]</t>
  </si>
  <si>
    <t>[0, -7491.17]</t>
  </si>
  <si>
    <t>[0, -7510.34]</t>
  </si>
  <si>
    <t>[0, -7529.54]</t>
  </si>
  <si>
    <t>[0, -7548.76]</t>
  </si>
  <si>
    <t>[0, -7568]</t>
  </si>
  <si>
    <t>[0, -7587.27]</t>
  </si>
  <si>
    <t>[0, -7606.56]</t>
  </si>
  <si>
    <t>[0, -7625.88]</t>
  </si>
  <si>
    <t>[0, -7645.23]</t>
  </si>
  <si>
    <t>[0, -7664.59]</t>
  </si>
  <si>
    <t>[0, -7683.98]</t>
  </si>
  <si>
    <t>[0, -7703.4]</t>
  </si>
  <si>
    <t>[0, -7722.84]</t>
  </si>
  <si>
    <t>[0, -7742.31]</t>
  </si>
  <si>
    <t>[0, -7761.8]</t>
  </si>
  <si>
    <t>[0, -7781.31]</t>
  </si>
  <si>
    <t>[0, -7800.85]</t>
  </si>
  <si>
    <t>[0, -7820.41]</t>
  </si>
  <si>
    <t>[0, -7840]</t>
  </si>
  <si>
    <t>[0, -7859.61]</t>
  </si>
  <si>
    <t>[0, -7879.25]</t>
  </si>
  <si>
    <t>[0, -7898.91]</t>
  </si>
  <si>
    <t>[0, -7918.6]</t>
  </si>
  <si>
    <t>[0, -7938.31]</t>
  </si>
  <si>
    <t>[0, -7958.04]</t>
  </si>
  <si>
    <t>[0, -7977.8]</t>
  </si>
  <si>
    <t>[0, -7997.58]</t>
  </si>
  <si>
    <t>[0, -8017.39]</t>
  </si>
  <si>
    <t>[0, -8037.23]</t>
  </si>
  <si>
    <t>[0, -8057.08]</t>
  </si>
  <si>
    <t>[0, -8076.96]</t>
  </si>
  <si>
    <t>[0, -8096.87]</t>
  </si>
  <si>
    <t>[0, -8116.8]</t>
  </si>
  <si>
    <t>[0, -8136.76]</t>
  </si>
  <si>
    <t>[0, -8156.74]</t>
  </si>
  <si>
    <t>[0, -8176.74]</t>
  </si>
  <si>
    <t>[0, -8196.77]</t>
  </si>
  <si>
    <t>[0, -8216.82]</t>
  </si>
  <si>
    <t>[0, -8236.9]</t>
  </si>
  <si>
    <t>[0, -8257]</t>
  </si>
  <si>
    <t>[0, -8277.13]</t>
  </si>
  <si>
    <t>[0, -8297.28]</t>
  </si>
  <si>
    <t>[0, -8317.46]</t>
  </si>
  <si>
    <t>[0, -8337.66]</t>
  </si>
  <si>
    <t>[0, -8357.88]</t>
  </si>
  <si>
    <t>[0, -8378.13]</t>
  </si>
  <si>
    <t>[0, -8398.4]</t>
  </si>
  <si>
    <t>[0, -8418.7]</t>
  </si>
  <si>
    <t>[0, -8439.03]</t>
  </si>
  <si>
    <t>[0, -8459.37]</t>
  </si>
  <si>
    <t>[0, -8479.74]</t>
  </si>
  <si>
    <t>[0, -8500.14]</t>
  </si>
  <si>
    <t>[0, -8520.56]</t>
  </si>
  <si>
    <t>[0, -8541.01]</t>
  </si>
  <si>
    <t>[0, -8561.48]</t>
  </si>
  <si>
    <t>[0, -8581.97]</t>
  </si>
  <si>
    <t>[0, -8602.49]</t>
  </si>
  <si>
    <t>[0, -8623.03]</t>
  </si>
  <si>
    <t>[0, -8643.6]</t>
  </si>
  <si>
    <t>[0, -8664.19]</t>
  </si>
  <si>
    <t>[0, -8684.81]</t>
  </si>
  <si>
    <t>[0, -8705.45]</t>
  </si>
  <si>
    <t>[0, -8726.12]</t>
  </si>
  <si>
    <t>[0, -8746.81]</t>
  </si>
  <si>
    <t>[0, -8767.52]</t>
  </si>
  <si>
    <t>[0, -8788.26]</t>
  </si>
  <si>
    <t>[0, -8809.02]</t>
  </si>
  <si>
    <t>[0, -8829.81]</t>
  </si>
  <si>
    <t>[0, -8850.63]</t>
  </si>
  <si>
    <t>[0, -8871.46]</t>
  </si>
  <si>
    <t>[0, -8892.32]</t>
  </si>
  <si>
    <t>[0, -8913.21]</t>
  </si>
  <si>
    <t>[0, -8934.12]</t>
  </si>
  <si>
    <t>[0, -8955.06]</t>
  </si>
  <si>
    <t>[0, -8976.02]</t>
  </si>
  <si>
    <t>[0, -8997]</t>
  </si>
  <si>
    <t>[0, -9018.01]</t>
  </si>
  <si>
    <t>[0, -9039.04]</t>
  </si>
  <si>
    <t>[0, -9060.1]</t>
  </si>
  <si>
    <t>[0, -9081.18]</t>
  </si>
  <si>
    <t>[0, -9102.29]</t>
  </si>
  <si>
    <t>[0, -9123.42]</t>
  </si>
  <si>
    <t>[0, -9144.58]</t>
  </si>
  <si>
    <t>[0, -9165.76]</t>
  </si>
  <si>
    <t>[0, -9186.96]</t>
  </si>
  <si>
    <t>[0, -9208.19]</t>
  </si>
  <si>
    <t>[0, -9229.44]</t>
  </si>
  <si>
    <t>[0, -9250.72]</t>
  </si>
  <si>
    <t>[0, -9272.03]</t>
  </si>
  <si>
    <t>[0, -9293.35]</t>
  </si>
  <si>
    <t>[0, -9314.7]</t>
  </si>
  <si>
    <t>[0, -9336.08]</t>
  </si>
  <si>
    <t>[0, -9357.48]</t>
  </si>
  <si>
    <t>[0, -9378.91]</t>
  </si>
  <si>
    <t>[0, -9400.36]</t>
  </si>
  <si>
    <t>[0, -9421.83]</t>
  </si>
  <si>
    <t>[0, -9443.33]</t>
  </si>
  <si>
    <t>[0, -9464.85]</t>
  </si>
  <si>
    <t>[0, -9486.4]</t>
  </si>
  <si>
    <t>[0, -9507.97]</t>
  </si>
  <si>
    <t>[0, -9529.57]</t>
  </si>
  <si>
    <t>[0, -9551.19]</t>
  </si>
  <si>
    <t>[0, -9572.84]</t>
  </si>
  <si>
    <t>[0, -9594.51]</t>
  </si>
  <si>
    <t>[0, -9616.2]</t>
  </si>
  <si>
    <t>[0, -9637.92]</t>
  </si>
  <si>
    <t>[0, -9659.66]</t>
  </si>
  <si>
    <t>[0, -9681.43]</t>
  </si>
  <si>
    <t>[0, -9703.23]</t>
  </si>
  <si>
    <t>[0, -9725.04]</t>
  </si>
  <si>
    <t>[0, -9746.88]</t>
  </si>
  <si>
    <t>[0, -9768.75]</t>
  </si>
  <si>
    <t>[0, -9790.64]</t>
  </si>
  <si>
    <t>[0, -9812.56]</t>
  </si>
  <si>
    <t>[0, -9834.5]</t>
  </si>
  <si>
    <t>[0, -9856.46]</t>
  </si>
  <si>
    <t>[0, -9878.45]</t>
  </si>
  <si>
    <t>[0, -9900.46]</t>
  </si>
  <si>
    <t>[0, -9922.5]</t>
  </si>
  <si>
    <t>[0, -9944.56]</t>
  </si>
  <si>
    <t>[0, -9966.65]</t>
  </si>
  <si>
    <t>[0, -9988.76]</t>
  </si>
  <si>
    <t>[0, -10010.9]</t>
  </si>
  <si>
    <t>[0, -10033.1]</t>
  </si>
  <si>
    <t>[0, -10055.2]</t>
  </si>
  <si>
    <t>[0, -10077.5]</t>
  </si>
  <si>
    <t>[0, -10099.7]</t>
  </si>
  <si>
    <t>[0, -10121.9]</t>
  </si>
  <si>
    <t>[0, -10144.2]</t>
  </si>
  <si>
    <t>[0, -10166.5]</t>
  </si>
  <si>
    <t>[0, -10188.9]</t>
  </si>
  <si>
    <t>[0, -10211.2]</t>
  </si>
  <si>
    <t>[0, -10233.6]</t>
  </si>
  <si>
    <t>[0, -10256]</t>
  </si>
  <si>
    <t>[0, -10278.4]</t>
  </si>
  <si>
    <t>[0, -10300.9]</t>
  </si>
  <si>
    <t>[0, -10323.4]</t>
  </si>
  <si>
    <t>[0, -10345.9]</t>
  </si>
  <si>
    <t>[0, -10368.4]</t>
  </si>
  <si>
    <t>[0, -10391]</t>
  </si>
  <si>
    <t>[0, -10413.5]</t>
  </si>
  <si>
    <t>[0, -10436.1]</t>
  </si>
  <si>
    <t>[0, -10458.8]</t>
  </si>
  <si>
    <t>[0, -10481.4]</t>
  </si>
  <si>
    <t>[0, -10504.1]</t>
  </si>
  <si>
    <t>[0, -10526.8]</t>
  </si>
  <si>
    <t>[0, -10549.5]</t>
  </si>
  <si>
    <t>[0, -10572.3]</t>
  </si>
  <si>
    <t>[0, -10595]</t>
  </si>
  <si>
    <t>[0, -10617.8]</t>
  </si>
  <si>
    <t>[0, -10640.6]</t>
  </si>
  <si>
    <t>[0, -10663.5]</t>
  </si>
  <si>
    <t>[0, -10686.4]</t>
  </si>
  <si>
    <t>[0, -10709.3]</t>
  </si>
  <si>
    <t>[0, -10732.2]</t>
  </si>
  <si>
    <t>[0, -10755.1]</t>
  </si>
  <si>
    <t>[0, -10778.1]</t>
  </si>
  <si>
    <t>[0, -10801.1]</t>
  </si>
  <si>
    <t>[0, -10824.1]</t>
  </si>
  <si>
    <t>[0, -10847.1]</t>
  </si>
  <si>
    <t>[0, -10870.2]</t>
  </si>
  <si>
    <t>[0, -10893.3]</t>
  </si>
  <si>
    <t>[0, -10916.4]</t>
  </si>
  <si>
    <t>[0, -10939.6]</t>
  </si>
  <si>
    <t>[0, -10962.7]</t>
  </si>
  <si>
    <t>[0, -10985.9]</t>
  </si>
  <si>
    <t>[0, -11009.1]</t>
  </si>
  <si>
    <t>[0, -11032.4]</t>
  </si>
  <si>
    <t>[0, -11055.6]</t>
  </si>
  <si>
    <t>[0, -11078.9]</t>
  </si>
  <si>
    <t>[0, -11102.2]</t>
  </si>
  <si>
    <t>[0, -11125.6]</t>
  </si>
  <si>
    <t>[0, -11148.9]</t>
  </si>
  <si>
    <t>[0, -11172.3]</t>
  </si>
  <si>
    <t>[0, -11195.7]</t>
  </si>
  <si>
    <t>[0, -11219.2]</t>
  </si>
  <si>
    <t>[0, -11242.6]</t>
  </si>
  <si>
    <t>[0, -11266.1]</t>
  </si>
  <si>
    <t>[0, -11289.6]</t>
  </si>
  <si>
    <t>[0, -11313.1]</t>
  </si>
  <si>
    <t>[0, -11336.7]</t>
  </si>
  <si>
    <t>[0, -11360.3]</t>
  </si>
  <si>
    <t>[0, -11383.9]</t>
  </si>
  <si>
    <t>[0, -11407.5]</t>
  </si>
  <si>
    <t>[0, -11431.2]</t>
  </si>
  <si>
    <t>[0, -11454.8]</t>
  </si>
  <si>
    <t>[0, -11478.5]</t>
  </si>
  <si>
    <t>[0, -11502.3]</t>
  </si>
  <si>
    <t>[0, -11526]</t>
  </si>
  <si>
    <t>[0, -11549.8]</t>
  </si>
  <si>
    <t>[0, -11573.6]</t>
  </si>
  <si>
    <t>[0, -11597.4]</t>
  </si>
  <si>
    <t>[0, -11621.3]</t>
  </si>
  <si>
    <t>[0, -11645.2]</t>
  </si>
  <si>
    <t>[0, -11669.1]</t>
  </si>
  <si>
    <t>[0, -11693]</t>
  </si>
  <si>
    <t>[0, -11716.9]</t>
  </si>
  <si>
    <t>[0, -11740.9]</t>
  </si>
  <si>
    <t>[0, -11764.9]</t>
  </si>
  <si>
    <t>[0, -11788.9]</t>
  </si>
  <si>
    <t>[0, -11813]</t>
  </si>
  <si>
    <t>[0, -11837]</t>
  </si>
  <si>
    <t>[0, -11861.1]</t>
  </si>
  <si>
    <t>[0, -11885.3]</t>
  </si>
  <si>
    <t>[0, -11909.4]</t>
  </si>
  <si>
    <t>[0, -11933.6]</t>
  </si>
  <si>
    <t>[0, -11957.8]</t>
  </si>
  <si>
    <t>[0, -11982]</t>
  </si>
  <si>
    <t>[0, -12006.2]</t>
  </si>
  <si>
    <t>[0, -12030.5]</t>
  </si>
  <si>
    <t>[0, -12054.8]</t>
  </si>
  <si>
    <t>[0, -12079.1]</t>
  </si>
  <si>
    <t>[0, -12103.4]</t>
  </si>
  <si>
    <t>[0, -12127.8]</t>
  </si>
  <si>
    <t>[0, -12152.2]</t>
  </si>
  <si>
    <t>[0, -12176.6]</t>
  </si>
  <si>
    <t>[0, -12201]</t>
  </si>
  <si>
    <t>[0, -12225.5]</t>
  </si>
  <si>
    <t>[0, -12250]</t>
  </si>
  <si>
    <t>f</t>
  </si>
  <si>
    <t>Tau</t>
  </si>
  <si>
    <t>g</t>
  </si>
  <si>
    <t>velocity analytics</t>
  </si>
  <si>
    <t>delta Analytic VS numeric</t>
  </si>
  <si>
    <t>[0, -0.0489592]</t>
  </si>
  <si>
    <t>[0, -0.110046]</t>
  </si>
  <si>
    <t>[0, -0.195429]</t>
  </si>
  <si>
    <t>[0, -0.305028]</t>
  </si>
  <si>
    <t>[0, -0.438761]</t>
  </si>
  <si>
    <t>[0, -0.596548]</t>
  </si>
  <si>
    <t>[0, -0.77831]</t>
  </si>
  <si>
    <t>[0, -0.983966]</t>
  </si>
  <si>
    <t>[0, -1.21344]</t>
  </si>
  <si>
    <t>[0, -1.46664]</t>
  </si>
  <si>
    <t>[0, -1.7435]</t>
  </si>
  <si>
    <t>[0, -2.04394]</t>
  </si>
  <si>
    <t>[0, -2.36788]</t>
  </si>
  <si>
    <t>[0, -2.71523]</t>
  </si>
  <si>
    <t>[0, -3.08593]</t>
  </si>
  <si>
    <t>[0, -3.4799]</t>
  </si>
  <si>
    <t>[0, -3.89705]</t>
  </si>
  <si>
    <t>[0, -4.33731]</t>
  </si>
  <si>
    <t>[0, -4.8006]</t>
  </si>
  <si>
    <t>[0, -5.28685]</t>
  </si>
  <si>
    <t>[0, -5.79597]</t>
  </si>
  <si>
    <t>[0, -6.3279]</t>
  </si>
  <si>
    <t>[0, -6.88256]</t>
  </si>
  <si>
    <t>[0, -7.45987]</t>
  </si>
  <si>
    <t>[0, -8.05975]</t>
  </si>
  <si>
    <t>[0, -8.68214]</t>
  </si>
  <si>
    <t>[0, -9.32695]</t>
  </si>
  <si>
    <t>[0, -9.99411]</t>
  </si>
  <si>
    <t>[0, -10.6835]</t>
  </si>
  <si>
    <t>[0, -11.3952]</t>
  </si>
  <si>
    <t>[0, -12.1289]</t>
  </si>
  <si>
    <t>[0, -12.8848]</t>
  </si>
  <si>
    <t>[0, -13.6626]</t>
  </si>
  <si>
    <t>[0, -14.4623]</t>
  </si>
  <si>
    <t>[0, -15.2838]</t>
  </si>
  <si>
    <t>[0, -16.1271]</t>
  </si>
  <si>
    <t>[0, -16.9921]</t>
  </si>
  <si>
    <t>[0, -17.8787]</t>
  </si>
  <si>
    <t>[0, -18.7869]</t>
  </si>
  <si>
    <t>[0, -19.7165]</t>
  </si>
  <si>
    <t>[0, -20.6675]</t>
  </si>
  <si>
    <t>[0, -21.6399]</t>
  </si>
  <si>
    <t>[0, -22.6335]</t>
  </si>
  <si>
    <t>[0, -23.6483]</t>
  </si>
  <si>
    <t>[0, -24.6842]</t>
  </si>
  <si>
    <t>[0, -25.7412]</t>
  </si>
  <si>
    <t>[0, -26.8192]</t>
  </si>
  <si>
    <t>[0, -27.918]</t>
  </si>
  <si>
    <t>[0, -29.0377]</t>
  </si>
  <si>
    <t>[0, -30.1782]</t>
  </si>
  <si>
    <t>[0, -31.3393]</t>
  </si>
  <si>
    <t>[0, -32.5211]</t>
  </si>
  <si>
    <t>[0, -33.7234]</t>
  </si>
  <si>
    <t>[0, -34.9463]</t>
  </si>
  <si>
    <t>[0, -36.1895]</t>
  </si>
  <si>
    <t>[0, -37.4532]</t>
  </si>
  <si>
    <t>[0, -38.7371]</t>
  </si>
  <si>
    <t>[0, -40.0412]</t>
  </si>
  <si>
    <t>[0, -41.3655]</t>
  </si>
  <si>
    <t>[0, -42.7098]</t>
  </si>
  <si>
    <t>[0, -44.0742]</t>
  </si>
  <si>
    <t>[0, -45.4586]</t>
  </si>
  <si>
    <t>[0, -46.8628]</t>
  </si>
  <si>
    <t>[0, -48.2868]</t>
  </si>
  <si>
    <t>[0, -49.7306]</t>
  </si>
  <si>
    <t>[0, -51.1941]</t>
  </si>
  <si>
    <t>[0, -52.6772]</t>
  </si>
  <si>
    <t>[0, -54.1799]</t>
  </si>
  <si>
    <t>[0, -55.702]</t>
  </si>
  <si>
    <t>[0, -57.2436]</t>
  </si>
  <si>
    <t>[0, -58.8045]</t>
  </si>
  <si>
    <t>[0, -60.3848]</t>
  </si>
  <si>
    <t>[0, -61.9842]</t>
  </si>
  <si>
    <t>[0, -63.6029]</t>
  </si>
  <si>
    <t>[0, -65.2406]</t>
  </si>
  <si>
    <t>[0, -66.8974]</t>
  </si>
  <si>
    <t>[0, -68.5731]</t>
  </si>
  <si>
    <t>[0, -70.2678]</t>
  </si>
  <si>
    <t>[0, -71.9813]</t>
  </si>
  <si>
    <t>[0, -73.7137]</t>
  </si>
  <si>
    <t>[0, -75.4647]</t>
  </si>
  <si>
    <t>[0, -77.2344]</t>
  </si>
  <si>
    <t>[0, -79.0227]</t>
  </si>
  <si>
    <t>[0, -80.8295]</t>
  </si>
  <si>
    <t>[0, -82.6549]</t>
  </si>
  <si>
    <t>[0, -84.4986]</t>
  </si>
  <si>
    <t>[0, -86.3607]</t>
  </si>
  <si>
    <t>[0, -88.2411]</t>
  </si>
  <si>
    <t>[0, -90.1397]</t>
  </si>
  <si>
    <t>[0, -92.0565]</t>
  </si>
  <si>
    <t>[0, -93.9913]</t>
  </si>
  <si>
    <t>[0, -95.9443]</t>
  </si>
  <si>
    <t>[0, -97.9152]</t>
  </si>
  <si>
    <t>[0, -99.9041]</t>
  </si>
  <si>
    <t>[0, -101.911]</t>
  </si>
  <si>
    <t>[0, -103.935]</t>
  </si>
  <si>
    <t>[0, -105.978]</t>
  </si>
  <si>
    <t>[0, -108.038]</t>
  </si>
  <si>
    <t>[0, -110.115]</t>
  </si>
  <si>
    <t>[0, -112.21]</t>
  </si>
  <si>
    <t>[0, -114.323]</t>
  </si>
  <si>
    <t>[0, -116.453]</t>
  </si>
  <si>
    <t>[0, -118.601]</t>
  </si>
  <si>
    <t>[0, -120.766]</t>
  </si>
  <si>
    <t>[0, -122.948]</t>
  </si>
  <si>
    <t>[0, -125.147]</t>
  </si>
  <si>
    <t>[0, -127.364]</t>
  </si>
  <si>
    <t>[0, -129.598]</t>
  </si>
  <si>
    <t>[0, -131.849]</t>
  </si>
  <si>
    <t>[0, -134.116]</t>
  </si>
  <si>
    <t>[0, -136.401]</t>
  </si>
  <si>
    <t>[0, -138.703]</t>
  </si>
  <si>
    <t>[0, -141.021]</t>
  </si>
  <si>
    <t>[0, -143.356]</t>
  </si>
  <si>
    <t>[0, -145.708]</t>
  </si>
  <si>
    <t>[0, -148.077]</t>
  </si>
  <si>
    <t>[0, -150.462]</t>
  </si>
  <si>
    <t>[0, -152.863]</t>
  </si>
  <si>
    <t>[0, -155.282]</t>
  </si>
  <si>
    <t>[0, -157.716]</t>
  </si>
  <si>
    <t>[0, -160.167]</t>
  </si>
  <si>
    <t>[0, -162.635]</t>
  </si>
  <si>
    <t>[0, -165.118]</t>
  </si>
  <si>
    <t>[0, -167.618]</t>
  </si>
  <si>
    <t>[0, -170.134]</t>
  </si>
  <si>
    <t>[0, -172.666]</t>
  </si>
  <si>
    <t>[0, -175.215]</t>
  </si>
  <si>
    <t>[0, -177.779]</t>
  </si>
  <si>
    <t>[0, -180.359]</t>
  </si>
  <si>
    <t>[0, -182.955]</t>
  </si>
  <si>
    <t>[0, -185.567]</t>
  </si>
  <si>
    <t>[0, -188.195]</t>
  </si>
  <si>
    <t>[0, -190.838]</t>
  </si>
  <si>
    <t>[0, -193.497]</t>
  </si>
  <si>
    <t>[0, -196.172]</t>
  </si>
  <si>
    <t>[0, -198.862]</t>
  </si>
  <si>
    <t>[0, -201.568]</t>
  </si>
  <si>
    <t>[0, -204.289]</t>
  </si>
  <si>
    <t>[0, -207.026]</t>
  </si>
  <si>
    <t>[0, -209.778]</t>
  </si>
  <si>
    <t>[0, -212.546]</t>
  </si>
  <si>
    <t>[0, -215.329]</t>
  </si>
  <si>
    <t>[0, -218.127]</t>
  </si>
  <si>
    <t>[0, -220.94]</t>
  </si>
  <si>
    <t>[0, -223.768]</t>
  </si>
  <si>
    <t>[0, -226.611]</t>
  </si>
  <si>
    <t>[0, -229.47]</t>
  </si>
  <si>
    <t>[0, -232.343]</t>
  </si>
  <si>
    <t>[0, -235.231]</t>
  </si>
  <si>
    <t>[0, -238.135]</t>
  </si>
  <si>
    <t>[0, -241.053]</t>
  </si>
  <si>
    <t>[0, -243.985]</t>
  </si>
  <si>
    <t>[0, -246.933]</t>
  </si>
  <si>
    <t>[0, -249.895]</t>
  </si>
  <si>
    <t>[0, -252.872]</t>
  </si>
  <si>
    <t>[0, -255.863]</t>
  </si>
  <si>
    <t>[0, -258.869]</t>
  </si>
  <si>
    <t>[0, -261.889]</t>
  </si>
  <si>
    <t>[0, -264.924]</t>
  </si>
  <si>
    <t>[0, -267.973]</t>
  </si>
  <si>
    <t>[0, -271.037]</t>
  </si>
  <si>
    <t>[0, -274.115]</t>
  </si>
  <si>
    <t>[0, -277.207]</t>
  </si>
  <si>
    <t>[0, -280.313]</t>
  </si>
  <si>
    <t>[0, -283.433]</t>
  </si>
  <si>
    <t>[0, -286.568]</t>
  </si>
  <si>
    <t>[0, -289.716]</t>
  </si>
  <si>
    <t>[0, -292.879]</t>
  </si>
  <si>
    <t>[0, -296.055]</t>
  </si>
  <si>
    <t>[0, -299.246]</t>
  </si>
  <si>
    <t>[0, -302.45]</t>
  </si>
  <si>
    <t>[0, -305.668]</t>
  </si>
  <si>
    <t>[0, -308.9]</t>
  </si>
  <si>
    <t>[0, -312.145]</t>
  </si>
  <si>
    <t>[0, -315.405]</t>
  </si>
  <si>
    <t>[0, -318.678]</t>
  </si>
  <si>
    <t>[0, -321.964]</t>
  </si>
  <si>
    <t>[0, -325.264]</t>
  </si>
  <si>
    <t>[0, -328.578]</t>
  </si>
  <si>
    <t>[0, -331.905]</t>
  </si>
  <si>
    <t>[0, -335.245]</t>
  </si>
  <si>
    <t>[0, -338.599]</t>
  </si>
  <si>
    <t>[0, -341.966]</t>
  </si>
  <si>
    <t>[0, -345.346]</t>
  </si>
  <si>
    <t>[0, -348.74]</t>
  </si>
  <si>
    <t>[0, -352.147]</t>
  </si>
  <si>
    <t>[0, -355.566]</t>
  </si>
  <si>
    <t>[0, -359]</t>
  </si>
  <si>
    <t>[0, -362.446]</t>
  </si>
  <si>
    <t>[0, -365.905]</t>
  </si>
  <si>
    <t>[0, -369.377]</t>
  </si>
  <si>
    <t>[0, -372.862]</t>
  </si>
  <si>
    <t>[0, -376.36]</t>
  </si>
  <si>
    <t>[0, -379.87]</t>
  </si>
  <si>
    <t>[0, -383.394]</t>
  </si>
  <si>
    <t>[0, -386.93]</t>
  </si>
  <si>
    <t>[0, -390.479]</t>
  </si>
  <si>
    <t>[0, -394.041]</t>
  </si>
  <si>
    <t>[0, -397.615]</t>
  </si>
  <si>
    <t>[0, -401.202]</t>
  </si>
  <si>
    <t>[0, -404.801]</t>
  </si>
  <si>
    <t>[0, -408.413]</t>
  </si>
  <si>
    <t>[0, -412.038]</t>
  </si>
  <si>
    <t>[0, -415.674]</t>
  </si>
  <si>
    <t>[0, -419.324]</t>
  </si>
  <si>
    <t>[0, -422.985]</t>
  </si>
  <si>
    <t>[0, -426.659]</t>
  </si>
  <si>
    <t>[0, -430.345]</t>
  </si>
  <si>
    <t>[0, -434.043]</t>
  </si>
  <si>
    <t>[0, -437.754]</t>
  </si>
  <si>
    <t>[0, -441.476]</t>
  </si>
  <si>
    <t>[0, -445.211]</t>
  </si>
  <si>
    <t>[0, -448.958]</t>
  </si>
  <si>
    <t>[0, -452.716]</t>
  </si>
  <si>
    <t>[0, -456.487]</t>
  </si>
  <si>
    <t>[0, -460.27]</t>
  </si>
  <si>
    <t>[0, -464.064]</t>
  </si>
  <si>
    <t>[0, -467.871]</t>
  </si>
  <si>
    <t>[0, -471.689]</t>
  </si>
  <si>
    <t>[0, -475.519]</t>
  </si>
  <si>
    <t>[0, -479.36]</t>
  </si>
  <si>
    <t>[0, -483.214]</t>
  </si>
  <si>
    <t>[0, -487.079]</t>
  </si>
  <si>
    <t>[0, -490.955]</t>
  </si>
  <si>
    <t>[0, -494.844]</t>
  </si>
  <si>
    <t>[0, -498.743]</t>
  </si>
  <si>
    <t>[0, -502.655]</t>
  </si>
  <si>
    <t>[0, -506.577]</t>
  </si>
  <si>
    <t>[0, -510.512]</t>
  </si>
  <si>
    <t>[0, -514.457]</t>
  </si>
  <si>
    <t>[0, -518.414]</t>
  </si>
  <si>
    <t>[0, -522.382]</t>
  </si>
  <si>
    <t>[0, -526.362]</t>
  </si>
  <si>
    <t>[0, -530.352]</t>
  </si>
  <si>
    <t>[0, -534.354]</t>
  </si>
  <si>
    <t>[0, -538.367]</t>
  </si>
  <si>
    <t>[0, -542.392]</t>
  </si>
  <si>
    <t>[0, -546.427]</t>
  </si>
  <si>
    <t>[0, -550.473]</t>
  </si>
  <si>
    <t>[0, -554.531]</t>
  </si>
  <si>
    <t>[0, -558.599]</t>
  </si>
  <si>
    <t>[0, -562.678]</t>
  </si>
  <si>
    <t>[0, -566.768]</t>
  </si>
  <si>
    <t>[0, -570.869]</t>
  </si>
  <si>
    <t>[0, -574.981]</t>
  </si>
  <si>
    <t>[0, -579.104]</t>
  </si>
  <si>
    <t>[0, -583.237]</t>
  </si>
  <si>
    <t>[0, -587.381]</t>
  </si>
  <si>
    <t>[0, -591.536]</t>
  </si>
  <si>
    <t>[0, -595.702]</t>
  </si>
  <si>
    <t>[0, -599.878]</t>
  </si>
  <si>
    <t>[0, -604.064]</t>
  </si>
  <si>
    <t>[0, -608.262]</t>
  </si>
  <si>
    <t>[0, -612.469]</t>
  </si>
  <si>
    <t>[0, -616.687]</t>
  </si>
  <si>
    <t>[0, -620.916]</t>
  </si>
  <si>
    <t>[0, -625.155]</t>
  </si>
  <si>
    <t>[0, -629.404]</t>
  </si>
  <si>
    <t>[0, -633.664]</t>
  </si>
  <si>
    <t>[0, -637.934]</t>
  </si>
  <si>
    <t>[0, -642.215]</t>
  </si>
  <si>
    <t>[0, -646.505]</t>
  </si>
  <si>
    <t>[0, -650.806]</t>
  </si>
  <si>
    <t>[0, -655.117]</t>
  </si>
  <si>
    <t>[0, -659.438]</t>
  </si>
  <si>
    <t>[0, -663.769]</t>
  </si>
  <si>
    <t>[0, -668.11]</t>
  </si>
  <si>
    <t>[0, -672.461]</t>
  </si>
  <si>
    <t>[0, -676.822]</t>
  </si>
  <si>
    <t>[0, -681.194]</t>
  </si>
  <si>
    <t>[0, -685.575]</t>
  </si>
  <si>
    <t>[0, -689.966]</t>
  </si>
  <si>
    <t>[0, -694.367]</t>
  </si>
  <si>
    <t>[0, -698.777]</t>
  </si>
  <si>
    <t>[0, -703.198]</t>
  </si>
  <si>
    <t>[0, -707.628]</t>
  </si>
  <si>
    <t>[0, -712.068]</t>
  </si>
  <si>
    <t>[0, -716.518]</t>
  </si>
  <si>
    <t>[0, -720.977]</t>
  </si>
  <si>
    <t>[0, -725.446]</t>
  </si>
  <si>
    <t>[0, -729.925]</t>
  </si>
  <si>
    <t>[0, -734.413]</t>
  </si>
  <si>
    <t>[0, -738.911]</t>
  </si>
  <si>
    <t>[0, -743.418]</t>
  </si>
  <si>
    <t>[0, -747.934]</t>
  </si>
  <si>
    <t>[0, -752.461]</t>
  </si>
  <si>
    <t>[0, -756.996]</t>
  </si>
  <si>
    <t>[0, -761.541]</t>
  </si>
  <si>
    <t>[0, -766.095]</t>
  </si>
  <si>
    <t>[0, -770.659]</t>
  </si>
  <si>
    <t>[0, -775.232]</t>
  </si>
  <si>
    <t>[0, -779.814]</t>
  </si>
  <si>
    <t>[0, -784.405]</t>
  </si>
  <si>
    <t>[0, -789.006]</t>
  </si>
  <si>
    <t>[0, -793.616]</t>
  </si>
  <si>
    <t>[0, -798.235]</t>
  </si>
  <si>
    <t>[0, -802.863]</t>
  </si>
  <si>
    <t>[0, -807.5]</t>
  </si>
  <si>
    <t>[0, -812.146]</t>
  </si>
  <si>
    <t>[0, -816.801]</t>
  </si>
  <si>
    <t>[0, -821.465]</t>
  </si>
  <si>
    <t>[0, -826.138]</t>
  </si>
  <si>
    <t>[0, -830.82]</t>
  </si>
  <si>
    <t>[0, -835.511]</t>
  </si>
  <si>
    <t>[0, -840.21]</t>
  </si>
  <si>
    <t>[0, -844.919]</t>
  </si>
  <si>
    <t>[0, -849.636]</t>
  </si>
  <si>
    <t>[0, -854.362]</t>
  </si>
  <si>
    <t>[0, -859.097]</t>
  </si>
  <si>
    <t>[0, -863.841]</t>
  </si>
  <si>
    <t>[0, -868.593]</t>
  </si>
  <si>
    <t>[0, -873.354]</t>
  </si>
  <si>
    <t>[0, -878.124]</t>
  </si>
  <si>
    <t>[0, -882.902]</t>
  </si>
  <si>
    <t>[0, -887.689]</t>
  </si>
  <si>
    <t>[0, -892.484]</t>
  </si>
  <si>
    <t>[0, -897.288]</t>
  </si>
  <si>
    <t>[0, -902.1]</t>
  </si>
  <si>
    <t>[0, -906.921]</t>
  </si>
  <si>
    <t>[0, -911.75]</t>
  </si>
  <si>
    <t>[0, -916.587]</t>
  </si>
  <si>
    <t>[0, -921.433]</t>
  </si>
  <si>
    <t>[0, -926.288]</t>
  </si>
  <si>
    <t>[0, -931.15]</t>
  </si>
  <si>
    <t>[0, -936.021]</t>
  </si>
  <si>
    <t>[0, -940.9]</t>
  </si>
  <si>
    <t>[0, -945.788]</t>
  </si>
  <si>
    <t>[0, -950.683]</t>
  </si>
  <si>
    <t>[0, -955.587]</t>
  </si>
  <si>
    <t>[0, -960.499]</t>
  </si>
  <si>
    <t>[0, -965.419]</t>
  </si>
  <si>
    <t>[0, -970.348]</t>
  </si>
  <si>
    <t>[0, -975.284]</t>
  </si>
  <si>
    <t>[0, -980.228]</t>
  </si>
  <si>
    <t>[0, -985.18]</t>
  </si>
  <si>
    <t>[0, -990.141]</t>
  </si>
  <si>
    <t>[0, -995.109]</t>
  </si>
  <si>
    <t>[0, -1000.09]</t>
  </si>
  <si>
    <t>[0, -1005.07]</t>
  </si>
  <si>
    <t>[0, -1010.06]</t>
  </si>
  <si>
    <t>[0, -1015.06]</t>
  </si>
  <si>
    <t>[0, -1020.07]</t>
  </si>
  <si>
    <t>[0, -1025.08]</t>
  </si>
  <si>
    <t>[0, -1030.11]</t>
  </si>
  <si>
    <t>[0, -1035.14]</t>
  </si>
  <si>
    <t>[0, -1040.18]</t>
  </si>
  <si>
    <t>[0, -1045.22]</t>
  </si>
  <si>
    <t>[0, -1050.28]</t>
  </si>
  <si>
    <t>[0, -1055.34]</t>
  </si>
  <si>
    <t>[0, -1060.41]</t>
  </si>
  <si>
    <t>[0, -1065.49]</t>
  </si>
  <si>
    <t>[0, -1070.57]</t>
  </si>
  <si>
    <t>[0, -1075.66]</t>
  </si>
  <si>
    <t>[0, -1080.76]</t>
  </si>
  <si>
    <t>[0, -1085.87]</t>
  </si>
  <si>
    <t>[0, -1090.99]</t>
  </si>
  <si>
    <t>[0, -1096.11]</t>
  </si>
  <si>
    <t>[0, -1101.24]</t>
  </si>
  <si>
    <t>[0, -1106.37]</t>
  </si>
  <si>
    <t>[0, -1111.52]</t>
  </si>
  <si>
    <t>[0, -1116.67]</t>
  </si>
  <si>
    <t>[0, -1121.83]</t>
  </si>
  <si>
    <t>[0, -1127]</t>
  </si>
  <si>
    <t>[0, -1132.17]</t>
  </si>
  <si>
    <t>[0, -1137.35]</t>
  </si>
  <si>
    <t>[0, -1142.54]</t>
  </si>
  <si>
    <t>[0, -1147.73]</t>
  </si>
  <si>
    <t>[0, -1152.94]</t>
  </si>
  <si>
    <t>[0, -1158.14]</t>
  </si>
  <si>
    <t>[0, -1163.36]</t>
  </si>
  <si>
    <t>[0, -1168.59]</t>
  </si>
  <si>
    <t>[0, -1173.82]</t>
  </si>
  <si>
    <t>[0, -1179.05]</t>
  </si>
  <si>
    <t>[0, -1184.3]</t>
  </si>
  <si>
    <t>[0, -1189.55]</t>
  </si>
  <si>
    <t>[0, -1194.81]</t>
  </si>
  <si>
    <t>[0, -1200.08]</t>
  </si>
  <si>
    <t>[0, -1205.35]</t>
  </si>
  <si>
    <t>[0, -1210.63]</t>
  </si>
  <si>
    <t>[0, -1215.92]</t>
  </si>
  <si>
    <t>[0, -1221.21]</t>
  </si>
  <si>
    <t>[0, -1226.51]</t>
  </si>
  <si>
    <t>[0, -1231.82]</t>
  </si>
  <si>
    <t>[0, -1237.13]</t>
  </si>
  <si>
    <t>[0, -1242.45]</t>
  </si>
  <si>
    <t>[0, -1247.78]</t>
  </si>
  <si>
    <t>[0, -1253.12]</t>
  </si>
  <si>
    <t>[0, -1258.46]</t>
  </si>
  <si>
    <t>[0, -1263.8]</t>
  </si>
  <si>
    <t>[0, -1269.16]</t>
  </si>
  <si>
    <t>[0, -1274.52]</t>
  </si>
  <si>
    <t>[0, -1279.89]</t>
  </si>
  <si>
    <t>[0, -1285.26]</t>
  </si>
  <si>
    <t>[0, -1290.64]</t>
  </si>
  <si>
    <t>[0, -1296.03]</t>
  </si>
  <si>
    <t>[0, -1301.43]</t>
  </si>
  <si>
    <t>[0, -1306.83]</t>
  </si>
  <si>
    <t>[0, -1312.23]</t>
  </si>
  <si>
    <t>[0, -1317.65]</t>
  </si>
  <si>
    <t>[0, -1323.07]</t>
  </si>
  <si>
    <t>[0, -1328.49]</t>
  </si>
  <si>
    <t>[0, -1333.93]</t>
  </si>
  <si>
    <t>[0, -1339.37]</t>
  </si>
  <si>
    <t>[0, -1344.81]</t>
  </si>
  <si>
    <t>[0, -1350.26]</t>
  </si>
  <si>
    <t>[0, -1355.72]</t>
  </si>
  <si>
    <t>[0, -1361.19]</t>
  </si>
  <si>
    <t>[0, -1366.66]</t>
  </si>
  <si>
    <t>[0, -1372.13]</t>
  </si>
  <si>
    <t>[0, -1377.62]</t>
  </si>
  <si>
    <t>[0, -1383.11]</t>
  </si>
  <si>
    <t>[0, -1388.6]</t>
  </si>
  <si>
    <t>[0, -1394.11]</t>
  </si>
  <si>
    <t>[0, -1399.61]</t>
  </si>
  <si>
    <t>[0, -1405.13]</t>
  </si>
  <si>
    <t>[0, -1410.65]</t>
  </si>
  <si>
    <t>[0, -1416.18]</t>
  </si>
  <si>
    <t>[0, -1421.71]</t>
  </si>
  <si>
    <t>[0, -1427.25]</t>
  </si>
  <si>
    <t>[0, -1432.79]</t>
  </si>
  <si>
    <t>[0, -1438.34]</t>
  </si>
  <si>
    <t>[0, -1443.9]</t>
  </si>
  <si>
    <t>[0, -1449.46]</t>
  </si>
  <si>
    <t>[0, -1455.03]</t>
  </si>
  <si>
    <t>[0, -1460.61]</t>
  </si>
  <si>
    <t>[0, -1466.19]</t>
  </si>
  <si>
    <t>[0, -1471.77]</t>
  </si>
  <si>
    <t>[0, -1477.36]</t>
  </si>
  <si>
    <t>[0, -1482.96]</t>
  </si>
  <si>
    <t>[0, -1488.57]</t>
  </si>
  <si>
    <t>[0, -1494.18]</t>
  </si>
  <si>
    <t>[0, -1499.79]</t>
  </si>
  <si>
    <t>[0, -1505.41]</t>
  </si>
  <si>
    <t>[0, -1511.04]</t>
  </si>
  <si>
    <t>[0, -1516.67]</t>
  </si>
  <si>
    <t>[0, -1522.31]</t>
  </si>
  <si>
    <t>[0, -1527.96]</t>
  </si>
  <si>
    <t>[0, -1533.61]</t>
  </si>
  <si>
    <t>[0, -1539.26]</t>
  </si>
  <si>
    <t>[0, -1544.92]</t>
  </si>
  <si>
    <t>[0, -1550.59]</t>
  </si>
  <si>
    <t>[0, -1556.26]</t>
  </si>
  <si>
    <t>[0, -1561.94]</t>
  </si>
  <si>
    <t>[0, -1567.63]</t>
  </si>
  <si>
    <t>[0, -1573.32]</t>
  </si>
  <si>
    <t>[0, -1579.01]</t>
  </si>
  <si>
    <t>[0, -1584.71]</t>
  </si>
  <si>
    <t>[0, -1590.42]</t>
  </si>
  <si>
    <t>[0, -1596.13]</t>
  </si>
  <si>
    <t>[0, -1601.84]</t>
  </si>
  <si>
    <t>[0, -1607.57]</t>
  </si>
  <si>
    <t>[0, -1613.29]</t>
  </si>
  <si>
    <t>[0, -1619.03]</t>
  </si>
  <si>
    <t>[0, -1624.77]</t>
  </si>
  <si>
    <t>[0, -1630.51]</t>
  </si>
  <si>
    <t>[0, -1636.26]</t>
  </si>
  <si>
    <t>[0, -1642.01]</t>
  </si>
  <si>
    <t>[0, -1647.77]</t>
  </si>
  <si>
    <t>[0, -1653.54]</t>
  </si>
  <si>
    <t>[0, -1659.31]</t>
  </si>
  <si>
    <t>[0, -1665.09]</t>
  </si>
  <si>
    <t>[0, -1670.87]</t>
  </si>
  <si>
    <t>[0, -1676.65]</t>
  </si>
  <si>
    <t>[0, -1682.44]</t>
  </si>
  <si>
    <t>[0, -1688.24]</t>
  </si>
  <si>
    <t>[0, -1694.04]</t>
  </si>
  <si>
    <t>[0, -1699.85]</t>
  </si>
  <si>
    <t>[0, -1705.66]</t>
  </si>
  <si>
    <t>[0, -1711.48]</t>
  </si>
  <si>
    <t>[0, -1717.3]</t>
  </si>
  <si>
    <t>[0, -1723.13]</t>
  </si>
  <si>
    <t>[0, -1728.96]</t>
  </si>
  <si>
    <t>[0, -1734.8]</t>
  </si>
  <si>
    <t>[0, -1740.64]</t>
  </si>
  <si>
    <t>[0, -1746.49]</t>
  </si>
  <si>
    <t>[0, -1752.34]</t>
  </si>
  <si>
    <t>[0, -1758.2]</t>
  </si>
  <si>
    <t>[0, -1764.06]</t>
  </si>
  <si>
    <t>[0, -1769.93]</t>
  </si>
  <si>
    <t>[0, -1775.8]</t>
  </si>
  <si>
    <t>[0, -1781.68]</t>
  </si>
  <si>
    <t>[0, -1787.56]</t>
  </si>
  <si>
    <t>[0, -1793.45]</t>
  </si>
  <si>
    <t>[0, -1799.34]</t>
  </si>
  <si>
    <t>[0, -1805.24]</t>
  </si>
  <si>
    <t>[0, -1811.14]</t>
  </si>
  <si>
    <t>[0, -1817.05]</t>
  </si>
  <si>
    <t>[0, -1822.96]</t>
  </si>
  <si>
    <t>[0, -1828.87]</t>
  </si>
  <si>
    <t>[0, -1834.79]</t>
  </si>
  <si>
    <t>[0, -1840.72]</t>
  </si>
  <si>
    <t>[0, -1846.65]</t>
  </si>
  <si>
    <t>[0, -1852.59]</t>
  </si>
  <si>
    <t>[0, -1858.53]</t>
  </si>
  <si>
    <t>[0, -1864.47]</t>
  </si>
  <si>
    <t>[0, -1870.42]</t>
  </si>
  <si>
    <t>[0, -1876.37]</t>
  </si>
  <si>
    <t>[0, -1882.33]</t>
  </si>
  <si>
    <t>[0, -1888.3]</t>
  </si>
  <si>
    <t>[0, -1894.26]</t>
  </si>
  <si>
    <t>[0, -1900.24]</t>
  </si>
  <si>
    <t>[0, -1906.21]</t>
  </si>
  <si>
    <t>[0, -1912.19]</t>
  </si>
  <si>
    <t>[0, -1918.18]</t>
  </si>
  <si>
    <t>[0, -1924.17]</t>
  </si>
  <si>
    <t>[0, -1930.17]</t>
  </si>
  <si>
    <t>[0, -1936.17]</t>
  </si>
  <si>
    <t>[0, -1942.17]</t>
  </si>
  <si>
    <t>[0, -1948.18]</t>
  </si>
  <si>
    <t>[0, -1954.19]</t>
  </si>
  <si>
    <t>[0, -1960.21]</t>
  </si>
  <si>
    <t>[0, -1966.23]</t>
  </si>
  <si>
    <t>[0, -1972.26]</t>
  </si>
  <si>
    <t>[0, -1978.29]</t>
  </si>
  <si>
    <t>[0, -1984.33]</t>
  </si>
  <si>
    <t>[0, -1990.37]</t>
  </si>
  <si>
    <t>[0, -1996.41]</t>
  </si>
  <si>
    <t>[0, -2002.46]</t>
  </si>
  <si>
    <t>[0, -2008.51]</t>
  </si>
  <si>
    <t>[0, -2014.57]</t>
  </si>
  <si>
    <t>[0, -2020.63]</t>
  </si>
  <si>
    <t>[0, -2026.7]</t>
  </si>
  <si>
    <t>[0, -2032.77]</t>
  </si>
  <si>
    <t>[0, -2038.84]</t>
  </si>
  <si>
    <t>[0, -2044.92]</t>
  </si>
  <si>
    <t>[0, -2051]</t>
  </si>
  <si>
    <t>[0, -2057.09]</t>
  </si>
  <si>
    <t>[0, -2063.18]</t>
  </si>
  <si>
    <t>[0, -2075.38]</t>
  </si>
  <si>
    <t>[0, -2081.48]</t>
  </si>
  <si>
    <t>[0, -2087.59]</t>
  </si>
  <si>
    <t>[0, -2093.7]</t>
  </si>
  <si>
    <t>[0, -2099.82]</t>
  </si>
  <si>
    <t>[0, -2105.94]</t>
  </si>
  <si>
    <t>[0, -2112.06]</t>
  </si>
  <si>
    <t>[0, -2118.19]</t>
  </si>
  <si>
    <t>[0, -2124.32]</t>
  </si>
  <si>
    <t>[0, -2130.46]</t>
  </si>
  <si>
    <t>[0, -2136.6]</t>
  </si>
  <si>
    <t>[0, -2142.74]</t>
  </si>
  <si>
    <t>[0, -2148.89]</t>
  </si>
  <si>
    <t>[0, -2155.05]</t>
  </si>
  <si>
    <t>[0, -2161.2]</t>
  </si>
  <si>
    <t>[0, -2167.36]</t>
  </si>
  <si>
    <t>[0, -2173.53]</t>
  </si>
  <si>
    <t>[0, -2179.7]</t>
  </si>
  <si>
    <t>[0, -2185.87]</t>
  </si>
  <si>
    <t>[0, -2192.05]</t>
  </si>
  <si>
    <t>[0, -2198.23]</t>
  </si>
  <si>
    <t>[0, -2204.41]</t>
  </si>
  <si>
    <t>[0, -2210.6]</t>
  </si>
  <si>
    <t>[0, -2216.79]</t>
  </si>
  <si>
    <t>[0, -2222.99]</t>
  </si>
  <si>
    <t>[0, -2229.19]</t>
  </si>
  <si>
    <t>[0, -2235.39]</t>
  </si>
  <si>
    <t>[0, -2241.6]</t>
  </si>
  <si>
    <t>[0, -2247.81]</t>
  </si>
  <si>
    <t>[0, -2254.02]</t>
  </si>
  <si>
    <t>[0, -2260.24]</t>
  </si>
  <si>
    <t>[0, -2266.47]</t>
  </si>
  <si>
    <t>[0, -2272.69]</t>
  </si>
  <si>
    <t>[0, -2278.92]</t>
  </si>
  <si>
    <t>[0, -2285.16]</t>
  </si>
  <si>
    <t>[0, -2291.39]</t>
  </si>
  <si>
    <t>[0, -2297.63]</t>
  </si>
  <si>
    <t>[0, -2303.88]</t>
  </si>
  <si>
    <t>[0, -2310.13]</t>
  </si>
  <si>
    <t>[0, -2316.38]</t>
  </si>
  <si>
    <t>[0, -2322.64]</t>
  </si>
  <si>
    <t>[0, -2328.9]</t>
  </si>
  <si>
    <t>[0, -2335.16]</t>
  </si>
  <si>
    <t>[0, -2341.43]</t>
  </si>
  <si>
    <t>[0, -2347.7]</t>
  </si>
  <si>
    <t>[0, -2353.97]</t>
  </si>
  <si>
    <t>[0, -2360.25]</t>
  </si>
  <si>
    <t>[0, -2366.53]</t>
  </si>
  <si>
    <t>[0, -2372.81]</t>
  </si>
  <si>
    <t>[0, -2379.1]</t>
  </si>
  <si>
    <t>[0, -2385.4]</t>
  </si>
  <si>
    <t>[0, -2391.69]</t>
  </si>
  <si>
    <t>[0, -2397.99]</t>
  </si>
  <si>
    <t>[0, -2404.29]</t>
  </si>
  <si>
    <t>[0, -2410.6]</t>
  </si>
  <si>
    <t>[0, -2416.91]</t>
  </si>
  <si>
    <t>[0, -2423.22]</t>
  </si>
  <si>
    <t>[0, -2429.54]</t>
  </si>
  <si>
    <t>[0, -2435.86]</t>
  </si>
  <si>
    <t>[0, -2442.18]</t>
  </si>
  <si>
    <t>[0, -2448.51]</t>
  </si>
  <si>
    <t>[0, -2454.84]</t>
  </si>
  <si>
    <t>[0, -2461.17]</t>
  </si>
  <si>
    <t>[0, -2467.51]</t>
  </si>
  <si>
    <t>[0, -2473.85]</t>
  </si>
  <si>
    <t>[0, -2480.19]</t>
  </si>
  <si>
    <t>[0, -2486.54]</t>
  </si>
  <si>
    <t>[0, -2492.89]</t>
  </si>
  <si>
    <t>[0, -2499.24]</t>
  </si>
  <si>
    <t>[0, -2505.6]</t>
  </si>
  <si>
    <t>[0, -2511.96]</t>
  </si>
  <si>
    <t>[0, -2518.32]</t>
  </si>
  <si>
    <t>[0, -2524.69]</t>
  </si>
  <si>
    <t>[0, -2531.06]</t>
  </si>
  <si>
    <t>[0, -2537.43]</t>
  </si>
  <si>
    <t>[0, -2543.81]</t>
  </si>
  <si>
    <t>[0, -2550.19]</t>
  </si>
  <si>
    <t>[0, -2556.57]</t>
  </si>
  <si>
    <t>[0, -2562.96]</t>
  </si>
  <si>
    <t>[0, -2569.35]</t>
  </si>
  <si>
    <t>[0, -2575.74]</t>
  </si>
  <si>
    <t>[0, -2582.14]</t>
  </si>
  <si>
    <t>[0, -2588.54]</t>
  </si>
  <si>
    <t>[0, -2594.94]</t>
  </si>
  <si>
    <t>[0, -2601.34]</t>
  </si>
  <si>
    <t>[0, -2607.75]</t>
  </si>
  <si>
    <t>[0, -2614.16]</t>
  </si>
  <si>
    <t>[0, -2620.58]</t>
  </si>
  <si>
    <t>[0, -2627]</t>
  </si>
  <si>
    <t>[0, -2633.42]</t>
  </si>
  <si>
    <t>[0, -2639.84]</t>
  </si>
  <si>
    <t>[0, -2646.27]</t>
  </si>
  <si>
    <t>[0, -2652.7]</t>
  </si>
  <si>
    <t>[0, -2659.13]</t>
  </si>
  <si>
    <t>[0, -2665.57]</t>
  </si>
  <si>
    <t>[0, -2672.01]</t>
  </si>
  <si>
    <t>[0, -2678.45]</t>
  </si>
  <si>
    <t>[0, -2684.9]</t>
  </si>
  <si>
    <t>[0, -2691.35]</t>
  </si>
  <si>
    <t>[0, -2697.8]</t>
  </si>
  <si>
    <t>[0, -2704.25]</t>
  </si>
  <si>
    <t>[0, -2710.71]</t>
  </si>
  <si>
    <t>[0, -2717.17]</t>
  </si>
  <si>
    <t>[0, -2723.63]</t>
  </si>
  <si>
    <t>[0, -2730.1]</t>
  </si>
  <si>
    <t>[0, -2736.57]</t>
  </si>
  <si>
    <t>[0, -2743.04]</t>
  </si>
  <si>
    <t>[0, -2749.52]</t>
  </si>
  <si>
    <t>[0, -2756]</t>
  </si>
  <si>
    <t>[0, -2762.48]</t>
  </si>
  <si>
    <t>[0, -2768.96]</t>
  </si>
  <si>
    <t>[0, -2775.45]</t>
  </si>
  <si>
    <t>[0, -2781.94]</t>
  </si>
  <si>
    <t>[0, -2788.43]</t>
  </si>
  <si>
    <t>[0, -2794.93]</t>
  </si>
  <si>
    <t>[0, -2801.42]</t>
  </si>
  <si>
    <t>[0, -2807.92]</t>
  </si>
  <si>
    <t>[0, -2814.43]</t>
  </si>
  <si>
    <t>[0, -2820.94]</t>
  </si>
  <si>
    <t>[0, -2827.45]</t>
  </si>
  <si>
    <t>[0, -2833.96]</t>
  </si>
  <si>
    <t>[0, -2840.47]</t>
  </si>
  <si>
    <t>[0, -2846.99]</t>
  </si>
  <si>
    <t>[0, -2853.51]</t>
  </si>
  <si>
    <t>[0, -2860.04]</t>
  </si>
  <si>
    <t>[0, -2866.56]</t>
  </si>
  <si>
    <t>[0, -2873.09]</t>
  </si>
  <si>
    <t>[0, -2879.62]</t>
  </si>
  <si>
    <t>[0, -2886.16]</t>
  </si>
  <si>
    <t>[0, -2892.69]</t>
  </si>
  <si>
    <t>[0, -2899.23]</t>
  </si>
  <si>
    <t>[0, -2905.78]</t>
  </si>
  <si>
    <t>[0, -2912.32]</t>
  </si>
  <si>
    <t>[0, -2918.87]</t>
  </si>
  <si>
    <t>[0, -2925.42]</t>
  </si>
  <si>
    <t>[0, -2931.97]</t>
  </si>
  <si>
    <t>[0, -2938.53]</t>
  </si>
  <si>
    <t>[0, -2945.09]</t>
  </si>
  <si>
    <t>[0, -2951.65]</t>
  </si>
  <si>
    <t>[0, -2958.21]</t>
  </si>
  <si>
    <t>[0, -2964.78]</t>
  </si>
  <si>
    <t>[0, -2971.35]</t>
  </si>
  <si>
    <t>[0, -2977.92]</t>
  </si>
  <si>
    <t>[0, -2984.5]</t>
  </si>
  <si>
    <t>[0, -2991.07]</t>
  </si>
  <si>
    <t>[0, -2997.65]</t>
  </si>
  <si>
    <t>[0, -3004.23]</t>
  </si>
  <si>
    <t>[0, -3010.82]</t>
  </si>
  <si>
    <t>[0, -3017.41]</t>
  </si>
  <si>
    <t>[0, -3024]</t>
  </si>
  <si>
    <t>[0, -3030.59]</t>
  </si>
  <si>
    <t>[0, -3037.18]</t>
  </si>
  <si>
    <t>[0, -3043.78]</t>
  </si>
  <si>
    <t>[0, -3050.38]</t>
  </si>
  <si>
    <t>[0, -3056.98]</t>
  </si>
  <si>
    <t>[0, -3063.59]</t>
  </si>
  <si>
    <t>[0, -3070.19]</t>
  </si>
  <si>
    <t>[0, -3076.8]</t>
  </si>
  <si>
    <t>[0, -3083.42]</t>
  </si>
  <si>
    <t>[0, -3090.03]</t>
  </si>
  <si>
    <t>[0, -3096.65]</t>
  </si>
  <si>
    <t>[0, -3103.27]</t>
  </si>
  <si>
    <t>[0, -3109.89]</t>
  </si>
  <si>
    <t>[0, -3116.51]</t>
  </si>
  <si>
    <t>[0, -3123.14]</t>
  </si>
  <si>
    <t>[0, -3129.77]</t>
  </si>
  <si>
    <t>[0, -3136.4]</t>
  </si>
  <si>
    <t>[0, -3143.04]</t>
  </si>
  <si>
    <t>[0, -3149.67]</t>
  </si>
  <si>
    <t>[0, -3156.31]</t>
  </si>
  <si>
    <t>[0, -3162.95]</t>
  </si>
  <si>
    <t>[0, -3169.6]</t>
  </si>
  <si>
    <t>[0, -3176.24]</t>
  </si>
  <si>
    <t>[0, -3182.89]</t>
  </si>
  <si>
    <t>[0, -3189.54]</t>
  </si>
  <si>
    <t>[0, -3196.19]</t>
  </si>
  <si>
    <t>[0, -3202.85]</t>
  </si>
  <si>
    <t>[0, -3209.51]</t>
  </si>
  <si>
    <t>[0, -3216.17]</t>
  </si>
  <si>
    <t>[0, -3222.83]</t>
  </si>
  <si>
    <t>[0, -3229.49]</t>
  </si>
  <si>
    <t>[0, -3236.16]</t>
  </si>
  <si>
    <t>[0, -3242.83]</t>
  </si>
  <si>
    <t>[0, -3249.5]</t>
  </si>
  <si>
    <t>[0, -3256.17]</t>
  </si>
  <si>
    <t>[0, -3262.85]</t>
  </si>
  <si>
    <t>[0, -3269.53]</t>
  </si>
  <si>
    <t>[0, -3276.21]</t>
  </si>
  <si>
    <t>[0, -3282.89]</t>
  </si>
  <si>
    <t>[0, -3289.58]</t>
  </si>
  <si>
    <t>[0, -3296.26]</t>
  </si>
  <si>
    <t>[0, -3302.95]</t>
  </si>
  <si>
    <t>[0, -3309.64]</t>
  </si>
  <si>
    <t>[0, -3316.34]</t>
  </si>
  <si>
    <t>[0, -3323.03]</t>
  </si>
  <si>
    <t>[0, -3329.73]</t>
  </si>
  <si>
    <t>[0, -3336.43]</t>
  </si>
  <si>
    <t>[0, -3343.13]</t>
  </si>
  <si>
    <t>[0, -3349.84]</t>
  </si>
  <si>
    <t>[0, -3356.54]</t>
  </si>
  <si>
    <t>[0, -3363.25]</t>
  </si>
  <si>
    <t>[0, -3369.96]</t>
  </si>
  <si>
    <t>[0, -3376.68]</t>
  </si>
  <si>
    <t>[0, -3383.39]</t>
  </si>
  <si>
    <t>[0, -3390.11]</t>
  </si>
  <si>
    <t>[0, -3396.83]</t>
  </si>
  <si>
    <t>[0, -3403.55]</t>
  </si>
  <si>
    <t>[0, -3410.27]</t>
  </si>
  <si>
    <t>[0, -3417]</t>
  </si>
  <si>
    <t>[0, -3423.73]</t>
  </si>
  <si>
    <t>[0, -3430.46]</t>
  </si>
  <si>
    <t>[0, -3437.19]</t>
  </si>
  <si>
    <t>[0, -3443.92]</t>
  </si>
  <si>
    <t>[0, -3450.66]</t>
  </si>
  <si>
    <t>[0, -3457.4]</t>
  </si>
  <si>
    <t>[0, -3464.14]</t>
  </si>
  <si>
    <t>[0, -3470.88]</t>
  </si>
  <si>
    <t>[0, -3477.62]</t>
  </si>
  <si>
    <t>[0, -3484.37]</t>
  </si>
  <si>
    <t>[0, -3491.12]</t>
  </si>
  <si>
    <t>[0, -3497.87]</t>
  </si>
  <si>
    <t>[0, -3504.62]</t>
  </si>
  <si>
    <t>[0, -3511.37]</t>
  </si>
  <si>
    <t>[0, -3518.13]</t>
  </si>
  <si>
    <t>[0, -3524.89]</t>
  </si>
  <si>
    <t>[0, -3531.65]</t>
  </si>
  <si>
    <t>[0, -3538.41]</t>
  </si>
  <si>
    <t>[0, -3545.17]</t>
  </si>
  <si>
    <t>[0, -3551.94]</t>
  </si>
  <si>
    <t>[0, -3558.71]</t>
  </si>
  <si>
    <t>[0, -3565.48]</t>
  </si>
  <si>
    <t>[0, -3572.25]</t>
  </si>
  <si>
    <t>[0, -3579.02]</t>
  </si>
  <si>
    <t>[0, -3585.8]</t>
  </si>
  <si>
    <t>[0, -3592.58]</t>
  </si>
  <si>
    <t>[0, -3599.36]</t>
  </si>
  <si>
    <t>[0, -3606.14]</t>
  </si>
  <si>
    <t>[0, -3612.92]</t>
  </si>
  <si>
    <t>[0, -3619.71]</t>
  </si>
  <si>
    <t>[0, -3626.49]</t>
  </si>
  <si>
    <t>[0, -3633.28]</t>
  </si>
  <si>
    <t>[0, -3640.07]</t>
  </si>
  <si>
    <t>[0, -3646.87]</t>
  </si>
  <si>
    <t>[0, -3653.66]</t>
  </si>
  <si>
    <t>[0, -3660.46]</t>
  </si>
  <si>
    <t>[0, -3667.26]</t>
  </si>
  <si>
    <t>[0, -3674.06]</t>
  </si>
  <si>
    <t>[0, -3680.86]</t>
  </si>
  <si>
    <t>[0, -3687.66]</t>
  </si>
  <si>
    <t>[0, -3694.47]</t>
  </si>
  <si>
    <t>[0, -3701.27]</t>
  </si>
  <si>
    <t>[0, -3708.08]</t>
  </si>
  <si>
    <t>[0, -3714.89]</t>
  </si>
  <si>
    <t>[0, -3721.71]</t>
  </si>
  <si>
    <t>[0, -3728.52]</t>
  </si>
  <si>
    <t>[0, -3735.34]</t>
  </si>
  <si>
    <t>[0, -3742.16]</t>
  </si>
  <si>
    <t>[0, -3748.98]</t>
  </si>
  <si>
    <t>[0, -3755.8]</t>
  </si>
  <si>
    <t>[0, -3762.62]</t>
  </si>
  <si>
    <t>[0, -3769.45]</t>
  </si>
  <si>
    <t>[0, -3776.27]</t>
  </si>
  <si>
    <t>[0, -3783.1]</t>
  </si>
  <si>
    <t>[0, -3789.93]</t>
  </si>
  <si>
    <t>[0, -3796.76]</t>
  </si>
  <si>
    <t>[0, -3803.6]</t>
  </si>
  <si>
    <t>[0, -3810.43]</t>
  </si>
  <si>
    <t>[0, -3817.27]</t>
  </si>
  <si>
    <t>[0, -3824.11]</t>
  </si>
  <si>
    <t>[0, -3830.95]</t>
  </si>
  <si>
    <t>[0, -3837.79]</t>
  </si>
  <si>
    <t>[0, -3844.64]</t>
  </si>
  <si>
    <t>[0, -3851.48]</t>
  </si>
  <si>
    <t>[0, -3858.33]</t>
  </si>
  <si>
    <t>[0, -3865.18]</t>
  </si>
  <si>
    <t>[0, -3872.03]</t>
  </si>
  <si>
    <t>[0, -3878.88]</t>
  </si>
  <si>
    <t>[0, -3885.74]</t>
  </si>
  <si>
    <t>[0, -3892.59]</t>
  </si>
  <si>
    <t>[0, -3899.45]</t>
  </si>
  <si>
    <t>[0, -3906.31]</t>
  </si>
  <si>
    <t>[0, -3913.17]</t>
  </si>
  <si>
    <t>[0, -3920.03]</t>
  </si>
  <si>
    <t>[0, -3926.9]</t>
  </si>
  <si>
    <t>[0, -3933.76]</t>
  </si>
  <si>
    <t>[0, -3940.63]</t>
  </si>
  <si>
    <t>[0, -3947.5]</t>
  </si>
  <si>
    <t>[0, -3954.37]</t>
  </si>
  <si>
    <t>[0, -3961.24]</t>
  </si>
  <si>
    <t>[0, -3968.11]</t>
  </si>
  <si>
    <t>[0, -3974.99]</t>
  </si>
  <si>
    <t>[0, -3981.87]</t>
  </si>
  <si>
    <t>[0, -3988.74]</t>
  </si>
  <si>
    <t>[0, -3995.62]</t>
  </si>
  <si>
    <t>[0, -4002.51]</t>
  </si>
  <si>
    <t>[0, -4009.39]</t>
  </si>
  <si>
    <t>[0, -4016.27]</t>
  </si>
  <si>
    <t>[0, -4023.16]</t>
  </si>
  <si>
    <t>[0, -4030.05]</t>
  </si>
  <si>
    <t>[0, -4036.94]</t>
  </si>
  <si>
    <t>[0, -4043.83]</t>
  </si>
  <si>
    <t>[0, -4050.72]</t>
  </si>
  <si>
    <t>[0, -4057.61]</t>
  </si>
  <si>
    <t>[0, -4064.51]</t>
  </si>
  <si>
    <t>[0, -4071.41]</t>
  </si>
  <si>
    <t>[0, -4078.3]</t>
  </si>
  <si>
    <t>[0, -4085.2]</t>
  </si>
  <si>
    <t>[0, -4092.11]</t>
  </si>
  <si>
    <t>[0, -4099.01]</t>
  </si>
  <si>
    <t>[0, -4105.91]</t>
  </si>
  <si>
    <t>[0, -4112.82]</t>
  </si>
  <si>
    <t>[0, -4119.73]</t>
  </si>
  <si>
    <t>[0, -4126.64]</t>
  </si>
  <si>
    <t>[0, -4133.55]</t>
  </si>
  <si>
    <t>[0, -4140.46]</t>
  </si>
  <si>
    <t>[0, -4147.37]</t>
  </si>
  <si>
    <t>[0, -4154.29]</t>
  </si>
  <si>
    <t>[0, -4161.2]</t>
  </si>
  <si>
    <t>[0, -4168.12]</t>
  </si>
  <si>
    <t>[0, -4175.04]</t>
  </si>
  <si>
    <t>[0, -4181.96]</t>
  </si>
  <si>
    <t>[0, -4188.88]</t>
  </si>
  <si>
    <t>[0, -4195.8]</t>
  </si>
  <si>
    <t>[0, -4202.73]</t>
  </si>
  <si>
    <t>[0, -4209.65]</t>
  </si>
  <si>
    <t>[0, -4216.58]</t>
  </si>
  <si>
    <t>[0, -4223.51]</t>
  </si>
  <si>
    <t>[0, -4230.44]</t>
  </si>
  <si>
    <t>[0, -4237.37]</t>
  </si>
  <si>
    <t>[0, -4244.31]</t>
  </si>
  <si>
    <t>[0, -4251.24]</t>
  </si>
  <si>
    <t>[0, -4258.18]</t>
  </si>
  <si>
    <t>[0, -4265.11]</t>
  </si>
  <si>
    <t>[0, -4272.05]</t>
  </si>
  <si>
    <t>[0, -4278.99]</t>
  </si>
  <si>
    <t>[0, -4285.93]</t>
  </si>
  <si>
    <t>[0, -4292.88]</t>
  </si>
  <si>
    <t>[0, -4299.82]</t>
  </si>
  <si>
    <t>[0, -4306.77]</t>
  </si>
  <si>
    <t>[0, -4313.71]</t>
  </si>
  <si>
    <t>[0, -4320.66]</t>
  </si>
  <si>
    <t>[0, -4327.61]</t>
  </si>
  <si>
    <t>[0, -4334.56]</t>
  </si>
  <si>
    <t>[0, -4341.51]</t>
  </si>
  <si>
    <t>[0, -4348.47]</t>
  </si>
  <si>
    <t>[0, -4355.42]</t>
  </si>
  <si>
    <t>[0, -4362.38]</t>
  </si>
  <si>
    <t>[0, -4369.34]</t>
  </si>
  <si>
    <t>[0, -4376.3]</t>
  </si>
  <si>
    <t>[0, -4383.26]</t>
  </si>
  <si>
    <t>[0, -4390.22]</t>
  </si>
  <si>
    <t>[0, -4397.18]</t>
  </si>
  <si>
    <t>[0, -4404.14]</t>
  </si>
  <si>
    <t>[0, -4411.11]</t>
  </si>
  <si>
    <t>[0, -4418.08]</t>
  </si>
  <si>
    <t>[0, -4425.04]</t>
  </si>
  <si>
    <t>[0, -4432.01]</t>
  </si>
  <si>
    <t>[0, -4438.98]</t>
  </si>
  <si>
    <t>[0, -4445.95]</t>
  </si>
  <si>
    <t>[0, -4452.93]</t>
  </si>
  <si>
    <t>[0, -4459.9]</t>
  </si>
  <si>
    <t>[0, -4466.88]</t>
  </si>
  <si>
    <t>[0, -4473.85]</t>
  </si>
  <si>
    <t>[0, -4480.83]</t>
  </si>
  <si>
    <t>[0, -4487.81]</t>
  </si>
  <si>
    <t>[0, -4494.79]</t>
  </si>
  <si>
    <t>[0, -4501.77]</t>
  </si>
  <si>
    <t>[0, -4508.76]</t>
  </si>
  <si>
    <t>[0, -4515.74]</t>
  </si>
  <si>
    <t>[0, -4522.72]</t>
  </si>
  <si>
    <t>[0, -4529.71]</t>
  </si>
  <si>
    <t>[0, -4536.7]</t>
  </si>
  <si>
    <t>[0, -4543.69]</t>
  </si>
  <si>
    <t>[0, -4550.68]</t>
  </si>
  <si>
    <t>[0, -4557.67]</t>
  </si>
  <si>
    <t>[0, -4564.66]</t>
  </si>
  <si>
    <t>[0, -4571.66]</t>
  </si>
  <si>
    <t>[0, -4578.65]</t>
  </si>
  <si>
    <t>[0, -4585.65]</t>
  </si>
  <si>
    <t>[0, -4592.64]</t>
  </si>
  <si>
    <t>[0, -4599.64]</t>
  </si>
  <si>
    <t>[0, -4606.64]</t>
  </si>
  <si>
    <t>[0, -4613.64]</t>
  </si>
  <si>
    <t>[0, -4620.64]</t>
  </si>
  <si>
    <t>[0, -4627.65]</t>
  </si>
  <si>
    <t>[0, -4634.65]</t>
  </si>
  <si>
    <t>[0, -4641.66]</t>
  </si>
  <si>
    <t>[0, -4648.66]</t>
  </si>
  <si>
    <t>[0, -4655.67]</t>
  </si>
  <si>
    <t>[0, -4662.68]</t>
  </si>
  <si>
    <t>[0, -4669.69]</t>
  </si>
  <si>
    <t>[0, -4676.7]</t>
  </si>
  <si>
    <t>[0, -4683.71]</t>
  </si>
  <si>
    <t>[0, -4690.73]</t>
  </si>
  <si>
    <t>[0, -4697.74]</t>
  </si>
  <si>
    <t>[0, -4704.76]</t>
  </si>
  <si>
    <t>[0, -4711.77]</t>
  </si>
  <si>
    <t>[0, -4718.79]</t>
  </si>
  <si>
    <t>[0, -4725.81]</t>
  </si>
  <si>
    <t>[0, -4732.83]</t>
  </si>
  <si>
    <t>[0, -4739.85]</t>
  </si>
  <si>
    <t>[0, -4746.87]</t>
  </si>
  <si>
    <t>[0, -4753.9]</t>
  </si>
  <si>
    <t>[0, -4760.92]</t>
  </si>
  <si>
    <t>[0, -4767.95]</t>
  </si>
  <si>
    <t>[0, -4774.97]</t>
  </si>
  <si>
    <t>[0, -4782]</t>
  </si>
  <si>
    <t>[0, -4789.03]</t>
  </si>
  <si>
    <t>[0, -4796.06]</t>
  </si>
  <si>
    <t>[0, -4803.09]</t>
  </si>
  <si>
    <t>[0, -4810.12]</t>
  </si>
  <si>
    <t>[0, -4817.16]</t>
  </si>
  <si>
    <t>[0, -4824.19]</t>
  </si>
  <si>
    <t>[0, -4831.23]</t>
  </si>
  <si>
    <t>[0, -4838.26]</t>
  </si>
  <si>
    <t>[0, -4845.3]</t>
  </si>
  <si>
    <t>[0, -4852.34]</t>
  </si>
  <si>
    <t>[0, -4859.38]</t>
  </si>
  <si>
    <t>[0, -4866.42]</t>
  </si>
  <si>
    <t>[0, -4873.46]</t>
  </si>
  <si>
    <t>[0, -4880.5]</t>
  </si>
  <si>
    <t>[0, -4887.54]</t>
  </si>
  <si>
    <t>[0, -4894.59]</t>
  </si>
  <si>
    <t>[0, -4901.63]</t>
  </si>
  <si>
    <t>[0, -4908.68]</t>
  </si>
  <si>
    <t>[0, -4915.73]</t>
  </si>
  <si>
    <t>[0, -4922.78]</t>
  </si>
  <si>
    <t>[0, -4929.83]</t>
  </si>
  <si>
    <t>[0, -4936.88]</t>
  </si>
  <si>
    <t>[0, -4943.93]</t>
  </si>
  <si>
    <t>[0, -4950.98]</t>
  </si>
  <si>
    <t>[0, -4958.03]</t>
  </si>
  <si>
    <t>[0, -4965.09]</t>
  </si>
  <si>
    <t>[0, -4972.14]</t>
  </si>
  <si>
    <t>[0, -4979.2]</t>
  </si>
  <si>
    <t>[0, -4986.26]</t>
  </si>
  <si>
    <t>[0, -4993.32]</t>
  </si>
  <si>
    <t>[0, -5000.38]</t>
  </si>
  <si>
    <t>[0, -5007.44]</t>
  </si>
  <si>
    <t>[0, -5014.5]</t>
  </si>
  <si>
    <t>[0, -5021.56]</t>
  </si>
  <si>
    <t>[0, -5028.62]</t>
  </si>
  <si>
    <t>[0, -5035.69]</t>
  </si>
  <si>
    <t>[0, -5042.75]</t>
  </si>
  <si>
    <t>[0, -5049.82]</t>
  </si>
  <si>
    <t>[0, -5056.88]</t>
  </si>
  <si>
    <t>[0, -5063.95]</t>
  </si>
  <si>
    <t>[0, -5071.02]</t>
  </si>
  <si>
    <t>[0, -5078.09]</t>
  </si>
  <si>
    <t>[0, -5085.16]</t>
  </si>
  <si>
    <t>[0, -5092.23]</t>
  </si>
  <si>
    <t>[0, -5099.31]</t>
  </si>
  <si>
    <t>[0, -5106.38]</t>
  </si>
  <si>
    <t>[0, -5113.45]</t>
  </si>
  <si>
    <t>[0, -5120.53]</t>
  </si>
  <si>
    <t>[0, -5127.61]</t>
  </si>
  <si>
    <t>[0, -5134.68]</t>
  </si>
  <si>
    <t>[0, -5141.76]</t>
  </si>
  <si>
    <t>[0, -5148.84]</t>
  </si>
  <si>
    <t>[0, -5155.92]</t>
  </si>
  <si>
    <t>[0, -5163]</t>
  </si>
  <si>
    <t>[0, -5170.08]</t>
  </si>
  <si>
    <t>[0, -5177.17]</t>
  </si>
  <si>
    <t>[0, -5184.25]</t>
  </si>
  <si>
    <t>[0, -5191.33]</t>
  </si>
  <si>
    <t>[0, -5198.42]</t>
  </si>
  <si>
    <t>[0, -5205.51]</t>
  </si>
  <si>
    <t>[0, -5212.59]</t>
  </si>
  <si>
    <t>[0, -5219.68]</t>
  </si>
  <si>
    <t>[0, -5226.77]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</si>
</sst>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2" xfId="0" applyBorder="1"/>
    <xf numFmtId="0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position iter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'fictionless model'!$B$2:$B$250</c:f>
              <c:numCache>
                <c:formatCode>General</c:formatCode>
                <c:ptCount val="24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</c:numCache>
            </c:numRef>
          </c:xVal>
          <c:yVal>
            <c:numRef>
              <c:f>'fictionless model'!$F$2:$F$250</c:f>
              <c:numCache>
                <c:formatCode>General</c:formatCode>
                <c:ptCount val="249"/>
                <c:pt idx="0">
                  <c:v>0</c:v>
                </c:pt>
                <c:pt idx="1">
                  <c:v>-1.2250000000000004E-2</c:v>
                </c:pt>
                <c:pt idx="2">
                  <c:v>-4.9000000000000009E-2</c:v>
                </c:pt>
                <c:pt idx="3">
                  <c:v>-0.11025000000000001</c:v>
                </c:pt>
                <c:pt idx="4">
                  <c:v>-0.19600000000000004</c:v>
                </c:pt>
                <c:pt idx="5">
                  <c:v>-0.30625000000000002</c:v>
                </c:pt>
                <c:pt idx="6">
                  <c:v>-0.441</c:v>
                </c:pt>
                <c:pt idx="7">
                  <c:v>-0.60025000000000006</c:v>
                </c:pt>
                <c:pt idx="8">
                  <c:v>-0.78400000000000014</c:v>
                </c:pt>
                <c:pt idx="9">
                  <c:v>-0.99225000000000019</c:v>
                </c:pt>
                <c:pt idx="10">
                  <c:v>-1.2250000000000003</c:v>
                </c:pt>
                <c:pt idx="11">
                  <c:v>-1.4822500000000005</c:v>
                </c:pt>
                <c:pt idx="12">
                  <c:v>-1.7640000000000007</c:v>
                </c:pt>
                <c:pt idx="13">
                  <c:v>-2.0702500000000006</c:v>
                </c:pt>
                <c:pt idx="14">
                  <c:v>-2.4010000000000007</c:v>
                </c:pt>
                <c:pt idx="15">
                  <c:v>-2.7562500000000005</c:v>
                </c:pt>
                <c:pt idx="16">
                  <c:v>-3.1360000000000006</c:v>
                </c:pt>
                <c:pt idx="17">
                  <c:v>-3.5402500000000003</c:v>
                </c:pt>
                <c:pt idx="18">
                  <c:v>-3.9690000000000003</c:v>
                </c:pt>
                <c:pt idx="19">
                  <c:v>-4.42225</c:v>
                </c:pt>
                <c:pt idx="20">
                  <c:v>-4.9000000000000004</c:v>
                </c:pt>
                <c:pt idx="21">
                  <c:v>-5.4022500000000004</c:v>
                </c:pt>
                <c:pt idx="22">
                  <c:v>-5.9290000000000003</c:v>
                </c:pt>
                <c:pt idx="23">
                  <c:v>-6.4802499999999998</c:v>
                </c:pt>
                <c:pt idx="24">
                  <c:v>-7.056</c:v>
                </c:pt>
                <c:pt idx="25">
                  <c:v>-7.65625</c:v>
                </c:pt>
                <c:pt idx="26">
                  <c:v>-8.2810000000000006</c:v>
                </c:pt>
                <c:pt idx="27">
                  <c:v>-8.9302500000000009</c:v>
                </c:pt>
                <c:pt idx="28">
                  <c:v>-9.604000000000001</c:v>
                </c:pt>
                <c:pt idx="29">
                  <c:v>-10.302250000000001</c:v>
                </c:pt>
                <c:pt idx="30">
                  <c:v>-11.025</c:v>
                </c:pt>
                <c:pt idx="31">
                  <c:v>-11.772250000000001</c:v>
                </c:pt>
                <c:pt idx="32">
                  <c:v>-12.544000000000002</c:v>
                </c:pt>
                <c:pt idx="33">
                  <c:v>-13.340250000000003</c:v>
                </c:pt>
                <c:pt idx="34">
                  <c:v>-14.161000000000003</c:v>
                </c:pt>
                <c:pt idx="35">
                  <c:v>-15.006250000000003</c:v>
                </c:pt>
                <c:pt idx="36">
                  <c:v>-15.876000000000003</c:v>
                </c:pt>
                <c:pt idx="37">
                  <c:v>-16.770250000000004</c:v>
                </c:pt>
                <c:pt idx="38">
                  <c:v>-17.689000000000007</c:v>
                </c:pt>
                <c:pt idx="39">
                  <c:v>-18.63225000000001</c:v>
                </c:pt>
                <c:pt idx="40">
                  <c:v>-19.600000000000012</c:v>
                </c:pt>
                <c:pt idx="41">
                  <c:v>-20.592250000000014</c:v>
                </c:pt>
                <c:pt idx="42">
                  <c:v>-21.609000000000016</c:v>
                </c:pt>
                <c:pt idx="43">
                  <c:v>-22.650250000000018</c:v>
                </c:pt>
                <c:pt idx="44">
                  <c:v>-23.716000000000019</c:v>
                </c:pt>
                <c:pt idx="45">
                  <c:v>-24.80625000000002</c:v>
                </c:pt>
                <c:pt idx="46">
                  <c:v>-25.921000000000021</c:v>
                </c:pt>
                <c:pt idx="47">
                  <c:v>-27.060250000000021</c:v>
                </c:pt>
                <c:pt idx="48">
                  <c:v>-28.224000000000022</c:v>
                </c:pt>
                <c:pt idx="49">
                  <c:v>-29.412250000000022</c:v>
                </c:pt>
                <c:pt idx="50">
                  <c:v>-30.625000000000021</c:v>
                </c:pt>
                <c:pt idx="51">
                  <c:v>-31.862250000000021</c:v>
                </c:pt>
                <c:pt idx="52">
                  <c:v>-33.124000000000024</c:v>
                </c:pt>
                <c:pt idx="53">
                  <c:v>-34.410250000000026</c:v>
                </c:pt>
                <c:pt idx="54">
                  <c:v>-35.721000000000025</c:v>
                </c:pt>
                <c:pt idx="55">
                  <c:v>-37.056250000000027</c:v>
                </c:pt>
                <c:pt idx="56">
                  <c:v>-38.416000000000025</c:v>
                </c:pt>
                <c:pt idx="57">
                  <c:v>-39.800250000000027</c:v>
                </c:pt>
                <c:pt idx="58">
                  <c:v>-41.209000000000024</c:v>
                </c:pt>
                <c:pt idx="59">
                  <c:v>-42.642250000000026</c:v>
                </c:pt>
                <c:pt idx="60">
                  <c:v>-44.100000000000023</c:v>
                </c:pt>
                <c:pt idx="61">
                  <c:v>-45.582250000000023</c:v>
                </c:pt>
                <c:pt idx="62">
                  <c:v>-47.08900000000002</c:v>
                </c:pt>
                <c:pt idx="63">
                  <c:v>-48.62025000000002</c:v>
                </c:pt>
                <c:pt idx="64">
                  <c:v>-50.176000000000023</c:v>
                </c:pt>
                <c:pt idx="65">
                  <c:v>-51.756250000000023</c:v>
                </c:pt>
                <c:pt idx="66">
                  <c:v>-53.361000000000026</c:v>
                </c:pt>
                <c:pt idx="67">
                  <c:v>-54.990250000000024</c:v>
                </c:pt>
                <c:pt idx="68">
                  <c:v>-56.644000000000027</c:v>
                </c:pt>
                <c:pt idx="69">
                  <c:v>-58.322250000000025</c:v>
                </c:pt>
                <c:pt idx="70">
                  <c:v>-60.025000000000027</c:v>
                </c:pt>
                <c:pt idx="71">
                  <c:v>-61.752250000000025</c:v>
                </c:pt>
                <c:pt idx="72">
                  <c:v>-63.504000000000026</c:v>
                </c:pt>
                <c:pt idx="73">
                  <c:v>-65.280250000000024</c:v>
                </c:pt>
                <c:pt idx="74">
                  <c:v>-67.081000000000017</c:v>
                </c:pt>
                <c:pt idx="75">
                  <c:v>-68.906250000000014</c:v>
                </c:pt>
                <c:pt idx="76">
                  <c:v>-70.756</c:v>
                </c:pt>
                <c:pt idx="77">
                  <c:v>-72.63024999999999</c:v>
                </c:pt>
                <c:pt idx="78">
                  <c:v>-74.528999999999982</c:v>
                </c:pt>
                <c:pt idx="79">
                  <c:v>-76.452249999999978</c:v>
                </c:pt>
                <c:pt idx="80">
                  <c:v>-78.399999999999977</c:v>
                </c:pt>
                <c:pt idx="81">
                  <c:v>-80.372249999999966</c:v>
                </c:pt>
                <c:pt idx="82">
                  <c:v>-82.368999999999957</c:v>
                </c:pt>
                <c:pt idx="83">
                  <c:v>-84.390249999999952</c:v>
                </c:pt>
                <c:pt idx="84">
                  <c:v>-86.43599999999995</c:v>
                </c:pt>
                <c:pt idx="85">
                  <c:v>-88.506249999999937</c:v>
                </c:pt>
                <c:pt idx="86">
                  <c:v>-90.600999999999928</c:v>
                </c:pt>
                <c:pt idx="87">
                  <c:v>-92.720249999999922</c:v>
                </c:pt>
                <c:pt idx="88">
                  <c:v>-94.863999999999919</c:v>
                </c:pt>
                <c:pt idx="89">
                  <c:v>-97.03224999999992</c:v>
                </c:pt>
                <c:pt idx="90">
                  <c:v>-99.224999999999909</c:v>
                </c:pt>
                <c:pt idx="91">
                  <c:v>-101.4422499999999</c:v>
                </c:pt>
                <c:pt idx="92">
                  <c:v>-103.6839999999999</c:v>
                </c:pt>
                <c:pt idx="93">
                  <c:v>-105.9502499999999</c:v>
                </c:pt>
                <c:pt idx="94">
                  <c:v>-108.24099999999989</c:v>
                </c:pt>
                <c:pt idx="95">
                  <c:v>-110.55624999999988</c:v>
                </c:pt>
                <c:pt idx="96">
                  <c:v>-112.89599999999987</c:v>
                </c:pt>
                <c:pt idx="97">
                  <c:v>-115.26024999999987</c:v>
                </c:pt>
                <c:pt idx="98">
                  <c:v>-117.64899999999987</c:v>
                </c:pt>
                <c:pt idx="99">
                  <c:v>-120.06224999999986</c:v>
                </c:pt>
                <c:pt idx="100">
                  <c:v>-122.49999999999986</c:v>
                </c:pt>
                <c:pt idx="101">
                  <c:v>-124.96224999999986</c:v>
                </c:pt>
                <c:pt idx="102">
                  <c:v>-127.44899999999986</c:v>
                </c:pt>
                <c:pt idx="103">
                  <c:v>-129.96024999999986</c:v>
                </c:pt>
                <c:pt idx="104">
                  <c:v>-132.49599999999987</c:v>
                </c:pt>
                <c:pt idx="105">
                  <c:v>-135.05624999999986</c:v>
                </c:pt>
                <c:pt idx="106">
                  <c:v>-137.64099999999985</c:v>
                </c:pt>
                <c:pt idx="107">
                  <c:v>-140.25024999999985</c:v>
                </c:pt>
                <c:pt idx="108">
                  <c:v>-142.88399999999984</c:v>
                </c:pt>
                <c:pt idx="109">
                  <c:v>-145.54224999999985</c:v>
                </c:pt>
                <c:pt idx="110">
                  <c:v>-148.22499999999985</c:v>
                </c:pt>
                <c:pt idx="111">
                  <c:v>-150.93224999999984</c:v>
                </c:pt>
                <c:pt idx="112">
                  <c:v>-153.66399999999985</c:v>
                </c:pt>
                <c:pt idx="113">
                  <c:v>-156.42024999999984</c:v>
                </c:pt>
                <c:pt idx="114">
                  <c:v>-159.20099999999982</c:v>
                </c:pt>
                <c:pt idx="115">
                  <c:v>-162.00624999999982</c:v>
                </c:pt>
                <c:pt idx="116">
                  <c:v>-164.83599999999981</c:v>
                </c:pt>
                <c:pt idx="117">
                  <c:v>-167.69024999999982</c:v>
                </c:pt>
                <c:pt idx="118">
                  <c:v>-170.56899999999982</c:v>
                </c:pt>
                <c:pt idx="119">
                  <c:v>-173.4722499999998</c:v>
                </c:pt>
                <c:pt idx="120">
                  <c:v>-176.39999999999981</c:v>
                </c:pt>
                <c:pt idx="121">
                  <c:v>-179.3522499999998</c:v>
                </c:pt>
                <c:pt idx="122">
                  <c:v>-182.32899999999981</c:v>
                </c:pt>
                <c:pt idx="123">
                  <c:v>-185.33024999999981</c:v>
                </c:pt>
                <c:pt idx="124">
                  <c:v>-188.3559999999998</c:v>
                </c:pt>
                <c:pt idx="125">
                  <c:v>-191.4062499999998</c:v>
                </c:pt>
                <c:pt idx="126">
                  <c:v>-194.4809999999998</c:v>
                </c:pt>
                <c:pt idx="127">
                  <c:v>-197.58024999999981</c:v>
                </c:pt>
                <c:pt idx="128">
                  <c:v>-200.70399999999981</c:v>
                </c:pt>
                <c:pt idx="129">
                  <c:v>-203.8522499999998</c:v>
                </c:pt>
                <c:pt idx="130">
                  <c:v>-207.02499999999981</c:v>
                </c:pt>
                <c:pt idx="131">
                  <c:v>-210.2222499999998</c:v>
                </c:pt>
                <c:pt idx="132">
                  <c:v>-213.44399999999979</c:v>
                </c:pt>
                <c:pt idx="133">
                  <c:v>-216.69024999999979</c:v>
                </c:pt>
                <c:pt idx="134">
                  <c:v>-219.96099999999979</c:v>
                </c:pt>
                <c:pt idx="135">
                  <c:v>-223.2562499999998</c:v>
                </c:pt>
                <c:pt idx="136">
                  <c:v>-226.57599999999979</c:v>
                </c:pt>
                <c:pt idx="137">
                  <c:v>-229.92024999999978</c:v>
                </c:pt>
                <c:pt idx="138">
                  <c:v>-233.28899999999979</c:v>
                </c:pt>
                <c:pt idx="139">
                  <c:v>-236.68224999999978</c:v>
                </c:pt>
                <c:pt idx="140">
                  <c:v>-240.09999999999977</c:v>
                </c:pt>
                <c:pt idx="141">
                  <c:v>-243.54224999999977</c:v>
                </c:pt>
                <c:pt idx="142">
                  <c:v>-247.00899999999976</c:v>
                </c:pt>
                <c:pt idx="143">
                  <c:v>-250.50024999999977</c:v>
                </c:pt>
                <c:pt idx="144">
                  <c:v>-254.01599999999976</c:v>
                </c:pt>
                <c:pt idx="145">
                  <c:v>-257.55624999999975</c:v>
                </c:pt>
                <c:pt idx="146">
                  <c:v>-261.12099999999975</c:v>
                </c:pt>
                <c:pt idx="147">
                  <c:v>-264.71024999999975</c:v>
                </c:pt>
                <c:pt idx="148">
                  <c:v>-268.32399999999973</c:v>
                </c:pt>
                <c:pt idx="149">
                  <c:v>-271.9622499999997</c:v>
                </c:pt>
                <c:pt idx="150">
                  <c:v>-275.62499999999972</c:v>
                </c:pt>
                <c:pt idx="151">
                  <c:v>-279.31224999999972</c:v>
                </c:pt>
                <c:pt idx="152">
                  <c:v>-283.02399999999972</c:v>
                </c:pt>
                <c:pt idx="153">
                  <c:v>-286.7602499999997</c:v>
                </c:pt>
                <c:pt idx="154">
                  <c:v>-290.52099999999967</c:v>
                </c:pt>
                <c:pt idx="155">
                  <c:v>-294.30624999999969</c:v>
                </c:pt>
                <c:pt idx="156">
                  <c:v>-298.1159999999997</c:v>
                </c:pt>
                <c:pt idx="157">
                  <c:v>-301.9502499999997</c:v>
                </c:pt>
                <c:pt idx="158">
                  <c:v>-305.80899999999968</c:v>
                </c:pt>
                <c:pt idx="159">
                  <c:v>-309.69224999999966</c:v>
                </c:pt>
                <c:pt idx="160">
                  <c:v>-313.59999999999962</c:v>
                </c:pt>
                <c:pt idx="161">
                  <c:v>-317.53224999999964</c:v>
                </c:pt>
                <c:pt idx="162">
                  <c:v>-321.48899999999963</c:v>
                </c:pt>
                <c:pt idx="163">
                  <c:v>-325.47024999999962</c:v>
                </c:pt>
                <c:pt idx="164">
                  <c:v>-329.4759999999996</c:v>
                </c:pt>
                <c:pt idx="165">
                  <c:v>-333.50624999999957</c:v>
                </c:pt>
                <c:pt idx="166">
                  <c:v>-337.56099999999958</c:v>
                </c:pt>
                <c:pt idx="167">
                  <c:v>-341.64024999999958</c:v>
                </c:pt>
                <c:pt idx="168">
                  <c:v>-345.74399999999957</c:v>
                </c:pt>
                <c:pt idx="169">
                  <c:v>-349.87224999999955</c:v>
                </c:pt>
                <c:pt idx="170">
                  <c:v>-354.02499999999952</c:v>
                </c:pt>
                <c:pt idx="171">
                  <c:v>-358.20224999999954</c:v>
                </c:pt>
                <c:pt idx="172">
                  <c:v>-362.40399999999954</c:v>
                </c:pt>
                <c:pt idx="173">
                  <c:v>-366.63024999999953</c:v>
                </c:pt>
                <c:pt idx="174">
                  <c:v>-370.88099999999952</c:v>
                </c:pt>
                <c:pt idx="175">
                  <c:v>-375.15624999999949</c:v>
                </c:pt>
                <c:pt idx="176">
                  <c:v>-379.45599999999945</c:v>
                </c:pt>
                <c:pt idx="177">
                  <c:v>-383.78024999999946</c:v>
                </c:pt>
                <c:pt idx="178">
                  <c:v>-388.12899999999945</c:v>
                </c:pt>
                <c:pt idx="179">
                  <c:v>-392.50224999999944</c:v>
                </c:pt>
                <c:pt idx="180">
                  <c:v>-396.89999999999941</c:v>
                </c:pt>
                <c:pt idx="181">
                  <c:v>-401.32224999999937</c:v>
                </c:pt>
                <c:pt idx="182">
                  <c:v>-405.76899999999938</c:v>
                </c:pt>
                <c:pt idx="183">
                  <c:v>-410.24024999999938</c:v>
                </c:pt>
                <c:pt idx="184">
                  <c:v>-414.73599999999936</c:v>
                </c:pt>
                <c:pt idx="185">
                  <c:v>-419.25624999999934</c:v>
                </c:pt>
                <c:pt idx="186">
                  <c:v>-423.80099999999931</c:v>
                </c:pt>
                <c:pt idx="187">
                  <c:v>-428.37024999999932</c:v>
                </c:pt>
                <c:pt idx="188">
                  <c:v>-432.96399999999932</c:v>
                </c:pt>
                <c:pt idx="189">
                  <c:v>-437.58224999999931</c:v>
                </c:pt>
                <c:pt idx="190">
                  <c:v>-442.22499999999928</c:v>
                </c:pt>
                <c:pt idx="191">
                  <c:v>-446.89224999999925</c:v>
                </c:pt>
                <c:pt idx="192">
                  <c:v>-451.58399999999921</c:v>
                </c:pt>
                <c:pt idx="193">
                  <c:v>-456.30024999999921</c:v>
                </c:pt>
                <c:pt idx="194">
                  <c:v>-461.0409999999992</c:v>
                </c:pt>
                <c:pt idx="195">
                  <c:v>-465.80624999999918</c:v>
                </c:pt>
                <c:pt idx="196">
                  <c:v>-470.59599999999915</c:v>
                </c:pt>
                <c:pt idx="197">
                  <c:v>-475.41024999999911</c:v>
                </c:pt>
                <c:pt idx="198">
                  <c:v>-480.24899999999911</c:v>
                </c:pt>
                <c:pt idx="199">
                  <c:v>-485.11224999999911</c:v>
                </c:pt>
                <c:pt idx="200">
                  <c:v>-489.99999999999909</c:v>
                </c:pt>
                <c:pt idx="201">
                  <c:v>-494.91224999999906</c:v>
                </c:pt>
                <c:pt idx="202">
                  <c:v>-499.84899999999902</c:v>
                </c:pt>
                <c:pt idx="203">
                  <c:v>-504.81024999999903</c:v>
                </c:pt>
                <c:pt idx="204">
                  <c:v>-509.79599999999903</c:v>
                </c:pt>
                <c:pt idx="205">
                  <c:v>-514.80624999999895</c:v>
                </c:pt>
                <c:pt idx="206">
                  <c:v>-519.84099999999899</c:v>
                </c:pt>
                <c:pt idx="207">
                  <c:v>-524.90024999999901</c:v>
                </c:pt>
                <c:pt idx="208">
                  <c:v>-529.98399999999901</c:v>
                </c:pt>
                <c:pt idx="209">
                  <c:v>-535.09224999999901</c:v>
                </c:pt>
                <c:pt idx="210">
                  <c:v>-540.224999999999</c:v>
                </c:pt>
                <c:pt idx="211">
                  <c:v>-545.38224999999898</c:v>
                </c:pt>
                <c:pt idx="212">
                  <c:v>-550.56399999999894</c:v>
                </c:pt>
                <c:pt idx="213">
                  <c:v>-555.7702499999989</c:v>
                </c:pt>
                <c:pt idx="214">
                  <c:v>-561.00099999999884</c:v>
                </c:pt>
                <c:pt idx="215">
                  <c:v>-566.25624999999877</c:v>
                </c:pt>
                <c:pt idx="216">
                  <c:v>-571.53599999999869</c:v>
                </c:pt>
                <c:pt idx="217">
                  <c:v>-576.84024999999872</c:v>
                </c:pt>
                <c:pt idx="218">
                  <c:v>-582.16899999999873</c:v>
                </c:pt>
                <c:pt idx="219">
                  <c:v>-587.52224999999873</c:v>
                </c:pt>
                <c:pt idx="220">
                  <c:v>-592.89999999999873</c:v>
                </c:pt>
                <c:pt idx="221">
                  <c:v>-598.30224999999871</c:v>
                </c:pt>
                <c:pt idx="222">
                  <c:v>-603.72899999999868</c:v>
                </c:pt>
                <c:pt idx="223">
                  <c:v>-609.18024999999864</c:v>
                </c:pt>
                <c:pt idx="224">
                  <c:v>-614.65599999999858</c:v>
                </c:pt>
                <c:pt idx="225">
                  <c:v>-620.15624999999852</c:v>
                </c:pt>
                <c:pt idx="226">
                  <c:v>-625.68099999999845</c:v>
                </c:pt>
                <c:pt idx="227">
                  <c:v>-631.23024999999848</c:v>
                </c:pt>
                <c:pt idx="228">
                  <c:v>-636.8039999999985</c:v>
                </c:pt>
                <c:pt idx="229">
                  <c:v>-642.4022499999985</c:v>
                </c:pt>
                <c:pt idx="230">
                  <c:v>-648.0249999999985</c:v>
                </c:pt>
                <c:pt idx="231">
                  <c:v>-653.67224999999848</c:v>
                </c:pt>
                <c:pt idx="232">
                  <c:v>-659.34399999999846</c:v>
                </c:pt>
                <c:pt idx="233">
                  <c:v>-665.04024999999842</c:v>
                </c:pt>
                <c:pt idx="234">
                  <c:v>-670.76099999999838</c:v>
                </c:pt>
                <c:pt idx="235">
                  <c:v>-676.50624999999832</c:v>
                </c:pt>
                <c:pt idx="236">
                  <c:v>-682.27599999999825</c:v>
                </c:pt>
                <c:pt idx="237">
                  <c:v>-688.07024999999817</c:v>
                </c:pt>
                <c:pt idx="238">
                  <c:v>-693.88899999999819</c:v>
                </c:pt>
                <c:pt idx="239">
                  <c:v>-699.7322499999982</c:v>
                </c:pt>
                <c:pt idx="240">
                  <c:v>-705.5999999999982</c:v>
                </c:pt>
                <c:pt idx="241">
                  <c:v>-711.49224999999819</c:v>
                </c:pt>
                <c:pt idx="242">
                  <c:v>-717.40899999999817</c:v>
                </c:pt>
                <c:pt idx="243">
                  <c:v>-723.35024999999814</c:v>
                </c:pt>
                <c:pt idx="244">
                  <c:v>-729.3159999999981</c:v>
                </c:pt>
                <c:pt idx="245">
                  <c:v>-735.30624999999804</c:v>
                </c:pt>
                <c:pt idx="246">
                  <c:v>-741.32099999999798</c:v>
                </c:pt>
                <c:pt idx="247">
                  <c:v>-747.3602499999979</c:v>
                </c:pt>
                <c:pt idx="248">
                  <c:v>-753.42399999999782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86-48CE-9411-836E90AB5B7D}"/>
            </c:ext>
          </c:extLst>
        </c:ser>
        <c:ser>
          <c:idx val="1"/>
          <c:order val="1"/>
          <c:tx>
            <c:v>Position analytique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'fictionless model'!$B$2:$B$250</c:f>
              <c:numCache>
                <c:formatCode>General</c:formatCode>
                <c:ptCount val="24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</c:numCache>
            </c:numRef>
          </c:xVal>
          <c:yVal>
            <c:numRef>
              <c:f>'fictionless model'!$G$2:$G$250</c:f>
              <c:numCache>
                <c:formatCode>General</c:formatCode>
                <c:ptCount val="249"/>
                <c:pt idx="0">
                  <c:v>0</c:v>
                </c:pt>
                <c:pt idx="1">
                  <c:v>-1.2250000000000002E-2</c:v>
                </c:pt>
                <c:pt idx="2">
                  <c:v>-4.9000000000000009E-2</c:v>
                </c:pt>
                <c:pt idx="3">
                  <c:v>-0.11025000000000004</c:v>
                </c:pt>
                <c:pt idx="4">
                  <c:v>-0.19600000000000004</c:v>
                </c:pt>
                <c:pt idx="5">
                  <c:v>-0.30625000000000002</c:v>
                </c:pt>
                <c:pt idx="6">
                  <c:v>-0.441</c:v>
                </c:pt>
                <c:pt idx="7">
                  <c:v>-0.60024999999999995</c:v>
                </c:pt>
                <c:pt idx="8">
                  <c:v>-0.78399999999999992</c:v>
                </c:pt>
                <c:pt idx="9">
                  <c:v>-0.99224999999999997</c:v>
                </c:pt>
                <c:pt idx="10">
                  <c:v>-1.2249999999999996</c:v>
                </c:pt>
                <c:pt idx="11">
                  <c:v>-1.4822499999999996</c:v>
                </c:pt>
                <c:pt idx="12">
                  <c:v>-1.764</c:v>
                </c:pt>
                <c:pt idx="13">
                  <c:v>-2.0702500000000006</c:v>
                </c:pt>
                <c:pt idx="14">
                  <c:v>-2.4010000000000007</c:v>
                </c:pt>
                <c:pt idx="15">
                  <c:v>-2.756250000000001</c:v>
                </c:pt>
                <c:pt idx="16">
                  <c:v>-3.1360000000000015</c:v>
                </c:pt>
                <c:pt idx="17">
                  <c:v>-3.5402500000000017</c:v>
                </c:pt>
                <c:pt idx="18">
                  <c:v>-3.969000000000003</c:v>
                </c:pt>
                <c:pt idx="19">
                  <c:v>-4.4222500000000036</c:v>
                </c:pt>
                <c:pt idx="20">
                  <c:v>-4.9000000000000021</c:v>
                </c:pt>
                <c:pt idx="21">
                  <c:v>-5.4022500000000031</c:v>
                </c:pt>
                <c:pt idx="22">
                  <c:v>-5.9290000000000038</c:v>
                </c:pt>
                <c:pt idx="23">
                  <c:v>-6.4802500000000052</c:v>
                </c:pt>
                <c:pt idx="24">
                  <c:v>-7.0560000000000054</c:v>
                </c:pt>
                <c:pt idx="25">
                  <c:v>-7.6562500000000062</c:v>
                </c:pt>
                <c:pt idx="26">
                  <c:v>-8.2810000000000059</c:v>
                </c:pt>
                <c:pt idx="27">
                  <c:v>-8.930250000000008</c:v>
                </c:pt>
                <c:pt idx="28">
                  <c:v>-9.6040000000000081</c:v>
                </c:pt>
                <c:pt idx="29">
                  <c:v>-10.30225000000001</c:v>
                </c:pt>
                <c:pt idx="30">
                  <c:v>-11.025000000000011</c:v>
                </c:pt>
                <c:pt idx="31">
                  <c:v>-11.772250000000012</c:v>
                </c:pt>
                <c:pt idx="32">
                  <c:v>-12.544000000000013</c:v>
                </c:pt>
                <c:pt idx="33">
                  <c:v>-13.340250000000013</c:v>
                </c:pt>
                <c:pt idx="34">
                  <c:v>-14.161000000000016</c:v>
                </c:pt>
                <c:pt idx="35">
                  <c:v>-15.006250000000016</c:v>
                </c:pt>
                <c:pt idx="36">
                  <c:v>-15.876000000000019</c:v>
                </c:pt>
                <c:pt idx="37">
                  <c:v>-16.770250000000019</c:v>
                </c:pt>
                <c:pt idx="38">
                  <c:v>-17.689000000000021</c:v>
                </c:pt>
                <c:pt idx="39">
                  <c:v>-18.63225000000002</c:v>
                </c:pt>
                <c:pt idx="40">
                  <c:v>-19.600000000000016</c:v>
                </c:pt>
                <c:pt idx="41">
                  <c:v>-20.592250000000014</c:v>
                </c:pt>
                <c:pt idx="42">
                  <c:v>-21.609000000000012</c:v>
                </c:pt>
                <c:pt idx="43">
                  <c:v>-22.650250000000007</c:v>
                </c:pt>
                <c:pt idx="44">
                  <c:v>-23.716000000000005</c:v>
                </c:pt>
                <c:pt idx="45">
                  <c:v>-24.806250000000002</c:v>
                </c:pt>
                <c:pt idx="46">
                  <c:v>-25.920999999999996</c:v>
                </c:pt>
                <c:pt idx="47">
                  <c:v>-27.060249999999993</c:v>
                </c:pt>
                <c:pt idx="48">
                  <c:v>-28.22399999999999</c:v>
                </c:pt>
                <c:pt idx="49">
                  <c:v>-29.412249999999986</c:v>
                </c:pt>
                <c:pt idx="50">
                  <c:v>-30.624999999999979</c:v>
                </c:pt>
                <c:pt idx="51">
                  <c:v>-31.862249999999975</c:v>
                </c:pt>
                <c:pt idx="52">
                  <c:v>-33.123999999999974</c:v>
                </c:pt>
                <c:pt idx="53">
                  <c:v>-34.410249999999969</c:v>
                </c:pt>
                <c:pt idx="54">
                  <c:v>-35.720999999999961</c:v>
                </c:pt>
                <c:pt idx="55">
                  <c:v>-37.056249999999956</c:v>
                </c:pt>
                <c:pt idx="56">
                  <c:v>-38.415999999999947</c:v>
                </c:pt>
                <c:pt idx="57">
                  <c:v>-39.800249999999942</c:v>
                </c:pt>
                <c:pt idx="58">
                  <c:v>-41.208999999999939</c:v>
                </c:pt>
                <c:pt idx="59">
                  <c:v>-42.642249999999933</c:v>
                </c:pt>
                <c:pt idx="60">
                  <c:v>-44.099999999999923</c:v>
                </c:pt>
                <c:pt idx="61">
                  <c:v>-45.582249999999924</c:v>
                </c:pt>
                <c:pt idx="62">
                  <c:v>-47.088999999999913</c:v>
                </c:pt>
                <c:pt idx="63">
                  <c:v>-48.620249999999906</c:v>
                </c:pt>
                <c:pt idx="64">
                  <c:v>-50.175999999999895</c:v>
                </c:pt>
                <c:pt idx="65">
                  <c:v>-51.756249999999888</c:v>
                </c:pt>
                <c:pt idx="66">
                  <c:v>-53.360999999999883</c:v>
                </c:pt>
                <c:pt idx="67">
                  <c:v>-54.990249999999875</c:v>
                </c:pt>
                <c:pt idx="68">
                  <c:v>-56.64399999999987</c:v>
                </c:pt>
                <c:pt idx="69">
                  <c:v>-58.322249999999862</c:v>
                </c:pt>
                <c:pt idx="70">
                  <c:v>-60.024999999999856</c:v>
                </c:pt>
                <c:pt idx="71">
                  <c:v>-61.75224999999984</c:v>
                </c:pt>
                <c:pt idx="72">
                  <c:v>-63.503999999999841</c:v>
                </c:pt>
                <c:pt idx="73">
                  <c:v>-65.280249999999825</c:v>
                </c:pt>
                <c:pt idx="74">
                  <c:v>-67.080999999999818</c:v>
                </c:pt>
                <c:pt idx="75">
                  <c:v>-68.906249999999815</c:v>
                </c:pt>
                <c:pt idx="76">
                  <c:v>-70.755999999999801</c:v>
                </c:pt>
                <c:pt idx="77">
                  <c:v>-72.630249999999791</c:v>
                </c:pt>
                <c:pt idx="78">
                  <c:v>-74.528999999999769</c:v>
                </c:pt>
                <c:pt idx="79">
                  <c:v>-76.452249999999779</c:v>
                </c:pt>
                <c:pt idx="80">
                  <c:v>-78.39999999999975</c:v>
                </c:pt>
                <c:pt idx="81">
                  <c:v>-80.372249999999752</c:v>
                </c:pt>
                <c:pt idx="82">
                  <c:v>-82.36899999999973</c:v>
                </c:pt>
                <c:pt idx="83">
                  <c:v>-84.390249999999739</c:v>
                </c:pt>
                <c:pt idx="84">
                  <c:v>-86.435999999999723</c:v>
                </c:pt>
                <c:pt idx="85">
                  <c:v>-88.50624999999971</c:v>
                </c:pt>
                <c:pt idx="86">
                  <c:v>-90.600999999999701</c:v>
                </c:pt>
                <c:pt idx="87">
                  <c:v>-92.720249999999695</c:v>
                </c:pt>
                <c:pt idx="88">
                  <c:v>-94.863999999999677</c:v>
                </c:pt>
                <c:pt idx="89">
                  <c:v>-97.032249999999664</c:v>
                </c:pt>
                <c:pt idx="90">
                  <c:v>-99.224999999999653</c:v>
                </c:pt>
                <c:pt idx="91">
                  <c:v>-101.44224999999965</c:v>
                </c:pt>
                <c:pt idx="92">
                  <c:v>-103.68399999999963</c:v>
                </c:pt>
                <c:pt idx="93">
                  <c:v>-105.95024999999963</c:v>
                </c:pt>
                <c:pt idx="94">
                  <c:v>-108.2409999999996</c:v>
                </c:pt>
                <c:pt idx="95">
                  <c:v>-110.55624999999961</c:v>
                </c:pt>
                <c:pt idx="96">
                  <c:v>-112.89599999999957</c:v>
                </c:pt>
                <c:pt idx="97">
                  <c:v>-115.26024999999957</c:v>
                </c:pt>
                <c:pt idx="98">
                  <c:v>-117.64899999999956</c:v>
                </c:pt>
                <c:pt idx="99">
                  <c:v>-120.06224999999955</c:v>
                </c:pt>
                <c:pt idx="100">
                  <c:v>-122.49999999999953</c:v>
                </c:pt>
                <c:pt idx="101">
                  <c:v>-124.96224999999953</c:v>
                </c:pt>
                <c:pt idx="102">
                  <c:v>-127.4489999999995</c:v>
                </c:pt>
                <c:pt idx="103">
                  <c:v>-129.96024999999949</c:v>
                </c:pt>
                <c:pt idx="104">
                  <c:v>-132.49599999999947</c:v>
                </c:pt>
                <c:pt idx="105">
                  <c:v>-135.05624999999947</c:v>
                </c:pt>
                <c:pt idx="106">
                  <c:v>-137.64099999999945</c:v>
                </c:pt>
                <c:pt idx="107">
                  <c:v>-140.25024999999943</c:v>
                </c:pt>
                <c:pt idx="108">
                  <c:v>-142.88399999999942</c:v>
                </c:pt>
                <c:pt idx="109">
                  <c:v>-145.5422499999994</c:v>
                </c:pt>
                <c:pt idx="110">
                  <c:v>-148.2249999999994</c:v>
                </c:pt>
                <c:pt idx="111">
                  <c:v>-150.93224999999936</c:v>
                </c:pt>
                <c:pt idx="112">
                  <c:v>-153.66399999999936</c:v>
                </c:pt>
                <c:pt idx="113">
                  <c:v>-156.42024999999933</c:v>
                </c:pt>
                <c:pt idx="114">
                  <c:v>-159.20099999999934</c:v>
                </c:pt>
                <c:pt idx="115">
                  <c:v>-162.00624999999931</c:v>
                </c:pt>
                <c:pt idx="116">
                  <c:v>-164.8359999999993</c:v>
                </c:pt>
                <c:pt idx="117">
                  <c:v>-167.69024999999928</c:v>
                </c:pt>
                <c:pt idx="118">
                  <c:v>-170.56899999999928</c:v>
                </c:pt>
                <c:pt idx="119">
                  <c:v>-173.47224999999924</c:v>
                </c:pt>
                <c:pt idx="120">
                  <c:v>-176.39999999999924</c:v>
                </c:pt>
                <c:pt idx="121">
                  <c:v>-179.3522499999992</c:v>
                </c:pt>
                <c:pt idx="122">
                  <c:v>-182.32899999999921</c:v>
                </c:pt>
                <c:pt idx="123">
                  <c:v>-185.33024999999918</c:v>
                </c:pt>
                <c:pt idx="124">
                  <c:v>-188.35599999999917</c:v>
                </c:pt>
                <c:pt idx="125">
                  <c:v>-191.40624999999915</c:v>
                </c:pt>
                <c:pt idx="126">
                  <c:v>-194.48099999999914</c:v>
                </c:pt>
                <c:pt idx="127">
                  <c:v>-197.5802499999991</c:v>
                </c:pt>
                <c:pt idx="128">
                  <c:v>-200.70399999999907</c:v>
                </c:pt>
                <c:pt idx="129">
                  <c:v>-203.85224999999906</c:v>
                </c:pt>
                <c:pt idx="130">
                  <c:v>-207.02499999999904</c:v>
                </c:pt>
                <c:pt idx="131">
                  <c:v>-210.22224999999904</c:v>
                </c:pt>
                <c:pt idx="132">
                  <c:v>-213.44399999999899</c:v>
                </c:pt>
                <c:pt idx="133">
                  <c:v>-216.69024999999897</c:v>
                </c:pt>
                <c:pt idx="134">
                  <c:v>-219.96099999999899</c:v>
                </c:pt>
                <c:pt idx="135">
                  <c:v>-223.25624999999897</c:v>
                </c:pt>
                <c:pt idx="136">
                  <c:v>-226.57599999999894</c:v>
                </c:pt>
                <c:pt idx="137">
                  <c:v>-229.9202499999989</c:v>
                </c:pt>
                <c:pt idx="138">
                  <c:v>-233.28899999999891</c:v>
                </c:pt>
                <c:pt idx="139">
                  <c:v>-236.68224999999887</c:v>
                </c:pt>
                <c:pt idx="140">
                  <c:v>-240.09999999999886</c:v>
                </c:pt>
                <c:pt idx="141">
                  <c:v>-243.54224999999883</c:v>
                </c:pt>
                <c:pt idx="142">
                  <c:v>-247.00899999999885</c:v>
                </c:pt>
                <c:pt idx="143">
                  <c:v>-250.5002499999988</c:v>
                </c:pt>
                <c:pt idx="144">
                  <c:v>-254.01599999999877</c:v>
                </c:pt>
                <c:pt idx="145">
                  <c:v>-257.55624999999873</c:v>
                </c:pt>
                <c:pt idx="146">
                  <c:v>-261.12099999999873</c:v>
                </c:pt>
                <c:pt idx="147">
                  <c:v>-264.71024999999872</c:v>
                </c:pt>
                <c:pt idx="148">
                  <c:v>-268.3239999999987</c:v>
                </c:pt>
                <c:pt idx="149">
                  <c:v>-271.96224999999868</c:v>
                </c:pt>
                <c:pt idx="150">
                  <c:v>-275.62499999999869</c:v>
                </c:pt>
                <c:pt idx="151">
                  <c:v>-279.31224999999864</c:v>
                </c:pt>
                <c:pt idx="152">
                  <c:v>-283.02399999999858</c:v>
                </c:pt>
                <c:pt idx="153">
                  <c:v>-286.76024999999856</c:v>
                </c:pt>
                <c:pt idx="154">
                  <c:v>-290.52099999999854</c:v>
                </c:pt>
                <c:pt idx="155">
                  <c:v>-294.30624999999856</c:v>
                </c:pt>
                <c:pt idx="156">
                  <c:v>-298.11599999999851</c:v>
                </c:pt>
                <c:pt idx="157">
                  <c:v>-301.9502499999985</c:v>
                </c:pt>
                <c:pt idx="158">
                  <c:v>-305.80899999999843</c:v>
                </c:pt>
                <c:pt idx="159">
                  <c:v>-309.69224999999847</c:v>
                </c:pt>
                <c:pt idx="160">
                  <c:v>-313.59999999999843</c:v>
                </c:pt>
                <c:pt idx="161">
                  <c:v>-317.53224999999838</c:v>
                </c:pt>
                <c:pt idx="162">
                  <c:v>-321.48899999999844</c:v>
                </c:pt>
                <c:pt idx="163">
                  <c:v>-325.47024999999849</c:v>
                </c:pt>
                <c:pt idx="164">
                  <c:v>-329.47599999999858</c:v>
                </c:pt>
                <c:pt idx="165">
                  <c:v>-333.5062499999986</c:v>
                </c:pt>
                <c:pt idx="166">
                  <c:v>-337.56099999999861</c:v>
                </c:pt>
                <c:pt idx="167">
                  <c:v>-341.64024999999867</c:v>
                </c:pt>
                <c:pt idx="168">
                  <c:v>-345.74399999999872</c:v>
                </c:pt>
                <c:pt idx="169">
                  <c:v>-349.87224999999881</c:v>
                </c:pt>
                <c:pt idx="170">
                  <c:v>-354.02499999999884</c:v>
                </c:pt>
                <c:pt idx="171">
                  <c:v>-358.20224999999891</c:v>
                </c:pt>
                <c:pt idx="172">
                  <c:v>-362.40399999999897</c:v>
                </c:pt>
                <c:pt idx="173">
                  <c:v>-366.63024999999897</c:v>
                </c:pt>
                <c:pt idx="174">
                  <c:v>-370.88099999999906</c:v>
                </c:pt>
                <c:pt idx="175">
                  <c:v>-375.15624999999909</c:v>
                </c:pt>
                <c:pt idx="176">
                  <c:v>-379.45599999999916</c:v>
                </c:pt>
                <c:pt idx="177">
                  <c:v>-383.78024999999923</c:v>
                </c:pt>
                <c:pt idx="178">
                  <c:v>-388.12899999999928</c:v>
                </c:pt>
                <c:pt idx="179">
                  <c:v>-392.50224999999932</c:v>
                </c:pt>
                <c:pt idx="180">
                  <c:v>-396.89999999999935</c:v>
                </c:pt>
                <c:pt idx="181">
                  <c:v>-401.32224999999943</c:v>
                </c:pt>
                <c:pt idx="182">
                  <c:v>-405.76899999999949</c:v>
                </c:pt>
                <c:pt idx="183">
                  <c:v>-410.24024999999961</c:v>
                </c:pt>
                <c:pt idx="184">
                  <c:v>-414.73599999999965</c:v>
                </c:pt>
                <c:pt idx="185">
                  <c:v>-419.25624999999974</c:v>
                </c:pt>
                <c:pt idx="186">
                  <c:v>-423.80099999999976</c:v>
                </c:pt>
                <c:pt idx="187">
                  <c:v>-428.37024999999983</c:v>
                </c:pt>
                <c:pt idx="188">
                  <c:v>-432.96399999999988</c:v>
                </c:pt>
                <c:pt idx="189">
                  <c:v>-437.58224999999999</c:v>
                </c:pt>
                <c:pt idx="190">
                  <c:v>-442.22500000000002</c:v>
                </c:pt>
                <c:pt idx="191">
                  <c:v>-446.8922500000001</c:v>
                </c:pt>
                <c:pt idx="192">
                  <c:v>-451.58400000000017</c:v>
                </c:pt>
                <c:pt idx="193">
                  <c:v>-456.30025000000023</c:v>
                </c:pt>
                <c:pt idx="194">
                  <c:v>-461.04100000000028</c:v>
                </c:pt>
                <c:pt idx="195">
                  <c:v>-465.80625000000038</c:v>
                </c:pt>
                <c:pt idx="196">
                  <c:v>-470.59600000000046</c:v>
                </c:pt>
                <c:pt idx="197">
                  <c:v>-475.41025000000053</c:v>
                </c:pt>
                <c:pt idx="198">
                  <c:v>-480.24900000000059</c:v>
                </c:pt>
                <c:pt idx="199">
                  <c:v>-485.1122500000007</c:v>
                </c:pt>
                <c:pt idx="200">
                  <c:v>-490.00000000000068</c:v>
                </c:pt>
                <c:pt idx="201">
                  <c:v>-494.91225000000077</c:v>
                </c:pt>
                <c:pt idx="202">
                  <c:v>-499.8490000000009</c:v>
                </c:pt>
                <c:pt idx="203">
                  <c:v>-504.81025000000096</c:v>
                </c:pt>
                <c:pt idx="204">
                  <c:v>-509.79600000000107</c:v>
                </c:pt>
                <c:pt idx="205">
                  <c:v>-514.80625000000111</c:v>
                </c:pt>
                <c:pt idx="206">
                  <c:v>-519.84100000000126</c:v>
                </c:pt>
                <c:pt idx="207">
                  <c:v>-524.90025000000128</c:v>
                </c:pt>
                <c:pt idx="208">
                  <c:v>-529.98400000000129</c:v>
                </c:pt>
                <c:pt idx="209">
                  <c:v>-535.0922500000014</c:v>
                </c:pt>
                <c:pt idx="210">
                  <c:v>-540.2250000000015</c:v>
                </c:pt>
                <c:pt idx="211">
                  <c:v>-545.38225000000159</c:v>
                </c:pt>
                <c:pt idx="212">
                  <c:v>-550.56400000000167</c:v>
                </c:pt>
                <c:pt idx="213">
                  <c:v>-555.77025000000174</c:v>
                </c:pt>
                <c:pt idx="214">
                  <c:v>-561.0010000000018</c:v>
                </c:pt>
                <c:pt idx="215">
                  <c:v>-566.25625000000184</c:v>
                </c:pt>
                <c:pt idx="216">
                  <c:v>-571.53600000000199</c:v>
                </c:pt>
                <c:pt idx="217">
                  <c:v>-576.84025000000213</c:v>
                </c:pt>
                <c:pt idx="218">
                  <c:v>-582.16900000000214</c:v>
                </c:pt>
                <c:pt idx="219">
                  <c:v>-587.52225000000226</c:v>
                </c:pt>
                <c:pt idx="220">
                  <c:v>-592.90000000000225</c:v>
                </c:pt>
                <c:pt idx="221">
                  <c:v>-598.30225000000246</c:v>
                </c:pt>
                <c:pt idx="222">
                  <c:v>-603.72900000000254</c:v>
                </c:pt>
                <c:pt idx="223">
                  <c:v>-609.18025000000262</c:v>
                </c:pt>
                <c:pt idx="224">
                  <c:v>-614.65600000000268</c:v>
                </c:pt>
                <c:pt idx="225">
                  <c:v>-620.15625000000284</c:v>
                </c:pt>
                <c:pt idx="226">
                  <c:v>-625.68100000000288</c:v>
                </c:pt>
                <c:pt idx="227">
                  <c:v>-631.23025000000291</c:v>
                </c:pt>
                <c:pt idx="228">
                  <c:v>-636.80400000000304</c:v>
                </c:pt>
                <c:pt idx="229">
                  <c:v>-642.40225000000316</c:v>
                </c:pt>
                <c:pt idx="230">
                  <c:v>-648.02500000000327</c:v>
                </c:pt>
                <c:pt idx="231">
                  <c:v>-653.67225000000337</c:v>
                </c:pt>
                <c:pt idx="232">
                  <c:v>-659.34400000000346</c:v>
                </c:pt>
                <c:pt idx="233">
                  <c:v>-665.04025000000354</c:v>
                </c:pt>
                <c:pt idx="234">
                  <c:v>-670.76100000000361</c:v>
                </c:pt>
                <c:pt idx="235">
                  <c:v>-676.50625000000366</c:v>
                </c:pt>
                <c:pt idx="236">
                  <c:v>-682.27600000000382</c:v>
                </c:pt>
                <c:pt idx="237">
                  <c:v>-688.07025000000397</c:v>
                </c:pt>
                <c:pt idx="238">
                  <c:v>-693.88900000000399</c:v>
                </c:pt>
                <c:pt idx="239">
                  <c:v>-699.73225000000411</c:v>
                </c:pt>
                <c:pt idx="240">
                  <c:v>-705.60000000000423</c:v>
                </c:pt>
                <c:pt idx="241">
                  <c:v>-711.49225000000433</c:v>
                </c:pt>
                <c:pt idx="242">
                  <c:v>-717.40900000000443</c:v>
                </c:pt>
                <c:pt idx="243">
                  <c:v>-723.35025000000451</c:v>
                </c:pt>
                <c:pt idx="244">
                  <c:v>-729.31600000000469</c:v>
                </c:pt>
                <c:pt idx="245">
                  <c:v>-735.30625000000475</c:v>
                </c:pt>
                <c:pt idx="246">
                  <c:v>-741.32100000000491</c:v>
                </c:pt>
                <c:pt idx="247">
                  <c:v>-747.36025000000495</c:v>
                </c:pt>
                <c:pt idx="248">
                  <c:v>-753.42400000000498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86-48CE-9411-836E90AB5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161968"/>
        <c:axId val="633162328"/>
      </c:scatterChart>
      <c:valAx>
        <c:axId val="63316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3162328"/>
        <c:crosses val="autoZero"/>
        <c:crossBetween val="midCat"/>
      </c:valAx>
      <c:valAx>
        <c:axId val="63316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316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position iter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fiction ajusted mode'!$B$2:$B$250</c:f>
              <c:numCache>
                <c:formatCode>General</c:formatCode>
                <c:ptCount val="24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</c:numCache>
            </c:numRef>
          </c:xVal>
          <c:yVal>
            <c:numRef>
              <c:f>'linear fiction ajusted mode'!$G$2:$G$250</c:f>
              <c:numCache>
                <c:formatCode>General</c:formatCode>
                <c:ptCount val="249"/>
                <c:pt idx="0">
                  <c:v>0</c:v>
                </c:pt>
                <c:pt idx="1">
                  <c:v>-1.2250000000000004E-2</c:v>
                </c:pt>
                <c:pt idx="2">
                  <c:v>-7.3336802777777793E-2</c:v>
                </c:pt>
                <c:pt idx="3">
                  <c:v>-0.15871998287962968</c:v>
                </c:pt>
                <c:pt idx="4">
                  <c:v>-0.26831855238114205</c:v>
                </c:pt>
                <c:pt idx="5">
                  <c:v>-0.4020517933176494</c:v>
                </c:pt>
                <c:pt idx="6">
                  <c:v>-0.55983925678436841</c:v>
                </c:pt>
                <c:pt idx="7">
                  <c:v>-0.74160076203953162</c:v>
                </c:pt>
                <c:pt idx="8">
                  <c:v>-0.94725639561051089</c:v>
                </c:pt>
                <c:pt idx="9">
                  <c:v>-1.1767265104029203</c:v>
                </c:pt>
                <c:pt idx="10">
                  <c:v>-1.4299317248126884</c:v>
                </c:pt>
                <c:pt idx="11">
                  <c:v>-1.7067929218410904</c:v>
                </c:pt>
                <c:pt idx="12">
                  <c:v>-2.0072312482127312</c:v>
                </c:pt>
                <c:pt idx="13">
                  <c:v>-2.3311681134964668</c:v>
                </c:pt>
                <c:pt idx="14">
                  <c:v>-2.6785251892292568</c:v>
                </c:pt>
                <c:pt idx="15">
                  <c:v>-3.0492244080429369</c:v>
                </c:pt>
                <c:pt idx="16">
                  <c:v>-3.443187962793905</c:v>
                </c:pt>
                <c:pt idx="17">
                  <c:v>-3.860338305695703</c:v>
                </c:pt>
                <c:pt idx="18">
                  <c:v>-4.3005981474544956</c:v>
                </c:pt>
                <c:pt idx="19">
                  <c:v>-4.7638904564074247</c:v>
                </c:pt>
                <c:pt idx="20">
                  <c:v>-5.2501384576638443</c:v>
                </c:pt>
                <c:pt idx="21">
                  <c:v>-5.7592656322494094</c:v>
                </c:pt>
                <c:pt idx="22">
                  <c:v>-6.2911957162530223</c:v>
                </c:pt>
                <c:pt idx="23">
                  <c:v>-6.8458526999766232</c:v>
                </c:pt>
                <c:pt idx="24">
                  <c:v>-7.4231608270878127</c:v>
                </c:pt>
                <c:pt idx="25">
                  <c:v>-8.0230445937752961</c:v>
                </c:pt>
                <c:pt idx="26">
                  <c:v>-8.6454287479071557</c:v>
                </c:pt>
                <c:pt idx="27">
                  <c:v>-9.2902382881919099</c:v>
                </c:pt>
                <c:pt idx="28">
                  <c:v>-9.9573984633423809</c:v>
                </c:pt>
                <c:pt idx="29">
                  <c:v>-10.64683477124235</c:v>
                </c:pt>
                <c:pt idx="30">
                  <c:v>-11.358472958115987</c:v>
                </c:pt>
                <c:pt idx="31">
                  <c:v>-12.092239017700045</c:v>
                </c:pt>
                <c:pt idx="32">
                  <c:v>-12.848059190418823</c:v>
                </c:pt>
                <c:pt idx="33">
                  <c:v>-13.62585996256187</c:v>
                </c:pt>
                <c:pt idx="34">
                  <c:v>-14.425568065464443</c:v>
                </c:pt>
                <c:pt idx="35">
                  <c:v>-15.247110474690672</c:v>
                </c:pt>
                <c:pt idx="36">
                  <c:v>-16.090414409219481</c:v>
                </c:pt>
                <c:pt idx="37">
                  <c:v>-16.955407330633193</c:v>
                </c:pt>
                <c:pt idx="38">
                  <c:v>-17.842016942308859</c:v>
                </c:pt>
                <c:pt idx="39">
                  <c:v>-18.750171188612274</c:v>
                </c:pt>
                <c:pt idx="40">
                  <c:v>-19.679798254094678</c:v>
                </c:pt>
                <c:pt idx="41">
                  <c:v>-20.630826562692139</c:v>
                </c:pt>
                <c:pt idx="42">
                  <c:v>-21.603184776927609</c:v>
                </c:pt>
                <c:pt idx="43">
                  <c:v>-22.596801797115628</c:v>
                </c:pt>
                <c:pt idx="44">
                  <c:v>-23.611606760569686</c:v>
                </c:pt>
                <c:pt idx="45">
                  <c:v>-24.647529040812231</c:v>
                </c:pt>
                <c:pt idx="46">
                  <c:v>-25.704498246787303</c:v>
                </c:pt>
                <c:pt idx="47">
                  <c:v>-26.782444222075789</c:v>
                </c:pt>
                <c:pt idx="48">
                  <c:v>-27.881297044113314</c:v>
                </c:pt>
                <c:pt idx="49">
                  <c:v>-29.000987023410715</c:v>
                </c:pt>
                <c:pt idx="50">
                  <c:v>-30.141444702777125</c:v>
                </c:pt>
                <c:pt idx="51">
                  <c:v>-31.302600856545645</c:v>
                </c:pt>
                <c:pt idx="52">
                  <c:v>-32.484386489801608</c:v>
                </c:pt>
                <c:pt idx="53">
                  <c:v>-33.686732837613377</c:v>
                </c:pt>
                <c:pt idx="54">
                  <c:v>-34.90957136426578</c:v>
                </c:pt>
                <c:pt idx="55">
                  <c:v>-36.152833762496002</c:v>
                </c:pt>
                <c:pt idx="56">
                  <c:v>-37.416451952732132</c:v>
                </c:pt>
                <c:pt idx="57">
                  <c:v>-38.700358082334134</c:v>
                </c:pt>
                <c:pt idx="58">
                  <c:v>-40.004484524837466</c:v>
                </c:pt>
                <c:pt idx="59">
                  <c:v>-41.328763879199116</c:v>
                </c:pt>
                <c:pt idx="60">
                  <c:v>-42.673128969046232</c:v>
                </c:pt>
                <c:pt idx="61">
                  <c:v>-44.037512841927189</c:v>
                </c:pt>
                <c:pt idx="62">
                  <c:v>-45.421848768565205</c:v>
                </c:pt>
                <c:pt idx="63">
                  <c:v>-46.826070242114433</c:v>
                </c:pt>
                <c:pt idx="64">
                  <c:v>-48.250110977418494</c:v>
                </c:pt>
                <c:pt idx="65">
                  <c:v>-49.693904910271549</c:v>
                </c:pt>
                <c:pt idx="66">
                  <c:v>-51.157386196681756</c:v>
                </c:pt>
                <c:pt idx="67">
                  <c:v>-52.640489212137261</c:v>
                </c:pt>
                <c:pt idx="68">
                  <c:v>-54.143148550874578</c:v>
                </c:pt>
                <c:pt idx="69">
                  <c:v>-55.665299025149444</c:v>
                </c:pt>
                <c:pt idx="70">
                  <c:v>-57.206875664510058</c:v>
                </c:pt>
                <c:pt idx="71">
                  <c:v>-58.767813715072805</c:v>
                </c:pt>
                <c:pt idx="72">
                  <c:v>-60.348048638800343</c:v>
                </c:pt>
                <c:pt idx="73">
                  <c:v>-61.947516112782125</c:v>
                </c:pt>
                <c:pt idx="74">
                  <c:v>-63.566152028517294</c:v>
                </c:pt>
                <c:pt idx="75">
                  <c:v>-65.203892491200023</c:v>
                </c:pt>
                <c:pt idx="76">
                  <c:v>-66.860673819007133</c:v>
                </c:pt>
                <c:pt idx="77">
                  <c:v>-68.536432542388212</c:v>
                </c:pt>
                <c:pt idx="78">
                  <c:v>-70.231105403358029</c:v>
                </c:pt>
                <c:pt idx="79">
                  <c:v>-71.944629354791275</c:v>
                </c:pt>
                <c:pt idx="80">
                  <c:v>-73.676941559719751</c:v>
                </c:pt>
                <c:pt idx="81">
                  <c:v>-75.427979390631791</c:v>
                </c:pt>
                <c:pt idx="82">
                  <c:v>-77.197680428774134</c:v>
                </c:pt>
                <c:pt idx="83">
                  <c:v>-78.985982463455997</c:v>
                </c:pt>
                <c:pt idx="84">
                  <c:v>-80.792823491355591</c:v>
                </c:pt>
                <c:pt idx="85">
                  <c:v>-82.618141715828855</c:v>
                </c:pt>
                <c:pt idx="86">
                  <c:v>-84.461875546220526</c:v>
                </c:pt>
                <c:pt idx="87">
                  <c:v>-86.323963597177567</c:v>
                </c:pt>
                <c:pt idx="88">
                  <c:v>-88.204344687964749</c:v>
                </c:pt>
                <c:pt idx="89">
                  <c:v>-90.10295784178264</c:v>
                </c:pt>
                <c:pt idx="90">
                  <c:v>-92.019742285087801</c:v>
                </c:pt>
                <c:pt idx="91">
                  <c:v>-93.954637446915285</c:v>
                </c:pt>
                <c:pt idx="92">
                  <c:v>-95.907582958203335</c:v>
                </c:pt>
                <c:pt idx="93">
                  <c:v>-97.87851865112043</c:v>
                </c:pt>
                <c:pt idx="94">
                  <c:v>-99.867384558394463</c:v>
                </c:pt>
                <c:pt idx="95">
                  <c:v>-101.87412091264426</c:v>
                </c:pt>
                <c:pt idx="96">
                  <c:v>-103.89866814571322</c:v>
                </c:pt>
                <c:pt idx="97">
                  <c:v>-105.94096688800529</c:v>
                </c:pt>
                <c:pt idx="98">
                  <c:v>-108.00095796782306</c:v>
                </c:pt>
                <c:pt idx="99">
                  <c:v>-110.07858241070808</c:v>
                </c:pt>
                <c:pt idx="100">
                  <c:v>-112.17378143878349</c:v>
                </c:pt>
                <c:pt idx="101">
                  <c:v>-114.28649647009867</c:v>
                </c:pt>
                <c:pt idx="102">
                  <c:v>-116.41666911797611</c:v>
                </c:pt>
                <c:pt idx="103">
                  <c:v>-118.56424119036063</c:v>
                </c:pt>
                <c:pt idx="104">
                  <c:v>-120.72915468917054</c:v>
                </c:pt>
                <c:pt idx="105">
                  <c:v>-122.91135180965108</c:v>
                </c:pt>
                <c:pt idx="106">
                  <c:v>-125.11077493973002</c:v>
                </c:pt>
                <c:pt idx="107">
                  <c:v>-127.32736665937536</c:v>
                </c:pt>
                <c:pt idx="108">
                  <c:v>-129.56106973995523</c:v>
                </c:pt>
                <c:pt idx="109">
                  <c:v>-131.81182714359983</c:v>
                </c:pt>
                <c:pt idx="110">
                  <c:v>-134.0795820225656</c:v>
                </c:pt>
                <c:pt idx="111">
                  <c:v>-136.36427771860147</c:v>
                </c:pt>
                <c:pt idx="112">
                  <c:v>-138.66585776231724</c:v>
                </c:pt>
                <c:pt idx="113">
                  <c:v>-140.98426587255398</c:v>
                </c:pt>
                <c:pt idx="114">
                  <c:v>-143.31944595575655</c:v>
                </c:pt>
                <c:pt idx="115">
                  <c:v>-145.67134210534846</c:v>
                </c:pt>
                <c:pt idx="116">
                  <c:v>-148.0398986011084</c:v>
                </c:pt>
                <c:pt idx="117">
                  <c:v>-150.42505990854914</c:v>
                </c:pt>
                <c:pt idx="118">
                  <c:v>-152.82677067829843</c:v>
                </c:pt>
                <c:pt idx="119">
                  <c:v>-155.24497574548187</c:v>
                </c:pt>
                <c:pt idx="120">
                  <c:v>-157.67962012910806</c:v>
                </c:pt>
                <c:pt idx="121">
                  <c:v>-160.13064903145548</c:v>
                </c:pt>
                <c:pt idx="122">
                  <c:v>-162.59800783746172</c:v>
                </c:pt>
                <c:pt idx="123">
                  <c:v>-165.08164211411463</c:v>
                </c:pt>
                <c:pt idx="124">
                  <c:v>-167.58149760984537</c:v>
                </c:pt>
                <c:pt idx="125">
                  <c:v>-170.09752025392368</c:v>
                </c:pt>
                <c:pt idx="126">
                  <c:v>-172.62965615585503</c:v>
                </c:pt>
                <c:pt idx="127">
                  <c:v>-175.17785160477996</c:v>
                </c:pt>
                <c:pt idx="128">
                  <c:v>-177.74205306887512</c:v>
                </c:pt>
                <c:pt idx="129">
                  <c:v>-180.32220719475666</c:v>
                </c:pt>
                <c:pt idx="130">
                  <c:v>-182.91826080688526</c:v>
                </c:pt>
                <c:pt idx="131">
                  <c:v>-185.53016090697344</c:v>
                </c:pt>
                <c:pt idx="132">
                  <c:v>-188.15785467339464</c:v>
                </c:pt>
                <c:pt idx="133">
                  <c:v>-190.80128946059443</c:v>
                </c:pt>
                <c:pt idx="134">
                  <c:v>-193.46041279850354</c:v>
                </c:pt>
                <c:pt idx="135">
                  <c:v>-196.13517239195298</c:v>
                </c:pt>
                <c:pt idx="136">
                  <c:v>-198.82551612009092</c:v>
                </c:pt>
                <c:pt idx="137">
                  <c:v>-201.53139203580173</c:v>
                </c:pt>
                <c:pt idx="138">
                  <c:v>-204.25274836512685</c:v>
                </c:pt>
                <c:pt idx="139">
                  <c:v>-206.98953350668754</c:v>
                </c:pt>
                <c:pt idx="140">
                  <c:v>-209.74169603110971</c:v>
                </c:pt>
                <c:pt idx="141">
                  <c:v>-212.50918468045046</c:v>
                </c:pt>
                <c:pt idx="142">
                  <c:v>-215.29194836762673</c:v>
                </c:pt>
                <c:pt idx="143">
                  <c:v>-218.08993617584574</c:v>
                </c:pt>
                <c:pt idx="144">
                  <c:v>-220.90309735803737</c:v>
                </c:pt>
                <c:pt idx="145">
                  <c:v>-223.73138133628834</c:v>
                </c:pt>
                <c:pt idx="146">
                  <c:v>-226.57473770127848</c:v>
                </c:pt>
                <c:pt idx="147">
                  <c:v>-229.43311621171867</c:v>
                </c:pt>
                <c:pt idx="148">
                  <c:v>-232.30646679379072</c:v>
                </c:pt>
                <c:pt idx="149">
                  <c:v>-235.19473954058918</c:v>
                </c:pt>
                <c:pt idx="150">
                  <c:v>-238.097884711565</c:v>
                </c:pt>
                <c:pt idx="151">
                  <c:v>-241.01585273197091</c:v>
                </c:pt>
                <c:pt idx="152">
                  <c:v>-243.94859419230878</c:v>
                </c:pt>
                <c:pt idx="153">
                  <c:v>-246.89605984777884</c:v>
                </c:pt>
                <c:pt idx="154">
                  <c:v>-249.85820061773069</c:v>
                </c:pt>
                <c:pt idx="155">
                  <c:v>-252.83496758511603</c:v>
                </c:pt>
                <c:pt idx="156">
                  <c:v>-255.82631199594343</c:v>
                </c:pt>
                <c:pt idx="157">
                  <c:v>-258.83218525873468</c:v>
                </c:pt>
                <c:pt idx="158">
                  <c:v>-261.85253894398335</c:v>
                </c:pt>
                <c:pt idx="159">
                  <c:v>-264.88732478361453</c:v>
                </c:pt>
                <c:pt idx="160">
                  <c:v>-267.9364946704469</c:v>
                </c:pt>
                <c:pt idx="161">
                  <c:v>-271.00000065765653</c:v>
                </c:pt>
                <c:pt idx="162">
                  <c:v>-274.07779495824212</c:v>
                </c:pt>
                <c:pt idx="163">
                  <c:v>-277.16982994449239</c:v>
                </c:pt>
                <c:pt idx="164">
                  <c:v>-280.27605814745522</c:v>
                </c:pt>
                <c:pt idx="165">
                  <c:v>-283.3964322564081</c:v>
                </c:pt>
                <c:pt idx="166">
                  <c:v>-286.53090511833119</c:v>
                </c:pt>
                <c:pt idx="167">
                  <c:v>-289.67942973738121</c:v>
                </c:pt>
                <c:pt idx="168">
                  <c:v>-292.84195927436775</c:v>
                </c:pt>
                <c:pt idx="169">
                  <c:v>-296.01844704623096</c:v>
                </c:pt>
                <c:pt idx="170">
                  <c:v>-299.20884652552132</c:v>
                </c:pt>
                <c:pt idx="171">
                  <c:v>-302.41311133988069</c:v>
                </c:pt>
                <c:pt idx="172">
                  <c:v>-305.63119527152554</c:v>
                </c:pt>
                <c:pt idx="173">
                  <c:v>-308.86305225673158</c:v>
                </c:pt>
                <c:pt idx="174">
                  <c:v>-312.10863638532021</c:v>
                </c:pt>
                <c:pt idx="175">
                  <c:v>-315.36790190014693</c:v>
                </c:pt>
                <c:pt idx="176">
                  <c:v>-318.64080319659087</c:v>
                </c:pt>
                <c:pt idx="177">
                  <c:v>-321.92729482204663</c:v>
                </c:pt>
                <c:pt idx="178">
                  <c:v>-325.2273314754176</c:v>
                </c:pt>
                <c:pt idx="179">
                  <c:v>-328.54086800661065</c:v>
                </c:pt>
                <c:pt idx="180">
                  <c:v>-331.86785941603307</c:v>
                </c:pt>
                <c:pt idx="181">
                  <c:v>-335.20826085409072</c:v>
                </c:pt>
                <c:pt idx="182">
                  <c:v>-338.56202762068818</c:v>
                </c:pt>
                <c:pt idx="183">
                  <c:v>-341.92911516473032</c:v>
                </c:pt>
                <c:pt idx="184">
                  <c:v>-345.30947908362566</c:v>
                </c:pt>
                <c:pt idx="185">
                  <c:v>-348.70307512279135</c:v>
                </c:pt>
                <c:pt idx="186">
                  <c:v>-352.10985917515984</c:v>
                </c:pt>
                <c:pt idx="187">
                  <c:v>-355.52978728068712</c:v>
                </c:pt>
                <c:pt idx="188">
                  <c:v>-358.96281562586262</c:v>
                </c:pt>
                <c:pt idx="189">
                  <c:v>-362.40890054322085</c:v>
                </c:pt>
                <c:pt idx="190">
                  <c:v>-365.86799851085459</c:v>
                </c:pt>
                <c:pt idx="191">
                  <c:v>-369.34006615192948</c:v>
                </c:pt>
                <c:pt idx="192">
                  <c:v>-372.82506023420081</c:v>
                </c:pt>
                <c:pt idx="193">
                  <c:v>-376.3229376695312</c:v>
                </c:pt>
                <c:pt idx="194">
                  <c:v>-379.83365551341052</c:v>
                </c:pt>
                <c:pt idx="195">
                  <c:v>-383.35717096447689</c:v>
                </c:pt>
                <c:pt idx="196">
                  <c:v>-386.89344136403975</c:v>
                </c:pt>
                <c:pt idx="197">
                  <c:v>-390.44242419560402</c:v>
                </c:pt>
                <c:pt idx="198">
                  <c:v>-394.00407708439644</c:v>
                </c:pt>
                <c:pt idx="199">
                  <c:v>-397.57835779689287</c:v>
                </c:pt>
                <c:pt idx="200">
                  <c:v>-401.1652242403477</c:v>
                </c:pt>
                <c:pt idx="201">
                  <c:v>-404.76463446232435</c:v>
                </c:pt>
                <c:pt idx="202">
                  <c:v>-408.37654665022768</c:v>
                </c:pt>
                <c:pt idx="203">
                  <c:v>-412.00091913083804</c:v>
                </c:pt>
                <c:pt idx="204">
                  <c:v>-415.63771036984639</c:v>
                </c:pt>
                <c:pt idx="205">
                  <c:v>-419.28687897139133</c:v>
                </c:pt>
                <c:pt idx="206">
                  <c:v>-422.9483836775978</c:v>
                </c:pt>
                <c:pt idx="207">
                  <c:v>-426.62218336811691</c:v>
                </c:pt>
                <c:pt idx="208">
                  <c:v>-430.30823705966759</c:v>
                </c:pt>
                <c:pt idx="209">
                  <c:v>-434.00650390557979</c:v>
                </c:pt>
                <c:pt idx="210">
                  <c:v>-437.71694319533896</c:v>
                </c:pt>
                <c:pt idx="211">
                  <c:v>-441.43951435413231</c:v>
                </c:pt>
                <c:pt idx="212">
                  <c:v>-445.17417694239634</c:v>
                </c:pt>
                <c:pt idx="213">
                  <c:v>-448.92089065536612</c:v>
                </c:pt>
                <c:pt idx="214">
                  <c:v>-452.67961532262598</c:v>
                </c:pt>
                <c:pt idx="215">
                  <c:v>-456.45031090766167</c:v>
                </c:pt>
                <c:pt idx="216">
                  <c:v>-460.23293750741391</c:v>
                </c:pt>
                <c:pt idx="217">
                  <c:v>-464.02745535183362</c:v>
                </c:pt>
                <c:pt idx="218">
                  <c:v>-467.83382480343863</c:v>
                </c:pt>
                <c:pt idx="219">
                  <c:v>-471.65200635687165</c:v>
                </c:pt>
                <c:pt idx="220">
                  <c:v>-475.48196063845984</c:v>
                </c:pt>
                <c:pt idx="221">
                  <c:v>-479.32364840577611</c:v>
                </c:pt>
                <c:pt idx="222">
                  <c:v>-483.1770305472013</c:v>
                </c:pt>
                <c:pt idx="223">
                  <c:v>-487.04206808148842</c:v>
                </c:pt>
                <c:pt idx="224">
                  <c:v>-490.91872215732792</c:v>
                </c:pt>
                <c:pt idx="225">
                  <c:v>-494.80695405291459</c:v>
                </c:pt>
                <c:pt idx="226">
                  <c:v>-498.70672517551594</c:v>
                </c:pt>
                <c:pt idx="227">
                  <c:v>-502.61799706104199</c:v>
                </c:pt>
                <c:pt idx="228">
                  <c:v>-506.54073137361627</c:v>
                </c:pt>
                <c:pt idx="229">
                  <c:v>-510.4748899051487</c:v>
                </c:pt>
                <c:pt idx="230">
                  <c:v>-514.42043457490922</c:v>
                </c:pt>
                <c:pt idx="231">
                  <c:v>-518.37732742910396</c:v>
                </c:pt>
                <c:pt idx="232">
                  <c:v>-522.34553064045133</c:v>
                </c:pt>
                <c:pt idx="233">
                  <c:v>-526.32500650776092</c:v>
                </c:pt>
                <c:pt idx="234">
                  <c:v>-530.31571745551287</c:v>
                </c:pt>
                <c:pt idx="235">
                  <c:v>-534.31762603343884</c:v>
                </c:pt>
                <c:pt idx="236">
                  <c:v>-538.33069491610513</c:v>
                </c:pt>
                <c:pt idx="237">
                  <c:v>-542.35488690249588</c:v>
                </c:pt>
                <c:pt idx="238">
                  <c:v>-546.39016491559869</c:v>
                </c:pt>
                <c:pt idx="239">
                  <c:v>-550.43649200199116</c:v>
                </c:pt>
                <c:pt idx="240">
                  <c:v>-554.49383133142896</c:v>
                </c:pt>
                <c:pt idx="241">
                  <c:v>-558.56214619643526</c:v>
                </c:pt>
                <c:pt idx="242">
                  <c:v>-562.64140001189162</c:v>
                </c:pt>
                <c:pt idx="243">
                  <c:v>-566.73155631462976</c:v>
                </c:pt>
                <c:pt idx="244">
                  <c:v>-570.83257876302537</c:v>
                </c:pt>
                <c:pt idx="245">
                  <c:v>-574.94443113659304</c:v>
                </c:pt>
                <c:pt idx="246">
                  <c:v>-579.06707733558221</c:v>
                </c:pt>
                <c:pt idx="247">
                  <c:v>-583.20048138057473</c:v>
                </c:pt>
                <c:pt idx="248">
                  <c:v>-587.34460741208397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16-4390-89CB-05FCCBDA3629}"/>
            </c:ext>
          </c:extLst>
        </c:ser>
        <c:ser>
          <c:idx val="1"/>
          <c:order val="1"/>
          <c:tx>
            <c:v>Position analytique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'linear fiction ajusted mode'!$B$2:$B$250</c:f>
              <c:numCache>
                <c:formatCode>General</c:formatCode>
                <c:ptCount val="24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</c:numCache>
            </c:numRef>
          </c:xVal>
          <c:yVal>
            <c:numRef>
              <c:f>'linear fiction ajusted mode'!$H$2:$H$250</c:f>
              <c:numCache>
                <c:formatCode>General</c:formatCode>
                <c:ptCount val="249"/>
                <c:pt idx="0">
                  <c:v>0</c:v>
                </c:pt>
                <c:pt idx="1">
                  <c:v>-1.2236400223820651E-2</c:v>
                </c:pt>
                <c:pt idx="2">
                  <c:v>-4.8891292350934895E-2</c:v>
                </c:pt>
                <c:pt idx="3">
                  <c:v>-0.10988341691567849</c:v>
                </c:pt>
                <c:pt idx="4">
                  <c:v>-0.19513178486650012</c:v>
                </c:pt>
                <c:pt idx="5">
                  <c:v>-0.30455567666656924</c:v>
                </c:pt>
                <c:pt idx="6">
                  <c:v>-0.43807464139533042</c:v>
                </c:pt>
                <c:pt idx="7">
                  <c:v>-0.59560849585644104</c:v>
                </c:pt>
                <c:pt idx="8">
                  <c:v>-0.77707732368472571</c:v>
                </c:pt>
                <c:pt idx="9">
                  <c:v>-0.98240147446047443</c:v>
                </c:pt>
                <c:pt idx="10">
                  <c:v>-1.2115015628230072</c:v>
                </c:pt>
                <c:pt idx="11">
                  <c:v>-1.4642984675888893</c:v>
                </c:pt>
                <c:pt idx="12">
                  <c:v>-1.7407133308726019</c:v>
                </c:pt>
                <c:pt idx="13">
                  <c:v>-2.0406675572115889</c:v>
                </c:pt>
                <c:pt idx="14">
                  <c:v>-2.3640828126908611</c:v>
                </c:pt>
                <c:pt idx="15">
                  <c:v>-2.7108810240744212</c:v>
                </c:pt>
                <c:pt idx="16">
                  <c:v>-3.0809843779371922</c:v>
                </c:pt>
                <c:pt idx="17">
                  <c:v>-3.4743153197998744</c:v>
                </c:pt>
                <c:pt idx="18">
                  <c:v>-3.890796553268463</c:v>
                </c:pt>
                <c:pt idx="19">
                  <c:v>-4.3303510391737587</c:v>
                </c:pt>
                <c:pt idx="20">
                  <c:v>-4.7929019947172309</c:v>
                </c:pt>
                <c:pt idx="21">
                  <c:v>-5.278372892615721</c:v>
                </c:pt>
                <c:pt idx="22">
                  <c:v>-5.7866874602539289</c:v>
                </c:pt>
                <c:pt idx="23">
                  <c:v>-6.3177696788335398</c:v>
                </c:pt>
                <c:pt idx="24">
                  <c:v>-6.8715437825319157</c:v>
                </c:pt>
                <c:pt idx="25">
                  <c:v>-7.447934257657681</c:v>
                </c:pt>
                <c:pt idx="26">
                  <c:v>-8.046865841813494</c:v>
                </c:pt>
                <c:pt idx="27">
                  <c:v>-8.6682635230582274</c:v>
                </c:pt>
                <c:pt idx="28">
                  <c:v>-9.3120525390748021</c:v>
                </c:pt>
                <c:pt idx="29">
                  <c:v>-9.9781583763387296</c:v>
                </c:pt>
                <c:pt idx="30">
                  <c:v>-10.666506769290834</c:v>
                </c:pt>
                <c:pt idx="31">
                  <c:v>-11.377023699511327</c:v>
                </c:pt>
                <c:pt idx="32">
                  <c:v>-12.109635394897413</c:v>
                </c:pt>
                <c:pt idx="33">
                  <c:v>-12.864268328844847</c:v>
                </c:pt>
                <c:pt idx="34">
                  <c:v>-13.640849219429127</c:v>
                </c:pt>
                <c:pt idx="35">
                  <c:v>-14.439305028592589</c:v>
                </c:pt>
                <c:pt idx="36">
                  <c:v>-15.259562961332378</c:v>
                </c:pt>
                <c:pt idx="37">
                  <c:v>-16.101550464891613</c:v>
                </c:pt>
                <c:pt idx="38">
                  <c:v>-16.96519522795375</c:v>
                </c:pt>
                <c:pt idx="39">
                  <c:v>-17.850425179837831</c:v>
                </c:pt>
                <c:pt idx="40">
                  <c:v>-18.757168489699087</c:v>
                </c:pt>
                <c:pt idx="41">
                  <c:v>-19.68535356573058</c:v>
                </c:pt>
                <c:pt idx="42">
                  <c:v>-20.63490905436673</c:v>
                </c:pt>
                <c:pt idx="43">
                  <c:v>-21.605763839491875</c:v>
                </c:pt>
                <c:pt idx="44">
                  <c:v>-22.597847041648869</c:v>
                </c:pt>
                <c:pt idx="45">
                  <c:v>-23.611088017252467</c:v>
                </c:pt>
                <c:pt idx="46">
                  <c:v>-24.645416357803718</c:v>
                </c:pt>
                <c:pt idx="47">
                  <c:v>-25.700761889108168</c:v>
                </c:pt>
                <c:pt idx="48">
                  <c:v>-26.777054670495939</c:v>
                </c:pt>
                <c:pt idx="49">
                  <c:v>-27.874224994044503</c:v>
                </c:pt>
                <c:pt idx="50">
                  <c:v>-28.992203383804039</c:v>
                </c:pt>
                <c:pt idx="51">
                  <c:v>-30.130920595025895</c:v>
                </c:pt>
                <c:pt idx="52">
                  <c:v>-31.290307613393232</c:v>
                </c:pt>
                <c:pt idx="53">
                  <c:v>-32.470295654253597</c:v>
                </c:pt>
                <c:pt idx="54">
                  <c:v>-33.670816161854788</c:v>
                </c:pt>
                <c:pt idx="55">
                  <c:v>-34.89180080858376</c:v>
                </c:pt>
                <c:pt idx="56">
                  <c:v>-36.133181494207271</c:v>
                </c:pt>
                <c:pt idx="57">
                  <c:v>-37.394890345113751</c:v>
                </c:pt>
                <c:pt idx="58">
                  <c:v>-38.676859713561946</c:v>
                </c:pt>
                <c:pt idx="59">
                  <c:v>-39.979022176926328</c:v>
                </c:pt>
                <c:pt idx="60">
                  <c:v>-41.301310536949998</c:v>
                </c:pt>
                <c:pt idx="61">
                  <c:v>-42.643657818997042</c:v>
                </c:pt>
                <c:pt idx="62">
                  <c:v>-44.005997271309099</c:v>
                </c:pt>
                <c:pt idx="63">
                  <c:v>-45.38826236426253</c:v>
                </c:pt>
                <c:pt idx="64">
                  <c:v>-46.790386789630617</c:v>
                </c:pt>
                <c:pt idx="65">
                  <c:v>-48.212304459845548</c:v>
                </c:pt>
                <c:pt idx="66">
                  <c:v>-49.653949507264997</c:v>
                </c:pt>
                <c:pt idx="67">
                  <c:v>-51.115256283439727</c:v>
                </c:pt>
                <c:pt idx="68">
                  <c:v>-52.596159358384718</c:v>
                </c:pt>
                <c:pt idx="69">
                  <c:v>-54.096593519851439</c:v>
                </c:pt>
                <c:pt idx="70">
                  <c:v>-55.616493772603384</c:v>
                </c:pt>
                <c:pt idx="71">
                  <c:v>-57.155795337694833</c:v>
                </c:pt>
                <c:pt idx="72">
                  <c:v>-58.71443365175017</c:v>
                </c:pt>
                <c:pt idx="73">
                  <c:v>-60.292344366246184</c:v>
                </c:pt>
                <c:pt idx="74">
                  <c:v>-61.889463346798593</c:v>
                </c:pt>
                <c:pt idx="75">
                  <c:v>-63.50572667244748</c:v>
                </c:pt>
                <c:pt idx="76">
                  <c:v>-65.141070634949159</c:v>
                </c:pt>
                <c:pt idx="77">
                  <c:v>-66.795431738066256</c:v>
                </c:pt>
                <c:pt idx="78">
                  <c:v>-68.468746696863477</c:v>
                </c:pt>
                <c:pt idx="79">
                  <c:v>-70.160952437004497</c:v>
                </c:pt>
                <c:pt idx="80">
                  <c:v>-71.871986094050186</c:v>
                </c:pt>
                <c:pt idx="81">
                  <c:v>-73.601785012760956</c:v>
                </c:pt>
                <c:pt idx="82">
                  <c:v>-75.350286746400755</c:v>
                </c:pt>
                <c:pt idx="83">
                  <c:v>-77.117429056041431</c:v>
                </c:pt>
                <c:pt idx="84">
                  <c:v>-78.903149909874372</c:v>
                </c:pt>
                <c:pt idx="85">
                  <c:v>-80.707387482517916</c:v>
                </c:pt>
                <c:pt idx="86">
                  <c:v>-82.530080154332808</c:v>
                </c:pt>
                <c:pt idx="87">
                  <c:v>-84.37116651073606</c:v>
                </c:pt>
                <c:pt idx="88">
                  <c:v>-86.230585341519387</c:v>
                </c:pt>
                <c:pt idx="89">
                  <c:v>-88.108275640169097</c:v>
                </c:pt>
                <c:pt idx="90">
                  <c:v>-90.004176603187474</c:v>
                </c:pt>
                <c:pt idx="91">
                  <c:v>-91.918227629418482</c:v>
                </c:pt>
                <c:pt idx="92">
                  <c:v>-93.85036831937245</c:v>
                </c:pt>
                <c:pt idx="93">
                  <c:v>-95.80053847455747</c:v>
                </c:pt>
                <c:pt idx="94">
                  <c:v>-97.768678096808287</c:v>
                </c:pt>
                <c:pt idx="95">
                  <c:v>-99.754727387620903</c:v>
                </c:pt>
                <c:pt idx="96">
                  <c:v>-101.75862674748821</c:v>
                </c:pt>
                <c:pt idx="97">
                  <c:v>-103.78031677523651</c:v>
                </c:pt>
                <c:pt idx="98">
                  <c:v>-105.81973826736665</c:v>
                </c:pt>
                <c:pt idx="99">
                  <c:v>-107.87683221739672</c:v>
                </c:pt>
                <c:pt idx="100">
                  <c:v>-109.9515398152049</c:v>
                </c:pt>
                <c:pt idx="101">
                  <c:v>-112.04380244637659</c:v>
                </c:pt>
                <c:pt idx="102">
                  <c:v>-114.15356169155405</c:v>
                </c:pt>
                <c:pt idx="103">
                  <c:v>-116.28075932578567</c:v>
                </c:pt>
                <c:pt idx="104">
                  <c:v>-118.42533731788053</c:v>
                </c:pt>
                <c:pt idx="105">
                  <c:v>-120.5872378297625</c:v>
                </c:pt>
                <c:pt idx="106">
                  <c:v>-122.76640321582893</c:v>
                </c:pt>
                <c:pt idx="107">
                  <c:v>-124.96277602230811</c:v>
                </c:pt>
                <c:pt idx="108">
                  <c:v>-127.17629898662295</c:v>
                </c:pt>
                <c:pt idx="109">
                  <c:v>-129.40691503675342</c:v>
                </c:pt>
                <c:pt idx="110">
                  <c:v>-131.65456729060301</c:v>
                </c:pt>
                <c:pt idx="111">
                  <c:v>-133.91919905536662</c:v>
                </c:pt>
                <c:pt idx="112">
                  <c:v>-136.20075382689996</c:v>
                </c:pt>
                <c:pt idx="113">
                  <c:v>-138.4991752890933</c:v>
                </c:pt>
                <c:pt idx="114">
                  <c:v>-140.81440731324398</c:v>
                </c:pt>
                <c:pt idx="115">
                  <c:v>-143.14639395743416</c:v>
                </c:pt>
                <c:pt idx="116">
                  <c:v>-145.49507946590768</c:v>
                </c:pt>
                <c:pt idx="117">
                  <c:v>-147.86040826845272</c:v>
                </c:pt>
                <c:pt idx="118">
                  <c:v>-150.2423249797817</c:v>
                </c:pt>
                <c:pt idx="119">
                  <c:v>-152.64077439891881</c:v>
                </c:pt>
                <c:pt idx="120">
                  <c:v>-155.05570150858404</c:v>
                </c:pt>
                <c:pt idx="121">
                  <c:v>-157.48705147458344</c:v>
                </c:pt>
                <c:pt idx="122">
                  <c:v>-159.93476964519948</c:v>
                </c:pt>
                <c:pt idx="123">
                  <c:v>-162.39880155058341</c:v>
                </c:pt>
                <c:pt idx="124">
                  <c:v>-164.87909290215094</c:v>
                </c:pt>
                <c:pt idx="125">
                  <c:v>-167.37558959197764</c:v>
                </c:pt>
                <c:pt idx="126">
                  <c:v>-169.88823769219943</c:v>
                </c:pt>
                <c:pt idx="127">
                  <c:v>-172.41698345441193</c:v>
                </c:pt>
                <c:pt idx="128">
                  <c:v>-174.96177330907389</c:v>
                </c:pt>
                <c:pt idx="129">
                  <c:v>-177.52255386491228</c:v>
                </c:pt>
                <c:pt idx="130">
                  <c:v>-180.09927190832821</c:v>
                </c:pt>
                <c:pt idx="131">
                  <c:v>-182.69187440280641</c:v>
                </c:pt>
                <c:pt idx="132">
                  <c:v>-185.30030848832595</c:v>
                </c:pt>
                <c:pt idx="133">
                  <c:v>-187.92452148077186</c:v>
                </c:pt>
                <c:pt idx="134">
                  <c:v>-190.56446087135157</c:v>
                </c:pt>
                <c:pt idx="135">
                  <c:v>-193.2200743260093</c:v>
                </c:pt>
                <c:pt idx="136">
                  <c:v>-195.8913096848465</c:v>
                </c:pt>
                <c:pt idx="137">
                  <c:v>-198.57811496154127</c:v>
                </c:pt>
                <c:pt idx="138">
                  <c:v>-201.28043834277074</c:v>
                </c:pt>
                <c:pt idx="139">
                  <c:v>-203.99822818763622</c:v>
                </c:pt>
                <c:pt idx="140">
                  <c:v>-206.73143302708786</c:v>
                </c:pt>
                <c:pt idx="141">
                  <c:v>-209.48000156335448</c:v>
                </c:pt>
                <c:pt idx="142">
                  <c:v>-212.24388266937211</c:v>
                </c:pt>
                <c:pt idx="143">
                  <c:v>-215.02302538821718</c:v>
                </c:pt>
                <c:pt idx="144">
                  <c:v>-217.81737893253964</c:v>
                </c:pt>
                <c:pt idx="145">
                  <c:v>-220.62689268399848</c:v>
                </c:pt>
                <c:pt idx="146">
                  <c:v>-223.45151619270004</c:v>
                </c:pt>
                <c:pt idx="147">
                  <c:v>-226.29119917663627</c:v>
                </c:pt>
                <c:pt idx="148">
                  <c:v>-229.14589152112799</c:v>
                </c:pt>
                <c:pt idx="149">
                  <c:v>-232.01554327826534</c:v>
                </c:pt>
                <c:pt idx="150">
                  <c:v>-234.9001046663557</c:v>
                </c:pt>
                <c:pt idx="151">
                  <c:v>-237.79952606936803</c:v>
                </c:pt>
                <c:pt idx="152">
                  <c:v>-240.71375803638367</c:v>
                </c:pt>
                <c:pt idx="153">
                  <c:v>-243.64275128104541</c:v>
                </c:pt>
                <c:pt idx="154">
                  <c:v>-246.58645668101002</c:v>
                </c:pt>
                <c:pt idx="155">
                  <c:v>-249.54482527740413</c:v>
                </c:pt>
                <c:pt idx="156">
                  <c:v>-252.51780827427748</c:v>
                </c:pt>
                <c:pt idx="157">
                  <c:v>-255.50535703806281</c:v>
                </c:pt>
                <c:pt idx="158">
                  <c:v>-258.50742309703486</c:v>
                </c:pt>
                <c:pt idx="159">
                  <c:v>-261.52395814077198</c:v>
                </c:pt>
                <c:pt idx="160">
                  <c:v>-264.55491401961888</c:v>
                </c:pt>
                <c:pt idx="161">
                  <c:v>-267.60024274415196</c:v>
                </c:pt>
                <c:pt idx="162">
                  <c:v>-270.65989648464591</c:v>
                </c:pt>
                <c:pt idx="163">
                  <c:v>-273.73382757054299</c:v>
                </c:pt>
                <c:pt idx="164">
                  <c:v>-276.82198848992221</c:v>
                </c:pt>
                <c:pt idx="165">
                  <c:v>-279.92433188897223</c:v>
                </c:pt>
                <c:pt idx="166">
                  <c:v>-283.04081057146436</c:v>
                </c:pt>
                <c:pt idx="167">
                  <c:v>-286.17137749823007</c:v>
                </c:pt>
                <c:pt idx="168">
                  <c:v>-289.31598578663596</c:v>
                </c:pt>
                <c:pt idx="169">
                  <c:v>-292.47458871006381</c:v>
                </c:pt>
                <c:pt idx="170">
                  <c:v>-295.64713969739228</c:v>
                </c:pt>
                <c:pt idx="171">
                  <c:v>-298.83359233247847</c:v>
                </c:pt>
                <c:pt idx="172">
                  <c:v>-302.03390035364146</c:v>
                </c:pt>
                <c:pt idx="173">
                  <c:v>-305.2480176531505</c:v>
                </c:pt>
                <c:pt idx="174">
                  <c:v>-308.47589827671078</c:v>
                </c:pt>
                <c:pt idx="175">
                  <c:v>-311.71749642295322</c:v>
                </c:pt>
                <c:pt idx="176">
                  <c:v>-314.97276644292594</c:v>
                </c:pt>
                <c:pt idx="177">
                  <c:v>-318.24166283958732</c:v>
                </c:pt>
                <c:pt idx="178">
                  <c:v>-321.52414026730003</c:v>
                </c:pt>
                <c:pt idx="179">
                  <c:v>-324.82015353132641</c:v>
                </c:pt>
                <c:pt idx="180">
                  <c:v>-328.12965758732787</c:v>
                </c:pt>
                <c:pt idx="181">
                  <c:v>-331.45260754086348</c:v>
                </c:pt>
                <c:pt idx="182">
                  <c:v>-334.78895864689167</c:v>
                </c:pt>
                <c:pt idx="183">
                  <c:v>-338.13866630927163</c:v>
                </c:pt>
                <c:pt idx="184">
                  <c:v>-341.50168608027008</c:v>
                </c:pt>
                <c:pt idx="185">
                  <c:v>-344.87797366006549</c:v>
                </c:pt>
                <c:pt idx="186">
                  <c:v>-348.26748489625703</c:v>
                </c:pt>
                <c:pt idx="187">
                  <c:v>-351.67017578337288</c:v>
                </c:pt>
                <c:pt idx="188">
                  <c:v>-355.0860024623824</c:v>
                </c:pt>
                <c:pt idx="189">
                  <c:v>-358.51492122020818</c:v>
                </c:pt>
                <c:pt idx="190">
                  <c:v>-361.95688848924084</c:v>
                </c:pt>
                <c:pt idx="191">
                  <c:v>-365.41186084685359</c:v>
                </c:pt>
                <c:pt idx="192">
                  <c:v>-368.87979501492219</c:v>
                </c:pt>
                <c:pt idx="193">
                  <c:v>-372.3606478593415</c:v>
                </c:pt>
                <c:pt idx="194">
                  <c:v>-375.85437638954772</c:v>
                </c:pt>
                <c:pt idx="195">
                  <c:v>-379.36093775804068</c:v>
                </c:pt>
                <c:pt idx="196">
                  <c:v>-382.88028925990682</c:v>
                </c:pt>
                <c:pt idx="197">
                  <c:v>-386.41238833234604</c:v>
                </c:pt>
                <c:pt idx="198">
                  <c:v>-389.95719255419726</c:v>
                </c:pt>
                <c:pt idx="199">
                  <c:v>-393.51465964546844</c:v>
                </c:pt>
                <c:pt idx="200">
                  <c:v>-397.08474746686591</c:v>
                </c:pt>
                <c:pt idx="201">
                  <c:v>-400.66741401932666</c:v>
                </c:pt>
                <c:pt idx="202">
                  <c:v>-404.26261744355156</c:v>
                </c:pt>
                <c:pt idx="203">
                  <c:v>-407.87031601953981</c:v>
                </c:pt>
                <c:pt idx="204">
                  <c:v>-411.49046816612571</c:v>
                </c:pt>
                <c:pt idx="205">
                  <c:v>-415.12303244051765</c:v>
                </c:pt>
                <c:pt idx="206">
                  <c:v>-418.76796753783549</c:v>
                </c:pt>
                <c:pt idx="207">
                  <c:v>-422.4252322906533</c:v>
                </c:pt>
                <c:pt idx="208">
                  <c:v>-426.09478566854176</c:v>
                </c:pt>
                <c:pt idx="209">
                  <c:v>-429.77658677761139</c:v>
                </c:pt>
                <c:pt idx="210">
                  <c:v>-433.47059486005878</c:v>
                </c:pt>
                <c:pt idx="211">
                  <c:v>-437.17676929371476</c:v>
                </c:pt>
                <c:pt idx="212">
                  <c:v>-440.8950695915903</c:v>
                </c:pt>
                <c:pt idx="213">
                  <c:v>-444.62545540142918</c:v>
                </c:pt>
                <c:pt idx="214">
                  <c:v>-448.36788650525909</c:v>
                </c:pt>
                <c:pt idx="215">
                  <c:v>-452.12232281894387</c:v>
                </c:pt>
                <c:pt idx="216">
                  <c:v>-455.888724391739</c:v>
                </c:pt>
                <c:pt idx="217">
                  <c:v>-459.66705140584708</c:v>
                </c:pt>
                <c:pt idx="218">
                  <c:v>-463.45726417597598</c:v>
                </c:pt>
                <c:pt idx="219">
                  <c:v>-467.25932314889781</c:v>
                </c:pt>
                <c:pt idx="220">
                  <c:v>-471.07318890300905</c:v>
                </c:pt>
                <c:pt idx="221">
                  <c:v>-474.8988221478931</c:v>
                </c:pt>
                <c:pt idx="222">
                  <c:v>-478.73618372388262</c:v>
                </c:pt>
                <c:pt idx="223">
                  <c:v>-482.58523460162593</c:v>
                </c:pt>
                <c:pt idx="224">
                  <c:v>-486.44593588165208</c:v>
                </c:pt>
                <c:pt idx="225">
                  <c:v>-490.31824879393935</c:v>
                </c:pt>
                <c:pt idx="226">
                  <c:v>-494.20213469748467</c:v>
                </c:pt>
                <c:pt idx="227">
                  <c:v>-498.09755507987359</c:v>
                </c:pt>
                <c:pt idx="228">
                  <c:v>-502.00447155685208</c:v>
                </c:pt>
                <c:pt idx="229">
                  <c:v>-505.92284587190142</c:v>
                </c:pt>
                <c:pt idx="230">
                  <c:v>-509.85263989581199</c:v>
                </c:pt>
                <c:pt idx="231">
                  <c:v>-513.79381562626043</c:v>
                </c:pt>
                <c:pt idx="232">
                  <c:v>-517.7463351873854</c:v>
                </c:pt>
                <c:pt idx="233">
                  <c:v>-521.71016082937024</c:v>
                </c:pt>
                <c:pt idx="234">
                  <c:v>-525.68525492802064</c:v>
                </c:pt>
                <c:pt idx="235">
                  <c:v>-529.67157998434664</c:v>
                </c:pt>
                <c:pt idx="236">
                  <c:v>-533.66909862414798</c:v>
                </c:pt>
                <c:pt idx="237">
                  <c:v>-537.67777359759737</c:v>
                </c:pt>
                <c:pt idx="238">
                  <c:v>-541.69756777882662</c:v>
                </c:pt>
                <c:pt idx="239">
                  <c:v>-545.72844416551482</c:v>
                </c:pt>
                <c:pt idx="240">
                  <c:v>-549.77036587847624</c:v>
                </c:pt>
                <c:pt idx="241">
                  <c:v>-553.82329616125196</c:v>
                </c:pt>
                <c:pt idx="242">
                  <c:v>-557.88719837969995</c:v>
                </c:pt>
                <c:pt idx="243">
                  <c:v>-561.96203602158823</c:v>
                </c:pt>
                <c:pt idx="244">
                  <c:v>-566.04777269619092</c:v>
                </c:pt>
                <c:pt idx="245">
                  <c:v>-570.14437213388157</c:v>
                </c:pt>
                <c:pt idx="246">
                  <c:v>-574.25179818573167</c:v>
                </c:pt>
                <c:pt idx="247">
                  <c:v>-578.37001482310859</c:v>
                </c:pt>
                <c:pt idx="248">
                  <c:v>-582.49898613727464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16-4390-89CB-05FCCBDA3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161968"/>
        <c:axId val="633162328"/>
      </c:scatterChart>
      <c:valAx>
        <c:axId val="63316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3162328"/>
        <c:crosses val="autoZero"/>
        <c:crossBetween val="midCat"/>
      </c:valAx>
      <c:valAx>
        <c:axId val="63316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316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velocity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fiction ajusted mode'!$B$2:$B$250</c:f>
              <c:numCache>
                <c:formatCode>General</c:formatCode>
                <c:ptCount val="24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</c:numCache>
            </c:numRef>
          </c:xVal>
          <c:yVal>
            <c:numRef>
              <c:f>'linear fiction ajusted mode'!$F$2:$F$250</c:f>
              <c:numCache>
                <c:formatCode>General</c:formatCode>
                <c:ptCount val="249"/>
                <c:pt idx="0">
                  <c:v>0</c:v>
                </c:pt>
                <c:pt idx="1">
                  <c:v>-0.49000000000000005</c:v>
                </c:pt>
                <c:pt idx="2">
                  <c:v>-0.97836666666666672</c:v>
                </c:pt>
                <c:pt idx="3">
                  <c:v>-1.4651054444444447</c:v>
                </c:pt>
                <c:pt idx="4">
                  <c:v>-1.9502217596296298</c:v>
                </c:pt>
                <c:pt idx="5">
                  <c:v>-2.4337210204308644</c:v>
                </c:pt>
                <c:pt idx="6">
                  <c:v>-2.9156086170294282</c:v>
                </c:pt>
                <c:pt idx="7">
                  <c:v>-3.3958899216393301</c:v>
                </c:pt>
                <c:pt idx="8">
                  <c:v>-3.8745702885671989</c:v>
                </c:pt>
                <c:pt idx="9">
                  <c:v>-4.3516550542719745</c:v>
                </c:pt>
                <c:pt idx="10">
                  <c:v>-4.8271495374244013</c:v>
                </c:pt>
                <c:pt idx="11">
                  <c:v>-5.3010590389663204</c:v>
                </c:pt>
                <c:pt idx="12">
                  <c:v>-5.7733888421697657</c:v>
                </c:pt>
                <c:pt idx="13">
                  <c:v>-6.2441442126958666</c:v>
                </c:pt>
                <c:pt idx="14">
                  <c:v>-6.7133303986535466</c:v>
                </c:pt>
                <c:pt idx="15">
                  <c:v>-7.1809526306580347</c:v>
                </c:pt>
                <c:pt idx="16">
                  <c:v>-7.647016121889175</c:v>
                </c:pt>
                <c:pt idx="17">
                  <c:v>-8.1115260681495442</c:v>
                </c:pt>
                <c:pt idx="18">
                  <c:v>-8.5744876479223784</c:v>
                </c:pt>
                <c:pt idx="19">
                  <c:v>-9.0359060224293035</c:v>
                </c:pt>
                <c:pt idx="20">
                  <c:v>-9.4957863356878729</c:v>
                </c:pt>
                <c:pt idx="21">
                  <c:v>-9.954133714568913</c:v>
                </c:pt>
                <c:pt idx="22">
                  <c:v>-10.410953268853683</c:v>
                </c:pt>
                <c:pt idx="23">
                  <c:v>-10.866250091290837</c:v>
                </c:pt>
                <c:pt idx="24">
                  <c:v>-11.3200292576532</c:v>
                </c:pt>
                <c:pt idx="25">
                  <c:v>-11.772295826794355</c:v>
                </c:pt>
                <c:pt idx="26">
                  <c:v>-12.223054840705041</c:v>
                </c:pt>
                <c:pt idx="27">
                  <c:v>-12.672311324569357</c:v>
                </c:pt>
                <c:pt idx="28">
                  <c:v>-13.120070286820793</c:v>
                </c:pt>
                <c:pt idx="29">
                  <c:v>-13.566336719198057</c:v>
                </c:pt>
                <c:pt idx="30">
                  <c:v>-14.01111559680073</c:v>
                </c:pt>
                <c:pt idx="31">
                  <c:v>-14.454411878144727</c:v>
                </c:pt>
                <c:pt idx="32">
                  <c:v>-14.896230505217577</c:v>
                </c:pt>
                <c:pt idx="33">
                  <c:v>-15.336576403533519</c:v>
                </c:pt>
                <c:pt idx="34">
                  <c:v>-15.775454482188406</c:v>
                </c:pt>
                <c:pt idx="35">
                  <c:v>-16.212869633914444</c:v>
                </c:pt>
                <c:pt idx="36">
                  <c:v>-16.64882673513473</c:v>
                </c:pt>
                <c:pt idx="37">
                  <c:v>-17.083330646017615</c:v>
                </c:pt>
                <c:pt idx="38">
                  <c:v>-17.516386210530889</c:v>
                </c:pt>
                <c:pt idx="39">
                  <c:v>-17.947998256495787</c:v>
                </c:pt>
                <c:pt idx="40">
                  <c:v>-18.378171595640801</c:v>
                </c:pt>
                <c:pt idx="41">
                  <c:v>-18.806911023655331</c:v>
                </c:pt>
                <c:pt idx="42">
                  <c:v>-19.234221320243147</c:v>
                </c:pt>
                <c:pt idx="43">
                  <c:v>-19.66010724917567</c:v>
                </c:pt>
                <c:pt idx="44">
                  <c:v>-20.084573558345085</c:v>
                </c:pt>
                <c:pt idx="45">
                  <c:v>-20.507624979817269</c:v>
                </c:pt>
                <c:pt idx="46">
                  <c:v>-20.929266229884544</c:v>
                </c:pt>
                <c:pt idx="47">
                  <c:v>-21.349502009118261</c:v>
                </c:pt>
                <c:pt idx="48">
                  <c:v>-21.768337002421202</c:v>
                </c:pt>
                <c:pt idx="49">
                  <c:v>-22.185775879079799</c:v>
                </c:pt>
                <c:pt idx="50">
                  <c:v>-22.601823292816199</c:v>
                </c:pt>
                <c:pt idx="51">
                  <c:v>-23.016483881840145</c:v>
                </c:pt>
                <c:pt idx="52">
                  <c:v>-23.429762268900678</c:v>
                </c:pt>
                <c:pt idx="53">
                  <c:v>-23.841663061337677</c:v>
                </c:pt>
                <c:pt idx="54">
                  <c:v>-24.252190851133218</c:v>
                </c:pt>
                <c:pt idx="55">
                  <c:v>-24.661350214962773</c:v>
                </c:pt>
                <c:pt idx="56">
                  <c:v>-25.069145714246233</c:v>
                </c:pt>
                <c:pt idx="57">
                  <c:v>-25.475581895198744</c:v>
                </c:pt>
                <c:pt idx="58">
                  <c:v>-25.880663288881415</c:v>
                </c:pt>
                <c:pt idx="59">
                  <c:v>-26.28439441125181</c:v>
                </c:pt>
                <c:pt idx="60">
                  <c:v>-26.686779763214304</c:v>
                </c:pt>
                <c:pt idx="61">
                  <c:v>-27.087823830670256</c:v>
                </c:pt>
                <c:pt idx="62">
                  <c:v>-27.487531084568023</c:v>
                </c:pt>
                <c:pt idx="63">
                  <c:v>-27.885905980952796</c:v>
                </c:pt>
                <c:pt idx="64">
                  <c:v>-28.282952961016285</c:v>
                </c:pt>
                <c:pt idx="65">
                  <c:v>-28.678676451146231</c:v>
                </c:pt>
                <c:pt idx="66">
                  <c:v>-29.073080862975743</c:v>
                </c:pt>
                <c:pt idx="67">
                  <c:v>-29.466170593432491</c:v>
                </c:pt>
                <c:pt idx="68">
                  <c:v>-29.857950024787716</c:v>
                </c:pt>
                <c:pt idx="69">
                  <c:v>-30.248423524705089</c:v>
                </c:pt>
                <c:pt idx="70">
                  <c:v>-30.637595446289406</c:v>
                </c:pt>
                <c:pt idx="71">
                  <c:v>-31.025470128135108</c:v>
                </c:pt>
                <c:pt idx="72">
                  <c:v>-31.412051894374656</c:v>
                </c:pt>
                <c:pt idx="73">
                  <c:v>-31.79734505472674</c:v>
                </c:pt>
                <c:pt idx="74">
                  <c:v>-32.181353904544316</c:v>
                </c:pt>
                <c:pt idx="75">
                  <c:v>-32.564082724862502</c:v>
                </c:pt>
                <c:pt idx="76">
                  <c:v>-32.945535782446292</c:v>
                </c:pt>
                <c:pt idx="77">
                  <c:v>-33.325717329838135</c:v>
                </c:pt>
                <c:pt idx="78">
                  <c:v>-33.704631605405339</c:v>
                </c:pt>
                <c:pt idx="79">
                  <c:v>-34.082282833387325</c:v>
                </c:pt>
                <c:pt idx="80">
                  <c:v>-34.458675223942699</c:v>
                </c:pt>
                <c:pt idx="81">
                  <c:v>-34.833812973196224</c:v>
                </c:pt>
                <c:pt idx="82">
                  <c:v>-35.207700263285567</c:v>
                </c:pt>
                <c:pt idx="83">
                  <c:v>-35.580341262407948</c:v>
                </c:pt>
                <c:pt idx="84">
                  <c:v>-35.951740124866589</c:v>
                </c:pt>
                <c:pt idx="85">
                  <c:v>-36.321900991117033</c:v>
                </c:pt>
                <c:pt idx="86">
                  <c:v>-36.690827987813307</c:v>
                </c:pt>
                <c:pt idx="87">
                  <c:v>-37.058525227853927</c:v>
                </c:pt>
                <c:pt idx="88">
                  <c:v>-37.42499681042775</c:v>
                </c:pt>
                <c:pt idx="89">
                  <c:v>-37.790246821059661</c:v>
                </c:pt>
                <c:pt idx="90">
                  <c:v>-38.154279331656127</c:v>
                </c:pt>
                <c:pt idx="91">
                  <c:v>-38.517098400550609</c:v>
                </c:pt>
                <c:pt idx="92">
                  <c:v>-38.878708072548775</c:v>
                </c:pt>
                <c:pt idx="93">
                  <c:v>-39.239112378973616</c:v>
                </c:pt>
                <c:pt idx="94">
                  <c:v>-39.598315337710368</c:v>
                </c:pt>
                <c:pt idx="95">
                  <c:v>-39.956320953251335</c:v>
                </c:pt>
                <c:pt idx="96">
                  <c:v>-40.313133216740496</c:v>
                </c:pt>
                <c:pt idx="97">
                  <c:v>-40.66875610601803</c:v>
                </c:pt>
                <c:pt idx="98">
                  <c:v>-41.023193585664636</c:v>
                </c:pt>
                <c:pt idx="99">
                  <c:v>-41.376449607045757</c:v>
                </c:pt>
                <c:pt idx="100">
                  <c:v>-41.728528108355604</c:v>
                </c:pt>
                <c:pt idx="101">
                  <c:v>-42.079433014661085</c:v>
                </c:pt>
                <c:pt idx="102">
                  <c:v>-42.429168237945547</c:v>
                </c:pt>
                <c:pt idx="103">
                  <c:v>-42.777737677152395</c:v>
                </c:pt>
                <c:pt idx="104">
                  <c:v>-43.125145218228553</c:v>
                </c:pt>
                <c:pt idx="105">
                  <c:v>-43.471394734167788</c:v>
                </c:pt>
                <c:pt idx="106">
                  <c:v>-43.816490085053893</c:v>
                </c:pt>
                <c:pt idx="107">
                  <c:v>-44.160435118103713</c:v>
                </c:pt>
                <c:pt idx="108">
                  <c:v>-44.503233667710035</c:v>
                </c:pt>
                <c:pt idx="109">
                  <c:v>-44.844889555484336</c:v>
                </c:pt>
                <c:pt idx="110">
                  <c:v>-45.185406590299387</c:v>
                </c:pt>
                <c:pt idx="111">
                  <c:v>-45.524788568331722</c:v>
                </c:pt>
                <c:pt idx="112">
                  <c:v>-45.863039273103951</c:v>
                </c:pt>
                <c:pt idx="113">
                  <c:v>-46.200162475526938</c:v>
                </c:pt>
                <c:pt idx="114">
                  <c:v>-46.536161933941848</c:v>
                </c:pt>
                <c:pt idx="115">
                  <c:v>-46.871041394162042</c:v>
                </c:pt>
                <c:pt idx="116">
                  <c:v>-47.204804589514836</c:v>
                </c:pt>
                <c:pt idx="117">
                  <c:v>-47.537455240883119</c:v>
                </c:pt>
                <c:pt idx="118">
                  <c:v>-47.868997056746842</c:v>
                </c:pt>
                <c:pt idx="119">
                  <c:v>-48.199433733224353</c:v>
                </c:pt>
                <c:pt idx="120">
                  <c:v>-48.528768954113602</c:v>
                </c:pt>
                <c:pt idx="121">
                  <c:v>-48.857006390933222</c:v>
                </c:pt>
                <c:pt idx="122">
                  <c:v>-49.184149702963445</c:v>
                </c:pt>
                <c:pt idx="123">
                  <c:v>-49.510202537286901</c:v>
                </c:pt>
                <c:pt idx="124">
                  <c:v>-49.835168528829279</c:v>
                </c:pt>
                <c:pt idx="125">
                  <c:v>-50.159051300399845</c:v>
                </c:pt>
                <c:pt idx="126">
                  <c:v>-50.481854462731846</c:v>
                </c:pt>
                <c:pt idx="127">
                  <c:v>-50.803581614522741</c:v>
                </c:pt>
                <c:pt idx="128">
                  <c:v>-51.124236342474333</c:v>
                </c:pt>
                <c:pt idx="129">
                  <c:v>-51.443822221332752</c:v>
                </c:pt>
                <c:pt idx="130">
                  <c:v>-51.762342813928306</c:v>
                </c:pt>
                <c:pt idx="131">
                  <c:v>-52.079801671215215</c:v>
                </c:pt>
                <c:pt idx="132">
                  <c:v>-52.396202332311162</c:v>
                </c:pt>
                <c:pt idx="133">
                  <c:v>-52.711548324536793</c:v>
                </c:pt>
                <c:pt idx="134">
                  <c:v>-53.025843163455001</c:v>
                </c:pt>
                <c:pt idx="135">
                  <c:v>-53.339090352910148</c:v>
                </c:pt>
                <c:pt idx="136">
                  <c:v>-53.651293385067113</c:v>
                </c:pt>
                <c:pt idx="137">
                  <c:v>-53.962455740450224</c:v>
                </c:pt>
                <c:pt idx="138">
                  <c:v>-54.272580887982059</c:v>
                </c:pt>
                <c:pt idx="139">
                  <c:v>-54.581672285022115</c:v>
                </c:pt>
                <c:pt idx="140">
                  <c:v>-54.889733377405378</c:v>
                </c:pt>
                <c:pt idx="141">
                  <c:v>-55.196767599480694</c:v>
                </c:pt>
                <c:pt idx="142">
                  <c:v>-55.502778374149095</c:v>
                </c:pt>
                <c:pt idx="143">
                  <c:v>-55.80776911290193</c:v>
                </c:pt>
                <c:pt idx="144">
                  <c:v>-56.111743215858922</c:v>
                </c:pt>
                <c:pt idx="145">
                  <c:v>-56.414704071806057</c:v>
                </c:pt>
                <c:pt idx="146">
                  <c:v>-56.716655058233371</c:v>
                </c:pt>
                <c:pt idx="147">
                  <c:v>-57.01759954137259</c:v>
                </c:pt>
                <c:pt idx="148">
                  <c:v>-57.317540876234681</c:v>
                </c:pt>
                <c:pt idx="149">
                  <c:v>-57.616482406647229</c:v>
                </c:pt>
                <c:pt idx="150">
                  <c:v>-57.914427465291737</c:v>
                </c:pt>
                <c:pt idx="151">
                  <c:v>-58.211379373740762</c:v>
                </c:pt>
                <c:pt idx="152">
                  <c:v>-58.507341442494962</c:v>
                </c:pt>
                <c:pt idx="153">
                  <c:v>-58.802316971019977</c:v>
                </c:pt>
                <c:pt idx="154">
                  <c:v>-59.096309247783246</c:v>
                </c:pt>
                <c:pt idx="155">
                  <c:v>-59.389321550290639</c:v>
                </c:pt>
                <c:pt idx="156">
                  <c:v>-59.681357145123002</c:v>
                </c:pt>
                <c:pt idx="157">
                  <c:v>-59.972419287972592</c:v>
                </c:pt>
                <c:pt idx="158">
                  <c:v>-60.262511223679347</c:v>
                </c:pt>
                <c:pt idx="159">
                  <c:v>-60.551636186267082</c:v>
                </c:pt>
                <c:pt idx="160">
                  <c:v>-60.839797398979528</c:v>
                </c:pt>
                <c:pt idx="161">
                  <c:v>-61.126998074316262</c:v>
                </c:pt>
                <c:pt idx="162">
                  <c:v>-61.413241414068544</c:v>
                </c:pt>
                <c:pt idx="163">
                  <c:v>-61.698530609354982</c:v>
                </c:pt>
                <c:pt idx="164">
                  <c:v>-61.982868840657133</c:v>
                </c:pt>
                <c:pt idx="165">
                  <c:v>-62.266259277854942</c:v>
                </c:pt>
                <c:pt idx="166">
                  <c:v>-62.548705080262096</c:v>
                </c:pt>
                <c:pt idx="167">
                  <c:v>-62.830209396661225</c:v>
                </c:pt>
                <c:pt idx="168">
                  <c:v>-63.110775365339023</c:v>
                </c:pt>
                <c:pt idx="169">
                  <c:v>-63.390406114121227</c:v>
                </c:pt>
                <c:pt idx="170">
                  <c:v>-63.669104760407492</c:v>
                </c:pt>
                <c:pt idx="171">
                  <c:v>-63.946874411206132</c:v>
                </c:pt>
                <c:pt idx="172">
                  <c:v>-64.223718163168783</c:v>
                </c:pt>
                <c:pt idx="173">
                  <c:v>-64.499639102624883</c:v>
                </c:pt>
                <c:pt idx="174">
                  <c:v>-64.774640305616131</c:v>
                </c:pt>
                <c:pt idx="175">
                  <c:v>-65.048724837930749</c:v>
                </c:pt>
                <c:pt idx="176">
                  <c:v>-65.321895755137646</c:v>
                </c:pt>
                <c:pt idx="177">
                  <c:v>-65.594156102620516</c:v>
                </c:pt>
                <c:pt idx="178">
                  <c:v>-65.865508915611784</c:v>
                </c:pt>
                <c:pt idx="179">
                  <c:v>-66.135957219226412</c:v>
                </c:pt>
                <c:pt idx="180">
                  <c:v>-66.405504028495656</c:v>
                </c:pt>
                <c:pt idx="181">
                  <c:v>-66.674152348400668</c:v>
                </c:pt>
                <c:pt idx="182">
                  <c:v>-66.941905173905994</c:v>
                </c:pt>
                <c:pt idx="183">
                  <c:v>-67.20876548999297</c:v>
                </c:pt>
                <c:pt idx="184">
                  <c:v>-67.47473627169299</c:v>
                </c:pt>
                <c:pt idx="185">
                  <c:v>-67.739820484120685</c:v>
                </c:pt>
                <c:pt idx="186">
                  <c:v>-68.004021082506952</c:v>
                </c:pt>
                <c:pt idx="187">
                  <c:v>-68.267341012231924</c:v>
                </c:pt>
                <c:pt idx="188">
                  <c:v>-68.529783208857822</c:v>
                </c:pt>
                <c:pt idx="189">
                  <c:v>-68.791350598161628</c:v>
                </c:pt>
                <c:pt idx="190">
                  <c:v>-69.052046096167757</c:v>
                </c:pt>
                <c:pt idx="191">
                  <c:v>-69.311872609180526</c:v>
                </c:pt>
                <c:pt idx="192">
                  <c:v>-69.570833033816584</c:v>
                </c:pt>
                <c:pt idx="193">
                  <c:v>-69.8289302570372</c:v>
                </c:pt>
                <c:pt idx="194">
                  <c:v>-70.086167156180409</c:v>
                </c:pt>
                <c:pt idx="195">
                  <c:v>-70.342546598993138</c:v>
                </c:pt>
                <c:pt idx="196">
                  <c:v>-70.598071443663159</c:v>
                </c:pt>
                <c:pt idx="197">
                  <c:v>-70.852744538850942</c:v>
                </c:pt>
                <c:pt idx="198">
                  <c:v>-71.106568723721438</c:v>
                </c:pt>
                <c:pt idx="199">
                  <c:v>-71.359546827975706</c:v>
                </c:pt>
                <c:pt idx="200">
                  <c:v>-71.611681671882451</c:v>
                </c:pt>
                <c:pt idx="201">
                  <c:v>-71.862976066309514</c:v>
                </c:pt>
                <c:pt idx="202">
                  <c:v>-72.11343281275515</c:v>
                </c:pt>
                <c:pt idx="203">
                  <c:v>-72.363054703379305</c:v>
                </c:pt>
                <c:pt idx="204">
                  <c:v>-72.611844521034712</c:v>
                </c:pt>
                <c:pt idx="205">
                  <c:v>-72.859805039297925</c:v>
                </c:pt>
                <c:pt idx="206">
                  <c:v>-73.106939022500271</c:v>
                </c:pt>
                <c:pt idx="207">
                  <c:v>-73.353249225758603</c:v>
                </c:pt>
                <c:pt idx="208">
                  <c:v>-73.59873839500608</c:v>
                </c:pt>
                <c:pt idx="209">
                  <c:v>-73.843409267022722</c:v>
                </c:pt>
                <c:pt idx="210">
                  <c:v>-74.087264569465972</c:v>
                </c:pt>
                <c:pt idx="211">
                  <c:v>-74.330307020901088</c:v>
                </c:pt>
                <c:pt idx="212">
                  <c:v>-74.572539330831418</c:v>
                </c:pt>
                <c:pt idx="213">
                  <c:v>-74.813964199728645</c:v>
                </c:pt>
                <c:pt idx="214">
                  <c:v>-75.054584319062883</c:v>
                </c:pt>
                <c:pt idx="215">
                  <c:v>-75.29440237133268</c:v>
                </c:pt>
                <c:pt idx="216">
                  <c:v>-75.5334210300949</c:v>
                </c:pt>
                <c:pt idx="217">
                  <c:v>-75.77164295999458</c:v>
                </c:pt>
                <c:pt idx="218">
                  <c:v>-76.009070816794605</c:v>
                </c:pt>
                <c:pt idx="219">
                  <c:v>-76.245707247405292</c:v>
                </c:pt>
                <c:pt idx="220">
                  <c:v>-76.481554889913937</c:v>
                </c:pt>
                <c:pt idx="221">
                  <c:v>-76.716616373614229</c:v>
                </c:pt>
                <c:pt idx="222">
                  <c:v>-76.950894319035513</c:v>
                </c:pt>
                <c:pt idx="223">
                  <c:v>-77.184391337972059</c:v>
                </c:pt>
                <c:pt idx="224">
                  <c:v>-77.417110033512145</c:v>
                </c:pt>
                <c:pt idx="225">
                  <c:v>-77.649053000067099</c:v>
                </c:pt>
                <c:pt idx="226">
                  <c:v>-77.880222823400203</c:v>
                </c:pt>
                <c:pt idx="227">
                  <c:v>-78.110622080655531</c:v>
                </c:pt>
                <c:pt idx="228">
                  <c:v>-78.340253340386681</c:v>
                </c:pt>
                <c:pt idx="229">
                  <c:v>-78.569119162585395</c:v>
                </c:pt>
                <c:pt idx="230">
                  <c:v>-78.797222098710108</c:v>
                </c:pt>
                <c:pt idx="231">
                  <c:v>-79.024564691714403</c:v>
                </c:pt>
                <c:pt idx="232">
                  <c:v>-79.251149476075355</c:v>
                </c:pt>
                <c:pt idx="233">
                  <c:v>-79.476978977821773</c:v>
                </c:pt>
                <c:pt idx="234">
                  <c:v>-79.702055714562363</c:v>
                </c:pt>
                <c:pt idx="235">
                  <c:v>-79.926382195513824</c:v>
                </c:pt>
                <c:pt idx="236">
                  <c:v>-80.149960921528773</c:v>
                </c:pt>
                <c:pt idx="237">
                  <c:v>-80.372794385123683</c:v>
                </c:pt>
                <c:pt idx="238">
                  <c:v>-80.594885070506606</c:v>
                </c:pt>
                <c:pt idx="239">
                  <c:v>-80.816235453604918</c:v>
                </c:pt>
                <c:pt idx="240">
                  <c:v>-81.036848002092896</c:v>
                </c:pt>
                <c:pt idx="241">
                  <c:v>-81.256725175419248</c:v>
                </c:pt>
                <c:pt idx="242">
                  <c:v>-81.475869424834514</c:v>
                </c:pt>
                <c:pt idx="243">
                  <c:v>-81.6942831934184</c:v>
                </c:pt>
                <c:pt idx="244">
                  <c:v>-81.911968916107</c:v>
                </c:pt>
                <c:pt idx="245">
                  <c:v>-82.128929019719976</c:v>
                </c:pt>
                <c:pt idx="246">
                  <c:v>-82.345165922987576</c:v>
                </c:pt>
                <c:pt idx="247">
                  <c:v>-82.560682036577617</c:v>
                </c:pt>
                <c:pt idx="248">
                  <c:v>-82.775479763122362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CF-42A9-9664-6B6BBC636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275720"/>
        <c:axId val="643273560"/>
      </c:scatterChart>
      <c:valAx>
        <c:axId val="64327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3273560"/>
        <c:crosses val="autoZero"/>
        <c:crossBetween val="midCat"/>
      </c:valAx>
      <c:valAx>
        <c:axId val="64327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3275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position iter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'quadratic fiction ajusted model'!$B$2:$B$250</c:f>
              <c:numCache>
                <c:formatCode>General</c:formatCode>
                <c:ptCount val="249"/>
                <c:pt idx="0">
                  <c:v>0</c:v>
                </c:pt>
                <c:pt idx="1">
                  <c:v>6.25E-2</c:v>
                </c:pt>
                <c:pt idx="2">
                  <c:v>0.125</c:v>
                </c:pt>
                <c:pt idx="3">
                  <c:v>0.1875</c:v>
                </c:pt>
                <c:pt idx="4">
                  <c:v>0.25</c:v>
                </c:pt>
                <c:pt idx="5">
                  <c:v>0.3125</c:v>
                </c:pt>
                <c:pt idx="6">
                  <c:v>0.375</c:v>
                </c:pt>
                <c:pt idx="7">
                  <c:v>0.4375</c:v>
                </c:pt>
                <c:pt idx="8">
                  <c:v>0.5</c:v>
                </c:pt>
                <c:pt idx="9">
                  <c:v>0.5625</c:v>
                </c:pt>
                <c:pt idx="10">
                  <c:v>0.625</c:v>
                </c:pt>
                <c:pt idx="11">
                  <c:v>0.6875</c:v>
                </c:pt>
                <c:pt idx="12">
                  <c:v>0.75</c:v>
                </c:pt>
                <c:pt idx="13">
                  <c:v>0.8125</c:v>
                </c:pt>
                <c:pt idx="14">
                  <c:v>0.875</c:v>
                </c:pt>
                <c:pt idx="15">
                  <c:v>0.9375</c:v>
                </c:pt>
                <c:pt idx="16">
                  <c:v>1</c:v>
                </c:pt>
                <c:pt idx="17">
                  <c:v>1.0625</c:v>
                </c:pt>
                <c:pt idx="18">
                  <c:v>1.125</c:v>
                </c:pt>
                <c:pt idx="19">
                  <c:v>1.1875</c:v>
                </c:pt>
                <c:pt idx="20">
                  <c:v>1.25</c:v>
                </c:pt>
                <c:pt idx="21">
                  <c:v>1.3125</c:v>
                </c:pt>
                <c:pt idx="22">
                  <c:v>1.375</c:v>
                </c:pt>
                <c:pt idx="23">
                  <c:v>1.4375</c:v>
                </c:pt>
                <c:pt idx="24">
                  <c:v>1.5</c:v>
                </c:pt>
                <c:pt idx="25">
                  <c:v>1.5625</c:v>
                </c:pt>
                <c:pt idx="26">
                  <c:v>1.625</c:v>
                </c:pt>
                <c:pt idx="27">
                  <c:v>1.6875</c:v>
                </c:pt>
                <c:pt idx="28">
                  <c:v>1.75</c:v>
                </c:pt>
                <c:pt idx="29">
                  <c:v>1.8125</c:v>
                </c:pt>
                <c:pt idx="30">
                  <c:v>1.875</c:v>
                </c:pt>
                <c:pt idx="31">
                  <c:v>1.9375</c:v>
                </c:pt>
                <c:pt idx="32">
                  <c:v>2</c:v>
                </c:pt>
                <c:pt idx="33">
                  <c:v>2.0625</c:v>
                </c:pt>
                <c:pt idx="34">
                  <c:v>2.125</c:v>
                </c:pt>
                <c:pt idx="35">
                  <c:v>2.1875</c:v>
                </c:pt>
                <c:pt idx="36">
                  <c:v>2.25</c:v>
                </c:pt>
                <c:pt idx="37">
                  <c:v>2.3125</c:v>
                </c:pt>
                <c:pt idx="38">
                  <c:v>2.375</c:v>
                </c:pt>
                <c:pt idx="39">
                  <c:v>2.4375</c:v>
                </c:pt>
                <c:pt idx="40">
                  <c:v>2.5</c:v>
                </c:pt>
                <c:pt idx="41">
                  <c:v>2.5625</c:v>
                </c:pt>
                <c:pt idx="42">
                  <c:v>2.625</c:v>
                </c:pt>
                <c:pt idx="43">
                  <c:v>2.6875</c:v>
                </c:pt>
                <c:pt idx="44">
                  <c:v>2.75</c:v>
                </c:pt>
                <c:pt idx="45">
                  <c:v>2.8125</c:v>
                </c:pt>
                <c:pt idx="46">
                  <c:v>2.875</c:v>
                </c:pt>
                <c:pt idx="47">
                  <c:v>2.9375</c:v>
                </c:pt>
                <c:pt idx="48">
                  <c:v>3</c:v>
                </c:pt>
                <c:pt idx="49">
                  <c:v>3.0625</c:v>
                </c:pt>
                <c:pt idx="50">
                  <c:v>3.125</c:v>
                </c:pt>
                <c:pt idx="51">
                  <c:v>3.1875</c:v>
                </c:pt>
                <c:pt idx="52">
                  <c:v>3.25</c:v>
                </c:pt>
                <c:pt idx="53">
                  <c:v>3.3125</c:v>
                </c:pt>
                <c:pt idx="54">
                  <c:v>3.375</c:v>
                </c:pt>
                <c:pt idx="55">
                  <c:v>3.4375</c:v>
                </c:pt>
                <c:pt idx="56">
                  <c:v>3.5</c:v>
                </c:pt>
                <c:pt idx="57">
                  <c:v>3.5625</c:v>
                </c:pt>
                <c:pt idx="58">
                  <c:v>3.625</c:v>
                </c:pt>
                <c:pt idx="59">
                  <c:v>3.6875</c:v>
                </c:pt>
                <c:pt idx="60">
                  <c:v>3.75</c:v>
                </c:pt>
                <c:pt idx="61">
                  <c:v>3.8125</c:v>
                </c:pt>
                <c:pt idx="62">
                  <c:v>3.875</c:v>
                </c:pt>
                <c:pt idx="63">
                  <c:v>3.9375</c:v>
                </c:pt>
                <c:pt idx="64">
                  <c:v>4</c:v>
                </c:pt>
                <c:pt idx="65">
                  <c:v>4.0625</c:v>
                </c:pt>
                <c:pt idx="66">
                  <c:v>4.125</c:v>
                </c:pt>
                <c:pt idx="67">
                  <c:v>4.1875</c:v>
                </c:pt>
                <c:pt idx="68">
                  <c:v>4.25</c:v>
                </c:pt>
                <c:pt idx="69">
                  <c:v>4.3125</c:v>
                </c:pt>
                <c:pt idx="70">
                  <c:v>4.375</c:v>
                </c:pt>
                <c:pt idx="71">
                  <c:v>4.4375</c:v>
                </c:pt>
                <c:pt idx="72">
                  <c:v>4.5</c:v>
                </c:pt>
                <c:pt idx="73">
                  <c:v>4.5625</c:v>
                </c:pt>
                <c:pt idx="74">
                  <c:v>4.625</c:v>
                </c:pt>
                <c:pt idx="75">
                  <c:v>4.6875</c:v>
                </c:pt>
                <c:pt idx="76">
                  <c:v>4.75</c:v>
                </c:pt>
                <c:pt idx="77">
                  <c:v>4.8125</c:v>
                </c:pt>
                <c:pt idx="78">
                  <c:v>4.875</c:v>
                </c:pt>
                <c:pt idx="79">
                  <c:v>4.9375</c:v>
                </c:pt>
                <c:pt idx="80">
                  <c:v>5</c:v>
                </c:pt>
                <c:pt idx="81">
                  <c:v>5.0625</c:v>
                </c:pt>
                <c:pt idx="82">
                  <c:v>5.125</c:v>
                </c:pt>
                <c:pt idx="83">
                  <c:v>5.1875</c:v>
                </c:pt>
                <c:pt idx="84">
                  <c:v>5.25</c:v>
                </c:pt>
                <c:pt idx="85">
                  <c:v>5.3125</c:v>
                </c:pt>
                <c:pt idx="86">
                  <c:v>5.375</c:v>
                </c:pt>
                <c:pt idx="87">
                  <c:v>5.4375</c:v>
                </c:pt>
                <c:pt idx="88">
                  <c:v>5.5</c:v>
                </c:pt>
                <c:pt idx="89">
                  <c:v>5.5625</c:v>
                </c:pt>
                <c:pt idx="90">
                  <c:v>5.625</c:v>
                </c:pt>
                <c:pt idx="91">
                  <c:v>5.6875</c:v>
                </c:pt>
                <c:pt idx="92">
                  <c:v>5.75</c:v>
                </c:pt>
                <c:pt idx="93">
                  <c:v>5.8125</c:v>
                </c:pt>
                <c:pt idx="94">
                  <c:v>5.875</c:v>
                </c:pt>
                <c:pt idx="95">
                  <c:v>5.9375</c:v>
                </c:pt>
                <c:pt idx="96">
                  <c:v>6</c:v>
                </c:pt>
                <c:pt idx="97">
                  <c:v>6.0625</c:v>
                </c:pt>
                <c:pt idx="98">
                  <c:v>6.125</c:v>
                </c:pt>
                <c:pt idx="99">
                  <c:v>6.1875</c:v>
                </c:pt>
                <c:pt idx="100">
                  <c:v>6.25</c:v>
                </c:pt>
                <c:pt idx="101">
                  <c:v>6.3125</c:v>
                </c:pt>
                <c:pt idx="102">
                  <c:v>6.375</c:v>
                </c:pt>
                <c:pt idx="103">
                  <c:v>6.4375</c:v>
                </c:pt>
                <c:pt idx="104">
                  <c:v>6.5</c:v>
                </c:pt>
                <c:pt idx="105">
                  <c:v>6.5625</c:v>
                </c:pt>
                <c:pt idx="106">
                  <c:v>6.625</c:v>
                </c:pt>
                <c:pt idx="107">
                  <c:v>6.6875</c:v>
                </c:pt>
                <c:pt idx="108">
                  <c:v>6.75</c:v>
                </c:pt>
                <c:pt idx="109">
                  <c:v>6.8125</c:v>
                </c:pt>
                <c:pt idx="110">
                  <c:v>6.875</c:v>
                </c:pt>
                <c:pt idx="111">
                  <c:v>6.9375</c:v>
                </c:pt>
                <c:pt idx="112">
                  <c:v>7</c:v>
                </c:pt>
                <c:pt idx="113">
                  <c:v>7.0625</c:v>
                </c:pt>
                <c:pt idx="114">
                  <c:v>7.125</c:v>
                </c:pt>
                <c:pt idx="115">
                  <c:v>7.1875</c:v>
                </c:pt>
                <c:pt idx="116">
                  <c:v>7.25</c:v>
                </c:pt>
                <c:pt idx="117">
                  <c:v>7.3125</c:v>
                </c:pt>
                <c:pt idx="118">
                  <c:v>7.375</c:v>
                </c:pt>
                <c:pt idx="119">
                  <c:v>7.4375</c:v>
                </c:pt>
                <c:pt idx="120">
                  <c:v>7.5</c:v>
                </c:pt>
                <c:pt idx="121">
                  <c:v>7.5625</c:v>
                </c:pt>
                <c:pt idx="122">
                  <c:v>7.625</c:v>
                </c:pt>
                <c:pt idx="123">
                  <c:v>7.6875</c:v>
                </c:pt>
                <c:pt idx="124">
                  <c:v>7.75</c:v>
                </c:pt>
                <c:pt idx="125">
                  <c:v>7.8125</c:v>
                </c:pt>
                <c:pt idx="126">
                  <c:v>7.875</c:v>
                </c:pt>
                <c:pt idx="127">
                  <c:v>7.9375</c:v>
                </c:pt>
                <c:pt idx="128">
                  <c:v>8</c:v>
                </c:pt>
                <c:pt idx="129">
                  <c:v>8.0625</c:v>
                </c:pt>
                <c:pt idx="130">
                  <c:v>8.125</c:v>
                </c:pt>
                <c:pt idx="131">
                  <c:v>8.1875</c:v>
                </c:pt>
                <c:pt idx="132">
                  <c:v>8.25</c:v>
                </c:pt>
                <c:pt idx="133">
                  <c:v>8.3125</c:v>
                </c:pt>
                <c:pt idx="134">
                  <c:v>8.375</c:v>
                </c:pt>
                <c:pt idx="135">
                  <c:v>8.4375</c:v>
                </c:pt>
                <c:pt idx="136">
                  <c:v>8.5</c:v>
                </c:pt>
                <c:pt idx="137">
                  <c:v>8.5625</c:v>
                </c:pt>
                <c:pt idx="138">
                  <c:v>8.625</c:v>
                </c:pt>
                <c:pt idx="139">
                  <c:v>8.6875</c:v>
                </c:pt>
                <c:pt idx="140">
                  <c:v>8.75</c:v>
                </c:pt>
                <c:pt idx="141">
                  <c:v>8.8125</c:v>
                </c:pt>
                <c:pt idx="142">
                  <c:v>8.875</c:v>
                </c:pt>
                <c:pt idx="143">
                  <c:v>8.9375</c:v>
                </c:pt>
                <c:pt idx="144">
                  <c:v>9</c:v>
                </c:pt>
                <c:pt idx="145">
                  <c:v>9.0625</c:v>
                </c:pt>
                <c:pt idx="146">
                  <c:v>9.125</c:v>
                </c:pt>
                <c:pt idx="147">
                  <c:v>9.1875</c:v>
                </c:pt>
                <c:pt idx="148">
                  <c:v>9.25</c:v>
                </c:pt>
                <c:pt idx="149">
                  <c:v>9.3125</c:v>
                </c:pt>
                <c:pt idx="150">
                  <c:v>9.375</c:v>
                </c:pt>
                <c:pt idx="151">
                  <c:v>9.4375</c:v>
                </c:pt>
                <c:pt idx="152">
                  <c:v>9.5</c:v>
                </c:pt>
                <c:pt idx="153">
                  <c:v>9.5625</c:v>
                </c:pt>
                <c:pt idx="154">
                  <c:v>9.625</c:v>
                </c:pt>
                <c:pt idx="155">
                  <c:v>9.6875</c:v>
                </c:pt>
                <c:pt idx="156">
                  <c:v>9.75</c:v>
                </c:pt>
                <c:pt idx="157">
                  <c:v>9.8125</c:v>
                </c:pt>
                <c:pt idx="158">
                  <c:v>9.875</c:v>
                </c:pt>
                <c:pt idx="159">
                  <c:v>9.9375</c:v>
                </c:pt>
                <c:pt idx="160">
                  <c:v>10</c:v>
                </c:pt>
                <c:pt idx="161">
                  <c:v>10.0625</c:v>
                </c:pt>
                <c:pt idx="162">
                  <c:v>10.125</c:v>
                </c:pt>
                <c:pt idx="163">
                  <c:v>10.1875</c:v>
                </c:pt>
                <c:pt idx="164">
                  <c:v>10.25</c:v>
                </c:pt>
                <c:pt idx="165">
                  <c:v>10.3125</c:v>
                </c:pt>
                <c:pt idx="166">
                  <c:v>10.375</c:v>
                </c:pt>
                <c:pt idx="167">
                  <c:v>10.4375</c:v>
                </c:pt>
                <c:pt idx="168">
                  <c:v>10.5</c:v>
                </c:pt>
                <c:pt idx="169">
                  <c:v>10.5625</c:v>
                </c:pt>
                <c:pt idx="170">
                  <c:v>10.625</c:v>
                </c:pt>
                <c:pt idx="171">
                  <c:v>10.6875</c:v>
                </c:pt>
                <c:pt idx="172">
                  <c:v>10.75</c:v>
                </c:pt>
                <c:pt idx="173">
                  <c:v>10.8125</c:v>
                </c:pt>
                <c:pt idx="174">
                  <c:v>10.875</c:v>
                </c:pt>
                <c:pt idx="175">
                  <c:v>10.9375</c:v>
                </c:pt>
                <c:pt idx="176">
                  <c:v>11</c:v>
                </c:pt>
                <c:pt idx="177">
                  <c:v>11.0625</c:v>
                </c:pt>
                <c:pt idx="178">
                  <c:v>11.125</c:v>
                </c:pt>
                <c:pt idx="179">
                  <c:v>11.1875</c:v>
                </c:pt>
                <c:pt idx="180">
                  <c:v>11.25</c:v>
                </c:pt>
                <c:pt idx="181">
                  <c:v>11.3125</c:v>
                </c:pt>
                <c:pt idx="182">
                  <c:v>11.375</c:v>
                </c:pt>
                <c:pt idx="183">
                  <c:v>11.4375</c:v>
                </c:pt>
                <c:pt idx="184">
                  <c:v>11.5</c:v>
                </c:pt>
                <c:pt idx="185">
                  <c:v>11.5625</c:v>
                </c:pt>
                <c:pt idx="186">
                  <c:v>11.625</c:v>
                </c:pt>
                <c:pt idx="187">
                  <c:v>11.6875</c:v>
                </c:pt>
                <c:pt idx="188">
                  <c:v>11.75</c:v>
                </c:pt>
                <c:pt idx="189">
                  <c:v>11.8125</c:v>
                </c:pt>
                <c:pt idx="190">
                  <c:v>11.875</c:v>
                </c:pt>
                <c:pt idx="191">
                  <c:v>11.9375</c:v>
                </c:pt>
                <c:pt idx="192">
                  <c:v>12</c:v>
                </c:pt>
                <c:pt idx="193">
                  <c:v>12.0625</c:v>
                </c:pt>
                <c:pt idx="194">
                  <c:v>12.125</c:v>
                </c:pt>
                <c:pt idx="195">
                  <c:v>12.1875</c:v>
                </c:pt>
                <c:pt idx="196">
                  <c:v>12.25</c:v>
                </c:pt>
                <c:pt idx="197">
                  <c:v>12.3125</c:v>
                </c:pt>
                <c:pt idx="198">
                  <c:v>12.375</c:v>
                </c:pt>
                <c:pt idx="199">
                  <c:v>12.4375</c:v>
                </c:pt>
                <c:pt idx="200">
                  <c:v>12.5</c:v>
                </c:pt>
                <c:pt idx="201">
                  <c:v>12.5625</c:v>
                </c:pt>
                <c:pt idx="202">
                  <c:v>12.625</c:v>
                </c:pt>
                <c:pt idx="203">
                  <c:v>12.6875</c:v>
                </c:pt>
                <c:pt idx="204">
                  <c:v>12.75</c:v>
                </c:pt>
                <c:pt idx="205">
                  <c:v>12.8125</c:v>
                </c:pt>
                <c:pt idx="206">
                  <c:v>12.875</c:v>
                </c:pt>
                <c:pt idx="207">
                  <c:v>12.9375</c:v>
                </c:pt>
                <c:pt idx="208">
                  <c:v>13</c:v>
                </c:pt>
                <c:pt idx="209">
                  <c:v>13.0625</c:v>
                </c:pt>
                <c:pt idx="210">
                  <c:v>13.125</c:v>
                </c:pt>
                <c:pt idx="211">
                  <c:v>13.1875</c:v>
                </c:pt>
                <c:pt idx="212">
                  <c:v>13.25</c:v>
                </c:pt>
                <c:pt idx="213">
                  <c:v>13.3125</c:v>
                </c:pt>
                <c:pt idx="214">
                  <c:v>13.375</c:v>
                </c:pt>
                <c:pt idx="215">
                  <c:v>13.4375</c:v>
                </c:pt>
                <c:pt idx="216">
                  <c:v>13.5</c:v>
                </c:pt>
                <c:pt idx="217">
                  <c:v>13.5625</c:v>
                </c:pt>
                <c:pt idx="218">
                  <c:v>13.625</c:v>
                </c:pt>
                <c:pt idx="219">
                  <c:v>13.6875</c:v>
                </c:pt>
                <c:pt idx="220">
                  <c:v>13.75</c:v>
                </c:pt>
                <c:pt idx="221">
                  <c:v>13.8125</c:v>
                </c:pt>
                <c:pt idx="222">
                  <c:v>13.875</c:v>
                </c:pt>
                <c:pt idx="223">
                  <c:v>13.9375</c:v>
                </c:pt>
                <c:pt idx="224">
                  <c:v>14</c:v>
                </c:pt>
                <c:pt idx="225">
                  <c:v>14.0625</c:v>
                </c:pt>
                <c:pt idx="226">
                  <c:v>14.125</c:v>
                </c:pt>
                <c:pt idx="227">
                  <c:v>14.1875</c:v>
                </c:pt>
                <c:pt idx="228">
                  <c:v>14.25</c:v>
                </c:pt>
                <c:pt idx="229">
                  <c:v>14.3125</c:v>
                </c:pt>
                <c:pt idx="230">
                  <c:v>14.375</c:v>
                </c:pt>
                <c:pt idx="231">
                  <c:v>14.4375</c:v>
                </c:pt>
                <c:pt idx="232">
                  <c:v>14.5</c:v>
                </c:pt>
                <c:pt idx="233">
                  <c:v>14.5625</c:v>
                </c:pt>
                <c:pt idx="234">
                  <c:v>14.625</c:v>
                </c:pt>
                <c:pt idx="235">
                  <c:v>14.6875</c:v>
                </c:pt>
                <c:pt idx="236">
                  <c:v>14.75</c:v>
                </c:pt>
                <c:pt idx="237">
                  <c:v>14.8125</c:v>
                </c:pt>
                <c:pt idx="238">
                  <c:v>14.875</c:v>
                </c:pt>
                <c:pt idx="239">
                  <c:v>14.9375</c:v>
                </c:pt>
                <c:pt idx="240">
                  <c:v>15</c:v>
                </c:pt>
                <c:pt idx="241">
                  <c:v>15.0625</c:v>
                </c:pt>
                <c:pt idx="242">
                  <c:v>15.125</c:v>
                </c:pt>
                <c:pt idx="243">
                  <c:v>15.1875</c:v>
                </c:pt>
                <c:pt idx="244">
                  <c:v>15.25</c:v>
                </c:pt>
                <c:pt idx="245">
                  <c:v>15.3125</c:v>
                </c:pt>
                <c:pt idx="246">
                  <c:v>15.375</c:v>
                </c:pt>
                <c:pt idx="247">
                  <c:v>15.4375</c:v>
                </c:pt>
                <c:pt idx="248">
                  <c:v>15.5</c:v>
                </c:pt>
              </c:numCache>
            </c:numRef>
          </c:xVal>
          <c:yVal>
            <c:numRef>
              <c:f>'quadratic fiction ajusted model'!$G$2:$G$250</c:f>
              <c:numCache>
                <c:formatCode>General</c:formatCode>
                <c:ptCount val="249"/>
                <c:pt idx="0">
                  <c:v>0</c:v>
                </c:pt>
                <c:pt idx="1">
                  <c:v>-5.7377911376953125E-2</c:v>
                </c:pt>
                <c:pt idx="2">
                  <c:v>-0.15281765832252259</c:v>
                </c:pt>
                <c:pt idx="3">
                  <c:v>-0.28597054988034282</c:v>
                </c:pt>
                <c:pt idx="4">
                  <c:v>-0.45631982070265709</c:v>
                </c:pt>
                <c:pt idx="5">
                  <c:v>-0.66318878845345741</c:v>
                </c:pt>
                <c:pt idx="6">
                  <c:v>-0.90575172572797857</c:v>
                </c:pt>
                <c:pt idx="7">
                  <c:v>-1.1830470727560789</c:v>
                </c:pt>
                <c:pt idx="8">
                  <c:v>-1.4939925426469935</c:v>
                </c:pt>
                <c:pt idx="9">
                  <c:v>-1.8374016223440583</c:v>
                </c:pt>
                <c:pt idx="10">
                  <c:v>-2.2120009513529713</c:v>
                </c:pt>
                <c:pt idx="11">
                  <c:v>-2.6164480659845202</c:v>
                </c:pt>
                <c:pt idx="12">
                  <c:v>-3.0493490266050638</c:v>
                </c:pt>
                <c:pt idx="13">
                  <c:v>-3.5092754949583083</c:v>
                </c:pt>
                <c:pt idx="14">
                  <c:v>-3.9947808927754829</c:v>
                </c:pt>
                <c:pt idx="15">
                  <c:v>-4.5044153460158611</c:v>
                </c:pt>
                <c:pt idx="16">
                  <c:v>-5.0367391957349374</c:v>
                </c:pt>
                <c:pt idx="17">
                  <c:v>-5.5903349319333522</c:v>
                </c:pt>
                <c:pt idx="18">
                  <c:v>-6.1638174768739153</c:v>
                </c:pt>
                <c:pt idx="19">
                  <c:v>-6.7558428064032494</c:v>
                </c:pt>
                <c:pt idx="20">
                  <c:v>-7.3651149499899713</c:v>
                </c:pt>
                <c:pt idx="21">
                  <c:v>-7.990391451691921</c:v>
                </c:pt>
                <c:pt idx="22">
                  <c:v>-8.6304874051194673</c:v>
                </c:pt>
                <c:pt idx="23">
                  <c:v>-9.2842781963361674</c:v>
                </c:pt>
                <c:pt idx="24">
                  <c:v>-9.9507011006346104</c:v>
                </c:pt>
                <c:pt idx="25">
                  <c:v>-10.628755883599512</c:v>
                </c:pt>
                <c:pt idx="26">
                  <c:v>-11.317504555273867</c:v>
                </c:pt>
                <c:pt idx="27">
                  <c:v>-12.016070420004793</c:v>
                </c:pt>
                <c:pt idx="28">
                  <c:v>-12.723636554982226</c:v>
                </c:pt>
                <c:pt idx="29">
                  <c:v>-13.439443838752227</c:v>
                </c:pt>
                <c:pt idx="30">
                  <c:v>-14.162788638056648</c:v>
                </c:pt>
                <c:pt idx="31">
                  <c:v>-14.893020247999271</c:v>
                </c:pt>
                <c:pt idx="32">
                  <c:v>-15.629538167359652</c:v>
                </c:pt>
                <c:pt idx="33">
                  <c:v>-16.371789278300636</c:v>
                </c:pt>
                <c:pt idx="34">
                  <c:v>-17.119264988034665</c:v>
                </c:pt>
                <c:pt idx="35">
                  <c:v>-17.871498379403434</c:v>
                </c:pt>
                <c:pt idx="36">
                  <c:v>-18.628061407870327</c:v>
                </c:pt>
                <c:pt idx="37">
                  <c:v>-19.388562174141928</c:v>
                </c:pt>
                <c:pt idx="38">
                  <c:v>-20.152642294491027</c:v>
                </c:pt>
                <c:pt idx="39">
                  <c:v>-20.919974384782002</c:v>
                </c:pt>
                <c:pt idx="40">
                  <c:v>-21.690259669113249</c:v>
                </c:pt>
                <c:pt idx="41">
                  <c:v>-22.463225719791303</c:v>
                </c:pt>
                <c:pt idx="42">
                  <c:v>-23.238624331935593</c:v>
                </c:pt>
                <c:pt idx="43">
                  <c:v>-24.01622953328015</c:v>
                </c:pt>
                <c:pt idx="44">
                  <c:v>-24.795835727593186</c:v>
                </c:pt>
                <c:pt idx="45">
                  <c:v>-25.577255968488696</c:v>
                </c:pt>
                <c:pt idx="46">
                  <c:v>-26.360320359175507</c:v>
                </c:pt>
                <c:pt idx="47">
                  <c:v>-27.14487457280735</c:v>
                </c:pt>
                <c:pt idx="48">
                  <c:v>-27.930778487499794</c:v>
                </c:pt>
                <c:pt idx="49">
                  <c:v>-28.717904929712105</c:v>
                </c:pt>
                <c:pt idx="50">
                  <c:v>-29.506138519508013</c:v>
                </c:pt>
                <c:pt idx="51">
                  <c:v>-30.295374611169954</c:v>
                </c:pt>
                <c:pt idx="52">
                  <c:v>-31.085518322713401</c:v>
                </c:pt>
                <c:pt idx="53">
                  <c:v>-31.876483648004655</c:v>
                </c:pt>
                <c:pt idx="54">
                  <c:v>-32.668192645404183</c:v>
                </c:pt>
                <c:pt idx="55">
                  <c:v>-33.460574697120222</c:v>
                </c:pt>
                <c:pt idx="56">
                  <c:v>-34.253565833749178</c:v>
                </c:pt>
                <c:pt idx="57">
                  <c:v>-35.047108118788721</c:v>
                </c:pt>
                <c:pt idx="58">
                  <c:v>-35.841149088226928</c:v>
                </c:pt>
                <c:pt idx="59">
                  <c:v>-36.635641240629717</c:v>
                </c:pt>
                <c:pt idx="60">
                  <c:v>-37.430541573463096</c:v>
                </c:pt>
                <c:pt idx="61">
                  <c:v>-38.225811161692924</c:v>
                </c:pt>
                <c:pt idx="62">
                  <c:v>-39.02141477499945</c:v>
                </c:pt>
                <c:pt idx="63">
                  <c:v>-39.817320530225508</c:v>
                </c:pt>
                <c:pt idx="64">
                  <c:v>-40.613499575943955</c:v>
                </c:pt>
                <c:pt idx="65">
                  <c:v>-41.409925806281166</c:v>
                </c:pt>
                <c:pt idx="66">
                  <c:v>-42.206575601369373</c:v>
                </c:pt>
                <c:pt idx="67">
                  <c:v>-43.00342759202038</c:v>
                </c:pt>
                <c:pt idx="68">
                  <c:v>-43.800462446417896</c:v>
                </c:pt>
                <c:pt idx="69">
                  <c:v>-44.59766267681546</c:v>
                </c:pt>
                <c:pt idx="70">
                  <c:v>-45.395012464402207</c:v>
                </c:pt>
                <c:pt idx="71">
                  <c:v>-46.192497500660423</c:v>
                </c:pt>
                <c:pt idx="72">
                  <c:v>-46.990104843687789</c:v>
                </c:pt>
                <c:pt idx="73">
                  <c:v>-47.787822788093692</c:v>
                </c:pt>
                <c:pt idx="74">
                  <c:v>-48.585640747204458</c:v>
                </c:pt>
                <c:pt idx="75">
                  <c:v>-49.3835491464271</c:v>
                </c:pt>
                <c:pt idx="76">
                  <c:v>-50.181539326726075</c:v>
                </c:pt>
                <c:pt idx="77">
                  <c:v>-50.979603457263345</c:v>
                </c:pt>
                <c:pt idx="78">
                  <c:v>-51.777734456339623</c:v>
                </c:pt>
                <c:pt idx="79">
                  <c:v>-52.575925919854214</c:v>
                </c:pt>
                <c:pt idx="80">
                  <c:v>-53.374172056573691</c:v>
                </c:pt>
                <c:pt idx="81">
                  <c:v>-54.172467629565475</c:v>
                </c:pt>
                <c:pt idx="82">
                  <c:v>-54.970807903212695</c:v>
                </c:pt>
                <c:pt idx="83">
                  <c:v>-55.76918859528125</c:v>
                </c:pt>
                <c:pt idx="84">
                  <c:v>-56.567605833559639</c:v>
                </c:pt>
                <c:pt idx="85">
                  <c:v>-57.366056116637154</c:v>
                </c:pt>
                <c:pt idx="86">
                  <c:v>-58.1645362784271</c:v>
                </c:pt>
                <c:pt idx="87">
                  <c:v>-58.963043456078644</c:v>
                </c:pt>
                <c:pt idx="88">
                  <c:v>-59.761575060954648</c:v>
                </c:pt>
                <c:pt idx="89">
                  <c:v>-60.560128752383434</c:v>
                </c:pt>
                <c:pt idx="90">
                  <c:v>-61.35870241391995</c:v>
                </c:pt>
                <c:pt idx="91">
                  <c:v>-62.15729413187708</c:v>
                </c:pt>
                <c:pt idx="92">
                  <c:v>-62.955902175910417</c:v>
                </c:pt>
                <c:pt idx="93">
                  <c:v>-63.754524981460463</c:v>
                </c:pt>
                <c:pt idx="94">
                  <c:v>-64.55316113387488</c:v>
                </c:pt>
                <c:pt idx="95">
                  <c:v>-65.351809354050289</c:v>
                </c:pt>
                <c:pt idx="96">
                  <c:v>-66.150468485448357</c:v>
                </c:pt>
                <c:pt idx="97">
                  <c:v>-66.949137482354885</c:v>
                </c:pt>
                <c:pt idx="98">
                  <c:v>-67.747815399262919</c:v>
                </c:pt>
                <c:pt idx="99">
                  <c:v>-68.546501381272492</c:v>
                </c:pt>
                <c:pt idx="100">
                  <c:v>-69.345194655409671</c:v>
                </c:pt>
                <c:pt idx="101">
                  <c:v>-70.143894522777003</c:v>
                </c:pt>
                <c:pt idx="102">
                  <c:v>-70.942600351455795</c:v>
                </c:pt>
                <c:pt idx="103">
                  <c:v>-71.741311570088172</c:v>
                </c:pt>
                <c:pt idx="104">
                  <c:v>-72.54002766207401</c:v>
                </c:pt>
                <c:pt idx="105">
                  <c:v>-73.338748160323703</c:v>
                </c:pt>
                <c:pt idx="106">
                  <c:v>-74.137472642513671</c:v>
                </c:pt>
                <c:pt idx="107">
                  <c:v>-74.936200726796443</c:v>
                </c:pt>
                <c:pt idx="108">
                  <c:v>-75.734932067921733</c:v>
                </c:pt>
                <c:pt idx="109">
                  <c:v>-76.533666353729117</c:v>
                </c:pt>
                <c:pt idx="110">
                  <c:v>-77.332403301976939</c:v>
                </c:pt>
                <c:pt idx="111">
                  <c:v>-78.131142657474896</c:v>
                </c:pt>
                <c:pt idx="112">
                  <c:v>-78.929884189491489</c:v>
                </c:pt>
                <c:pt idx="113">
                  <c:v>-79.728627689409919</c:v>
                </c:pt>
                <c:pt idx="114">
                  <c:v>-80.527372968608589</c:v>
                </c:pt>
                <c:pt idx="115">
                  <c:v>-81.326119856544679</c:v>
                </c:pt>
                <c:pt idx="116">
                  <c:v>-82.124868199021492</c:v>
                </c:pt>
                <c:pt idx="117">
                  <c:v>-82.923617856621703</c:v>
                </c:pt>
                <c:pt idx="118">
                  <c:v>-83.722368703290897</c:v>
                </c:pt>
                <c:pt idx="119">
                  <c:v>-84.521120625056781</c:v>
                </c:pt>
                <c:pt idx="120">
                  <c:v>-85.319873518871177</c:v>
                </c:pt>
                <c:pt idx="121">
                  <c:v>-86.118627291562944</c:v>
                </c:pt>
                <c:pt idx="122">
                  <c:v>-86.917381858891332</c:v>
                </c:pt>
                <c:pt idx="123">
                  <c:v>-87.716137144690038</c:v>
                </c:pt>
                <c:pt idx="124">
                  <c:v>-88.514893080093259</c:v>
                </c:pt>
                <c:pt idx="125">
                  <c:v>-89.313649602835952</c:v>
                </c:pt>
                <c:pt idx="126">
                  <c:v>-90.112406656621204</c:v>
                </c:pt>
                <c:pt idx="127">
                  <c:v>-90.911164190548163</c:v>
                </c:pt>
                <c:pt idx="128">
                  <c:v>-91.709922158594807</c:v>
                </c:pt>
                <c:pt idx="129">
                  <c:v>-92.508680519150374</c:v>
                </c:pt>
                <c:pt idx="130">
                  <c:v>-93.307439234592479</c:v>
                </c:pt>
                <c:pt idx="131">
                  <c:v>-94.106198270904912</c:v>
                </c:pt>
                <c:pt idx="132">
                  <c:v>-94.904957597331887</c:v>
                </c:pt>
                <c:pt idx="133">
                  <c:v>-95.703717186065631</c:v>
                </c:pt>
                <c:pt idx="134">
                  <c:v>-96.50247701196372</c:v>
                </c:pt>
                <c:pt idx="135">
                  <c:v>-97.301237052293686</c:v>
                </c:pt>
                <c:pt idx="136">
                  <c:v>-98.099997286501974</c:v>
                </c:pt>
                <c:pt idx="137">
                  <c:v>-98.898757696005106</c:v>
                </c:pt>
                <c:pt idx="138">
                  <c:v>-99.697518264000877</c:v>
                </c:pt>
                <c:pt idx="139">
                  <c:v>-100.49627897529754</c:v>
                </c:pt>
                <c:pt idx="140">
                  <c:v>-101.29503981615954</c:v>
                </c:pt>
                <c:pt idx="141">
                  <c:v>-102.09380077416786</c:v>
                </c:pt>
                <c:pt idx="142">
                  <c:v>-102.89256183809388</c:v>
                </c:pt>
                <c:pt idx="143">
                  <c:v>-103.69132299778525</c:v>
                </c:pt>
                <c:pt idx="144">
                  <c:v>-104.49008424406273</c:v>
                </c:pt>
                <c:pt idx="145">
                  <c:v>-105.28884556862693</c:v>
                </c:pt>
                <c:pt idx="146">
                  <c:v>-106.08760696397395</c:v>
                </c:pt>
                <c:pt idx="147">
                  <c:v>-106.88636842331917</c:v>
                </c:pt>
                <c:pt idx="148">
                  <c:v>-107.68512994052827</c:v>
                </c:pt>
                <c:pt idx="149">
                  <c:v>-108.48389151005492</c:v>
                </c:pt>
                <c:pt idx="150">
                  <c:v>-109.28265312688441</c:v>
                </c:pt>
                <c:pt idx="151">
                  <c:v>-110.0814147864827</c:v>
                </c:pt>
                <c:pt idx="152">
                  <c:v>-110.88017648475034</c:v>
                </c:pt>
                <c:pt idx="153">
                  <c:v>-111.6789382179808</c:v>
                </c:pt>
                <c:pt idx="154">
                  <c:v>-112.47769998282286</c:v>
                </c:pt>
                <c:pt idx="155">
                  <c:v>-113.27646177624651</c:v>
                </c:pt>
                <c:pt idx="156">
                  <c:v>-114.07522359551216</c:v>
                </c:pt>
                <c:pt idx="157">
                  <c:v>-114.87398543814281</c:v>
                </c:pt>
                <c:pt idx="158">
                  <c:v>-115.67274730189891</c:v>
                </c:pt>
                <c:pt idx="159">
                  <c:v>-116.47150918475553</c:v>
                </c:pt>
                <c:pt idx="160">
                  <c:v>-117.27027108488188</c:v>
                </c:pt>
                <c:pt idx="161">
                  <c:v>-118.06903300062262</c:v>
                </c:pt>
                <c:pt idx="162">
                  <c:v>-118.86779493048108</c:v>
                </c:pt>
                <c:pt idx="163">
                  <c:v>-119.66655687310407</c:v>
                </c:pt>
                <c:pt idx="164">
                  <c:v>-120.46531882726809</c:v>
                </c:pt>
                <c:pt idx="165">
                  <c:v>-121.26408079186692</c:v>
                </c:pt>
                <c:pt idx="166">
                  <c:v>-122.06284276590036</c:v>
                </c:pt>
                <c:pt idx="167">
                  <c:v>-122.86160474846409</c:v>
                </c:pt>
                <c:pt idx="168">
                  <c:v>-123.66036673874048</c:v>
                </c:pt>
                <c:pt idx="169">
                  <c:v>-124.45912873599023</c:v>
                </c:pt>
                <c:pt idx="170">
                  <c:v>-125.25789073954498</c:v>
                </c:pt>
                <c:pt idx="171">
                  <c:v>-126.05665274880036</c:v>
                </c:pt>
                <c:pt idx="172">
                  <c:v>-126.85541476320995</c:v>
                </c:pt>
                <c:pt idx="173">
                  <c:v>-127.65417678227972</c:v>
                </c:pt>
                <c:pt idx="174">
                  <c:v>-128.45293880556298</c:v>
                </c:pt>
                <c:pt idx="175">
                  <c:v>-129.25170083265587</c:v>
                </c:pt>
                <c:pt idx="176">
                  <c:v>-130.05046286319322</c:v>
                </c:pt>
                <c:pt idx="177">
                  <c:v>-130.8492248968449</c:v>
                </c:pt>
                <c:pt idx="178">
                  <c:v>-131.64798693331238</c:v>
                </c:pt>
                <c:pt idx="179">
                  <c:v>-132.44674897232574</c:v>
                </c:pt>
                <c:pt idx="180">
                  <c:v>-133.24551101364099</c:v>
                </c:pt>
                <c:pt idx="181">
                  <c:v>-134.04427305703746</c:v>
                </c:pt>
                <c:pt idx="182">
                  <c:v>-134.8430351023157</c:v>
                </c:pt>
                <c:pt idx="183">
                  <c:v>-135.64179714929529</c:v>
                </c:pt>
                <c:pt idx="184">
                  <c:v>-136.4405591978132</c:v>
                </c:pt>
                <c:pt idx="185">
                  <c:v>-137.23932124772193</c:v>
                </c:pt>
                <c:pt idx="186">
                  <c:v>-138.03808329888821</c:v>
                </c:pt>
                <c:pt idx="187">
                  <c:v>-138.83684535119147</c:v>
                </c:pt>
                <c:pt idx="188">
                  <c:v>-139.63560740452277</c:v>
                </c:pt>
                <c:pt idx="189">
                  <c:v>-140.43436945878352</c:v>
                </c:pt>
                <c:pt idx="190">
                  <c:v>-141.23313151388467</c:v>
                </c:pt>
                <c:pt idx="191">
                  <c:v>-142.03189356974565</c:v>
                </c:pt>
                <c:pt idx="192">
                  <c:v>-142.83065562629366</c:v>
                </c:pt>
                <c:pt idx="193">
                  <c:v>-143.6294176834628</c:v>
                </c:pt>
                <c:pt idx="194">
                  <c:v>-144.42817974119359</c:v>
                </c:pt>
                <c:pt idx="195">
                  <c:v>-145.22694179943213</c:v>
                </c:pt>
                <c:pt idx="196">
                  <c:v>-146.02570385812979</c:v>
                </c:pt>
                <c:pt idx="197">
                  <c:v>-146.82446591724255</c:v>
                </c:pt>
                <c:pt idx="198">
                  <c:v>-147.62322797673062</c:v>
                </c:pt>
                <c:pt idx="199">
                  <c:v>-148.42199003655804</c:v>
                </c:pt>
                <c:pt idx="200">
                  <c:v>-149.22075209669228</c:v>
                </c:pt>
                <c:pt idx="201">
                  <c:v>-150.01951415710394</c:v>
                </c:pt>
                <c:pt idx="202">
                  <c:v>-150.8182762177664</c:v>
                </c:pt>
                <c:pt idx="203">
                  <c:v>-151.61703827865563</c:v>
                </c:pt>
                <c:pt idx="204">
                  <c:v>-152.41580033974992</c:v>
                </c:pt>
                <c:pt idx="205">
                  <c:v>-153.21456240102958</c:v>
                </c:pt>
                <c:pt idx="206">
                  <c:v>-154.01332446247685</c:v>
                </c:pt>
                <c:pt idx="207">
                  <c:v>-154.81208652407568</c:v>
                </c:pt>
                <c:pt idx="208">
                  <c:v>-155.61084858581154</c:v>
                </c:pt>
                <c:pt idx="209">
                  <c:v>-156.40961064767129</c:v>
                </c:pt>
                <c:pt idx="210">
                  <c:v>-157.20837270964302</c:v>
                </c:pt>
                <c:pt idx="211">
                  <c:v>-158.00713477171604</c:v>
                </c:pt>
                <c:pt idx="212">
                  <c:v>-158.80589683388064</c:v>
                </c:pt>
                <c:pt idx="213">
                  <c:v>-159.60465889612803</c:v>
                </c:pt>
                <c:pt idx="214">
                  <c:v>-160.40342095845028</c:v>
                </c:pt>
                <c:pt idx="215">
                  <c:v>-161.20218302084024</c:v>
                </c:pt>
                <c:pt idx="216">
                  <c:v>-162.00094508329136</c:v>
                </c:pt>
                <c:pt idx="217">
                  <c:v>-162.79970714579781</c:v>
                </c:pt>
                <c:pt idx="218">
                  <c:v>-163.59846920835429</c:v>
                </c:pt>
                <c:pt idx="219">
                  <c:v>-164.39723127095601</c:v>
                </c:pt>
                <c:pt idx="220">
                  <c:v>-165.19599333359861</c:v>
                </c:pt>
                <c:pt idx="221">
                  <c:v>-165.99475539627821</c:v>
                </c:pt>
                <c:pt idx="222">
                  <c:v>-166.79351745899123</c:v>
                </c:pt>
                <c:pt idx="223">
                  <c:v>-167.59227952173447</c:v>
                </c:pt>
                <c:pt idx="224">
                  <c:v>-168.39104158450505</c:v>
                </c:pt>
                <c:pt idx="225">
                  <c:v>-169.18980364730032</c:v>
                </c:pt>
                <c:pt idx="226">
                  <c:v>-169.98856571011794</c:v>
                </c:pt>
                <c:pt idx="227">
                  <c:v>-170.78732777295576</c:v>
                </c:pt>
                <c:pt idx="228">
                  <c:v>-171.58608983581186</c:v>
                </c:pt>
                <c:pt idx="229">
                  <c:v>-172.38485189868447</c:v>
                </c:pt>
                <c:pt idx="230">
                  <c:v>-173.18361396157201</c:v>
                </c:pt>
                <c:pt idx="231">
                  <c:v>-173.98237602447304</c:v>
                </c:pt>
                <c:pt idx="232">
                  <c:v>-174.78113808738627</c:v>
                </c:pt>
                <c:pt idx="233">
                  <c:v>-175.57990015031052</c:v>
                </c:pt>
                <c:pt idx="234">
                  <c:v>-176.37866221324478</c:v>
                </c:pt>
                <c:pt idx="235">
                  <c:v>-177.17742427618805</c:v>
                </c:pt>
                <c:pt idx="236">
                  <c:v>-177.97618633913947</c:v>
                </c:pt>
                <c:pt idx="237">
                  <c:v>-178.77494840209826</c:v>
                </c:pt>
                <c:pt idx="238">
                  <c:v>-179.57371046506373</c:v>
                </c:pt>
                <c:pt idx="239">
                  <c:v>-180.37247252803525</c:v>
                </c:pt>
                <c:pt idx="240">
                  <c:v>-181.17123459101219</c:v>
                </c:pt>
                <c:pt idx="241">
                  <c:v>-181.96999665399406</c:v>
                </c:pt>
                <c:pt idx="242">
                  <c:v>-182.76875871698039</c:v>
                </c:pt>
                <c:pt idx="243">
                  <c:v>-183.56752077997075</c:v>
                </c:pt>
                <c:pt idx="244">
                  <c:v>-184.36628284296475</c:v>
                </c:pt>
                <c:pt idx="245">
                  <c:v>-185.16504490596205</c:v>
                </c:pt>
                <c:pt idx="246">
                  <c:v>-185.96380696896233</c:v>
                </c:pt>
                <c:pt idx="247">
                  <c:v>-186.76256903196531</c:v>
                </c:pt>
                <c:pt idx="248">
                  <c:v>-187.56133109497074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38-468F-B243-6FDD6D5C52D2}"/>
            </c:ext>
          </c:extLst>
        </c:ser>
        <c:ser>
          <c:idx val="1"/>
          <c:order val="1"/>
          <c:tx>
            <c:v>Position analytique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'quadratic fiction ajusted model'!$B$2:$B$250</c:f>
              <c:numCache>
                <c:formatCode>General</c:formatCode>
                <c:ptCount val="249"/>
                <c:pt idx="0">
                  <c:v>0</c:v>
                </c:pt>
                <c:pt idx="1">
                  <c:v>6.25E-2</c:v>
                </c:pt>
                <c:pt idx="2">
                  <c:v>0.125</c:v>
                </c:pt>
                <c:pt idx="3">
                  <c:v>0.1875</c:v>
                </c:pt>
                <c:pt idx="4">
                  <c:v>0.25</c:v>
                </c:pt>
                <c:pt idx="5">
                  <c:v>0.3125</c:v>
                </c:pt>
                <c:pt idx="6">
                  <c:v>0.375</c:v>
                </c:pt>
                <c:pt idx="7">
                  <c:v>0.4375</c:v>
                </c:pt>
                <c:pt idx="8">
                  <c:v>0.5</c:v>
                </c:pt>
                <c:pt idx="9">
                  <c:v>0.5625</c:v>
                </c:pt>
                <c:pt idx="10">
                  <c:v>0.625</c:v>
                </c:pt>
                <c:pt idx="11">
                  <c:v>0.6875</c:v>
                </c:pt>
                <c:pt idx="12">
                  <c:v>0.75</c:v>
                </c:pt>
                <c:pt idx="13">
                  <c:v>0.8125</c:v>
                </c:pt>
                <c:pt idx="14">
                  <c:v>0.875</c:v>
                </c:pt>
                <c:pt idx="15">
                  <c:v>0.9375</c:v>
                </c:pt>
                <c:pt idx="16">
                  <c:v>1</c:v>
                </c:pt>
                <c:pt idx="17">
                  <c:v>1.0625</c:v>
                </c:pt>
                <c:pt idx="18">
                  <c:v>1.125</c:v>
                </c:pt>
                <c:pt idx="19">
                  <c:v>1.1875</c:v>
                </c:pt>
                <c:pt idx="20">
                  <c:v>1.25</c:v>
                </c:pt>
                <c:pt idx="21">
                  <c:v>1.3125</c:v>
                </c:pt>
                <c:pt idx="22">
                  <c:v>1.375</c:v>
                </c:pt>
                <c:pt idx="23">
                  <c:v>1.4375</c:v>
                </c:pt>
                <c:pt idx="24">
                  <c:v>1.5</c:v>
                </c:pt>
                <c:pt idx="25">
                  <c:v>1.5625</c:v>
                </c:pt>
                <c:pt idx="26">
                  <c:v>1.625</c:v>
                </c:pt>
                <c:pt idx="27">
                  <c:v>1.6875</c:v>
                </c:pt>
                <c:pt idx="28">
                  <c:v>1.75</c:v>
                </c:pt>
                <c:pt idx="29">
                  <c:v>1.8125</c:v>
                </c:pt>
                <c:pt idx="30">
                  <c:v>1.875</c:v>
                </c:pt>
                <c:pt idx="31">
                  <c:v>1.9375</c:v>
                </c:pt>
                <c:pt idx="32">
                  <c:v>2</c:v>
                </c:pt>
                <c:pt idx="33">
                  <c:v>2.0625</c:v>
                </c:pt>
                <c:pt idx="34">
                  <c:v>2.125</c:v>
                </c:pt>
                <c:pt idx="35">
                  <c:v>2.1875</c:v>
                </c:pt>
                <c:pt idx="36">
                  <c:v>2.25</c:v>
                </c:pt>
                <c:pt idx="37">
                  <c:v>2.3125</c:v>
                </c:pt>
                <c:pt idx="38">
                  <c:v>2.375</c:v>
                </c:pt>
                <c:pt idx="39">
                  <c:v>2.4375</c:v>
                </c:pt>
                <c:pt idx="40">
                  <c:v>2.5</c:v>
                </c:pt>
                <c:pt idx="41">
                  <c:v>2.5625</c:v>
                </c:pt>
                <c:pt idx="42">
                  <c:v>2.625</c:v>
                </c:pt>
                <c:pt idx="43">
                  <c:v>2.6875</c:v>
                </c:pt>
                <c:pt idx="44">
                  <c:v>2.75</c:v>
                </c:pt>
                <c:pt idx="45">
                  <c:v>2.8125</c:v>
                </c:pt>
                <c:pt idx="46">
                  <c:v>2.875</c:v>
                </c:pt>
                <c:pt idx="47">
                  <c:v>2.9375</c:v>
                </c:pt>
                <c:pt idx="48">
                  <c:v>3</c:v>
                </c:pt>
                <c:pt idx="49">
                  <c:v>3.0625</c:v>
                </c:pt>
                <c:pt idx="50">
                  <c:v>3.125</c:v>
                </c:pt>
                <c:pt idx="51">
                  <c:v>3.1875</c:v>
                </c:pt>
                <c:pt idx="52">
                  <c:v>3.25</c:v>
                </c:pt>
                <c:pt idx="53">
                  <c:v>3.3125</c:v>
                </c:pt>
                <c:pt idx="54">
                  <c:v>3.375</c:v>
                </c:pt>
                <c:pt idx="55">
                  <c:v>3.4375</c:v>
                </c:pt>
                <c:pt idx="56">
                  <c:v>3.5</c:v>
                </c:pt>
                <c:pt idx="57">
                  <c:v>3.5625</c:v>
                </c:pt>
                <c:pt idx="58">
                  <c:v>3.625</c:v>
                </c:pt>
                <c:pt idx="59">
                  <c:v>3.6875</c:v>
                </c:pt>
                <c:pt idx="60">
                  <c:v>3.75</c:v>
                </c:pt>
                <c:pt idx="61">
                  <c:v>3.8125</c:v>
                </c:pt>
                <c:pt idx="62">
                  <c:v>3.875</c:v>
                </c:pt>
                <c:pt idx="63">
                  <c:v>3.9375</c:v>
                </c:pt>
                <c:pt idx="64">
                  <c:v>4</c:v>
                </c:pt>
                <c:pt idx="65">
                  <c:v>4.0625</c:v>
                </c:pt>
                <c:pt idx="66">
                  <c:v>4.125</c:v>
                </c:pt>
                <c:pt idx="67">
                  <c:v>4.1875</c:v>
                </c:pt>
                <c:pt idx="68">
                  <c:v>4.25</c:v>
                </c:pt>
                <c:pt idx="69">
                  <c:v>4.3125</c:v>
                </c:pt>
                <c:pt idx="70">
                  <c:v>4.375</c:v>
                </c:pt>
                <c:pt idx="71">
                  <c:v>4.4375</c:v>
                </c:pt>
                <c:pt idx="72">
                  <c:v>4.5</c:v>
                </c:pt>
                <c:pt idx="73">
                  <c:v>4.5625</c:v>
                </c:pt>
                <c:pt idx="74">
                  <c:v>4.625</c:v>
                </c:pt>
                <c:pt idx="75">
                  <c:v>4.6875</c:v>
                </c:pt>
                <c:pt idx="76">
                  <c:v>4.75</c:v>
                </c:pt>
                <c:pt idx="77">
                  <c:v>4.8125</c:v>
                </c:pt>
                <c:pt idx="78">
                  <c:v>4.875</c:v>
                </c:pt>
                <c:pt idx="79">
                  <c:v>4.9375</c:v>
                </c:pt>
                <c:pt idx="80">
                  <c:v>5</c:v>
                </c:pt>
                <c:pt idx="81">
                  <c:v>5.0625</c:v>
                </c:pt>
                <c:pt idx="82">
                  <c:v>5.125</c:v>
                </c:pt>
                <c:pt idx="83">
                  <c:v>5.1875</c:v>
                </c:pt>
                <c:pt idx="84">
                  <c:v>5.25</c:v>
                </c:pt>
                <c:pt idx="85">
                  <c:v>5.3125</c:v>
                </c:pt>
                <c:pt idx="86">
                  <c:v>5.375</c:v>
                </c:pt>
                <c:pt idx="87">
                  <c:v>5.4375</c:v>
                </c:pt>
                <c:pt idx="88">
                  <c:v>5.5</c:v>
                </c:pt>
                <c:pt idx="89">
                  <c:v>5.5625</c:v>
                </c:pt>
                <c:pt idx="90">
                  <c:v>5.625</c:v>
                </c:pt>
                <c:pt idx="91">
                  <c:v>5.6875</c:v>
                </c:pt>
                <c:pt idx="92">
                  <c:v>5.75</c:v>
                </c:pt>
                <c:pt idx="93">
                  <c:v>5.8125</c:v>
                </c:pt>
                <c:pt idx="94">
                  <c:v>5.875</c:v>
                </c:pt>
                <c:pt idx="95">
                  <c:v>5.9375</c:v>
                </c:pt>
                <c:pt idx="96">
                  <c:v>6</c:v>
                </c:pt>
                <c:pt idx="97">
                  <c:v>6.0625</c:v>
                </c:pt>
                <c:pt idx="98">
                  <c:v>6.125</c:v>
                </c:pt>
                <c:pt idx="99">
                  <c:v>6.1875</c:v>
                </c:pt>
                <c:pt idx="100">
                  <c:v>6.25</c:v>
                </c:pt>
                <c:pt idx="101">
                  <c:v>6.3125</c:v>
                </c:pt>
                <c:pt idx="102">
                  <c:v>6.375</c:v>
                </c:pt>
                <c:pt idx="103">
                  <c:v>6.4375</c:v>
                </c:pt>
                <c:pt idx="104">
                  <c:v>6.5</c:v>
                </c:pt>
                <c:pt idx="105">
                  <c:v>6.5625</c:v>
                </c:pt>
                <c:pt idx="106">
                  <c:v>6.625</c:v>
                </c:pt>
                <c:pt idx="107">
                  <c:v>6.6875</c:v>
                </c:pt>
                <c:pt idx="108">
                  <c:v>6.75</c:v>
                </c:pt>
                <c:pt idx="109">
                  <c:v>6.8125</c:v>
                </c:pt>
                <c:pt idx="110">
                  <c:v>6.875</c:v>
                </c:pt>
                <c:pt idx="111">
                  <c:v>6.9375</c:v>
                </c:pt>
                <c:pt idx="112">
                  <c:v>7</c:v>
                </c:pt>
                <c:pt idx="113">
                  <c:v>7.0625</c:v>
                </c:pt>
                <c:pt idx="114">
                  <c:v>7.125</c:v>
                </c:pt>
                <c:pt idx="115">
                  <c:v>7.1875</c:v>
                </c:pt>
                <c:pt idx="116">
                  <c:v>7.25</c:v>
                </c:pt>
                <c:pt idx="117">
                  <c:v>7.3125</c:v>
                </c:pt>
                <c:pt idx="118">
                  <c:v>7.375</c:v>
                </c:pt>
                <c:pt idx="119">
                  <c:v>7.4375</c:v>
                </c:pt>
                <c:pt idx="120">
                  <c:v>7.5</c:v>
                </c:pt>
                <c:pt idx="121">
                  <c:v>7.5625</c:v>
                </c:pt>
                <c:pt idx="122">
                  <c:v>7.625</c:v>
                </c:pt>
                <c:pt idx="123">
                  <c:v>7.6875</c:v>
                </c:pt>
                <c:pt idx="124">
                  <c:v>7.75</c:v>
                </c:pt>
                <c:pt idx="125">
                  <c:v>7.8125</c:v>
                </c:pt>
                <c:pt idx="126">
                  <c:v>7.875</c:v>
                </c:pt>
                <c:pt idx="127">
                  <c:v>7.9375</c:v>
                </c:pt>
                <c:pt idx="128">
                  <c:v>8</c:v>
                </c:pt>
                <c:pt idx="129">
                  <c:v>8.0625</c:v>
                </c:pt>
                <c:pt idx="130">
                  <c:v>8.125</c:v>
                </c:pt>
                <c:pt idx="131">
                  <c:v>8.1875</c:v>
                </c:pt>
                <c:pt idx="132">
                  <c:v>8.25</c:v>
                </c:pt>
                <c:pt idx="133">
                  <c:v>8.3125</c:v>
                </c:pt>
                <c:pt idx="134">
                  <c:v>8.375</c:v>
                </c:pt>
                <c:pt idx="135">
                  <c:v>8.4375</c:v>
                </c:pt>
                <c:pt idx="136">
                  <c:v>8.5</c:v>
                </c:pt>
                <c:pt idx="137">
                  <c:v>8.5625</c:v>
                </c:pt>
                <c:pt idx="138">
                  <c:v>8.625</c:v>
                </c:pt>
                <c:pt idx="139">
                  <c:v>8.6875</c:v>
                </c:pt>
                <c:pt idx="140">
                  <c:v>8.75</c:v>
                </c:pt>
                <c:pt idx="141">
                  <c:v>8.8125</c:v>
                </c:pt>
                <c:pt idx="142">
                  <c:v>8.875</c:v>
                </c:pt>
                <c:pt idx="143">
                  <c:v>8.9375</c:v>
                </c:pt>
                <c:pt idx="144">
                  <c:v>9</c:v>
                </c:pt>
                <c:pt idx="145">
                  <c:v>9.0625</c:v>
                </c:pt>
                <c:pt idx="146">
                  <c:v>9.125</c:v>
                </c:pt>
                <c:pt idx="147">
                  <c:v>9.1875</c:v>
                </c:pt>
                <c:pt idx="148">
                  <c:v>9.25</c:v>
                </c:pt>
                <c:pt idx="149">
                  <c:v>9.3125</c:v>
                </c:pt>
                <c:pt idx="150">
                  <c:v>9.375</c:v>
                </c:pt>
                <c:pt idx="151">
                  <c:v>9.4375</c:v>
                </c:pt>
                <c:pt idx="152">
                  <c:v>9.5</c:v>
                </c:pt>
                <c:pt idx="153">
                  <c:v>9.5625</c:v>
                </c:pt>
                <c:pt idx="154">
                  <c:v>9.625</c:v>
                </c:pt>
                <c:pt idx="155">
                  <c:v>9.6875</c:v>
                </c:pt>
                <c:pt idx="156">
                  <c:v>9.75</c:v>
                </c:pt>
                <c:pt idx="157">
                  <c:v>9.8125</c:v>
                </c:pt>
                <c:pt idx="158">
                  <c:v>9.875</c:v>
                </c:pt>
                <c:pt idx="159">
                  <c:v>9.9375</c:v>
                </c:pt>
                <c:pt idx="160">
                  <c:v>10</c:v>
                </c:pt>
                <c:pt idx="161">
                  <c:v>10.0625</c:v>
                </c:pt>
                <c:pt idx="162">
                  <c:v>10.125</c:v>
                </c:pt>
                <c:pt idx="163">
                  <c:v>10.1875</c:v>
                </c:pt>
                <c:pt idx="164">
                  <c:v>10.25</c:v>
                </c:pt>
                <c:pt idx="165">
                  <c:v>10.3125</c:v>
                </c:pt>
                <c:pt idx="166">
                  <c:v>10.375</c:v>
                </c:pt>
                <c:pt idx="167">
                  <c:v>10.4375</c:v>
                </c:pt>
                <c:pt idx="168">
                  <c:v>10.5</c:v>
                </c:pt>
                <c:pt idx="169">
                  <c:v>10.5625</c:v>
                </c:pt>
                <c:pt idx="170">
                  <c:v>10.625</c:v>
                </c:pt>
                <c:pt idx="171">
                  <c:v>10.6875</c:v>
                </c:pt>
                <c:pt idx="172">
                  <c:v>10.75</c:v>
                </c:pt>
                <c:pt idx="173">
                  <c:v>10.8125</c:v>
                </c:pt>
                <c:pt idx="174">
                  <c:v>10.875</c:v>
                </c:pt>
                <c:pt idx="175">
                  <c:v>10.9375</c:v>
                </c:pt>
                <c:pt idx="176">
                  <c:v>11</c:v>
                </c:pt>
                <c:pt idx="177">
                  <c:v>11.0625</c:v>
                </c:pt>
                <c:pt idx="178">
                  <c:v>11.125</c:v>
                </c:pt>
                <c:pt idx="179">
                  <c:v>11.1875</c:v>
                </c:pt>
                <c:pt idx="180">
                  <c:v>11.25</c:v>
                </c:pt>
                <c:pt idx="181">
                  <c:v>11.3125</c:v>
                </c:pt>
                <c:pt idx="182">
                  <c:v>11.375</c:v>
                </c:pt>
                <c:pt idx="183">
                  <c:v>11.4375</c:v>
                </c:pt>
                <c:pt idx="184">
                  <c:v>11.5</c:v>
                </c:pt>
                <c:pt idx="185">
                  <c:v>11.5625</c:v>
                </c:pt>
                <c:pt idx="186">
                  <c:v>11.625</c:v>
                </c:pt>
                <c:pt idx="187">
                  <c:v>11.6875</c:v>
                </c:pt>
                <c:pt idx="188">
                  <c:v>11.75</c:v>
                </c:pt>
                <c:pt idx="189">
                  <c:v>11.8125</c:v>
                </c:pt>
                <c:pt idx="190">
                  <c:v>11.875</c:v>
                </c:pt>
                <c:pt idx="191">
                  <c:v>11.9375</c:v>
                </c:pt>
                <c:pt idx="192">
                  <c:v>12</c:v>
                </c:pt>
                <c:pt idx="193">
                  <c:v>12.0625</c:v>
                </c:pt>
                <c:pt idx="194">
                  <c:v>12.125</c:v>
                </c:pt>
                <c:pt idx="195">
                  <c:v>12.1875</c:v>
                </c:pt>
                <c:pt idx="196">
                  <c:v>12.25</c:v>
                </c:pt>
                <c:pt idx="197">
                  <c:v>12.3125</c:v>
                </c:pt>
                <c:pt idx="198">
                  <c:v>12.375</c:v>
                </c:pt>
                <c:pt idx="199">
                  <c:v>12.4375</c:v>
                </c:pt>
                <c:pt idx="200">
                  <c:v>12.5</c:v>
                </c:pt>
                <c:pt idx="201">
                  <c:v>12.5625</c:v>
                </c:pt>
                <c:pt idx="202">
                  <c:v>12.625</c:v>
                </c:pt>
                <c:pt idx="203">
                  <c:v>12.6875</c:v>
                </c:pt>
                <c:pt idx="204">
                  <c:v>12.75</c:v>
                </c:pt>
                <c:pt idx="205">
                  <c:v>12.8125</c:v>
                </c:pt>
                <c:pt idx="206">
                  <c:v>12.875</c:v>
                </c:pt>
                <c:pt idx="207">
                  <c:v>12.9375</c:v>
                </c:pt>
                <c:pt idx="208">
                  <c:v>13</c:v>
                </c:pt>
                <c:pt idx="209">
                  <c:v>13.0625</c:v>
                </c:pt>
                <c:pt idx="210">
                  <c:v>13.125</c:v>
                </c:pt>
                <c:pt idx="211">
                  <c:v>13.1875</c:v>
                </c:pt>
                <c:pt idx="212">
                  <c:v>13.25</c:v>
                </c:pt>
                <c:pt idx="213">
                  <c:v>13.3125</c:v>
                </c:pt>
                <c:pt idx="214">
                  <c:v>13.375</c:v>
                </c:pt>
                <c:pt idx="215">
                  <c:v>13.4375</c:v>
                </c:pt>
                <c:pt idx="216">
                  <c:v>13.5</c:v>
                </c:pt>
                <c:pt idx="217">
                  <c:v>13.5625</c:v>
                </c:pt>
                <c:pt idx="218">
                  <c:v>13.625</c:v>
                </c:pt>
                <c:pt idx="219">
                  <c:v>13.6875</c:v>
                </c:pt>
                <c:pt idx="220">
                  <c:v>13.75</c:v>
                </c:pt>
                <c:pt idx="221">
                  <c:v>13.8125</c:v>
                </c:pt>
                <c:pt idx="222">
                  <c:v>13.875</c:v>
                </c:pt>
                <c:pt idx="223">
                  <c:v>13.9375</c:v>
                </c:pt>
                <c:pt idx="224">
                  <c:v>14</c:v>
                </c:pt>
                <c:pt idx="225">
                  <c:v>14.0625</c:v>
                </c:pt>
                <c:pt idx="226">
                  <c:v>14.125</c:v>
                </c:pt>
                <c:pt idx="227">
                  <c:v>14.1875</c:v>
                </c:pt>
                <c:pt idx="228">
                  <c:v>14.25</c:v>
                </c:pt>
                <c:pt idx="229">
                  <c:v>14.3125</c:v>
                </c:pt>
                <c:pt idx="230">
                  <c:v>14.375</c:v>
                </c:pt>
                <c:pt idx="231">
                  <c:v>14.4375</c:v>
                </c:pt>
                <c:pt idx="232">
                  <c:v>14.5</c:v>
                </c:pt>
                <c:pt idx="233">
                  <c:v>14.5625</c:v>
                </c:pt>
                <c:pt idx="234">
                  <c:v>14.625</c:v>
                </c:pt>
                <c:pt idx="235">
                  <c:v>14.6875</c:v>
                </c:pt>
                <c:pt idx="236">
                  <c:v>14.75</c:v>
                </c:pt>
                <c:pt idx="237">
                  <c:v>14.8125</c:v>
                </c:pt>
                <c:pt idx="238">
                  <c:v>14.875</c:v>
                </c:pt>
                <c:pt idx="239">
                  <c:v>14.9375</c:v>
                </c:pt>
                <c:pt idx="240">
                  <c:v>15</c:v>
                </c:pt>
                <c:pt idx="241">
                  <c:v>15.0625</c:v>
                </c:pt>
                <c:pt idx="242">
                  <c:v>15.125</c:v>
                </c:pt>
                <c:pt idx="243">
                  <c:v>15.1875</c:v>
                </c:pt>
                <c:pt idx="244">
                  <c:v>15.25</c:v>
                </c:pt>
                <c:pt idx="245">
                  <c:v>15.3125</c:v>
                </c:pt>
                <c:pt idx="246">
                  <c:v>15.375</c:v>
                </c:pt>
                <c:pt idx="247">
                  <c:v>15.4375</c:v>
                </c:pt>
                <c:pt idx="248">
                  <c:v>15.5</c:v>
                </c:pt>
              </c:numCache>
            </c:numRef>
          </c:xVal>
          <c:yVal>
            <c:numRef>
              <c:f>'quadratic fiction ajusted model'!$H$2:$H$250</c:f>
              <c:numCache>
                <c:formatCode>General</c:formatCode>
                <c:ptCount val="249"/>
                <c:pt idx="0">
                  <c:v>0</c:v>
                </c:pt>
                <c:pt idx="1">
                  <c:v>-1.9140625000000001E-2</c:v>
                </c:pt>
                <c:pt idx="2">
                  <c:v>-7.6562500000000006E-2</c:v>
                </c:pt>
                <c:pt idx="3">
                  <c:v>-0.17226562500000001</c:v>
                </c:pt>
                <c:pt idx="4">
                  <c:v>-0.30625000000000002</c:v>
                </c:pt>
                <c:pt idx="5">
                  <c:v>-0.478515625</c:v>
                </c:pt>
                <c:pt idx="6">
                  <c:v>-0.68906250000000002</c:v>
                </c:pt>
                <c:pt idx="7">
                  <c:v>-0.93789062500000009</c:v>
                </c:pt>
                <c:pt idx="8">
                  <c:v>-1.2250000000000001</c:v>
                </c:pt>
                <c:pt idx="9">
                  <c:v>-1.5503906250000001</c:v>
                </c:pt>
                <c:pt idx="10">
                  <c:v>-1.9140625</c:v>
                </c:pt>
                <c:pt idx="11">
                  <c:v>-2.3160156250000004</c:v>
                </c:pt>
                <c:pt idx="12">
                  <c:v>-2.7562500000000001</c:v>
                </c:pt>
                <c:pt idx="13">
                  <c:v>-3.2347656250000001</c:v>
                </c:pt>
                <c:pt idx="14">
                  <c:v>-3.7515625000000004</c:v>
                </c:pt>
                <c:pt idx="15">
                  <c:v>-4.306640625</c:v>
                </c:pt>
                <c:pt idx="16">
                  <c:v>-4.9000000000000004</c:v>
                </c:pt>
                <c:pt idx="17">
                  <c:v>-5.5316406250000005</c:v>
                </c:pt>
                <c:pt idx="18">
                  <c:v>-6.2015625000000005</c:v>
                </c:pt>
                <c:pt idx="19">
                  <c:v>-6.9097656250000004</c:v>
                </c:pt>
                <c:pt idx="20">
                  <c:v>-7.65625</c:v>
                </c:pt>
                <c:pt idx="21">
                  <c:v>-8.4410156250000004</c:v>
                </c:pt>
                <c:pt idx="22">
                  <c:v>-9.2640625000000014</c:v>
                </c:pt>
                <c:pt idx="23">
                  <c:v>-10.125390625</c:v>
                </c:pt>
                <c:pt idx="24">
                  <c:v>-11.025</c:v>
                </c:pt>
                <c:pt idx="25">
                  <c:v>-11.962890625000002</c:v>
                </c:pt>
                <c:pt idx="26">
                  <c:v>-12.9390625</c:v>
                </c:pt>
                <c:pt idx="27">
                  <c:v>-13.953515625000001</c:v>
                </c:pt>
                <c:pt idx="28">
                  <c:v>-15.006250000000001</c:v>
                </c:pt>
                <c:pt idx="29">
                  <c:v>-16.097265625000002</c:v>
                </c:pt>
                <c:pt idx="30">
                  <c:v>-17.2265625</c:v>
                </c:pt>
                <c:pt idx="31">
                  <c:v>-18.394140625000002</c:v>
                </c:pt>
                <c:pt idx="32">
                  <c:v>-19.600000000000001</c:v>
                </c:pt>
                <c:pt idx="33">
                  <c:v>-20.844140625000001</c:v>
                </c:pt>
                <c:pt idx="34">
                  <c:v>-22.126562500000002</c:v>
                </c:pt>
                <c:pt idx="35">
                  <c:v>-23.447265625</c:v>
                </c:pt>
                <c:pt idx="36">
                  <c:v>-24.806250000000002</c:v>
                </c:pt>
                <c:pt idx="37">
                  <c:v>-26.203515625000001</c:v>
                </c:pt>
                <c:pt idx="38">
                  <c:v>-27.639062500000001</c:v>
                </c:pt>
                <c:pt idx="39">
                  <c:v>-29.112890625000002</c:v>
                </c:pt>
                <c:pt idx="40">
                  <c:v>-30.625</c:v>
                </c:pt>
                <c:pt idx="41">
                  <c:v>-32.175390624999999</c:v>
                </c:pt>
                <c:pt idx="42">
                  <c:v>-33.764062500000001</c:v>
                </c:pt>
                <c:pt idx="43">
                  <c:v>-35.391015625000001</c:v>
                </c:pt>
                <c:pt idx="44">
                  <c:v>-37.056250000000006</c:v>
                </c:pt>
                <c:pt idx="45">
                  <c:v>-38.759765625000007</c:v>
                </c:pt>
                <c:pt idx="46">
                  <c:v>-40.501562499999999</c:v>
                </c:pt>
                <c:pt idx="47">
                  <c:v>-42.281640625000001</c:v>
                </c:pt>
                <c:pt idx="48">
                  <c:v>-44.1</c:v>
                </c:pt>
                <c:pt idx="49">
                  <c:v>-45.956640625000006</c:v>
                </c:pt>
                <c:pt idx="50">
                  <c:v>-47.851562500000007</c:v>
                </c:pt>
                <c:pt idx="51">
                  <c:v>-49.784765624999999</c:v>
                </c:pt>
                <c:pt idx="52">
                  <c:v>-51.756250000000001</c:v>
                </c:pt>
                <c:pt idx="53">
                  <c:v>-53.766015625000009</c:v>
                </c:pt>
                <c:pt idx="54">
                  <c:v>-55.814062500000006</c:v>
                </c:pt>
                <c:pt idx="55">
                  <c:v>-57.900390625</c:v>
                </c:pt>
                <c:pt idx="56">
                  <c:v>-60.025000000000006</c:v>
                </c:pt>
                <c:pt idx="57">
                  <c:v>-62.187890625000001</c:v>
                </c:pt>
                <c:pt idx="58">
                  <c:v>-64.389062500000009</c:v>
                </c:pt>
                <c:pt idx="59">
                  <c:v>-66.628515625000006</c:v>
                </c:pt>
                <c:pt idx="60">
                  <c:v>-68.90625</c:v>
                </c:pt>
                <c:pt idx="61">
                  <c:v>-71.222265625000006</c:v>
                </c:pt>
                <c:pt idx="62">
                  <c:v>-73.576562500000009</c:v>
                </c:pt>
                <c:pt idx="63">
                  <c:v>-75.969140625000009</c:v>
                </c:pt>
                <c:pt idx="64">
                  <c:v>-78.400000000000006</c:v>
                </c:pt>
                <c:pt idx="65">
                  <c:v>-80.869140625</c:v>
                </c:pt>
                <c:pt idx="66">
                  <c:v>-83.376562500000006</c:v>
                </c:pt>
                <c:pt idx="67">
                  <c:v>-85.922265625000009</c:v>
                </c:pt>
                <c:pt idx="68">
                  <c:v>-88.506250000000009</c:v>
                </c:pt>
                <c:pt idx="69">
                  <c:v>-91.128515625000006</c:v>
                </c:pt>
                <c:pt idx="70">
                  <c:v>-93.7890625</c:v>
                </c:pt>
                <c:pt idx="71">
                  <c:v>-96.487890625000006</c:v>
                </c:pt>
                <c:pt idx="72">
                  <c:v>-99.225000000000009</c:v>
                </c:pt>
                <c:pt idx="73">
                  <c:v>-102.00039062500001</c:v>
                </c:pt>
                <c:pt idx="74">
                  <c:v>-104.81406250000001</c:v>
                </c:pt>
                <c:pt idx="75">
                  <c:v>-107.666015625</c:v>
                </c:pt>
                <c:pt idx="76">
                  <c:v>-110.55625000000001</c:v>
                </c:pt>
                <c:pt idx="77">
                  <c:v>-113.48476562500001</c:v>
                </c:pt>
                <c:pt idx="78">
                  <c:v>-116.45156250000001</c:v>
                </c:pt>
                <c:pt idx="79">
                  <c:v>-119.45664062500001</c:v>
                </c:pt>
                <c:pt idx="80">
                  <c:v>-122.5</c:v>
                </c:pt>
                <c:pt idx="81">
                  <c:v>-125.58164062500001</c:v>
                </c:pt>
                <c:pt idx="82">
                  <c:v>-128.70156249999999</c:v>
                </c:pt>
                <c:pt idx="83">
                  <c:v>-131.85976562500002</c:v>
                </c:pt>
                <c:pt idx="84">
                  <c:v>-135.05625000000001</c:v>
                </c:pt>
                <c:pt idx="85">
                  <c:v>-138.29101562500003</c:v>
                </c:pt>
                <c:pt idx="86">
                  <c:v>-141.56406250000001</c:v>
                </c:pt>
                <c:pt idx="87">
                  <c:v>-144.87539062499999</c:v>
                </c:pt>
                <c:pt idx="88">
                  <c:v>-148.22500000000002</c:v>
                </c:pt>
                <c:pt idx="89">
                  <c:v>-151.61289062500001</c:v>
                </c:pt>
                <c:pt idx="90">
                  <c:v>-155.03906250000003</c:v>
                </c:pt>
                <c:pt idx="91">
                  <c:v>-158.50351562500001</c:v>
                </c:pt>
                <c:pt idx="92">
                  <c:v>-162.00624999999999</c:v>
                </c:pt>
                <c:pt idx="93">
                  <c:v>-165.54726562500002</c:v>
                </c:pt>
                <c:pt idx="94">
                  <c:v>-169.12656250000001</c:v>
                </c:pt>
                <c:pt idx="95">
                  <c:v>-172.74414062500003</c:v>
                </c:pt>
                <c:pt idx="96">
                  <c:v>-176.4</c:v>
                </c:pt>
                <c:pt idx="97">
                  <c:v>-180.09414062499999</c:v>
                </c:pt>
                <c:pt idx="98">
                  <c:v>-183.82656250000002</c:v>
                </c:pt>
                <c:pt idx="99">
                  <c:v>-187.59726562500001</c:v>
                </c:pt>
                <c:pt idx="100">
                  <c:v>-191.40625000000003</c:v>
                </c:pt>
                <c:pt idx="101">
                  <c:v>-195.25351562500001</c:v>
                </c:pt>
                <c:pt idx="102">
                  <c:v>-199.13906249999999</c:v>
                </c:pt>
                <c:pt idx="103">
                  <c:v>-203.06289062500002</c:v>
                </c:pt>
                <c:pt idx="104">
                  <c:v>-207.02500000000001</c:v>
                </c:pt>
                <c:pt idx="105">
                  <c:v>-211.025390625</c:v>
                </c:pt>
                <c:pt idx="106">
                  <c:v>-215.06406250000003</c:v>
                </c:pt>
                <c:pt idx="107">
                  <c:v>-219.14101562500002</c:v>
                </c:pt>
                <c:pt idx="108">
                  <c:v>-223.25625000000002</c:v>
                </c:pt>
                <c:pt idx="109">
                  <c:v>-227.40976562500001</c:v>
                </c:pt>
                <c:pt idx="110">
                  <c:v>-231.6015625</c:v>
                </c:pt>
                <c:pt idx="111">
                  <c:v>-235.83164062500003</c:v>
                </c:pt>
                <c:pt idx="112">
                  <c:v>-240.10000000000002</c:v>
                </c:pt>
                <c:pt idx="113">
                  <c:v>-244.40664062500002</c:v>
                </c:pt>
                <c:pt idx="114">
                  <c:v>-248.75156250000001</c:v>
                </c:pt>
                <c:pt idx="115">
                  <c:v>-253.134765625</c:v>
                </c:pt>
                <c:pt idx="116">
                  <c:v>-257.55625000000003</c:v>
                </c:pt>
                <c:pt idx="117">
                  <c:v>-262.01601562500002</c:v>
                </c:pt>
                <c:pt idx="118">
                  <c:v>-266.51406250000002</c:v>
                </c:pt>
                <c:pt idx="119">
                  <c:v>-271.05039062500003</c:v>
                </c:pt>
                <c:pt idx="120">
                  <c:v>-275.625</c:v>
                </c:pt>
                <c:pt idx="121">
                  <c:v>-280.23789062500003</c:v>
                </c:pt>
                <c:pt idx="122">
                  <c:v>-284.88906250000002</c:v>
                </c:pt>
                <c:pt idx="123">
                  <c:v>-289.57851562500002</c:v>
                </c:pt>
                <c:pt idx="124">
                  <c:v>-294.30625000000003</c:v>
                </c:pt>
                <c:pt idx="125">
                  <c:v>-299.072265625</c:v>
                </c:pt>
                <c:pt idx="126">
                  <c:v>-303.87656250000003</c:v>
                </c:pt>
                <c:pt idx="127">
                  <c:v>-308.71914062500002</c:v>
                </c:pt>
                <c:pt idx="128">
                  <c:v>-313.60000000000002</c:v>
                </c:pt>
                <c:pt idx="129">
                  <c:v>-318.51914062500003</c:v>
                </c:pt>
                <c:pt idx="130">
                  <c:v>-323.4765625</c:v>
                </c:pt>
                <c:pt idx="131">
                  <c:v>-328.47226562500003</c:v>
                </c:pt>
                <c:pt idx="132">
                  <c:v>-333.50625000000002</c:v>
                </c:pt>
                <c:pt idx="133">
                  <c:v>-338.57851562500002</c:v>
                </c:pt>
                <c:pt idx="134">
                  <c:v>-343.68906250000003</c:v>
                </c:pt>
                <c:pt idx="135">
                  <c:v>-348.837890625</c:v>
                </c:pt>
                <c:pt idx="136">
                  <c:v>-354.02500000000003</c:v>
                </c:pt>
                <c:pt idx="137">
                  <c:v>-359.25039062500002</c:v>
                </c:pt>
                <c:pt idx="138">
                  <c:v>-364.51406250000002</c:v>
                </c:pt>
                <c:pt idx="139">
                  <c:v>-369.81601562500003</c:v>
                </c:pt>
                <c:pt idx="140">
                  <c:v>-375.15625</c:v>
                </c:pt>
                <c:pt idx="141">
                  <c:v>-380.53476562500003</c:v>
                </c:pt>
                <c:pt idx="142">
                  <c:v>-385.95156250000002</c:v>
                </c:pt>
                <c:pt idx="143">
                  <c:v>-391.40664062500002</c:v>
                </c:pt>
                <c:pt idx="144">
                  <c:v>-396.90000000000003</c:v>
                </c:pt>
                <c:pt idx="145">
                  <c:v>-402.431640625</c:v>
                </c:pt>
                <c:pt idx="146">
                  <c:v>-408.00156250000003</c:v>
                </c:pt>
                <c:pt idx="147">
                  <c:v>-413.60976562500002</c:v>
                </c:pt>
                <c:pt idx="148">
                  <c:v>-419.25625000000002</c:v>
                </c:pt>
                <c:pt idx="149">
                  <c:v>-424.94101562500003</c:v>
                </c:pt>
                <c:pt idx="150">
                  <c:v>-430.6640625</c:v>
                </c:pt>
                <c:pt idx="151">
                  <c:v>-436.42539062500003</c:v>
                </c:pt>
                <c:pt idx="152">
                  <c:v>-442.22500000000002</c:v>
                </c:pt>
                <c:pt idx="153">
                  <c:v>-448.06289062500002</c:v>
                </c:pt>
                <c:pt idx="154">
                  <c:v>-453.93906250000003</c:v>
                </c:pt>
                <c:pt idx="155">
                  <c:v>-459.853515625</c:v>
                </c:pt>
                <c:pt idx="156">
                  <c:v>-465.80625000000003</c:v>
                </c:pt>
                <c:pt idx="157">
                  <c:v>-471.79726562500002</c:v>
                </c:pt>
                <c:pt idx="158">
                  <c:v>-477.82656250000002</c:v>
                </c:pt>
                <c:pt idx="159">
                  <c:v>-483.89414062500003</c:v>
                </c:pt>
                <c:pt idx="160">
                  <c:v>-490</c:v>
                </c:pt>
                <c:pt idx="161">
                  <c:v>-496.14414062500003</c:v>
                </c:pt>
                <c:pt idx="162">
                  <c:v>-502.32656250000002</c:v>
                </c:pt>
                <c:pt idx="163">
                  <c:v>-508.54726562500002</c:v>
                </c:pt>
                <c:pt idx="164">
                  <c:v>-514.80624999999998</c:v>
                </c:pt>
                <c:pt idx="165">
                  <c:v>-521.10351562500011</c:v>
                </c:pt>
                <c:pt idx="166">
                  <c:v>-527.43906250000009</c:v>
                </c:pt>
                <c:pt idx="167">
                  <c:v>-533.81289062500002</c:v>
                </c:pt>
                <c:pt idx="168">
                  <c:v>-540.22500000000002</c:v>
                </c:pt>
                <c:pt idx="169">
                  <c:v>-546.67539062499998</c:v>
                </c:pt>
                <c:pt idx="170">
                  <c:v>-553.16406250000011</c:v>
                </c:pt>
                <c:pt idx="171">
                  <c:v>-559.69101562500009</c:v>
                </c:pt>
                <c:pt idx="172">
                  <c:v>-566.25625000000002</c:v>
                </c:pt>
                <c:pt idx="173">
                  <c:v>-572.85976562500002</c:v>
                </c:pt>
                <c:pt idx="174">
                  <c:v>-579.50156249999998</c:v>
                </c:pt>
                <c:pt idx="175">
                  <c:v>-586.18164062500011</c:v>
                </c:pt>
                <c:pt idx="176">
                  <c:v>-592.90000000000009</c:v>
                </c:pt>
                <c:pt idx="177">
                  <c:v>-599.65664062500002</c:v>
                </c:pt>
                <c:pt idx="178">
                  <c:v>-606.45156250000002</c:v>
                </c:pt>
                <c:pt idx="179">
                  <c:v>-613.28476562499998</c:v>
                </c:pt>
                <c:pt idx="180">
                  <c:v>-620.15625000000011</c:v>
                </c:pt>
                <c:pt idx="181">
                  <c:v>-627.06601562500009</c:v>
                </c:pt>
                <c:pt idx="182">
                  <c:v>-634.01406250000002</c:v>
                </c:pt>
                <c:pt idx="183">
                  <c:v>-641.00039062500002</c:v>
                </c:pt>
                <c:pt idx="184">
                  <c:v>-648.02499999999998</c:v>
                </c:pt>
                <c:pt idx="185">
                  <c:v>-655.08789062500011</c:v>
                </c:pt>
                <c:pt idx="186">
                  <c:v>-662.18906250000009</c:v>
                </c:pt>
                <c:pt idx="187">
                  <c:v>-669.32851562500002</c:v>
                </c:pt>
                <c:pt idx="188">
                  <c:v>-676.50625000000002</c:v>
                </c:pt>
                <c:pt idx="189">
                  <c:v>-683.72226562499998</c:v>
                </c:pt>
                <c:pt idx="190">
                  <c:v>-690.97656250000011</c:v>
                </c:pt>
                <c:pt idx="191">
                  <c:v>-698.26914062500009</c:v>
                </c:pt>
                <c:pt idx="192">
                  <c:v>-705.6</c:v>
                </c:pt>
                <c:pt idx="193">
                  <c:v>-712.96914062500002</c:v>
                </c:pt>
                <c:pt idx="194">
                  <c:v>-720.37656249999998</c:v>
                </c:pt>
                <c:pt idx="195">
                  <c:v>-727.82226562500011</c:v>
                </c:pt>
                <c:pt idx="196">
                  <c:v>-735.30625000000009</c:v>
                </c:pt>
                <c:pt idx="197">
                  <c:v>-742.82851562500002</c:v>
                </c:pt>
                <c:pt idx="198">
                  <c:v>-750.38906250000002</c:v>
                </c:pt>
                <c:pt idx="199">
                  <c:v>-757.98789062499998</c:v>
                </c:pt>
                <c:pt idx="200">
                  <c:v>-765.62500000000011</c:v>
                </c:pt>
                <c:pt idx="201">
                  <c:v>-773.30039062500009</c:v>
                </c:pt>
                <c:pt idx="202">
                  <c:v>-781.01406250000002</c:v>
                </c:pt>
                <c:pt idx="203">
                  <c:v>-788.76601562500002</c:v>
                </c:pt>
                <c:pt idx="204">
                  <c:v>-796.55624999999998</c:v>
                </c:pt>
                <c:pt idx="205">
                  <c:v>-804.38476562500011</c:v>
                </c:pt>
                <c:pt idx="206">
                  <c:v>-812.25156250000009</c:v>
                </c:pt>
                <c:pt idx="207">
                  <c:v>-820.15664062500002</c:v>
                </c:pt>
                <c:pt idx="208">
                  <c:v>-828.1</c:v>
                </c:pt>
                <c:pt idx="209">
                  <c:v>-836.08164062500009</c:v>
                </c:pt>
                <c:pt idx="210">
                  <c:v>-844.1015625</c:v>
                </c:pt>
                <c:pt idx="211">
                  <c:v>-852.15976562500009</c:v>
                </c:pt>
                <c:pt idx="212">
                  <c:v>-860.25625000000014</c:v>
                </c:pt>
                <c:pt idx="213">
                  <c:v>-868.39101562500002</c:v>
                </c:pt>
                <c:pt idx="214">
                  <c:v>-876.56406250000009</c:v>
                </c:pt>
                <c:pt idx="215">
                  <c:v>-884.775390625</c:v>
                </c:pt>
                <c:pt idx="216">
                  <c:v>-893.02500000000009</c:v>
                </c:pt>
                <c:pt idx="217">
                  <c:v>-901.31289062500014</c:v>
                </c:pt>
                <c:pt idx="218">
                  <c:v>-909.63906250000002</c:v>
                </c:pt>
                <c:pt idx="219">
                  <c:v>-918.00351562500009</c:v>
                </c:pt>
                <c:pt idx="220">
                  <c:v>-926.40625</c:v>
                </c:pt>
                <c:pt idx="221">
                  <c:v>-934.84726562500009</c:v>
                </c:pt>
                <c:pt idx="222">
                  <c:v>-943.32656250000014</c:v>
                </c:pt>
                <c:pt idx="223">
                  <c:v>-951.84414062500002</c:v>
                </c:pt>
                <c:pt idx="224">
                  <c:v>-960.40000000000009</c:v>
                </c:pt>
                <c:pt idx="225">
                  <c:v>-968.994140625</c:v>
                </c:pt>
                <c:pt idx="226">
                  <c:v>-977.62656250000009</c:v>
                </c:pt>
                <c:pt idx="227">
                  <c:v>-986.29726562500014</c:v>
                </c:pt>
                <c:pt idx="228">
                  <c:v>-995.00625000000002</c:v>
                </c:pt>
                <c:pt idx="229">
                  <c:v>-1003.7535156250001</c:v>
                </c:pt>
                <c:pt idx="230">
                  <c:v>-1012.5390625</c:v>
                </c:pt>
                <c:pt idx="231">
                  <c:v>-1021.3628906250001</c:v>
                </c:pt>
                <c:pt idx="232">
                  <c:v>-1030.2250000000001</c:v>
                </c:pt>
                <c:pt idx="233">
                  <c:v>-1039.1253906250001</c:v>
                </c:pt>
                <c:pt idx="234">
                  <c:v>-1048.0640625000001</c:v>
                </c:pt>
                <c:pt idx="235">
                  <c:v>-1057.041015625</c:v>
                </c:pt>
                <c:pt idx="236">
                  <c:v>-1066.0562500000001</c:v>
                </c:pt>
                <c:pt idx="237">
                  <c:v>-1075.1097656250001</c:v>
                </c:pt>
                <c:pt idx="238">
                  <c:v>-1084.2015625000001</c:v>
                </c:pt>
                <c:pt idx="239">
                  <c:v>-1093.3316406250001</c:v>
                </c:pt>
                <c:pt idx="240">
                  <c:v>-1102.5</c:v>
                </c:pt>
                <c:pt idx="241">
                  <c:v>-1111.7066406250001</c:v>
                </c:pt>
                <c:pt idx="242">
                  <c:v>-1120.9515625000001</c:v>
                </c:pt>
                <c:pt idx="243">
                  <c:v>-1130.2347656250001</c:v>
                </c:pt>
                <c:pt idx="244">
                  <c:v>-1139.5562500000001</c:v>
                </c:pt>
                <c:pt idx="245">
                  <c:v>-1148.916015625</c:v>
                </c:pt>
                <c:pt idx="246">
                  <c:v>-1158.3140625000001</c:v>
                </c:pt>
                <c:pt idx="247">
                  <c:v>-1167.7503906250001</c:v>
                </c:pt>
                <c:pt idx="248">
                  <c:v>-1177.2250000000001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38-468F-B243-6FDD6D5C5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161968"/>
        <c:axId val="633162328"/>
      </c:scatterChart>
      <c:valAx>
        <c:axId val="63316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3162328"/>
        <c:crosses val="autoZero"/>
        <c:crossBetween val="midCat"/>
      </c:valAx>
      <c:valAx>
        <c:axId val="63316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316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velocity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'quadratic fiction ajusted model'!$B$2:$B$250</c:f>
              <c:numCache>
                <c:formatCode>General</c:formatCode>
                <c:ptCount val="249"/>
                <c:pt idx="0">
                  <c:v>0</c:v>
                </c:pt>
                <c:pt idx="1">
                  <c:v>6.25E-2</c:v>
                </c:pt>
                <c:pt idx="2">
                  <c:v>0.125</c:v>
                </c:pt>
                <c:pt idx="3">
                  <c:v>0.1875</c:v>
                </c:pt>
                <c:pt idx="4">
                  <c:v>0.25</c:v>
                </c:pt>
                <c:pt idx="5">
                  <c:v>0.3125</c:v>
                </c:pt>
                <c:pt idx="6">
                  <c:v>0.375</c:v>
                </c:pt>
                <c:pt idx="7">
                  <c:v>0.4375</c:v>
                </c:pt>
                <c:pt idx="8">
                  <c:v>0.5</c:v>
                </c:pt>
                <c:pt idx="9">
                  <c:v>0.5625</c:v>
                </c:pt>
                <c:pt idx="10">
                  <c:v>0.625</c:v>
                </c:pt>
                <c:pt idx="11">
                  <c:v>0.6875</c:v>
                </c:pt>
                <c:pt idx="12">
                  <c:v>0.75</c:v>
                </c:pt>
                <c:pt idx="13">
                  <c:v>0.8125</c:v>
                </c:pt>
                <c:pt idx="14">
                  <c:v>0.875</c:v>
                </c:pt>
                <c:pt idx="15">
                  <c:v>0.9375</c:v>
                </c:pt>
                <c:pt idx="16">
                  <c:v>1</c:v>
                </c:pt>
                <c:pt idx="17">
                  <c:v>1.0625</c:v>
                </c:pt>
                <c:pt idx="18">
                  <c:v>1.125</c:v>
                </c:pt>
                <c:pt idx="19">
                  <c:v>1.1875</c:v>
                </c:pt>
                <c:pt idx="20">
                  <c:v>1.25</c:v>
                </c:pt>
                <c:pt idx="21">
                  <c:v>1.3125</c:v>
                </c:pt>
                <c:pt idx="22">
                  <c:v>1.375</c:v>
                </c:pt>
                <c:pt idx="23">
                  <c:v>1.4375</c:v>
                </c:pt>
                <c:pt idx="24">
                  <c:v>1.5</c:v>
                </c:pt>
                <c:pt idx="25">
                  <c:v>1.5625</c:v>
                </c:pt>
                <c:pt idx="26">
                  <c:v>1.625</c:v>
                </c:pt>
                <c:pt idx="27">
                  <c:v>1.6875</c:v>
                </c:pt>
                <c:pt idx="28">
                  <c:v>1.75</c:v>
                </c:pt>
                <c:pt idx="29">
                  <c:v>1.8125</c:v>
                </c:pt>
                <c:pt idx="30">
                  <c:v>1.875</c:v>
                </c:pt>
                <c:pt idx="31">
                  <c:v>1.9375</c:v>
                </c:pt>
                <c:pt idx="32">
                  <c:v>2</c:v>
                </c:pt>
                <c:pt idx="33">
                  <c:v>2.0625</c:v>
                </c:pt>
                <c:pt idx="34">
                  <c:v>2.125</c:v>
                </c:pt>
                <c:pt idx="35">
                  <c:v>2.1875</c:v>
                </c:pt>
                <c:pt idx="36">
                  <c:v>2.25</c:v>
                </c:pt>
                <c:pt idx="37">
                  <c:v>2.3125</c:v>
                </c:pt>
                <c:pt idx="38">
                  <c:v>2.375</c:v>
                </c:pt>
                <c:pt idx="39">
                  <c:v>2.4375</c:v>
                </c:pt>
                <c:pt idx="40">
                  <c:v>2.5</c:v>
                </c:pt>
                <c:pt idx="41">
                  <c:v>2.5625</c:v>
                </c:pt>
                <c:pt idx="42">
                  <c:v>2.625</c:v>
                </c:pt>
                <c:pt idx="43">
                  <c:v>2.6875</c:v>
                </c:pt>
                <c:pt idx="44">
                  <c:v>2.75</c:v>
                </c:pt>
                <c:pt idx="45">
                  <c:v>2.8125</c:v>
                </c:pt>
                <c:pt idx="46">
                  <c:v>2.875</c:v>
                </c:pt>
                <c:pt idx="47">
                  <c:v>2.9375</c:v>
                </c:pt>
                <c:pt idx="48">
                  <c:v>3</c:v>
                </c:pt>
                <c:pt idx="49">
                  <c:v>3.0625</c:v>
                </c:pt>
                <c:pt idx="50">
                  <c:v>3.125</c:v>
                </c:pt>
                <c:pt idx="51">
                  <c:v>3.1875</c:v>
                </c:pt>
                <c:pt idx="52">
                  <c:v>3.25</c:v>
                </c:pt>
                <c:pt idx="53">
                  <c:v>3.3125</c:v>
                </c:pt>
                <c:pt idx="54">
                  <c:v>3.375</c:v>
                </c:pt>
                <c:pt idx="55">
                  <c:v>3.4375</c:v>
                </c:pt>
                <c:pt idx="56">
                  <c:v>3.5</c:v>
                </c:pt>
                <c:pt idx="57">
                  <c:v>3.5625</c:v>
                </c:pt>
                <c:pt idx="58">
                  <c:v>3.625</c:v>
                </c:pt>
                <c:pt idx="59">
                  <c:v>3.6875</c:v>
                </c:pt>
                <c:pt idx="60">
                  <c:v>3.75</c:v>
                </c:pt>
                <c:pt idx="61">
                  <c:v>3.8125</c:v>
                </c:pt>
                <c:pt idx="62">
                  <c:v>3.875</c:v>
                </c:pt>
                <c:pt idx="63">
                  <c:v>3.9375</c:v>
                </c:pt>
                <c:pt idx="64">
                  <c:v>4</c:v>
                </c:pt>
                <c:pt idx="65">
                  <c:v>4.0625</c:v>
                </c:pt>
                <c:pt idx="66">
                  <c:v>4.125</c:v>
                </c:pt>
                <c:pt idx="67">
                  <c:v>4.1875</c:v>
                </c:pt>
                <c:pt idx="68">
                  <c:v>4.25</c:v>
                </c:pt>
                <c:pt idx="69">
                  <c:v>4.3125</c:v>
                </c:pt>
                <c:pt idx="70">
                  <c:v>4.375</c:v>
                </c:pt>
                <c:pt idx="71">
                  <c:v>4.4375</c:v>
                </c:pt>
                <c:pt idx="72">
                  <c:v>4.5</c:v>
                </c:pt>
                <c:pt idx="73">
                  <c:v>4.5625</c:v>
                </c:pt>
                <c:pt idx="74">
                  <c:v>4.625</c:v>
                </c:pt>
                <c:pt idx="75">
                  <c:v>4.6875</c:v>
                </c:pt>
                <c:pt idx="76">
                  <c:v>4.75</c:v>
                </c:pt>
                <c:pt idx="77">
                  <c:v>4.8125</c:v>
                </c:pt>
                <c:pt idx="78">
                  <c:v>4.875</c:v>
                </c:pt>
                <c:pt idx="79">
                  <c:v>4.9375</c:v>
                </c:pt>
                <c:pt idx="80">
                  <c:v>5</c:v>
                </c:pt>
                <c:pt idx="81">
                  <c:v>5.0625</c:v>
                </c:pt>
                <c:pt idx="82">
                  <c:v>5.125</c:v>
                </c:pt>
                <c:pt idx="83">
                  <c:v>5.1875</c:v>
                </c:pt>
                <c:pt idx="84">
                  <c:v>5.25</c:v>
                </c:pt>
                <c:pt idx="85">
                  <c:v>5.3125</c:v>
                </c:pt>
                <c:pt idx="86">
                  <c:v>5.375</c:v>
                </c:pt>
                <c:pt idx="87">
                  <c:v>5.4375</c:v>
                </c:pt>
                <c:pt idx="88">
                  <c:v>5.5</c:v>
                </c:pt>
                <c:pt idx="89">
                  <c:v>5.5625</c:v>
                </c:pt>
                <c:pt idx="90">
                  <c:v>5.625</c:v>
                </c:pt>
                <c:pt idx="91">
                  <c:v>5.6875</c:v>
                </c:pt>
                <c:pt idx="92">
                  <c:v>5.75</c:v>
                </c:pt>
                <c:pt idx="93">
                  <c:v>5.8125</c:v>
                </c:pt>
                <c:pt idx="94">
                  <c:v>5.875</c:v>
                </c:pt>
                <c:pt idx="95">
                  <c:v>5.9375</c:v>
                </c:pt>
                <c:pt idx="96">
                  <c:v>6</c:v>
                </c:pt>
                <c:pt idx="97">
                  <c:v>6.0625</c:v>
                </c:pt>
                <c:pt idx="98">
                  <c:v>6.125</c:v>
                </c:pt>
                <c:pt idx="99">
                  <c:v>6.1875</c:v>
                </c:pt>
                <c:pt idx="100">
                  <c:v>6.25</c:v>
                </c:pt>
                <c:pt idx="101">
                  <c:v>6.3125</c:v>
                </c:pt>
                <c:pt idx="102">
                  <c:v>6.375</c:v>
                </c:pt>
                <c:pt idx="103">
                  <c:v>6.4375</c:v>
                </c:pt>
                <c:pt idx="104">
                  <c:v>6.5</c:v>
                </c:pt>
                <c:pt idx="105">
                  <c:v>6.5625</c:v>
                </c:pt>
                <c:pt idx="106">
                  <c:v>6.625</c:v>
                </c:pt>
                <c:pt idx="107">
                  <c:v>6.6875</c:v>
                </c:pt>
                <c:pt idx="108">
                  <c:v>6.75</c:v>
                </c:pt>
                <c:pt idx="109">
                  <c:v>6.8125</c:v>
                </c:pt>
                <c:pt idx="110">
                  <c:v>6.875</c:v>
                </c:pt>
                <c:pt idx="111">
                  <c:v>6.9375</c:v>
                </c:pt>
                <c:pt idx="112">
                  <c:v>7</c:v>
                </c:pt>
                <c:pt idx="113">
                  <c:v>7.0625</c:v>
                </c:pt>
                <c:pt idx="114">
                  <c:v>7.125</c:v>
                </c:pt>
                <c:pt idx="115">
                  <c:v>7.1875</c:v>
                </c:pt>
                <c:pt idx="116">
                  <c:v>7.25</c:v>
                </c:pt>
                <c:pt idx="117">
                  <c:v>7.3125</c:v>
                </c:pt>
                <c:pt idx="118">
                  <c:v>7.375</c:v>
                </c:pt>
                <c:pt idx="119">
                  <c:v>7.4375</c:v>
                </c:pt>
                <c:pt idx="120">
                  <c:v>7.5</c:v>
                </c:pt>
                <c:pt idx="121">
                  <c:v>7.5625</c:v>
                </c:pt>
                <c:pt idx="122">
                  <c:v>7.625</c:v>
                </c:pt>
                <c:pt idx="123">
                  <c:v>7.6875</c:v>
                </c:pt>
                <c:pt idx="124">
                  <c:v>7.75</c:v>
                </c:pt>
                <c:pt idx="125">
                  <c:v>7.8125</c:v>
                </c:pt>
                <c:pt idx="126">
                  <c:v>7.875</c:v>
                </c:pt>
                <c:pt idx="127">
                  <c:v>7.9375</c:v>
                </c:pt>
                <c:pt idx="128">
                  <c:v>8</c:v>
                </c:pt>
                <c:pt idx="129">
                  <c:v>8.0625</c:v>
                </c:pt>
                <c:pt idx="130">
                  <c:v>8.125</c:v>
                </c:pt>
                <c:pt idx="131">
                  <c:v>8.1875</c:v>
                </c:pt>
                <c:pt idx="132">
                  <c:v>8.25</c:v>
                </c:pt>
                <c:pt idx="133">
                  <c:v>8.3125</c:v>
                </c:pt>
                <c:pt idx="134">
                  <c:v>8.375</c:v>
                </c:pt>
                <c:pt idx="135">
                  <c:v>8.4375</c:v>
                </c:pt>
                <c:pt idx="136">
                  <c:v>8.5</c:v>
                </c:pt>
                <c:pt idx="137">
                  <c:v>8.5625</c:v>
                </c:pt>
                <c:pt idx="138">
                  <c:v>8.625</c:v>
                </c:pt>
                <c:pt idx="139">
                  <c:v>8.6875</c:v>
                </c:pt>
                <c:pt idx="140">
                  <c:v>8.75</c:v>
                </c:pt>
                <c:pt idx="141">
                  <c:v>8.8125</c:v>
                </c:pt>
                <c:pt idx="142">
                  <c:v>8.875</c:v>
                </c:pt>
                <c:pt idx="143">
                  <c:v>8.9375</c:v>
                </c:pt>
                <c:pt idx="144">
                  <c:v>9</c:v>
                </c:pt>
                <c:pt idx="145">
                  <c:v>9.0625</c:v>
                </c:pt>
                <c:pt idx="146">
                  <c:v>9.125</c:v>
                </c:pt>
                <c:pt idx="147">
                  <c:v>9.1875</c:v>
                </c:pt>
                <c:pt idx="148">
                  <c:v>9.25</c:v>
                </c:pt>
                <c:pt idx="149">
                  <c:v>9.3125</c:v>
                </c:pt>
                <c:pt idx="150">
                  <c:v>9.375</c:v>
                </c:pt>
                <c:pt idx="151">
                  <c:v>9.4375</c:v>
                </c:pt>
                <c:pt idx="152">
                  <c:v>9.5</c:v>
                </c:pt>
                <c:pt idx="153">
                  <c:v>9.5625</c:v>
                </c:pt>
                <c:pt idx="154">
                  <c:v>9.625</c:v>
                </c:pt>
                <c:pt idx="155">
                  <c:v>9.6875</c:v>
                </c:pt>
                <c:pt idx="156">
                  <c:v>9.75</c:v>
                </c:pt>
                <c:pt idx="157">
                  <c:v>9.8125</c:v>
                </c:pt>
                <c:pt idx="158">
                  <c:v>9.875</c:v>
                </c:pt>
                <c:pt idx="159">
                  <c:v>9.9375</c:v>
                </c:pt>
                <c:pt idx="160">
                  <c:v>10</c:v>
                </c:pt>
                <c:pt idx="161">
                  <c:v>10.0625</c:v>
                </c:pt>
                <c:pt idx="162">
                  <c:v>10.125</c:v>
                </c:pt>
                <c:pt idx="163">
                  <c:v>10.1875</c:v>
                </c:pt>
                <c:pt idx="164">
                  <c:v>10.25</c:v>
                </c:pt>
                <c:pt idx="165">
                  <c:v>10.3125</c:v>
                </c:pt>
                <c:pt idx="166">
                  <c:v>10.375</c:v>
                </c:pt>
                <c:pt idx="167">
                  <c:v>10.4375</c:v>
                </c:pt>
                <c:pt idx="168">
                  <c:v>10.5</c:v>
                </c:pt>
                <c:pt idx="169">
                  <c:v>10.5625</c:v>
                </c:pt>
                <c:pt idx="170">
                  <c:v>10.625</c:v>
                </c:pt>
                <c:pt idx="171">
                  <c:v>10.6875</c:v>
                </c:pt>
                <c:pt idx="172">
                  <c:v>10.75</c:v>
                </c:pt>
                <c:pt idx="173">
                  <c:v>10.8125</c:v>
                </c:pt>
                <c:pt idx="174">
                  <c:v>10.875</c:v>
                </c:pt>
                <c:pt idx="175">
                  <c:v>10.9375</c:v>
                </c:pt>
                <c:pt idx="176">
                  <c:v>11</c:v>
                </c:pt>
                <c:pt idx="177">
                  <c:v>11.0625</c:v>
                </c:pt>
                <c:pt idx="178">
                  <c:v>11.125</c:v>
                </c:pt>
                <c:pt idx="179">
                  <c:v>11.1875</c:v>
                </c:pt>
                <c:pt idx="180">
                  <c:v>11.25</c:v>
                </c:pt>
                <c:pt idx="181">
                  <c:v>11.3125</c:v>
                </c:pt>
                <c:pt idx="182">
                  <c:v>11.375</c:v>
                </c:pt>
                <c:pt idx="183">
                  <c:v>11.4375</c:v>
                </c:pt>
                <c:pt idx="184">
                  <c:v>11.5</c:v>
                </c:pt>
                <c:pt idx="185">
                  <c:v>11.5625</c:v>
                </c:pt>
                <c:pt idx="186">
                  <c:v>11.625</c:v>
                </c:pt>
                <c:pt idx="187">
                  <c:v>11.6875</c:v>
                </c:pt>
                <c:pt idx="188">
                  <c:v>11.75</c:v>
                </c:pt>
                <c:pt idx="189">
                  <c:v>11.8125</c:v>
                </c:pt>
                <c:pt idx="190">
                  <c:v>11.875</c:v>
                </c:pt>
                <c:pt idx="191">
                  <c:v>11.9375</c:v>
                </c:pt>
                <c:pt idx="192">
                  <c:v>12</c:v>
                </c:pt>
                <c:pt idx="193">
                  <c:v>12.0625</c:v>
                </c:pt>
                <c:pt idx="194">
                  <c:v>12.125</c:v>
                </c:pt>
                <c:pt idx="195">
                  <c:v>12.1875</c:v>
                </c:pt>
                <c:pt idx="196">
                  <c:v>12.25</c:v>
                </c:pt>
                <c:pt idx="197">
                  <c:v>12.3125</c:v>
                </c:pt>
                <c:pt idx="198">
                  <c:v>12.375</c:v>
                </c:pt>
                <c:pt idx="199">
                  <c:v>12.4375</c:v>
                </c:pt>
                <c:pt idx="200">
                  <c:v>12.5</c:v>
                </c:pt>
                <c:pt idx="201">
                  <c:v>12.5625</c:v>
                </c:pt>
                <c:pt idx="202">
                  <c:v>12.625</c:v>
                </c:pt>
                <c:pt idx="203">
                  <c:v>12.6875</c:v>
                </c:pt>
                <c:pt idx="204">
                  <c:v>12.75</c:v>
                </c:pt>
                <c:pt idx="205">
                  <c:v>12.8125</c:v>
                </c:pt>
                <c:pt idx="206">
                  <c:v>12.875</c:v>
                </c:pt>
                <c:pt idx="207">
                  <c:v>12.9375</c:v>
                </c:pt>
                <c:pt idx="208">
                  <c:v>13</c:v>
                </c:pt>
                <c:pt idx="209">
                  <c:v>13.0625</c:v>
                </c:pt>
                <c:pt idx="210">
                  <c:v>13.125</c:v>
                </c:pt>
                <c:pt idx="211">
                  <c:v>13.1875</c:v>
                </c:pt>
                <c:pt idx="212">
                  <c:v>13.25</c:v>
                </c:pt>
                <c:pt idx="213">
                  <c:v>13.3125</c:v>
                </c:pt>
                <c:pt idx="214">
                  <c:v>13.375</c:v>
                </c:pt>
                <c:pt idx="215">
                  <c:v>13.4375</c:v>
                </c:pt>
                <c:pt idx="216">
                  <c:v>13.5</c:v>
                </c:pt>
                <c:pt idx="217">
                  <c:v>13.5625</c:v>
                </c:pt>
                <c:pt idx="218">
                  <c:v>13.625</c:v>
                </c:pt>
                <c:pt idx="219">
                  <c:v>13.6875</c:v>
                </c:pt>
                <c:pt idx="220">
                  <c:v>13.75</c:v>
                </c:pt>
                <c:pt idx="221">
                  <c:v>13.8125</c:v>
                </c:pt>
                <c:pt idx="222">
                  <c:v>13.875</c:v>
                </c:pt>
                <c:pt idx="223">
                  <c:v>13.9375</c:v>
                </c:pt>
                <c:pt idx="224">
                  <c:v>14</c:v>
                </c:pt>
                <c:pt idx="225">
                  <c:v>14.0625</c:v>
                </c:pt>
                <c:pt idx="226">
                  <c:v>14.125</c:v>
                </c:pt>
                <c:pt idx="227">
                  <c:v>14.1875</c:v>
                </c:pt>
                <c:pt idx="228">
                  <c:v>14.25</c:v>
                </c:pt>
                <c:pt idx="229">
                  <c:v>14.3125</c:v>
                </c:pt>
                <c:pt idx="230">
                  <c:v>14.375</c:v>
                </c:pt>
                <c:pt idx="231">
                  <c:v>14.4375</c:v>
                </c:pt>
                <c:pt idx="232">
                  <c:v>14.5</c:v>
                </c:pt>
                <c:pt idx="233">
                  <c:v>14.5625</c:v>
                </c:pt>
                <c:pt idx="234">
                  <c:v>14.625</c:v>
                </c:pt>
                <c:pt idx="235">
                  <c:v>14.6875</c:v>
                </c:pt>
                <c:pt idx="236">
                  <c:v>14.75</c:v>
                </c:pt>
                <c:pt idx="237">
                  <c:v>14.8125</c:v>
                </c:pt>
                <c:pt idx="238">
                  <c:v>14.875</c:v>
                </c:pt>
                <c:pt idx="239">
                  <c:v>14.9375</c:v>
                </c:pt>
                <c:pt idx="240">
                  <c:v>15</c:v>
                </c:pt>
                <c:pt idx="241">
                  <c:v>15.0625</c:v>
                </c:pt>
                <c:pt idx="242">
                  <c:v>15.125</c:v>
                </c:pt>
                <c:pt idx="243">
                  <c:v>15.1875</c:v>
                </c:pt>
                <c:pt idx="244">
                  <c:v>15.25</c:v>
                </c:pt>
                <c:pt idx="245">
                  <c:v>15.3125</c:v>
                </c:pt>
                <c:pt idx="246">
                  <c:v>15.375</c:v>
                </c:pt>
                <c:pt idx="247">
                  <c:v>15.4375</c:v>
                </c:pt>
                <c:pt idx="248">
                  <c:v>15.5</c:v>
                </c:pt>
              </c:numCache>
            </c:numRef>
          </c:xVal>
          <c:yVal>
            <c:numRef>
              <c:f>'quadratic fiction ajusted model'!$F$2:$F$250</c:f>
              <c:numCache>
                <c:formatCode>General</c:formatCode>
                <c:ptCount val="249"/>
                <c:pt idx="0">
                  <c:v>0</c:v>
                </c:pt>
                <c:pt idx="1">
                  <c:v>-0.61250000000000004</c:v>
                </c:pt>
                <c:pt idx="2">
                  <c:v>-1.2235931640625002</c:v>
                </c:pt>
                <c:pt idx="3">
                  <c:v>-1.8304787381957235</c:v>
                </c:pt>
                <c:pt idx="4">
                  <c:v>-2.4304137916545239</c:v>
                </c:pt>
                <c:pt idx="5">
                  <c:v>-3.0207628746595319</c:v>
                </c:pt>
                <c:pt idx="6">
                  <c:v>-3.5990440933660768</c:v>
                </c:pt>
                <c:pt idx="7">
                  <c:v>-4.1629698994186022</c:v>
                </c:pt>
                <c:pt idx="8">
                  <c:v>-4.7104812054806073</c:v>
                </c:pt>
                <c:pt idx="9">
                  <c:v>-5.2397738310286597</c:v>
                </c:pt>
                <c:pt idx="10">
                  <c:v>-5.7493167192774122</c:v>
                </c:pt>
                <c:pt idx="11">
                  <c:v>-6.2378618090078017</c:v>
                </c:pt>
                <c:pt idx="12">
                  <c:v>-6.7044458592017593</c:v>
                </c:pt>
                <c:pt idx="13">
                  <c:v>-7.1483848806556303</c:v>
                </c:pt>
                <c:pt idx="14">
                  <c:v>-7.5692621066481829</c:v>
                </c:pt>
                <c:pt idx="15">
                  <c:v>-7.9669106235014073</c:v>
                </c:pt>
                <c:pt idx="16">
                  <c:v>-8.3413918801906846</c:v>
                </c:pt>
                <c:pt idx="17">
                  <c:v>-8.6929713108197681</c:v>
                </c:pt>
                <c:pt idx="18">
                  <c:v>-9.0220922475295104</c:v>
                </c:pt>
                <c:pt idx="19">
                  <c:v>-9.3293491905685144</c:v>
                </c:pt>
                <c:pt idx="20">
                  <c:v>-9.6154613543701597</c:v>
                </c:pt>
                <c:pt idx="21">
                  <c:v>-9.8812472404049618</c:v>
                </c:pt>
                <c:pt idx="22">
                  <c:v>-10.127600814057422</c:v>
                </c:pt>
                <c:pt idx="23">
                  <c:v>-10.355469695624059</c:v>
                </c:pt>
                <c:pt idx="24">
                  <c:v>-10.565835623310353</c:v>
                </c:pt>
                <c:pt idx="25">
                  <c:v>-10.7596973142398</c:v>
                </c:pt>
                <c:pt idx="26">
                  <c:v>-10.938055740637077</c:v>
                </c:pt>
                <c:pt idx="27">
                  <c:v>-11.101901752942263</c:v>
                </c:pt>
                <c:pt idx="28">
                  <c:v>-11.252205918447329</c:v>
                </c:pt>
                <c:pt idx="29">
                  <c:v>-11.38991040083055</c:v>
                </c:pt>
                <c:pt idx="30">
                  <c:v>-11.515922679809496</c:v>
                </c:pt>
                <c:pt idx="31">
                  <c:v>-11.631110897931931</c:v>
                </c:pt>
                <c:pt idx="32">
                  <c:v>-11.736300620231965</c:v>
                </c:pt>
                <c:pt idx="33">
                  <c:v>-11.832272799300251</c:v>
                </c:pt>
                <c:pt idx="34">
                  <c:v>-11.919762750811273</c:v>
                </c:pt>
                <c:pt idx="35">
                  <c:v>-11.999459960677669</c:v>
                </c:pt>
                <c:pt idx="36">
                  <c:v>-12.072008563123019</c:v>
                </c:pt>
                <c:pt idx="37">
                  <c:v>-12.138008347817586</c:v>
                </c:pt>
                <c:pt idx="38">
                  <c:v>-12.19801617287375</c:v>
                </c:pt>
                <c:pt idx="39">
                  <c:v>-12.252547678297415</c:v>
                </c:pt>
                <c:pt idx="40">
                  <c:v>-12.302079211013847</c:v>
                </c:pt>
                <c:pt idx="41">
                  <c:v>-12.347049887586126</c:v>
                </c:pt>
                <c:pt idx="42">
                  <c:v>-12.387863734111599</c:v>
                </c:pt>
                <c:pt idx="43">
                  <c:v>-12.42489185450566</c:v>
                </c:pt>
                <c:pt idx="44">
                  <c:v>-12.458474588520055</c:v>
                </c:pt>
                <c:pt idx="45">
                  <c:v>-12.488923629497055</c:v>
                </c:pt>
                <c:pt idx="46">
                  <c:v>-12.516524079159268</c:v>
                </c:pt>
                <c:pt idx="47">
                  <c:v>-12.541536422818616</c:v>
                </c:pt>
                <c:pt idx="48">
                  <c:v>-12.564198413400295</c:v>
                </c:pt>
                <c:pt idx="49">
                  <c:v>-12.584726856757955</c:v>
                </c:pt>
                <c:pt idx="50">
                  <c:v>-12.603319294035936</c:v>
                </c:pt>
                <c:pt idx="51">
                  <c:v>-12.620155579433117</c:v>
                </c:pt>
                <c:pt idx="52">
                  <c:v>-12.635399353749005</c:v>
                </c:pt>
                <c:pt idx="53">
                  <c:v>-12.649199415641302</c:v>
                </c:pt>
                <c:pt idx="54">
                  <c:v>-12.661690993678826</c:v>
                </c:pt>
                <c:pt idx="55">
                  <c:v>-12.672996923106048</c:v>
                </c:pt>
                <c:pt idx="56">
                  <c:v>-12.683228731807091</c:v>
                </c:pt>
                <c:pt idx="57">
                  <c:v>-12.692487640319579</c:v>
                </c:pt>
                <c:pt idx="58">
                  <c:v>-12.700865480945835</c:v>
                </c:pt>
                <c:pt idx="59">
                  <c:v>-12.708445541076779</c:v>
                </c:pt>
                <c:pt idx="60">
                  <c:v>-12.715303335812351</c:v>
                </c:pt>
                <c:pt idx="61">
                  <c:v>-12.721507314855899</c:v>
                </c:pt>
                <c:pt idx="62">
                  <c:v>-12.727119508498653</c:v>
                </c:pt>
                <c:pt idx="63">
                  <c:v>-12.732196117310126</c:v>
                </c:pt>
                <c:pt idx="64">
                  <c:v>-12.73678804992395</c:v>
                </c:pt>
                <c:pt idx="65">
                  <c:v>-12.740941413066379</c:v>
                </c:pt>
                <c:pt idx="66">
                  <c:v>-12.744697957724417</c:v>
                </c:pt>
                <c:pt idx="67">
                  <c:v>-12.748095485098323</c:v>
                </c:pt>
                <c:pt idx="68">
                  <c:v>-12.751168215733882</c:v>
                </c:pt>
                <c:pt idx="69">
                  <c:v>-12.753947124986599</c:v>
                </c:pt>
                <c:pt idx="70">
                  <c:v>-12.756460247735522</c:v>
                </c:pt>
                <c:pt idx="71">
                  <c:v>-12.75873295504031</c:v>
                </c:pt>
                <c:pt idx="72">
                  <c:v>-12.760788205222692</c:v>
                </c:pt>
                <c:pt idx="73">
                  <c:v>-12.762646771653127</c:v>
                </c:pt>
                <c:pt idx="74">
                  <c:v>-12.764327449335672</c:v>
                </c:pt>
                <c:pt idx="75">
                  <c:v>-12.765847242208682</c:v>
                </c:pt>
                <c:pt idx="76">
                  <c:v>-12.767221532915906</c:v>
                </c:pt>
                <c:pt idx="77">
                  <c:v>-12.768464236651338</c:v>
                </c:pt>
                <c:pt idx="78">
                  <c:v>-12.769587940541422</c:v>
                </c:pt>
                <c:pt idx="79">
                  <c:v>-12.770604029899344</c:v>
                </c:pt>
                <c:pt idx="80">
                  <c:v>-12.771522802567539</c:v>
                </c:pt>
                <c:pt idx="81">
                  <c:v>-12.772353572455653</c:v>
                </c:pt>
                <c:pt idx="82">
                  <c:v>-12.773104763281326</c:v>
                </c:pt>
                <c:pt idx="83">
                  <c:v>-12.773783993429726</c:v>
                </c:pt>
                <c:pt idx="84">
                  <c:v>-12.774398152764221</c:v>
                </c:pt>
                <c:pt idx="85">
                  <c:v>-12.774953472144173</c:v>
                </c:pt>
                <c:pt idx="86">
                  <c:v>-12.775455586336241</c:v>
                </c:pt>
                <c:pt idx="87">
                  <c:v>-12.775909590942053</c:v>
                </c:pt>
                <c:pt idx="88">
                  <c:v>-12.776320093907334</c:v>
                </c:pt>
                <c:pt idx="89">
                  <c:v>-12.776691262124908</c:v>
                </c:pt>
                <c:pt idx="90">
                  <c:v>-12.777026863596188</c:v>
                </c:pt>
                <c:pt idx="91">
                  <c:v>-12.777330305572217</c:v>
                </c:pt>
                <c:pt idx="92">
                  <c:v>-12.777604669055863</c:v>
                </c:pt>
                <c:pt idx="93">
                  <c:v>-12.77785274001082</c:v>
                </c:pt>
                <c:pt idx="94">
                  <c:v>-12.778077037590563</c:v>
                </c:pt>
                <c:pt idx="95">
                  <c:v>-12.778279839670816</c:v>
                </c:pt>
                <c:pt idx="96">
                  <c:v>-12.7784632059423</c:v>
                </c:pt>
                <c:pt idx="97">
                  <c:v>-12.77862899879622</c:v>
                </c:pt>
                <c:pt idx="98">
                  <c:v>-12.778778902212936</c:v>
                </c:pt>
                <c:pt idx="99">
                  <c:v>-12.778914438844277</c:v>
                </c:pt>
                <c:pt idx="100">
                  <c:v>-12.779036985461891</c:v>
                </c:pt>
                <c:pt idx="101">
                  <c:v>-12.779147786927631</c:v>
                </c:pt>
                <c:pt idx="102">
                  <c:v>-12.779247968827116</c:v>
                </c:pt>
                <c:pt idx="103">
                  <c:v>-12.779338548894222</c:v>
                </c:pt>
                <c:pt idx="104">
                  <c:v>-12.779420447342019</c:v>
                </c:pt>
                <c:pt idx="105">
                  <c:v>-12.779494496204732</c:v>
                </c:pt>
                <c:pt idx="106">
                  <c:v>-12.779561447785255</c:v>
                </c:pt>
                <c:pt idx="107">
                  <c:v>-12.779621982293808</c:v>
                </c:pt>
                <c:pt idx="108">
                  <c:v>-12.77967671475508</c:v>
                </c:pt>
                <c:pt idx="109">
                  <c:v>-12.779726201253881</c:v>
                </c:pt>
                <c:pt idx="110">
                  <c:v>-12.779770944582575</c:v>
                </c:pt>
                <c:pt idx="111">
                  <c:v>-12.779811399347587</c:v>
                </c:pt>
                <c:pt idx="112">
                  <c:v>-12.779847976586732</c:v>
                </c:pt>
                <c:pt idx="113">
                  <c:v>-12.779881047944226</c:v>
                </c:pt>
                <c:pt idx="114">
                  <c:v>-12.779910949445711</c:v>
                </c:pt>
                <c:pt idx="115">
                  <c:v>-12.779937984911601</c:v>
                </c:pt>
                <c:pt idx="116">
                  <c:v>-12.779962429043403</c:v>
                </c:pt>
                <c:pt idx="117">
                  <c:v>-12.7799845302143</c:v>
                </c:pt>
                <c:pt idx="118">
                  <c:v>-12.780004512992361</c:v>
                </c:pt>
                <c:pt idx="119">
                  <c:v>-12.780022580421967</c:v>
                </c:pt>
                <c:pt idx="120">
                  <c:v>-12.78003891608661</c:v>
                </c:pt>
                <c:pt idx="121">
                  <c:v>-12.78005368597403</c:v>
                </c:pt>
                <c:pt idx="122">
                  <c:v>-12.780067040162612</c:v>
                </c:pt>
                <c:pt idx="123">
                  <c:v>-12.780079114346172</c:v>
                </c:pt>
                <c:pt idx="124">
                  <c:v>-12.78009003121262</c:v>
                </c:pt>
                <c:pt idx="125">
                  <c:v>-12.780099901690495</c:v>
                </c:pt>
                <c:pt idx="126">
                  <c:v>-12.780108826076034</c:v>
                </c:pt>
                <c:pt idx="127">
                  <c:v>-12.780116895052235</c:v>
                </c:pt>
                <c:pt idx="128">
                  <c:v>-12.780124190610236</c:v>
                </c:pt>
                <c:pt idx="129">
                  <c:v>-12.780130786882408</c:v>
                </c:pt>
                <c:pt idx="130">
                  <c:v>-12.780136750895585</c:v>
                </c:pt>
                <c:pt idx="131">
                  <c:v>-12.780142143252114</c:v>
                </c:pt>
                <c:pt idx="132">
                  <c:v>-12.78014701874563</c:v>
                </c:pt>
                <c:pt idx="133">
                  <c:v>-12.780151426917808</c:v>
                </c:pt>
                <c:pt idx="134">
                  <c:v>-12.780155412561747</c:v>
                </c:pt>
                <c:pt idx="135">
                  <c:v>-12.78015901617713</c:v>
                </c:pt>
                <c:pt idx="136">
                  <c:v>-12.780162274381729</c:v>
                </c:pt>
                <c:pt idx="137">
                  <c:v>-12.780165220283491</c:v>
                </c:pt>
                <c:pt idx="138">
                  <c:v>-12.780167883816953</c:v>
                </c:pt>
                <c:pt idx="139">
                  <c:v>-12.780170292047403</c:v>
                </c:pt>
                <c:pt idx="140">
                  <c:v>-12.780172469445912</c:v>
                </c:pt>
                <c:pt idx="141">
                  <c:v>-12.780174438137974</c:v>
                </c:pt>
                <c:pt idx="142">
                  <c:v>-12.780176218128343</c:v>
                </c:pt>
                <c:pt idx="143">
                  <c:v>-12.780177827504293</c:v>
                </c:pt>
                <c:pt idx="144">
                  <c:v>-12.780179282619422</c:v>
                </c:pt>
                <c:pt idx="145">
                  <c:v>-12.780180598259816</c:v>
                </c:pt>
                <c:pt idx="146">
                  <c:v>-12.780181787794303</c:v>
                </c:pt>
                <c:pt idx="147">
                  <c:v>-12.780182863310294</c:v>
                </c:pt>
                <c:pt idx="148">
                  <c:v>-12.780183835736606</c:v>
                </c:pt>
                <c:pt idx="149">
                  <c:v>-12.780184714954519</c:v>
                </c:pt>
                <c:pt idx="150">
                  <c:v>-12.78018550989818</c:v>
                </c:pt>
                <c:pt idx="151">
                  <c:v>-12.780186228645388</c:v>
                </c:pt>
                <c:pt idx="152">
                  <c:v>-12.780186878499673</c:v>
                </c:pt>
                <c:pt idx="153">
                  <c:v>-12.780187466064516</c:v>
                </c:pt>
                <c:pt idx="154">
                  <c:v>-12.780187997310444</c:v>
                </c:pt>
                <c:pt idx="155">
                  <c:v>-12.780188477635701</c:v>
                </c:pt>
                <c:pt idx="156">
                  <c:v>-12.780188911921105</c:v>
                </c:pt>
                <c:pt idx="157">
                  <c:v>-12.780189304579638</c:v>
                </c:pt>
                <c:pt idx="158">
                  <c:v>-12.780189659601294</c:v>
                </c:pt>
                <c:pt idx="159">
                  <c:v>-12.780189980593621</c:v>
                </c:pt>
                <c:pt idx="160">
                  <c:v>-12.780190270818375</c:v>
                </c:pt>
                <c:pt idx="161">
                  <c:v>-12.780190533224673</c:v>
                </c:pt>
                <c:pt idx="162">
                  <c:v>-12.780190770478951</c:v>
                </c:pt>
                <c:pt idx="163">
                  <c:v>-12.780190984992068</c:v>
                </c:pt>
                <c:pt idx="164">
                  <c:v>-12.780191178943795</c:v>
                </c:pt>
                <c:pt idx="165">
                  <c:v>-12.780191354304971</c:v>
                </c:pt>
                <c:pt idx="166">
                  <c:v>-12.780191512857527</c:v>
                </c:pt>
                <c:pt idx="167">
                  <c:v>-12.780191656212594</c:v>
                </c:pt>
                <c:pt idx="168">
                  <c:v>-12.780191785826871</c:v>
                </c:pt>
                <c:pt idx="169">
                  <c:v>-12.780191903017434</c:v>
                </c:pt>
                <c:pt idx="170">
                  <c:v>-12.780192008975112</c:v>
                </c:pt>
                <c:pt idx="171">
                  <c:v>-12.780192104776594</c:v>
                </c:pt>
                <c:pt idx="172">
                  <c:v>-12.780192191395367</c:v>
                </c:pt>
                <c:pt idx="173">
                  <c:v>-12.780192269711605</c:v>
                </c:pt>
                <c:pt idx="174">
                  <c:v>-12.78019234052112</c:v>
                </c:pt>
                <c:pt idx="175">
                  <c:v>-12.78019240454344</c:v>
                </c:pt>
                <c:pt idx="176">
                  <c:v>-12.780192462429127</c:v>
                </c:pt>
                <c:pt idx="177">
                  <c:v>-12.780192514766389</c:v>
                </c:pt>
                <c:pt idx="178">
                  <c:v>-12.780192562087048</c:v>
                </c:pt>
                <c:pt idx="179">
                  <c:v>-12.780192604871955</c:v>
                </c:pt>
                <c:pt idx="180">
                  <c:v>-12.780192643555866</c:v>
                </c:pt>
                <c:pt idx="181">
                  <c:v>-12.780192678531868</c:v>
                </c:pt>
                <c:pt idx="182">
                  <c:v>-12.780192710155371</c:v>
                </c:pt>
                <c:pt idx="183">
                  <c:v>-12.780192738747713</c:v>
                </c:pt>
                <c:pt idx="184">
                  <c:v>-12.780192764599439</c:v>
                </c:pt>
                <c:pt idx="185">
                  <c:v>-12.78019278797324</c:v>
                </c:pt>
                <c:pt idx="186">
                  <c:v>-12.780192809106628</c:v>
                </c:pt>
                <c:pt idx="187">
                  <c:v>-12.78019282821435</c:v>
                </c:pt>
                <c:pt idx="188">
                  <c:v>-12.78019284549057</c:v>
                </c:pt>
                <c:pt idx="189">
                  <c:v>-12.780192861110839</c:v>
                </c:pt>
                <c:pt idx="190">
                  <c:v>-12.780192875233883</c:v>
                </c:pt>
                <c:pt idx="191">
                  <c:v>-12.780192888003212</c:v>
                </c:pt>
                <c:pt idx="192">
                  <c:v>-12.780192899548583</c:v>
                </c:pt>
                <c:pt idx="193">
                  <c:v>-12.780192909987313</c:v>
                </c:pt>
                <c:pt idx="194">
                  <c:v>-12.780192919425476</c:v>
                </c:pt>
                <c:pt idx="195">
                  <c:v>-12.780192927958977</c:v>
                </c:pt>
                <c:pt idx="196">
                  <c:v>-12.780192935674529</c:v>
                </c:pt>
                <c:pt idx="197">
                  <c:v>-12.780192942650535</c:v>
                </c:pt>
                <c:pt idx="198">
                  <c:v>-12.780192948957881</c:v>
                </c:pt>
                <c:pt idx="199">
                  <c:v>-12.780192954660658</c:v>
                </c:pt>
                <c:pt idx="200">
                  <c:v>-12.780192959816816</c:v>
                </c:pt>
                <c:pt idx="201">
                  <c:v>-12.780192964478749</c:v>
                </c:pt>
                <c:pt idx="202">
                  <c:v>-12.780192968693829</c:v>
                </c:pt>
                <c:pt idx="203">
                  <c:v>-12.780192972504887</c:v>
                </c:pt>
                <c:pt idx="204">
                  <c:v>-12.78019297595065</c:v>
                </c:pt>
                <c:pt idx="205">
                  <c:v>-12.780192979066131</c:v>
                </c:pt>
                <c:pt idx="206">
                  <c:v>-12.780192981882989</c:v>
                </c:pt>
                <c:pt idx="207">
                  <c:v>-12.780192984429847</c:v>
                </c:pt>
                <c:pt idx="208">
                  <c:v>-12.780192986732585</c:v>
                </c:pt>
                <c:pt idx="209">
                  <c:v>-12.780192988814601</c:v>
                </c:pt>
                <c:pt idx="210">
                  <c:v>-12.780192990697055</c:v>
                </c:pt>
                <c:pt idx="211">
                  <c:v>-12.780192992399071</c:v>
                </c:pt>
                <c:pt idx="212">
                  <c:v>-12.780192993937947</c:v>
                </c:pt>
                <c:pt idx="213">
                  <c:v>-12.780192995329319</c:v>
                </c:pt>
                <c:pt idx="214">
                  <c:v>-12.780192996587326</c:v>
                </c:pt>
                <c:pt idx="215">
                  <c:v>-12.780192997724752</c:v>
                </c:pt>
                <c:pt idx="216">
                  <c:v>-12.780192998753154</c:v>
                </c:pt>
                <c:pt idx="217">
                  <c:v>-12.780192999682983</c:v>
                </c:pt>
                <c:pt idx="218">
                  <c:v>-12.780193000523687</c:v>
                </c:pt>
                <c:pt idx="219">
                  <c:v>-12.780193001283807</c:v>
                </c:pt>
                <c:pt idx="220">
                  <c:v>-12.780193001971069</c:v>
                </c:pt>
                <c:pt idx="221">
                  <c:v>-12.780193002592455</c:v>
                </c:pt>
                <c:pt idx="222">
                  <c:v>-12.780193003154281</c:v>
                </c:pt>
                <c:pt idx="223">
                  <c:v>-12.780193003662255</c:v>
                </c:pt>
                <c:pt idx="224">
                  <c:v>-12.780193004121539</c:v>
                </c:pt>
                <c:pt idx="225">
                  <c:v>-12.7801930045368</c:v>
                </c:pt>
                <c:pt idx="226">
                  <c:v>-12.780193004912258</c:v>
                </c:pt>
                <c:pt idx="227">
                  <c:v>-12.780193005251727</c:v>
                </c:pt>
                <c:pt idx="228">
                  <c:v>-12.780193005558658</c:v>
                </c:pt>
                <c:pt idx="229">
                  <c:v>-12.780193005836169</c:v>
                </c:pt>
                <c:pt idx="230">
                  <c:v>-12.78019300608708</c:v>
                </c:pt>
                <c:pt idx="231">
                  <c:v>-12.78019300631394</c:v>
                </c:pt>
                <c:pt idx="232">
                  <c:v>-12.780193006519056</c:v>
                </c:pt>
                <c:pt idx="233">
                  <c:v>-12.780193006704511</c:v>
                </c:pt>
                <c:pt idx="234">
                  <c:v>-12.780193006872191</c:v>
                </c:pt>
                <c:pt idx="235">
                  <c:v>-12.780193007023797</c:v>
                </c:pt>
                <c:pt idx="236">
                  <c:v>-12.780193007160872</c:v>
                </c:pt>
                <c:pt idx="237">
                  <c:v>-12.780193007284808</c:v>
                </c:pt>
                <c:pt idx="238">
                  <c:v>-12.780193007396864</c:v>
                </c:pt>
                <c:pt idx="239">
                  <c:v>-12.78019300749818</c:v>
                </c:pt>
                <c:pt idx="240">
                  <c:v>-12.780193007589785</c:v>
                </c:pt>
                <c:pt idx="241">
                  <c:v>-12.78019300767261</c:v>
                </c:pt>
                <c:pt idx="242">
                  <c:v>-12.780193007747496</c:v>
                </c:pt>
                <c:pt idx="243">
                  <c:v>-12.780193007815203</c:v>
                </c:pt>
                <c:pt idx="244">
                  <c:v>-12.78019300787642</c:v>
                </c:pt>
                <c:pt idx="245">
                  <c:v>-12.78019300793177</c:v>
                </c:pt>
                <c:pt idx="246">
                  <c:v>-12.780193007981815</c:v>
                </c:pt>
                <c:pt idx="247">
                  <c:v>-12.780193008027062</c:v>
                </c:pt>
                <c:pt idx="248">
                  <c:v>-12.780193008067974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0C-4DCE-A7F6-278EC5688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275720"/>
        <c:axId val="643273560"/>
      </c:scatterChart>
      <c:valAx>
        <c:axId val="64327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3273560"/>
        <c:crosses val="autoZero"/>
        <c:crossBetween val="midCat"/>
      </c:valAx>
      <c:valAx>
        <c:axId val="64327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3275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754530</xdr:colOff>
      <xdr:row>6</xdr:row>
      <xdr:rowOff>7471</xdr:rowOff>
    </xdr:from>
    <xdr:to>
      <xdr:col>15</xdr:col>
      <xdr:colOff>490659</xdr:colOff>
      <xdr:row>23</xdr:row>
      <xdr:rowOff>121345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48C29D7-559C-164D-D14F-65AE3753E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754530</xdr:colOff>
      <xdr:row>6</xdr:row>
      <xdr:rowOff>7471</xdr:rowOff>
    </xdr:from>
    <xdr:to>
      <xdr:col>16</xdr:col>
      <xdr:colOff>490659</xdr:colOff>
      <xdr:row>23</xdr:row>
      <xdr:rowOff>121345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A164B10-F9C9-429A-B859-BBCC71A6B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739586</xdr:colOff>
      <xdr:row>24</xdr:row>
      <xdr:rowOff>44076</xdr:rowOff>
    </xdr:from>
    <xdr:to>
      <xdr:col>16</xdr:col>
      <xdr:colOff>500529</xdr:colOff>
      <xdr:row>38</xdr:row>
      <xdr:rowOff>172570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747CBDA-C2D1-4FDB-B56D-6DE2CFF5E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754530</xdr:colOff>
      <xdr:row>6</xdr:row>
      <xdr:rowOff>7471</xdr:rowOff>
    </xdr:from>
    <xdr:to>
      <xdr:col>16</xdr:col>
      <xdr:colOff>490659</xdr:colOff>
      <xdr:row>23</xdr:row>
      <xdr:rowOff>121345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B7BEF1B-0226-4782-A023-4F89A96F2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739586</xdr:colOff>
      <xdr:row>24</xdr:row>
      <xdr:rowOff>44076</xdr:rowOff>
    </xdr:from>
    <xdr:to>
      <xdr:col>16</xdr:col>
      <xdr:colOff>500529</xdr:colOff>
      <xdr:row>38</xdr:row>
      <xdr:rowOff>172570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4330235-99FF-1D1B-C55A-104D3D572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FDEF8D-6CED-4C0B-B075-81C523AADF22}" name="Tableau1" displayName="Tableau1" ref="A1:G250" totalsRowShown="0">
  <autoFilter ref="A1:G250" xr:uid="{99FDEF8D-6CED-4C0B-B075-81C523AADF22}"/>
  <tableColumns count="7">
    <tableColumn id="1" xr3:uid="{98EE055C-099A-432E-8307-5F83FDD5FF76}" name="dt">
      <calculatedColumnFormula>1/16</calculatedColumnFormula>
    </tableColumn>
    <tableColumn id="2" xr3:uid="{A4B14159-10E3-4C4F-9C7B-27FDFA545558}" name="t">
      <calculatedColumnFormula>SUM($A$2:A2)</calculatedColumnFormula>
    </tableColumn>
    <tableColumn id="3" xr3:uid="{9D8E7CC1-301A-4B5D-96E7-1078D11A054A}" name="Fg" dataDxfId="12">
      <calculatedColumnFormula>-9.8*$M$2</calculatedColumnFormula>
    </tableColumn>
    <tableColumn id="4" xr3:uid="{1B1A97BC-D18B-4709-A435-DD4AFA1D58C8}" name="acceleration" dataDxfId="11">
      <calculatedColumnFormula>(Tableau1[[#This Row],[Fg]])/$M$2</calculatedColumnFormula>
    </tableColumn>
    <tableColumn id="5" xr3:uid="{EC844A1C-16BB-4165-867D-36D7E33F731B}" name="velocity"/>
    <tableColumn id="6" xr3:uid="{7BDF90D4-2BF2-46D7-A475-DDA7D1A0C62E}" name="position"/>
    <tableColumn id="7" xr3:uid="{E0FFCA0B-A462-43D0-B5EC-C7A82F6955B0}" name="position analytics" dataDxfId="10">
      <calculatedColumnFormula>-0.5*9.8*Tableau1[[#This Row],[t]]*Tableau1[[#This Row],[t]]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DDB258-05D6-4369-ABE6-78F380A89813}" name="Tableau134" displayName="Tableau134" ref="A1:J250" totalsRowShown="0">
  <autoFilter ref="A1:J250" xr:uid="{99FDEF8D-6CED-4C0B-B075-81C523AADF22}"/>
  <tableColumns count="10">
    <tableColumn id="1" xr3:uid="{3DC9D4B9-D8D6-4268-88DF-FB10686C9BA4}" name="dt">
      <calculatedColumnFormula>1/16</calculatedColumnFormula>
    </tableColumn>
    <tableColumn id="2" xr3:uid="{E53AE312-6AEC-490C-87B0-513CB34434C6}" name="t">
      <calculatedColumnFormula>SUM($A$2:A2)</calculatedColumnFormula>
    </tableColumn>
    <tableColumn id="3" xr3:uid="{33B4E044-54FC-47C9-81F3-5F7057120734}" name="Fg" dataDxfId="4">
      <calculatedColumnFormula>-$M$2*$N$2</calculatedColumnFormula>
    </tableColumn>
    <tableColumn id="8" xr3:uid="{E4CE3C60-7E9A-496B-83DF-EF5FA314FE5D}" name="Ffric" dataDxfId="1">
      <calculatedColumnFormula>-$O$2*Tableau134[[#This Row],[velocity]]</calculatedColumnFormula>
    </tableColumn>
    <tableColumn id="4" xr3:uid="{BA6E6ED7-0DE5-473C-9403-E4A10226AA33}" name="acceleration" dataDxfId="9">
      <calculatedColumnFormula>(Tableau134[[#This Row],[Fg]]+Tableau134[[#This Row],[Ffric]])/$N$2</calculatedColumnFormula>
    </tableColumn>
    <tableColumn id="5" xr3:uid="{0E89E061-76E6-473E-A602-B9E40B3A3ECD}" name="velocity"/>
    <tableColumn id="6" xr3:uid="{ED213A78-0CA1-49F0-A8BE-7279FE107309}" name="position"/>
    <tableColumn id="7" xr3:uid="{3ED5D9C0-38E0-4B27-B0E1-6080324E56E3}" name="position analytics" dataDxfId="3">
      <calculatedColumnFormula>-$P$2*$M$2*(Tableau134[[#This Row],[t]]+$P$2*(EXP(-Tableau134[[#This Row],[t]]/$P$2)-1))</calculatedColumnFormula>
    </tableColumn>
    <tableColumn id="9" xr3:uid="{9616EDA6-ABC6-444E-AB2E-3C7F8CF081AE}" name="velocity analytics" dataDxfId="0">
      <calculatedColumnFormula>-$P$2*$M$2*(1-EXP((-Tableau134[[#This Row],[t]]/$P$2)))</calculatedColumnFormula>
    </tableColumn>
    <tableColumn id="10" xr3:uid="{085D0006-B6FC-4D14-AF36-F94301DCE0AD}" name="delta Analytic VS numeric" dataDxfId="2">
      <calculatedColumnFormula>Tableau134[[#This Row],[velocity analytics]]-Tableau134[[#This Row],[velocity]]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5FB2B1-A78E-49C9-A0B6-66E4E72C3903}" name="Tableau13" displayName="Tableau13" ref="A1:H250" totalsRowShown="0">
  <autoFilter ref="A1:H250" xr:uid="{99FDEF8D-6CED-4C0B-B075-81C523AADF22}"/>
  <tableColumns count="8">
    <tableColumn id="1" xr3:uid="{6222DEC8-433D-4006-96BD-8B4F7BDBCEBC}" name="dt">
      <calculatedColumnFormula>1/16</calculatedColumnFormula>
    </tableColumn>
    <tableColumn id="2" xr3:uid="{552C15ED-446D-466B-8BD6-BC5BC9FB9FE4}" name="t">
      <calculatedColumnFormula>SUM($A$2:A2)</calculatedColumnFormula>
    </tableColumn>
    <tableColumn id="3" xr3:uid="{8831B420-E419-4AE3-A1BF-8B39A534A56B}" name="Fg" dataDxfId="8">
      <calculatedColumnFormula>-9.8*$N$2</calculatedColumnFormula>
    </tableColumn>
    <tableColumn id="8" xr3:uid="{A8EEE2F4-8B61-445E-AC02-D4F5FA03D1A7}" name="Ffric" dataDxfId="7">
      <calculatedColumnFormula>-0.6*Tableau13[[#This Row],[velocity]]*ABS(Tableau13[[#This Row],[velocity]])</calculatedColumnFormula>
    </tableColumn>
    <tableColumn id="4" xr3:uid="{29A44A9F-F26D-4E04-8DCF-23F73378E0B7}" name="acceleration" dataDxfId="6">
      <calculatedColumnFormula>(Tableau13[[#This Row],[Fg]]+Tableau13[[#This Row],[Ffric]])/$N$2</calculatedColumnFormula>
    </tableColumn>
    <tableColumn id="5" xr3:uid="{2C5240CB-29BC-46B0-966C-6AFFED6CC726}" name="velocity"/>
    <tableColumn id="6" xr3:uid="{E6DA94DC-E430-4A93-B55C-89CF8A59C8AF}" name="position"/>
    <tableColumn id="7" xr3:uid="{57F41FBC-0D09-488C-AD10-6A045213147A}" name="position analytics" dataDxfId="5">
      <calculatedColumnFormula>-0.5*9.8*Tableau13[[#This Row],[t]]*Tableau13[[#This Row],[t]]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C0609-E39E-4629-BF89-979D94E7F1CA}">
  <dimension ref="A1:M1002"/>
  <sheetViews>
    <sheetView zoomScale="85" zoomScaleNormal="85" workbookViewId="0">
      <selection activeCell="A3" sqref="A3"/>
    </sheetView>
  </sheetViews>
  <sheetFormatPr baseColWidth="10" defaultRowHeight="14.5" x14ac:dyDescent="0.35"/>
  <cols>
    <col min="1" max="1" width="12.7265625" customWidth="1"/>
    <col min="2" max="2" width="15.36328125" customWidth="1"/>
    <col min="3" max="3" width="12.7265625" customWidth="1"/>
    <col min="4" max="4" width="15.81640625" customWidth="1"/>
    <col min="5" max="5" width="12.7265625" customWidth="1"/>
    <col min="6" max="6" width="19.7265625" customWidth="1"/>
    <col min="7" max="7" width="18.453125" bestFit="1" customWidth="1"/>
    <col min="9" max="9" width="13.1796875" customWidth="1"/>
  </cols>
  <sheetData>
    <row r="1" spans="1:13" x14ac:dyDescent="0.35">
      <c r="A1" t="s">
        <v>1</v>
      </c>
      <c r="B1" t="s">
        <v>2</v>
      </c>
      <c r="C1" t="s">
        <v>3</v>
      </c>
      <c r="D1" t="s">
        <v>0</v>
      </c>
      <c r="E1" t="s">
        <v>5</v>
      </c>
      <c r="F1" t="s">
        <v>6</v>
      </c>
      <c r="G1" t="s">
        <v>7</v>
      </c>
      <c r="M1" s="1" t="s">
        <v>4</v>
      </c>
    </row>
    <row r="2" spans="1:13" x14ac:dyDescent="0.35">
      <c r="B2">
        <f>SUM($A$2:A2)</f>
        <v>0</v>
      </c>
      <c r="C2">
        <f t="shared" ref="C2:C65" si="0">-9.8*$M$2</f>
        <v>-147</v>
      </c>
      <c r="D2">
        <f>(Tableau1[[#This Row],[Fg]])/$M$2</f>
        <v>-9.8000000000000007</v>
      </c>
      <c r="E2">
        <v>0</v>
      </c>
      <c r="F2">
        <v>0</v>
      </c>
      <c r="G2">
        <f>-0.5*9.8*Tableau1[[#This Row],[t]]*Tableau1[[#This Row],[t]]</f>
        <v>0</v>
      </c>
      <c r="M2" s="2">
        <v>15</v>
      </c>
    </row>
    <row r="3" spans="1:13" x14ac:dyDescent="0.35">
      <c r="A3">
        <f>0.05</f>
        <v>0.05</v>
      </c>
      <c r="B3">
        <f>SUM($A$2:A3)</f>
        <v>0.05</v>
      </c>
      <c r="C3">
        <f>-9.8*$M$2</f>
        <v>-147</v>
      </c>
      <c r="D3">
        <f>(Tableau1[[#This Row],[Fg]])/$M$2</f>
        <v>-9.8000000000000007</v>
      </c>
      <c r="E3">
        <f>E2+ D2*A3</f>
        <v>-0.49000000000000005</v>
      </c>
      <c r="F3">
        <f>F2+E2*Tableau1[[#This Row],[dt]]+0.5*Tableau1[[#This Row],[dt]]*Tableau1[[#This Row],[dt]]*D2</f>
        <v>-1.2250000000000004E-2</v>
      </c>
      <c r="G3">
        <f>-0.5*9.8*Tableau1[[#This Row],[t]]*Tableau1[[#This Row],[t]]</f>
        <v>-1.2250000000000002E-2</v>
      </c>
      <c r="I3" t="s">
        <v>9</v>
      </c>
    </row>
    <row r="4" spans="1:13" x14ac:dyDescent="0.35">
      <c r="A4">
        <f t="shared" ref="A4:A67" si="1">0.05</f>
        <v>0.05</v>
      </c>
      <c r="B4">
        <f>SUM($A$2:A4)</f>
        <v>0.1</v>
      </c>
      <c r="C4">
        <f t="shared" si="0"/>
        <v>-147</v>
      </c>
      <c r="D4">
        <f>(Tableau1[[#This Row],[Fg]])/$M$2</f>
        <v>-9.8000000000000007</v>
      </c>
      <c r="E4">
        <f t="shared" ref="E4:E67" si="2">E3+ D3*A4</f>
        <v>-0.98000000000000009</v>
      </c>
      <c r="F4">
        <f>F3+E3*Tableau1[[#This Row],[dt]]+0.5*Tableau1[[#This Row],[dt]]*Tableau1[[#This Row],[dt]]*D3</f>
        <v>-4.9000000000000009E-2</v>
      </c>
      <c r="G4">
        <f>-0.5*9.8*Tableau1[[#This Row],[t]]*Tableau1[[#This Row],[t]]</f>
        <v>-4.9000000000000009E-2</v>
      </c>
      <c r="I4" t="s">
        <v>10</v>
      </c>
    </row>
    <row r="5" spans="1:13" x14ac:dyDescent="0.35">
      <c r="A5">
        <f t="shared" si="1"/>
        <v>0.05</v>
      </c>
      <c r="B5">
        <f>SUM($A$2:A5)</f>
        <v>0.15000000000000002</v>
      </c>
      <c r="C5">
        <f t="shared" si="0"/>
        <v>-147</v>
      </c>
      <c r="D5">
        <f>(Tableau1[[#This Row],[Fg]])/$M$2</f>
        <v>-9.8000000000000007</v>
      </c>
      <c r="E5">
        <f t="shared" si="2"/>
        <v>-1.4700000000000002</v>
      </c>
      <c r="F5">
        <f>F4+E4*Tableau1[[#This Row],[dt]]+0.5*Tableau1[[#This Row],[dt]]*Tableau1[[#This Row],[dt]]*D4</f>
        <v>-0.11025000000000001</v>
      </c>
      <c r="G5">
        <f>-0.5*9.8*Tableau1[[#This Row],[t]]*Tableau1[[#This Row],[t]]</f>
        <v>-0.11025000000000004</v>
      </c>
      <c r="I5" t="s">
        <v>11</v>
      </c>
    </row>
    <row r="6" spans="1:13" x14ac:dyDescent="0.35">
      <c r="A6">
        <f t="shared" si="1"/>
        <v>0.05</v>
      </c>
      <c r="B6">
        <f>SUM($A$2:A6)</f>
        <v>0.2</v>
      </c>
      <c r="C6">
        <f t="shared" si="0"/>
        <v>-147</v>
      </c>
      <c r="D6">
        <f>(Tableau1[[#This Row],[Fg]])/$M$2</f>
        <v>-9.8000000000000007</v>
      </c>
      <c r="E6">
        <f t="shared" si="2"/>
        <v>-1.9600000000000002</v>
      </c>
      <c r="F6">
        <f>F5+E5*Tableau1[[#This Row],[dt]]+0.5*Tableau1[[#This Row],[dt]]*Tableau1[[#This Row],[dt]]*D5</f>
        <v>-0.19600000000000004</v>
      </c>
      <c r="G6">
        <f>-0.5*9.8*Tableau1[[#This Row],[t]]*Tableau1[[#This Row],[t]]</f>
        <v>-0.19600000000000004</v>
      </c>
      <c r="I6" t="s">
        <v>12</v>
      </c>
    </row>
    <row r="7" spans="1:13" x14ac:dyDescent="0.35">
      <c r="A7">
        <f t="shared" si="1"/>
        <v>0.05</v>
      </c>
      <c r="B7">
        <f>SUM($A$2:A7)</f>
        <v>0.25</v>
      </c>
      <c r="C7">
        <f t="shared" si="0"/>
        <v>-147</v>
      </c>
      <c r="D7">
        <f>(Tableau1[[#This Row],[Fg]])/$M$2</f>
        <v>-9.8000000000000007</v>
      </c>
      <c r="E7">
        <f t="shared" si="2"/>
        <v>-2.4500000000000002</v>
      </c>
      <c r="F7">
        <f>F6+E6*Tableau1[[#This Row],[dt]]+0.5*Tableau1[[#This Row],[dt]]*Tableau1[[#This Row],[dt]]*D6</f>
        <v>-0.30625000000000002</v>
      </c>
      <c r="G7">
        <f>-0.5*9.8*Tableau1[[#This Row],[t]]*Tableau1[[#This Row],[t]]</f>
        <v>-0.30625000000000002</v>
      </c>
      <c r="I7" t="s">
        <v>13</v>
      </c>
    </row>
    <row r="8" spans="1:13" x14ac:dyDescent="0.35">
      <c r="A8">
        <f t="shared" si="1"/>
        <v>0.05</v>
      </c>
      <c r="B8">
        <f>SUM($A$2:A8)</f>
        <v>0.3</v>
      </c>
      <c r="C8">
        <f t="shared" si="0"/>
        <v>-147</v>
      </c>
      <c r="D8">
        <f>(Tableau1[[#This Row],[Fg]])/$M$2</f>
        <v>-9.8000000000000007</v>
      </c>
      <c r="E8">
        <f t="shared" si="2"/>
        <v>-2.9400000000000004</v>
      </c>
      <c r="F8">
        <f>F7+E7*Tableau1[[#This Row],[dt]]+0.5*Tableau1[[#This Row],[dt]]*Tableau1[[#This Row],[dt]]*D7</f>
        <v>-0.441</v>
      </c>
      <c r="G8">
        <f>-0.5*9.8*Tableau1[[#This Row],[t]]*Tableau1[[#This Row],[t]]</f>
        <v>-0.441</v>
      </c>
      <c r="I8" t="s">
        <v>14</v>
      </c>
    </row>
    <row r="9" spans="1:13" x14ac:dyDescent="0.35">
      <c r="A9">
        <f t="shared" si="1"/>
        <v>0.05</v>
      </c>
      <c r="B9">
        <f>SUM($A$2:A9)</f>
        <v>0.35</v>
      </c>
      <c r="C9">
        <f t="shared" si="0"/>
        <v>-147</v>
      </c>
      <c r="D9">
        <f>(Tableau1[[#This Row],[Fg]])/$M$2</f>
        <v>-9.8000000000000007</v>
      </c>
      <c r="E9">
        <f t="shared" si="2"/>
        <v>-3.4300000000000006</v>
      </c>
      <c r="F9">
        <f>F8+E8*Tableau1[[#This Row],[dt]]+0.5*Tableau1[[#This Row],[dt]]*Tableau1[[#This Row],[dt]]*D8</f>
        <v>-0.60025000000000006</v>
      </c>
      <c r="G9">
        <f>-0.5*9.8*Tableau1[[#This Row],[t]]*Tableau1[[#This Row],[t]]</f>
        <v>-0.60024999999999995</v>
      </c>
      <c r="I9" t="s">
        <v>15</v>
      </c>
    </row>
    <row r="10" spans="1:13" x14ac:dyDescent="0.35">
      <c r="A10">
        <f t="shared" si="1"/>
        <v>0.05</v>
      </c>
      <c r="B10">
        <f>SUM($A$2:A10)</f>
        <v>0.39999999999999997</v>
      </c>
      <c r="C10">
        <f t="shared" si="0"/>
        <v>-147</v>
      </c>
      <c r="D10">
        <f>(Tableau1[[#This Row],[Fg]])/$M$2</f>
        <v>-9.8000000000000007</v>
      </c>
      <c r="E10">
        <f t="shared" si="2"/>
        <v>-3.9200000000000008</v>
      </c>
      <c r="F10">
        <f>F9+E9*Tableau1[[#This Row],[dt]]+0.5*Tableau1[[#This Row],[dt]]*Tableau1[[#This Row],[dt]]*D9</f>
        <v>-0.78400000000000014</v>
      </c>
      <c r="G10">
        <f>-0.5*9.8*Tableau1[[#This Row],[t]]*Tableau1[[#This Row],[t]]</f>
        <v>-0.78399999999999992</v>
      </c>
      <c r="I10" t="s">
        <v>16</v>
      </c>
    </row>
    <row r="11" spans="1:13" x14ac:dyDescent="0.35">
      <c r="A11">
        <f t="shared" si="1"/>
        <v>0.05</v>
      </c>
      <c r="B11">
        <f>SUM($A$2:A11)</f>
        <v>0.44999999999999996</v>
      </c>
      <c r="C11">
        <f t="shared" si="0"/>
        <v>-147</v>
      </c>
      <c r="D11">
        <f>(Tableau1[[#This Row],[Fg]])/$M$2</f>
        <v>-9.8000000000000007</v>
      </c>
      <c r="E11">
        <f t="shared" si="2"/>
        <v>-4.410000000000001</v>
      </c>
      <c r="F11">
        <f>F10+E10*Tableau1[[#This Row],[dt]]+0.5*Tableau1[[#This Row],[dt]]*Tableau1[[#This Row],[dt]]*D10</f>
        <v>-0.99225000000000019</v>
      </c>
      <c r="G11">
        <f>-0.5*9.8*Tableau1[[#This Row],[t]]*Tableau1[[#This Row],[t]]</f>
        <v>-0.99224999999999997</v>
      </c>
      <c r="I11" t="s">
        <v>17</v>
      </c>
    </row>
    <row r="12" spans="1:13" x14ac:dyDescent="0.35">
      <c r="A12">
        <f t="shared" si="1"/>
        <v>0.05</v>
      </c>
      <c r="B12">
        <f>SUM($A$2:A12)</f>
        <v>0.49999999999999994</v>
      </c>
      <c r="C12">
        <f t="shared" si="0"/>
        <v>-147</v>
      </c>
      <c r="D12">
        <f>(Tableau1[[#This Row],[Fg]])/$M$2</f>
        <v>-9.8000000000000007</v>
      </c>
      <c r="E12">
        <f t="shared" si="2"/>
        <v>-4.9000000000000012</v>
      </c>
      <c r="F12">
        <f>F11+E11*Tableau1[[#This Row],[dt]]+0.5*Tableau1[[#This Row],[dt]]*Tableau1[[#This Row],[dt]]*D11</f>
        <v>-1.2250000000000003</v>
      </c>
      <c r="G12">
        <f>-0.5*9.8*Tableau1[[#This Row],[t]]*Tableau1[[#This Row],[t]]</f>
        <v>-1.2249999999999996</v>
      </c>
      <c r="I12" t="s">
        <v>18</v>
      </c>
    </row>
    <row r="13" spans="1:13" x14ac:dyDescent="0.35">
      <c r="A13">
        <f t="shared" si="1"/>
        <v>0.05</v>
      </c>
      <c r="B13">
        <f>SUM($A$2:A13)</f>
        <v>0.54999999999999993</v>
      </c>
      <c r="C13">
        <f t="shared" si="0"/>
        <v>-147</v>
      </c>
      <c r="D13">
        <f>(Tableau1[[#This Row],[Fg]])/$M$2</f>
        <v>-9.8000000000000007</v>
      </c>
      <c r="E13">
        <f t="shared" si="2"/>
        <v>-5.3900000000000015</v>
      </c>
      <c r="F13">
        <f>F12+E12*Tableau1[[#This Row],[dt]]+0.5*Tableau1[[#This Row],[dt]]*Tableau1[[#This Row],[dt]]*D12</f>
        <v>-1.4822500000000005</v>
      </c>
      <c r="G13">
        <f>-0.5*9.8*Tableau1[[#This Row],[t]]*Tableau1[[#This Row],[t]]</f>
        <v>-1.4822499999999996</v>
      </c>
      <c r="I13" t="s">
        <v>19</v>
      </c>
    </row>
    <row r="14" spans="1:13" x14ac:dyDescent="0.35">
      <c r="A14">
        <f t="shared" si="1"/>
        <v>0.05</v>
      </c>
      <c r="B14">
        <f>SUM($A$2:A14)</f>
        <v>0.6</v>
      </c>
      <c r="C14">
        <f t="shared" si="0"/>
        <v>-147</v>
      </c>
      <c r="D14">
        <f>(Tableau1[[#This Row],[Fg]])/$M$2</f>
        <v>-9.8000000000000007</v>
      </c>
      <c r="E14">
        <f t="shared" si="2"/>
        <v>-5.8800000000000017</v>
      </c>
      <c r="F14">
        <f>F13+E13*Tableau1[[#This Row],[dt]]+0.5*Tableau1[[#This Row],[dt]]*Tableau1[[#This Row],[dt]]*D13</f>
        <v>-1.7640000000000007</v>
      </c>
      <c r="G14">
        <f>-0.5*9.8*Tableau1[[#This Row],[t]]*Tableau1[[#This Row],[t]]</f>
        <v>-1.764</v>
      </c>
      <c r="I14" t="s">
        <v>20</v>
      </c>
    </row>
    <row r="15" spans="1:13" x14ac:dyDescent="0.35">
      <c r="A15">
        <f t="shared" si="1"/>
        <v>0.05</v>
      </c>
      <c r="B15">
        <f>SUM($A$2:A15)</f>
        <v>0.65</v>
      </c>
      <c r="C15">
        <f t="shared" si="0"/>
        <v>-147</v>
      </c>
      <c r="D15">
        <f>(Tableau1[[#This Row],[Fg]])/$M$2</f>
        <v>-9.8000000000000007</v>
      </c>
      <c r="E15">
        <f t="shared" si="2"/>
        <v>-6.3700000000000019</v>
      </c>
      <c r="F15">
        <f>F14+E14*Tableau1[[#This Row],[dt]]+0.5*Tableau1[[#This Row],[dt]]*Tableau1[[#This Row],[dt]]*D14</f>
        <v>-2.0702500000000006</v>
      </c>
      <c r="G15">
        <f>-0.5*9.8*Tableau1[[#This Row],[t]]*Tableau1[[#This Row],[t]]</f>
        <v>-2.0702500000000006</v>
      </c>
      <c r="I15" t="s">
        <v>21</v>
      </c>
    </row>
    <row r="16" spans="1:13" x14ac:dyDescent="0.35">
      <c r="A16">
        <f t="shared" si="1"/>
        <v>0.05</v>
      </c>
      <c r="B16">
        <f>SUM($A$2:A16)</f>
        <v>0.70000000000000007</v>
      </c>
      <c r="C16">
        <f t="shared" si="0"/>
        <v>-147</v>
      </c>
      <c r="D16">
        <f>(Tableau1[[#This Row],[Fg]])/$M$2</f>
        <v>-9.8000000000000007</v>
      </c>
      <c r="E16">
        <f t="shared" si="2"/>
        <v>-6.8600000000000021</v>
      </c>
      <c r="F16">
        <f>F15+E15*Tableau1[[#This Row],[dt]]+0.5*Tableau1[[#This Row],[dt]]*Tableau1[[#This Row],[dt]]*D15</f>
        <v>-2.4010000000000007</v>
      </c>
      <c r="G16">
        <f>-0.5*9.8*Tableau1[[#This Row],[t]]*Tableau1[[#This Row],[t]]</f>
        <v>-2.4010000000000007</v>
      </c>
      <c r="I16" t="s">
        <v>22</v>
      </c>
    </row>
    <row r="17" spans="1:9" x14ac:dyDescent="0.35">
      <c r="A17">
        <f t="shared" si="1"/>
        <v>0.05</v>
      </c>
      <c r="B17">
        <f>SUM($A$2:A17)</f>
        <v>0.75000000000000011</v>
      </c>
      <c r="C17">
        <f t="shared" si="0"/>
        <v>-147</v>
      </c>
      <c r="D17">
        <f>(Tableau1[[#This Row],[Fg]])/$M$2</f>
        <v>-9.8000000000000007</v>
      </c>
      <c r="E17">
        <f t="shared" si="2"/>
        <v>-7.3500000000000023</v>
      </c>
      <c r="F17">
        <f>F16+E16*Tableau1[[#This Row],[dt]]+0.5*Tableau1[[#This Row],[dt]]*Tableau1[[#This Row],[dt]]*D16</f>
        <v>-2.7562500000000005</v>
      </c>
      <c r="G17">
        <f>-0.5*9.8*Tableau1[[#This Row],[t]]*Tableau1[[#This Row],[t]]</f>
        <v>-2.756250000000001</v>
      </c>
      <c r="I17" t="s">
        <v>23</v>
      </c>
    </row>
    <row r="18" spans="1:9" x14ac:dyDescent="0.35">
      <c r="A18">
        <f t="shared" si="1"/>
        <v>0.05</v>
      </c>
      <c r="B18">
        <f>SUM($A$2:A18)</f>
        <v>0.80000000000000016</v>
      </c>
      <c r="C18">
        <f t="shared" si="0"/>
        <v>-147</v>
      </c>
      <c r="D18">
        <f>(Tableau1[[#This Row],[Fg]])/$M$2</f>
        <v>-9.8000000000000007</v>
      </c>
      <c r="E18">
        <f t="shared" si="2"/>
        <v>-7.8400000000000025</v>
      </c>
      <c r="F18">
        <f>F17+E17*Tableau1[[#This Row],[dt]]+0.5*Tableau1[[#This Row],[dt]]*Tableau1[[#This Row],[dt]]*D17</f>
        <v>-3.1360000000000006</v>
      </c>
      <c r="G18">
        <f>-0.5*9.8*Tableau1[[#This Row],[t]]*Tableau1[[#This Row],[t]]</f>
        <v>-3.1360000000000015</v>
      </c>
      <c r="I18" t="s">
        <v>24</v>
      </c>
    </row>
    <row r="19" spans="1:9" x14ac:dyDescent="0.35">
      <c r="A19">
        <f t="shared" si="1"/>
        <v>0.05</v>
      </c>
      <c r="B19">
        <f>SUM($A$2:A19)</f>
        <v>0.8500000000000002</v>
      </c>
      <c r="C19">
        <f t="shared" si="0"/>
        <v>-147</v>
      </c>
      <c r="D19">
        <f>(Tableau1[[#This Row],[Fg]])/$M$2</f>
        <v>-9.8000000000000007</v>
      </c>
      <c r="E19">
        <f t="shared" si="2"/>
        <v>-8.3300000000000018</v>
      </c>
      <c r="F19">
        <f>F18+E18*Tableau1[[#This Row],[dt]]+0.5*Tableau1[[#This Row],[dt]]*Tableau1[[#This Row],[dt]]*D18</f>
        <v>-3.5402500000000003</v>
      </c>
      <c r="G19">
        <f>-0.5*9.8*Tableau1[[#This Row],[t]]*Tableau1[[#This Row],[t]]</f>
        <v>-3.5402500000000017</v>
      </c>
      <c r="I19" t="s">
        <v>25</v>
      </c>
    </row>
    <row r="20" spans="1:9" x14ac:dyDescent="0.35">
      <c r="A20">
        <f t="shared" si="1"/>
        <v>0.05</v>
      </c>
      <c r="B20">
        <f>SUM($A$2:A20)</f>
        <v>0.90000000000000024</v>
      </c>
      <c r="C20">
        <f t="shared" si="0"/>
        <v>-147</v>
      </c>
      <c r="D20">
        <f>(Tableau1[[#This Row],[Fg]])/$M$2</f>
        <v>-9.8000000000000007</v>
      </c>
      <c r="E20">
        <f t="shared" si="2"/>
        <v>-8.8200000000000021</v>
      </c>
      <c r="F20">
        <f>F19+E19*Tableau1[[#This Row],[dt]]+0.5*Tableau1[[#This Row],[dt]]*Tableau1[[#This Row],[dt]]*D19</f>
        <v>-3.9690000000000003</v>
      </c>
      <c r="G20">
        <f>-0.5*9.8*Tableau1[[#This Row],[t]]*Tableau1[[#This Row],[t]]</f>
        <v>-3.969000000000003</v>
      </c>
      <c r="I20" t="s">
        <v>26</v>
      </c>
    </row>
    <row r="21" spans="1:9" x14ac:dyDescent="0.35">
      <c r="A21">
        <f t="shared" si="1"/>
        <v>0.05</v>
      </c>
      <c r="B21">
        <f>SUM($A$2:A21)</f>
        <v>0.95000000000000029</v>
      </c>
      <c r="C21">
        <f t="shared" si="0"/>
        <v>-147</v>
      </c>
      <c r="D21">
        <f>(Tableau1[[#This Row],[Fg]])/$M$2</f>
        <v>-9.8000000000000007</v>
      </c>
      <c r="E21">
        <f t="shared" si="2"/>
        <v>-9.3100000000000023</v>
      </c>
      <c r="F21">
        <f>F20+E20*Tableau1[[#This Row],[dt]]+0.5*Tableau1[[#This Row],[dt]]*Tableau1[[#This Row],[dt]]*D20</f>
        <v>-4.42225</v>
      </c>
      <c r="G21">
        <f>-0.5*9.8*Tableau1[[#This Row],[t]]*Tableau1[[#This Row],[t]]</f>
        <v>-4.4222500000000036</v>
      </c>
      <c r="I21" t="s">
        <v>27</v>
      </c>
    </row>
    <row r="22" spans="1:9" x14ac:dyDescent="0.35">
      <c r="A22">
        <f t="shared" si="1"/>
        <v>0.05</v>
      </c>
      <c r="B22">
        <f>SUM($A$2:A22)</f>
        <v>1.0000000000000002</v>
      </c>
      <c r="C22">
        <f t="shared" si="0"/>
        <v>-147</v>
      </c>
      <c r="D22">
        <f>(Tableau1[[#This Row],[Fg]])/$M$2</f>
        <v>-9.8000000000000007</v>
      </c>
      <c r="E22">
        <f t="shared" si="2"/>
        <v>-9.8000000000000025</v>
      </c>
      <c r="F22">
        <f>F21+E21*Tableau1[[#This Row],[dt]]+0.5*Tableau1[[#This Row],[dt]]*Tableau1[[#This Row],[dt]]*D21</f>
        <v>-4.9000000000000004</v>
      </c>
      <c r="G22">
        <f>-0.5*9.8*Tableau1[[#This Row],[t]]*Tableau1[[#This Row],[t]]</f>
        <v>-4.9000000000000021</v>
      </c>
      <c r="I22" t="s">
        <v>28</v>
      </c>
    </row>
    <row r="23" spans="1:9" x14ac:dyDescent="0.35">
      <c r="A23">
        <f t="shared" si="1"/>
        <v>0.05</v>
      </c>
      <c r="B23">
        <f>SUM($A$2:A23)</f>
        <v>1.0500000000000003</v>
      </c>
      <c r="C23">
        <f t="shared" si="0"/>
        <v>-147</v>
      </c>
      <c r="D23">
        <f>(Tableau1[[#This Row],[Fg]])/$M$2</f>
        <v>-9.8000000000000007</v>
      </c>
      <c r="E23">
        <f t="shared" si="2"/>
        <v>-10.290000000000003</v>
      </c>
      <c r="F23">
        <f>F22+E22*Tableau1[[#This Row],[dt]]+0.5*Tableau1[[#This Row],[dt]]*Tableau1[[#This Row],[dt]]*D22</f>
        <v>-5.4022500000000004</v>
      </c>
      <c r="G23">
        <f>-0.5*9.8*Tableau1[[#This Row],[t]]*Tableau1[[#This Row],[t]]</f>
        <v>-5.4022500000000031</v>
      </c>
      <c r="I23" t="s">
        <v>29</v>
      </c>
    </row>
    <row r="24" spans="1:9" x14ac:dyDescent="0.35">
      <c r="A24">
        <f t="shared" si="1"/>
        <v>0.05</v>
      </c>
      <c r="B24">
        <f>SUM($A$2:A24)</f>
        <v>1.1000000000000003</v>
      </c>
      <c r="C24">
        <f t="shared" si="0"/>
        <v>-147</v>
      </c>
      <c r="D24">
        <f>(Tableau1[[#This Row],[Fg]])/$M$2</f>
        <v>-9.8000000000000007</v>
      </c>
      <c r="E24">
        <f t="shared" si="2"/>
        <v>-10.780000000000003</v>
      </c>
      <c r="F24">
        <f>F23+E23*Tableau1[[#This Row],[dt]]+0.5*Tableau1[[#This Row],[dt]]*Tableau1[[#This Row],[dt]]*D23</f>
        <v>-5.9290000000000003</v>
      </c>
      <c r="G24">
        <f>-0.5*9.8*Tableau1[[#This Row],[t]]*Tableau1[[#This Row],[t]]</f>
        <v>-5.9290000000000038</v>
      </c>
      <c r="I24" t="s">
        <v>30</v>
      </c>
    </row>
    <row r="25" spans="1:9" x14ac:dyDescent="0.35">
      <c r="A25">
        <f t="shared" si="1"/>
        <v>0.05</v>
      </c>
      <c r="B25">
        <f>SUM($A$2:A25)</f>
        <v>1.1500000000000004</v>
      </c>
      <c r="C25">
        <f t="shared" si="0"/>
        <v>-147</v>
      </c>
      <c r="D25">
        <f>(Tableau1[[#This Row],[Fg]])/$M$2</f>
        <v>-9.8000000000000007</v>
      </c>
      <c r="E25">
        <f t="shared" si="2"/>
        <v>-11.270000000000003</v>
      </c>
      <c r="F25">
        <f>F24+E24*Tableau1[[#This Row],[dt]]+0.5*Tableau1[[#This Row],[dt]]*Tableau1[[#This Row],[dt]]*D24</f>
        <v>-6.4802499999999998</v>
      </c>
      <c r="G25">
        <f>-0.5*9.8*Tableau1[[#This Row],[t]]*Tableau1[[#This Row],[t]]</f>
        <v>-6.4802500000000052</v>
      </c>
      <c r="I25" t="s">
        <v>31</v>
      </c>
    </row>
    <row r="26" spans="1:9" x14ac:dyDescent="0.35">
      <c r="A26">
        <f t="shared" si="1"/>
        <v>0.05</v>
      </c>
      <c r="B26">
        <f>SUM($A$2:A26)</f>
        <v>1.2000000000000004</v>
      </c>
      <c r="C26">
        <f t="shared" si="0"/>
        <v>-147</v>
      </c>
      <c r="D26">
        <f>(Tableau1[[#This Row],[Fg]])/$M$2</f>
        <v>-9.8000000000000007</v>
      </c>
      <c r="E26">
        <f t="shared" si="2"/>
        <v>-11.760000000000003</v>
      </c>
      <c r="F26">
        <f>F25+E25*Tableau1[[#This Row],[dt]]+0.5*Tableau1[[#This Row],[dt]]*Tableau1[[#This Row],[dt]]*D25</f>
        <v>-7.056</v>
      </c>
      <c r="G26">
        <f>-0.5*9.8*Tableau1[[#This Row],[t]]*Tableau1[[#This Row],[t]]</f>
        <v>-7.0560000000000054</v>
      </c>
      <c r="I26" t="s">
        <v>32</v>
      </c>
    </row>
    <row r="27" spans="1:9" x14ac:dyDescent="0.35">
      <c r="A27">
        <f t="shared" si="1"/>
        <v>0.05</v>
      </c>
      <c r="B27">
        <f>SUM($A$2:A27)</f>
        <v>1.2500000000000004</v>
      </c>
      <c r="C27">
        <f t="shared" si="0"/>
        <v>-147</v>
      </c>
      <c r="D27">
        <f>(Tableau1[[#This Row],[Fg]])/$M$2</f>
        <v>-9.8000000000000007</v>
      </c>
      <c r="E27">
        <f t="shared" si="2"/>
        <v>-12.250000000000004</v>
      </c>
      <c r="F27">
        <f>F26+E26*Tableau1[[#This Row],[dt]]+0.5*Tableau1[[#This Row],[dt]]*Tableau1[[#This Row],[dt]]*D26</f>
        <v>-7.65625</v>
      </c>
      <c r="G27">
        <f>-0.5*9.8*Tableau1[[#This Row],[t]]*Tableau1[[#This Row],[t]]</f>
        <v>-7.6562500000000062</v>
      </c>
      <c r="I27" t="s">
        <v>33</v>
      </c>
    </row>
    <row r="28" spans="1:9" x14ac:dyDescent="0.35">
      <c r="A28">
        <f t="shared" si="1"/>
        <v>0.05</v>
      </c>
      <c r="B28">
        <f>SUM($A$2:A28)</f>
        <v>1.3000000000000005</v>
      </c>
      <c r="C28">
        <f t="shared" si="0"/>
        <v>-147</v>
      </c>
      <c r="D28">
        <f>(Tableau1[[#This Row],[Fg]])/$M$2</f>
        <v>-9.8000000000000007</v>
      </c>
      <c r="E28">
        <f t="shared" si="2"/>
        <v>-12.740000000000004</v>
      </c>
      <c r="F28">
        <f>F27+E27*Tableau1[[#This Row],[dt]]+0.5*Tableau1[[#This Row],[dt]]*Tableau1[[#This Row],[dt]]*D27</f>
        <v>-8.2810000000000006</v>
      </c>
      <c r="G28">
        <f>-0.5*9.8*Tableau1[[#This Row],[t]]*Tableau1[[#This Row],[t]]</f>
        <v>-8.2810000000000059</v>
      </c>
      <c r="I28" t="s">
        <v>34</v>
      </c>
    </row>
    <row r="29" spans="1:9" x14ac:dyDescent="0.35">
      <c r="A29">
        <f t="shared" si="1"/>
        <v>0.05</v>
      </c>
      <c r="B29">
        <f>SUM($A$2:A29)</f>
        <v>1.3500000000000005</v>
      </c>
      <c r="C29">
        <f t="shared" si="0"/>
        <v>-147</v>
      </c>
      <c r="D29">
        <f>(Tableau1[[#This Row],[Fg]])/$M$2</f>
        <v>-9.8000000000000007</v>
      </c>
      <c r="E29">
        <f t="shared" si="2"/>
        <v>-13.230000000000004</v>
      </c>
      <c r="F29">
        <f>F28+E28*Tableau1[[#This Row],[dt]]+0.5*Tableau1[[#This Row],[dt]]*Tableau1[[#This Row],[dt]]*D28</f>
        <v>-8.9302500000000009</v>
      </c>
      <c r="G29">
        <f>-0.5*9.8*Tableau1[[#This Row],[t]]*Tableau1[[#This Row],[t]]</f>
        <v>-8.930250000000008</v>
      </c>
      <c r="I29" t="s">
        <v>35</v>
      </c>
    </row>
    <row r="30" spans="1:9" x14ac:dyDescent="0.35">
      <c r="A30">
        <f t="shared" si="1"/>
        <v>0.05</v>
      </c>
      <c r="B30">
        <f>SUM($A$2:A30)</f>
        <v>1.4000000000000006</v>
      </c>
      <c r="C30">
        <f t="shared" si="0"/>
        <v>-147</v>
      </c>
      <c r="D30">
        <f>(Tableau1[[#This Row],[Fg]])/$M$2</f>
        <v>-9.8000000000000007</v>
      </c>
      <c r="E30">
        <f t="shared" si="2"/>
        <v>-13.720000000000004</v>
      </c>
      <c r="F30">
        <f>F29+E29*Tableau1[[#This Row],[dt]]+0.5*Tableau1[[#This Row],[dt]]*Tableau1[[#This Row],[dt]]*D29</f>
        <v>-9.604000000000001</v>
      </c>
      <c r="G30">
        <f>-0.5*9.8*Tableau1[[#This Row],[t]]*Tableau1[[#This Row],[t]]</f>
        <v>-9.6040000000000081</v>
      </c>
      <c r="I30" t="s">
        <v>36</v>
      </c>
    </row>
    <row r="31" spans="1:9" x14ac:dyDescent="0.35">
      <c r="A31">
        <f t="shared" si="1"/>
        <v>0.05</v>
      </c>
      <c r="B31">
        <f>SUM($A$2:A31)</f>
        <v>1.4500000000000006</v>
      </c>
      <c r="C31">
        <f t="shared" si="0"/>
        <v>-147</v>
      </c>
      <c r="D31">
        <f>(Tableau1[[#This Row],[Fg]])/$M$2</f>
        <v>-9.8000000000000007</v>
      </c>
      <c r="E31">
        <f t="shared" si="2"/>
        <v>-14.210000000000004</v>
      </c>
      <c r="F31">
        <f>F30+E30*Tableau1[[#This Row],[dt]]+0.5*Tableau1[[#This Row],[dt]]*Tableau1[[#This Row],[dt]]*D30</f>
        <v>-10.302250000000001</v>
      </c>
      <c r="G31">
        <f>-0.5*9.8*Tableau1[[#This Row],[t]]*Tableau1[[#This Row],[t]]</f>
        <v>-10.30225000000001</v>
      </c>
      <c r="I31" t="s">
        <v>37</v>
      </c>
    </row>
    <row r="32" spans="1:9" x14ac:dyDescent="0.35">
      <c r="A32">
        <f t="shared" si="1"/>
        <v>0.05</v>
      </c>
      <c r="B32">
        <f>SUM($A$2:A32)</f>
        <v>1.5000000000000007</v>
      </c>
      <c r="C32">
        <f t="shared" si="0"/>
        <v>-147</v>
      </c>
      <c r="D32">
        <f>(Tableau1[[#This Row],[Fg]])/$M$2</f>
        <v>-9.8000000000000007</v>
      </c>
      <c r="E32">
        <f t="shared" si="2"/>
        <v>-14.700000000000005</v>
      </c>
      <c r="F32">
        <f>F31+E31*Tableau1[[#This Row],[dt]]+0.5*Tableau1[[#This Row],[dt]]*Tableau1[[#This Row],[dt]]*D31</f>
        <v>-11.025</v>
      </c>
      <c r="G32">
        <f>-0.5*9.8*Tableau1[[#This Row],[t]]*Tableau1[[#This Row],[t]]</f>
        <v>-11.025000000000011</v>
      </c>
      <c r="I32" t="s">
        <v>38</v>
      </c>
    </row>
    <row r="33" spans="1:9" x14ac:dyDescent="0.35">
      <c r="A33">
        <f t="shared" si="1"/>
        <v>0.05</v>
      </c>
      <c r="B33">
        <f>SUM($A$2:A33)</f>
        <v>1.5500000000000007</v>
      </c>
      <c r="C33">
        <f t="shared" si="0"/>
        <v>-147</v>
      </c>
      <c r="D33">
        <f>(Tableau1[[#This Row],[Fg]])/$M$2</f>
        <v>-9.8000000000000007</v>
      </c>
      <c r="E33">
        <f t="shared" si="2"/>
        <v>-15.190000000000005</v>
      </c>
      <c r="F33">
        <f>F32+E32*Tableau1[[#This Row],[dt]]+0.5*Tableau1[[#This Row],[dt]]*Tableau1[[#This Row],[dt]]*D32</f>
        <v>-11.772250000000001</v>
      </c>
      <c r="G33">
        <f>-0.5*9.8*Tableau1[[#This Row],[t]]*Tableau1[[#This Row],[t]]</f>
        <v>-11.772250000000012</v>
      </c>
      <c r="I33" t="s">
        <v>39</v>
      </c>
    </row>
    <row r="34" spans="1:9" x14ac:dyDescent="0.35">
      <c r="A34">
        <f t="shared" si="1"/>
        <v>0.05</v>
      </c>
      <c r="B34">
        <f>SUM($A$2:A34)</f>
        <v>1.6000000000000008</v>
      </c>
      <c r="C34">
        <f t="shared" si="0"/>
        <v>-147</v>
      </c>
      <c r="D34">
        <f>(Tableau1[[#This Row],[Fg]])/$M$2</f>
        <v>-9.8000000000000007</v>
      </c>
      <c r="E34">
        <f t="shared" si="2"/>
        <v>-15.680000000000005</v>
      </c>
      <c r="F34">
        <f>F33+E33*Tableau1[[#This Row],[dt]]+0.5*Tableau1[[#This Row],[dt]]*Tableau1[[#This Row],[dt]]*D33</f>
        <v>-12.544000000000002</v>
      </c>
      <c r="G34">
        <f>-0.5*9.8*Tableau1[[#This Row],[t]]*Tableau1[[#This Row],[t]]</f>
        <v>-12.544000000000013</v>
      </c>
      <c r="I34" t="s">
        <v>40</v>
      </c>
    </row>
    <row r="35" spans="1:9" x14ac:dyDescent="0.35">
      <c r="A35">
        <f t="shared" si="1"/>
        <v>0.05</v>
      </c>
      <c r="B35">
        <f>SUM($A$2:A35)</f>
        <v>1.6500000000000008</v>
      </c>
      <c r="C35">
        <f t="shared" si="0"/>
        <v>-147</v>
      </c>
      <c r="D35">
        <f>(Tableau1[[#This Row],[Fg]])/$M$2</f>
        <v>-9.8000000000000007</v>
      </c>
      <c r="E35">
        <f t="shared" si="2"/>
        <v>-16.170000000000005</v>
      </c>
      <c r="F35">
        <f>F34+E34*Tableau1[[#This Row],[dt]]+0.5*Tableau1[[#This Row],[dt]]*Tableau1[[#This Row],[dt]]*D34</f>
        <v>-13.340250000000003</v>
      </c>
      <c r="G35">
        <f>-0.5*9.8*Tableau1[[#This Row],[t]]*Tableau1[[#This Row],[t]]</f>
        <v>-13.340250000000013</v>
      </c>
      <c r="I35" t="s">
        <v>41</v>
      </c>
    </row>
    <row r="36" spans="1:9" x14ac:dyDescent="0.35">
      <c r="A36">
        <f t="shared" si="1"/>
        <v>0.05</v>
      </c>
      <c r="B36">
        <f>SUM($A$2:A36)</f>
        <v>1.7000000000000008</v>
      </c>
      <c r="C36">
        <f t="shared" si="0"/>
        <v>-147</v>
      </c>
      <c r="D36">
        <f>(Tableau1[[#This Row],[Fg]])/$M$2</f>
        <v>-9.8000000000000007</v>
      </c>
      <c r="E36">
        <f t="shared" si="2"/>
        <v>-16.660000000000004</v>
      </c>
      <c r="F36">
        <f>F35+E35*Tableau1[[#This Row],[dt]]+0.5*Tableau1[[#This Row],[dt]]*Tableau1[[#This Row],[dt]]*D35</f>
        <v>-14.161000000000003</v>
      </c>
      <c r="G36">
        <f>-0.5*9.8*Tableau1[[#This Row],[t]]*Tableau1[[#This Row],[t]]</f>
        <v>-14.161000000000016</v>
      </c>
      <c r="I36" t="s">
        <v>42</v>
      </c>
    </row>
    <row r="37" spans="1:9" x14ac:dyDescent="0.35">
      <c r="A37">
        <f t="shared" si="1"/>
        <v>0.05</v>
      </c>
      <c r="B37">
        <f>SUM($A$2:A37)</f>
        <v>1.7500000000000009</v>
      </c>
      <c r="C37">
        <f t="shared" si="0"/>
        <v>-147</v>
      </c>
      <c r="D37">
        <f>(Tableau1[[#This Row],[Fg]])/$M$2</f>
        <v>-9.8000000000000007</v>
      </c>
      <c r="E37">
        <f t="shared" si="2"/>
        <v>-17.150000000000002</v>
      </c>
      <c r="F37">
        <f>F36+E36*Tableau1[[#This Row],[dt]]+0.5*Tableau1[[#This Row],[dt]]*Tableau1[[#This Row],[dt]]*D36</f>
        <v>-15.006250000000003</v>
      </c>
      <c r="G37">
        <f>-0.5*9.8*Tableau1[[#This Row],[t]]*Tableau1[[#This Row],[t]]</f>
        <v>-15.006250000000016</v>
      </c>
      <c r="I37" t="s">
        <v>43</v>
      </c>
    </row>
    <row r="38" spans="1:9" x14ac:dyDescent="0.35">
      <c r="A38">
        <f t="shared" si="1"/>
        <v>0.05</v>
      </c>
      <c r="B38">
        <f>SUM($A$2:A38)</f>
        <v>1.8000000000000009</v>
      </c>
      <c r="C38">
        <f t="shared" si="0"/>
        <v>-147</v>
      </c>
      <c r="D38">
        <f>(Tableau1[[#This Row],[Fg]])/$M$2</f>
        <v>-9.8000000000000007</v>
      </c>
      <c r="E38">
        <f t="shared" si="2"/>
        <v>-17.64</v>
      </c>
      <c r="F38">
        <f>F37+E37*Tableau1[[#This Row],[dt]]+0.5*Tableau1[[#This Row],[dt]]*Tableau1[[#This Row],[dt]]*D37</f>
        <v>-15.876000000000003</v>
      </c>
      <c r="G38">
        <f>-0.5*9.8*Tableau1[[#This Row],[t]]*Tableau1[[#This Row],[t]]</f>
        <v>-15.876000000000019</v>
      </c>
      <c r="I38" t="s">
        <v>44</v>
      </c>
    </row>
    <row r="39" spans="1:9" x14ac:dyDescent="0.35">
      <c r="A39">
        <f t="shared" si="1"/>
        <v>0.05</v>
      </c>
      <c r="B39">
        <f>SUM($A$2:A39)</f>
        <v>1.850000000000001</v>
      </c>
      <c r="C39">
        <f t="shared" si="0"/>
        <v>-147</v>
      </c>
      <c r="D39">
        <f>(Tableau1[[#This Row],[Fg]])/$M$2</f>
        <v>-9.8000000000000007</v>
      </c>
      <c r="E39">
        <f t="shared" si="2"/>
        <v>-18.13</v>
      </c>
      <c r="F39">
        <f>F38+E38*Tableau1[[#This Row],[dt]]+0.5*Tableau1[[#This Row],[dt]]*Tableau1[[#This Row],[dt]]*D38</f>
        <v>-16.770250000000004</v>
      </c>
      <c r="G39">
        <f>-0.5*9.8*Tableau1[[#This Row],[t]]*Tableau1[[#This Row],[t]]</f>
        <v>-16.770250000000019</v>
      </c>
      <c r="I39" t="s">
        <v>45</v>
      </c>
    </row>
    <row r="40" spans="1:9" x14ac:dyDescent="0.35">
      <c r="A40">
        <f t="shared" si="1"/>
        <v>0.05</v>
      </c>
      <c r="B40">
        <f>SUM($A$2:A40)</f>
        <v>1.900000000000001</v>
      </c>
      <c r="C40">
        <f t="shared" si="0"/>
        <v>-147</v>
      </c>
      <c r="D40">
        <f>(Tableau1[[#This Row],[Fg]])/$M$2</f>
        <v>-9.8000000000000007</v>
      </c>
      <c r="E40">
        <f t="shared" si="2"/>
        <v>-18.619999999999997</v>
      </c>
      <c r="F40">
        <f>F39+E39*Tableau1[[#This Row],[dt]]+0.5*Tableau1[[#This Row],[dt]]*Tableau1[[#This Row],[dt]]*D39</f>
        <v>-17.689000000000007</v>
      </c>
      <c r="G40">
        <f>-0.5*9.8*Tableau1[[#This Row],[t]]*Tableau1[[#This Row],[t]]</f>
        <v>-17.689000000000021</v>
      </c>
      <c r="I40" t="s">
        <v>46</v>
      </c>
    </row>
    <row r="41" spans="1:9" x14ac:dyDescent="0.35">
      <c r="A41">
        <f t="shared" si="1"/>
        <v>0.05</v>
      </c>
      <c r="B41">
        <f>SUM($A$2:A41)</f>
        <v>1.9500000000000011</v>
      </c>
      <c r="C41">
        <f t="shared" si="0"/>
        <v>-147</v>
      </c>
      <c r="D41">
        <f>(Tableau1[[#This Row],[Fg]])/$M$2</f>
        <v>-9.8000000000000007</v>
      </c>
      <c r="E41">
        <f t="shared" si="2"/>
        <v>-19.109999999999996</v>
      </c>
      <c r="F41">
        <f>F40+E40*Tableau1[[#This Row],[dt]]+0.5*Tableau1[[#This Row],[dt]]*Tableau1[[#This Row],[dt]]*D40</f>
        <v>-18.63225000000001</v>
      </c>
      <c r="G41">
        <f>-0.5*9.8*Tableau1[[#This Row],[t]]*Tableau1[[#This Row],[t]]</f>
        <v>-18.63225000000002</v>
      </c>
      <c r="I41" t="s">
        <v>47</v>
      </c>
    </row>
    <row r="42" spans="1:9" x14ac:dyDescent="0.35">
      <c r="A42">
        <f t="shared" si="1"/>
        <v>0.05</v>
      </c>
      <c r="B42">
        <f>SUM($A$2:A42)</f>
        <v>2.0000000000000009</v>
      </c>
      <c r="C42">
        <f t="shared" si="0"/>
        <v>-147</v>
      </c>
      <c r="D42">
        <f>(Tableau1[[#This Row],[Fg]])/$M$2</f>
        <v>-9.8000000000000007</v>
      </c>
      <c r="E42">
        <f t="shared" si="2"/>
        <v>-19.599999999999994</v>
      </c>
      <c r="F42">
        <f>F41+E41*Tableau1[[#This Row],[dt]]+0.5*Tableau1[[#This Row],[dt]]*Tableau1[[#This Row],[dt]]*D41</f>
        <v>-19.600000000000012</v>
      </c>
      <c r="G42">
        <f>-0.5*9.8*Tableau1[[#This Row],[t]]*Tableau1[[#This Row],[t]]</f>
        <v>-19.600000000000016</v>
      </c>
      <c r="I42" t="s">
        <v>48</v>
      </c>
    </row>
    <row r="43" spans="1:9" x14ac:dyDescent="0.35">
      <c r="A43">
        <f t="shared" si="1"/>
        <v>0.05</v>
      </c>
      <c r="B43">
        <f>SUM($A$2:A43)</f>
        <v>2.0500000000000007</v>
      </c>
      <c r="C43">
        <f t="shared" si="0"/>
        <v>-147</v>
      </c>
      <c r="D43">
        <f>(Tableau1[[#This Row],[Fg]])/$M$2</f>
        <v>-9.8000000000000007</v>
      </c>
      <c r="E43">
        <f t="shared" si="2"/>
        <v>-20.089999999999993</v>
      </c>
      <c r="F43">
        <f>F42+E42*Tableau1[[#This Row],[dt]]+0.5*Tableau1[[#This Row],[dt]]*Tableau1[[#This Row],[dt]]*D42</f>
        <v>-20.592250000000014</v>
      </c>
      <c r="G43">
        <f>-0.5*9.8*Tableau1[[#This Row],[t]]*Tableau1[[#This Row],[t]]</f>
        <v>-20.592250000000014</v>
      </c>
      <c r="I43" t="s">
        <v>49</v>
      </c>
    </row>
    <row r="44" spans="1:9" x14ac:dyDescent="0.35">
      <c r="A44">
        <f t="shared" si="1"/>
        <v>0.05</v>
      </c>
      <c r="B44">
        <f>SUM($A$2:A44)</f>
        <v>2.1000000000000005</v>
      </c>
      <c r="C44">
        <f t="shared" si="0"/>
        <v>-147</v>
      </c>
      <c r="D44">
        <f>(Tableau1[[#This Row],[Fg]])/$M$2</f>
        <v>-9.8000000000000007</v>
      </c>
      <c r="E44">
        <f t="shared" si="2"/>
        <v>-20.579999999999991</v>
      </c>
      <c r="F44">
        <f>F43+E43*Tableau1[[#This Row],[dt]]+0.5*Tableau1[[#This Row],[dt]]*Tableau1[[#This Row],[dt]]*D43</f>
        <v>-21.609000000000016</v>
      </c>
      <c r="G44">
        <f>-0.5*9.8*Tableau1[[#This Row],[t]]*Tableau1[[#This Row],[t]]</f>
        <v>-21.609000000000012</v>
      </c>
      <c r="I44" t="s">
        <v>50</v>
      </c>
    </row>
    <row r="45" spans="1:9" x14ac:dyDescent="0.35">
      <c r="A45">
        <f t="shared" si="1"/>
        <v>0.05</v>
      </c>
      <c r="B45">
        <f>SUM($A$2:A45)</f>
        <v>2.1500000000000004</v>
      </c>
      <c r="C45">
        <f t="shared" si="0"/>
        <v>-147</v>
      </c>
      <c r="D45">
        <f>(Tableau1[[#This Row],[Fg]])/$M$2</f>
        <v>-9.8000000000000007</v>
      </c>
      <c r="E45">
        <f t="shared" si="2"/>
        <v>-21.06999999999999</v>
      </c>
      <c r="F45">
        <f>F44+E44*Tableau1[[#This Row],[dt]]+0.5*Tableau1[[#This Row],[dt]]*Tableau1[[#This Row],[dt]]*D44</f>
        <v>-22.650250000000018</v>
      </c>
      <c r="G45">
        <f>-0.5*9.8*Tableau1[[#This Row],[t]]*Tableau1[[#This Row],[t]]</f>
        <v>-22.650250000000007</v>
      </c>
      <c r="I45" t="s">
        <v>51</v>
      </c>
    </row>
    <row r="46" spans="1:9" x14ac:dyDescent="0.35">
      <c r="A46">
        <f t="shared" si="1"/>
        <v>0.05</v>
      </c>
      <c r="B46">
        <f>SUM($A$2:A46)</f>
        <v>2.2000000000000002</v>
      </c>
      <c r="C46">
        <f t="shared" si="0"/>
        <v>-147</v>
      </c>
      <c r="D46">
        <f>(Tableau1[[#This Row],[Fg]])/$M$2</f>
        <v>-9.8000000000000007</v>
      </c>
      <c r="E46">
        <f t="shared" si="2"/>
        <v>-21.559999999999988</v>
      </c>
      <c r="F46">
        <f>F45+E45*Tableau1[[#This Row],[dt]]+0.5*Tableau1[[#This Row],[dt]]*Tableau1[[#This Row],[dt]]*D45</f>
        <v>-23.716000000000019</v>
      </c>
      <c r="G46">
        <f>-0.5*9.8*Tableau1[[#This Row],[t]]*Tableau1[[#This Row],[t]]</f>
        <v>-23.716000000000005</v>
      </c>
      <c r="I46" t="s">
        <v>52</v>
      </c>
    </row>
    <row r="47" spans="1:9" x14ac:dyDescent="0.35">
      <c r="A47">
        <f t="shared" si="1"/>
        <v>0.05</v>
      </c>
      <c r="B47">
        <f>SUM($A$2:A47)</f>
        <v>2.25</v>
      </c>
      <c r="C47">
        <f t="shared" si="0"/>
        <v>-147</v>
      </c>
      <c r="D47">
        <f>(Tableau1[[#This Row],[Fg]])/$M$2</f>
        <v>-9.8000000000000007</v>
      </c>
      <c r="E47">
        <f t="shared" si="2"/>
        <v>-22.049999999999986</v>
      </c>
      <c r="F47">
        <f>F46+E46*Tableau1[[#This Row],[dt]]+0.5*Tableau1[[#This Row],[dt]]*Tableau1[[#This Row],[dt]]*D46</f>
        <v>-24.80625000000002</v>
      </c>
      <c r="G47">
        <f>-0.5*9.8*Tableau1[[#This Row],[t]]*Tableau1[[#This Row],[t]]</f>
        <v>-24.806250000000002</v>
      </c>
      <c r="I47" t="s">
        <v>53</v>
      </c>
    </row>
    <row r="48" spans="1:9" x14ac:dyDescent="0.35">
      <c r="A48">
        <f t="shared" si="1"/>
        <v>0.05</v>
      </c>
      <c r="B48">
        <f>SUM($A$2:A48)</f>
        <v>2.2999999999999998</v>
      </c>
      <c r="C48">
        <f t="shared" si="0"/>
        <v>-147</v>
      </c>
      <c r="D48">
        <f>(Tableau1[[#This Row],[Fg]])/$M$2</f>
        <v>-9.8000000000000007</v>
      </c>
      <c r="E48">
        <f t="shared" si="2"/>
        <v>-22.539999999999985</v>
      </c>
      <c r="F48">
        <f>F47+E47*Tableau1[[#This Row],[dt]]+0.5*Tableau1[[#This Row],[dt]]*Tableau1[[#This Row],[dt]]*D47</f>
        <v>-25.921000000000021</v>
      </c>
      <c r="G48">
        <f>-0.5*9.8*Tableau1[[#This Row],[t]]*Tableau1[[#This Row],[t]]</f>
        <v>-25.920999999999996</v>
      </c>
      <c r="I48" t="s">
        <v>54</v>
      </c>
    </row>
    <row r="49" spans="1:9" x14ac:dyDescent="0.35">
      <c r="A49">
        <f t="shared" si="1"/>
        <v>0.05</v>
      </c>
      <c r="B49">
        <f>SUM($A$2:A49)</f>
        <v>2.3499999999999996</v>
      </c>
      <c r="C49">
        <f t="shared" si="0"/>
        <v>-147</v>
      </c>
      <c r="D49">
        <f>(Tableau1[[#This Row],[Fg]])/$M$2</f>
        <v>-9.8000000000000007</v>
      </c>
      <c r="E49">
        <f t="shared" si="2"/>
        <v>-23.029999999999983</v>
      </c>
      <c r="F49">
        <f>F48+E48*Tableau1[[#This Row],[dt]]+0.5*Tableau1[[#This Row],[dt]]*Tableau1[[#This Row],[dt]]*D48</f>
        <v>-27.060250000000021</v>
      </c>
      <c r="G49">
        <f>-0.5*9.8*Tableau1[[#This Row],[t]]*Tableau1[[#This Row],[t]]</f>
        <v>-27.060249999999993</v>
      </c>
      <c r="I49" t="s">
        <v>55</v>
      </c>
    </row>
    <row r="50" spans="1:9" x14ac:dyDescent="0.35">
      <c r="A50">
        <f t="shared" si="1"/>
        <v>0.05</v>
      </c>
      <c r="B50">
        <f>SUM($A$2:A50)</f>
        <v>2.3999999999999995</v>
      </c>
      <c r="C50">
        <f t="shared" si="0"/>
        <v>-147</v>
      </c>
      <c r="D50">
        <f>(Tableau1[[#This Row],[Fg]])/$M$2</f>
        <v>-9.8000000000000007</v>
      </c>
      <c r="E50">
        <f t="shared" si="2"/>
        <v>-23.519999999999982</v>
      </c>
      <c r="F50">
        <f>F49+E49*Tableau1[[#This Row],[dt]]+0.5*Tableau1[[#This Row],[dt]]*Tableau1[[#This Row],[dt]]*D49</f>
        <v>-28.224000000000022</v>
      </c>
      <c r="G50">
        <f>-0.5*9.8*Tableau1[[#This Row],[t]]*Tableau1[[#This Row],[t]]</f>
        <v>-28.22399999999999</v>
      </c>
      <c r="I50" t="s">
        <v>56</v>
      </c>
    </row>
    <row r="51" spans="1:9" x14ac:dyDescent="0.35">
      <c r="A51">
        <f t="shared" si="1"/>
        <v>0.05</v>
      </c>
      <c r="B51">
        <f>SUM($A$2:A51)</f>
        <v>2.4499999999999993</v>
      </c>
      <c r="C51">
        <f t="shared" si="0"/>
        <v>-147</v>
      </c>
      <c r="D51">
        <f>(Tableau1[[#This Row],[Fg]])/$M$2</f>
        <v>-9.8000000000000007</v>
      </c>
      <c r="E51">
        <f t="shared" si="2"/>
        <v>-24.00999999999998</v>
      </c>
      <c r="F51">
        <f>F50+E50*Tableau1[[#This Row],[dt]]+0.5*Tableau1[[#This Row],[dt]]*Tableau1[[#This Row],[dt]]*D50</f>
        <v>-29.412250000000022</v>
      </c>
      <c r="G51">
        <f>-0.5*9.8*Tableau1[[#This Row],[t]]*Tableau1[[#This Row],[t]]</f>
        <v>-29.412249999999986</v>
      </c>
      <c r="I51" t="s">
        <v>57</v>
      </c>
    </row>
    <row r="52" spans="1:9" x14ac:dyDescent="0.35">
      <c r="A52">
        <f t="shared" si="1"/>
        <v>0.05</v>
      </c>
      <c r="B52">
        <f>SUM($A$2:A52)</f>
        <v>2.4999999999999991</v>
      </c>
      <c r="C52">
        <f t="shared" si="0"/>
        <v>-147</v>
      </c>
      <c r="D52">
        <f>(Tableau1[[#This Row],[Fg]])/$M$2</f>
        <v>-9.8000000000000007</v>
      </c>
      <c r="E52">
        <f t="shared" si="2"/>
        <v>-24.499999999999979</v>
      </c>
      <c r="F52">
        <f>F51+E51*Tableau1[[#This Row],[dt]]+0.5*Tableau1[[#This Row],[dt]]*Tableau1[[#This Row],[dt]]*D51</f>
        <v>-30.625000000000021</v>
      </c>
      <c r="G52">
        <f>-0.5*9.8*Tableau1[[#This Row],[t]]*Tableau1[[#This Row],[t]]</f>
        <v>-30.624999999999979</v>
      </c>
      <c r="I52" t="s">
        <v>58</v>
      </c>
    </row>
    <row r="53" spans="1:9" x14ac:dyDescent="0.35">
      <c r="A53">
        <f t="shared" si="1"/>
        <v>0.05</v>
      </c>
      <c r="B53">
        <f>SUM($A$2:A53)</f>
        <v>2.5499999999999989</v>
      </c>
      <c r="C53">
        <f t="shared" si="0"/>
        <v>-147</v>
      </c>
      <c r="D53">
        <f>(Tableau1[[#This Row],[Fg]])/$M$2</f>
        <v>-9.8000000000000007</v>
      </c>
      <c r="E53">
        <f t="shared" si="2"/>
        <v>-24.989999999999977</v>
      </c>
      <c r="F53">
        <f>F52+E52*Tableau1[[#This Row],[dt]]+0.5*Tableau1[[#This Row],[dt]]*Tableau1[[#This Row],[dt]]*D52</f>
        <v>-31.862250000000021</v>
      </c>
      <c r="G53">
        <f>-0.5*9.8*Tableau1[[#This Row],[t]]*Tableau1[[#This Row],[t]]</f>
        <v>-31.862249999999975</v>
      </c>
      <c r="I53" t="s">
        <v>59</v>
      </c>
    </row>
    <row r="54" spans="1:9" x14ac:dyDescent="0.35">
      <c r="A54">
        <f t="shared" si="1"/>
        <v>0.05</v>
      </c>
      <c r="B54">
        <f>SUM($A$2:A54)</f>
        <v>2.5999999999999988</v>
      </c>
      <c r="C54">
        <f t="shared" si="0"/>
        <v>-147</v>
      </c>
      <c r="D54">
        <f>(Tableau1[[#This Row],[Fg]])/$M$2</f>
        <v>-9.8000000000000007</v>
      </c>
      <c r="E54">
        <f t="shared" si="2"/>
        <v>-25.479999999999976</v>
      </c>
      <c r="F54">
        <f>F53+E53*Tableau1[[#This Row],[dt]]+0.5*Tableau1[[#This Row],[dt]]*Tableau1[[#This Row],[dt]]*D53</f>
        <v>-33.124000000000024</v>
      </c>
      <c r="G54">
        <f>-0.5*9.8*Tableau1[[#This Row],[t]]*Tableau1[[#This Row],[t]]</f>
        <v>-33.123999999999974</v>
      </c>
      <c r="I54" t="s">
        <v>60</v>
      </c>
    </row>
    <row r="55" spans="1:9" x14ac:dyDescent="0.35">
      <c r="A55">
        <f t="shared" si="1"/>
        <v>0.05</v>
      </c>
      <c r="B55">
        <f>SUM($A$2:A55)</f>
        <v>2.6499999999999986</v>
      </c>
      <c r="C55">
        <f t="shared" si="0"/>
        <v>-147</v>
      </c>
      <c r="D55">
        <f>(Tableau1[[#This Row],[Fg]])/$M$2</f>
        <v>-9.8000000000000007</v>
      </c>
      <c r="E55">
        <f t="shared" si="2"/>
        <v>-25.969999999999974</v>
      </c>
      <c r="F55">
        <f>F54+E54*Tableau1[[#This Row],[dt]]+0.5*Tableau1[[#This Row],[dt]]*Tableau1[[#This Row],[dt]]*D54</f>
        <v>-34.410250000000026</v>
      </c>
      <c r="G55">
        <f>-0.5*9.8*Tableau1[[#This Row],[t]]*Tableau1[[#This Row],[t]]</f>
        <v>-34.410249999999969</v>
      </c>
      <c r="I55" t="s">
        <v>61</v>
      </c>
    </row>
    <row r="56" spans="1:9" x14ac:dyDescent="0.35">
      <c r="A56">
        <f t="shared" si="1"/>
        <v>0.05</v>
      </c>
      <c r="B56">
        <f>SUM($A$2:A56)</f>
        <v>2.6999999999999984</v>
      </c>
      <c r="C56">
        <f t="shared" si="0"/>
        <v>-147</v>
      </c>
      <c r="D56">
        <f>(Tableau1[[#This Row],[Fg]])/$M$2</f>
        <v>-9.8000000000000007</v>
      </c>
      <c r="E56">
        <f t="shared" si="2"/>
        <v>-26.459999999999972</v>
      </c>
      <c r="F56">
        <f>F55+E55*Tableau1[[#This Row],[dt]]+0.5*Tableau1[[#This Row],[dt]]*Tableau1[[#This Row],[dt]]*D55</f>
        <v>-35.721000000000025</v>
      </c>
      <c r="G56">
        <f>-0.5*9.8*Tableau1[[#This Row],[t]]*Tableau1[[#This Row],[t]]</f>
        <v>-35.720999999999961</v>
      </c>
      <c r="I56" t="s">
        <v>62</v>
      </c>
    </row>
    <row r="57" spans="1:9" x14ac:dyDescent="0.35">
      <c r="A57">
        <f t="shared" si="1"/>
        <v>0.05</v>
      </c>
      <c r="B57">
        <f>SUM($A$2:A57)</f>
        <v>2.7499999999999982</v>
      </c>
      <c r="C57">
        <f t="shared" si="0"/>
        <v>-147</v>
      </c>
      <c r="D57">
        <f>(Tableau1[[#This Row],[Fg]])/$M$2</f>
        <v>-9.8000000000000007</v>
      </c>
      <c r="E57">
        <f t="shared" si="2"/>
        <v>-26.949999999999971</v>
      </c>
      <c r="F57">
        <f>F56+E56*Tableau1[[#This Row],[dt]]+0.5*Tableau1[[#This Row],[dt]]*Tableau1[[#This Row],[dt]]*D56</f>
        <v>-37.056250000000027</v>
      </c>
      <c r="G57">
        <f>-0.5*9.8*Tableau1[[#This Row],[t]]*Tableau1[[#This Row],[t]]</f>
        <v>-37.056249999999956</v>
      </c>
      <c r="I57" t="s">
        <v>63</v>
      </c>
    </row>
    <row r="58" spans="1:9" x14ac:dyDescent="0.35">
      <c r="A58">
        <f t="shared" si="1"/>
        <v>0.05</v>
      </c>
      <c r="B58">
        <f>SUM($A$2:A58)</f>
        <v>2.799999999999998</v>
      </c>
      <c r="C58">
        <f t="shared" si="0"/>
        <v>-147</v>
      </c>
      <c r="D58">
        <f>(Tableau1[[#This Row],[Fg]])/$M$2</f>
        <v>-9.8000000000000007</v>
      </c>
      <c r="E58">
        <f t="shared" si="2"/>
        <v>-27.439999999999969</v>
      </c>
      <c r="F58">
        <f>F57+E57*Tableau1[[#This Row],[dt]]+0.5*Tableau1[[#This Row],[dt]]*Tableau1[[#This Row],[dt]]*D57</f>
        <v>-38.416000000000025</v>
      </c>
      <c r="G58">
        <f>-0.5*9.8*Tableau1[[#This Row],[t]]*Tableau1[[#This Row],[t]]</f>
        <v>-38.415999999999947</v>
      </c>
      <c r="I58" t="s">
        <v>64</v>
      </c>
    </row>
    <row r="59" spans="1:9" x14ac:dyDescent="0.35">
      <c r="A59">
        <f t="shared" si="1"/>
        <v>0.05</v>
      </c>
      <c r="B59">
        <f>SUM($A$2:A59)</f>
        <v>2.8499999999999979</v>
      </c>
      <c r="C59">
        <f t="shared" si="0"/>
        <v>-147</v>
      </c>
      <c r="D59">
        <f>(Tableau1[[#This Row],[Fg]])/$M$2</f>
        <v>-9.8000000000000007</v>
      </c>
      <c r="E59">
        <f t="shared" si="2"/>
        <v>-27.929999999999968</v>
      </c>
      <c r="F59">
        <f>F58+E58*Tableau1[[#This Row],[dt]]+0.5*Tableau1[[#This Row],[dt]]*Tableau1[[#This Row],[dt]]*D58</f>
        <v>-39.800250000000027</v>
      </c>
      <c r="G59">
        <f>-0.5*9.8*Tableau1[[#This Row],[t]]*Tableau1[[#This Row],[t]]</f>
        <v>-39.800249999999942</v>
      </c>
      <c r="I59" t="s">
        <v>65</v>
      </c>
    </row>
    <row r="60" spans="1:9" x14ac:dyDescent="0.35">
      <c r="A60">
        <f t="shared" si="1"/>
        <v>0.05</v>
      </c>
      <c r="B60">
        <f>SUM($A$2:A60)</f>
        <v>2.8999999999999977</v>
      </c>
      <c r="C60">
        <f t="shared" si="0"/>
        <v>-147</v>
      </c>
      <c r="D60">
        <f>(Tableau1[[#This Row],[Fg]])/$M$2</f>
        <v>-9.8000000000000007</v>
      </c>
      <c r="E60">
        <f t="shared" si="2"/>
        <v>-28.419999999999966</v>
      </c>
      <c r="F60">
        <f>F59+E59*Tableau1[[#This Row],[dt]]+0.5*Tableau1[[#This Row],[dt]]*Tableau1[[#This Row],[dt]]*D59</f>
        <v>-41.209000000000024</v>
      </c>
      <c r="G60">
        <f>-0.5*9.8*Tableau1[[#This Row],[t]]*Tableau1[[#This Row],[t]]</f>
        <v>-41.208999999999939</v>
      </c>
      <c r="I60" t="s">
        <v>66</v>
      </c>
    </row>
    <row r="61" spans="1:9" x14ac:dyDescent="0.35">
      <c r="A61">
        <f t="shared" si="1"/>
        <v>0.05</v>
      </c>
      <c r="B61">
        <f>SUM($A$2:A61)</f>
        <v>2.9499999999999975</v>
      </c>
      <c r="C61">
        <f t="shared" si="0"/>
        <v>-147</v>
      </c>
      <c r="D61">
        <f>(Tableau1[[#This Row],[Fg]])/$M$2</f>
        <v>-9.8000000000000007</v>
      </c>
      <c r="E61">
        <f t="shared" si="2"/>
        <v>-28.909999999999965</v>
      </c>
      <c r="F61">
        <f>F60+E60*Tableau1[[#This Row],[dt]]+0.5*Tableau1[[#This Row],[dt]]*Tableau1[[#This Row],[dt]]*D60</f>
        <v>-42.642250000000026</v>
      </c>
      <c r="G61">
        <f>-0.5*9.8*Tableau1[[#This Row],[t]]*Tableau1[[#This Row],[t]]</f>
        <v>-42.642249999999933</v>
      </c>
      <c r="I61" t="s">
        <v>67</v>
      </c>
    </row>
    <row r="62" spans="1:9" x14ac:dyDescent="0.35">
      <c r="A62">
        <f t="shared" si="1"/>
        <v>0.05</v>
      </c>
      <c r="B62">
        <f>SUM($A$2:A62)</f>
        <v>2.9999999999999973</v>
      </c>
      <c r="C62">
        <f t="shared" si="0"/>
        <v>-147</v>
      </c>
      <c r="D62">
        <f>(Tableau1[[#This Row],[Fg]])/$M$2</f>
        <v>-9.8000000000000007</v>
      </c>
      <c r="E62">
        <f t="shared" si="2"/>
        <v>-29.399999999999963</v>
      </c>
      <c r="F62">
        <f>F61+E61*Tableau1[[#This Row],[dt]]+0.5*Tableau1[[#This Row],[dt]]*Tableau1[[#This Row],[dt]]*D61</f>
        <v>-44.100000000000023</v>
      </c>
      <c r="G62">
        <f>-0.5*9.8*Tableau1[[#This Row],[t]]*Tableau1[[#This Row],[t]]</f>
        <v>-44.099999999999923</v>
      </c>
      <c r="I62" t="s">
        <v>68</v>
      </c>
    </row>
    <row r="63" spans="1:9" x14ac:dyDescent="0.35">
      <c r="A63">
        <f t="shared" si="1"/>
        <v>0.05</v>
      </c>
      <c r="B63">
        <f>SUM($A$2:A63)</f>
        <v>3.0499999999999972</v>
      </c>
      <c r="C63">
        <f t="shared" si="0"/>
        <v>-147</v>
      </c>
      <c r="D63">
        <f>(Tableau1[[#This Row],[Fg]])/$M$2</f>
        <v>-9.8000000000000007</v>
      </c>
      <c r="E63">
        <f t="shared" si="2"/>
        <v>-29.889999999999961</v>
      </c>
      <c r="F63">
        <f>F62+E62*Tableau1[[#This Row],[dt]]+0.5*Tableau1[[#This Row],[dt]]*Tableau1[[#This Row],[dt]]*D62</f>
        <v>-45.582250000000023</v>
      </c>
      <c r="G63">
        <f>-0.5*9.8*Tableau1[[#This Row],[t]]*Tableau1[[#This Row],[t]]</f>
        <v>-45.582249999999924</v>
      </c>
      <c r="I63" t="s">
        <v>69</v>
      </c>
    </row>
    <row r="64" spans="1:9" x14ac:dyDescent="0.35">
      <c r="A64">
        <f t="shared" si="1"/>
        <v>0.05</v>
      </c>
      <c r="B64">
        <f>SUM($A$2:A64)</f>
        <v>3.099999999999997</v>
      </c>
      <c r="C64">
        <f t="shared" si="0"/>
        <v>-147</v>
      </c>
      <c r="D64">
        <f>(Tableau1[[#This Row],[Fg]])/$M$2</f>
        <v>-9.8000000000000007</v>
      </c>
      <c r="E64">
        <f t="shared" si="2"/>
        <v>-30.37999999999996</v>
      </c>
      <c r="F64">
        <f>F63+E63*Tableau1[[#This Row],[dt]]+0.5*Tableau1[[#This Row],[dt]]*Tableau1[[#This Row],[dt]]*D63</f>
        <v>-47.08900000000002</v>
      </c>
      <c r="G64">
        <f>-0.5*9.8*Tableau1[[#This Row],[t]]*Tableau1[[#This Row],[t]]</f>
        <v>-47.088999999999913</v>
      </c>
      <c r="I64" t="s">
        <v>70</v>
      </c>
    </row>
    <row r="65" spans="1:9" x14ac:dyDescent="0.35">
      <c r="A65">
        <f t="shared" si="1"/>
        <v>0.05</v>
      </c>
      <c r="B65">
        <f>SUM($A$2:A65)</f>
        <v>3.1499999999999968</v>
      </c>
      <c r="C65">
        <f t="shared" si="0"/>
        <v>-147</v>
      </c>
      <c r="D65">
        <f>(Tableau1[[#This Row],[Fg]])/$M$2</f>
        <v>-9.8000000000000007</v>
      </c>
      <c r="E65">
        <f t="shared" si="2"/>
        <v>-30.869999999999958</v>
      </c>
      <c r="F65">
        <f>F64+E64*Tableau1[[#This Row],[dt]]+0.5*Tableau1[[#This Row],[dt]]*Tableau1[[#This Row],[dt]]*D64</f>
        <v>-48.62025000000002</v>
      </c>
      <c r="G65">
        <f>-0.5*9.8*Tableau1[[#This Row],[t]]*Tableau1[[#This Row],[t]]</f>
        <v>-48.620249999999906</v>
      </c>
      <c r="I65" t="s">
        <v>71</v>
      </c>
    </row>
    <row r="66" spans="1:9" x14ac:dyDescent="0.35">
      <c r="A66">
        <f t="shared" si="1"/>
        <v>0.05</v>
      </c>
      <c r="B66">
        <f>SUM($A$2:A66)</f>
        <v>3.1999999999999966</v>
      </c>
      <c r="C66">
        <f t="shared" ref="C66:C129" si="3">-9.8*$M$2</f>
        <v>-147</v>
      </c>
      <c r="D66">
        <f>(Tableau1[[#This Row],[Fg]])/$M$2</f>
        <v>-9.8000000000000007</v>
      </c>
      <c r="E66">
        <f t="shared" si="2"/>
        <v>-31.359999999999957</v>
      </c>
      <c r="F66">
        <f>F65+E65*Tableau1[[#This Row],[dt]]+0.5*Tableau1[[#This Row],[dt]]*Tableau1[[#This Row],[dt]]*D65</f>
        <v>-50.176000000000023</v>
      </c>
      <c r="G66">
        <f>-0.5*9.8*Tableau1[[#This Row],[t]]*Tableau1[[#This Row],[t]]</f>
        <v>-50.175999999999895</v>
      </c>
      <c r="I66" t="s">
        <v>72</v>
      </c>
    </row>
    <row r="67" spans="1:9" x14ac:dyDescent="0.35">
      <c r="A67">
        <f t="shared" si="1"/>
        <v>0.05</v>
      </c>
      <c r="B67">
        <f>SUM($A$2:A67)</f>
        <v>3.2499999999999964</v>
      </c>
      <c r="C67">
        <f t="shared" si="3"/>
        <v>-147</v>
      </c>
      <c r="D67">
        <f>(Tableau1[[#This Row],[Fg]])/$M$2</f>
        <v>-9.8000000000000007</v>
      </c>
      <c r="E67">
        <f t="shared" si="2"/>
        <v>-31.849999999999955</v>
      </c>
      <c r="F67">
        <f>F66+E66*Tableau1[[#This Row],[dt]]+0.5*Tableau1[[#This Row],[dt]]*Tableau1[[#This Row],[dt]]*D66</f>
        <v>-51.756250000000023</v>
      </c>
      <c r="G67">
        <f>-0.5*9.8*Tableau1[[#This Row],[t]]*Tableau1[[#This Row],[t]]</f>
        <v>-51.756249999999888</v>
      </c>
      <c r="I67" t="s">
        <v>73</v>
      </c>
    </row>
    <row r="68" spans="1:9" x14ac:dyDescent="0.35">
      <c r="A68">
        <f t="shared" ref="A68:A131" si="4">0.05</f>
        <v>0.05</v>
      </c>
      <c r="B68">
        <f>SUM($A$2:A68)</f>
        <v>3.2999999999999963</v>
      </c>
      <c r="C68">
        <f t="shared" si="3"/>
        <v>-147</v>
      </c>
      <c r="D68">
        <f>(Tableau1[[#This Row],[Fg]])/$M$2</f>
        <v>-9.8000000000000007</v>
      </c>
      <c r="E68">
        <f t="shared" ref="E68:E131" si="5">E67+ D67*A68</f>
        <v>-32.339999999999954</v>
      </c>
      <c r="F68">
        <f>F67+E67*Tableau1[[#This Row],[dt]]+0.5*Tableau1[[#This Row],[dt]]*Tableau1[[#This Row],[dt]]*D67</f>
        <v>-53.361000000000026</v>
      </c>
      <c r="G68">
        <f>-0.5*9.8*Tableau1[[#This Row],[t]]*Tableau1[[#This Row],[t]]</f>
        <v>-53.360999999999883</v>
      </c>
      <c r="I68" t="s">
        <v>74</v>
      </c>
    </row>
    <row r="69" spans="1:9" x14ac:dyDescent="0.35">
      <c r="A69">
        <f t="shared" si="4"/>
        <v>0.05</v>
      </c>
      <c r="B69">
        <f>SUM($A$2:A69)</f>
        <v>3.3499999999999961</v>
      </c>
      <c r="C69">
        <f t="shared" si="3"/>
        <v>-147</v>
      </c>
      <c r="D69">
        <f>(Tableau1[[#This Row],[Fg]])/$M$2</f>
        <v>-9.8000000000000007</v>
      </c>
      <c r="E69">
        <f t="shared" si="5"/>
        <v>-32.829999999999956</v>
      </c>
      <c r="F69">
        <f>F68+E68*Tableau1[[#This Row],[dt]]+0.5*Tableau1[[#This Row],[dt]]*Tableau1[[#This Row],[dt]]*D68</f>
        <v>-54.990250000000024</v>
      </c>
      <c r="G69">
        <f>-0.5*9.8*Tableau1[[#This Row],[t]]*Tableau1[[#This Row],[t]]</f>
        <v>-54.990249999999875</v>
      </c>
      <c r="I69" t="s">
        <v>75</v>
      </c>
    </row>
    <row r="70" spans="1:9" x14ac:dyDescent="0.35">
      <c r="A70">
        <f t="shared" si="4"/>
        <v>0.05</v>
      </c>
      <c r="B70">
        <f>SUM($A$2:A70)</f>
        <v>3.3999999999999959</v>
      </c>
      <c r="C70">
        <f t="shared" si="3"/>
        <v>-147</v>
      </c>
      <c r="D70">
        <f>(Tableau1[[#This Row],[Fg]])/$M$2</f>
        <v>-9.8000000000000007</v>
      </c>
      <c r="E70">
        <f t="shared" si="5"/>
        <v>-33.319999999999958</v>
      </c>
      <c r="F70">
        <f>F69+E69*Tableau1[[#This Row],[dt]]+0.5*Tableau1[[#This Row],[dt]]*Tableau1[[#This Row],[dt]]*D69</f>
        <v>-56.644000000000027</v>
      </c>
      <c r="G70">
        <f>-0.5*9.8*Tableau1[[#This Row],[t]]*Tableau1[[#This Row],[t]]</f>
        <v>-56.64399999999987</v>
      </c>
      <c r="I70" t="s">
        <v>76</v>
      </c>
    </row>
    <row r="71" spans="1:9" x14ac:dyDescent="0.35">
      <c r="A71">
        <f t="shared" si="4"/>
        <v>0.05</v>
      </c>
      <c r="B71">
        <f>SUM($A$2:A71)</f>
        <v>3.4499999999999957</v>
      </c>
      <c r="C71">
        <f t="shared" si="3"/>
        <v>-147</v>
      </c>
      <c r="D71">
        <f>(Tableau1[[#This Row],[Fg]])/$M$2</f>
        <v>-9.8000000000000007</v>
      </c>
      <c r="E71">
        <f t="shared" si="5"/>
        <v>-33.80999999999996</v>
      </c>
      <c r="F71">
        <f>F70+E70*Tableau1[[#This Row],[dt]]+0.5*Tableau1[[#This Row],[dt]]*Tableau1[[#This Row],[dt]]*D70</f>
        <v>-58.322250000000025</v>
      </c>
      <c r="G71">
        <f>-0.5*9.8*Tableau1[[#This Row],[t]]*Tableau1[[#This Row],[t]]</f>
        <v>-58.322249999999862</v>
      </c>
      <c r="I71" t="s">
        <v>77</v>
      </c>
    </row>
    <row r="72" spans="1:9" x14ac:dyDescent="0.35">
      <c r="A72">
        <f t="shared" si="4"/>
        <v>0.05</v>
      </c>
      <c r="B72">
        <f>SUM($A$2:A72)</f>
        <v>3.4999999999999956</v>
      </c>
      <c r="C72">
        <f t="shared" si="3"/>
        <v>-147</v>
      </c>
      <c r="D72">
        <f>(Tableau1[[#This Row],[Fg]])/$M$2</f>
        <v>-9.8000000000000007</v>
      </c>
      <c r="E72">
        <f t="shared" si="5"/>
        <v>-34.299999999999962</v>
      </c>
      <c r="F72">
        <f>F71+E71*Tableau1[[#This Row],[dt]]+0.5*Tableau1[[#This Row],[dt]]*Tableau1[[#This Row],[dt]]*D71</f>
        <v>-60.025000000000027</v>
      </c>
      <c r="G72">
        <f>-0.5*9.8*Tableau1[[#This Row],[t]]*Tableau1[[#This Row],[t]]</f>
        <v>-60.024999999999856</v>
      </c>
      <c r="I72" t="s">
        <v>78</v>
      </c>
    </row>
    <row r="73" spans="1:9" x14ac:dyDescent="0.35">
      <c r="A73">
        <f t="shared" si="4"/>
        <v>0.05</v>
      </c>
      <c r="B73">
        <f>SUM($A$2:A73)</f>
        <v>3.5499999999999954</v>
      </c>
      <c r="C73">
        <f t="shared" si="3"/>
        <v>-147</v>
      </c>
      <c r="D73">
        <f>(Tableau1[[#This Row],[Fg]])/$M$2</f>
        <v>-9.8000000000000007</v>
      </c>
      <c r="E73">
        <f t="shared" si="5"/>
        <v>-34.789999999999964</v>
      </c>
      <c r="F73">
        <f>F72+E72*Tableau1[[#This Row],[dt]]+0.5*Tableau1[[#This Row],[dt]]*Tableau1[[#This Row],[dt]]*D72</f>
        <v>-61.752250000000025</v>
      </c>
      <c r="G73">
        <f>-0.5*9.8*Tableau1[[#This Row],[t]]*Tableau1[[#This Row],[t]]</f>
        <v>-61.75224999999984</v>
      </c>
      <c r="I73" t="s">
        <v>79</v>
      </c>
    </row>
    <row r="74" spans="1:9" x14ac:dyDescent="0.35">
      <c r="A74">
        <f t="shared" si="4"/>
        <v>0.05</v>
      </c>
      <c r="B74">
        <f>SUM($A$2:A74)</f>
        <v>3.5999999999999952</v>
      </c>
      <c r="C74">
        <f t="shared" si="3"/>
        <v>-147</v>
      </c>
      <c r="D74">
        <f>(Tableau1[[#This Row],[Fg]])/$M$2</f>
        <v>-9.8000000000000007</v>
      </c>
      <c r="E74">
        <f t="shared" si="5"/>
        <v>-35.279999999999966</v>
      </c>
      <c r="F74">
        <f>F73+E73*Tableau1[[#This Row],[dt]]+0.5*Tableau1[[#This Row],[dt]]*Tableau1[[#This Row],[dt]]*D73</f>
        <v>-63.504000000000026</v>
      </c>
      <c r="G74">
        <f>-0.5*9.8*Tableau1[[#This Row],[t]]*Tableau1[[#This Row],[t]]</f>
        <v>-63.503999999999841</v>
      </c>
      <c r="I74" t="s">
        <v>80</v>
      </c>
    </row>
    <row r="75" spans="1:9" x14ac:dyDescent="0.35">
      <c r="A75">
        <f t="shared" si="4"/>
        <v>0.05</v>
      </c>
      <c r="B75">
        <f>SUM($A$2:A75)</f>
        <v>3.649999999999995</v>
      </c>
      <c r="C75">
        <f t="shared" si="3"/>
        <v>-147</v>
      </c>
      <c r="D75">
        <f>(Tableau1[[#This Row],[Fg]])/$M$2</f>
        <v>-9.8000000000000007</v>
      </c>
      <c r="E75">
        <f t="shared" si="5"/>
        <v>-35.769999999999968</v>
      </c>
      <c r="F75">
        <f>F74+E74*Tableau1[[#This Row],[dt]]+0.5*Tableau1[[#This Row],[dt]]*Tableau1[[#This Row],[dt]]*D74</f>
        <v>-65.280250000000024</v>
      </c>
      <c r="G75">
        <f>-0.5*9.8*Tableau1[[#This Row],[t]]*Tableau1[[#This Row],[t]]</f>
        <v>-65.280249999999825</v>
      </c>
      <c r="I75" t="s">
        <v>81</v>
      </c>
    </row>
    <row r="76" spans="1:9" x14ac:dyDescent="0.35">
      <c r="A76">
        <f t="shared" si="4"/>
        <v>0.05</v>
      </c>
      <c r="B76">
        <f>SUM($A$2:A76)</f>
        <v>3.6999999999999948</v>
      </c>
      <c r="C76">
        <f t="shared" si="3"/>
        <v>-147</v>
      </c>
      <c r="D76">
        <f>(Tableau1[[#This Row],[Fg]])/$M$2</f>
        <v>-9.8000000000000007</v>
      </c>
      <c r="E76">
        <f t="shared" si="5"/>
        <v>-36.25999999999997</v>
      </c>
      <c r="F76">
        <f>F75+E75*Tableau1[[#This Row],[dt]]+0.5*Tableau1[[#This Row],[dt]]*Tableau1[[#This Row],[dt]]*D75</f>
        <v>-67.081000000000017</v>
      </c>
      <c r="G76">
        <f>-0.5*9.8*Tableau1[[#This Row],[t]]*Tableau1[[#This Row],[t]]</f>
        <v>-67.080999999999818</v>
      </c>
      <c r="I76" t="s">
        <v>82</v>
      </c>
    </row>
    <row r="77" spans="1:9" x14ac:dyDescent="0.35">
      <c r="A77">
        <f t="shared" si="4"/>
        <v>0.05</v>
      </c>
      <c r="B77">
        <f>SUM($A$2:A77)</f>
        <v>3.7499999999999947</v>
      </c>
      <c r="C77">
        <f t="shared" si="3"/>
        <v>-147</v>
      </c>
      <c r="D77">
        <f>(Tableau1[[#This Row],[Fg]])/$M$2</f>
        <v>-9.8000000000000007</v>
      </c>
      <c r="E77">
        <f t="shared" si="5"/>
        <v>-36.749999999999972</v>
      </c>
      <c r="F77">
        <f>F76+E76*Tableau1[[#This Row],[dt]]+0.5*Tableau1[[#This Row],[dt]]*Tableau1[[#This Row],[dt]]*D76</f>
        <v>-68.906250000000014</v>
      </c>
      <c r="G77">
        <f>-0.5*9.8*Tableau1[[#This Row],[t]]*Tableau1[[#This Row],[t]]</f>
        <v>-68.906249999999815</v>
      </c>
      <c r="I77" t="s">
        <v>83</v>
      </c>
    </row>
    <row r="78" spans="1:9" x14ac:dyDescent="0.35">
      <c r="A78">
        <f t="shared" si="4"/>
        <v>0.05</v>
      </c>
      <c r="B78">
        <f>SUM($A$2:A78)</f>
        <v>3.7999999999999945</v>
      </c>
      <c r="C78">
        <f t="shared" si="3"/>
        <v>-147</v>
      </c>
      <c r="D78">
        <f>(Tableau1[[#This Row],[Fg]])/$M$2</f>
        <v>-9.8000000000000007</v>
      </c>
      <c r="E78">
        <f t="shared" si="5"/>
        <v>-37.239999999999974</v>
      </c>
      <c r="F78">
        <f>F77+E77*Tableau1[[#This Row],[dt]]+0.5*Tableau1[[#This Row],[dt]]*Tableau1[[#This Row],[dt]]*D77</f>
        <v>-70.756</v>
      </c>
      <c r="G78">
        <f>-0.5*9.8*Tableau1[[#This Row],[t]]*Tableau1[[#This Row],[t]]</f>
        <v>-70.755999999999801</v>
      </c>
      <c r="I78" t="s">
        <v>84</v>
      </c>
    </row>
    <row r="79" spans="1:9" x14ac:dyDescent="0.35">
      <c r="A79">
        <f t="shared" si="4"/>
        <v>0.05</v>
      </c>
      <c r="B79">
        <f>SUM($A$2:A79)</f>
        <v>3.8499999999999943</v>
      </c>
      <c r="C79">
        <f t="shared" si="3"/>
        <v>-147</v>
      </c>
      <c r="D79">
        <f>(Tableau1[[#This Row],[Fg]])/$M$2</f>
        <v>-9.8000000000000007</v>
      </c>
      <c r="E79">
        <f t="shared" si="5"/>
        <v>-37.729999999999976</v>
      </c>
      <c r="F79">
        <f>F78+E78*Tableau1[[#This Row],[dt]]+0.5*Tableau1[[#This Row],[dt]]*Tableau1[[#This Row],[dt]]*D78</f>
        <v>-72.63024999999999</v>
      </c>
      <c r="G79">
        <f>-0.5*9.8*Tableau1[[#This Row],[t]]*Tableau1[[#This Row],[t]]</f>
        <v>-72.630249999999791</v>
      </c>
      <c r="I79" t="s">
        <v>85</v>
      </c>
    </row>
    <row r="80" spans="1:9" x14ac:dyDescent="0.35">
      <c r="A80">
        <f t="shared" si="4"/>
        <v>0.05</v>
      </c>
      <c r="B80">
        <f>SUM($A$2:A80)</f>
        <v>3.8999999999999941</v>
      </c>
      <c r="C80">
        <f t="shared" si="3"/>
        <v>-147</v>
      </c>
      <c r="D80">
        <f>(Tableau1[[#This Row],[Fg]])/$M$2</f>
        <v>-9.8000000000000007</v>
      </c>
      <c r="E80">
        <f t="shared" si="5"/>
        <v>-38.219999999999978</v>
      </c>
      <c r="F80">
        <f>F79+E79*Tableau1[[#This Row],[dt]]+0.5*Tableau1[[#This Row],[dt]]*Tableau1[[#This Row],[dt]]*D79</f>
        <v>-74.528999999999982</v>
      </c>
      <c r="G80">
        <f>-0.5*9.8*Tableau1[[#This Row],[t]]*Tableau1[[#This Row],[t]]</f>
        <v>-74.528999999999769</v>
      </c>
      <c r="I80" t="s">
        <v>86</v>
      </c>
    </row>
    <row r="81" spans="1:9" x14ac:dyDescent="0.35">
      <c r="A81">
        <f t="shared" si="4"/>
        <v>0.05</v>
      </c>
      <c r="B81">
        <f>SUM($A$2:A81)</f>
        <v>3.949999999999994</v>
      </c>
      <c r="C81">
        <f t="shared" si="3"/>
        <v>-147</v>
      </c>
      <c r="D81">
        <f>(Tableau1[[#This Row],[Fg]])/$M$2</f>
        <v>-9.8000000000000007</v>
      </c>
      <c r="E81">
        <f t="shared" si="5"/>
        <v>-38.70999999999998</v>
      </c>
      <c r="F81">
        <f>F80+E80*Tableau1[[#This Row],[dt]]+0.5*Tableau1[[#This Row],[dt]]*Tableau1[[#This Row],[dt]]*D80</f>
        <v>-76.452249999999978</v>
      </c>
      <c r="G81">
        <f>-0.5*9.8*Tableau1[[#This Row],[t]]*Tableau1[[#This Row],[t]]</f>
        <v>-76.452249999999779</v>
      </c>
      <c r="I81" t="s">
        <v>87</v>
      </c>
    </row>
    <row r="82" spans="1:9" x14ac:dyDescent="0.35">
      <c r="A82">
        <f t="shared" si="4"/>
        <v>0.05</v>
      </c>
      <c r="B82">
        <f>SUM($A$2:A82)</f>
        <v>3.9999999999999938</v>
      </c>
      <c r="C82">
        <f t="shared" si="3"/>
        <v>-147</v>
      </c>
      <c r="D82">
        <f>(Tableau1[[#This Row],[Fg]])/$M$2</f>
        <v>-9.8000000000000007</v>
      </c>
      <c r="E82">
        <f t="shared" si="5"/>
        <v>-39.199999999999982</v>
      </c>
      <c r="F82">
        <f>F81+E81*Tableau1[[#This Row],[dt]]+0.5*Tableau1[[#This Row],[dt]]*Tableau1[[#This Row],[dt]]*D81</f>
        <v>-78.399999999999977</v>
      </c>
      <c r="G82">
        <f>-0.5*9.8*Tableau1[[#This Row],[t]]*Tableau1[[#This Row],[t]]</f>
        <v>-78.39999999999975</v>
      </c>
      <c r="I82" t="s">
        <v>88</v>
      </c>
    </row>
    <row r="83" spans="1:9" x14ac:dyDescent="0.35">
      <c r="A83">
        <f t="shared" si="4"/>
        <v>0.05</v>
      </c>
      <c r="B83">
        <f>SUM($A$2:A83)</f>
        <v>4.0499999999999936</v>
      </c>
      <c r="C83">
        <f t="shared" si="3"/>
        <v>-147</v>
      </c>
      <c r="D83">
        <f>(Tableau1[[#This Row],[Fg]])/$M$2</f>
        <v>-9.8000000000000007</v>
      </c>
      <c r="E83">
        <f t="shared" si="5"/>
        <v>-39.689999999999984</v>
      </c>
      <c r="F83">
        <f>F82+E82*Tableau1[[#This Row],[dt]]+0.5*Tableau1[[#This Row],[dt]]*Tableau1[[#This Row],[dt]]*D82</f>
        <v>-80.372249999999966</v>
      </c>
      <c r="G83">
        <f>-0.5*9.8*Tableau1[[#This Row],[t]]*Tableau1[[#This Row],[t]]</f>
        <v>-80.372249999999752</v>
      </c>
      <c r="I83" t="s">
        <v>89</v>
      </c>
    </row>
    <row r="84" spans="1:9" x14ac:dyDescent="0.35">
      <c r="A84">
        <f t="shared" si="4"/>
        <v>0.05</v>
      </c>
      <c r="B84">
        <f>SUM($A$2:A84)</f>
        <v>4.0999999999999934</v>
      </c>
      <c r="C84">
        <f t="shared" si="3"/>
        <v>-147</v>
      </c>
      <c r="D84">
        <f>(Tableau1[[#This Row],[Fg]])/$M$2</f>
        <v>-9.8000000000000007</v>
      </c>
      <c r="E84">
        <f t="shared" si="5"/>
        <v>-40.179999999999986</v>
      </c>
      <c r="F84">
        <f>F83+E83*Tableau1[[#This Row],[dt]]+0.5*Tableau1[[#This Row],[dt]]*Tableau1[[#This Row],[dt]]*D83</f>
        <v>-82.368999999999957</v>
      </c>
      <c r="G84">
        <f>-0.5*9.8*Tableau1[[#This Row],[t]]*Tableau1[[#This Row],[t]]</f>
        <v>-82.36899999999973</v>
      </c>
      <c r="I84" t="s">
        <v>90</v>
      </c>
    </row>
    <row r="85" spans="1:9" x14ac:dyDescent="0.35">
      <c r="A85">
        <f t="shared" si="4"/>
        <v>0.05</v>
      </c>
      <c r="B85">
        <f>SUM($A$2:A85)</f>
        <v>4.1499999999999932</v>
      </c>
      <c r="C85">
        <f t="shared" si="3"/>
        <v>-147</v>
      </c>
      <c r="D85">
        <f>(Tableau1[[#This Row],[Fg]])/$M$2</f>
        <v>-9.8000000000000007</v>
      </c>
      <c r="E85">
        <f t="shared" si="5"/>
        <v>-40.669999999999987</v>
      </c>
      <c r="F85">
        <f>F84+E84*Tableau1[[#This Row],[dt]]+0.5*Tableau1[[#This Row],[dt]]*Tableau1[[#This Row],[dt]]*D84</f>
        <v>-84.390249999999952</v>
      </c>
      <c r="G85">
        <f>-0.5*9.8*Tableau1[[#This Row],[t]]*Tableau1[[#This Row],[t]]</f>
        <v>-84.390249999999739</v>
      </c>
      <c r="I85" t="s">
        <v>91</v>
      </c>
    </row>
    <row r="86" spans="1:9" x14ac:dyDescent="0.35">
      <c r="A86">
        <f t="shared" si="4"/>
        <v>0.05</v>
      </c>
      <c r="B86">
        <f>SUM($A$2:A86)</f>
        <v>4.1999999999999931</v>
      </c>
      <c r="C86">
        <f t="shared" si="3"/>
        <v>-147</v>
      </c>
      <c r="D86">
        <f>(Tableau1[[#This Row],[Fg]])/$M$2</f>
        <v>-9.8000000000000007</v>
      </c>
      <c r="E86">
        <f t="shared" si="5"/>
        <v>-41.159999999999989</v>
      </c>
      <c r="F86">
        <f>F85+E85*Tableau1[[#This Row],[dt]]+0.5*Tableau1[[#This Row],[dt]]*Tableau1[[#This Row],[dt]]*D85</f>
        <v>-86.43599999999995</v>
      </c>
      <c r="G86">
        <f>-0.5*9.8*Tableau1[[#This Row],[t]]*Tableau1[[#This Row],[t]]</f>
        <v>-86.435999999999723</v>
      </c>
      <c r="I86" t="s">
        <v>92</v>
      </c>
    </row>
    <row r="87" spans="1:9" x14ac:dyDescent="0.35">
      <c r="A87">
        <f t="shared" si="4"/>
        <v>0.05</v>
      </c>
      <c r="B87">
        <f>SUM($A$2:A87)</f>
        <v>4.2499999999999929</v>
      </c>
      <c r="C87">
        <f t="shared" si="3"/>
        <v>-147</v>
      </c>
      <c r="D87">
        <f>(Tableau1[[#This Row],[Fg]])/$M$2</f>
        <v>-9.8000000000000007</v>
      </c>
      <c r="E87">
        <f t="shared" si="5"/>
        <v>-41.649999999999991</v>
      </c>
      <c r="F87">
        <f>F86+E86*Tableau1[[#This Row],[dt]]+0.5*Tableau1[[#This Row],[dt]]*Tableau1[[#This Row],[dt]]*D86</f>
        <v>-88.506249999999937</v>
      </c>
      <c r="G87">
        <f>-0.5*9.8*Tableau1[[#This Row],[t]]*Tableau1[[#This Row],[t]]</f>
        <v>-88.50624999999971</v>
      </c>
      <c r="I87" t="s">
        <v>93</v>
      </c>
    </row>
    <row r="88" spans="1:9" x14ac:dyDescent="0.35">
      <c r="A88">
        <f t="shared" si="4"/>
        <v>0.05</v>
      </c>
      <c r="B88">
        <f>SUM($A$2:A88)</f>
        <v>4.2999999999999927</v>
      </c>
      <c r="C88">
        <f t="shared" si="3"/>
        <v>-147</v>
      </c>
      <c r="D88">
        <f>(Tableau1[[#This Row],[Fg]])/$M$2</f>
        <v>-9.8000000000000007</v>
      </c>
      <c r="E88">
        <f t="shared" si="5"/>
        <v>-42.139999999999993</v>
      </c>
      <c r="F88">
        <f>F87+E87*Tableau1[[#This Row],[dt]]+0.5*Tableau1[[#This Row],[dt]]*Tableau1[[#This Row],[dt]]*D87</f>
        <v>-90.600999999999928</v>
      </c>
      <c r="G88">
        <f>-0.5*9.8*Tableau1[[#This Row],[t]]*Tableau1[[#This Row],[t]]</f>
        <v>-90.600999999999701</v>
      </c>
      <c r="I88" t="s">
        <v>94</v>
      </c>
    </row>
    <row r="89" spans="1:9" x14ac:dyDescent="0.35">
      <c r="A89">
        <f t="shared" si="4"/>
        <v>0.05</v>
      </c>
      <c r="B89">
        <f>SUM($A$2:A89)</f>
        <v>4.3499999999999925</v>
      </c>
      <c r="C89">
        <f t="shared" si="3"/>
        <v>-147</v>
      </c>
      <c r="D89">
        <f>(Tableau1[[#This Row],[Fg]])/$M$2</f>
        <v>-9.8000000000000007</v>
      </c>
      <c r="E89">
        <f t="shared" si="5"/>
        <v>-42.629999999999995</v>
      </c>
      <c r="F89">
        <f>F88+E88*Tableau1[[#This Row],[dt]]+0.5*Tableau1[[#This Row],[dt]]*Tableau1[[#This Row],[dt]]*D88</f>
        <v>-92.720249999999922</v>
      </c>
      <c r="G89">
        <f>-0.5*9.8*Tableau1[[#This Row],[t]]*Tableau1[[#This Row],[t]]</f>
        <v>-92.720249999999695</v>
      </c>
      <c r="I89" t="s">
        <v>95</v>
      </c>
    </row>
    <row r="90" spans="1:9" x14ac:dyDescent="0.35">
      <c r="A90">
        <f t="shared" si="4"/>
        <v>0.05</v>
      </c>
      <c r="B90">
        <f>SUM($A$2:A90)</f>
        <v>4.3999999999999924</v>
      </c>
      <c r="C90">
        <f t="shared" si="3"/>
        <v>-147</v>
      </c>
      <c r="D90">
        <f>(Tableau1[[#This Row],[Fg]])/$M$2</f>
        <v>-9.8000000000000007</v>
      </c>
      <c r="E90">
        <f t="shared" si="5"/>
        <v>-43.12</v>
      </c>
      <c r="F90">
        <f>F89+E89*Tableau1[[#This Row],[dt]]+0.5*Tableau1[[#This Row],[dt]]*Tableau1[[#This Row],[dt]]*D89</f>
        <v>-94.863999999999919</v>
      </c>
      <c r="G90">
        <f>-0.5*9.8*Tableau1[[#This Row],[t]]*Tableau1[[#This Row],[t]]</f>
        <v>-94.863999999999677</v>
      </c>
      <c r="I90" t="s">
        <v>96</v>
      </c>
    </row>
    <row r="91" spans="1:9" x14ac:dyDescent="0.35">
      <c r="A91">
        <f t="shared" si="4"/>
        <v>0.05</v>
      </c>
      <c r="B91">
        <f>SUM($A$2:A91)</f>
        <v>4.4499999999999922</v>
      </c>
      <c r="C91">
        <f t="shared" si="3"/>
        <v>-147</v>
      </c>
      <c r="D91">
        <f>(Tableau1[[#This Row],[Fg]])/$M$2</f>
        <v>-9.8000000000000007</v>
      </c>
      <c r="E91">
        <f t="shared" si="5"/>
        <v>-43.61</v>
      </c>
      <c r="F91">
        <f>F90+E90*Tableau1[[#This Row],[dt]]+0.5*Tableau1[[#This Row],[dt]]*Tableau1[[#This Row],[dt]]*D90</f>
        <v>-97.03224999999992</v>
      </c>
      <c r="G91">
        <f>-0.5*9.8*Tableau1[[#This Row],[t]]*Tableau1[[#This Row],[t]]</f>
        <v>-97.032249999999664</v>
      </c>
      <c r="I91" t="s">
        <v>97</v>
      </c>
    </row>
    <row r="92" spans="1:9" x14ac:dyDescent="0.35">
      <c r="A92">
        <f t="shared" si="4"/>
        <v>0.05</v>
      </c>
      <c r="B92">
        <f>SUM($A$2:A92)</f>
        <v>4.499999999999992</v>
      </c>
      <c r="C92">
        <f t="shared" si="3"/>
        <v>-147</v>
      </c>
      <c r="D92">
        <f>(Tableau1[[#This Row],[Fg]])/$M$2</f>
        <v>-9.8000000000000007</v>
      </c>
      <c r="E92">
        <f t="shared" si="5"/>
        <v>-44.1</v>
      </c>
      <c r="F92">
        <f>F91+E91*Tableau1[[#This Row],[dt]]+0.5*Tableau1[[#This Row],[dt]]*Tableau1[[#This Row],[dt]]*D91</f>
        <v>-99.224999999999909</v>
      </c>
      <c r="G92">
        <f>-0.5*9.8*Tableau1[[#This Row],[t]]*Tableau1[[#This Row],[t]]</f>
        <v>-99.224999999999653</v>
      </c>
      <c r="I92" t="s">
        <v>98</v>
      </c>
    </row>
    <row r="93" spans="1:9" x14ac:dyDescent="0.35">
      <c r="A93">
        <f t="shared" si="4"/>
        <v>0.05</v>
      </c>
      <c r="B93">
        <f>SUM($A$2:A93)</f>
        <v>4.5499999999999918</v>
      </c>
      <c r="C93">
        <f t="shared" si="3"/>
        <v>-147</v>
      </c>
      <c r="D93">
        <f>(Tableau1[[#This Row],[Fg]])/$M$2</f>
        <v>-9.8000000000000007</v>
      </c>
      <c r="E93">
        <f t="shared" si="5"/>
        <v>-44.59</v>
      </c>
      <c r="F93">
        <f>F92+E92*Tableau1[[#This Row],[dt]]+0.5*Tableau1[[#This Row],[dt]]*Tableau1[[#This Row],[dt]]*D92</f>
        <v>-101.4422499999999</v>
      </c>
      <c r="G93">
        <f>-0.5*9.8*Tableau1[[#This Row],[t]]*Tableau1[[#This Row],[t]]</f>
        <v>-101.44224999999965</v>
      </c>
      <c r="I93" t="s">
        <v>99</v>
      </c>
    </row>
    <row r="94" spans="1:9" x14ac:dyDescent="0.35">
      <c r="A94">
        <f t="shared" si="4"/>
        <v>0.05</v>
      </c>
      <c r="B94">
        <f>SUM($A$2:A94)</f>
        <v>4.5999999999999917</v>
      </c>
      <c r="C94">
        <f t="shared" si="3"/>
        <v>-147</v>
      </c>
      <c r="D94">
        <f>(Tableau1[[#This Row],[Fg]])/$M$2</f>
        <v>-9.8000000000000007</v>
      </c>
      <c r="E94">
        <f t="shared" si="5"/>
        <v>-45.080000000000005</v>
      </c>
      <c r="F94">
        <f>F93+E93*Tableau1[[#This Row],[dt]]+0.5*Tableau1[[#This Row],[dt]]*Tableau1[[#This Row],[dt]]*D93</f>
        <v>-103.6839999999999</v>
      </c>
      <c r="G94">
        <f>-0.5*9.8*Tableau1[[#This Row],[t]]*Tableau1[[#This Row],[t]]</f>
        <v>-103.68399999999963</v>
      </c>
      <c r="I94" t="s">
        <v>100</v>
      </c>
    </row>
    <row r="95" spans="1:9" x14ac:dyDescent="0.35">
      <c r="A95">
        <f t="shared" si="4"/>
        <v>0.05</v>
      </c>
      <c r="B95">
        <f>SUM($A$2:A95)</f>
        <v>4.6499999999999915</v>
      </c>
      <c r="C95">
        <f t="shared" si="3"/>
        <v>-147</v>
      </c>
      <c r="D95">
        <f>(Tableau1[[#This Row],[Fg]])/$M$2</f>
        <v>-9.8000000000000007</v>
      </c>
      <c r="E95">
        <f t="shared" si="5"/>
        <v>-45.570000000000007</v>
      </c>
      <c r="F95">
        <f>F94+E94*Tableau1[[#This Row],[dt]]+0.5*Tableau1[[#This Row],[dt]]*Tableau1[[#This Row],[dt]]*D94</f>
        <v>-105.9502499999999</v>
      </c>
      <c r="G95">
        <f>-0.5*9.8*Tableau1[[#This Row],[t]]*Tableau1[[#This Row],[t]]</f>
        <v>-105.95024999999963</v>
      </c>
      <c r="I95" t="s">
        <v>101</v>
      </c>
    </row>
    <row r="96" spans="1:9" x14ac:dyDescent="0.35">
      <c r="A96">
        <f t="shared" si="4"/>
        <v>0.05</v>
      </c>
      <c r="B96">
        <f>SUM($A$2:A96)</f>
        <v>4.6999999999999913</v>
      </c>
      <c r="C96">
        <f t="shared" si="3"/>
        <v>-147</v>
      </c>
      <c r="D96">
        <f>(Tableau1[[#This Row],[Fg]])/$M$2</f>
        <v>-9.8000000000000007</v>
      </c>
      <c r="E96">
        <f t="shared" si="5"/>
        <v>-46.060000000000009</v>
      </c>
      <c r="F96">
        <f>F95+E95*Tableau1[[#This Row],[dt]]+0.5*Tableau1[[#This Row],[dt]]*Tableau1[[#This Row],[dt]]*D95</f>
        <v>-108.24099999999989</v>
      </c>
      <c r="G96">
        <f>-0.5*9.8*Tableau1[[#This Row],[t]]*Tableau1[[#This Row],[t]]</f>
        <v>-108.2409999999996</v>
      </c>
      <c r="I96" t="s">
        <v>102</v>
      </c>
    </row>
    <row r="97" spans="1:9" x14ac:dyDescent="0.35">
      <c r="A97">
        <f t="shared" si="4"/>
        <v>0.05</v>
      </c>
      <c r="B97">
        <f>SUM($A$2:A97)</f>
        <v>4.7499999999999911</v>
      </c>
      <c r="C97">
        <f t="shared" si="3"/>
        <v>-147</v>
      </c>
      <c r="D97">
        <f>(Tableau1[[#This Row],[Fg]])/$M$2</f>
        <v>-9.8000000000000007</v>
      </c>
      <c r="E97">
        <f t="shared" si="5"/>
        <v>-46.550000000000011</v>
      </c>
      <c r="F97">
        <f>F96+E96*Tableau1[[#This Row],[dt]]+0.5*Tableau1[[#This Row],[dt]]*Tableau1[[#This Row],[dt]]*D96</f>
        <v>-110.55624999999988</v>
      </c>
      <c r="G97">
        <f>-0.5*9.8*Tableau1[[#This Row],[t]]*Tableau1[[#This Row],[t]]</f>
        <v>-110.55624999999961</v>
      </c>
      <c r="I97" t="s">
        <v>103</v>
      </c>
    </row>
    <row r="98" spans="1:9" x14ac:dyDescent="0.35">
      <c r="A98">
        <f t="shared" si="4"/>
        <v>0.05</v>
      </c>
      <c r="B98">
        <f>SUM($A$2:A98)</f>
        <v>4.7999999999999909</v>
      </c>
      <c r="C98">
        <f t="shared" si="3"/>
        <v>-147</v>
      </c>
      <c r="D98">
        <f>(Tableau1[[#This Row],[Fg]])/$M$2</f>
        <v>-9.8000000000000007</v>
      </c>
      <c r="E98">
        <f t="shared" si="5"/>
        <v>-47.040000000000013</v>
      </c>
      <c r="F98">
        <f>F97+E97*Tableau1[[#This Row],[dt]]+0.5*Tableau1[[#This Row],[dt]]*Tableau1[[#This Row],[dt]]*D97</f>
        <v>-112.89599999999987</v>
      </c>
      <c r="G98">
        <f>-0.5*9.8*Tableau1[[#This Row],[t]]*Tableau1[[#This Row],[t]]</f>
        <v>-112.89599999999957</v>
      </c>
      <c r="I98" t="s">
        <v>104</v>
      </c>
    </row>
    <row r="99" spans="1:9" x14ac:dyDescent="0.35">
      <c r="A99">
        <f t="shared" si="4"/>
        <v>0.05</v>
      </c>
      <c r="B99">
        <f>SUM($A$2:A99)</f>
        <v>4.8499999999999908</v>
      </c>
      <c r="C99">
        <f t="shared" si="3"/>
        <v>-147</v>
      </c>
      <c r="D99">
        <f>(Tableau1[[#This Row],[Fg]])/$M$2</f>
        <v>-9.8000000000000007</v>
      </c>
      <c r="E99">
        <f t="shared" si="5"/>
        <v>-47.530000000000015</v>
      </c>
      <c r="F99">
        <f>F98+E98*Tableau1[[#This Row],[dt]]+0.5*Tableau1[[#This Row],[dt]]*Tableau1[[#This Row],[dt]]*D98</f>
        <v>-115.26024999999987</v>
      </c>
      <c r="G99">
        <f>-0.5*9.8*Tableau1[[#This Row],[t]]*Tableau1[[#This Row],[t]]</f>
        <v>-115.26024999999957</v>
      </c>
      <c r="I99" t="s">
        <v>105</v>
      </c>
    </row>
    <row r="100" spans="1:9" x14ac:dyDescent="0.35">
      <c r="A100">
        <f t="shared" si="4"/>
        <v>0.05</v>
      </c>
      <c r="B100">
        <f>SUM($A$2:A100)</f>
        <v>4.8999999999999906</v>
      </c>
      <c r="C100">
        <f t="shared" si="3"/>
        <v>-147</v>
      </c>
      <c r="D100">
        <f>(Tableau1[[#This Row],[Fg]])/$M$2</f>
        <v>-9.8000000000000007</v>
      </c>
      <c r="E100">
        <f t="shared" si="5"/>
        <v>-48.020000000000017</v>
      </c>
      <c r="F100">
        <f>F99+E99*Tableau1[[#This Row],[dt]]+0.5*Tableau1[[#This Row],[dt]]*Tableau1[[#This Row],[dt]]*D99</f>
        <v>-117.64899999999987</v>
      </c>
      <c r="G100">
        <f>-0.5*9.8*Tableau1[[#This Row],[t]]*Tableau1[[#This Row],[t]]</f>
        <v>-117.64899999999956</v>
      </c>
      <c r="I100" t="s">
        <v>106</v>
      </c>
    </row>
    <row r="101" spans="1:9" x14ac:dyDescent="0.35">
      <c r="A101">
        <f t="shared" si="4"/>
        <v>0.05</v>
      </c>
      <c r="B101">
        <f>SUM($A$2:A101)</f>
        <v>4.9499999999999904</v>
      </c>
      <c r="C101">
        <f t="shared" si="3"/>
        <v>-147</v>
      </c>
      <c r="D101">
        <f>(Tableau1[[#This Row],[Fg]])/$M$2</f>
        <v>-9.8000000000000007</v>
      </c>
      <c r="E101">
        <f t="shared" si="5"/>
        <v>-48.510000000000019</v>
      </c>
      <c r="F101">
        <f>F100+E100*Tableau1[[#This Row],[dt]]+0.5*Tableau1[[#This Row],[dt]]*Tableau1[[#This Row],[dt]]*D100</f>
        <v>-120.06224999999986</v>
      </c>
      <c r="G101">
        <f>-0.5*9.8*Tableau1[[#This Row],[t]]*Tableau1[[#This Row],[t]]</f>
        <v>-120.06224999999955</v>
      </c>
      <c r="I101" t="s">
        <v>107</v>
      </c>
    </row>
    <row r="102" spans="1:9" x14ac:dyDescent="0.35">
      <c r="A102">
        <f t="shared" si="4"/>
        <v>0.05</v>
      </c>
      <c r="B102">
        <f>SUM($A$2:A102)</f>
        <v>4.9999999999999902</v>
      </c>
      <c r="C102">
        <f t="shared" si="3"/>
        <v>-147</v>
      </c>
      <c r="D102">
        <f>(Tableau1[[#This Row],[Fg]])/$M$2</f>
        <v>-9.8000000000000007</v>
      </c>
      <c r="E102">
        <f t="shared" si="5"/>
        <v>-49.000000000000021</v>
      </c>
      <c r="F102">
        <f>F101+E101*Tableau1[[#This Row],[dt]]+0.5*Tableau1[[#This Row],[dt]]*Tableau1[[#This Row],[dt]]*D101</f>
        <v>-122.49999999999986</v>
      </c>
      <c r="G102">
        <f>-0.5*9.8*Tableau1[[#This Row],[t]]*Tableau1[[#This Row],[t]]</f>
        <v>-122.49999999999953</v>
      </c>
      <c r="I102" t="s">
        <v>108</v>
      </c>
    </row>
    <row r="103" spans="1:9" x14ac:dyDescent="0.35">
      <c r="A103">
        <f t="shared" si="4"/>
        <v>0.05</v>
      </c>
      <c r="B103">
        <f>SUM($A$2:A103)</f>
        <v>5.0499999999999901</v>
      </c>
      <c r="C103">
        <f t="shared" si="3"/>
        <v>-147</v>
      </c>
      <c r="D103">
        <f>(Tableau1[[#This Row],[Fg]])/$M$2</f>
        <v>-9.8000000000000007</v>
      </c>
      <c r="E103">
        <f t="shared" si="5"/>
        <v>-49.490000000000023</v>
      </c>
      <c r="F103">
        <f>F102+E102*Tableau1[[#This Row],[dt]]+0.5*Tableau1[[#This Row],[dt]]*Tableau1[[#This Row],[dt]]*D102</f>
        <v>-124.96224999999986</v>
      </c>
      <c r="G103">
        <f>-0.5*9.8*Tableau1[[#This Row],[t]]*Tableau1[[#This Row],[t]]</f>
        <v>-124.96224999999953</v>
      </c>
      <c r="I103" t="s">
        <v>109</v>
      </c>
    </row>
    <row r="104" spans="1:9" x14ac:dyDescent="0.35">
      <c r="A104">
        <f t="shared" si="4"/>
        <v>0.05</v>
      </c>
      <c r="B104">
        <f>SUM($A$2:A104)</f>
        <v>5.0999999999999899</v>
      </c>
      <c r="C104">
        <f t="shared" si="3"/>
        <v>-147</v>
      </c>
      <c r="D104">
        <f>(Tableau1[[#This Row],[Fg]])/$M$2</f>
        <v>-9.8000000000000007</v>
      </c>
      <c r="E104">
        <f t="shared" si="5"/>
        <v>-49.980000000000025</v>
      </c>
      <c r="F104">
        <f>F103+E103*Tableau1[[#This Row],[dt]]+0.5*Tableau1[[#This Row],[dt]]*Tableau1[[#This Row],[dt]]*D103</f>
        <v>-127.44899999999986</v>
      </c>
      <c r="G104">
        <f>-0.5*9.8*Tableau1[[#This Row],[t]]*Tableau1[[#This Row],[t]]</f>
        <v>-127.4489999999995</v>
      </c>
      <c r="I104" t="s">
        <v>110</v>
      </c>
    </row>
    <row r="105" spans="1:9" x14ac:dyDescent="0.35">
      <c r="A105">
        <f t="shared" si="4"/>
        <v>0.05</v>
      </c>
      <c r="B105">
        <f>SUM($A$2:A105)</f>
        <v>5.1499999999999897</v>
      </c>
      <c r="C105">
        <f t="shared" si="3"/>
        <v>-147</v>
      </c>
      <c r="D105">
        <f>(Tableau1[[#This Row],[Fg]])/$M$2</f>
        <v>-9.8000000000000007</v>
      </c>
      <c r="E105">
        <f t="shared" si="5"/>
        <v>-50.470000000000027</v>
      </c>
      <c r="F105">
        <f>F104+E104*Tableau1[[#This Row],[dt]]+0.5*Tableau1[[#This Row],[dt]]*Tableau1[[#This Row],[dt]]*D104</f>
        <v>-129.96024999999986</v>
      </c>
      <c r="G105">
        <f>-0.5*9.8*Tableau1[[#This Row],[t]]*Tableau1[[#This Row],[t]]</f>
        <v>-129.96024999999949</v>
      </c>
      <c r="I105" t="s">
        <v>111</v>
      </c>
    </row>
    <row r="106" spans="1:9" x14ac:dyDescent="0.35">
      <c r="A106">
        <f t="shared" si="4"/>
        <v>0.05</v>
      </c>
      <c r="B106">
        <f>SUM($A$2:A106)</f>
        <v>5.1999999999999895</v>
      </c>
      <c r="C106">
        <f t="shared" si="3"/>
        <v>-147</v>
      </c>
      <c r="D106">
        <f>(Tableau1[[#This Row],[Fg]])/$M$2</f>
        <v>-9.8000000000000007</v>
      </c>
      <c r="E106">
        <f t="shared" si="5"/>
        <v>-50.960000000000029</v>
      </c>
      <c r="F106">
        <f>F105+E105*Tableau1[[#This Row],[dt]]+0.5*Tableau1[[#This Row],[dt]]*Tableau1[[#This Row],[dt]]*D105</f>
        <v>-132.49599999999987</v>
      </c>
      <c r="G106">
        <f>-0.5*9.8*Tableau1[[#This Row],[t]]*Tableau1[[#This Row],[t]]</f>
        <v>-132.49599999999947</v>
      </c>
      <c r="I106" t="s">
        <v>112</v>
      </c>
    </row>
    <row r="107" spans="1:9" x14ac:dyDescent="0.35">
      <c r="A107">
        <f t="shared" si="4"/>
        <v>0.05</v>
      </c>
      <c r="B107">
        <f>SUM($A$2:A107)</f>
        <v>5.2499999999999893</v>
      </c>
      <c r="C107">
        <f t="shared" si="3"/>
        <v>-147</v>
      </c>
      <c r="D107">
        <f>(Tableau1[[#This Row],[Fg]])/$M$2</f>
        <v>-9.8000000000000007</v>
      </c>
      <c r="E107">
        <f t="shared" si="5"/>
        <v>-51.450000000000031</v>
      </c>
      <c r="F107">
        <f>F106+E106*Tableau1[[#This Row],[dt]]+0.5*Tableau1[[#This Row],[dt]]*Tableau1[[#This Row],[dt]]*D106</f>
        <v>-135.05624999999986</v>
      </c>
      <c r="G107">
        <f>-0.5*9.8*Tableau1[[#This Row],[t]]*Tableau1[[#This Row],[t]]</f>
        <v>-135.05624999999947</v>
      </c>
      <c r="I107" t="s">
        <v>113</v>
      </c>
    </row>
    <row r="108" spans="1:9" x14ac:dyDescent="0.35">
      <c r="A108">
        <f t="shared" si="4"/>
        <v>0.05</v>
      </c>
      <c r="B108">
        <f>SUM($A$2:A108)</f>
        <v>5.2999999999999892</v>
      </c>
      <c r="C108">
        <f t="shared" si="3"/>
        <v>-147</v>
      </c>
      <c r="D108">
        <f>(Tableau1[[#This Row],[Fg]])/$M$2</f>
        <v>-9.8000000000000007</v>
      </c>
      <c r="E108">
        <f t="shared" si="5"/>
        <v>-51.940000000000033</v>
      </c>
      <c r="F108">
        <f>F107+E107*Tableau1[[#This Row],[dt]]+0.5*Tableau1[[#This Row],[dt]]*Tableau1[[#This Row],[dt]]*D107</f>
        <v>-137.64099999999985</v>
      </c>
      <c r="G108">
        <f>-0.5*9.8*Tableau1[[#This Row],[t]]*Tableau1[[#This Row],[t]]</f>
        <v>-137.64099999999945</v>
      </c>
      <c r="I108" t="s">
        <v>114</v>
      </c>
    </row>
    <row r="109" spans="1:9" x14ac:dyDescent="0.35">
      <c r="A109">
        <f t="shared" si="4"/>
        <v>0.05</v>
      </c>
      <c r="B109">
        <f>SUM($A$2:A109)</f>
        <v>5.349999999999989</v>
      </c>
      <c r="C109">
        <f t="shared" si="3"/>
        <v>-147</v>
      </c>
      <c r="D109">
        <f>(Tableau1[[#This Row],[Fg]])/$M$2</f>
        <v>-9.8000000000000007</v>
      </c>
      <c r="E109">
        <f t="shared" si="5"/>
        <v>-52.430000000000035</v>
      </c>
      <c r="F109">
        <f>F108+E108*Tableau1[[#This Row],[dt]]+0.5*Tableau1[[#This Row],[dt]]*Tableau1[[#This Row],[dt]]*D108</f>
        <v>-140.25024999999985</v>
      </c>
      <c r="G109">
        <f>-0.5*9.8*Tableau1[[#This Row],[t]]*Tableau1[[#This Row],[t]]</f>
        <v>-140.25024999999943</v>
      </c>
      <c r="I109" t="s">
        <v>115</v>
      </c>
    </row>
    <row r="110" spans="1:9" x14ac:dyDescent="0.35">
      <c r="A110">
        <f t="shared" si="4"/>
        <v>0.05</v>
      </c>
      <c r="B110">
        <f>SUM($A$2:A110)</f>
        <v>5.3999999999999888</v>
      </c>
      <c r="C110">
        <f t="shared" si="3"/>
        <v>-147</v>
      </c>
      <c r="D110">
        <f>(Tableau1[[#This Row],[Fg]])/$M$2</f>
        <v>-9.8000000000000007</v>
      </c>
      <c r="E110">
        <f t="shared" si="5"/>
        <v>-52.920000000000037</v>
      </c>
      <c r="F110">
        <f>F109+E109*Tableau1[[#This Row],[dt]]+0.5*Tableau1[[#This Row],[dt]]*Tableau1[[#This Row],[dt]]*D109</f>
        <v>-142.88399999999984</v>
      </c>
      <c r="G110">
        <f>-0.5*9.8*Tableau1[[#This Row],[t]]*Tableau1[[#This Row],[t]]</f>
        <v>-142.88399999999942</v>
      </c>
      <c r="I110" t="s">
        <v>116</v>
      </c>
    </row>
    <row r="111" spans="1:9" x14ac:dyDescent="0.35">
      <c r="A111">
        <f t="shared" si="4"/>
        <v>0.05</v>
      </c>
      <c r="B111">
        <f>SUM($A$2:A111)</f>
        <v>5.4499999999999886</v>
      </c>
      <c r="C111">
        <f t="shared" si="3"/>
        <v>-147</v>
      </c>
      <c r="D111">
        <f>(Tableau1[[#This Row],[Fg]])/$M$2</f>
        <v>-9.8000000000000007</v>
      </c>
      <c r="E111">
        <f t="shared" si="5"/>
        <v>-53.410000000000039</v>
      </c>
      <c r="F111">
        <f>F110+E110*Tableau1[[#This Row],[dt]]+0.5*Tableau1[[#This Row],[dt]]*Tableau1[[#This Row],[dt]]*D110</f>
        <v>-145.54224999999985</v>
      </c>
      <c r="G111">
        <f>-0.5*9.8*Tableau1[[#This Row],[t]]*Tableau1[[#This Row],[t]]</f>
        <v>-145.5422499999994</v>
      </c>
      <c r="I111" t="s">
        <v>117</v>
      </c>
    </row>
    <row r="112" spans="1:9" x14ac:dyDescent="0.35">
      <c r="A112">
        <f t="shared" si="4"/>
        <v>0.05</v>
      </c>
      <c r="B112">
        <f>SUM($A$2:A112)</f>
        <v>5.4999999999999885</v>
      </c>
      <c r="C112">
        <f t="shared" si="3"/>
        <v>-147</v>
      </c>
      <c r="D112">
        <f>(Tableau1[[#This Row],[Fg]])/$M$2</f>
        <v>-9.8000000000000007</v>
      </c>
      <c r="E112">
        <f t="shared" si="5"/>
        <v>-53.900000000000041</v>
      </c>
      <c r="F112">
        <f>F111+E111*Tableau1[[#This Row],[dt]]+0.5*Tableau1[[#This Row],[dt]]*Tableau1[[#This Row],[dt]]*D111</f>
        <v>-148.22499999999985</v>
      </c>
      <c r="G112">
        <f>-0.5*9.8*Tableau1[[#This Row],[t]]*Tableau1[[#This Row],[t]]</f>
        <v>-148.2249999999994</v>
      </c>
      <c r="I112" t="s">
        <v>118</v>
      </c>
    </row>
    <row r="113" spans="1:9" x14ac:dyDescent="0.35">
      <c r="A113">
        <f t="shared" si="4"/>
        <v>0.05</v>
      </c>
      <c r="B113">
        <f>SUM($A$2:A113)</f>
        <v>5.5499999999999883</v>
      </c>
      <c r="C113">
        <f t="shared" si="3"/>
        <v>-147</v>
      </c>
      <c r="D113">
        <f>(Tableau1[[#This Row],[Fg]])/$M$2</f>
        <v>-9.8000000000000007</v>
      </c>
      <c r="E113">
        <f t="shared" si="5"/>
        <v>-54.390000000000043</v>
      </c>
      <c r="F113">
        <f>F112+E112*Tableau1[[#This Row],[dt]]+0.5*Tableau1[[#This Row],[dt]]*Tableau1[[#This Row],[dt]]*D112</f>
        <v>-150.93224999999984</v>
      </c>
      <c r="G113">
        <f>-0.5*9.8*Tableau1[[#This Row],[t]]*Tableau1[[#This Row],[t]]</f>
        <v>-150.93224999999936</v>
      </c>
      <c r="I113" t="s">
        <v>119</v>
      </c>
    </row>
    <row r="114" spans="1:9" x14ac:dyDescent="0.35">
      <c r="A114">
        <f t="shared" si="4"/>
        <v>0.05</v>
      </c>
      <c r="B114">
        <f>SUM($A$2:A114)</f>
        <v>5.5999999999999881</v>
      </c>
      <c r="C114">
        <f t="shared" si="3"/>
        <v>-147</v>
      </c>
      <c r="D114">
        <f>(Tableau1[[#This Row],[Fg]])/$M$2</f>
        <v>-9.8000000000000007</v>
      </c>
      <c r="E114">
        <f t="shared" si="5"/>
        <v>-54.880000000000045</v>
      </c>
      <c r="F114">
        <f>F113+E113*Tableau1[[#This Row],[dt]]+0.5*Tableau1[[#This Row],[dt]]*Tableau1[[#This Row],[dt]]*D113</f>
        <v>-153.66399999999985</v>
      </c>
      <c r="G114">
        <f>-0.5*9.8*Tableau1[[#This Row],[t]]*Tableau1[[#This Row],[t]]</f>
        <v>-153.66399999999936</v>
      </c>
      <c r="I114" t="s">
        <v>120</v>
      </c>
    </row>
    <row r="115" spans="1:9" x14ac:dyDescent="0.35">
      <c r="A115">
        <f t="shared" si="4"/>
        <v>0.05</v>
      </c>
      <c r="B115">
        <f>SUM($A$2:A115)</f>
        <v>5.6499999999999879</v>
      </c>
      <c r="C115">
        <f t="shared" si="3"/>
        <v>-147</v>
      </c>
      <c r="D115">
        <f>(Tableau1[[#This Row],[Fg]])/$M$2</f>
        <v>-9.8000000000000007</v>
      </c>
      <c r="E115">
        <f t="shared" si="5"/>
        <v>-55.370000000000047</v>
      </c>
      <c r="F115">
        <f>F114+E114*Tableau1[[#This Row],[dt]]+0.5*Tableau1[[#This Row],[dt]]*Tableau1[[#This Row],[dt]]*D114</f>
        <v>-156.42024999999984</v>
      </c>
      <c r="G115">
        <f>-0.5*9.8*Tableau1[[#This Row],[t]]*Tableau1[[#This Row],[t]]</f>
        <v>-156.42024999999933</v>
      </c>
      <c r="I115" t="s">
        <v>121</v>
      </c>
    </row>
    <row r="116" spans="1:9" x14ac:dyDescent="0.35">
      <c r="A116">
        <f t="shared" si="4"/>
        <v>0.05</v>
      </c>
      <c r="B116">
        <f>SUM($A$2:A116)</f>
        <v>5.6999999999999877</v>
      </c>
      <c r="C116">
        <f t="shared" si="3"/>
        <v>-147</v>
      </c>
      <c r="D116">
        <f>(Tableau1[[#This Row],[Fg]])/$M$2</f>
        <v>-9.8000000000000007</v>
      </c>
      <c r="E116">
        <f t="shared" si="5"/>
        <v>-55.860000000000049</v>
      </c>
      <c r="F116">
        <f>F115+E115*Tableau1[[#This Row],[dt]]+0.5*Tableau1[[#This Row],[dt]]*Tableau1[[#This Row],[dt]]*D115</f>
        <v>-159.20099999999982</v>
      </c>
      <c r="G116">
        <f>-0.5*9.8*Tableau1[[#This Row],[t]]*Tableau1[[#This Row],[t]]</f>
        <v>-159.20099999999934</v>
      </c>
      <c r="I116" t="s">
        <v>122</v>
      </c>
    </row>
    <row r="117" spans="1:9" x14ac:dyDescent="0.35">
      <c r="A117">
        <f t="shared" si="4"/>
        <v>0.05</v>
      </c>
      <c r="B117">
        <f>SUM($A$2:A117)</f>
        <v>5.7499999999999876</v>
      </c>
      <c r="C117">
        <f t="shared" si="3"/>
        <v>-147</v>
      </c>
      <c r="D117">
        <f>(Tableau1[[#This Row],[Fg]])/$M$2</f>
        <v>-9.8000000000000007</v>
      </c>
      <c r="E117">
        <f t="shared" si="5"/>
        <v>-56.350000000000051</v>
      </c>
      <c r="F117">
        <f>F116+E116*Tableau1[[#This Row],[dt]]+0.5*Tableau1[[#This Row],[dt]]*Tableau1[[#This Row],[dt]]*D116</f>
        <v>-162.00624999999982</v>
      </c>
      <c r="G117">
        <f>-0.5*9.8*Tableau1[[#This Row],[t]]*Tableau1[[#This Row],[t]]</f>
        <v>-162.00624999999931</v>
      </c>
      <c r="I117" t="s">
        <v>123</v>
      </c>
    </row>
    <row r="118" spans="1:9" x14ac:dyDescent="0.35">
      <c r="A118">
        <f t="shared" si="4"/>
        <v>0.05</v>
      </c>
      <c r="B118">
        <f>SUM($A$2:A118)</f>
        <v>5.7999999999999874</v>
      </c>
      <c r="C118">
        <f t="shared" si="3"/>
        <v>-147</v>
      </c>
      <c r="D118">
        <f>(Tableau1[[#This Row],[Fg]])/$M$2</f>
        <v>-9.8000000000000007</v>
      </c>
      <c r="E118">
        <f t="shared" si="5"/>
        <v>-56.840000000000053</v>
      </c>
      <c r="F118">
        <f>F117+E117*Tableau1[[#This Row],[dt]]+0.5*Tableau1[[#This Row],[dt]]*Tableau1[[#This Row],[dt]]*D117</f>
        <v>-164.83599999999981</v>
      </c>
      <c r="G118">
        <f>-0.5*9.8*Tableau1[[#This Row],[t]]*Tableau1[[#This Row],[t]]</f>
        <v>-164.8359999999993</v>
      </c>
      <c r="I118" t="s">
        <v>124</v>
      </c>
    </row>
    <row r="119" spans="1:9" x14ac:dyDescent="0.35">
      <c r="A119">
        <f t="shared" si="4"/>
        <v>0.05</v>
      </c>
      <c r="B119">
        <f>SUM($A$2:A119)</f>
        <v>5.8499999999999872</v>
      </c>
      <c r="C119">
        <f t="shared" si="3"/>
        <v>-147</v>
      </c>
      <c r="D119">
        <f>(Tableau1[[#This Row],[Fg]])/$M$2</f>
        <v>-9.8000000000000007</v>
      </c>
      <c r="E119">
        <f t="shared" si="5"/>
        <v>-57.330000000000055</v>
      </c>
      <c r="F119">
        <f>F118+E118*Tableau1[[#This Row],[dt]]+0.5*Tableau1[[#This Row],[dt]]*Tableau1[[#This Row],[dt]]*D118</f>
        <v>-167.69024999999982</v>
      </c>
      <c r="G119">
        <f>-0.5*9.8*Tableau1[[#This Row],[t]]*Tableau1[[#This Row],[t]]</f>
        <v>-167.69024999999928</v>
      </c>
      <c r="I119" t="s">
        <v>125</v>
      </c>
    </row>
    <row r="120" spans="1:9" x14ac:dyDescent="0.35">
      <c r="A120">
        <f t="shared" si="4"/>
        <v>0.05</v>
      </c>
      <c r="B120">
        <f>SUM($A$2:A120)</f>
        <v>5.899999999999987</v>
      </c>
      <c r="C120">
        <f t="shared" si="3"/>
        <v>-147</v>
      </c>
      <c r="D120">
        <f>(Tableau1[[#This Row],[Fg]])/$M$2</f>
        <v>-9.8000000000000007</v>
      </c>
      <c r="E120">
        <f t="shared" si="5"/>
        <v>-57.820000000000057</v>
      </c>
      <c r="F120">
        <f>F119+E119*Tableau1[[#This Row],[dt]]+0.5*Tableau1[[#This Row],[dt]]*Tableau1[[#This Row],[dt]]*D119</f>
        <v>-170.56899999999982</v>
      </c>
      <c r="G120">
        <f>-0.5*9.8*Tableau1[[#This Row],[t]]*Tableau1[[#This Row],[t]]</f>
        <v>-170.56899999999928</v>
      </c>
      <c r="I120" t="s">
        <v>126</v>
      </c>
    </row>
    <row r="121" spans="1:9" x14ac:dyDescent="0.35">
      <c r="A121">
        <f t="shared" si="4"/>
        <v>0.05</v>
      </c>
      <c r="B121">
        <f>SUM($A$2:A121)</f>
        <v>5.9499999999999869</v>
      </c>
      <c r="C121">
        <f t="shared" si="3"/>
        <v>-147</v>
      </c>
      <c r="D121">
        <f>(Tableau1[[#This Row],[Fg]])/$M$2</f>
        <v>-9.8000000000000007</v>
      </c>
      <c r="E121">
        <f t="shared" si="5"/>
        <v>-58.310000000000059</v>
      </c>
      <c r="F121">
        <f>F120+E120*Tableau1[[#This Row],[dt]]+0.5*Tableau1[[#This Row],[dt]]*Tableau1[[#This Row],[dt]]*D120</f>
        <v>-173.4722499999998</v>
      </c>
      <c r="G121">
        <f>-0.5*9.8*Tableau1[[#This Row],[t]]*Tableau1[[#This Row],[t]]</f>
        <v>-173.47224999999924</v>
      </c>
      <c r="I121" t="s">
        <v>127</v>
      </c>
    </row>
    <row r="122" spans="1:9" x14ac:dyDescent="0.35">
      <c r="A122">
        <f t="shared" si="4"/>
        <v>0.05</v>
      </c>
      <c r="B122">
        <f>SUM($A$2:A122)</f>
        <v>5.9999999999999867</v>
      </c>
      <c r="C122">
        <f t="shared" si="3"/>
        <v>-147</v>
      </c>
      <c r="D122">
        <f>(Tableau1[[#This Row],[Fg]])/$M$2</f>
        <v>-9.8000000000000007</v>
      </c>
      <c r="E122">
        <f t="shared" si="5"/>
        <v>-58.800000000000061</v>
      </c>
      <c r="F122">
        <f>F121+E121*Tableau1[[#This Row],[dt]]+0.5*Tableau1[[#This Row],[dt]]*Tableau1[[#This Row],[dt]]*D121</f>
        <v>-176.39999999999981</v>
      </c>
      <c r="G122">
        <f>-0.5*9.8*Tableau1[[#This Row],[t]]*Tableau1[[#This Row],[t]]</f>
        <v>-176.39999999999924</v>
      </c>
      <c r="I122" t="s">
        <v>128</v>
      </c>
    </row>
    <row r="123" spans="1:9" x14ac:dyDescent="0.35">
      <c r="A123">
        <f t="shared" si="4"/>
        <v>0.05</v>
      </c>
      <c r="B123">
        <f>SUM($A$2:A123)</f>
        <v>6.0499999999999865</v>
      </c>
      <c r="C123">
        <f t="shared" si="3"/>
        <v>-147</v>
      </c>
      <c r="D123">
        <f>(Tableau1[[#This Row],[Fg]])/$M$2</f>
        <v>-9.8000000000000007</v>
      </c>
      <c r="E123">
        <f t="shared" si="5"/>
        <v>-59.290000000000063</v>
      </c>
      <c r="F123">
        <f>F122+E122*Tableau1[[#This Row],[dt]]+0.5*Tableau1[[#This Row],[dt]]*Tableau1[[#This Row],[dt]]*D122</f>
        <v>-179.3522499999998</v>
      </c>
      <c r="G123">
        <f>-0.5*9.8*Tableau1[[#This Row],[t]]*Tableau1[[#This Row],[t]]</f>
        <v>-179.3522499999992</v>
      </c>
      <c r="I123" t="s">
        <v>129</v>
      </c>
    </row>
    <row r="124" spans="1:9" x14ac:dyDescent="0.35">
      <c r="A124">
        <f t="shared" si="4"/>
        <v>0.05</v>
      </c>
      <c r="B124">
        <f>SUM($A$2:A124)</f>
        <v>6.0999999999999863</v>
      </c>
      <c r="C124">
        <f t="shared" si="3"/>
        <v>-147</v>
      </c>
      <c r="D124">
        <f>(Tableau1[[#This Row],[Fg]])/$M$2</f>
        <v>-9.8000000000000007</v>
      </c>
      <c r="E124">
        <f t="shared" si="5"/>
        <v>-59.780000000000065</v>
      </c>
      <c r="F124">
        <f>F123+E123*Tableau1[[#This Row],[dt]]+0.5*Tableau1[[#This Row],[dt]]*Tableau1[[#This Row],[dt]]*D123</f>
        <v>-182.32899999999981</v>
      </c>
      <c r="G124">
        <f>-0.5*9.8*Tableau1[[#This Row],[t]]*Tableau1[[#This Row],[t]]</f>
        <v>-182.32899999999921</v>
      </c>
      <c r="I124" t="s">
        <v>130</v>
      </c>
    </row>
    <row r="125" spans="1:9" x14ac:dyDescent="0.35">
      <c r="A125">
        <f t="shared" si="4"/>
        <v>0.05</v>
      </c>
      <c r="B125">
        <f>SUM($A$2:A125)</f>
        <v>6.1499999999999861</v>
      </c>
      <c r="C125">
        <f t="shared" si="3"/>
        <v>-147</v>
      </c>
      <c r="D125">
        <f>(Tableau1[[#This Row],[Fg]])/$M$2</f>
        <v>-9.8000000000000007</v>
      </c>
      <c r="E125">
        <f t="shared" si="5"/>
        <v>-60.270000000000067</v>
      </c>
      <c r="F125">
        <f>F124+E124*Tableau1[[#This Row],[dt]]+0.5*Tableau1[[#This Row],[dt]]*Tableau1[[#This Row],[dt]]*D124</f>
        <v>-185.33024999999981</v>
      </c>
      <c r="G125">
        <f>-0.5*9.8*Tableau1[[#This Row],[t]]*Tableau1[[#This Row],[t]]</f>
        <v>-185.33024999999918</v>
      </c>
      <c r="I125" t="s">
        <v>131</v>
      </c>
    </row>
    <row r="126" spans="1:9" x14ac:dyDescent="0.35">
      <c r="A126">
        <f t="shared" si="4"/>
        <v>0.05</v>
      </c>
      <c r="B126">
        <f>SUM($A$2:A126)</f>
        <v>6.199999999999986</v>
      </c>
      <c r="C126">
        <f t="shared" si="3"/>
        <v>-147</v>
      </c>
      <c r="D126">
        <f>(Tableau1[[#This Row],[Fg]])/$M$2</f>
        <v>-9.8000000000000007</v>
      </c>
      <c r="E126">
        <f t="shared" si="5"/>
        <v>-60.760000000000069</v>
      </c>
      <c r="F126">
        <f>F125+E125*Tableau1[[#This Row],[dt]]+0.5*Tableau1[[#This Row],[dt]]*Tableau1[[#This Row],[dt]]*D125</f>
        <v>-188.3559999999998</v>
      </c>
      <c r="G126">
        <f>-0.5*9.8*Tableau1[[#This Row],[t]]*Tableau1[[#This Row],[t]]</f>
        <v>-188.35599999999917</v>
      </c>
      <c r="I126" t="s">
        <v>132</v>
      </c>
    </row>
    <row r="127" spans="1:9" x14ac:dyDescent="0.35">
      <c r="A127">
        <f t="shared" si="4"/>
        <v>0.05</v>
      </c>
      <c r="B127">
        <f>SUM($A$2:A127)</f>
        <v>6.2499999999999858</v>
      </c>
      <c r="C127">
        <f t="shared" si="3"/>
        <v>-147</v>
      </c>
      <c r="D127">
        <f>(Tableau1[[#This Row],[Fg]])/$M$2</f>
        <v>-9.8000000000000007</v>
      </c>
      <c r="E127">
        <f t="shared" si="5"/>
        <v>-61.250000000000071</v>
      </c>
      <c r="F127">
        <f>F126+E126*Tableau1[[#This Row],[dt]]+0.5*Tableau1[[#This Row],[dt]]*Tableau1[[#This Row],[dt]]*D126</f>
        <v>-191.4062499999998</v>
      </c>
      <c r="G127">
        <f>-0.5*9.8*Tableau1[[#This Row],[t]]*Tableau1[[#This Row],[t]]</f>
        <v>-191.40624999999915</v>
      </c>
      <c r="I127" t="s">
        <v>133</v>
      </c>
    </row>
    <row r="128" spans="1:9" x14ac:dyDescent="0.35">
      <c r="A128">
        <f t="shared" si="4"/>
        <v>0.05</v>
      </c>
      <c r="B128">
        <f>SUM($A$2:A128)</f>
        <v>6.2999999999999856</v>
      </c>
      <c r="C128">
        <f t="shared" si="3"/>
        <v>-147</v>
      </c>
      <c r="D128">
        <f>(Tableau1[[#This Row],[Fg]])/$M$2</f>
        <v>-9.8000000000000007</v>
      </c>
      <c r="E128">
        <f t="shared" si="5"/>
        <v>-61.740000000000073</v>
      </c>
      <c r="F128">
        <f>F127+E127*Tableau1[[#This Row],[dt]]+0.5*Tableau1[[#This Row],[dt]]*Tableau1[[#This Row],[dt]]*D127</f>
        <v>-194.4809999999998</v>
      </c>
      <c r="G128">
        <f>-0.5*9.8*Tableau1[[#This Row],[t]]*Tableau1[[#This Row],[t]]</f>
        <v>-194.48099999999914</v>
      </c>
      <c r="I128" t="s">
        <v>134</v>
      </c>
    </row>
    <row r="129" spans="1:9" x14ac:dyDescent="0.35">
      <c r="A129">
        <f t="shared" si="4"/>
        <v>0.05</v>
      </c>
      <c r="B129">
        <f>SUM($A$2:A129)</f>
        <v>6.3499999999999854</v>
      </c>
      <c r="C129">
        <f t="shared" si="3"/>
        <v>-147</v>
      </c>
      <c r="D129">
        <f>(Tableau1[[#This Row],[Fg]])/$M$2</f>
        <v>-9.8000000000000007</v>
      </c>
      <c r="E129">
        <f t="shared" si="5"/>
        <v>-62.230000000000075</v>
      </c>
      <c r="F129">
        <f>F128+E128*Tableau1[[#This Row],[dt]]+0.5*Tableau1[[#This Row],[dt]]*Tableau1[[#This Row],[dt]]*D128</f>
        <v>-197.58024999999981</v>
      </c>
      <c r="G129">
        <f>-0.5*9.8*Tableau1[[#This Row],[t]]*Tableau1[[#This Row],[t]]</f>
        <v>-197.5802499999991</v>
      </c>
      <c r="I129" t="s">
        <v>135</v>
      </c>
    </row>
    <row r="130" spans="1:9" x14ac:dyDescent="0.35">
      <c r="A130">
        <f t="shared" si="4"/>
        <v>0.05</v>
      </c>
      <c r="B130">
        <f>SUM($A$2:A130)</f>
        <v>6.3999999999999853</v>
      </c>
      <c r="C130">
        <f t="shared" ref="C130:C193" si="6">-9.8*$M$2</f>
        <v>-147</v>
      </c>
      <c r="D130">
        <f>(Tableau1[[#This Row],[Fg]])/$M$2</f>
        <v>-9.8000000000000007</v>
      </c>
      <c r="E130">
        <f t="shared" si="5"/>
        <v>-62.720000000000077</v>
      </c>
      <c r="F130">
        <f>F129+E129*Tableau1[[#This Row],[dt]]+0.5*Tableau1[[#This Row],[dt]]*Tableau1[[#This Row],[dt]]*D129</f>
        <v>-200.70399999999981</v>
      </c>
      <c r="G130">
        <f>-0.5*9.8*Tableau1[[#This Row],[t]]*Tableau1[[#This Row],[t]]</f>
        <v>-200.70399999999907</v>
      </c>
      <c r="I130" t="s">
        <v>136</v>
      </c>
    </row>
    <row r="131" spans="1:9" x14ac:dyDescent="0.35">
      <c r="A131">
        <f t="shared" si="4"/>
        <v>0.05</v>
      </c>
      <c r="B131">
        <f>SUM($A$2:A131)</f>
        <v>6.4499999999999851</v>
      </c>
      <c r="C131">
        <f t="shared" si="6"/>
        <v>-147</v>
      </c>
      <c r="D131">
        <f>(Tableau1[[#This Row],[Fg]])/$M$2</f>
        <v>-9.8000000000000007</v>
      </c>
      <c r="E131">
        <f t="shared" si="5"/>
        <v>-63.210000000000079</v>
      </c>
      <c r="F131">
        <f>F130+E130*Tableau1[[#This Row],[dt]]+0.5*Tableau1[[#This Row],[dt]]*Tableau1[[#This Row],[dt]]*D130</f>
        <v>-203.8522499999998</v>
      </c>
      <c r="G131">
        <f>-0.5*9.8*Tableau1[[#This Row],[t]]*Tableau1[[#This Row],[t]]</f>
        <v>-203.85224999999906</v>
      </c>
      <c r="I131" t="s">
        <v>137</v>
      </c>
    </row>
    <row r="132" spans="1:9" x14ac:dyDescent="0.35">
      <c r="A132">
        <f t="shared" ref="A132:A195" si="7">0.05</f>
        <v>0.05</v>
      </c>
      <c r="B132">
        <f>SUM($A$2:A132)</f>
        <v>6.4999999999999849</v>
      </c>
      <c r="C132">
        <f t="shared" si="6"/>
        <v>-147</v>
      </c>
      <c r="D132">
        <f>(Tableau1[[#This Row],[Fg]])/$M$2</f>
        <v>-9.8000000000000007</v>
      </c>
      <c r="E132">
        <f t="shared" ref="E132:E195" si="8">E131+ D131*A132</f>
        <v>-63.700000000000081</v>
      </c>
      <c r="F132">
        <f>F131+E131*Tableau1[[#This Row],[dt]]+0.5*Tableau1[[#This Row],[dt]]*Tableau1[[#This Row],[dt]]*D131</f>
        <v>-207.02499999999981</v>
      </c>
      <c r="G132">
        <f>-0.5*9.8*Tableau1[[#This Row],[t]]*Tableau1[[#This Row],[t]]</f>
        <v>-207.02499999999904</v>
      </c>
      <c r="I132" t="s">
        <v>138</v>
      </c>
    </row>
    <row r="133" spans="1:9" x14ac:dyDescent="0.35">
      <c r="A133">
        <f t="shared" si="7"/>
        <v>0.05</v>
      </c>
      <c r="B133">
        <f>SUM($A$2:A133)</f>
        <v>6.5499999999999847</v>
      </c>
      <c r="C133">
        <f t="shared" si="6"/>
        <v>-147</v>
      </c>
      <c r="D133">
        <f>(Tableau1[[#This Row],[Fg]])/$M$2</f>
        <v>-9.8000000000000007</v>
      </c>
      <c r="E133">
        <f t="shared" si="8"/>
        <v>-64.190000000000083</v>
      </c>
      <c r="F133">
        <f>F132+E132*Tableau1[[#This Row],[dt]]+0.5*Tableau1[[#This Row],[dt]]*Tableau1[[#This Row],[dt]]*D132</f>
        <v>-210.2222499999998</v>
      </c>
      <c r="G133">
        <f>-0.5*9.8*Tableau1[[#This Row],[t]]*Tableau1[[#This Row],[t]]</f>
        <v>-210.22224999999904</v>
      </c>
      <c r="I133" t="s">
        <v>139</v>
      </c>
    </row>
    <row r="134" spans="1:9" x14ac:dyDescent="0.35">
      <c r="A134">
        <f t="shared" si="7"/>
        <v>0.05</v>
      </c>
      <c r="B134">
        <f>SUM($A$2:A134)</f>
        <v>6.5999999999999845</v>
      </c>
      <c r="C134">
        <f t="shared" si="6"/>
        <v>-147</v>
      </c>
      <c r="D134">
        <f>(Tableau1[[#This Row],[Fg]])/$M$2</f>
        <v>-9.8000000000000007</v>
      </c>
      <c r="E134">
        <f t="shared" si="8"/>
        <v>-64.680000000000078</v>
      </c>
      <c r="F134">
        <f>F133+E133*Tableau1[[#This Row],[dt]]+0.5*Tableau1[[#This Row],[dt]]*Tableau1[[#This Row],[dt]]*D133</f>
        <v>-213.44399999999979</v>
      </c>
      <c r="G134">
        <f>-0.5*9.8*Tableau1[[#This Row],[t]]*Tableau1[[#This Row],[t]]</f>
        <v>-213.44399999999899</v>
      </c>
      <c r="I134" t="s">
        <v>140</v>
      </c>
    </row>
    <row r="135" spans="1:9" x14ac:dyDescent="0.35">
      <c r="A135">
        <f t="shared" si="7"/>
        <v>0.05</v>
      </c>
      <c r="B135">
        <f>SUM($A$2:A135)</f>
        <v>6.6499999999999844</v>
      </c>
      <c r="C135">
        <f t="shared" si="6"/>
        <v>-147</v>
      </c>
      <c r="D135">
        <f>(Tableau1[[#This Row],[Fg]])/$M$2</f>
        <v>-9.8000000000000007</v>
      </c>
      <c r="E135">
        <f t="shared" si="8"/>
        <v>-65.170000000000073</v>
      </c>
      <c r="F135">
        <f>F134+E134*Tableau1[[#This Row],[dt]]+0.5*Tableau1[[#This Row],[dt]]*Tableau1[[#This Row],[dt]]*D134</f>
        <v>-216.69024999999979</v>
      </c>
      <c r="G135">
        <f>-0.5*9.8*Tableau1[[#This Row],[t]]*Tableau1[[#This Row],[t]]</f>
        <v>-216.69024999999897</v>
      </c>
      <c r="I135" t="s">
        <v>141</v>
      </c>
    </row>
    <row r="136" spans="1:9" x14ac:dyDescent="0.35">
      <c r="A136">
        <f t="shared" si="7"/>
        <v>0.05</v>
      </c>
      <c r="B136">
        <f>SUM($A$2:A136)</f>
        <v>6.6999999999999842</v>
      </c>
      <c r="C136">
        <f t="shared" si="6"/>
        <v>-147</v>
      </c>
      <c r="D136">
        <f>(Tableau1[[#This Row],[Fg]])/$M$2</f>
        <v>-9.8000000000000007</v>
      </c>
      <c r="E136">
        <f t="shared" si="8"/>
        <v>-65.660000000000068</v>
      </c>
      <c r="F136">
        <f>F135+E135*Tableau1[[#This Row],[dt]]+0.5*Tableau1[[#This Row],[dt]]*Tableau1[[#This Row],[dt]]*D135</f>
        <v>-219.96099999999979</v>
      </c>
      <c r="G136">
        <f>-0.5*9.8*Tableau1[[#This Row],[t]]*Tableau1[[#This Row],[t]]</f>
        <v>-219.96099999999899</v>
      </c>
      <c r="I136" t="s">
        <v>142</v>
      </c>
    </row>
    <row r="137" spans="1:9" x14ac:dyDescent="0.35">
      <c r="A137">
        <f t="shared" si="7"/>
        <v>0.05</v>
      </c>
      <c r="B137">
        <f>SUM($A$2:A137)</f>
        <v>6.749999999999984</v>
      </c>
      <c r="C137">
        <f t="shared" si="6"/>
        <v>-147</v>
      </c>
      <c r="D137">
        <f>(Tableau1[[#This Row],[Fg]])/$M$2</f>
        <v>-9.8000000000000007</v>
      </c>
      <c r="E137">
        <f t="shared" si="8"/>
        <v>-66.150000000000063</v>
      </c>
      <c r="F137">
        <f>F136+E136*Tableau1[[#This Row],[dt]]+0.5*Tableau1[[#This Row],[dt]]*Tableau1[[#This Row],[dt]]*D136</f>
        <v>-223.2562499999998</v>
      </c>
      <c r="G137">
        <f>-0.5*9.8*Tableau1[[#This Row],[t]]*Tableau1[[#This Row],[t]]</f>
        <v>-223.25624999999897</v>
      </c>
      <c r="I137" t="s">
        <v>143</v>
      </c>
    </row>
    <row r="138" spans="1:9" x14ac:dyDescent="0.35">
      <c r="A138">
        <f t="shared" si="7"/>
        <v>0.05</v>
      </c>
      <c r="B138">
        <f>SUM($A$2:A138)</f>
        <v>6.7999999999999838</v>
      </c>
      <c r="C138">
        <f t="shared" si="6"/>
        <v>-147</v>
      </c>
      <c r="D138">
        <f>(Tableau1[[#This Row],[Fg]])/$M$2</f>
        <v>-9.8000000000000007</v>
      </c>
      <c r="E138">
        <f t="shared" si="8"/>
        <v>-66.640000000000057</v>
      </c>
      <c r="F138">
        <f>F137+E137*Tableau1[[#This Row],[dt]]+0.5*Tableau1[[#This Row],[dt]]*Tableau1[[#This Row],[dt]]*D137</f>
        <v>-226.57599999999979</v>
      </c>
      <c r="G138">
        <f>-0.5*9.8*Tableau1[[#This Row],[t]]*Tableau1[[#This Row],[t]]</f>
        <v>-226.57599999999894</v>
      </c>
      <c r="I138" t="s">
        <v>144</v>
      </c>
    </row>
    <row r="139" spans="1:9" x14ac:dyDescent="0.35">
      <c r="A139">
        <f t="shared" si="7"/>
        <v>0.05</v>
      </c>
      <c r="B139">
        <f>SUM($A$2:A139)</f>
        <v>6.8499999999999837</v>
      </c>
      <c r="C139">
        <f t="shared" si="6"/>
        <v>-147</v>
      </c>
      <c r="D139">
        <f>(Tableau1[[#This Row],[Fg]])/$M$2</f>
        <v>-9.8000000000000007</v>
      </c>
      <c r="E139">
        <f t="shared" si="8"/>
        <v>-67.130000000000052</v>
      </c>
      <c r="F139">
        <f>F138+E138*Tableau1[[#This Row],[dt]]+0.5*Tableau1[[#This Row],[dt]]*Tableau1[[#This Row],[dt]]*D138</f>
        <v>-229.92024999999978</v>
      </c>
      <c r="G139">
        <f>-0.5*9.8*Tableau1[[#This Row],[t]]*Tableau1[[#This Row],[t]]</f>
        <v>-229.9202499999989</v>
      </c>
      <c r="I139" t="s">
        <v>145</v>
      </c>
    </row>
    <row r="140" spans="1:9" x14ac:dyDescent="0.35">
      <c r="A140">
        <f t="shared" si="7"/>
        <v>0.05</v>
      </c>
      <c r="B140">
        <f>SUM($A$2:A140)</f>
        <v>6.8999999999999835</v>
      </c>
      <c r="C140">
        <f t="shared" si="6"/>
        <v>-147</v>
      </c>
      <c r="D140">
        <f>(Tableau1[[#This Row],[Fg]])/$M$2</f>
        <v>-9.8000000000000007</v>
      </c>
      <c r="E140">
        <f t="shared" si="8"/>
        <v>-67.620000000000047</v>
      </c>
      <c r="F140">
        <f>F139+E139*Tableau1[[#This Row],[dt]]+0.5*Tableau1[[#This Row],[dt]]*Tableau1[[#This Row],[dt]]*D139</f>
        <v>-233.28899999999979</v>
      </c>
      <c r="G140">
        <f>-0.5*9.8*Tableau1[[#This Row],[t]]*Tableau1[[#This Row],[t]]</f>
        <v>-233.28899999999891</v>
      </c>
      <c r="I140" t="s">
        <v>146</v>
      </c>
    </row>
    <row r="141" spans="1:9" x14ac:dyDescent="0.35">
      <c r="A141">
        <f t="shared" si="7"/>
        <v>0.05</v>
      </c>
      <c r="B141">
        <f>SUM($A$2:A141)</f>
        <v>6.9499999999999833</v>
      </c>
      <c r="C141">
        <f t="shared" si="6"/>
        <v>-147</v>
      </c>
      <c r="D141">
        <f>(Tableau1[[#This Row],[Fg]])/$M$2</f>
        <v>-9.8000000000000007</v>
      </c>
      <c r="E141">
        <f t="shared" si="8"/>
        <v>-68.110000000000042</v>
      </c>
      <c r="F141">
        <f>F140+E140*Tableau1[[#This Row],[dt]]+0.5*Tableau1[[#This Row],[dt]]*Tableau1[[#This Row],[dt]]*D140</f>
        <v>-236.68224999999978</v>
      </c>
      <c r="G141">
        <f>-0.5*9.8*Tableau1[[#This Row],[t]]*Tableau1[[#This Row],[t]]</f>
        <v>-236.68224999999887</v>
      </c>
      <c r="I141" t="s">
        <v>147</v>
      </c>
    </row>
    <row r="142" spans="1:9" x14ac:dyDescent="0.35">
      <c r="A142">
        <f t="shared" si="7"/>
        <v>0.05</v>
      </c>
      <c r="B142">
        <f>SUM($A$2:A142)</f>
        <v>6.9999999999999831</v>
      </c>
      <c r="C142">
        <f t="shared" si="6"/>
        <v>-147</v>
      </c>
      <c r="D142">
        <f>(Tableau1[[#This Row],[Fg]])/$M$2</f>
        <v>-9.8000000000000007</v>
      </c>
      <c r="E142">
        <f t="shared" si="8"/>
        <v>-68.600000000000037</v>
      </c>
      <c r="F142">
        <f>F141+E141*Tableau1[[#This Row],[dt]]+0.5*Tableau1[[#This Row],[dt]]*Tableau1[[#This Row],[dt]]*D141</f>
        <v>-240.09999999999977</v>
      </c>
      <c r="G142">
        <f>-0.5*9.8*Tableau1[[#This Row],[t]]*Tableau1[[#This Row],[t]]</f>
        <v>-240.09999999999886</v>
      </c>
      <c r="I142" t="s">
        <v>148</v>
      </c>
    </row>
    <row r="143" spans="1:9" x14ac:dyDescent="0.35">
      <c r="A143">
        <f t="shared" si="7"/>
        <v>0.05</v>
      </c>
      <c r="B143">
        <f>SUM($A$2:A143)</f>
        <v>7.0499999999999829</v>
      </c>
      <c r="C143">
        <f t="shared" si="6"/>
        <v>-147</v>
      </c>
      <c r="D143">
        <f>(Tableau1[[#This Row],[Fg]])/$M$2</f>
        <v>-9.8000000000000007</v>
      </c>
      <c r="E143">
        <f t="shared" si="8"/>
        <v>-69.090000000000032</v>
      </c>
      <c r="F143">
        <f>F142+E142*Tableau1[[#This Row],[dt]]+0.5*Tableau1[[#This Row],[dt]]*Tableau1[[#This Row],[dt]]*D142</f>
        <v>-243.54224999999977</v>
      </c>
      <c r="G143">
        <f>-0.5*9.8*Tableau1[[#This Row],[t]]*Tableau1[[#This Row],[t]]</f>
        <v>-243.54224999999883</v>
      </c>
      <c r="I143" t="s">
        <v>149</v>
      </c>
    </row>
    <row r="144" spans="1:9" x14ac:dyDescent="0.35">
      <c r="A144">
        <f t="shared" si="7"/>
        <v>0.05</v>
      </c>
      <c r="B144">
        <f>SUM($A$2:A144)</f>
        <v>7.0999999999999828</v>
      </c>
      <c r="C144">
        <f t="shared" si="6"/>
        <v>-147</v>
      </c>
      <c r="D144">
        <f>(Tableau1[[#This Row],[Fg]])/$M$2</f>
        <v>-9.8000000000000007</v>
      </c>
      <c r="E144">
        <f t="shared" si="8"/>
        <v>-69.580000000000027</v>
      </c>
      <c r="F144">
        <f>F143+E143*Tableau1[[#This Row],[dt]]+0.5*Tableau1[[#This Row],[dt]]*Tableau1[[#This Row],[dt]]*D143</f>
        <v>-247.00899999999976</v>
      </c>
      <c r="G144">
        <f>-0.5*9.8*Tableau1[[#This Row],[t]]*Tableau1[[#This Row],[t]]</f>
        <v>-247.00899999999885</v>
      </c>
      <c r="I144" t="s">
        <v>150</v>
      </c>
    </row>
    <row r="145" spans="1:9" x14ac:dyDescent="0.35">
      <c r="A145">
        <f t="shared" si="7"/>
        <v>0.05</v>
      </c>
      <c r="B145">
        <f>SUM($A$2:A145)</f>
        <v>7.1499999999999826</v>
      </c>
      <c r="C145">
        <f t="shared" si="6"/>
        <v>-147</v>
      </c>
      <c r="D145">
        <f>(Tableau1[[#This Row],[Fg]])/$M$2</f>
        <v>-9.8000000000000007</v>
      </c>
      <c r="E145">
        <f t="shared" si="8"/>
        <v>-70.070000000000022</v>
      </c>
      <c r="F145">
        <f>F144+E144*Tableau1[[#This Row],[dt]]+0.5*Tableau1[[#This Row],[dt]]*Tableau1[[#This Row],[dt]]*D144</f>
        <v>-250.50024999999977</v>
      </c>
      <c r="G145">
        <f>-0.5*9.8*Tableau1[[#This Row],[t]]*Tableau1[[#This Row],[t]]</f>
        <v>-250.5002499999988</v>
      </c>
      <c r="I145" t="s">
        <v>151</v>
      </c>
    </row>
    <row r="146" spans="1:9" x14ac:dyDescent="0.35">
      <c r="A146">
        <f t="shared" si="7"/>
        <v>0.05</v>
      </c>
      <c r="B146">
        <f>SUM($A$2:A146)</f>
        <v>7.1999999999999824</v>
      </c>
      <c r="C146">
        <f t="shared" si="6"/>
        <v>-147</v>
      </c>
      <c r="D146">
        <f>(Tableau1[[#This Row],[Fg]])/$M$2</f>
        <v>-9.8000000000000007</v>
      </c>
      <c r="E146">
        <f t="shared" si="8"/>
        <v>-70.560000000000016</v>
      </c>
      <c r="F146">
        <f>F145+E145*Tableau1[[#This Row],[dt]]+0.5*Tableau1[[#This Row],[dt]]*Tableau1[[#This Row],[dt]]*D145</f>
        <v>-254.01599999999976</v>
      </c>
      <c r="G146">
        <f>-0.5*9.8*Tableau1[[#This Row],[t]]*Tableau1[[#This Row],[t]]</f>
        <v>-254.01599999999877</v>
      </c>
      <c r="I146" t="s">
        <v>152</v>
      </c>
    </row>
    <row r="147" spans="1:9" x14ac:dyDescent="0.35">
      <c r="A147">
        <f t="shared" si="7"/>
        <v>0.05</v>
      </c>
      <c r="B147">
        <f>SUM($A$2:A147)</f>
        <v>7.2499999999999822</v>
      </c>
      <c r="C147">
        <f t="shared" si="6"/>
        <v>-147</v>
      </c>
      <c r="D147">
        <f>(Tableau1[[#This Row],[Fg]])/$M$2</f>
        <v>-9.8000000000000007</v>
      </c>
      <c r="E147">
        <f t="shared" si="8"/>
        <v>-71.050000000000011</v>
      </c>
      <c r="F147">
        <f>F146+E146*Tableau1[[#This Row],[dt]]+0.5*Tableau1[[#This Row],[dt]]*Tableau1[[#This Row],[dt]]*D146</f>
        <v>-257.55624999999975</v>
      </c>
      <c r="G147">
        <f>-0.5*9.8*Tableau1[[#This Row],[t]]*Tableau1[[#This Row],[t]]</f>
        <v>-257.55624999999873</v>
      </c>
      <c r="I147" t="s">
        <v>153</v>
      </c>
    </row>
    <row r="148" spans="1:9" x14ac:dyDescent="0.35">
      <c r="A148">
        <f t="shared" si="7"/>
        <v>0.05</v>
      </c>
      <c r="B148">
        <f>SUM($A$2:A148)</f>
        <v>7.2999999999999821</v>
      </c>
      <c r="C148">
        <f t="shared" si="6"/>
        <v>-147</v>
      </c>
      <c r="D148">
        <f>(Tableau1[[#This Row],[Fg]])/$M$2</f>
        <v>-9.8000000000000007</v>
      </c>
      <c r="E148">
        <f t="shared" si="8"/>
        <v>-71.540000000000006</v>
      </c>
      <c r="F148">
        <f>F147+E147*Tableau1[[#This Row],[dt]]+0.5*Tableau1[[#This Row],[dt]]*Tableau1[[#This Row],[dt]]*D147</f>
        <v>-261.12099999999975</v>
      </c>
      <c r="G148">
        <f>-0.5*9.8*Tableau1[[#This Row],[t]]*Tableau1[[#This Row],[t]]</f>
        <v>-261.12099999999873</v>
      </c>
      <c r="I148" t="s">
        <v>154</v>
      </c>
    </row>
    <row r="149" spans="1:9" x14ac:dyDescent="0.35">
      <c r="A149">
        <f t="shared" si="7"/>
        <v>0.05</v>
      </c>
      <c r="B149">
        <f>SUM($A$2:A149)</f>
        <v>7.3499999999999819</v>
      </c>
      <c r="C149">
        <f t="shared" si="6"/>
        <v>-147</v>
      </c>
      <c r="D149">
        <f>(Tableau1[[#This Row],[Fg]])/$M$2</f>
        <v>-9.8000000000000007</v>
      </c>
      <c r="E149">
        <f t="shared" si="8"/>
        <v>-72.03</v>
      </c>
      <c r="F149">
        <f>F148+E148*Tableau1[[#This Row],[dt]]+0.5*Tableau1[[#This Row],[dt]]*Tableau1[[#This Row],[dt]]*D148</f>
        <v>-264.71024999999975</v>
      </c>
      <c r="G149">
        <f>-0.5*9.8*Tableau1[[#This Row],[t]]*Tableau1[[#This Row],[t]]</f>
        <v>-264.71024999999872</v>
      </c>
      <c r="I149" t="s">
        <v>155</v>
      </c>
    </row>
    <row r="150" spans="1:9" x14ac:dyDescent="0.35">
      <c r="A150">
        <f t="shared" si="7"/>
        <v>0.05</v>
      </c>
      <c r="B150">
        <f>SUM($A$2:A150)</f>
        <v>7.3999999999999817</v>
      </c>
      <c r="C150">
        <f t="shared" si="6"/>
        <v>-147</v>
      </c>
      <c r="D150">
        <f>(Tableau1[[#This Row],[Fg]])/$M$2</f>
        <v>-9.8000000000000007</v>
      </c>
      <c r="E150">
        <f t="shared" si="8"/>
        <v>-72.52</v>
      </c>
      <c r="F150">
        <f>F149+E149*Tableau1[[#This Row],[dt]]+0.5*Tableau1[[#This Row],[dt]]*Tableau1[[#This Row],[dt]]*D149</f>
        <v>-268.32399999999973</v>
      </c>
      <c r="G150">
        <f>-0.5*9.8*Tableau1[[#This Row],[t]]*Tableau1[[#This Row],[t]]</f>
        <v>-268.3239999999987</v>
      </c>
      <c r="I150" t="s">
        <v>156</v>
      </c>
    </row>
    <row r="151" spans="1:9" x14ac:dyDescent="0.35">
      <c r="A151">
        <f t="shared" si="7"/>
        <v>0.05</v>
      </c>
      <c r="B151">
        <f>SUM($A$2:A151)</f>
        <v>7.4499999999999815</v>
      </c>
      <c r="C151">
        <f t="shared" si="6"/>
        <v>-147</v>
      </c>
      <c r="D151">
        <f>(Tableau1[[#This Row],[Fg]])/$M$2</f>
        <v>-9.8000000000000007</v>
      </c>
      <c r="E151">
        <f t="shared" si="8"/>
        <v>-73.009999999999991</v>
      </c>
      <c r="F151">
        <f>F150+E150*Tableau1[[#This Row],[dt]]+0.5*Tableau1[[#This Row],[dt]]*Tableau1[[#This Row],[dt]]*D150</f>
        <v>-271.9622499999997</v>
      </c>
      <c r="G151">
        <f>-0.5*9.8*Tableau1[[#This Row],[t]]*Tableau1[[#This Row],[t]]</f>
        <v>-271.96224999999868</v>
      </c>
      <c r="I151" t="s">
        <v>157</v>
      </c>
    </row>
    <row r="152" spans="1:9" x14ac:dyDescent="0.35">
      <c r="A152">
        <f t="shared" si="7"/>
        <v>0.05</v>
      </c>
      <c r="B152">
        <f>SUM($A$2:A152)</f>
        <v>7.4999999999999813</v>
      </c>
      <c r="C152">
        <f t="shared" si="6"/>
        <v>-147</v>
      </c>
      <c r="D152">
        <f>(Tableau1[[#This Row],[Fg]])/$M$2</f>
        <v>-9.8000000000000007</v>
      </c>
      <c r="E152">
        <f t="shared" si="8"/>
        <v>-73.499999999999986</v>
      </c>
      <c r="F152">
        <f>F151+E151*Tableau1[[#This Row],[dt]]+0.5*Tableau1[[#This Row],[dt]]*Tableau1[[#This Row],[dt]]*D151</f>
        <v>-275.62499999999972</v>
      </c>
      <c r="G152">
        <f>-0.5*9.8*Tableau1[[#This Row],[t]]*Tableau1[[#This Row],[t]]</f>
        <v>-275.62499999999869</v>
      </c>
      <c r="I152" t="s">
        <v>158</v>
      </c>
    </row>
    <row r="153" spans="1:9" x14ac:dyDescent="0.35">
      <c r="A153">
        <f t="shared" si="7"/>
        <v>0.05</v>
      </c>
      <c r="B153">
        <f>SUM($A$2:A153)</f>
        <v>7.5499999999999812</v>
      </c>
      <c r="C153">
        <f t="shared" si="6"/>
        <v>-147</v>
      </c>
      <c r="D153">
        <f>(Tableau1[[#This Row],[Fg]])/$M$2</f>
        <v>-9.8000000000000007</v>
      </c>
      <c r="E153">
        <f t="shared" si="8"/>
        <v>-73.989999999999981</v>
      </c>
      <c r="F153">
        <f>F152+E152*Tableau1[[#This Row],[dt]]+0.5*Tableau1[[#This Row],[dt]]*Tableau1[[#This Row],[dt]]*D152</f>
        <v>-279.31224999999972</v>
      </c>
      <c r="G153">
        <f>-0.5*9.8*Tableau1[[#This Row],[t]]*Tableau1[[#This Row],[t]]</f>
        <v>-279.31224999999864</v>
      </c>
      <c r="I153" t="s">
        <v>159</v>
      </c>
    </row>
    <row r="154" spans="1:9" x14ac:dyDescent="0.35">
      <c r="A154">
        <f t="shared" si="7"/>
        <v>0.05</v>
      </c>
      <c r="B154">
        <f>SUM($A$2:A154)</f>
        <v>7.599999999999981</v>
      </c>
      <c r="C154">
        <f t="shared" si="6"/>
        <v>-147</v>
      </c>
      <c r="D154">
        <f>(Tableau1[[#This Row],[Fg]])/$M$2</f>
        <v>-9.8000000000000007</v>
      </c>
      <c r="E154">
        <f t="shared" si="8"/>
        <v>-74.479999999999976</v>
      </c>
      <c r="F154">
        <f>F153+E153*Tableau1[[#This Row],[dt]]+0.5*Tableau1[[#This Row],[dt]]*Tableau1[[#This Row],[dt]]*D153</f>
        <v>-283.02399999999972</v>
      </c>
      <c r="G154">
        <f>-0.5*9.8*Tableau1[[#This Row],[t]]*Tableau1[[#This Row],[t]]</f>
        <v>-283.02399999999858</v>
      </c>
      <c r="I154" t="s">
        <v>160</v>
      </c>
    </row>
    <row r="155" spans="1:9" x14ac:dyDescent="0.35">
      <c r="A155">
        <f t="shared" si="7"/>
        <v>0.05</v>
      </c>
      <c r="B155">
        <f>SUM($A$2:A155)</f>
        <v>7.6499999999999808</v>
      </c>
      <c r="C155">
        <f t="shared" si="6"/>
        <v>-147</v>
      </c>
      <c r="D155">
        <f>(Tableau1[[#This Row],[Fg]])/$M$2</f>
        <v>-9.8000000000000007</v>
      </c>
      <c r="E155">
        <f t="shared" si="8"/>
        <v>-74.96999999999997</v>
      </c>
      <c r="F155">
        <f>F154+E154*Tableau1[[#This Row],[dt]]+0.5*Tableau1[[#This Row],[dt]]*Tableau1[[#This Row],[dt]]*D154</f>
        <v>-286.7602499999997</v>
      </c>
      <c r="G155">
        <f>-0.5*9.8*Tableau1[[#This Row],[t]]*Tableau1[[#This Row],[t]]</f>
        <v>-286.76024999999856</v>
      </c>
      <c r="I155" t="s">
        <v>161</v>
      </c>
    </row>
    <row r="156" spans="1:9" x14ac:dyDescent="0.35">
      <c r="A156">
        <f t="shared" si="7"/>
        <v>0.05</v>
      </c>
      <c r="B156">
        <f>SUM($A$2:A156)</f>
        <v>7.6999999999999806</v>
      </c>
      <c r="C156">
        <f t="shared" si="6"/>
        <v>-147</v>
      </c>
      <c r="D156">
        <f>(Tableau1[[#This Row],[Fg]])/$M$2</f>
        <v>-9.8000000000000007</v>
      </c>
      <c r="E156">
        <f t="shared" si="8"/>
        <v>-75.459999999999965</v>
      </c>
      <c r="F156">
        <f>F155+E155*Tableau1[[#This Row],[dt]]+0.5*Tableau1[[#This Row],[dt]]*Tableau1[[#This Row],[dt]]*D155</f>
        <v>-290.52099999999967</v>
      </c>
      <c r="G156">
        <f>-0.5*9.8*Tableau1[[#This Row],[t]]*Tableau1[[#This Row],[t]]</f>
        <v>-290.52099999999854</v>
      </c>
      <c r="I156" t="s">
        <v>162</v>
      </c>
    </row>
    <row r="157" spans="1:9" x14ac:dyDescent="0.35">
      <c r="A157">
        <f t="shared" si="7"/>
        <v>0.05</v>
      </c>
      <c r="B157">
        <f>SUM($A$2:A157)</f>
        <v>7.7499999999999805</v>
      </c>
      <c r="C157">
        <f t="shared" si="6"/>
        <v>-147</v>
      </c>
      <c r="D157">
        <f>(Tableau1[[#This Row],[Fg]])/$M$2</f>
        <v>-9.8000000000000007</v>
      </c>
      <c r="E157">
        <f t="shared" si="8"/>
        <v>-75.94999999999996</v>
      </c>
      <c r="F157">
        <f>F156+E156*Tableau1[[#This Row],[dt]]+0.5*Tableau1[[#This Row],[dt]]*Tableau1[[#This Row],[dt]]*D156</f>
        <v>-294.30624999999969</v>
      </c>
      <c r="G157">
        <f>-0.5*9.8*Tableau1[[#This Row],[t]]*Tableau1[[#This Row],[t]]</f>
        <v>-294.30624999999856</v>
      </c>
      <c r="I157" t="s">
        <v>163</v>
      </c>
    </row>
    <row r="158" spans="1:9" x14ac:dyDescent="0.35">
      <c r="A158">
        <f t="shared" si="7"/>
        <v>0.05</v>
      </c>
      <c r="B158">
        <f>SUM($A$2:A158)</f>
        <v>7.7999999999999803</v>
      </c>
      <c r="C158">
        <f t="shared" si="6"/>
        <v>-147</v>
      </c>
      <c r="D158">
        <f>(Tableau1[[#This Row],[Fg]])/$M$2</f>
        <v>-9.8000000000000007</v>
      </c>
      <c r="E158">
        <f t="shared" si="8"/>
        <v>-76.439999999999955</v>
      </c>
      <c r="F158">
        <f>F157+E157*Tableau1[[#This Row],[dt]]+0.5*Tableau1[[#This Row],[dt]]*Tableau1[[#This Row],[dt]]*D157</f>
        <v>-298.1159999999997</v>
      </c>
      <c r="G158">
        <f>-0.5*9.8*Tableau1[[#This Row],[t]]*Tableau1[[#This Row],[t]]</f>
        <v>-298.11599999999851</v>
      </c>
      <c r="I158" t="s">
        <v>164</v>
      </c>
    </row>
    <row r="159" spans="1:9" x14ac:dyDescent="0.35">
      <c r="A159">
        <f t="shared" si="7"/>
        <v>0.05</v>
      </c>
      <c r="B159">
        <f>SUM($A$2:A159)</f>
        <v>7.8499999999999801</v>
      </c>
      <c r="C159">
        <f t="shared" si="6"/>
        <v>-147</v>
      </c>
      <c r="D159">
        <f>(Tableau1[[#This Row],[Fg]])/$M$2</f>
        <v>-9.8000000000000007</v>
      </c>
      <c r="E159">
        <f t="shared" si="8"/>
        <v>-76.92999999999995</v>
      </c>
      <c r="F159">
        <f>F158+E158*Tableau1[[#This Row],[dt]]+0.5*Tableau1[[#This Row],[dt]]*Tableau1[[#This Row],[dt]]*D158</f>
        <v>-301.9502499999997</v>
      </c>
      <c r="G159">
        <f>-0.5*9.8*Tableau1[[#This Row],[t]]*Tableau1[[#This Row],[t]]</f>
        <v>-301.9502499999985</v>
      </c>
      <c r="I159" t="s">
        <v>165</v>
      </c>
    </row>
    <row r="160" spans="1:9" x14ac:dyDescent="0.35">
      <c r="A160">
        <f t="shared" si="7"/>
        <v>0.05</v>
      </c>
      <c r="B160">
        <f>SUM($A$2:A160)</f>
        <v>7.8999999999999799</v>
      </c>
      <c r="C160">
        <f t="shared" si="6"/>
        <v>-147</v>
      </c>
      <c r="D160">
        <f>(Tableau1[[#This Row],[Fg]])/$M$2</f>
        <v>-9.8000000000000007</v>
      </c>
      <c r="E160">
        <f t="shared" si="8"/>
        <v>-77.419999999999945</v>
      </c>
      <c r="F160">
        <f>F159+E159*Tableau1[[#This Row],[dt]]+0.5*Tableau1[[#This Row],[dt]]*Tableau1[[#This Row],[dt]]*D159</f>
        <v>-305.80899999999968</v>
      </c>
      <c r="G160">
        <f>-0.5*9.8*Tableau1[[#This Row],[t]]*Tableau1[[#This Row],[t]]</f>
        <v>-305.80899999999843</v>
      </c>
      <c r="I160" t="s">
        <v>166</v>
      </c>
    </row>
    <row r="161" spans="1:9" x14ac:dyDescent="0.35">
      <c r="A161">
        <f t="shared" si="7"/>
        <v>0.05</v>
      </c>
      <c r="B161">
        <f>SUM($A$2:A161)</f>
        <v>7.9499999999999797</v>
      </c>
      <c r="C161">
        <f t="shared" si="6"/>
        <v>-147</v>
      </c>
      <c r="D161">
        <f>(Tableau1[[#This Row],[Fg]])/$M$2</f>
        <v>-9.8000000000000007</v>
      </c>
      <c r="E161">
        <f t="shared" si="8"/>
        <v>-77.90999999999994</v>
      </c>
      <c r="F161">
        <f>F160+E160*Tableau1[[#This Row],[dt]]+0.5*Tableau1[[#This Row],[dt]]*Tableau1[[#This Row],[dt]]*D160</f>
        <v>-309.69224999999966</v>
      </c>
      <c r="G161">
        <f>-0.5*9.8*Tableau1[[#This Row],[t]]*Tableau1[[#This Row],[t]]</f>
        <v>-309.69224999999847</v>
      </c>
      <c r="I161" t="s">
        <v>167</v>
      </c>
    </row>
    <row r="162" spans="1:9" x14ac:dyDescent="0.35">
      <c r="A162">
        <f t="shared" si="7"/>
        <v>0.05</v>
      </c>
      <c r="B162">
        <f>SUM($A$2:A162)</f>
        <v>7.9999999999999796</v>
      </c>
      <c r="C162">
        <f t="shared" si="6"/>
        <v>-147</v>
      </c>
      <c r="D162">
        <f>(Tableau1[[#This Row],[Fg]])/$M$2</f>
        <v>-9.8000000000000007</v>
      </c>
      <c r="E162">
        <f t="shared" si="8"/>
        <v>-78.399999999999935</v>
      </c>
      <c r="F162">
        <f>F161+E161*Tableau1[[#This Row],[dt]]+0.5*Tableau1[[#This Row],[dt]]*Tableau1[[#This Row],[dt]]*D161</f>
        <v>-313.59999999999962</v>
      </c>
      <c r="G162">
        <f>-0.5*9.8*Tableau1[[#This Row],[t]]*Tableau1[[#This Row],[t]]</f>
        <v>-313.59999999999843</v>
      </c>
      <c r="I162" t="s">
        <v>168</v>
      </c>
    </row>
    <row r="163" spans="1:9" x14ac:dyDescent="0.35">
      <c r="A163">
        <f t="shared" si="7"/>
        <v>0.05</v>
      </c>
      <c r="B163">
        <f>SUM($A$2:A163)</f>
        <v>8.0499999999999794</v>
      </c>
      <c r="C163">
        <f t="shared" si="6"/>
        <v>-147</v>
      </c>
      <c r="D163">
        <f>(Tableau1[[#This Row],[Fg]])/$M$2</f>
        <v>-9.8000000000000007</v>
      </c>
      <c r="E163">
        <f t="shared" si="8"/>
        <v>-78.88999999999993</v>
      </c>
      <c r="F163">
        <f>F162+E162*Tableau1[[#This Row],[dt]]+0.5*Tableau1[[#This Row],[dt]]*Tableau1[[#This Row],[dt]]*D162</f>
        <v>-317.53224999999964</v>
      </c>
      <c r="G163">
        <f>-0.5*9.8*Tableau1[[#This Row],[t]]*Tableau1[[#This Row],[t]]</f>
        <v>-317.53224999999838</v>
      </c>
      <c r="I163" t="s">
        <v>169</v>
      </c>
    </row>
    <row r="164" spans="1:9" x14ac:dyDescent="0.35">
      <c r="A164">
        <f t="shared" si="7"/>
        <v>0.05</v>
      </c>
      <c r="B164">
        <f>SUM($A$2:A164)</f>
        <v>8.0999999999999801</v>
      </c>
      <c r="C164">
        <f t="shared" si="6"/>
        <v>-147</v>
      </c>
      <c r="D164">
        <f>(Tableau1[[#This Row],[Fg]])/$M$2</f>
        <v>-9.8000000000000007</v>
      </c>
      <c r="E164">
        <f t="shared" si="8"/>
        <v>-79.379999999999924</v>
      </c>
      <c r="F164">
        <f>F163+E163*Tableau1[[#This Row],[dt]]+0.5*Tableau1[[#This Row],[dt]]*Tableau1[[#This Row],[dt]]*D163</f>
        <v>-321.48899999999963</v>
      </c>
      <c r="G164">
        <f>-0.5*9.8*Tableau1[[#This Row],[t]]*Tableau1[[#This Row],[t]]</f>
        <v>-321.48899999999844</v>
      </c>
      <c r="I164" t="s">
        <v>170</v>
      </c>
    </row>
    <row r="165" spans="1:9" x14ac:dyDescent="0.35">
      <c r="A165">
        <f t="shared" si="7"/>
        <v>0.05</v>
      </c>
      <c r="B165">
        <f>SUM($A$2:A165)</f>
        <v>8.1499999999999808</v>
      </c>
      <c r="C165">
        <f t="shared" si="6"/>
        <v>-147</v>
      </c>
      <c r="D165">
        <f>(Tableau1[[#This Row],[Fg]])/$M$2</f>
        <v>-9.8000000000000007</v>
      </c>
      <c r="E165">
        <f t="shared" si="8"/>
        <v>-79.869999999999919</v>
      </c>
      <c r="F165">
        <f>F164+E164*Tableau1[[#This Row],[dt]]+0.5*Tableau1[[#This Row],[dt]]*Tableau1[[#This Row],[dt]]*D164</f>
        <v>-325.47024999999962</v>
      </c>
      <c r="G165">
        <f>-0.5*9.8*Tableau1[[#This Row],[t]]*Tableau1[[#This Row],[t]]</f>
        <v>-325.47024999999849</v>
      </c>
      <c r="I165" t="s">
        <v>171</v>
      </c>
    </row>
    <row r="166" spans="1:9" x14ac:dyDescent="0.35">
      <c r="A166">
        <f t="shared" si="7"/>
        <v>0.05</v>
      </c>
      <c r="B166">
        <f>SUM($A$2:A166)</f>
        <v>8.1999999999999815</v>
      </c>
      <c r="C166">
        <f t="shared" si="6"/>
        <v>-147</v>
      </c>
      <c r="D166">
        <f>(Tableau1[[#This Row],[Fg]])/$M$2</f>
        <v>-9.8000000000000007</v>
      </c>
      <c r="E166">
        <f t="shared" si="8"/>
        <v>-80.359999999999914</v>
      </c>
      <c r="F166">
        <f>F165+E165*Tableau1[[#This Row],[dt]]+0.5*Tableau1[[#This Row],[dt]]*Tableau1[[#This Row],[dt]]*D165</f>
        <v>-329.4759999999996</v>
      </c>
      <c r="G166">
        <f>-0.5*9.8*Tableau1[[#This Row],[t]]*Tableau1[[#This Row],[t]]</f>
        <v>-329.47599999999858</v>
      </c>
      <c r="I166" t="s">
        <v>172</v>
      </c>
    </row>
    <row r="167" spans="1:9" x14ac:dyDescent="0.35">
      <c r="A167">
        <f t="shared" si="7"/>
        <v>0.05</v>
      </c>
      <c r="B167">
        <f>SUM($A$2:A167)</f>
        <v>8.2499999999999822</v>
      </c>
      <c r="C167">
        <f t="shared" si="6"/>
        <v>-147</v>
      </c>
      <c r="D167">
        <f>(Tableau1[[#This Row],[Fg]])/$M$2</f>
        <v>-9.8000000000000007</v>
      </c>
      <c r="E167">
        <f t="shared" si="8"/>
        <v>-80.849999999999909</v>
      </c>
      <c r="F167">
        <f>F166+E166*Tableau1[[#This Row],[dt]]+0.5*Tableau1[[#This Row],[dt]]*Tableau1[[#This Row],[dt]]*D166</f>
        <v>-333.50624999999957</v>
      </c>
      <c r="G167">
        <f>-0.5*9.8*Tableau1[[#This Row],[t]]*Tableau1[[#This Row],[t]]</f>
        <v>-333.5062499999986</v>
      </c>
      <c r="I167" t="s">
        <v>173</v>
      </c>
    </row>
    <row r="168" spans="1:9" x14ac:dyDescent="0.35">
      <c r="A168">
        <f t="shared" si="7"/>
        <v>0.05</v>
      </c>
      <c r="B168">
        <f>SUM($A$2:A168)</f>
        <v>8.2999999999999829</v>
      </c>
      <c r="C168">
        <f t="shared" si="6"/>
        <v>-147</v>
      </c>
      <c r="D168">
        <f>(Tableau1[[#This Row],[Fg]])/$M$2</f>
        <v>-9.8000000000000007</v>
      </c>
      <c r="E168">
        <f t="shared" si="8"/>
        <v>-81.339999999999904</v>
      </c>
      <c r="F168">
        <f>F167+E167*Tableau1[[#This Row],[dt]]+0.5*Tableau1[[#This Row],[dt]]*Tableau1[[#This Row],[dt]]*D167</f>
        <v>-337.56099999999958</v>
      </c>
      <c r="G168">
        <f>-0.5*9.8*Tableau1[[#This Row],[t]]*Tableau1[[#This Row],[t]]</f>
        <v>-337.56099999999861</v>
      </c>
      <c r="I168" t="s">
        <v>174</v>
      </c>
    </row>
    <row r="169" spans="1:9" x14ac:dyDescent="0.35">
      <c r="A169">
        <f t="shared" si="7"/>
        <v>0.05</v>
      </c>
      <c r="B169">
        <f>SUM($A$2:A169)</f>
        <v>8.3499999999999837</v>
      </c>
      <c r="C169">
        <f t="shared" si="6"/>
        <v>-147</v>
      </c>
      <c r="D169">
        <f>(Tableau1[[#This Row],[Fg]])/$M$2</f>
        <v>-9.8000000000000007</v>
      </c>
      <c r="E169">
        <f t="shared" si="8"/>
        <v>-81.829999999999899</v>
      </c>
      <c r="F169">
        <f>F168+E168*Tableau1[[#This Row],[dt]]+0.5*Tableau1[[#This Row],[dt]]*Tableau1[[#This Row],[dt]]*D168</f>
        <v>-341.64024999999958</v>
      </c>
      <c r="G169">
        <f>-0.5*9.8*Tableau1[[#This Row],[t]]*Tableau1[[#This Row],[t]]</f>
        <v>-341.64024999999867</v>
      </c>
      <c r="I169" t="s">
        <v>175</v>
      </c>
    </row>
    <row r="170" spans="1:9" x14ac:dyDescent="0.35">
      <c r="A170">
        <f t="shared" si="7"/>
        <v>0.05</v>
      </c>
      <c r="B170">
        <f>SUM($A$2:A170)</f>
        <v>8.3999999999999844</v>
      </c>
      <c r="C170">
        <f t="shared" si="6"/>
        <v>-147</v>
      </c>
      <c r="D170">
        <f>(Tableau1[[#This Row],[Fg]])/$M$2</f>
        <v>-9.8000000000000007</v>
      </c>
      <c r="E170">
        <f t="shared" si="8"/>
        <v>-82.319999999999894</v>
      </c>
      <c r="F170">
        <f>F169+E169*Tableau1[[#This Row],[dt]]+0.5*Tableau1[[#This Row],[dt]]*Tableau1[[#This Row],[dt]]*D169</f>
        <v>-345.74399999999957</v>
      </c>
      <c r="G170">
        <f>-0.5*9.8*Tableau1[[#This Row],[t]]*Tableau1[[#This Row],[t]]</f>
        <v>-345.74399999999872</v>
      </c>
      <c r="I170" t="s">
        <v>176</v>
      </c>
    </row>
    <row r="171" spans="1:9" x14ac:dyDescent="0.35">
      <c r="A171">
        <f t="shared" si="7"/>
        <v>0.05</v>
      </c>
      <c r="B171">
        <f>SUM($A$2:A171)</f>
        <v>8.4499999999999851</v>
      </c>
      <c r="C171">
        <f t="shared" si="6"/>
        <v>-147</v>
      </c>
      <c r="D171">
        <f>(Tableau1[[#This Row],[Fg]])/$M$2</f>
        <v>-9.8000000000000007</v>
      </c>
      <c r="E171">
        <f t="shared" si="8"/>
        <v>-82.809999999999889</v>
      </c>
      <c r="F171">
        <f>F170+E170*Tableau1[[#This Row],[dt]]+0.5*Tableau1[[#This Row],[dt]]*Tableau1[[#This Row],[dt]]*D170</f>
        <v>-349.87224999999955</v>
      </c>
      <c r="G171">
        <f>-0.5*9.8*Tableau1[[#This Row],[t]]*Tableau1[[#This Row],[t]]</f>
        <v>-349.87224999999881</v>
      </c>
      <c r="I171" t="s">
        <v>177</v>
      </c>
    </row>
    <row r="172" spans="1:9" x14ac:dyDescent="0.35">
      <c r="A172">
        <f t="shared" si="7"/>
        <v>0.05</v>
      </c>
      <c r="B172">
        <f>SUM($A$2:A172)</f>
        <v>8.4999999999999858</v>
      </c>
      <c r="C172">
        <f t="shared" si="6"/>
        <v>-147</v>
      </c>
      <c r="D172">
        <f>(Tableau1[[#This Row],[Fg]])/$M$2</f>
        <v>-9.8000000000000007</v>
      </c>
      <c r="E172">
        <f t="shared" si="8"/>
        <v>-83.299999999999883</v>
      </c>
      <c r="F172">
        <f>F171+E171*Tableau1[[#This Row],[dt]]+0.5*Tableau1[[#This Row],[dt]]*Tableau1[[#This Row],[dt]]*D171</f>
        <v>-354.02499999999952</v>
      </c>
      <c r="G172">
        <f>-0.5*9.8*Tableau1[[#This Row],[t]]*Tableau1[[#This Row],[t]]</f>
        <v>-354.02499999999884</v>
      </c>
      <c r="I172" t="s">
        <v>178</v>
      </c>
    </row>
    <row r="173" spans="1:9" x14ac:dyDescent="0.35">
      <c r="A173">
        <f t="shared" si="7"/>
        <v>0.05</v>
      </c>
      <c r="B173">
        <f>SUM($A$2:A173)</f>
        <v>8.5499999999999865</v>
      </c>
      <c r="C173">
        <f t="shared" si="6"/>
        <v>-147</v>
      </c>
      <c r="D173">
        <f>(Tableau1[[#This Row],[Fg]])/$M$2</f>
        <v>-9.8000000000000007</v>
      </c>
      <c r="E173">
        <f t="shared" si="8"/>
        <v>-83.789999999999878</v>
      </c>
      <c r="F173">
        <f>F172+E172*Tableau1[[#This Row],[dt]]+0.5*Tableau1[[#This Row],[dt]]*Tableau1[[#This Row],[dt]]*D172</f>
        <v>-358.20224999999954</v>
      </c>
      <c r="G173">
        <f>-0.5*9.8*Tableau1[[#This Row],[t]]*Tableau1[[#This Row],[t]]</f>
        <v>-358.20224999999891</v>
      </c>
      <c r="I173" t="s">
        <v>179</v>
      </c>
    </row>
    <row r="174" spans="1:9" x14ac:dyDescent="0.35">
      <c r="A174">
        <f t="shared" si="7"/>
        <v>0.05</v>
      </c>
      <c r="B174">
        <f>SUM($A$2:A174)</f>
        <v>8.5999999999999872</v>
      </c>
      <c r="C174">
        <f t="shared" si="6"/>
        <v>-147</v>
      </c>
      <c r="D174">
        <f>(Tableau1[[#This Row],[Fg]])/$M$2</f>
        <v>-9.8000000000000007</v>
      </c>
      <c r="E174">
        <f t="shared" si="8"/>
        <v>-84.279999999999873</v>
      </c>
      <c r="F174">
        <f>F173+E173*Tableau1[[#This Row],[dt]]+0.5*Tableau1[[#This Row],[dt]]*Tableau1[[#This Row],[dt]]*D173</f>
        <v>-362.40399999999954</v>
      </c>
      <c r="G174">
        <f>-0.5*9.8*Tableau1[[#This Row],[t]]*Tableau1[[#This Row],[t]]</f>
        <v>-362.40399999999897</v>
      </c>
      <c r="I174" t="s">
        <v>180</v>
      </c>
    </row>
    <row r="175" spans="1:9" x14ac:dyDescent="0.35">
      <c r="A175">
        <f t="shared" si="7"/>
        <v>0.05</v>
      </c>
      <c r="B175">
        <f>SUM($A$2:A175)</f>
        <v>8.6499999999999879</v>
      </c>
      <c r="C175">
        <f t="shared" si="6"/>
        <v>-147</v>
      </c>
      <c r="D175">
        <f>(Tableau1[[#This Row],[Fg]])/$M$2</f>
        <v>-9.8000000000000007</v>
      </c>
      <c r="E175">
        <f t="shared" si="8"/>
        <v>-84.769999999999868</v>
      </c>
      <c r="F175">
        <f>F174+E174*Tableau1[[#This Row],[dt]]+0.5*Tableau1[[#This Row],[dt]]*Tableau1[[#This Row],[dt]]*D174</f>
        <v>-366.63024999999953</v>
      </c>
      <c r="G175">
        <f>-0.5*9.8*Tableau1[[#This Row],[t]]*Tableau1[[#This Row],[t]]</f>
        <v>-366.63024999999897</v>
      </c>
      <c r="I175" t="s">
        <v>181</v>
      </c>
    </row>
    <row r="176" spans="1:9" x14ac:dyDescent="0.35">
      <c r="A176">
        <f t="shared" si="7"/>
        <v>0.05</v>
      </c>
      <c r="B176">
        <f>SUM($A$2:A176)</f>
        <v>8.6999999999999886</v>
      </c>
      <c r="C176">
        <f t="shared" si="6"/>
        <v>-147</v>
      </c>
      <c r="D176">
        <f>(Tableau1[[#This Row],[Fg]])/$M$2</f>
        <v>-9.8000000000000007</v>
      </c>
      <c r="E176">
        <f t="shared" si="8"/>
        <v>-85.259999999999863</v>
      </c>
      <c r="F176">
        <f>F175+E175*Tableau1[[#This Row],[dt]]+0.5*Tableau1[[#This Row],[dt]]*Tableau1[[#This Row],[dt]]*D175</f>
        <v>-370.88099999999952</v>
      </c>
      <c r="G176">
        <f>-0.5*9.8*Tableau1[[#This Row],[t]]*Tableau1[[#This Row],[t]]</f>
        <v>-370.88099999999906</v>
      </c>
      <c r="I176" t="s">
        <v>182</v>
      </c>
    </row>
    <row r="177" spans="1:9" x14ac:dyDescent="0.35">
      <c r="A177">
        <f t="shared" si="7"/>
        <v>0.05</v>
      </c>
      <c r="B177">
        <f>SUM($A$2:A177)</f>
        <v>8.7499999999999893</v>
      </c>
      <c r="C177">
        <f t="shared" si="6"/>
        <v>-147</v>
      </c>
      <c r="D177">
        <f>(Tableau1[[#This Row],[Fg]])/$M$2</f>
        <v>-9.8000000000000007</v>
      </c>
      <c r="E177">
        <f t="shared" si="8"/>
        <v>-85.749999999999858</v>
      </c>
      <c r="F177">
        <f>F176+E176*Tableau1[[#This Row],[dt]]+0.5*Tableau1[[#This Row],[dt]]*Tableau1[[#This Row],[dt]]*D176</f>
        <v>-375.15624999999949</v>
      </c>
      <c r="G177">
        <f>-0.5*9.8*Tableau1[[#This Row],[t]]*Tableau1[[#This Row],[t]]</f>
        <v>-375.15624999999909</v>
      </c>
      <c r="I177" t="s">
        <v>183</v>
      </c>
    </row>
    <row r="178" spans="1:9" x14ac:dyDescent="0.35">
      <c r="A178">
        <f t="shared" si="7"/>
        <v>0.05</v>
      </c>
      <c r="B178">
        <f>SUM($A$2:A178)</f>
        <v>8.7999999999999901</v>
      </c>
      <c r="C178">
        <f t="shared" si="6"/>
        <v>-147</v>
      </c>
      <c r="D178">
        <f>(Tableau1[[#This Row],[Fg]])/$M$2</f>
        <v>-9.8000000000000007</v>
      </c>
      <c r="E178">
        <f t="shared" si="8"/>
        <v>-86.239999999999853</v>
      </c>
      <c r="F178">
        <f>F177+E177*Tableau1[[#This Row],[dt]]+0.5*Tableau1[[#This Row],[dt]]*Tableau1[[#This Row],[dt]]*D177</f>
        <v>-379.45599999999945</v>
      </c>
      <c r="G178">
        <f>-0.5*9.8*Tableau1[[#This Row],[t]]*Tableau1[[#This Row],[t]]</f>
        <v>-379.45599999999916</v>
      </c>
      <c r="I178" t="s">
        <v>184</v>
      </c>
    </row>
    <row r="179" spans="1:9" x14ac:dyDescent="0.35">
      <c r="A179">
        <f t="shared" si="7"/>
        <v>0.05</v>
      </c>
      <c r="B179">
        <f>SUM($A$2:A179)</f>
        <v>8.8499999999999908</v>
      </c>
      <c r="C179">
        <f t="shared" si="6"/>
        <v>-147</v>
      </c>
      <c r="D179">
        <f>(Tableau1[[#This Row],[Fg]])/$M$2</f>
        <v>-9.8000000000000007</v>
      </c>
      <c r="E179">
        <f t="shared" si="8"/>
        <v>-86.729999999999848</v>
      </c>
      <c r="F179">
        <f>F178+E178*Tableau1[[#This Row],[dt]]+0.5*Tableau1[[#This Row],[dt]]*Tableau1[[#This Row],[dt]]*D178</f>
        <v>-383.78024999999946</v>
      </c>
      <c r="G179">
        <f>-0.5*9.8*Tableau1[[#This Row],[t]]*Tableau1[[#This Row],[t]]</f>
        <v>-383.78024999999923</v>
      </c>
      <c r="I179" t="s">
        <v>185</v>
      </c>
    </row>
    <row r="180" spans="1:9" x14ac:dyDescent="0.35">
      <c r="A180">
        <f t="shared" si="7"/>
        <v>0.05</v>
      </c>
      <c r="B180">
        <f>SUM($A$2:A180)</f>
        <v>8.8999999999999915</v>
      </c>
      <c r="C180">
        <f t="shared" si="6"/>
        <v>-147</v>
      </c>
      <c r="D180">
        <f>(Tableau1[[#This Row],[Fg]])/$M$2</f>
        <v>-9.8000000000000007</v>
      </c>
      <c r="E180">
        <f t="shared" si="8"/>
        <v>-87.219999999999843</v>
      </c>
      <c r="F180">
        <f>F179+E179*Tableau1[[#This Row],[dt]]+0.5*Tableau1[[#This Row],[dt]]*Tableau1[[#This Row],[dt]]*D179</f>
        <v>-388.12899999999945</v>
      </c>
      <c r="G180">
        <f>-0.5*9.8*Tableau1[[#This Row],[t]]*Tableau1[[#This Row],[t]]</f>
        <v>-388.12899999999928</v>
      </c>
      <c r="I180" t="s">
        <v>186</v>
      </c>
    </row>
    <row r="181" spans="1:9" x14ac:dyDescent="0.35">
      <c r="A181">
        <f t="shared" si="7"/>
        <v>0.05</v>
      </c>
      <c r="B181">
        <f>SUM($A$2:A181)</f>
        <v>8.9499999999999922</v>
      </c>
      <c r="C181">
        <f t="shared" si="6"/>
        <v>-147</v>
      </c>
      <c r="D181">
        <f>(Tableau1[[#This Row],[Fg]])/$M$2</f>
        <v>-9.8000000000000007</v>
      </c>
      <c r="E181">
        <f t="shared" si="8"/>
        <v>-87.709999999999837</v>
      </c>
      <c r="F181">
        <f>F180+E180*Tableau1[[#This Row],[dt]]+0.5*Tableau1[[#This Row],[dt]]*Tableau1[[#This Row],[dt]]*D180</f>
        <v>-392.50224999999944</v>
      </c>
      <c r="G181">
        <f>-0.5*9.8*Tableau1[[#This Row],[t]]*Tableau1[[#This Row],[t]]</f>
        <v>-392.50224999999932</v>
      </c>
      <c r="I181" t="s">
        <v>187</v>
      </c>
    </row>
    <row r="182" spans="1:9" x14ac:dyDescent="0.35">
      <c r="A182">
        <f t="shared" si="7"/>
        <v>0.05</v>
      </c>
      <c r="B182">
        <f>SUM($A$2:A182)</f>
        <v>8.9999999999999929</v>
      </c>
      <c r="C182">
        <f t="shared" si="6"/>
        <v>-147</v>
      </c>
      <c r="D182">
        <f>(Tableau1[[#This Row],[Fg]])/$M$2</f>
        <v>-9.8000000000000007</v>
      </c>
      <c r="E182">
        <f t="shared" si="8"/>
        <v>-88.199999999999832</v>
      </c>
      <c r="F182">
        <f>F181+E181*Tableau1[[#This Row],[dt]]+0.5*Tableau1[[#This Row],[dt]]*Tableau1[[#This Row],[dt]]*D181</f>
        <v>-396.89999999999941</v>
      </c>
      <c r="G182">
        <f>-0.5*9.8*Tableau1[[#This Row],[t]]*Tableau1[[#This Row],[t]]</f>
        <v>-396.89999999999935</v>
      </c>
      <c r="I182" t="s">
        <v>188</v>
      </c>
    </row>
    <row r="183" spans="1:9" x14ac:dyDescent="0.35">
      <c r="A183">
        <f t="shared" si="7"/>
        <v>0.05</v>
      </c>
      <c r="B183">
        <f>SUM($A$2:A183)</f>
        <v>9.0499999999999936</v>
      </c>
      <c r="C183">
        <f t="shared" si="6"/>
        <v>-147</v>
      </c>
      <c r="D183">
        <f>(Tableau1[[#This Row],[Fg]])/$M$2</f>
        <v>-9.8000000000000007</v>
      </c>
      <c r="E183">
        <f t="shared" si="8"/>
        <v>-88.689999999999827</v>
      </c>
      <c r="F183">
        <f>F182+E182*Tableau1[[#This Row],[dt]]+0.5*Tableau1[[#This Row],[dt]]*Tableau1[[#This Row],[dt]]*D182</f>
        <v>-401.32224999999937</v>
      </c>
      <c r="G183">
        <f>-0.5*9.8*Tableau1[[#This Row],[t]]*Tableau1[[#This Row],[t]]</f>
        <v>-401.32224999999943</v>
      </c>
      <c r="I183" t="s">
        <v>189</v>
      </c>
    </row>
    <row r="184" spans="1:9" x14ac:dyDescent="0.35">
      <c r="A184">
        <f t="shared" si="7"/>
        <v>0.05</v>
      </c>
      <c r="B184">
        <f>SUM($A$2:A184)</f>
        <v>9.0999999999999943</v>
      </c>
      <c r="C184">
        <f t="shared" si="6"/>
        <v>-147</v>
      </c>
      <c r="D184">
        <f>(Tableau1[[#This Row],[Fg]])/$M$2</f>
        <v>-9.8000000000000007</v>
      </c>
      <c r="E184">
        <f t="shared" si="8"/>
        <v>-89.179999999999822</v>
      </c>
      <c r="F184">
        <f>F183+E183*Tableau1[[#This Row],[dt]]+0.5*Tableau1[[#This Row],[dt]]*Tableau1[[#This Row],[dt]]*D183</f>
        <v>-405.76899999999938</v>
      </c>
      <c r="G184">
        <f>-0.5*9.8*Tableau1[[#This Row],[t]]*Tableau1[[#This Row],[t]]</f>
        <v>-405.76899999999949</v>
      </c>
      <c r="I184" t="s">
        <v>190</v>
      </c>
    </row>
    <row r="185" spans="1:9" x14ac:dyDescent="0.35">
      <c r="A185">
        <f t="shared" si="7"/>
        <v>0.05</v>
      </c>
      <c r="B185">
        <f>SUM($A$2:A185)</f>
        <v>9.149999999999995</v>
      </c>
      <c r="C185">
        <f t="shared" si="6"/>
        <v>-147</v>
      </c>
      <c r="D185">
        <f>(Tableau1[[#This Row],[Fg]])/$M$2</f>
        <v>-9.8000000000000007</v>
      </c>
      <c r="E185">
        <f t="shared" si="8"/>
        <v>-89.669999999999817</v>
      </c>
      <c r="F185">
        <f>F184+E184*Tableau1[[#This Row],[dt]]+0.5*Tableau1[[#This Row],[dt]]*Tableau1[[#This Row],[dt]]*D184</f>
        <v>-410.24024999999938</v>
      </c>
      <c r="G185">
        <f>-0.5*9.8*Tableau1[[#This Row],[t]]*Tableau1[[#This Row],[t]]</f>
        <v>-410.24024999999961</v>
      </c>
      <c r="I185" t="s">
        <v>191</v>
      </c>
    </row>
    <row r="186" spans="1:9" x14ac:dyDescent="0.35">
      <c r="A186">
        <f t="shared" si="7"/>
        <v>0.05</v>
      </c>
      <c r="B186">
        <f>SUM($A$2:A186)</f>
        <v>9.1999999999999957</v>
      </c>
      <c r="C186">
        <f t="shared" si="6"/>
        <v>-147</v>
      </c>
      <c r="D186">
        <f>(Tableau1[[#This Row],[Fg]])/$M$2</f>
        <v>-9.8000000000000007</v>
      </c>
      <c r="E186">
        <f t="shared" si="8"/>
        <v>-90.159999999999812</v>
      </c>
      <c r="F186">
        <f>F185+E185*Tableau1[[#This Row],[dt]]+0.5*Tableau1[[#This Row],[dt]]*Tableau1[[#This Row],[dt]]*D185</f>
        <v>-414.73599999999936</v>
      </c>
      <c r="G186">
        <f>-0.5*9.8*Tableau1[[#This Row],[t]]*Tableau1[[#This Row],[t]]</f>
        <v>-414.73599999999965</v>
      </c>
      <c r="I186" t="s">
        <v>192</v>
      </c>
    </row>
    <row r="187" spans="1:9" x14ac:dyDescent="0.35">
      <c r="A187">
        <f t="shared" si="7"/>
        <v>0.05</v>
      </c>
      <c r="B187">
        <f>SUM($A$2:A187)</f>
        <v>9.2499999999999964</v>
      </c>
      <c r="C187">
        <f t="shared" si="6"/>
        <v>-147</v>
      </c>
      <c r="D187">
        <f>(Tableau1[[#This Row],[Fg]])/$M$2</f>
        <v>-9.8000000000000007</v>
      </c>
      <c r="E187">
        <f t="shared" si="8"/>
        <v>-90.649999999999807</v>
      </c>
      <c r="F187">
        <f>F186+E186*Tableau1[[#This Row],[dt]]+0.5*Tableau1[[#This Row],[dt]]*Tableau1[[#This Row],[dt]]*D186</f>
        <v>-419.25624999999934</v>
      </c>
      <c r="G187">
        <f>-0.5*9.8*Tableau1[[#This Row],[t]]*Tableau1[[#This Row],[t]]</f>
        <v>-419.25624999999974</v>
      </c>
      <c r="I187" t="s">
        <v>193</v>
      </c>
    </row>
    <row r="188" spans="1:9" x14ac:dyDescent="0.35">
      <c r="A188">
        <f t="shared" si="7"/>
        <v>0.05</v>
      </c>
      <c r="B188">
        <f>SUM($A$2:A188)</f>
        <v>9.2999999999999972</v>
      </c>
      <c r="C188">
        <f t="shared" si="6"/>
        <v>-147</v>
      </c>
      <c r="D188">
        <f>(Tableau1[[#This Row],[Fg]])/$M$2</f>
        <v>-9.8000000000000007</v>
      </c>
      <c r="E188">
        <f t="shared" si="8"/>
        <v>-91.139999999999802</v>
      </c>
      <c r="F188">
        <f>F187+E187*Tableau1[[#This Row],[dt]]+0.5*Tableau1[[#This Row],[dt]]*Tableau1[[#This Row],[dt]]*D187</f>
        <v>-423.80099999999931</v>
      </c>
      <c r="G188">
        <f>-0.5*9.8*Tableau1[[#This Row],[t]]*Tableau1[[#This Row],[t]]</f>
        <v>-423.80099999999976</v>
      </c>
      <c r="I188" t="s">
        <v>194</v>
      </c>
    </row>
    <row r="189" spans="1:9" x14ac:dyDescent="0.35">
      <c r="A189">
        <f t="shared" si="7"/>
        <v>0.05</v>
      </c>
      <c r="B189">
        <f>SUM($A$2:A189)</f>
        <v>9.3499999999999979</v>
      </c>
      <c r="C189">
        <f t="shared" si="6"/>
        <v>-147</v>
      </c>
      <c r="D189">
        <f>(Tableau1[[#This Row],[Fg]])/$M$2</f>
        <v>-9.8000000000000007</v>
      </c>
      <c r="E189">
        <f t="shared" si="8"/>
        <v>-91.629999999999797</v>
      </c>
      <c r="F189">
        <f>F188+E188*Tableau1[[#This Row],[dt]]+0.5*Tableau1[[#This Row],[dt]]*Tableau1[[#This Row],[dt]]*D188</f>
        <v>-428.37024999999932</v>
      </c>
      <c r="G189">
        <f>-0.5*9.8*Tableau1[[#This Row],[t]]*Tableau1[[#This Row],[t]]</f>
        <v>-428.37024999999983</v>
      </c>
      <c r="I189" t="s">
        <v>195</v>
      </c>
    </row>
    <row r="190" spans="1:9" x14ac:dyDescent="0.35">
      <c r="A190">
        <f t="shared" si="7"/>
        <v>0.05</v>
      </c>
      <c r="B190">
        <f>SUM($A$2:A190)</f>
        <v>9.3999999999999986</v>
      </c>
      <c r="C190">
        <f t="shared" si="6"/>
        <v>-147</v>
      </c>
      <c r="D190">
        <f>(Tableau1[[#This Row],[Fg]])/$M$2</f>
        <v>-9.8000000000000007</v>
      </c>
      <c r="E190">
        <f t="shared" si="8"/>
        <v>-92.119999999999791</v>
      </c>
      <c r="F190">
        <f>F189+E189*Tableau1[[#This Row],[dt]]+0.5*Tableau1[[#This Row],[dt]]*Tableau1[[#This Row],[dt]]*D189</f>
        <v>-432.96399999999932</v>
      </c>
      <c r="G190">
        <f>-0.5*9.8*Tableau1[[#This Row],[t]]*Tableau1[[#This Row],[t]]</f>
        <v>-432.96399999999988</v>
      </c>
      <c r="I190" t="s">
        <v>196</v>
      </c>
    </row>
    <row r="191" spans="1:9" x14ac:dyDescent="0.35">
      <c r="A191">
        <f t="shared" si="7"/>
        <v>0.05</v>
      </c>
      <c r="B191">
        <f>SUM($A$2:A191)</f>
        <v>9.4499999999999993</v>
      </c>
      <c r="C191">
        <f t="shared" si="6"/>
        <v>-147</v>
      </c>
      <c r="D191">
        <f>(Tableau1[[#This Row],[Fg]])/$M$2</f>
        <v>-9.8000000000000007</v>
      </c>
      <c r="E191">
        <f t="shared" si="8"/>
        <v>-92.609999999999786</v>
      </c>
      <c r="F191">
        <f>F190+E190*Tableau1[[#This Row],[dt]]+0.5*Tableau1[[#This Row],[dt]]*Tableau1[[#This Row],[dt]]*D190</f>
        <v>-437.58224999999931</v>
      </c>
      <c r="G191">
        <f>-0.5*9.8*Tableau1[[#This Row],[t]]*Tableau1[[#This Row],[t]]</f>
        <v>-437.58224999999999</v>
      </c>
      <c r="I191" t="s">
        <v>197</v>
      </c>
    </row>
    <row r="192" spans="1:9" x14ac:dyDescent="0.35">
      <c r="A192">
        <f t="shared" si="7"/>
        <v>0.05</v>
      </c>
      <c r="B192">
        <f>SUM($A$2:A192)</f>
        <v>9.5</v>
      </c>
      <c r="C192">
        <f t="shared" si="6"/>
        <v>-147</v>
      </c>
      <c r="D192">
        <f>(Tableau1[[#This Row],[Fg]])/$M$2</f>
        <v>-9.8000000000000007</v>
      </c>
      <c r="E192">
        <f t="shared" si="8"/>
        <v>-93.099999999999781</v>
      </c>
      <c r="F192">
        <f>F191+E191*Tableau1[[#This Row],[dt]]+0.5*Tableau1[[#This Row],[dt]]*Tableau1[[#This Row],[dt]]*D191</f>
        <v>-442.22499999999928</v>
      </c>
      <c r="G192">
        <f>-0.5*9.8*Tableau1[[#This Row],[t]]*Tableau1[[#This Row],[t]]</f>
        <v>-442.22500000000002</v>
      </c>
      <c r="I192" t="s">
        <v>198</v>
      </c>
    </row>
    <row r="193" spans="1:9" x14ac:dyDescent="0.35">
      <c r="A193">
        <f t="shared" si="7"/>
        <v>0.05</v>
      </c>
      <c r="B193">
        <f>SUM($A$2:A193)</f>
        <v>9.5500000000000007</v>
      </c>
      <c r="C193">
        <f t="shared" si="6"/>
        <v>-147</v>
      </c>
      <c r="D193">
        <f>(Tableau1[[#This Row],[Fg]])/$M$2</f>
        <v>-9.8000000000000007</v>
      </c>
      <c r="E193">
        <f t="shared" si="8"/>
        <v>-93.589999999999776</v>
      </c>
      <c r="F193">
        <f>F192+E192*Tableau1[[#This Row],[dt]]+0.5*Tableau1[[#This Row],[dt]]*Tableau1[[#This Row],[dt]]*D192</f>
        <v>-446.89224999999925</v>
      </c>
      <c r="G193">
        <f>-0.5*9.8*Tableau1[[#This Row],[t]]*Tableau1[[#This Row],[t]]</f>
        <v>-446.8922500000001</v>
      </c>
      <c r="I193" t="s">
        <v>199</v>
      </c>
    </row>
    <row r="194" spans="1:9" x14ac:dyDescent="0.35">
      <c r="A194">
        <f t="shared" si="7"/>
        <v>0.05</v>
      </c>
      <c r="B194">
        <f>SUM($A$2:A194)</f>
        <v>9.6000000000000014</v>
      </c>
      <c r="C194">
        <f t="shared" ref="C194:C250" si="9">-9.8*$M$2</f>
        <v>-147</v>
      </c>
      <c r="D194">
        <f>(Tableau1[[#This Row],[Fg]])/$M$2</f>
        <v>-9.8000000000000007</v>
      </c>
      <c r="E194">
        <f t="shared" si="8"/>
        <v>-94.079999999999771</v>
      </c>
      <c r="F194">
        <f>F193+E193*Tableau1[[#This Row],[dt]]+0.5*Tableau1[[#This Row],[dt]]*Tableau1[[#This Row],[dt]]*D193</f>
        <v>-451.58399999999921</v>
      </c>
      <c r="G194">
        <f>-0.5*9.8*Tableau1[[#This Row],[t]]*Tableau1[[#This Row],[t]]</f>
        <v>-451.58400000000017</v>
      </c>
      <c r="I194" t="s">
        <v>200</v>
      </c>
    </row>
    <row r="195" spans="1:9" x14ac:dyDescent="0.35">
      <c r="A195">
        <f t="shared" si="7"/>
        <v>0.05</v>
      </c>
      <c r="B195">
        <f>SUM($A$2:A195)</f>
        <v>9.6500000000000021</v>
      </c>
      <c r="C195">
        <f t="shared" si="9"/>
        <v>-147</v>
      </c>
      <c r="D195">
        <f>(Tableau1[[#This Row],[Fg]])/$M$2</f>
        <v>-9.8000000000000007</v>
      </c>
      <c r="E195">
        <f t="shared" si="8"/>
        <v>-94.569999999999766</v>
      </c>
      <c r="F195">
        <f>F194+E194*Tableau1[[#This Row],[dt]]+0.5*Tableau1[[#This Row],[dt]]*Tableau1[[#This Row],[dt]]*D194</f>
        <v>-456.30024999999921</v>
      </c>
      <c r="G195">
        <f>-0.5*9.8*Tableau1[[#This Row],[t]]*Tableau1[[#This Row],[t]]</f>
        <v>-456.30025000000023</v>
      </c>
      <c r="I195" t="s">
        <v>201</v>
      </c>
    </row>
    <row r="196" spans="1:9" x14ac:dyDescent="0.35">
      <c r="A196">
        <f t="shared" ref="A196:A250" si="10">0.05</f>
        <v>0.05</v>
      </c>
      <c r="B196">
        <f>SUM($A$2:A196)</f>
        <v>9.7000000000000028</v>
      </c>
      <c r="C196">
        <f t="shared" si="9"/>
        <v>-147</v>
      </c>
      <c r="D196">
        <f>(Tableau1[[#This Row],[Fg]])/$M$2</f>
        <v>-9.8000000000000007</v>
      </c>
      <c r="E196">
        <f t="shared" ref="E196:E250" si="11">E195+ D195*A196</f>
        <v>-95.059999999999761</v>
      </c>
      <c r="F196">
        <f>F195+E195*Tableau1[[#This Row],[dt]]+0.5*Tableau1[[#This Row],[dt]]*Tableau1[[#This Row],[dt]]*D195</f>
        <v>-461.0409999999992</v>
      </c>
      <c r="G196">
        <f>-0.5*9.8*Tableau1[[#This Row],[t]]*Tableau1[[#This Row],[t]]</f>
        <v>-461.04100000000028</v>
      </c>
      <c r="I196" t="s">
        <v>202</v>
      </c>
    </row>
    <row r="197" spans="1:9" x14ac:dyDescent="0.35">
      <c r="A197">
        <f t="shared" si="10"/>
        <v>0.05</v>
      </c>
      <c r="B197">
        <f>SUM($A$2:A197)</f>
        <v>9.7500000000000036</v>
      </c>
      <c r="C197">
        <f t="shared" si="9"/>
        <v>-147</v>
      </c>
      <c r="D197">
        <f>(Tableau1[[#This Row],[Fg]])/$M$2</f>
        <v>-9.8000000000000007</v>
      </c>
      <c r="E197">
        <f t="shared" si="11"/>
        <v>-95.549999999999756</v>
      </c>
      <c r="F197">
        <f>F196+E196*Tableau1[[#This Row],[dt]]+0.5*Tableau1[[#This Row],[dt]]*Tableau1[[#This Row],[dt]]*D196</f>
        <v>-465.80624999999918</v>
      </c>
      <c r="G197">
        <f>-0.5*9.8*Tableau1[[#This Row],[t]]*Tableau1[[#This Row],[t]]</f>
        <v>-465.80625000000038</v>
      </c>
      <c r="I197" t="s">
        <v>203</v>
      </c>
    </row>
    <row r="198" spans="1:9" x14ac:dyDescent="0.35">
      <c r="A198">
        <f t="shared" si="10"/>
        <v>0.05</v>
      </c>
      <c r="B198">
        <f>SUM($A$2:A198)</f>
        <v>9.8000000000000043</v>
      </c>
      <c r="C198">
        <f t="shared" si="9"/>
        <v>-147</v>
      </c>
      <c r="D198">
        <f>(Tableau1[[#This Row],[Fg]])/$M$2</f>
        <v>-9.8000000000000007</v>
      </c>
      <c r="E198">
        <f t="shared" si="11"/>
        <v>-96.03999999999975</v>
      </c>
      <c r="F198">
        <f>F197+E197*Tableau1[[#This Row],[dt]]+0.5*Tableau1[[#This Row],[dt]]*Tableau1[[#This Row],[dt]]*D197</f>
        <v>-470.59599999999915</v>
      </c>
      <c r="G198">
        <f>-0.5*9.8*Tableau1[[#This Row],[t]]*Tableau1[[#This Row],[t]]</f>
        <v>-470.59600000000046</v>
      </c>
      <c r="I198" t="s">
        <v>204</v>
      </c>
    </row>
    <row r="199" spans="1:9" x14ac:dyDescent="0.35">
      <c r="A199">
        <f t="shared" si="10"/>
        <v>0.05</v>
      </c>
      <c r="B199">
        <f>SUM($A$2:A199)</f>
        <v>9.850000000000005</v>
      </c>
      <c r="C199">
        <f t="shared" si="9"/>
        <v>-147</v>
      </c>
      <c r="D199">
        <f>(Tableau1[[#This Row],[Fg]])/$M$2</f>
        <v>-9.8000000000000007</v>
      </c>
      <c r="E199">
        <f t="shared" si="11"/>
        <v>-96.529999999999745</v>
      </c>
      <c r="F199">
        <f>F198+E198*Tableau1[[#This Row],[dt]]+0.5*Tableau1[[#This Row],[dt]]*Tableau1[[#This Row],[dt]]*D198</f>
        <v>-475.41024999999911</v>
      </c>
      <c r="G199">
        <f>-0.5*9.8*Tableau1[[#This Row],[t]]*Tableau1[[#This Row],[t]]</f>
        <v>-475.41025000000053</v>
      </c>
      <c r="I199" t="s">
        <v>205</v>
      </c>
    </row>
    <row r="200" spans="1:9" x14ac:dyDescent="0.35">
      <c r="A200">
        <f t="shared" si="10"/>
        <v>0.05</v>
      </c>
      <c r="B200">
        <f>SUM($A$2:A200)</f>
        <v>9.9000000000000057</v>
      </c>
      <c r="C200">
        <f t="shared" si="9"/>
        <v>-147</v>
      </c>
      <c r="D200">
        <f>(Tableau1[[#This Row],[Fg]])/$M$2</f>
        <v>-9.8000000000000007</v>
      </c>
      <c r="E200">
        <f t="shared" si="11"/>
        <v>-97.01999999999974</v>
      </c>
      <c r="F200">
        <f>F199+E199*Tableau1[[#This Row],[dt]]+0.5*Tableau1[[#This Row],[dt]]*Tableau1[[#This Row],[dt]]*D199</f>
        <v>-480.24899999999911</v>
      </c>
      <c r="G200">
        <f>-0.5*9.8*Tableau1[[#This Row],[t]]*Tableau1[[#This Row],[t]]</f>
        <v>-480.24900000000059</v>
      </c>
      <c r="I200" t="s">
        <v>206</v>
      </c>
    </row>
    <row r="201" spans="1:9" x14ac:dyDescent="0.35">
      <c r="A201">
        <f t="shared" si="10"/>
        <v>0.05</v>
      </c>
      <c r="B201">
        <f>SUM($A$2:A201)</f>
        <v>9.9500000000000064</v>
      </c>
      <c r="C201">
        <f t="shared" si="9"/>
        <v>-147</v>
      </c>
      <c r="D201">
        <f>(Tableau1[[#This Row],[Fg]])/$M$2</f>
        <v>-9.8000000000000007</v>
      </c>
      <c r="E201">
        <f t="shared" si="11"/>
        <v>-97.509999999999735</v>
      </c>
      <c r="F201">
        <f>F200+E200*Tableau1[[#This Row],[dt]]+0.5*Tableau1[[#This Row],[dt]]*Tableau1[[#This Row],[dt]]*D200</f>
        <v>-485.11224999999911</v>
      </c>
      <c r="G201">
        <f>-0.5*9.8*Tableau1[[#This Row],[t]]*Tableau1[[#This Row],[t]]</f>
        <v>-485.1122500000007</v>
      </c>
      <c r="I201" t="s">
        <v>207</v>
      </c>
    </row>
    <row r="202" spans="1:9" x14ac:dyDescent="0.35">
      <c r="A202">
        <f t="shared" si="10"/>
        <v>0.05</v>
      </c>
      <c r="B202">
        <f>SUM($A$2:A202)</f>
        <v>10.000000000000007</v>
      </c>
      <c r="C202">
        <f t="shared" si="9"/>
        <v>-147</v>
      </c>
      <c r="D202">
        <f>(Tableau1[[#This Row],[Fg]])/$M$2</f>
        <v>-9.8000000000000007</v>
      </c>
      <c r="E202">
        <f t="shared" si="11"/>
        <v>-97.99999999999973</v>
      </c>
      <c r="F202">
        <f>F201+E201*Tableau1[[#This Row],[dt]]+0.5*Tableau1[[#This Row],[dt]]*Tableau1[[#This Row],[dt]]*D201</f>
        <v>-489.99999999999909</v>
      </c>
      <c r="G202">
        <f>-0.5*9.8*Tableau1[[#This Row],[t]]*Tableau1[[#This Row],[t]]</f>
        <v>-490.00000000000068</v>
      </c>
      <c r="I202" t="s">
        <v>208</v>
      </c>
    </row>
    <row r="203" spans="1:9" x14ac:dyDescent="0.35">
      <c r="A203">
        <f t="shared" si="10"/>
        <v>0.05</v>
      </c>
      <c r="B203">
        <f>SUM($A$2:A203)</f>
        <v>10.050000000000008</v>
      </c>
      <c r="C203">
        <f t="shared" si="9"/>
        <v>-147</v>
      </c>
      <c r="D203">
        <f>(Tableau1[[#This Row],[Fg]])/$M$2</f>
        <v>-9.8000000000000007</v>
      </c>
      <c r="E203">
        <f t="shared" si="11"/>
        <v>-98.489999999999725</v>
      </c>
      <c r="F203">
        <f>F202+E202*Tableau1[[#This Row],[dt]]+0.5*Tableau1[[#This Row],[dt]]*Tableau1[[#This Row],[dt]]*D202</f>
        <v>-494.91224999999906</v>
      </c>
      <c r="G203">
        <f>-0.5*9.8*Tableau1[[#This Row],[t]]*Tableau1[[#This Row],[t]]</f>
        <v>-494.91225000000077</v>
      </c>
      <c r="I203" t="s">
        <v>209</v>
      </c>
    </row>
    <row r="204" spans="1:9" x14ac:dyDescent="0.35">
      <c r="A204">
        <f t="shared" si="10"/>
        <v>0.05</v>
      </c>
      <c r="B204">
        <f>SUM($A$2:A204)</f>
        <v>10.100000000000009</v>
      </c>
      <c r="C204">
        <f t="shared" si="9"/>
        <v>-147</v>
      </c>
      <c r="D204">
        <f>(Tableau1[[#This Row],[Fg]])/$M$2</f>
        <v>-9.8000000000000007</v>
      </c>
      <c r="E204">
        <f t="shared" si="11"/>
        <v>-98.97999999999972</v>
      </c>
      <c r="F204">
        <f>F203+E203*Tableau1[[#This Row],[dt]]+0.5*Tableau1[[#This Row],[dt]]*Tableau1[[#This Row],[dt]]*D203</f>
        <v>-499.84899999999902</v>
      </c>
      <c r="G204">
        <f>-0.5*9.8*Tableau1[[#This Row],[t]]*Tableau1[[#This Row],[t]]</f>
        <v>-499.8490000000009</v>
      </c>
      <c r="I204" t="s">
        <v>210</v>
      </c>
    </row>
    <row r="205" spans="1:9" x14ac:dyDescent="0.35">
      <c r="A205">
        <f t="shared" si="10"/>
        <v>0.05</v>
      </c>
      <c r="B205">
        <f>SUM($A$2:A205)</f>
        <v>10.150000000000009</v>
      </c>
      <c r="C205">
        <f t="shared" si="9"/>
        <v>-147</v>
      </c>
      <c r="D205">
        <f>(Tableau1[[#This Row],[Fg]])/$M$2</f>
        <v>-9.8000000000000007</v>
      </c>
      <c r="E205">
        <f t="shared" si="11"/>
        <v>-99.469999999999715</v>
      </c>
      <c r="F205">
        <f>F204+E204*Tableau1[[#This Row],[dt]]+0.5*Tableau1[[#This Row],[dt]]*Tableau1[[#This Row],[dt]]*D204</f>
        <v>-504.81024999999903</v>
      </c>
      <c r="G205">
        <f>-0.5*9.8*Tableau1[[#This Row],[t]]*Tableau1[[#This Row],[t]]</f>
        <v>-504.81025000000096</v>
      </c>
      <c r="I205" t="s">
        <v>211</v>
      </c>
    </row>
    <row r="206" spans="1:9" x14ac:dyDescent="0.35">
      <c r="A206">
        <f t="shared" si="10"/>
        <v>0.05</v>
      </c>
      <c r="B206">
        <f>SUM($A$2:A206)</f>
        <v>10.20000000000001</v>
      </c>
      <c r="C206">
        <f t="shared" si="9"/>
        <v>-147</v>
      </c>
      <c r="D206">
        <f>(Tableau1[[#This Row],[Fg]])/$M$2</f>
        <v>-9.8000000000000007</v>
      </c>
      <c r="E206">
        <f t="shared" si="11"/>
        <v>-99.95999999999971</v>
      </c>
      <c r="F206">
        <f>F205+E205*Tableau1[[#This Row],[dt]]+0.5*Tableau1[[#This Row],[dt]]*Tableau1[[#This Row],[dt]]*D205</f>
        <v>-509.79599999999903</v>
      </c>
      <c r="G206">
        <f>-0.5*9.8*Tableau1[[#This Row],[t]]*Tableau1[[#This Row],[t]]</f>
        <v>-509.79600000000107</v>
      </c>
      <c r="I206" t="s">
        <v>212</v>
      </c>
    </row>
    <row r="207" spans="1:9" x14ac:dyDescent="0.35">
      <c r="A207">
        <f t="shared" si="10"/>
        <v>0.05</v>
      </c>
      <c r="B207">
        <f>SUM($A$2:A207)</f>
        <v>10.250000000000011</v>
      </c>
      <c r="C207">
        <f t="shared" si="9"/>
        <v>-147</v>
      </c>
      <c r="D207">
        <f>(Tableau1[[#This Row],[Fg]])/$M$2</f>
        <v>-9.8000000000000007</v>
      </c>
      <c r="E207">
        <f t="shared" si="11"/>
        <v>-100.4499999999997</v>
      </c>
      <c r="F207">
        <f>F206+E206*Tableau1[[#This Row],[dt]]+0.5*Tableau1[[#This Row],[dt]]*Tableau1[[#This Row],[dt]]*D206</f>
        <v>-514.80624999999895</v>
      </c>
      <c r="G207">
        <f>-0.5*9.8*Tableau1[[#This Row],[t]]*Tableau1[[#This Row],[t]]</f>
        <v>-514.80625000000111</v>
      </c>
      <c r="I207" t="s">
        <v>213</v>
      </c>
    </row>
    <row r="208" spans="1:9" x14ac:dyDescent="0.35">
      <c r="A208">
        <f t="shared" si="10"/>
        <v>0.05</v>
      </c>
      <c r="B208">
        <f>SUM($A$2:A208)</f>
        <v>10.300000000000011</v>
      </c>
      <c r="C208">
        <f t="shared" si="9"/>
        <v>-147</v>
      </c>
      <c r="D208">
        <f>(Tableau1[[#This Row],[Fg]])/$M$2</f>
        <v>-9.8000000000000007</v>
      </c>
      <c r="E208">
        <f t="shared" si="11"/>
        <v>-100.9399999999997</v>
      </c>
      <c r="F208">
        <f>F207+E207*Tableau1[[#This Row],[dt]]+0.5*Tableau1[[#This Row],[dt]]*Tableau1[[#This Row],[dt]]*D207</f>
        <v>-519.84099999999899</v>
      </c>
      <c r="G208">
        <f>-0.5*9.8*Tableau1[[#This Row],[t]]*Tableau1[[#This Row],[t]]</f>
        <v>-519.84100000000126</v>
      </c>
      <c r="I208" t="s">
        <v>214</v>
      </c>
    </row>
    <row r="209" spans="1:9" x14ac:dyDescent="0.35">
      <c r="A209">
        <f t="shared" si="10"/>
        <v>0.05</v>
      </c>
      <c r="B209">
        <f>SUM($A$2:A209)</f>
        <v>10.350000000000012</v>
      </c>
      <c r="C209">
        <f t="shared" si="9"/>
        <v>-147</v>
      </c>
      <c r="D209">
        <f>(Tableau1[[#This Row],[Fg]])/$M$2</f>
        <v>-9.8000000000000007</v>
      </c>
      <c r="E209">
        <f t="shared" si="11"/>
        <v>-101.42999999999969</v>
      </c>
      <c r="F209">
        <f>F208+E208*Tableau1[[#This Row],[dt]]+0.5*Tableau1[[#This Row],[dt]]*Tableau1[[#This Row],[dt]]*D208</f>
        <v>-524.90024999999901</v>
      </c>
      <c r="G209">
        <f>-0.5*9.8*Tableau1[[#This Row],[t]]*Tableau1[[#This Row],[t]]</f>
        <v>-524.90025000000128</v>
      </c>
      <c r="I209" t="s">
        <v>215</v>
      </c>
    </row>
    <row r="210" spans="1:9" x14ac:dyDescent="0.35">
      <c r="A210">
        <f t="shared" si="10"/>
        <v>0.05</v>
      </c>
      <c r="B210">
        <f>SUM($A$2:A210)</f>
        <v>10.400000000000013</v>
      </c>
      <c r="C210">
        <f t="shared" si="9"/>
        <v>-147</v>
      </c>
      <c r="D210">
        <f>(Tableau1[[#This Row],[Fg]])/$M$2</f>
        <v>-9.8000000000000007</v>
      </c>
      <c r="E210">
        <f t="shared" si="11"/>
        <v>-101.91999999999969</v>
      </c>
      <c r="F210">
        <f>F209+E209*Tableau1[[#This Row],[dt]]+0.5*Tableau1[[#This Row],[dt]]*Tableau1[[#This Row],[dt]]*D209</f>
        <v>-529.98399999999901</v>
      </c>
      <c r="G210">
        <f>-0.5*9.8*Tableau1[[#This Row],[t]]*Tableau1[[#This Row],[t]]</f>
        <v>-529.98400000000129</v>
      </c>
      <c r="I210" t="s">
        <v>216</v>
      </c>
    </row>
    <row r="211" spans="1:9" x14ac:dyDescent="0.35">
      <c r="A211">
        <f t="shared" si="10"/>
        <v>0.05</v>
      </c>
      <c r="B211">
        <f>SUM($A$2:A211)</f>
        <v>10.450000000000014</v>
      </c>
      <c r="C211">
        <f t="shared" si="9"/>
        <v>-147</v>
      </c>
      <c r="D211">
        <f>(Tableau1[[#This Row],[Fg]])/$M$2</f>
        <v>-9.8000000000000007</v>
      </c>
      <c r="E211">
        <f t="shared" si="11"/>
        <v>-102.40999999999968</v>
      </c>
      <c r="F211">
        <f>F210+E210*Tableau1[[#This Row],[dt]]+0.5*Tableau1[[#This Row],[dt]]*Tableau1[[#This Row],[dt]]*D210</f>
        <v>-535.09224999999901</v>
      </c>
      <c r="G211">
        <f>-0.5*9.8*Tableau1[[#This Row],[t]]*Tableau1[[#This Row],[t]]</f>
        <v>-535.0922500000014</v>
      </c>
      <c r="I211" t="s">
        <v>217</v>
      </c>
    </row>
    <row r="212" spans="1:9" x14ac:dyDescent="0.35">
      <c r="A212">
        <f t="shared" si="10"/>
        <v>0.05</v>
      </c>
      <c r="B212">
        <f>SUM($A$2:A212)</f>
        <v>10.500000000000014</v>
      </c>
      <c r="C212">
        <f t="shared" si="9"/>
        <v>-147</v>
      </c>
      <c r="D212">
        <f>(Tableau1[[#This Row],[Fg]])/$M$2</f>
        <v>-9.8000000000000007</v>
      </c>
      <c r="E212">
        <f t="shared" si="11"/>
        <v>-102.89999999999968</v>
      </c>
      <c r="F212">
        <f>F211+E211*Tableau1[[#This Row],[dt]]+0.5*Tableau1[[#This Row],[dt]]*Tableau1[[#This Row],[dt]]*D211</f>
        <v>-540.224999999999</v>
      </c>
      <c r="G212">
        <f>-0.5*9.8*Tableau1[[#This Row],[t]]*Tableau1[[#This Row],[t]]</f>
        <v>-540.2250000000015</v>
      </c>
      <c r="I212" t="s">
        <v>218</v>
      </c>
    </row>
    <row r="213" spans="1:9" x14ac:dyDescent="0.35">
      <c r="A213">
        <f t="shared" si="10"/>
        <v>0.05</v>
      </c>
      <c r="B213">
        <f>SUM($A$2:A213)</f>
        <v>10.550000000000015</v>
      </c>
      <c r="C213">
        <f t="shared" si="9"/>
        <v>-147</v>
      </c>
      <c r="D213">
        <f>(Tableau1[[#This Row],[Fg]])/$M$2</f>
        <v>-9.8000000000000007</v>
      </c>
      <c r="E213">
        <f t="shared" si="11"/>
        <v>-103.38999999999967</v>
      </c>
      <c r="F213">
        <f>F212+E212*Tableau1[[#This Row],[dt]]+0.5*Tableau1[[#This Row],[dt]]*Tableau1[[#This Row],[dt]]*D212</f>
        <v>-545.38224999999898</v>
      </c>
      <c r="G213">
        <f>-0.5*9.8*Tableau1[[#This Row],[t]]*Tableau1[[#This Row],[t]]</f>
        <v>-545.38225000000159</v>
      </c>
      <c r="I213" t="s">
        <v>219</v>
      </c>
    </row>
    <row r="214" spans="1:9" x14ac:dyDescent="0.35">
      <c r="A214">
        <f t="shared" si="10"/>
        <v>0.05</v>
      </c>
      <c r="B214">
        <f>SUM($A$2:A214)</f>
        <v>10.600000000000016</v>
      </c>
      <c r="C214">
        <f t="shared" si="9"/>
        <v>-147</v>
      </c>
      <c r="D214">
        <f>(Tableau1[[#This Row],[Fg]])/$M$2</f>
        <v>-9.8000000000000007</v>
      </c>
      <c r="E214">
        <f t="shared" si="11"/>
        <v>-103.87999999999967</v>
      </c>
      <c r="F214">
        <f>F213+E213*Tableau1[[#This Row],[dt]]+0.5*Tableau1[[#This Row],[dt]]*Tableau1[[#This Row],[dt]]*D213</f>
        <v>-550.56399999999894</v>
      </c>
      <c r="G214">
        <f>-0.5*9.8*Tableau1[[#This Row],[t]]*Tableau1[[#This Row],[t]]</f>
        <v>-550.56400000000167</v>
      </c>
      <c r="I214" t="s">
        <v>220</v>
      </c>
    </row>
    <row r="215" spans="1:9" x14ac:dyDescent="0.35">
      <c r="A215">
        <f t="shared" si="10"/>
        <v>0.05</v>
      </c>
      <c r="B215">
        <f>SUM($A$2:A215)</f>
        <v>10.650000000000016</v>
      </c>
      <c r="C215">
        <f t="shared" si="9"/>
        <v>-147</v>
      </c>
      <c r="D215">
        <f>(Tableau1[[#This Row],[Fg]])/$M$2</f>
        <v>-9.8000000000000007</v>
      </c>
      <c r="E215">
        <f t="shared" si="11"/>
        <v>-104.36999999999966</v>
      </c>
      <c r="F215">
        <f>F214+E214*Tableau1[[#This Row],[dt]]+0.5*Tableau1[[#This Row],[dt]]*Tableau1[[#This Row],[dt]]*D214</f>
        <v>-555.7702499999989</v>
      </c>
      <c r="G215">
        <f>-0.5*9.8*Tableau1[[#This Row],[t]]*Tableau1[[#This Row],[t]]</f>
        <v>-555.77025000000174</v>
      </c>
      <c r="I215" t="s">
        <v>221</v>
      </c>
    </row>
    <row r="216" spans="1:9" x14ac:dyDescent="0.35">
      <c r="A216">
        <f t="shared" si="10"/>
        <v>0.05</v>
      </c>
      <c r="B216">
        <f>SUM($A$2:A216)</f>
        <v>10.700000000000017</v>
      </c>
      <c r="C216">
        <f t="shared" si="9"/>
        <v>-147</v>
      </c>
      <c r="D216">
        <f>(Tableau1[[#This Row],[Fg]])/$M$2</f>
        <v>-9.8000000000000007</v>
      </c>
      <c r="E216">
        <f t="shared" si="11"/>
        <v>-104.85999999999966</v>
      </c>
      <c r="F216">
        <f>F215+E215*Tableau1[[#This Row],[dt]]+0.5*Tableau1[[#This Row],[dt]]*Tableau1[[#This Row],[dt]]*D215</f>
        <v>-561.00099999999884</v>
      </c>
      <c r="G216">
        <f>-0.5*9.8*Tableau1[[#This Row],[t]]*Tableau1[[#This Row],[t]]</f>
        <v>-561.0010000000018</v>
      </c>
      <c r="I216" t="s">
        <v>222</v>
      </c>
    </row>
    <row r="217" spans="1:9" x14ac:dyDescent="0.35">
      <c r="A217">
        <f t="shared" si="10"/>
        <v>0.05</v>
      </c>
      <c r="B217">
        <f>SUM($A$2:A217)</f>
        <v>10.750000000000018</v>
      </c>
      <c r="C217">
        <f t="shared" si="9"/>
        <v>-147</v>
      </c>
      <c r="D217">
        <f>(Tableau1[[#This Row],[Fg]])/$M$2</f>
        <v>-9.8000000000000007</v>
      </c>
      <c r="E217">
        <f t="shared" si="11"/>
        <v>-105.34999999999965</v>
      </c>
      <c r="F217">
        <f>F216+E216*Tableau1[[#This Row],[dt]]+0.5*Tableau1[[#This Row],[dt]]*Tableau1[[#This Row],[dt]]*D216</f>
        <v>-566.25624999999877</v>
      </c>
      <c r="G217">
        <f>-0.5*9.8*Tableau1[[#This Row],[t]]*Tableau1[[#This Row],[t]]</f>
        <v>-566.25625000000184</v>
      </c>
      <c r="I217" t="s">
        <v>223</v>
      </c>
    </row>
    <row r="218" spans="1:9" x14ac:dyDescent="0.35">
      <c r="A218">
        <f t="shared" si="10"/>
        <v>0.05</v>
      </c>
      <c r="B218">
        <f>SUM($A$2:A218)</f>
        <v>10.800000000000018</v>
      </c>
      <c r="C218">
        <f t="shared" si="9"/>
        <v>-147</v>
      </c>
      <c r="D218">
        <f>(Tableau1[[#This Row],[Fg]])/$M$2</f>
        <v>-9.8000000000000007</v>
      </c>
      <c r="E218">
        <f t="shared" si="11"/>
        <v>-105.83999999999965</v>
      </c>
      <c r="F218">
        <f>F217+E217*Tableau1[[#This Row],[dt]]+0.5*Tableau1[[#This Row],[dt]]*Tableau1[[#This Row],[dt]]*D217</f>
        <v>-571.53599999999869</v>
      </c>
      <c r="G218">
        <f>-0.5*9.8*Tableau1[[#This Row],[t]]*Tableau1[[#This Row],[t]]</f>
        <v>-571.53600000000199</v>
      </c>
      <c r="I218" t="s">
        <v>224</v>
      </c>
    </row>
    <row r="219" spans="1:9" x14ac:dyDescent="0.35">
      <c r="A219">
        <f t="shared" si="10"/>
        <v>0.05</v>
      </c>
      <c r="B219">
        <f>SUM($A$2:A219)</f>
        <v>10.850000000000019</v>
      </c>
      <c r="C219">
        <f t="shared" si="9"/>
        <v>-147</v>
      </c>
      <c r="D219">
        <f>(Tableau1[[#This Row],[Fg]])/$M$2</f>
        <v>-9.8000000000000007</v>
      </c>
      <c r="E219">
        <f t="shared" si="11"/>
        <v>-106.32999999999964</v>
      </c>
      <c r="F219">
        <f>F218+E218*Tableau1[[#This Row],[dt]]+0.5*Tableau1[[#This Row],[dt]]*Tableau1[[#This Row],[dt]]*D218</f>
        <v>-576.84024999999872</v>
      </c>
      <c r="G219">
        <f>-0.5*9.8*Tableau1[[#This Row],[t]]*Tableau1[[#This Row],[t]]</f>
        <v>-576.84025000000213</v>
      </c>
      <c r="I219" t="s">
        <v>225</v>
      </c>
    </row>
    <row r="220" spans="1:9" x14ac:dyDescent="0.35">
      <c r="A220">
        <f t="shared" si="10"/>
        <v>0.05</v>
      </c>
      <c r="B220">
        <f>SUM($A$2:A220)</f>
        <v>10.90000000000002</v>
      </c>
      <c r="C220">
        <f t="shared" si="9"/>
        <v>-147</v>
      </c>
      <c r="D220">
        <f>(Tableau1[[#This Row],[Fg]])/$M$2</f>
        <v>-9.8000000000000007</v>
      </c>
      <c r="E220">
        <f t="shared" si="11"/>
        <v>-106.81999999999964</v>
      </c>
      <c r="F220">
        <f>F219+E219*Tableau1[[#This Row],[dt]]+0.5*Tableau1[[#This Row],[dt]]*Tableau1[[#This Row],[dt]]*D219</f>
        <v>-582.16899999999873</v>
      </c>
      <c r="G220">
        <f>-0.5*9.8*Tableau1[[#This Row],[t]]*Tableau1[[#This Row],[t]]</f>
        <v>-582.16900000000214</v>
      </c>
      <c r="I220" t="s">
        <v>226</v>
      </c>
    </row>
    <row r="221" spans="1:9" x14ac:dyDescent="0.35">
      <c r="A221">
        <f t="shared" si="10"/>
        <v>0.05</v>
      </c>
      <c r="B221">
        <f>SUM($A$2:A221)</f>
        <v>10.950000000000021</v>
      </c>
      <c r="C221">
        <f t="shared" si="9"/>
        <v>-147</v>
      </c>
      <c r="D221">
        <f>(Tableau1[[#This Row],[Fg]])/$M$2</f>
        <v>-9.8000000000000007</v>
      </c>
      <c r="E221">
        <f t="shared" si="11"/>
        <v>-107.30999999999963</v>
      </c>
      <c r="F221">
        <f>F220+E220*Tableau1[[#This Row],[dt]]+0.5*Tableau1[[#This Row],[dt]]*Tableau1[[#This Row],[dt]]*D220</f>
        <v>-587.52224999999873</v>
      </c>
      <c r="G221">
        <f>-0.5*9.8*Tableau1[[#This Row],[t]]*Tableau1[[#This Row],[t]]</f>
        <v>-587.52225000000226</v>
      </c>
      <c r="I221" t="s">
        <v>227</v>
      </c>
    </row>
    <row r="222" spans="1:9" x14ac:dyDescent="0.35">
      <c r="A222">
        <f t="shared" si="10"/>
        <v>0.05</v>
      </c>
      <c r="B222">
        <f>SUM($A$2:A222)</f>
        <v>11.000000000000021</v>
      </c>
      <c r="C222">
        <f t="shared" si="9"/>
        <v>-147</v>
      </c>
      <c r="D222">
        <f>(Tableau1[[#This Row],[Fg]])/$M$2</f>
        <v>-9.8000000000000007</v>
      </c>
      <c r="E222">
        <f t="shared" si="11"/>
        <v>-107.79999999999963</v>
      </c>
      <c r="F222">
        <f>F221+E221*Tableau1[[#This Row],[dt]]+0.5*Tableau1[[#This Row],[dt]]*Tableau1[[#This Row],[dt]]*D221</f>
        <v>-592.89999999999873</v>
      </c>
      <c r="G222">
        <f>-0.5*9.8*Tableau1[[#This Row],[t]]*Tableau1[[#This Row],[t]]</f>
        <v>-592.90000000000225</v>
      </c>
      <c r="I222" t="s">
        <v>228</v>
      </c>
    </row>
    <row r="223" spans="1:9" x14ac:dyDescent="0.35">
      <c r="A223">
        <f t="shared" si="10"/>
        <v>0.05</v>
      </c>
      <c r="B223">
        <f>SUM($A$2:A223)</f>
        <v>11.050000000000022</v>
      </c>
      <c r="C223">
        <f t="shared" si="9"/>
        <v>-147</v>
      </c>
      <c r="D223">
        <f>(Tableau1[[#This Row],[Fg]])/$M$2</f>
        <v>-9.8000000000000007</v>
      </c>
      <c r="E223">
        <f t="shared" si="11"/>
        <v>-108.28999999999962</v>
      </c>
      <c r="F223">
        <f>F222+E222*Tableau1[[#This Row],[dt]]+0.5*Tableau1[[#This Row],[dt]]*Tableau1[[#This Row],[dt]]*D222</f>
        <v>-598.30224999999871</v>
      </c>
      <c r="G223">
        <f>-0.5*9.8*Tableau1[[#This Row],[t]]*Tableau1[[#This Row],[t]]</f>
        <v>-598.30225000000246</v>
      </c>
      <c r="I223" t="s">
        <v>229</v>
      </c>
    </row>
    <row r="224" spans="1:9" x14ac:dyDescent="0.35">
      <c r="A224">
        <f t="shared" si="10"/>
        <v>0.05</v>
      </c>
      <c r="B224">
        <f>SUM($A$2:A224)</f>
        <v>11.100000000000023</v>
      </c>
      <c r="C224">
        <f t="shared" si="9"/>
        <v>-147</v>
      </c>
      <c r="D224">
        <f>(Tableau1[[#This Row],[Fg]])/$M$2</f>
        <v>-9.8000000000000007</v>
      </c>
      <c r="E224">
        <f t="shared" si="11"/>
        <v>-108.77999999999962</v>
      </c>
      <c r="F224">
        <f>F223+E223*Tableau1[[#This Row],[dt]]+0.5*Tableau1[[#This Row],[dt]]*Tableau1[[#This Row],[dt]]*D223</f>
        <v>-603.72899999999868</v>
      </c>
      <c r="G224">
        <f>-0.5*9.8*Tableau1[[#This Row],[t]]*Tableau1[[#This Row],[t]]</f>
        <v>-603.72900000000254</v>
      </c>
      <c r="I224" t="s">
        <v>230</v>
      </c>
    </row>
    <row r="225" spans="1:9" x14ac:dyDescent="0.35">
      <c r="A225">
        <f t="shared" si="10"/>
        <v>0.05</v>
      </c>
      <c r="B225">
        <f>SUM($A$2:A225)</f>
        <v>11.150000000000023</v>
      </c>
      <c r="C225">
        <f t="shared" si="9"/>
        <v>-147</v>
      </c>
      <c r="D225">
        <f>(Tableau1[[#This Row],[Fg]])/$M$2</f>
        <v>-9.8000000000000007</v>
      </c>
      <c r="E225">
        <f t="shared" si="11"/>
        <v>-109.26999999999961</v>
      </c>
      <c r="F225">
        <f>F224+E224*Tableau1[[#This Row],[dt]]+0.5*Tableau1[[#This Row],[dt]]*Tableau1[[#This Row],[dt]]*D224</f>
        <v>-609.18024999999864</v>
      </c>
      <c r="G225">
        <f>-0.5*9.8*Tableau1[[#This Row],[t]]*Tableau1[[#This Row],[t]]</f>
        <v>-609.18025000000262</v>
      </c>
      <c r="I225" t="s">
        <v>231</v>
      </c>
    </row>
    <row r="226" spans="1:9" x14ac:dyDescent="0.35">
      <c r="A226">
        <f t="shared" si="10"/>
        <v>0.05</v>
      </c>
      <c r="B226">
        <f>SUM($A$2:A226)</f>
        <v>11.200000000000024</v>
      </c>
      <c r="C226">
        <f t="shared" si="9"/>
        <v>-147</v>
      </c>
      <c r="D226">
        <f>(Tableau1[[#This Row],[Fg]])/$M$2</f>
        <v>-9.8000000000000007</v>
      </c>
      <c r="E226">
        <f t="shared" si="11"/>
        <v>-109.75999999999961</v>
      </c>
      <c r="F226">
        <f>F225+E225*Tableau1[[#This Row],[dt]]+0.5*Tableau1[[#This Row],[dt]]*Tableau1[[#This Row],[dt]]*D225</f>
        <v>-614.65599999999858</v>
      </c>
      <c r="G226">
        <f>-0.5*9.8*Tableau1[[#This Row],[t]]*Tableau1[[#This Row],[t]]</f>
        <v>-614.65600000000268</v>
      </c>
      <c r="I226" t="s">
        <v>232</v>
      </c>
    </row>
    <row r="227" spans="1:9" x14ac:dyDescent="0.35">
      <c r="A227">
        <f t="shared" si="10"/>
        <v>0.05</v>
      </c>
      <c r="B227">
        <f>SUM($A$2:A227)</f>
        <v>11.250000000000025</v>
      </c>
      <c r="C227">
        <f t="shared" si="9"/>
        <v>-147</v>
      </c>
      <c r="D227">
        <f>(Tableau1[[#This Row],[Fg]])/$M$2</f>
        <v>-9.8000000000000007</v>
      </c>
      <c r="E227">
        <f t="shared" si="11"/>
        <v>-110.2499999999996</v>
      </c>
      <c r="F227">
        <f>F226+E226*Tableau1[[#This Row],[dt]]+0.5*Tableau1[[#This Row],[dt]]*Tableau1[[#This Row],[dt]]*D226</f>
        <v>-620.15624999999852</v>
      </c>
      <c r="G227">
        <f>-0.5*9.8*Tableau1[[#This Row],[t]]*Tableau1[[#This Row],[t]]</f>
        <v>-620.15625000000284</v>
      </c>
      <c r="I227" t="s">
        <v>233</v>
      </c>
    </row>
    <row r="228" spans="1:9" x14ac:dyDescent="0.35">
      <c r="A228">
        <f t="shared" si="10"/>
        <v>0.05</v>
      </c>
      <c r="B228">
        <f>SUM($A$2:A228)</f>
        <v>11.300000000000026</v>
      </c>
      <c r="C228">
        <f t="shared" si="9"/>
        <v>-147</v>
      </c>
      <c r="D228">
        <f>(Tableau1[[#This Row],[Fg]])/$M$2</f>
        <v>-9.8000000000000007</v>
      </c>
      <c r="E228">
        <f t="shared" si="11"/>
        <v>-110.7399999999996</v>
      </c>
      <c r="F228">
        <f>F227+E227*Tableau1[[#This Row],[dt]]+0.5*Tableau1[[#This Row],[dt]]*Tableau1[[#This Row],[dt]]*D227</f>
        <v>-625.68099999999845</v>
      </c>
      <c r="G228">
        <f>-0.5*9.8*Tableau1[[#This Row],[t]]*Tableau1[[#This Row],[t]]</f>
        <v>-625.68100000000288</v>
      </c>
      <c r="I228" t="s">
        <v>234</v>
      </c>
    </row>
    <row r="229" spans="1:9" x14ac:dyDescent="0.35">
      <c r="A229">
        <f t="shared" si="10"/>
        <v>0.05</v>
      </c>
      <c r="B229">
        <f>SUM($A$2:A229)</f>
        <v>11.350000000000026</v>
      </c>
      <c r="C229">
        <f t="shared" si="9"/>
        <v>-147</v>
      </c>
      <c r="D229">
        <f>(Tableau1[[#This Row],[Fg]])/$M$2</f>
        <v>-9.8000000000000007</v>
      </c>
      <c r="E229">
        <f t="shared" si="11"/>
        <v>-111.22999999999959</v>
      </c>
      <c r="F229">
        <f>F228+E228*Tableau1[[#This Row],[dt]]+0.5*Tableau1[[#This Row],[dt]]*Tableau1[[#This Row],[dt]]*D228</f>
        <v>-631.23024999999848</v>
      </c>
      <c r="G229">
        <f>-0.5*9.8*Tableau1[[#This Row],[t]]*Tableau1[[#This Row],[t]]</f>
        <v>-631.23025000000291</v>
      </c>
      <c r="I229" t="s">
        <v>235</v>
      </c>
    </row>
    <row r="230" spans="1:9" x14ac:dyDescent="0.35">
      <c r="A230">
        <f t="shared" si="10"/>
        <v>0.05</v>
      </c>
      <c r="B230">
        <f>SUM($A$2:A230)</f>
        <v>11.400000000000027</v>
      </c>
      <c r="C230">
        <f t="shared" si="9"/>
        <v>-147</v>
      </c>
      <c r="D230">
        <f>(Tableau1[[#This Row],[Fg]])/$M$2</f>
        <v>-9.8000000000000007</v>
      </c>
      <c r="E230">
        <f t="shared" si="11"/>
        <v>-111.71999999999959</v>
      </c>
      <c r="F230">
        <f>F229+E229*Tableau1[[#This Row],[dt]]+0.5*Tableau1[[#This Row],[dt]]*Tableau1[[#This Row],[dt]]*D229</f>
        <v>-636.8039999999985</v>
      </c>
      <c r="G230">
        <f>-0.5*9.8*Tableau1[[#This Row],[t]]*Tableau1[[#This Row],[t]]</f>
        <v>-636.80400000000304</v>
      </c>
      <c r="I230" t="s">
        <v>236</v>
      </c>
    </row>
    <row r="231" spans="1:9" x14ac:dyDescent="0.35">
      <c r="A231">
        <f t="shared" si="10"/>
        <v>0.05</v>
      </c>
      <c r="B231">
        <f>SUM($A$2:A231)</f>
        <v>11.450000000000028</v>
      </c>
      <c r="C231">
        <f t="shared" si="9"/>
        <v>-147</v>
      </c>
      <c r="D231">
        <f>(Tableau1[[#This Row],[Fg]])/$M$2</f>
        <v>-9.8000000000000007</v>
      </c>
      <c r="E231">
        <f t="shared" si="11"/>
        <v>-112.20999999999958</v>
      </c>
      <c r="F231">
        <f>F230+E230*Tableau1[[#This Row],[dt]]+0.5*Tableau1[[#This Row],[dt]]*Tableau1[[#This Row],[dt]]*D230</f>
        <v>-642.4022499999985</v>
      </c>
      <c r="G231">
        <f>-0.5*9.8*Tableau1[[#This Row],[t]]*Tableau1[[#This Row],[t]]</f>
        <v>-642.40225000000316</v>
      </c>
      <c r="I231" t="s">
        <v>237</v>
      </c>
    </row>
    <row r="232" spans="1:9" x14ac:dyDescent="0.35">
      <c r="A232">
        <f t="shared" si="10"/>
        <v>0.05</v>
      </c>
      <c r="B232">
        <f>SUM($A$2:A232)</f>
        <v>11.500000000000028</v>
      </c>
      <c r="C232">
        <f t="shared" si="9"/>
        <v>-147</v>
      </c>
      <c r="D232">
        <f>(Tableau1[[#This Row],[Fg]])/$M$2</f>
        <v>-9.8000000000000007</v>
      </c>
      <c r="E232">
        <f t="shared" si="11"/>
        <v>-112.69999999999958</v>
      </c>
      <c r="F232">
        <f>F231+E231*Tableau1[[#This Row],[dt]]+0.5*Tableau1[[#This Row],[dt]]*Tableau1[[#This Row],[dt]]*D231</f>
        <v>-648.0249999999985</v>
      </c>
      <c r="G232">
        <f>-0.5*9.8*Tableau1[[#This Row],[t]]*Tableau1[[#This Row],[t]]</f>
        <v>-648.02500000000327</v>
      </c>
      <c r="I232" t="s">
        <v>238</v>
      </c>
    </row>
    <row r="233" spans="1:9" x14ac:dyDescent="0.35">
      <c r="A233">
        <f t="shared" si="10"/>
        <v>0.05</v>
      </c>
      <c r="B233">
        <f>SUM($A$2:A233)</f>
        <v>11.550000000000029</v>
      </c>
      <c r="C233">
        <f t="shared" si="9"/>
        <v>-147</v>
      </c>
      <c r="D233">
        <f>(Tableau1[[#This Row],[Fg]])/$M$2</f>
        <v>-9.8000000000000007</v>
      </c>
      <c r="E233">
        <f t="shared" si="11"/>
        <v>-113.18999999999957</v>
      </c>
      <c r="F233">
        <f>F232+E232*Tableau1[[#This Row],[dt]]+0.5*Tableau1[[#This Row],[dt]]*Tableau1[[#This Row],[dt]]*D232</f>
        <v>-653.67224999999848</v>
      </c>
      <c r="G233">
        <f>-0.5*9.8*Tableau1[[#This Row],[t]]*Tableau1[[#This Row],[t]]</f>
        <v>-653.67225000000337</v>
      </c>
      <c r="I233" t="s">
        <v>239</v>
      </c>
    </row>
    <row r="234" spans="1:9" x14ac:dyDescent="0.35">
      <c r="A234">
        <f t="shared" si="10"/>
        <v>0.05</v>
      </c>
      <c r="B234">
        <f>SUM($A$2:A234)</f>
        <v>11.60000000000003</v>
      </c>
      <c r="C234">
        <f t="shared" si="9"/>
        <v>-147</v>
      </c>
      <c r="D234">
        <f>(Tableau1[[#This Row],[Fg]])/$M$2</f>
        <v>-9.8000000000000007</v>
      </c>
      <c r="E234">
        <f t="shared" si="11"/>
        <v>-113.67999999999957</v>
      </c>
      <c r="F234">
        <f>F233+E233*Tableau1[[#This Row],[dt]]+0.5*Tableau1[[#This Row],[dt]]*Tableau1[[#This Row],[dt]]*D233</f>
        <v>-659.34399999999846</v>
      </c>
      <c r="G234">
        <f>-0.5*9.8*Tableau1[[#This Row],[t]]*Tableau1[[#This Row],[t]]</f>
        <v>-659.34400000000346</v>
      </c>
      <c r="I234" t="s">
        <v>240</v>
      </c>
    </row>
    <row r="235" spans="1:9" x14ac:dyDescent="0.35">
      <c r="A235">
        <f t="shared" si="10"/>
        <v>0.05</v>
      </c>
      <c r="B235">
        <f>SUM($A$2:A235)</f>
        <v>11.650000000000031</v>
      </c>
      <c r="C235">
        <f t="shared" si="9"/>
        <v>-147</v>
      </c>
      <c r="D235">
        <f>(Tableau1[[#This Row],[Fg]])/$M$2</f>
        <v>-9.8000000000000007</v>
      </c>
      <c r="E235">
        <f t="shared" si="11"/>
        <v>-114.16999999999956</v>
      </c>
      <c r="F235">
        <f>F234+E234*Tableau1[[#This Row],[dt]]+0.5*Tableau1[[#This Row],[dt]]*Tableau1[[#This Row],[dt]]*D234</f>
        <v>-665.04024999999842</v>
      </c>
      <c r="G235">
        <f>-0.5*9.8*Tableau1[[#This Row],[t]]*Tableau1[[#This Row],[t]]</f>
        <v>-665.04025000000354</v>
      </c>
      <c r="I235" t="s">
        <v>241</v>
      </c>
    </row>
    <row r="236" spans="1:9" x14ac:dyDescent="0.35">
      <c r="A236">
        <f t="shared" si="10"/>
        <v>0.05</v>
      </c>
      <c r="B236">
        <f>SUM($A$2:A236)</f>
        <v>11.700000000000031</v>
      </c>
      <c r="C236">
        <f t="shared" si="9"/>
        <v>-147</v>
      </c>
      <c r="D236">
        <f>(Tableau1[[#This Row],[Fg]])/$M$2</f>
        <v>-9.8000000000000007</v>
      </c>
      <c r="E236">
        <f t="shared" si="11"/>
        <v>-114.65999999999956</v>
      </c>
      <c r="F236">
        <f>F235+E235*Tableau1[[#This Row],[dt]]+0.5*Tableau1[[#This Row],[dt]]*Tableau1[[#This Row],[dt]]*D235</f>
        <v>-670.76099999999838</v>
      </c>
      <c r="G236">
        <f>-0.5*9.8*Tableau1[[#This Row],[t]]*Tableau1[[#This Row],[t]]</f>
        <v>-670.76100000000361</v>
      </c>
      <c r="I236" t="s">
        <v>242</v>
      </c>
    </row>
    <row r="237" spans="1:9" x14ac:dyDescent="0.35">
      <c r="A237">
        <f t="shared" si="10"/>
        <v>0.05</v>
      </c>
      <c r="B237">
        <f>SUM($A$2:A237)</f>
        <v>11.750000000000032</v>
      </c>
      <c r="C237">
        <f t="shared" si="9"/>
        <v>-147</v>
      </c>
      <c r="D237">
        <f>(Tableau1[[#This Row],[Fg]])/$M$2</f>
        <v>-9.8000000000000007</v>
      </c>
      <c r="E237">
        <f t="shared" si="11"/>
        <v>-115.14999999999955</v>
      </c>
      <c r="F237">
        <f>F236+E236*Tableau1[[#This Row],[dt]]+0.5*Tableau1[[#This Row],[dt]]*Tableau1[[#This Row],[dt]]*D236</f>
        <v>-676.50624999999832</v>
      </c>
      <c r="G237">
        <f>-0.5*9.8*Tableau1[[#This Row],[t]]*Tableau1[[#This Row],[t]]</f>
        <v>-676.50625000000366</v>
      </c>
      <c r="I237" t="s">
        <v>243</v>
      </c>
    </row>
    <row r="238" spans="1:9" x14ac:dyDescent="0.35">
      <c r="A238">
        <f t="shared" si="10"/>
        <v>0.05</v>
      </c>
      <c r="B238">
        <f>SUM($A$2:A238)</f>
        <v>11.800000000000033</v>
      </c>
      <c r="C238">
        <f t="shared" si="9"/>
        <v>-147</v>
      </c>
      <c r="D238">
        <f>(Tableau1[[#This Row],[Fg]])/$M$2</f>
        <v>-9.8000000000000007</v>
      </c>
      <c r="E238">
        <f t="shared" si="11"/>
        <v>-115.63999999999955</v>
      </c>
      <c r="F238">
        <f>F237+E237*Tableau1[[#This Row],[dt]]+0.5*Tableau1[[#This Row],[dt]]*Tableau1[[#This Row],[dt]]*D237</f>
        <v>-682.27599999999825</v>
      </c>
      <c r="G238">
        <f>-0.5*9.8*Tableau1[[#This Row],[t]]*Tableau1[[#This Row],[t]]</f>
        <v>-682.27600000000382</v>
      </c>
      <c r="I238" t="s">
        <v>244</v>
      </c>
    </row>
    <row r="239" spans="1:9" x14ac:dyDescent="0.35">
      <c r="A239">
        <f t="shared" si="10"/>
        <v>0.05</v>
      </c>
      <c r="B239">
        <f>SUM($A$2:A239)</f>
        <v>11.850000000000033</v>
      </c>
      <c r="C239">
        <f t="shared" si="9"/>
        <v>-147</v>
      </c>
      <c r="D239">
        <f>(Tableau1[[#This Row],[Fg]])/$M$2</f>
        <v>-9.8000000000000007</v>
      </c>
      <c r="E239">
        <f t="shared" si="11"/>
        <v>-116.12999999999954</v>
      </c>
      <c r="F239">
        <f>F238+E238*Tableau1[[#This Row],[dt]]+0.5*Tableau1[[#This Row],[dt]]*Tableau1[[#This Row],[dt]]*D238</f>
        <v>-688.07024999999817</v>
      </c>
      <c r="G239">
        <f>-0.5*9.8*Tableau1[[#This Row],[t]]*Tableau1[[#This Row],[t]]</f>
        <v>-688.07025000000397</v>
      </c>
      <c r="I239" t="s">
        <v>245</v>
      </c>
    </row>
    <row r="240" spans="1:9" x14ac:dyDescent="0.35">
      <c r="A240">
        <f t="shared" si="10"/>
        <v>0.05</v>
      </c>
      <c r="B240">
        <f>SUM($A$2:A240)</f>
        <v>11.900000000000034</v>
      </c>
      <c r="C240">
        <f t="shared" si="9"/>
        <v>-147</v>
      </c>
      <c r="D240">
        <f>(Tableau1[[#This Row],[Fg]])/$M$2</f>
        <v>-9.8000000000000007</v>
      </c>
      <c r="E240">
        <f t="shared" si="11"/>
        <v>-116.61999999999954</v>
      </c>
      <c r="F240">
        <f>F239+E239*Tableau1[[#This Row],[dt]]+0.5*Tableau1[[#This Row],[dt]]*Tableau1[[#This Row],[dt]]*D239</f>
        <v>-693.88899999999819</v>
      </c>
      <c r="G240">
        <f>-0.5*9.8*Tableau1[[#This Row],[t]]*Tableau1[[#This Row],[t]]</f>
        <v>-693.88900000000399</v>
      </c>
      <c r="I240" t="s">
        <v>246</v>
      </c>
    </row>
    <row r="241" spans="1:9" x14ac:dyDescent="0.35">
      <c r="A241">
        <f t="shared" si="10"/>
        <v>0.05</v>
      </c>
      <c r="B241">
        <f>SUM($A$2:A241)</f>
        <v>11.950000000000035</v>
      </c>
      <c r="C241">
        <f t="shared" si="9"/>
        <v>-147</v>
      </c>
      <c r="D241">
        <f>(Tableau1[[#This Row],[Fg]])/$M$2</f>
        <v>-9.8000000000000007</v>
      </c>
      <c r="E241">
        <f t="shared" si="11"/>
        <v>-117.10999999999953</v>
      </c>
      <c r="F241">
        <f>F240+E240*Tableau1[[#This Row],[dt]]+0.5*Tableau1[[#This Row],[dt]]*Tableau1[[#This Row],[dt]]*D240</f>
        <v>-699.7322499999982</v>
      </c>
      <c r="G241">
        <f>-0.5*9.8*Tableau1[[#This Row],[t]]*Tableau1[[#This Row],[t]]</f>
        <v>-699.73225000000411</v>
      </c>
      <c r="I241" t="s">
        <v>247</v>
      </c>
    </row>
    <row r="242" spans="1:9" x14ac:dyDescent="0.35">
      <c r="A242">
        <f t="shared" si="10"/>
        <v>0.05</v>
      </c>
      <c r="B242">
        <f>SUM($A$2:A242)</f>
        <v>12.000000000000036</v>
      </c>
      <c r="C242">
        <f t="shared" si="9"/>
        <v>-147</v>
      </c>
      <c r="D242">
        <f>(Tableau1[[#This Row],[Fg]])/$M$2</f>
        <v>-9.8000000000000007</v>
      </c>
      <c r="E242">
        <f t="shared" si="11"/>
        <v>-117.59999999999953</v>
      </c>
      <c r="F242">
        <f>F241+E241*Tableau1[[#This Row],[dt]]+0.5*Tableau1[[#This Row],[dt]]*Tableau1[[#This Row],[dt]]*D241</f>
        <v>-705.5999999999982</v>
      </c>
      <c r="G242">
        <f>-0.5*9.8*Tableau1[[#This Row],[t]]*Tableau1[[#This Row],[t]]</f>
        <v>-705.60000000000423</v>
      </c>
      <c r="I242" t="s">
        <v>248</v>
      </c>
    </row>
    <row r="243" spans="1:9" x14ac:dyDescent="0.35">
      <c r="A243">
        <f t="shared" si="10"/>
        <v>0.05</v>
      </c>
      <c r="B243">
        <f>SUM($A$2:A243)</f>
        <v>12.050000000000036</v>
      </c>
      <c r="C243">
        <f t="shared" si="9"/>
        <v>-147</v>
      </c>
      <c r="D243">
        <f>(Tableau1[[#This Row],[Fg]])/$M$2</f>
        <v>-9.8000000000000007</v>
      </c>
      <c r="E243">
        <f t="shared" si="11"/>
        <v>-118.08999999999952</v>
      </c>
      <c r="F243">
        <f>F242+E242*Tableau1[[#This Row],[dt]]+0.5*Tableau1[[#This Row],[dt]]*Tableau1[[#This Row],[dt]]*D242</f>
        <v>-711.49224999999819</v>
      </c>
      <c r="G243">
        <f>-0.5*9.8*Tableau1[[#This Row],[t]]*Tableau1[[#This Row],[t]]</f>
        <v>-711.49225000000433</v>
      </c>
      <c r="I243" t="s">
        <v>249</v>
      </c>
    </row>
    <row r="244" spans="1:9" x14ac:dyDescent="0.35">
      <c r="A244">
        <f t="shared" si="10"/>
        <v>0.05</v>
      </c>
      <c r="B244">
        <f>SUM($A$2:A244)</f>
        <v>12.100000000000037</v>
      </c>
      <c r="C244">
        <f t="shared" si="9"/>
        <v>-147</v>
      </c>
      <c r="D244">
        <f>(Tableau1[[#This Row],[Fg]])/$M$2</f>
        <v>-9.8000000000000007</v>
      </c>
      <c r="E244">
        <f t="shared" si="11"/>
        <v>-118.57999999999952</v>
      </c>
      <c r="F244">
        <f>F243+E243*Tableau1[[#This Row],[dt]]+0.5*Tableau1[[#This Row],[dt]]*Tableau1[[#This Row],[dt]]*D243</f>
        <v>-717.40899999999817</v>
      </c>
      <c r="G244">
        <f>-0.5*9.8*Tableau1[[#This Row],[t]]*Tableau1[[#This Row],[t]]</f>
        <v>-717.40900000000443</v>
      </c>
      <c r="I244" t="s">
        <v>250</v>
      </c>
    </row>
    <row r="245" spans="1:9" x14ac:dyDescent="0.35">
      <c r="A245">
        <f t="shared" si="10"/>
        <v>0.05</v>
      </c>
      <c r="B245">
        <f>SUM($A$2:A245)</f>
        <v>12.150000000000038</v>
      </c>
      <c r="C245">
        <f t="shared" si="9"/>
        <v>-147</v>
      </c>
      <c r="D245">
        <f>(Tableau1[[#This Row],[Fg]])/$M$2</f>
        <v>-9.8000000000000007</v>
      </c>
      <c r="E245">
        <f t="shared" si="11"/>
        <v>-119.06999999999951</v>
      </c>
      <c r="F245">
        <f>F244+E244*Tableau1[[#This Row],[dt]]+0.5*Tableau1[[#This Row],[dt]]*Tableau1[[#This Row],[dt]]*D244</f>
        <v>-723.35024999999814</v>
      </c>
      <c r="G245">
        <f>-0.5*9.8*Tableau1[[#This Row],[t]]*Tableau1[[#This Row],[t]]</f>
        <v>-723.35025000000451</v>
      </c>
      <c r="I245" t="s">
        <v>251</v>
      </c>
    </row>
    <row r="246" spans="1:9" x14ac:dyDescent="0.35">
      <c r="A246">
        <f t="shared" si="10"/>
        <v>0.05</v>
      </c>
      <c r="B246">
        <f>SUM($A$2:A246)</f>
        <v>12.200000000000038</v>
      </c>
      <c r="C246">
        <f t="shared" si="9"/>
        <v>-147</v>
      </c>
      <c r="D246">
        <f>(Tableau1[[#This Row],[Fg]])/$M$2</f>
        <v>-9.8000000000000007</v>
      </c>
      <c r="E246">
        <f t="shared" si="11"/>
        <v>-119.5599999999995</v>
      </c>
      <c r="F246">
        <f>F245+E245*Tableau1[[#This Row],[dt]]+0.5*Tableau1[[#This Row],[dt]]*Tableau1[[#This Row],[dt]]*D245</f>
        <v>-729.3159999999981</v>
      </c>
      <c r="G246">
        <f>-0.5*9.8*Tableau1[[#This Row],[t]]*Tableau1[[#This Row],[t]]</f>
        <v>-729.31600000000469</v>
      </c>
      <c r="I246" t="s">
        <v>252</v>
      </c>
    </row>
    <row r="247" spans="1:9" x14ac:dyDescent="0.35">
      <c r="A247">
        <f t="shared" si="10"/>
        <v>0.05</v>
      </c>
      <c r="B247">
        <f>SUM($A$2:A247)</f>
        <v>12.250000000000039</v>
      </c>
      <c r="C247">
        <f t="shared" si="9"/>
        <v>-147</v>
      </c>
      <c r="D247">
        <f>(Tableau1[[#This Row],[Fg]])/$M$2</f>
        <v>-9.8000000000000007</v>
      </c>
      <c r="E247">
        <f t="shared" si="11"/>
        <v>-120.0499999999995</v>
      </c>
      <c r="F247">
        <f>F246+E246*Tableau1[[#This Row],[dt]]+0.5*Tableau1[[#This Row],[dt]]*Tableau1[[#This Row],[dt]]*D246</f>
        <v>-735.30624999999804</v>
      </c>
      <c r="G247">
        <f>-0.5*9.8*Tableau1[[#This Row],[t]]*Tableau1[[#This Row],[t]]</f>
        <v>-735.30625000000475</v>
      </c>
      <c r="I247" t="s">
        <v>253</v>
      </c>
    </row>
    <row r="248" spans="1:9" x14ac:dyDescent="0.35">
      <c r="A248">
        <f t="shared" si="10"/>
        <v>0.05</v>
      </c>
      <c r="B248">
        <f>SUM($A$2:A248)</f>
        <v>12.30000000000004</v>
      </c>
      <c r="C248">
        <f t="shared" si="9"/>
        <v>-147</v>
      </c>
      <c r="D248">
        <f>(Tableau1[[#This Row],[Fg]])/$M$2</f>
        <v>-9.8000000000000007</v>
      </c>
      <c r="E248">
        <f t="shared" si="11"/>
        <v>-120.53999999999949</v>
      </c>
      <c r="F248">
        <f>F247+E247*Tableau1[[#This Row],[dt]]+0.5*Tableau1[[#This Row],[dt]]*Tableau1[[#This Row],[dt]]*D247</f>
        <v>-741.32099999999798</v>
      </c>
      <c r="G248">
        <f>-0.5*9.8*Tableau1[[#This Row],[t]]*Tableau1[[#This Row],[t]]</f>
        <v>-741.32100000000491</v>
      </c>
      <c r="I248" t="s">
        <v>254</v>
      </c>
    </row>
    <row r="249" spans="1:9" x14ac:dyDescent="0.35">
      <c r="A249">
        <f t="shared" si="10"/>
        <v>0.05</v>
      </c>
      <c r="B249">
        <f>SUM($A$2:A249)</f>
        <v>12.350000000000041</v>
      </c>
      <c r="C249">
        <f t="shared" si="9"/>
        <v>-147</v>
      </c>
      <c r="D249">
        <f>(Tableau1[[#This Row],[Fg]])/$M$2</f>
        <v>-9.8000000000000007</v>
      </c>
      <c r="E249">
        <f t="shared" si="11"/>
        <v>-121.02999999999949</v>
      </c>
      <c r="F249">
        <f>F248+E248*Tableau1[[#This Row],[dt]]+0.5*Tableau1[[#This Row],[dt]]*Tableau1[[#This Row],[dt]]*D248</f>
        <v>-747.3602499999979</v>
      </c>
      <c r="G249">
        <f>-0.5*9.8*Tableau1[[#This Row],[t]]*Tableau1[[#This Row],[t]]</f>
        <v>-747.36025000000495</v>
      </c>
      <c r="I249" t="s">
        <v>255</v>
      </c>
    </row>
    <row r="250" spans="1:9" x14ac:dyDescent="0.35">
      <c r="A250">
        <f t="shared" si="10"/>
        <v>0.05</v>
      </c>
      <c r="B250">
        <f>SUM($A$2:A250)</f>
        <v>12.400000000000041</v>
      </c>
      <c r="C250">
        <f t="shared" si="9"/>
        <v>-147</v>
      </c>
      <c r="D250">
        <f>(Tableau1[[#This Row],[Fg]])/$M$2</f>
        <v>-9.8000000000000007</v>
      </c>
      <c r="E250">
        <f t="shared" si="11"/>
        <v>-121.51999999999948</v>
      </c>
      <c r="F250">
        <f>F249+E249*Tableau1[[#This Row],[dt]]+0.5*Tableau1[[#This Row],[dt]]*Tableau1[[#This Row],[dt]]*D249</f>
        <v>-753.42399999999782</v>
      </c>
      <c r="G250">
        <f>-0.5*9.8*Tableau1[[#This Row],[t]]*Tableau1[[#This Row],[t]]</f>
        <v>-753.42400000000498</v>
      </c>
      <c r="I250" t="s">
        <v>256</v>
      </c>
    </row>
    <row r="251" spans="1:9" x14ac:dyDescent="0.35">
      <c r="I251" t="s">
        <v>257</v>
      </c>
    </row>
    <row r="252" spans="1:9" x14ac:dyDescent="0.35">
      <c r="I252" t="s">
        <v>258</v>
      </c>
    </row>
    <row r="253" spans="1:9" x14ac:dyDescent="0.35">
      <c r="I253" t="s">
        <v>259</v>
      </c>
    </row>
    <row r="254" spans="1:9" x14ac:dyDescent="0.35">
      <c r="I254" t="s">
        <v>260</v>
      </c>
    </row>
    <row r="255" spans="1:9" x14ac:dyDescent="0.35">
      <c r="I255" t="s">
        <v>261</v>
      </c>
    </row>
    <row r="256" spans="1:9" x14ac:dyDescent="0.35">
      <c r="I256" t="s">
        <v>262</v>
      </c>
    </row>
    <row r="257" spans="9:9" x14ac:dyDescent="0.35">
      <c r="I257" t="s">
        <v>263</v>
      </c>
    </row>
    <row r="258" spans="9:9" x14ac:dyDescent="0.35">
      <c r="I258" t="s">
        <v>264</v>
      </c>
    </row>
    <row r="259" spans="9:9" x14ac:dyDescent="0.35">
      <c r="I259" t="s">
        <v>265</v>
      </c>
    </row>
    <row r="260" spans="9:9" x14ac:dyDescent="0.35">
      <c r="I260" t="s">
        <v>266</v>
      </c>
    </row>
    <row r="261" spans="9:9" x14ac:dyDescent="0.35">
      <c r="I261" t="s">
        <v>267</v>
      </c>
    </row>
    <row r="262" spans="9:9" x14ac:dyDescent="0.35">
      <c r="I262" t="s">
        <v>268</v>
      </c>
    </row>
    <row r="263" spans="9:9" x14ac:dyDescent="0.35">
      <c r="I263" t="s">
        <v>269</v>
      </c>
    </row>
    <row r="264" spans="9:9" x14ac:dyDescent="0.35">
      <c r="I264" t="s">
        <v>270</v>
      </c>
    </row>
    <row r="265" spans="9:9" x14ac:dyDescent="0.35">
      <c r="I265" t="s">
        <v>271</v>
      </c>
    </row>
    <row r="266" spans="9:9" x14ac:dyDescent="0.35">
      <c r="I266" t="s">
        <v>272</v>
      </c>
    </row>
    <row r="267" spans="9:9" x14ac:dyDescent="0.35">
      <c r="I267" t="s">
        <v>273</v>
      </c>
    </row>
    <row r="268" spans="9:9" x14ac:dyDescent="0.35">
      <c r="I268" t="s">
        <v>274</v>
      </c>
    </row>
    <row r="269" spans="9:9" x14ac:dyDescent="0.35">
      <c r="I269" t="s">
        <v>275</v>
      </c>
    </row>
    <row r="270" spans="9:9" x14ac:dyDescent="0.35">
      <c r="I270" t="s">
        <v>276</v>
      </c>
    </row>
    <row r="271" spans="9:9" x14ac:dyDescent="0.35">
      <c r="I271" t="s">
        <v>277</v>
      </c>
    </row>
    <row r="272" spans="9:9" x14ac:dyDescent="0.35">
      <c r="I272" t="s">
        <v>278</v>
      </c>
    </row>
    <row r="273" spans="9:9" x14ac:dyDescent="0.35">
      <c r="I273" t="s">
        <v>279</v>
      </c>
    </row>
    <row r="274" spans="9:9" x14ac:dyDescent="0.35">
      <c r="I274" t="s">
        <v>280</v>
      </c>
    </row>
    <row r="275" spans="9:9" x14ac:dyDescent="0.35">
      <c r="I275" t="s">
        <v>281</v>
      </c>
    </row>
    <row r="276" spans="9:9" x14ac:dyDescent="0.35">
      <c r="I276" t="s">
        <v>282</v>
      </c>
    </row>
    <row r="277" spans="9:9" x14ac:dyDescent="0.35">
      <c r="I277" t="s">
        <v>283</v>
      </c>
    </row>
    <row r="278" spans="9:9" x14ac:dyDescent="0.35">
      <c r="I278" t="s">
        <v>284</v>
      </c>
    </row>
    <row r="279" spans="9:9" x14ac:dyDescent="0.35">
      <c r="I279" t="s">
        <v>285</v>
      </c>
    </row>
    <row r="280" spans="9:9" x14ac:dyDescent="0.35">
      <c r="I280" t="s">
        <v>286</v>
      </c>
    </row>
    <row r="281" spans="9:9" x14ac:dyDescent="0.35">
      <c r="I281" t="s">
        <v>287</v>
      </c>
    </row>
    <row r="282" spans="9:9" x14ac:dyDescent="0.35">
      <c r="I282" t="s">
        <v>288</v>
      </c>
    </row>
    <row r="283" spans="9:9" x14ac:dyDescent="0.35">
      <c r="I283" t="s">
        <v>289</v>
      </c>
    </row>
    <row r="284" spans="9:9" x14ac:dyDescent="0.35">
      <c r="I284" t="s">
        <v>290</v>
      </c>
    </row>
    <row r="285" spans="9:9" x14ac:dyDescent="0.35">
      <c r="I285" t="s">
        <v>291</v>
      </c>
    </row>
    <row r="286" spans="9:9" x14ac:dyDescent="0.35">
      <c r="I286" t="s">
        <v>292</v>
      </c>
    </row>
    <row r="287" spans="9:9" x14ac:dyDescent="0.35">
      <c r="I287" t="s">
        <v>293</v>
      </c>
    </row>
    <row r="288" spans="9:9" x14ac:dyDescent="0.35">
      <c r="I288" t="s">
        <v>294</v>
      </c>
    </row>
    <row r="289" spans="9:9" x14ac:dyDescent="0.35">
      <c r="I289" t="s">
        <v>295</v>
      </c>
    </row>
    <row r="290" spans="9:9" x14ac:dyDescent="0.35">
      <c r="I290" t="s">
        <v>296</v>
      </c>
    </row>
    <row r="291" spans="9:9" x14ac:dyDescent="0.35">
      <c r="I291" t="s">
        <v>297</v>
      </c>
    </row>
    <row r="292" spans="9:9" x14ac:dyDescent="0.35">
      <c r="I292" t="s">
        <v>298</v>
      </c>
    </row>
    <row r="293" spans="9:9" x14ac:dyDescent="0.35">
      <c r="I293" t="s">
        <v>299</v>
      </c>
    </row>
    <row r="294" spans="9:9" x14ac:dyDescent="0.35">
      <c r="I294" t="s">
        <v>300</v>
      </c>
    </row>
    <row r="295" spans="9:9" x14ac:dyDescent="0.35">
      <c r="I295" t="s">
        <v>301</v>
      </c>
    </row>
    <row r="296" spans="9:9" x14ac:dyDescent="0.35">
      <c r="I296" t="s">
        <v>302</v>
      </c>
    </row>
    <row r="297" spans="9:9" x14ac:dyDescent="0.35">
      <c r="I297" t="s">
        <v>303</v>
      </c>
    </row>
    <row r="298" spans="9:9" x14ac:dyDescent="0.35">
      <c r="I298" t="s">
        <v>304</v>
      </c>
    </row>
    <row r="299" spans="9:9" x14ac:dyDescent="0.35">
      <c r="I299" t="s">
        <v>305</v>
      </c>
    </row>
    <row r="300" spans="9:9" x14ac:dyDescent="0.35">
      <c r="I300" t="s">
        <v>306</v>
      </c>
    </row>
    <row r="301" spans="9:9" x14ac:dyDescent="0.35">
      <c r="I301" t="s">
        <v>307</v>
      </c>
    </row>
    <row r="302" spans="9:9" x14ac:dyDescent="0.35">
      <c r="I302" t="s">
        <v>308</v>
      </c>
    </row>
    <row r="303" spans="9:9" x14ac:dyDescent="0.35">
      <c r="I303" t="s">
        <v>309</v>
      </c>
    </row>
    <row r="304" spans="9:9" x14ac:dyDescent="0.35">
      <c r="I304" t="s">
        <v>310</v>
      </c>
    </row>
    <row r="305" spans="9:9" x14ac:dyDescent="0.35">
      <c r="I305" t="s">
        <v>311</v>
      </c>
    </row>
    <row r="306" spans="9:9" x14ac:dyDescent="0.35">
      <c r="I306" t="s">
        <v>312</v>
      </c>
    </row>
    <row r="307" spans="9:9" x14ac:dyDescent="0.35">
      <c r="I307" t="s">
        <v>313</v>
      </c>
    </row>
    <row r="308" spans="9:9" x14ac:dyDescent="0.35">
      <c r="I308" t="s">
        <v>314</v>
      </c>
    </row>
    <row r="309" spans="9:9" x14ac:dyDescent="0.35">
      <c r="I309" t="s">
        <v>315</v>
      </c>
    </row>
    <row r="310" spans="9:9" x14ac:dyDescent="0.35">
      <c r="I310" t="s">
        <v>316</v>
      </c>
    </row>
    <row r="311" spans="9:9" x14ac:dyDescent="0.35">
      <c r="I311" t="s">
        <v>317</v>
      </c>
    </row>
    <row r="312" spans="9:9" x14ac:dyDescent="0.35">
      <c r="I312" t="s">
        <v>318</v>
      </c>
    </row>
    <row r="313" spans="9:9" x14ac:dyDescent="0.35">
      <c r="I313" t="s">
        <v>319</v>
      </c>
    </row>
    <row r="314" spans="9:9" x14ac:dyDescent="0.35">
      <c r="I314" t="s">
        <v>320</v>
      </c>
    </row>
    <row r="315" spans="9:9" x14ac:dyDescent="0.35">
      <c r="I315" t="s">
        <v>321</v>
      </c>
    </row>
    <row r="316" spans="9:9" x14ac:dyDescent="0.35">
      <c r="I316" t="s">
        <v>322</v>
      </c>
    </row>
    <row r="317" spans="9:9" x14ac:dyDescent="0.35">
      <c r="I317" t="s">
        <v>323</v>
      </c>
    </row>
    <row r="318" spans="9:9" x14ac:dyDescent="0.35">
      <c r="I318" t="s">
        <v>324</v>
      </c>
    </row>
    <row r="319" spans="9:9" x14ac:dyDescent="0.35">
      <c r="I319" t="s">
        <v>325</v>
      </c>
    </row>
    <row r="320" spans="9:9" x14ac:dyDescent="0.35">
      <c r="I320" t="s">
        <v>326</v>
      </c>
    </row>
    <row r="321" spans="9:9" x14ac:dyDescent="0.35">
      <c r="I321" t="s">
        <v>327</v>
      </c>
    </row>
    <row r="322" spans="9:9" x14ac:dyDescent="0.35">
      <c r="I322" t="s">
        <v>328</v>
      </c>
    </row>
    <row r="323" spans="9:9" x14ac:dyDescent="0.35">
      <c r="I323" t="s">
        <v>329</v>
      </c>
    </row>
    <row r="324" spans="9:9" x14ac:dyDescent="0.35">
      <c r="I324" t="s">
        <v>330</v>
      </c>
    </row>
    <row r="325" spans="9:9" x14ac:dyDescent="0.35">
      <c r="I325" t="s">
        <v>331</v>
      </c>
    </row>
    <row r="326" spans="9:9" x14ac:dyDescent="0.35">
      <c r="I326" t="s">
        <v>332</v>
      </c>
    </row>
    <row r="327" spans="9:9" x14ac:dyDescent="0.35">
      <c r="I327" t="s">
        <v>333</v>
      </c>
    </row>
    <row r="328" spans="9:9" x14ac:dyDescent="0.35">
      <c r="I328" t="s">
        <v>334</v>
      </c>
    </row>
    <row r="329" spans="9:9" x14ac:dyDescent="0.35">
      <c r="I329" t="s">
        <v>335</v>
      </c>
    </row>
    <row r="330" spans="9:9" x14ac:dyDescent="0.35">
      <c r="I330" t="s">
        <v>336</v>
      </c>
    </row>
    <row r="331" spans="9:9" x14ac:dyDescent="0.35">
      <c r="I331" t="s">
        <v>337</v>
      </c>
    </row>
    <row r="332" spans="9:9" x14ac:dyDescent="0.35">
      <c r="I332" t="s">
        <v>338</v>
      </c>
    </row>
    <row r="333" spans="9:9" x14ac:dyDescent="0.35">
      <c r="I333" t="s">
        <v>339</v>
      </c>
    </row>
    <row r="334" spans="9:9" x14ac:dyDescent="0.35">
      <c r="I334" t="s">
        <v>340</v>
      </c>
    </row>
    <row r="335" spans="9:9" x14ac:dyDescent="0.35">
      <c r="I335" t="s">
        <v>341</v>
      </c>
    </row>
    <row r="336" spans="9:9" x14ac:dyDescent="0.35">
      <c r="I336" t="s">
        <v>342</v>
      </c>
    </row>
    <row r="337" spans="9:9" x14ac:dyDescent="0.35">
      <c r="I337" t="s">
        <v>343</v>
      </c>
    </row>
    <row r="338" spans="9:9" x14ac:dyDescent="0.35">
      <c r="I338" t="s">
        <v>344</v>
      </c>
    </row>
    <row r="339" spans="9:9" x14ac:dyDescent="0.35">
      <c r="I339" t="s">
        <v>345</v>
      </c>
    </row>
    <row r="340" spans="9:9" x14ac:dyDescent="0.35">
      <c r="I340" t="s">
        <v>346</v>
      </c>
    </row>
    <row r="341" spans="9:9" x14ac:dyDescent="0.35">
      <c r="I341" t="s">
        <v>347</v>
      </c>
    </row>
    <row r="342" spans="9:9" x14ac:dyDescent="0.35">
      <c r="I342" t="s">
        <v>348</v>
      </c>
    </row>
    <row r="343" spans="9:9" x14ac:dyDescent="0.35">
      <c r="I343" t="s">
        <v>349</v>
      </c>
    </row>
    <row r="344" spans="9:9" x14ac:dyDescent="0.35">
      <c r="I344" t="s">
        <v>350</v>
      </c>
    </row>
    <row r="345" spans="9:9" x14ac:dyDescent="0.35">
      <c r="I345" t="s">
        <v>351</v>
      </c>
    </row>
    <row r="346" spans="9:9" x14ac:dyDescent="0.35">
      <c r="I346" t="s">
        <v>352</v>
      </c>
    </row>
    <row r="347" spans="9:9" x14ac:dyDescent="0.35">
      <c r="I347" t="s">
        <v>353</v>
      </c>
    </row>
    <row r="348" spans="9:9" x14ac:dyDescent="0.35">
      <c r="I348" t="s">
        <v>354</v>
      </c>
    </row>
    <row r="349" spans="9:9" x14ac:dyDescent="0.35">
      <c r="I349" t="s">
        <v>355</v>
      </c>
    </row>
    <row r="350" spans="9:9" x14ac:dyDescent="0.35">
      <c r="I350" t="s">
        <v>356</v>
      </c>
    </row>
    <row r="351" spans="9:9" x14ac:dyDescent="0.35">
      <c r="I351" t="s">
        <v>357</v>
      </c>
    </row>
    <row r="352" spans="9:9" x14ac:dyDescent="0.35">
      <c r="I352" t="s">
        <v>358</v>
      </c>
    </row>
    <row r="353" spans="9:9" x14ac:dyDescent="0.35">
      <c r="I353" t="s">
        <v>359</v>
      </c>
    </row>
    <row r="354" spans="9:9" x14ac:dyDescent="0.35">
      <c r="I354" t="s">
        <v>360</v>
      </c>
    </row>
    <row r="355" spans="9:9" x14ac:dyDescent="0.35">
      <c r="I355" t="s">
        <v>361</v>
      </c>
    </row>
    <row r="356" spans="9:9" x14ac:dyDescent="0.35">
      <c r="I356" t="s">
        <v>362</v>
      </c>
    </row>
    <row r="357" spans="9:9" x14ac:dyDescent="0.35">
      <c r="I357" t="s">
        <v>363</v>
      </c>
    </row>
    <row r="358" spans="9:9" x14ac:dyDescent="0.35">
      <c r="I358" t="s">
        <v>364</v>
      </c>
    </row>
    <row r="359" spans="9:9" x14ac:dyDescent="0.35">
      <c r="I359" t="s">
        <v>365</v>
      </c>
    </row>
    <row r="360" spans="9:9" x14ac:dyDescent="0.35">
      <c r="I360" t="s">
        <v>366</v>
      </c>
    </row>
    <row r="361" spans="9:9" x14ac:dyDescent="0.35">
      <c r="I361" t="s">
        <v>367</v>
      </c>
    </row>
    <row r="362" spans="9:9" x14ac:dyDescent="0.35">
      <c r="I362" t="s">
        <v>368</v>
      </c>
    </row>
    <row r="363" spans="9:9" x14ac:dyDescent="0.35">
      <c r="I363" t="s">
        <v>369</v>
      </c>
    </row>
    <row r="364" spans="9:9" x14ac:dyDescent="0.35">
      <c r="I364" t="s">
        <v>370</v>
      </c>
    </row>
    <row r="365" spans="9:9" x14ac:dyDescent="0.35">
      <c r="I365" t="s">
        <v>371</v>
      </c>
    </row>
    <row r="366" spans="9:9" x14ac:dyDescent="0.35">
      <c r="I366" t="s">
        <v>372</v>
      </c>
    </row>
    <row r="367" spans="9:9" x14ac:dyDescent="0.35">
      <c r="I367" t="s">
        <v>373</v>
      </c>
    </row>
    <row r="368" spans="9:9" x14ac:dyDescent="0.35">
      <c r="I368" t="s">
        <v>374</v>
      </c>
    </row>
    <row r="369" spans="9:9" x14ac:dyDescent="0.35">
      <c r="I369" t="s">
        <v>375</v>
      </c>
    </row>
    <row r="370" spans="9:9" x14ac:dyDescent="0.35">
      <c r="I370" t="s">
        <v>376</v>
      </c>
    </row>
    <row r="371" spans="9:9" x14ac:dyDescent="0.35">
      <c r="I371" t="s">
        <v>377</v>
      </c>
    </row>
    <row r="372" spans="9:9" x14ac:dyDescent="0.35">
      <c r="I372" t="s">
        <v>378</v>
      </c>
    </row>
    <row r="373" spans="9:9" x14ac:dyDescent="0.35">
      <c r="I373" t="s">
        <v>379</v>
      </c>
    </row>
    <row r="374" spans="9:9" x14ac:dyDescent="0.35">
      <c r="I374" t="s">
        <v>380</v>
      </c>
    </row>
    <row r="375" spans="9:9" x14ac:dyDescent="0.35">
      <c r="I375" t="s">
        <v>381</v>
      </c>
    </row>
    <row r="376" spans="9:9" x14ac:dyDescent="0.35">
      <c r="I376" t="s">
        <v>382</v>
      </c>
    </row>
    <row r="377" spans="9:9" x14ac:dyDescent="0.35">
      <c r="I377" t="s">
        <v>383</v>
      </c>
    </row>
    <row r="378" spans="9:9" x14ac:dyDescent="0.35">
      <c r="I378" t="s">
        <v>384</v>
      </c>
    </row>
    <row r="379" spans="9:9" x14ac:dyDescent="0.35">
      <c r="I379" t="s">
        <v>385</v>
      </c>
    </row>
    <row r="380" spans="9:9" x14ac:dyDescent="0.35">
      <c r="I380" t="s">
        <v>386</v>
      </c>
    </row>
    <row r="381" spans="9:9" x14ac:dyDescent="0.35">
      <c r="I381" t="s">
        <v>387</v>
      </c>
    </row>
    <row r="382" spans="9:9" x14ac:dyDescent="0.35">
      <c r="I382" t="s">
        <v>388</v>
      </c>
    </row>
    <row r="383" spans="9:9" x14ac:dyDescent="0.35">
      <c r="I383" t="s">
        <v>389</v>
      </c>
    </row>
    <row r="384" spans="9:9" x14ac:dyDescent="0.35">
      <c r="I384" t="s">
        <v>390</v>
      </c>
    </row>
    <row r="385" spans="9:9" x14ac:dyDescent="0.35">
      <c r="I385" t="s">
        <v>391</v>
      </c>
    </row>
    <row r="386" spans="9:9" x14ac:dyDescent="0.35">
      <c r="I386" t="s">
        <v>392</v>
      </c>
    </row>
    <row r="387" spans="9:9" x14ac:dyDescent="0.35">
      <c r="I387" t="s">
        <v>393</v>
      </c>
    </row>
    <row r="388" spans="9:9" x14ac:dyDescent="0.35">
      <c r="I388" t="s">
        <v>394</v>
      </c>
    </row>
    <row r="389" spans="9:9" x14ac:dyDescent="0.35">
      <c r="I389" t="s">
        <v>395</v>
      </c>
    </row>
    <row r="390" spans="9:9" x14ac:dyDescent="0.35">
      <c r="I390" t="s">
        <v>396</v>
      </c>
    </row>
    <row r="391" spans="9:9" x14ac:dyDescent="0.35">
      <c r="I391" t="s">
        <v>397</v>
      </c>
    </row>
    <row r="392" spans="9:9" x14ac:dyDescent="0.35">
      <c r="I392" t="s">
        <v>398</v>
      </c>
    </row>
    <row r="393" spans="9:9" x14ac:dyDescent="0.35">
      <c r="I393" t="s">
        <v>399</v>
      </c>
    </row>
    <row r="394" spans="9:9" x14ac:dyDescent="0.35">
      <c r="I394" t="s">
        <v>400</v>
      </c>
    </row>
    <row r="395" spans="9:9" x14ac:dyDescent="0.35">
      <c r="I395" t="s">
        <v>401</v>
      </c>
    </row>
    <row r="396" spans="9:9" x14ac:dyDescent="0.35">
      <c r="I396" t="s">
        <v>402</v>
      </c>
    </row>
    <row r="397" spans="9:9" x14ac:dyDescent="0.35">
      <c r="I397" t="s">
        <v>403</v>
      </c>
    </row>
    <row r="398" spans="9:9" x14ac:dyDescent="0.35">
      <c r="I398" t="s">
        <v>404</v>
      </c>
    </row>
    <row r="399" spans="9:9" x14ac:dyDescent="0.35">
      <c r="I399" t="s">
        <v>405</v>
      </c>
    </row>
    <row r="400" spans="9:9" x14ac:dyDescent="0.35">
      <c r="I400" t="s">
        <v>406</v>
      </c>
    </row>
    <row r="401" spans="9:9" x14ac:dyDescent="0.35">
      <c r="I401" t="s">
        <v>407</v>
      </c>
    </row>
    <row r="402" spans="9:9" x14ac:dyDescent="0.35">
      <c r="I402" t="s">
        <v>408</v>
      </c>
    </row>
    <row r="403" spans="9:9" x14ac:dyDescent="0.35">
      <c r="I403" t="s">
        <v>409</v>
      </c>
    </row>
    <row r="404" spans="9:9" x14ac:dyDescent="0.35">
      <c r="I404" t="s">
        <v>410</v>
      </c>
    </row>
    <row r="405" spans="9:9" x14ac:dyDescent="0.35">
      <c r="I405" t="s">
        <v>411</v>
      </c>
    </row>
    <row r="406" spans="9:9" x14ac:dyDescent="0.35">
      <c r="I406" t="s">
        <v>412</v>
      </c>
    </row>
    <row r="407" spans="9:9" x14ac:dyDescent="0.35">
      <c r="I407" t="s">
        <v>413</v>
      </c>
    </row>
    <row r="408" spans="9:9" x14ac:dyDescent="0.35">
      <c r="I408" t="s">
        <v>414</v>
      </c>
    </row>
    <row r="409" spans="9:9" x14ac:dyDescent="0.35">
      <c r="I409" t="s">
        <v>415</v>
      </c>
    </row>
    <row r="410" spans="9:9" x14ac:dyDescent="0.35">
      <c r="I410" t="s">
        <v>416</v>
      </c>
    </row>
    <row r="411" spans="9:9" x14ac:dyDescent="0.35">
      <c r="I411" t="s">
        <v>417</v>
      </c>
    </row>
    <row r="412" spans="9:9" x14ac:dyDescent="0.35">
      <c r="I412" t="s">
        <v>418</v>
      </c>
    </row>
    <row r="413" spans="9:9" x14ac:dyDescent="0.35">
      <c r="I413" t="s">
        <v>419</v>
      </c>
    </row>
    <row r="414" spans="9:9" x14ac:dyDescent="0.35">
      <c r="I414" t="s">
        <v>420</v>
      </c>
    </row>
    <row r="415" spans="9:9" x14ac:dyDescent="0.35">
      <c r="I415" t="s">
        <v>421</v>
      </c>
    </row>
    <row r="416" spans="9:9" x14ac:dyDescent="0.35">
      <c r="I416" t="s">
        <v>422</v>
      </c>
    </row>
    <row r="417" spans="9:9" x14ac:dyDescent="0.35">
      <c r="I417" t="s">
        <v>423</v>
      </c>
    </row>
    <row r="418" spans="9:9" x14ac:dyDescent="0.35">
      <c r="I418" t="s">
        <v>424</v>
      </c>
    </row>
    <row r="419" spans="9:9" x14ac:dyDescent="0.35">
      <c r="I419" t="s">
        <v>425</v>
      </c>
    </row>
    <row r="420" spans="9:9" x14ac:dyDescent="0.35">
      <c r="I420" t="s">
        <v>426</v>
      </c>
    </row>
    <row r="421" spans="9:9" x14ac:dyDescent="0.35">
      <c r="I421" t="s">
        <v>427</v>
      </c>
    </row>
    <row r="422" spans="9:9" x14ac:dyDescent="0.35">
      <c r="I422" t="s">
        <v>428</v>
      </c>
    </row>
    <row r="423" spans="9:9" x14ac:dyDescent="0.35">
      <c r="I423" t="s">
        <v>429</v>
      </c>
    </row>
    <row r="424" spans="9:9" x14ac:dyDescent="0.35">
      <c r="I424" t="s">
        <v>430</v>
      </c>
    </row>
    <row r="425" spans="9:9" x14ac:dyDescent="0.35">
      <c r="I425" t="s">
        <v>431</v>
      </c>
    </row>
    <row r="426" spans="9:9" x14ac:dyDescent="0.35">
      <c r="I426" t="s">
        <v>432</v>
      </c>
    </row>
    <row r="427" spans="9:9" x14ac:dyDescent="0.35">
      <c r="I427" t="s">
        <v>433</v>
      </c>
    </row>
    <row r="428" spans="9:9" x14ac:dyDescent="0.35">
      <c r="I428" t="s">
        <v>434</v>
      </c>
    </row>
    <row r="429" spans="9:9" x14ac:dyDescent="0.35">
      <c r="I429" t="s">
        <v>435</v>
      </c>
    </row>
    <row r="430" spans="9:9" x14ac:dyDescent="0.35">
      <c r="I430" t="s">
        <v>436</v>
      </c>
    </row>
    <row r="431" spans="9:9" x14ac:dyDescent="0.35">
      <c r="I431" t="s">
        <v>437</v>
      </c>
    </row>
    <row r="432" spans="9:9" x14ac:dyDescent="0.35">
      <c r="I432" t="s">
        <v>438</v>
      </c>
    </row>
    <row r="433" spans="9:9" x14ac:dyDescent="0.35">
      <c r="I433" t="s">
        <v>439</v>
      </c>
    </row>
    <row r="434" spans="9:9" x14ac:dyDescent="0.35">
      <c r="I434" t="s">
        <v>440</v>
      </c>
    </row>
    <row r="435" spans="9:9" x14ac:dyDescent="0.35">
      <c r="I435" t="s">
        <v>441</v>
      </c>
    </row>
    <row r="436" spans="9:9" x14ac:dyDescent="0.35">
      <c r="I436" t="s">
        <v>442</v>
      </c>
    </row>
    <row r="437" spans="9:9" x14ac:dyDescent="0.35">
      <c r="I437" t="s">
        <v>443</v>
      </c>
    </row>
    <row r="438" spans="9:9" x14ac:dyDescent="0.35">
      <c r="I438" t="s">
        <v>444</v>
      </c>
    </row>
    <row r="439" spans="9:9" x14ac:dyDescent="0.35">
      <c r="I439" t="s">
        <v>445</v>
      </c>
    </row>
    <row r="440" spans="9:9" x14ac:dyDescent="0.35">
      <c r="I440" t="s">
        <v>446</v>
      </c>
    </row>
    <row r="441" spans="9:9" x14ac:dyDescent="0.35">
      <c r="I441" t="s">
        <v>447</v>
      </c>
    </row>
    <row r="442" spans="9:9" x14ac:dyDescent="0.35">
      <c r="I442" t="s">
        <v>448</v>
      </c>
    </row>
    <row r="443" spans="9:9" x14ac:dyDescent="0.35">
      <c r="I443" t="s">
        <v>449</v>
      </c>
    </row>
    <row r="444" spans="9:9" x14ac:dyDescent="0.35">
      <c r="I444" t="s">
        <v>450</v>
      </c>
    </row>
    <row r="445" spans="9:9" x14ac:dyDescent="0.35">
      <c r="I445" t="s">
        <v>451</v>
      </c>
    </row>
    <row r="446" spans="9:9" x14ac:dyDescent="0.35">
      <c r="I446" t="s">
        <v>452</v>
      </c>
    </row>
    <row r="447" spans="9:9" x14ac:dyDescent="0.35">
      <c r="I447" t="s">
        <v>453</v>
      </c>
    </row>
    <row r="448" spans="9:9" x14ac:dyDescent="0.35">
      <c r="I448" t="s">
        <v>454</v>
      </c>
    </row>
    <row r="449" spans="9:9" x14ac:dyDescent="0.35">
      <c r="I449" t="s">
        <v>455</v>
      </c>
    </row>
    <row r="450" spans="9:9" x14ac:dyDescent="0.35">
      <c r="I450" t="s">
        <v>456</v>
      </c>
    </row>
    <row r="451" spans="9:9" x14ac:dyDescent="0.35">
      <c r="I451" t="s">
        <v>457</v>
      </c>
    </row>
    <row r="452" spans="9:9" x14ac:dyDescent="0.35">
      <c r="I452" t="s">
        <v>458</v>
      </c>
    </row>
    <row r="453" spans="9:9" x14ac:dyDescent="0.35">
      <c r="I453" t="s">
        <v>459</v>
      </c>
    </row>
    <row r="454" spans="9:9" x14ac:dyDescent="0.35">
      <c r="I454" t="s">
        <v>460</v>
      </c>
    </row>
    <row r="455" spans="9:9" x14ac:dyDescent="0.35">
      <c r="I455" t="s">
        <v>461</v>
      </c>
    </row>
    <row r="456" spans="9:9" x14ac:dyDescent="0.35">
      <c r="I456" t="s">
        <v>462</v>
      </c>
    </row>
    <row r="457" spans="9:9" x14ac:dyDescent="0.35">
      <c r="I457" t="s">
        <v>463</v>
      </c>
    </row>
    <row r="458" spans="9:9" x14ac:dyDescent="0.35">
      <c r="I458" t="s">
        <v>464</v>
      </c>
    </row>
    <row r="459" spans="9:9" x14ac:dyDescent="0.35">
      <c r="I459" t="s">
        <v>465</v>
      </c>
    </row>
    <row r="460" spans="9:9" x14ac:dyDescent="0.35">
      <c r="I460" t="s">
        <v>466</v>
      </c>
    </row>
    <row r="461" spans="9:9" x14ac:dyDescent="0.35">
      <c r="I461" t="s">
        <v>467</v>
      </c>
    </row>
    <row r="462" spans="9:9" x14ac:dyDescent="0.35">
      <c r="I462" t="s">
        <v>468</v>
      </c>
    </row>
    <row r="463" spans="9:9" x14ac:dyDescent="0.35">
      <c r="I463" t="s">
        <v>469</v>
      </c>
    </row>
    <row r="464" spans="9:9" x14ac:dyDescent="0.35">
      <c r="I464" t="s">
        <v>470</v>
      </c>
    </row>
    <row r="465" spans="9:9" x14ac:dyDescent="0.35">
      <c r="I465" t="s">
        <v>471</v>
      </c>
    </row>
    <row r="466" spans="9:9" x14ac:dyDescent="0.35">
      <c r="I466" t="s">
        <v>472</v>
      </c>
    </row>
    <row r="467" spans="9:9" x14ac:dyDescent="0.35">
      <c r="I467" t="s">
        <v>473</v>
      </c>
    </row>
    <row r="468" spans="9:9" x14ac:dyDescent="0.35">
      <c r="I468" t="s">
        <v>474</v>
      </c>
    </row>
    <row r="469" spans="9:9" x14ac:dyDescent="0.35">
      <c r="I469" t="s">
        <v>475</v>
      </c>
    </row>
    <row r="470" spans="9:9" x14ac:dyDescent="0.35">
      <c r="I470" t="s">
        <v>476</v>
      </c>
    </row>
    <row r="471" spans="9:9" x14ac:dyDescent="0.35">
      <c r="I471" t="s">
        <v>477</v>
      </c>
    </row>
    <row r="472" spans="9:9" x14ac:dyDescent="0.35">
      <c r="I472" t="s">
        <v>478</v>
      </c>
    </row>
    <row r="473" spans="9:9" x14ac:dyDescent="0.35">
      <c r="I473" t="s">
        <v>479</v>
      </c>
    </row>
    <row r="474" spans="9:9" x14ac:dyDescent="0.35">
      <c r="I474" t="s">
        <v>480</v>
      </c>
    </row>
    <row r="475" spans="9:9" x14ac:dyDescent="0.35">
      <c r="I475" t="s">
        <v>481</v>
      </c>
    </row>
    <row r="476" spans="9:9" x14ac:dyDescent="0.35">
      <c r="I476" t="s">
        <v>482</v>
      </c>
    </row>
    <row r="477" spans="9:9" x14ac:dyDescent="0.35">
      <c r="I477" t="s">
        <v>483</v>
      </c>
    </row>
    <row r="478" spans="9:9" x14ac:dyDescent="0.35">
      <c r="I478" t="s">
        <v>484</v>
      </c>
    </row>
    <row r="479" spans="9:9" x14ac:dyDescent="0.35">
      <c r="I479" t="s">
        <v>485</v>
      </c>
    </row>
    <row r="480" spans="9:9" x14ac:dyDescent="0.35">
      <c r="I480" t="s">
        <v>486</v>
      </c>
    </row>
    <row r="481" spans="9:9" x14ac:dyDescent="0.35">
      <c r="I481" t="s">
        <v>487</v>
      </c>
    </row>
    <row r="482" spans="9:9" x14ac:dyDescent="0.35">
      <c r="I482" t="s">
        <v>488</v>
      </c>
    </row>
    <row r="483" spans="9:9" x14ac:dyDescent="0.35">
      <c r="I483" t="s">
        <v>489</v>
      </c>
    </row>
    <row r="484" spans="9:9" x14ac:dyDescent="0.35">
      <c r="I484" t="s">
        <v>490</v>
      </c>
    </row>
    <row r="485" spans="9:9" x14ac:dyDescent="0.35">
      <c r="I485" t="s">
        <v>491</v>
      </c>
    </row>
    <row r="486" spans="9:9" x14ac:dyDescent="0.35">
      <c r="I486" t="s">
        <v>492</v>
      </c>
    </row>
    <row r="487" spans="9:9" x14ac:dyDescent="0.35">
      <c r="I487" t="s">
        <v>493</v>
      </c>
    </row>
    <row r="488" spans="9:9" x14ac:dyDescent="0.35">
      <c r="I488" t="s">
        <v>494</v>
      </c>
    </row>
    <row r="489" spans="9:9" x14ac:dyDescent="0.35">
      <c r="I489" t="s">
        <v>495</v>
      </c>
    </row>
    <row r="490" spans="9:9" x14ac:dyDescent="0.35">
      <c r="I490" t="s">
        <v>496</v>
      </c>
    </row>
    <row r="491" spans="9:9" x14ac:dyDescent="0.35">
      <c r="I491" t="s">
        <v>497</v>
      </c>
    </row>
    <row r="492" spans="9:9" x14ac:dyDescent="0.35">
      <c r="I492" t="s">
        <v>498</v>
      </c>
    </row>
    <row r="493" spans="9:9" x14ac:dyDescent="0.35">
      <c r="I493" t="s">
        <v>499</v>
      </c>
    </row>
    <row r="494" spans="9:9" x14ac:dyDescent="0.35">
      <c r="I494" t="s">
        <v>500</v>
      </c>
    </row>
    <row r="495" spans="9:9" x14ac:dyDescent="0.35">
      <c r="I495" t="s">
        <v>501</v>
      </c>
    </row>
    <row r="496" spans="9:9" x14ac:dyDescent="0.35">
      <c r="I496" t="s">
        <v>502</v>
      </c>
    </row>
    <row r="497" spans="9:9" x14ac:dyDescent="0.35">
      <c r="I497" t="s">
        <v>503</v>
      </c>
    </row>
    <row r="498" spans="9:9" x14ac:dyDescent="0.35">
      <c r="I498" t="s">
        <v>504</v>
      </c>
    </row>
    <row r="499" spans="9:9" x14ac:dyDescent="0.35">
      <c r="I499" t="s">
        <v>505</v>
      </c>
    </row>
    <row r="500" spans="9:9" x14ac:dyDescent="0.35">
      <c r="I500" t="s">
        <v>506</v>
      </c>
    </row>
    <row r="501" spans="9:9" x14ac:dyDescent="0.35">
      <c r="I501" t="s">
        <v>507</v>
      </c>
    </row>
    <row r="502" spans="9:9" x14ac:dyDescent="0.35">
      <c r="I502" t="s">
        <v>508</v>
      </c>
    </row>
    <row r="503" spans="9:9" x14ac:dyDescent="0.35">
      <c r="I503" t="s">
        <v>509</v>
      </c>
    </row>
    <row r="504" spans="9:9" x14ac:dyDescent="0.35">
      <c r="I504" t="s">
        <v>510</v>
      </c>
    </row>
    <row r="505" spans="9:9" x14ac:dyDescent="0.35">
      <c r="I505" t="s">
        <v>511</v>
      </c>
    </row>
    <row r="506" spans="9:9" x14ac:dyDescent="0.35">
      <c r="I506" t="s">
        <v>512</v>
      </c>
    </row>
    <row r="507" spans="9:9" x14ac:dyDescent="0.35">
      <c r="I507" t="s">
        <v>513</v>
      </c>
    </row>
    <row r="508" spans="9:9" x14ac:dyDescent="0.35">
      <c r="I508" t="s">
        <v>514</v>
      </c>
    </row>
    <row r="509" spans="9:9" x14ac:dyDescent="0.35">
      <c r="I509" t="s">
        <v>515</v>
      </c>
    </row>
    <row r="510" spans="9:9" x14ac:dyDescent="0.35">
      <c r="I510" t="s">
        <v>516</v>
      </c>
    </row>
    <row r="511" spans="9:9" x14ac:dyDescent="0.35">
      <c r="I511" t="s">
        <v>517</v>
      </c>
    </row>
    <row r="512" spans="9:9" x14ac:dyDescent="0.35">
      <c r="I512" t="s">
        <v>518</v>
      </c>
    </row>
    <row r="513" spans="9:9" x14ac:dyDescent="0.35">
      <c r="I513" t="s">
        <v>519</v>
      </c>
    </row>
    <row r="514" spans="9:9" x14ac:dyDescent="0.35">
      <c r="I514" t="s">
        <v>520</v>
      </c>
    </row>
    <row r="515" spans="9:9" x14ac:dyDescent="0.35">
      <c r="I515" t="s">
        <v>521</v>
      </c>
    </row>
    <row r="516" spans="9:9" x14ac:dyDescent="0.35">
      <c r="I516" t="s">
        <v>522</v>
      </c>
    </row>
    <row r="517" spans="9:9" x14ac:dyDescent="0.35">
      <c r="I517" t="s">
        <v>523</v>
      </c>
    </row>
    <row r="518" spans="9:9" x14ac:dyDescent="0.35">
      <c r="I518" t="s">
        <v>524</v>
      </c>
    </row>
    <row r="519" spans="9:9" x14ac:dyDescent="0.35">
      <c r="I519" t="s">
        <v>525</v>
      </c>
    </row>
    <row r="520" spans="9:9" x14ac:dyDescent="0.35">
      <c r="I520" t="s">
        <v>526</v>
      </c>
    </row>
    <row r="521" spans="9:9" x14ac:dyDescent="0.35">
      <c r="I521" t="s">
        <v>527</v>
      </c>
    </row>
    <row r="522" spans="9:9" x14ac:dyDescent="0.35">
      <c r="I522" t="s">
        <v>528</v>
      </c>
    </row>
    <row r="523" spans="9:9" x14ac:dyDescent="0.35">
      <c r="I523" t="s">
        <v>529</v>
      </c>
    </row>
    <row r="524" spans="9:9" x14ac:dyDescent="0.35">
      <c r="I524" t="s">
        <v>530</v>
      </c>
    </row>
    <row r="525" spans="9:9" x14ac:dyDescent="0.35">
      <c r="I525" t="s">
        <v>531</v>
      </c>
    </row>
    <row r="526" spans="9:9" x14ac:dyDescent="0.35">
      <c r="I526" t="s">
        <v>532</v>
      </c>
    </row>
    <row r="527" spans="9:9" x14ac:dyDescent="0.35">
      <c r="I527" t="s">
        <v>533</v>
      </c>
    </row>
    <row r="528" spans="9:9" x14ac:dyDescent="0.35">
      <c r="I528" t="s">
        <v>534</v>
      </c>
    </row>
    <row r="529" spans="9:9" x14ac:dyDescent="0.35">
      <c r="I529" t="s">
        <v>535</v>
      </c>
    </row>
    <row r="530" spans="9:9" x14ac:dyDescent="0.35">
      <c r="I530" t="s">
        <v>536</v>
      </c>
    </row>
    <row r="531" spans="9:9" x14ac:dyDescent="0.35">
      <c r="I531" t="s">
        <v>537</v>
      </c>
    </row>
    <row r="532" spans="9:9" x14ac:dyDescent="0.35">
      <c r="I532" t="s">
        <v>538</v>
      </c>
    </row>
    <row r="533" spans="9:9" x14ac:dyDescent="0.35">
      <c r="I533" t="s">
        <v>539</v>
      </c>
    </row>
    <row r="534" spans="9:9" x14ac:dyDescent="0.35">
      <c r="I534" t="s">
        <v>540</v>
      </c>
    </row>
    <row r="535" spans="9:9" x14ac:dyDescent="0.35">
      <c r="I535" t="s">
        <v>541</v>
      </c>
    </row>
    <row r="536" spans="9:9" x14ac:dyDescent="0.35">
      <c r="I536" t="s">
        <v>542</v>
      </c>
    </row>
    <row r="537" spans="9:9" x14ac:dyDescent="0.35">
      <c r="I537" t="s">
        <v>543</v>
      </c>
    </row>
    <row r="538" spans="9:9" x14ac:dyDescent="0.35">
      <c r="I538" t="s">
        <v>544</v>
      </c>
    </row>
    <row r="539" spans="9:9" x14ac:dyDescent="0.35">
      <c r="I539" t="s">
        <v>545</v>
      </c>
    </row>
    <row r="540" spans="9:9" x14ac:dyDescent="0.35">
      <c r="I540" t="s">
        <v>546</v>
      </c>
    </row>
    <row r="541" spans="9:9" x14ac:dyDescent="0.35">
      <c r="I541" t="s">
        <v>547</v>
      </c>
    </row>
    <row r="542" spans="9:9" x14ac:dyDescent="0.35">
      <c r="I542" t="s">
        <v>548</v>
      </c>
    </row>
    <row r="543" spans="9:9" x14ac:dyDescent="0.35">
      <c r="I543" t="s">
        <v>549</v>
      </c>
    </row>
    <row r="544" spans="9:9" x14ac:dyDescent="0.35">
      <c r="I544" t="s">
        <v>550</v>
      </c>
    </row>
    <row r="545" spans="9:9" x14ac:dyDescent="0.35">
      <c r="I545" t="s">
        <v>551</v>
      </c>
    </row>
    <row r="546" spans="9:9" x14ac:dyDescent="0.35">
      <c r="I546" t="s">
        <v>552</v>
      </c>
    </row>
    <row r="547" spans="9:9" x14ac:dyDescent="0.35">
      <c r="I547" t="s">
        <v>553</v>
      </c>
    </row>
    <row r="548" spans="9:9" x14ac:dyDescent="0.35">
      <c r="I548" t="s">
        <v>554</v>
      </c>
    </row>
    <row r="549" spans="9:9" x14ac:dyDescent="0.35">
      <c r="I549" t="s">
        <v>555</v>
      </c>
    </row>
    <row r="550" spans="9:9" x14ac:dyDescent="0.35">
      <c r="I550" t="s">
        <v>556</v>
      </c>
    </row>
    <row r="551" spans="9:9" x14ac:dyDescent="0.35">
      <c r="I551" t="s">
        <v>557</v>
      </c>
    </row>
    <row r="552" spans="9:9" x14ac:dyDescent="0.35">
      <c r="I552" t="s">
        <v>558</v>
      </c>
    </row>
    <row r="553" spans="9:9" x14ac:dyDescent="0.35">
      <c r="I553" t="s">
        <v>559</v>
      </c>
    </row>
    <row r="554" spans="9:9" x14ac:dyDescent="0.35">
      <c r="I554" t="s">
        <v>560</v>
      </c>
    </row>
    <row r="555" spans="9:9" x14ac:dyDescent="0.35">
      <c r="I555" t="s">
        <v>561</v>
      </c>
    </row>
    <row r="556" spans="9:9" x14ac:dyDescent="0.35">
      <c r="I556" t="s">
        <v>562</v>
      </c>
    </row>
    <row r="557" spans="9:9" x14ac:dyDescent="0.35">
      <c r="I557" t="s">
        <v>563</v>
      </c>
    </row>
    <row r="558" spans="9:9" x14ac:dyDescent="0.35">
      <c r="I558" t="s">
        <v>564</v>
      </c>
    </row>
    <row r="559" spans="9:9" x14ac:dyDescent="0.35">
      <c r="I559" t="s">
        <v>565</v>
      </c>
    </row>
    <row r="560" spans="9:9" x14ac:dyDescent="0.35">
      <c r="I560" t="s">
        <v>566</v>
      </c>
    </row>
    <row r="561" spans="9:9" x14ac:dyDescent="0.35">
      <c r="I561" t="s">
        <v>567</v>
      </c>
    </row>
    <row r="562" spans="9:9" x14ac:dyDescent="0.35">
      <c r="I562" t="s">
        <v>568</v>
      </c>
    </row>
    <row r="563" spans="9:9" x14ac:dyDescent="0.35">
      <c r="I563" t="s">
        <v>569</v>
      </c>
    </row>
    <row r="564" spans="9:9" x14ac:dyDescent="0.35">
      <c r="I564" t="s">
        <v>570</v>
      </c>
    </row>
    <row r="565" spans="9:9" x14ac:dyDescent="0.35">
      <c r="I565" t="s">
        <v>571</v>
      </c>
    </row>
    <row r="566" spans="9:9" x14ac:dyDescent="0.35">
      <c r="I566" t="s">
        <v>572</v>
      </c>
    </row>
    <row r="567" spans="9:9" x14ac:dyDescent="0.35">
      <c r="I567" t="s">
        <v>573</v>
      </c>
    </row>
    <row r="568" spans="9:9" x14ac:dyDescent="0.35">
      <c r="I568" t="s">
        <v>574</v>
      </c>
    </row>
    <row r="569" spans="9:9" x14ac:dyDescent="0.35">
      <c r="I569" t="s">
        <v>575</v>
      </c>
    </row>
    <row r="570" spans="9:9" x14ac:dyDescent="0.35">
      <c r="I570" t="s">
        <v>576</v>
      </c>
    </row>
    <row r="571" spans="9:9" x14ac:dyDescent="0.35">
      <c r="I571" t="s">
        <v>577</v>
      </c>
    </row>
    <row r="572" spans="9:9" x14ac:dyDescent="0.35">
      <c r="I572" t="s">
        <v>578</v>
      </c>
    </row>
    <row r="573" spans="9:9" x14ac:dyDescent="0.35">
      <c r="I573" t="s">
        <v>579</v>
      </c>
    </row>
    <row r="574" spans="9:9" x14ac:dyDescent="0.35">
      <c r="I574" t="s">
        <v>580</v>
      </c>
    </row>
    <row r="575" spans="9:9" x14ac:dyDescent="0.35">
      <c r="I575" t="s">
        <v>581</v>
      </c>
    </row>
    <row r="576" spans="9:9" x14ac:dyDescent="0.35">
      <c r="I576" t="s">
        <v>582</v>
      </c>
    </row>
    <row r="577" spans="9:9" x14ac:dyDescent="0.35">
      <c r="I577" t="s">
        <v>583</v>
      </c>
    </row>
    <row r="578" spans="9:9" x14ac:dyDescent="0.35">
      <c r="I578" t="s">
        <v>584</v>
      </c>
    </row>
    <row r="579" spans="9:9" x14ac:dyDescent="0.35">
      <c r="I579" t="s">
        <v>585</v>
      </c>
    </row>
    <row r="580" spans="9:9" x14ac:dyDescent="0.35">
      <c r="I580" t="s">
        <v>586</v>
      </c>
    </row>
    <row r="581" spans="9:9" x14ac:dyDescent="0.35">
      <c r="I581" t="s">
        <v>587</v>
      </c>
    </row>
    <row r="582" spans="9:9" x14ac:dyDescent="0.35">
      <c r="I582" t="s">
        <v>588</v>
      </c>
    </row>
    <row r="583" spans="9:9" x14ac:dyDescent="0.35">
      <c r="I583" t="s">
        <v>589</v>
      </c>
    </row>
    <row r="584" spans="9:9" x14ac:dyDescent="0.35">
      <c r="I584" t="s">
        <v>590</v>
      </c>
    </row>
    <row r="585" spans="9:9" x14ac:dyDescent="0.35">
      <c r="I585" t="s">
        <v>591</v>
      </c>
    </row>
    <row r="586" spans="9:9" x14ac:dyDescent="0.35">
      <c r="I586" t="s">
        <v>592</v>
      </c>
    </row>
    <row r="587" spans="9:9" x14ac:dyDescent="0.35">
      <c r="I587" t="s">
        <v>593</v>
      </c>
    </row>
    <row r="588" spans="9:9" x14ac:dyDescent="0.35">
      <c r="I588" t="s">
        <v>594</v>
      </c>
    </row>
    <row r="589" spans="9:9" x14ac:dyDescent="0.35">
      <c r="I589" t="s">
        <v>595</v>
      </c>
    </row>
    <row r="590" spans="9:9" x14ac:dyDescent="0.35">
      <c r="I590" t="s">
        <v>596</v>
      </c>
    </row>
    <row r="591" spans="9:9" x14ac:dyDescent="0.35">
      <c r="I591" t="s">
        <v>597</v>
      </c>
    </row>
    <row r="592" spans="9:9" x14ac:dyDescent="0.35">
      <c r="I592" t="s">
        <v>598</v>
      </c>
    </row>
    <row r="593" spans="9:9" x14ac:dyDescent="0.35">
      <c r="I593" t="s">
        <v>599</v>
      </c>
    </row>
    <row r="594" spans="9:9" x14ac:dyDescent="0.35">
      <c r="I594" t="s">
        <v>600</v>
      </c>
    </row>
    <row r="595" spans="9:9" x14ac:dyDescent="0.35">
      <c r="I595" t="s">
        <v>601</v>
      </c>
    </row>
    <row r="596" spans="9:9" x14ac:dyDescent="0.35">
      <c r="I596" t="s">
        <v>602</v>
      </c>
    </row>
    <row r="597" spans="9:9" x14ac:dyDescent="0.35">
      <c r="I597" t="s">
        <v>603</v>
      </c>
    </row>
    <row r="598" spans="9:9" x14ac:dyDescent="0.35">
      <c r="I598" t="s">
        <v>604</v>
      </c>
    </row>
    <row r="599" spans="9:9" x14ac:dyDescent="0.35">
      <c r="I599" t="s">
        <v>605</v>
      </c>
    </row>
    <row r="600" spans="9:9" x14ac:dyDescent="0.35">
      <c r="I600" t="s">
        <v>606</v>
      </c>
    </row>
    <row r="601" spans="9:9" x14ac:dyDescent="0.35">
      <c r="I601" t="s">
        <v>607</v>
      </c>
    </row>
    <row r="602" spans="9:9" x14ac:dyDescent="0.35">
      <c r="I602" t="s">
        <v>608</v>
      </c>
    </row>
    <row r="603" spans="9:9" x14ac:dyDescent="0.35">
      <c r="I603" t="s">
        <v>609</v>
      </c>
    </row>
    <row r="604" spans="9:9" x14ac:dyDescent="0.35">
      <c r="I604" t="s">
        <v>610</v>
      </c>
    </row>
    <row r="605" spans="9:9" x14ac:dyDescent="0.35">
      <c r="I605" t="s">
        <v>611</v>
      </c>
    </row>
    <row r="606" spans="9:9" x14ac:dyDescent="0.35">
      <c r="I606" t="s">
        <v>612</v>
      </c>
    </row>
    <row r="607" spans="9:9" x14ac:dyDescent="0.35">
      <c r="I607" t="s">
        <v>613</v>
      </c>
    </row>
    <row r="608" spans="9:9" x14ac:dyDescent="0.35">
      <c r="I608" t="s">
        <v>614</v>
      </c>
    </row>
    <row r="609" spans="9:9" x14ac:dyDescent="0.35">
      <c r="I609" t="s">
        <v>615</v>
      </c>
    </row>
    <row r="610" spans="9:9" x14ac:dyDescent="0.35">
      <c r="I610" t="s">
        <v>616</v>
      </c>
    </row>
    <row r="611" spans="9:9" x14ac:dyDescent="0.35">
      <c r="I611" t="s">
        <v>617</v>
      </c>
    </row>
    <row r="612" spans="9:9" x14ac:dyDescent="0.35">
      <c r="I612" t="s">
        <v>618</v>
      </c>
    </row>
    <row r="613" spans="9:9" x14ac:dyDescent="0.35">
      <c r="I613" t="s">
        <v>619</v>
      </c>
    </row>
    <row r="614" spans="9:9" x14ac:dyDescent="0.35">
      <c r="I614" t="s">
        <v>620</v>
      </c>
    </row>
    <row r="615" spans="9:9" x14ac:dyDescent="0.35">
      <c r="I615" t="s">
        <v>621</v>
      </c>
    </row>
    <row r="616" spans="9:9" x14ac:dyDescent="0.35">
      <c r="I616" t="s">
        <v>622</v>
      </c>
    </row>
    <row r="617" spans="9:9" x14ac:dyDescent="0.35">
      <c r="I617" t="s">
        <v>623</v>
      </c>
    </row>
    <row r="618" spans="9:9" x14ac:dyDescent="0.35">
      <c r="I618" t="s">
        <v>624</v>
      </c>
    </row>
    <row r="619" spans="9:9" x14ac:dyDescent="0.35">
      <c r="I619" t="s">
        <v>625</v>
      </c>
    </row>
    <row r="620" spans="9:9" x14ac:dyDescent="0.35">
      <c r="I620" t="s">
        <v>626</v>
      </c>
    </row>
    <row r="621" spans="9:9" x14ac:dyDescent="0.35">
      <c r="I621" t="s">
        <v>627</v>
      </c>
    </row>
    <row r="622" spans="9:9" x14ac:dyDescent="0.35">
      <c r="I622" t="s">
        <v>628</v>
      </c>
    </row>
    <row r="623" spans="9:9" x14ac:dyDescent="0.35">
      <c r="I623" t="s">
        <v>629</v>
      </c>
    </row>
    <row r="624" spans="9:9" x14ac:dyDescent="0.35">
      <c r="I624" t="s">
        <v>630</v>
      </c>
    </row>
    <row r="625" spans="9:9" x14ac:dyDescent="0.35">
      <c r="I625" t="s">
        <v>631</v>
      </c>
    </row>
    <row r="626" spans="9:9" x14ac:dyDescent="0.35">
      <c r="I626" t="s">
        <v>632</v>
      </c>
    </row>
    <row r="627" spans="9:9" x14ac:dyDescent="0.35">
      <c r="I627" t="s">
        <v>633</v>
      </c>
    </row>
    <row r="628" spans="9:9" x14ac:dyDescent="0.35">
      <c r="I628" t="s">
        <v>634</v>
      </c>
    </row>
    <row r="629" spans="9:9" x14ac:dyDescent="0.35">
      <c r="I629" t="s">
        <v>635</v>
      </c>
    </row>
    <row r="630" spans="9:9" x14ac:dyDescent="0.35">
      <c r="I630" t="s">
        <v>636</v>
      </c>
    </row>
    <row r="631" spans="9:9" x14ac:dyDescent="0.35">
      <c r="I631" t="s">
        <v>637</v>
      </c>
    </row>
    <row r="632" spans="9:9" x14ac:dyDescent="0.35">
      <c r="I632" t="s">
        <v>638</v>
      </c>
    </row>
    <row r="633" spans="9:9" x14ac:dyDescent="0.35">
      <c r="I633" t="s">
        <v>639</v>
      </c>
    </row>
    <row r="634" spans="9:9" x14ac:dyDescent="0.35">
      <c r="I634" t="s">
        <v>640</v>
      </c>
    </row>
    <row r="635" spans="9:9" x14ac:dyDescent="0.35">
      <c r="I635" t="s">
        <v>641</v>
      </c>
    </row>
    <row r="636" spans="9:9" x14ac:dyDescent="0.35">
      <c r="I636" t="s">
        <v>642</v>
      </c>
    </row>
    <row r="637" spans="9:9" x14ac:dyDescent="0.35">
      <c r="I637" t="s">
        <v>643</v>
      </c>
    </row>
    <row r="638" spans="9:9" x14ac:dyDescent="0.35">
      <c r="I638" t="s">
        <v>644</v>
      </c>
    </row>
    <row r="639" spans="9:9" x14ac:dyDescent="0.35">
      <c r="I639" t="s">
        <v>645</v>
      </c>
    </row>
    <row r="640" spans="9:9" x14ac:dyDescent="0.35">
      <c r="I640" t="s">
        <v>646</v>
      </c>
    </row>
    <row r="641" spans="9:9" x14ac:dyDescent="0.35">
      <c r="I641" t="s">
        <v>647</v>
      </c>
    </row>
    <row r="642" spans="9:9" x14ac:dyDescent="0.35">
      <c r="I642" t="s">
        <v>648</v>
      </c>
    </row>
    <row r="643" spans="9:9" x14ac:dyDescent="0.35">
      <c r="I643" t="s">
        <v>649</v>
      </c>
    </row>
    <row r="644" spans="9:9" x14ac:dyDescent="0.35">
      <c r="I644" t="s">
        <v>650</v>
      </c>
    </row>
    <row r="645" spans="9:9" x14ac:dyDescent="0.35">
      <c r="I645" t="s">
        <v>651</v>
      </c>
    </row>
    <row r="646" spans="9:9" x14ac:dyDescent="0.35">
      <c r="I646" t="s">
        <v>652</v>
      </c>
    </row>
    <row r="647" spans="9:9" x14ac:dyDescent="0.35">
      <c r="I647" t="s">
        <v>653</v>
      </c>
    </row>
    <row r="648" spans="9:9" x14ac:dyDescent="0.35">
      <c r="I648" t="s">
        <v>654</v>
      </c>
    </row>
    <row r="649" spans="9:9" x14ac:dyDescent="0.35">
      <c r="I649" t="s">
        <v>655</v>
      </c>
    </row>
    <row r="650" spans="9:9" x14ac:dyDescent="0.35">
      <c r="I650" t="s">
        <v>656</v>
      </c>
    </row>
    <row r="651" spans="9:9" x14ac:dyDescent="0.35">
      <c r="I651" t="s">
        <v>657</v>
      </c>
    </row>
    <row r="652" spans="9:9" x14ac:dyDescent="0.35">
      <c r="I652" t="s">
        <v>658</v>
      </c>
    </row>
    <row r="653" spans="9:9" x14ac:dyDescent="0.35">
      <c r="I653" t="s">
        <v>659</v>
      </c>
    </row>
    <row r="654" spans="9:9" x14ac:dyDescent="0.35">
      <c r="I654" t="s">
        <v>660</v>
      </c>
    </row>
    <row r="655" spans="9:9" x14ac:dyDescent="0.35">
      <c r="I655" t="s">
        <v>661</v>
      </c>
    </row>
    <row r="656" spans="9:9" x14ac:dyDescent="0.35">
      <c r="I656" t="s">
        <v>662</v>
      </c>
    </row>
    <row r="657" spans="9:9" x14ac:dyDescent="0.35">
      <c r="I657" t="s">
        <v>663</v>
      </c>
    </row>
    <row r="658" spans="9:9" x14ac:dyDescent="0.35">
      <c r="I658" t="s">
        <v>664</v>
      </c>
    </row>
    <row r="659" spans="9:9" x14ac:dyDescent="0.35">
      <c r="I659" t="s">
        <v>665</v>
      </c>
    </row>
    <row r="660" spans="9:9" x14ac:dyDescent="0.35">
      <c r="I660" t="s">
        <v>666</v>
      </c>
    </row>
    <row r="661" spans="9:9" x14ac:dyDescent="0.35">
      <c r="I661" t="s">
        <v>667</v>
      </c>
    </row>
    <row r="662" spans="9:9" x14ac:dyDescent="0.35">
      <c r="I662" t="s">
        <v>668</v>
      </c>
    </row>
    <row r="663" spans="9:9" x14ac:dyDescent="0.35">
      <c r="I663" t="s">
        <v>669</v>
      </c>
    </row>
    <row r="664" spans="9:9" x14ac:dyDescent="0.35">
      <c r="I664" t="s">
        <v>670</v>
      </c>
    </row>
    <row r="665" spans="9:9" x14ac:dyDescent="0.35">
      <c r="I665" t="s">
        <v>671</v>
      </c>
    </row>
    <row r="666" spans="9:9" x14ac:dyDescent="0.35">
      <c r="I666" t="s">
        <v>672</v>
      </c>
    </row>
    <row r="667" spans="9:9" x14ac:dyDescent="0.35">
      <c r="I667" t="s">
        <v>673</v>
      </c>
    </row>
    <row r="668" spans="9:9" x14ac:dyDescent="0.35">
      <c r="I668" t="s">
        <v>674</v>
      </c>
    </row>
    <row r="669" spans="9:9" x14ac:dyDescent="0.35">
      <c r="I669" t="s">
        <v>675</v>
      </c>
    </row>
    <row r="670" spans="9:9" x14ac:dyDescent="0.35">
      <c r="I670" t="s">
        <v>676</v>
      </c>
    </row>
    <row r="671" spans="9:9" x14ac:dyDescent="0.35">
      <c r="I671" t="s">
        <v>677</v>
      </c>
    </row>
    <row r="672" spans="9:9" x14ac:dyDescent="0.35">
      <c r="I672" t="s">
        <v>678</v>
      </c>
    </row>
    <row r="673" spans="9:9" x14ac:dyDescent="0.35">
      <c r="I673" t="s">
        <v>679</v>
      </c>
    </row>
    <row r="674" spans="9:9" x14ac:dyDescent="0.35">
      <c r="I674" t="s">
        <v>680</v>
      </c>
    </row>
    <row r="675" spans="9:9" x14ac:dyDescent="0.35">
      <c r="I675" t="s">
        <v>681</v>
      </c>
    </row>
    <row r="676" spans="9:9" x14ac:dyDescent="0.35">
      <c r="I676" t="s">
        <v>682</v>
      </c>
    </row>
    <row r="677" spans="9:9" x14ac:dyDescent="0.35">
      <c r="I677" t="s">
        <v>683</v>
      </c>
    </row>
    <row r="678" spans="9:9" x14ac:dyDescent="0.35">
      <c r="I678" t="s">
        <v>684</v>
      </c>
    </row>
    <row r="679" spans="9:9" x14ac:dyDescent="0.35">
      <c r="I679" t="s">
        <v>685</v>
      </c>
    </row>
    <row r="680" spans="9:9" x14ac:dyDescent="0.35">
      <c r="I680" t="s">
        <v>686</v>
      </c>
    </row>
    <row r="681" spans="9:9" x14ac:dyDescent="0.35">
      <c r="I681" t="s">
        <v>687</v>
      </c>
    </row>
    <row r="682" spans="9:9" x14ac:dyDescent="0.35">
      <c r="I682" t="s">
        <v>688</v>
      </c>
    </row>
    <row r="683" spans="9:9" x14ac:dyDescent="0.35">
      <c r="I683" t="s">
        <v>689</v>
      </c>
    </row>
    <row r="684" spans="9:9" x14ac:dyDescent="0.35">
      <c r="I684" t="s">
        <v>690</v>
      </c>
    </row>
    <row r="685" spans="9:9" x14ac:dyDescent="0.35">
      <c r="I685" t="s">
        <v>691</v>
      </c>
    </row>
    <row r="686" spans="9:9" x14ac:dyDescent="0.35">
      <c r="I686" t="s">
        <v>692</v>
      </c>
    </row>
    <row r="687" spans="9:9" x14ac:dyDescent="0.35">
      <c r="I687" t="s">
        <v>693</v>
      </c>
    </row>
    <row r="688" spans="9:9" x14ac:dyDescent="0.35">
      <c r="I688" t="s">
        <v>694</v>
      </c>
    </row>
    <row r="689" spans="9:9" x14ac:dyDescent="0.35">
      <c r="I689" t="s">
        <v>695</v>
      </c>
    </row>
    <row r="690" spans="9:9" x14ac:dyDescent="0.35">
      <c r="I690" t="s">
        <v>696</v>
      </c>
    </row>
    <row r="691" spans="9:9" x14ac:dyDescent="0.35">
      <c r="I691" t="s">
        <v>697</v>
      </c>
    </row>
    <row r="692" spans="9:9" x14ac:dyDescent="0.35">
      <c r="I692" t="s">
        <v>698</v>
      </c>
    </row>
    <row r="693" spans="9:9" x14ac:dyDescent="0.35">
      <c r="I693" t="s">
        <v>699</v>
      </c>
    </row>
    <row r="694" spans="9:9" x14ac:dyDescent="0.35">
      <c r="I694" t="s">
        <v>700</v>
      </c>
    </row>
    <row r="695" spans="9:9" x14ac:dyDescent="0.35">
      <c r="I695" t="s">
        <v>701</v>
      </c>
    </row>
    <row r="696" spans="9:9" x14ac:dyDescent="0.35">
      <c r="I696" t="s">
        <v>702</v>
      </c>
    </row>
    <row r="697" spans="9:9" x14ac:dyDescent="0.35">
      <c r="I697" t="s">
        <v>703</v>
      </c>
    </row>
    <row r="698" spans="9:9" x14ac:dyDescent="0.35">
      <c r="I698" t="s">
        <v>704</v>
      </c>
    </row>
    <row r="699" spans="9:9" x14ac:dyDescent="0.35">
      <c r="I699" t="s">
        <v>705</v>
      </c>
    </row>
    <row r="700" spans="9:9" x14ac:dyDescent="0.35">
      <c r="I700" t="s">
        <v>706</v>
      </c>
    </row>
    <row r="701" spans="9:9" x14ac:dyDescent="0.35">
      <c r="I701" t="s">
        <v>707</v>
      </c>
    </row>
    <row r="702" spans="9:9" x14ac:dyDescent="0.35">
      <c r="I702" t="s">
        <v>708</v>
      </c>
    </row>
    <row r="703" spans="9:9" x14ac:dyDescent="0.35">
      <c r="I703" t="s">
        <v>709</v>
      </c>
    </row>
    <row r="704" spans="9:9" x14ac:dyDescent="0.35">
      <c r="I704" t="s">
        <v>710</v>
      </c>
    </row>
    <row r="705" spans="9:9" x14ac:dyDescent="0.35">
      <c r="I705" t="s">
        <v>711</v>
      </c>
    </row>
    <row r="706" spans="9:9" x14ac:dyDescent="0.35">
      <c r="I706" t="s">
        <v>712</v>
      </c>
    </row>
    <row r="707" spans="9:9" x14ac:dyDescent="0.35">
      <c r="I707" t="s">
        <v>713</v>
      </c>
    </row>
    <row r="708" spans="9:9" x14ac:dyDescent="0.35">
      <c r="I708" t="s">
        <v>714</v>
      </c>
    </row>
    <row r="709" spans="9:9" x14ac:dyDescent="0.35">
      <c r="I709" t="s">
        <v>715</v>
      </c>
    </row>
    <row r="710" spans="9:9" x14ac:dyDescent="0.35">
      <c r="I710" t="s">
        <v>716</v>
      </c>
    </row>
    <row r="711" spans="9:9" x14ac:dyDescent="0.35">
      <c r="I711" t="s">
        <v>717</v>
      </c>
    </row>
    <row r="712" spans="9:9" x14ac:dyDescent="0.35">
      <c r="I712" t="s">
        <v>718</v>
      </c>
    </row>
    <row r="713" spans="9:9" x14ac:dyDescent="0.35">
      <c r="I713" t="s">
        <v>719</v>
      </c>
    </row>
    <row r="714" spans="9:9" x14ac:dyDescent="0.35">
      <c r="I714" t="s">
        <v>720</v>
      </c>
    </row>
    <row r="715" spans="9:9" x14ac:dyDescent="0.35">
      <c r="I715" t="s">
        <v>721</v>
      </c>
    </row>
    <row r="716" spans="9:9" x14ac:dyDescent="0.35">
      <c r="I716" t="s">
        <v>722</v>
      </c>
    </row>
    <row r="717" spans="9:9" x14ac:dyDescent="0.35">
      <c r="I717" t="s">
        <v>723</v>
      </c>
    </row>
    <row r="718" spans="9:9" x14ac:dyDescent="0.35">
      <c r="I718" t="s">
        <v>724</v>
      </c>
    </row>
    <row r="719" spans="9:9" x14ac:dyDescent="0.35">
      <c r="I719" t="s">
        <v>725</v>
      </c>
    </row>
    <row r="720" spans="9:9" x14ac:dyDescent="0.35">
      <c r="I720" t="s">
        <v>726</v>
      </c>
    </row>
    <row r="721" spans="9:9" x14ac:dyDescent="0.35">
      <c r="I721" t="s">
        <v>727</v>
      </c>
    </row>
    <row r="722" spans="9:9" x14ac:dyDescent="0.35">
      <c r="I722" t="s">
        <v>728</v>
      </c>
    </row>
    <row r="723" spans="9:9" x14ac:dyDescent="0.35">
      <c r="I723" t="s">
        <v>729</v>
      </c>
    </row>
    <row r="724" spans="9:9" x14ac:dyDescent="0.35">
      <c r="I724" t="s">
        <v>730</v>
      </c>
    </row>
    <row r="725" spans="9:9" x14ac:dyDescent="0.35">
      <c r="I725" t="s">
        <v>731</v>
      </c>
    </row>
    <row r="726" spans="9:9" x14ac:dyDescent="0.35">
      <c r="I726" t="s">
        <v>732</v>
      </c>
    </row>
    <row r="727" spans="9:9" x14ac:dyDescent="0.35">
      <c r="I727" t="s">
        <v>733</v>
      </c>
    </row>
    <row r="728" spans="9:9" x14ac:dyDescent="0.35">
      <c r="I728" t="s">
        <v>734</v>
      </c>
    </row>
    <row r="729" spans="9:9" x14ac:dyDescent="0.35">
      <c r="I729" t="s">
        <v>735</v>
      </c>
    </row>
    <row r="730" spans="9:9" x14ac:dyDescent="0.35">
      <c r="I730" t="s">
        <v>736</v>
      </c>
    </row>
    <row r="731" spans="9:9" x14ac:dyDescent="0.35">
      <c r="I731" t="s">
        <v>737</v>
      </c>
    </row>
    <row r="732" spans="9:9" x14ac:dyDescent="0.35">
      <c r="I732" t="s">
        <v>738</v>
      </c>
    </row>
    <row r="733" spans="9:9" x14ac:dyDescent="0.35">
      <c r="I733" t="s">
        <v>739</v>
      </c>
    </row>
    <row r="734" spans="9:9" x14ac:dyDescent="0.35">
      <c r="I734" t="s">
        <v>740</v>
      </c>
    </row>
    <row r="735" spans="9:9" x14ac:dyDescent="0.35">
      <c r="I735" t="s">
        <v>741</v>
      </c>
    </row>
    <row r="736" spans="9:9" x14ac:dyDescent="0.35">
      <c r="I736" t="s">
        <v>742</v>
      </c>
    </row>
    <row r="737" spans="9:9" x14ac:dyDescent="0.35">
      <c r="I737" t="s">
        <v>743</v>
      </c>
    </row>
    <row r="738" spans="9:9" x14ac:dyDescent="0.35">
      <c r="I738" t="s">
        <v>744</v>
      </c>
    </row>
    <row r="739" spans="9:9" x14ac:dyDescent="0.35">
      <c r="I739" t="s">
        <v>745</v>
      </c>
    </row>
    <row r="740" spans="9:9" x14ac:dyDescent="0.35">
      <c r="I740" t="s">
        <v>746</v>
      </c>
    </row>
    <row r="741" spans="9:9" x14ac:dyDescent="0.35">
      <c r="I741" t="s">
        <v>747</v>
      </c>
    </row>
    <row r="742" spans="9:9" x14ac:dyDescent="0.35">
      <c r="I742" t="s">
        <v>748</v>
      </c>
    </row>
    <row r="743" spans="9:9" x14ac:dyDescent="0.35">
      <c r="I743" t="s">
        <v>749</v>
      </c>
    </row>
    <row r="744" spans="9:9" x14ac:dyDescent="0.35">
      <c r="I744" t="s">
        <v>750</v>
      </c>
    </row>
    <row r="745" spans="9:9" x14ac:dyDescent="0.35">
      <c r="I745" t="s">
        <v>751</v>
      </c>
    </row>
    <row r="746" spans="9:9" x14ac:dyDescent="0.35">
      <c r="I746" t="s">
        <v>752</v>
      </c>
    </row>
    <row r="747" spans="9:9" x14ac:dyDescent="0.35">
      <c r="I747" t="s">
        <v>753</v>
      </c>
    </row>
    <row r="748" spans="9:9" x14ac:dyDescent="0.35">
      <c r="I748" t="s">
        <v>754</v>
      </c>
    </row>
    <row r="749" spans="9:9" x14ac:dyDescent="0.35">
      <c r="I749" t="s">
        <v>755</v>
      </c>
    </row>
    <row r="750" spans="9:9" x14ac:dyDescent="0.35">
      <c r="I750" t="s">
        <v>756</v>
      </c>
    </row>
    <row r="751" spans="9:9" x14ac:dyDescent="0.35">
      <c r="I751" t="s">
        <v>757</v>
      </c>
    </row>
    <row r="752" spans="9:9" x14ac:dyDescent="0.35">
      <c r="I752" t="s">
        <v>758</v>
      </c>
    </row>
    <row r="753" spans="9:9" x14ac:dyDescent="0.35">
      <c r="I753" t="s">
        <v>759</v>
      </c>
    </row>
    <row r="754" spans="9:9" x14ac:dyDescent="0.35">
      <c r="I754" t="s">
        <v>760</v>
      </c>
    </row>
    <row r="755" spans="9:9" x14ac:dyDescent="0.35">
      <c r="I755" t="s">
        <v>761</v>
      </c>
    </row>
    <row r="756" spans="9:9" x14ac:dyDescent="0.35">
      <c r="I756" t="s">
        <v>762</v>
      </c>
    </row>
    <row r="757" spans="9:9" x14ac:dyDescent="0.35">
      <c r="I757" t="s">
        <v>763</v>
      </c>
    </row>
    <row r="758" spans="9:9" x14ac:dyDescent="0.35">
      <c r="I758" t="s">
        <v>764</v>
      </c>
    </row>
    <row r="759" spans="9:9" x14ac:dyDescent="0.35">
      <c r="I759" t="s">
        <v>765</v>
      </c>
    </row>
    <row r="760" spans="9:9" x14ac:dyDescent="0.35">
      <c r="I760" t="s">
        <v>766</v>
      </c>
    </row>
    <row r="761" spans="9:9" x14ac:dyDescent="0.35">
      <c r="I761" t="s">
        <v>767</v>
      </c>
    </row>
    <row r="762" spans="9:9" x14ac:dyDescent="0.35">
      <c r="I762" t="s">
        <v>768</v>
      </c>
    </row>
    <row r="763" spans="9:9" x14ac:dyDescent="0.35">
      <c r="I763" t="s">
        <v>769</v>
      </c>
    </row>
    <row r="764" spans="9:9" x14ac:dyDescent="0.35">
      <c r="I764" t="s">
        <v>770</v>
      </c>
    </row>
    <row r="765" spans="9:9" x14ac:dyDescent="0.35">
      <c r="I765" t="s">
        <v>771</v>
      </c>
    </row>
    <row r="766" spans="9:9" x14ac:dyDescent="0.35">
      <c r="I766" t="s">
        <v>772</v>
      </c>
    </row>
    <row r="767" spans="9:9" x14ac:dyDescent="0.35">
      <c r="I767" t="s">
        <v>773</v>
      </c>
    </row>
    <row r="768" spans="9:9" x14ac:dyDescent="0.35">
      <c r="I768" t="s">
        <v>774</v>
      </c>
    </row>
    <row r="769" spans="9:9" x14ac:dyDescent="0.35">
      <c r="I769" t="s">
        <v>775</v>
      </c>
    </row>
    <row r="770" spans="9:9" x14ac:dyDescent="0.35">
      <c r="I770" t="s">
        <v>776</v>
      </c>
    </row>
    <row r="771" spans="9:9" x14ac:dyDescent="0.35">
      <c r="I771" t="s">
        <v>777</v>
      </c>
    </row>
    <row r="772" spans="9:9" x14ac:dyDescent="0.35">
      <c r="I772" t="s">
        <v>778</v>
      </c>
    </row>
    <row r="773" spans="9:9" x14ac:dyDescent="0.35">
      <c r="I773" t="s">
        <v>779</v>
      </c>
    </row>
    <row r="774" spans="9:9" x14ac:dyDescent="0.35">
      <c r="I774" t="s">
        <v>780</v>
      </c>
    </row>
    <row r="775" spans="9:9" x14ac:dyDescent="0.35">
      <c r="I775" t="s">
        <v>781</v>
      </c>
    </row>
    <row r="776" spans="9:9" x14ac:dyDescent="0.35">
      <c r="I776" t="s">
        <v>782</v>
      </c>
    </row>
    <row r="777" spans="9:9" x14ac:dyDescent="0.35">
      <c r="I777" t="s">
        <v>783</v>
      </c>
    </row>
    <row r="778" spans="9:9" x14ac:dyDescent="0.35">
      <c r="I778" t="s">
        <v>784</v>
      </c>
    </row>
    <row r="779" spans="9:9" x14ac:dyDescent="0.35">
      <c r="I779" t="s">
        <v>785</v>
      </c>
    </row>
    <row r="780" spans="9:9" x14ac:dyDescent="0.35">
      <c r="I780" t="s">
        <v>786</v>
      </c>
    </row>
    <row r="781" spans="9:9" x14ac:dyDescent="0.35">
      <c r="I781" t="s">
        <v>787</v>
      </c>
    </row>
    <row r="782" spans="9:9" x14ac:dyDescent="0.35">
      <c r="I782" t="s">
        <v>788</v>
      </c>
    </row>
    <row r="783" spans="9:9" x14ac:dyDescent="0.35">
      <c r="I783" t="s">
        <v>789</v>
      </c>
    </row>
    <row r="784" spans="9:9" x14ac:dyDescent="0.35">
      <c r="I784" t="s">
        <v>790</v>
      </c>
    </row>
    <row r="785" spans="9:9" x14ac:dyDescent="0.35">
      <c r="I785" t="s">
        <v>791</v>
      </c>
    </row>
    <row r="786" spans="9:9" x14ac:dyDescent="0.35">
      <c r="I786" t="s">
        <v>792</v>
      </c>
    </row>
    <row r="787" spans="9:9" x14ac:dyDescent="0.35">
      <c r="I787" t="s">
        <v>793</v>
      </c>
    </row>
    <row r="788" spans="9:9" x14ac:dyDescent="0.35">
      <c r="I788" t="s">
        <v>794</v>
      </c>
    </row>
    <row r="789" spans="9:9" x14ac:dyDescent="0.35">
      <c r="I789" t="s">
        <v>795</v>
      </c>
    </row>
    <row r="790" spans="9:9" x14ac:dyDescent="0.35">
      <c r="I790" t="s">
        <v>796</v>
      </c>
    </row>
    <row r="791" spans="9:9" x14ac:dyDescent="0.35">
      <c r="I791" t="s">
        <v>797</v>
      </c>
    </row>
    <row r="792" spans="9:9" x14ac:dyDescent="0.35">
      <c r="I792" t="s">
        <v>798</v>
      </c>
    </row>
    <row r="793" spans="9:9" x14ac:dyDescent="0.35">
      <c r="I793" t="s">
        <v>799</v>
      </c>
    </row>
    <row r="794" spans="9:9" x14ac:dyDescent="0.35">
      <c r="I794" t="s">
        <v>800</v>
      </c>
    </row>
    <row r="795" spans="9:9" x14ac:dyDescent="0.35">
      <c r="I795" t="s">
        <v>801</v>
      </c>
    </row>
    <row r="796" spans="9:9" x14ac:dyDescent="0.35">
      <c r="I796" t="s">
        <v>802</v>
      </c>
    </row>
    <row r="797" spans="9:9" x14ac:dyDescent="0.35">
      <c r="I797" t="s">
        <v>803</v>
      </c>
    </row>
    <row r="798" spans="9:9" x14ac:dyDescent="0.35">
      <c r="I798" t="s">
        <v>804</v>
      </c>
    </row>
    <row r="799" spans="9:9" x14ac:dyDescent="0.35">
      <c r="I799" t="s">
        <v>805</v>
      </c>
    </row>
    <row r="800" spans="9:9" x14ac:dyDescent="0.35">
      <c r="I800" t="s">
        <v>806</v>
      </c>
    </row>
    <row r="801" spans="9:9" x14ac:dyDescent="0.35">
      <c r="I801" t="s">
        <v>807</v>
      </c>
    </row>
    <row r="802" spans="9:9" x14ac:dyDescent="0.35">
      <c r="I802" t="s">
        <v>808</v>
      </c>
    </row>
    <row r="803" spans="9:9" x14ac:dyDescent="0.35">
      <c r="I803" t="s">
        <v>809</v>
      </c>
    </row>
    <row r="804" spans="9:9" x14ac:dyDescent="0.35">
      <c r="I804" t="s">
        <v>810</v>
      </c>
    </row>
    <row r="805" spans="9:9" x14ac:dyDescent="0.35">
      <c r="I805" t="s">
        <v>811</v>
      </c>
    </row>
    <row r="806" spans="9:9" x14ac:dyDescent="0.35">
      <c r="I806" t="s">
        <v>812</v>
      </c>
    </row>
    <row r="807" spans="9:9" x14ac:dyDescent="0.35">
      <c r="I807" t="s">
        <v>813</v>
      </c>
    </row>
    <row r="808" spans="9:9" x14ac:dyDescent="0.35">
      <c r="I808" t="s">
        <v>814</v>
      </c>
    </row>
    <row r="809" spans="9:9" x14ac:dyDescent="0.35">
      <c r="I809" t="s">
        <v>815</v>
      </c>
    </row>
    <row r="810" spans="9:9" x14ac:dyDescent="0.35">
      <c r="I810" t="s">
        <v>816</v>
      </c>
    </row>
    <row r="811" spans="9:9" x14ac:dyDescent="0.35">
      <c r="I811" t="s">
        <v>817</v>
      </c>
    </row>
    <row r="812" spans="9:9" x14ac:dyDescent="0.35">
      <c r="I812" t="s">
        <v>818</v>
      </c>
    </row>
    <row r="813" spans="9:9" x14ac:dyDescent="0.35">
      <c r="I813" t="s">
        <v>819</v>
      </c>
    </row>
    <row r="814" spans="9:9" x14ac:dyDescent="0.35">
      <c r="I814" t="s">
        <v>820</v>
      </c>
    </row>
    <row r="815" spans="9:9" x14ac:dyDescent="0.35">
      <c r="I815" t="s">
        <v>821</v>
      </c>
    </row>
    <row r="816" spans="9:9" x14ac:dyDescent="0.35">
      <c r="I816" t="s">
        <v>822</v>
      </c>
    </row>
    <row r="817" spans="9:9" x14ac:dyDescent="0.35">
      <c r="I817" t="s">
        <v>823</v>
      </c>
    </row>
    <row r="818" spans="9:9" x14ac:dyDescent="0.35">
      <c r="I818" t="s">
        <v>824</v>
      </c>
    </row>
    <row r="819" spans="9:9" x14ac:dyDescent="0.35">
      <c r="I819" t="s">
        <v>825</v>
      </c>
    </row>
    <row r="820" spans="9:9" x14ac:dyDescent="0.35">
      <c r="I820" t="s">
        <v>826</v>
      </c>
    </row>
    <row r="821" spans="9:9" x14ac:dyDescent="0.35">
      <c r="I821" t="s">
        <v>827</v>
      </c>
    </row>
    <row r="822" spans="9:9" x14ac:dyDescent="0.35">
      <c r="I822" t="s">
        <v>828</v>
      </c>
    </row>
    <row r="823" spans="9:9" x14ac:dyDescent="0.35">
      <c r="I823" t="s">
        <v>829</v>
      </c>
    </row>
    <row r="824" spans="9:9" x14ac:dyDescent="0.35">
      <c r="I824" t="s">
        <v>830</v>
      </c>
    </row>
    <row r="825" spans="9:9" x14ac:dyDescent="0.35">
      <c r="I825" t="s">
        <v>831</v>
      </c>
    </row>
    <row r="826" spans="9:9" x14ac:dyDescent="0.35">
      <c r="I826" t="s">
        <v>832</v>
      </c>
    </row>
    <row r="827" spans="9:9" x14ac:dyDescent="0.35">
      <c r="I827" t="s">
        <v>833</v>
      </c>
    </row>
    <row r="828" spans="9:9" x14ac:dyDescent="0.35">
      <c r="I828" t="s">
        <v>834</v>
      </c>
    </row>
    <row r="829" spans="9:9" x14ac:dyDescent="0.35">
      <c r="I829" t="s">
        <v>835</v>
      </c>
    </row>
    <row r="830" spans="9:9" x14ac:dyDescent="0.35">
      <c r="I830" t="s">
        <v>836</v>
      </c>
    </row>
    <row r="831" spans="9:9" x14ac:dyDescent="0.35">
      <c r="I831" t="s">
        <v>837</v>
      </c>
    </row>
    <row r="832" spans="9:9" x14ac:dyDescent="0.35">
      <c r="I832" t="s">
        <v>838</v>
      </c>
    </row>
    <row r="833" spans="9:9" x14ac:dyDescent="0.35">
      <c r="I833" t="s">
        <v>839</v>
      </c>
    </row>
    <row r="834" spans="9:9" x14ac:dyDescent="0.35">
      <c r="I834" t="s">
        <v>840</v>
      </c>
    </row>
    <row r="835" spans="9:9" x14ac:dyDescent="0.35">
      <c r="I835" t="s">
        <v>841</v>
      </c>
    </row>
    <row r="836" spans="9:9" x14ac:dyDescent="0.35">
      <c r="I836" t="s">
        <v>842</v>
      </c>
    </row>
    <row r="837" spans="9:9" x14ac:dyDescent="0.35">
      <c r="I837" t="s">
        <v>843</v>
      </c>
    </row>
    <row r="838" spans="9:9" x14ac:dyDescent="0.35">
      <c r="I838" t="s">
        <v>844</v>
      </c>
    </row>
    <row r="839" spans="9:9" x14ac:dyDescent="0.35">
      <c r="I839" t="s">
        <v>845</v>
      </c>
    </row>
    <row r="840" spans="9:9" x14ac:dyDescent="0.35">
      <c r="I840" t="s">
        <v>846</v>
      </c>
    </row>
    <row r="841" spans="9:9" x14ac:dyDescent="0.35">
      <c r="I841" t="s">
        <v>847</v>
      </c>
    </row>
    <row r="842" spans="9:9" x14ac:dyDescent="0.35">
      <c r="I842" t="s">
        <v>848</v>
      </c>
    </row>
    <row r="843" spans="9:9" x14ac:dyDescent="0.35">
      <c r="I843" t="s">
        <v>849</v>
      </c>
    </row>
    <row r="844" spans="9:9" x14ac:dyDescent="0.35">
      <c r="I844" t="s">
        <v>850</v>
      </c>
    </row>
    <row r="845" spans="9:9" x14ac:dyDescent="0.35">
      <c r="I845" t="s">
        <v>851</v>
      </c>
    </row>
    <row r="846" spans="9:9" x14ac:dyDescent="0.35">
      <c r="I846" t="s">
        <v>852</v>
      </c>
    </row>
    <row r="847" spans="9:9" x14ac:dyDescent="0.35">
      <c r="I847" t="s">
        <v>853</v>
      </c>
    </row>
    <row r="848" spans="9:9" x14ac:dyDescent="0.35">
      <c r="I848" t="s">
        <v>854</v>
      </c>
    </row>
    <row r="849" spans="9:9" x14ac:dyDescent="0.35">
      <c r="I849" t="s">
        <v>855</v>
      </c>
    </row>
    <row r="850" spans="9:9" x14ac:dyDescent="0.35">
      <c r="I850" t="s">
        <v>856</v>
      </c>
    </row>
    <row r="851" spans="9:9" x14ac:dyDescent="0.35">
      <c r="I851" t="s">
        <v>857</v>
      </c>
    </row>
    <row r="852" spans="9:9" x14ac:dyDescent="0.35">
      <c r="I852" t="s">
        <v>858</v>
      </c>
    </row>
    <row r="853" spans="9:9" x14ac:dyDescent="0.35">
      <c r="I853" t="s">
        <v>859</v>
      </c>
    </row>
    <row r="854" spans="9:9" x14ac:dyDescent="0.35">
      <c r="I854" t="s">
        <v>860</v>
      </c>
    </row>
    <row r="855" spans="9:9" x14ac:dyDescent="0.35">
      <c r="I855" t="s">
        <v>861</v>
      </c>
    </row>
    <row r="856" spans="9:9" x14ac:dyDescent="0.35">
      <c r="I856" t="s">
        <v>862</v>
      </c>
    </row>
    <row r="857" spans="9:9" x14ac:dyDescent="0.35">
      <c r="I857" t="s">
        <v>863</v>
      </c>
    </row>
    <row r="858" spans="9:9" x14ac:dyDescent="0.35">
      <c r="I858" t="s">
        <v>864</v>
      </c>
    </row>
    <row r="859" spans="9:9" x14ac:dyDescent="0.35">
      <c r="I859" t="s">
        <v>865</v>
      </c>
    </row>
    <row r="860" spans="9:9" x14ac:dyDescent="0.35">
      <c r="I860" t="s">
        <v>866</v>
      </c>
    </row>
    <row r="861" spans="9:9" x14ac:dyDescent="0.35">
      <c r="I861" t="s">
        <v>867</v>
      </c>
    </row>
    <row r="862" spans="9:9" x14ac:dyDescent="0.35">
      <c r="I862" t="s">
        <v>868</v>
      </c>
    </row>
    <row r="863" spans="9:9" x14ac:dyDescent="0.35">
      <c r="I863" t="s">
        <v>869</v>
      </c>
    </row>
    <row r="864" spans="9:9" x14ac:dyDescent="0.35">
      <c r="I864" t="s">
        <v>870</v>
      </c>
    </row>
    <row r="865" spans="9:9" x14ac:dyDescent="0.35">
      <c r="I865" t="s">
        <v>871</v>
      </c>
    </row>
    <row r="866" spans="9:9" x14ac:dyDescent="0.35">
      <c r="I866" t="s">
        <v>872</v>
      </c>
    </row>
    <row r="867" spans="9:9" x14ac:dyDescent="0.35">
      <c r="I867" t="s">
        <v>873</v>
      </c>
    </row>
    <row r="868" spans="9:9" x14ac:dyDescent="0.35">
      <c r="I868" t="s">
        <v>874</v>
      </c>
    </row>
    <row r="869" spans="9:9" x14ac:dyDescent="0.35">
      <c r="I869" t="s">
        <v>875</v>
      </c>
    </row>
    <row r="870" spans="9:9" x14ac:dyDescent="0.35">
      <c r="I870" t="s">
        <v>876</v>
      </c>
    </row>
    <row r="871" spans="9:9" x14ac:dyDescent="0.35">
      <c r="I871" t="s">
        <v>877</v>
      </c>
    </row>
    <row r="872" spans="9:9" x14ac:dyDescent="0.35">
      <c r="I872" t="s">
        <v>878</v>
      </c>
    </row>
    <row r="873" spans="9:9" x14ac:dyDescent="0.35">
      <c r="I873" t="s">
        <v>879</v>
      </c>
    </row>
    <row r="874" spans="9:9" x14ac:dyDescent="0.35">
      <c r="I874" t="s">
        <v>880</v>
      </c>
    </row>
    <row r="875" spans="9:9" x14ac:dyDescent="0.35">
      <c r="I875" t="s">
        <v>881</v>
      </c>
    </row>
    <row r="876" spans="9:9" x14ac:dyDescent="0.35">
      <c r="I876" t="s">
        <v>882</v>
      </c>
    </row>
    <row r="877" spans="9:9" x14ac:dyDescent="0.35">
      <c r="I877" t="s">
        <v>883</v>
      </c>
    </row>
    <row r="878" spans="9:9" x14ac:dyDescent="0.35">
      <c r="I878" t="s">
        <v>884</v>
      </c>
    </row>
    <row r="879" spans="9:9" x14ac:dyDescent="0.35">
      <c r="I879" t="s">
        <v>885</v>
      </c>
    </row>
    <row r="880" spans="9:9" x14ac:dyDescent="0.35">
      <c r="I880" t="s">
        <v>886</v>
      </c>
    </row>
    <row r="881" spans="9:9" x14ac:dyDescent="0.35">
      <c r="I881" t="s">
        <v>887</v>
      </c>
    </row>
    <row r="882" spans="9:9" x14ac:dyDescent="0.35">
      <c r="I882" t="s">
        <v>888</v>
      </c>
    </row>
    <row r="883" spans="9:9" x14ac:dyDescent="0.35">
      <c r="I883" t="s">
        <v>889</v>
      </c>
    </row>
    <row r="884" spans="9:9" x14ac:dyDescent="0.35">
      <c r="I884" t="s">
        <v>890</v>
      </c>
    </row>
    <row r="885" spans="9:9" x14ac:dyDescent="0.35">
      <c r="I885" t="s">
        <v>891</v>
      </c>
    </row>
    <row r="886" spans="9:9" x14ac:dyDescent="0.35">
      <c r="I886" t="s">
        <v>892</v>
      </c>
    </row>
    <row r="887" spans="9:9" x14ac:dyDescent="0.35">
      <c r="I887" t="s">
        <v>893</v>
      </c>
    </row>
    <row r="888" spans="9:9" x14ac:dyDescent="0.35">
      <c r="I888" t="s">
        <v>894</v>
      </c>
    </row>
    <row r="889" spans="9:9" x14ac:dyDescent="0.35">
      <c r="I889" t="s">
        <v>895</v>
      </c>
    </row>
    <row r="890" spans="9:9" x14ac:dyDescent="0.35">
      <c r="I890" t="s">
        <v>896</v>
      </c>
    </row>
    <row r="891" spans="9:9" x14ac:dyDescent="0.35">
      <c r="I891" t="s">
        <v>897</v>
      </c>
    </row>
    <row r="892" spans="9:9" x14ac:dyDescent="0.35">
      <c r="I892" t="s">
        <v>898</v>
      </c>
    </row>
    <row r="893" spans="9:9" x14ac:dyDescent="0.35">
      <c r="I893" t="s">
        <v>899</v>
      </c>
    </row>
    <row r="894" spans="9:9" x14ac:dyDescent="0.35">
      <c r="I894" t="s">
        <v>900</v>
      </c>
    </row>
    <row r="895" spans="9:9" x14ac:dyDescent="0.35">
      <c r="I895" t="s">
        <v>901</v>
      </c>
    </row>
    <row r="896" spans="9:9" x14ac:dyDescent="0.35">
      <c r="I896" t="s">
        <v>902</v>
      </c>
    </row>
    <row r="897" spans="9:9" x14ac:dyDescent="0.35">
      <c r="I897" t="s">
        <v>903</v>
      </c>
    </row>
    <row r="898" spans="9:9" x14ac:dyDescent="0.35">
      <c r="I898" t="s">
        <v>904</v>
      </c>
    </row>
    <row r="899" spans="9:9" x14ac:dyDescent="0.35">
      <c r="I899" t="s">
        <v>905</v>
      </c>
    </row>
    <row r="900" spans="9:9" x14ac:dyDescent="0.35">
      <c r="I900" t="s">
        <v>906</v>
      </c>
    </row>
    <row r="901" spans="9:9" x14ac:dyDescent="0.35">
      <c r="I901" t="s">
        <v>907</v>
      </c>
    </row>
    <row r="902" spans="9:9" x14ac:dyDescent="0.35">
      <c r="I902" t="s">
        <v>908</v>
      </c>
    </row>
    <row r="903" spans="9:9" x14ac:dyDescent="0.35">
      <c r="I903" t="s">
        <v>909</v>
      </c>
    </row>
    <row r="904" spans="9:9" x14ac:dyDescent="0.35">
      <c r="I904" t="s">
        <v>910</v>
      </c>
    </row>
    <row r="905" spans="9:9" x14ac:dyDescent="0.35">
      <c r="I905" t="s">
        <v>911</v>
      </c>
    </row>
    <row r="906" spans="9:9" x14ac:dyDescent="0.35">
      <c r="I906" t="s">
        <v>912</v>
      </c>
    </row>
    <row r="907" spans="9:9" x14ac:dyDescent="0.35">
      <c r="I907" t="s">
        <v>913</v>
      </c>
    </row>
    <row r="908" spans="9:9" x14ac:dyDescent="0.35">
      <c r="I908" t="s">
        <v>914</v>
      </c>
    </row>
    <row r="909" spans="9:9" x14ac:dyDescent="0.35">
      <c r="I909" t="s">
        <v>915</v>
      </c>
    </row>
    <row r="910" spans="9:9" x14ac:dyDescent="0.35">
      <c r="I910" t="s">
        <v>916</v>
      </c>
    </row>
    <row r="911" spans="9:9" x14ac:dyDescent="0.35">
      <c r="I911" t="s">
        <v>917</v>
      </c>
    </row>
    <row r="912" spans="9:9" x14ac:dyDescent="0.35">
      <c r="I912" t="s">
        <v>918</v>
      </c>
    </row>
    <row r="913" spans="9:9" x14ac:dyDescent="0.35">
      <c r="I913" t="s">
        <v>919</v>
      </c>
    </row>
    <row r="914" spans="9:9" x14ac:dyDescent="0.35">
      <c r="I914" t="s">
        <v>920</v>
      </c>
    </row>
    <row r="915" spans="9:9" x14ac:dyDescent="0.35">
      <c r="I915" t="s">
        <v>921</v>
      </c>
    </row>
    <row r="916" spans="9:9" x14ac:dyDescent="0.35">
      <c r="I916" t="s">
        <v>922</v>
      </c>
    </row>
    <row r="917" spans="9:9" x14ac:dyDescent="0.35">
      <c r="I917" t="s">
        <v>923</v>
      </c>
    </row>
    <row r="918" spans="9:9" x14ac:dyDescent="0.35">
      <c r="I918" t="s">
        <v>924</v>
      </c>
    </row>
    <row r="919" spans="9:9" x14ac:dyDescent="0.35">
      <c r="I919" t="s">
        <v>925</v>
      </c>
    </row>
    <row r="920" spans="9:9" x14ac:dyDescent="0.35">
      <c r="I920" t="s">
        <v>926</v>
      </c>
    </row>
    <row r="921" spans="9:9" x14ac:dyDescent="0.35">
      <c r="I921" t="s">
        <v>927</v>
      </c>
    </row>
    <row r="922" spans="9:9" x14ac:dyDescent="0.35">
      <c r="I922" t="s">
        <v>928</v>
      </c>
    </row>
    <row r="923" spans="9:9" x14ac:dyDescent="0.35">
      <c r="I923" t="s">
        <v>929</v>
      </c>
    </row>
    <row r="924" spans="9:9" x14ac:dyDescent="0.35">
      <c r="I924" t="s">
        <v>930</v>
      </c>
    </row>
    <row r="925" spans="9:9" x14ac:dyDescent="0.35">
      <c r="I925" t="s">
        <v>931</v>
      </c>
    </row>
    <row r="926" spans="9:9" x14ac:dyDescent="0.35">
      <c r="I926" t="s">
        <v>932</v>
      </c>
    </row>
    <row r="927" spans="9:9" x14ac:dyDescent="0.35">
      <c r="I927" t="s">
        <v>933</v>
      </c>
    </row>
    <row r="928" spans="9:9" x14ac:dyDescent="0.35">
      <c r="I928" t="s">
        <v>934</v>
      </c>
    </row>
    <row r="929" spans="9:9" x14ac:dyDescent="0.35">
      <c r="I929" t="s">
        <v>935</v>
      </c>
    </row>
    <row r="930" spans="9:9" x14ac:dyDescent="0.35">
      <c r="I930" t="s">
        <v>936</v>
      </c>
    </row>
    <row r="931" spans="9:9" x14ac:dyDescent="0.35">
      <c r="I931" t="s">
        <v>937</v>
      </c>
    </row>
    <row r="932" spans="9:9" x14ac:dyDescent="0.35">
      <c r="I932" t="s">
        <v>938</v>
      </c>
    </row>
    <row r="933" spans="9:9" x14ac:dyDescent="0.35">
      <c r="I933" t="s">
        <v>939</v>
      </c>
    </row>
    <row r="934" spans="9:9" x14ac:dyDescent="0.35">
      <c r="I934" t="s">
        <v>940</v>
      </c>
    </row>
    <row r="935" spans="9:9" x14ac:dyDescent="0.35">
      <c r="I935" t="s">
        <v>941</v>
      </c>
    </row>
    <row r="936" spans="9:9" x14ac:dyDescent="0.35">
      <c r="I936" t="s">
        <v>942</v>
      </c>
    </row>
    <row r="937" spans="9:9" x14ac:dyDescent="0.35">
      <c r="I937" t="s">
        <v>943</v>
      </c>
    </row>
    <row r="938" spans="9:9" x14ac:dyDescent="0.35">
      <c r="I938" t="s">
        <v>944</v>
      </c>
    </row>
    <row r="939" spans="9:9" x14ac:dyDescent="0.35">
      <c r="I939" t="s">
        <v>945</v>
      </c>
    </row>
    <row r="940" spans="9:9" x14ac:dyDescent="0.35">
      <c r="I940" t="s">
        <v>946</v>
      </c>
    </row>
    <row r="941" spans="9:9" x14ac:dyDescent="0.35">
      <c r="I941" t="s">
        <v>947</v>
      </c>
    </row>
    <row r="942" spans="9:9" x14ac:dyDescent="0.35">
      <c r="I942" t="s">
        <v>948</v>
      </c>
    </row>
    <row r="943" spans="9:9" x14ac:dyDescent="0.35">
      <c r="I943" t="s">
        <v>949</v>
      </c>
    </row>
    <row r="944" spans="9:9" x14ac:dyDescent="0.35">
      <c r="I944" t="s">
        <v>950</v>
      </c>
    </row>
    <row r="945" spans="9:9" x14ac:dyDescent="0.35">
      <c r="I945" t="s">
        <v>951</v>
      </c>
    </row>
    <row r="946" spans="9:9" x14ac:dyDescent="0.35">
      <c r="I946" t="s">
        <v>952</v>
      </c>
    </row>
    <row r="947" spans="9:9" x14ac:dyDescent="0.35">
      <c r="I947" t="s">
        <v>953</v>
      </c>
    </row>
    <row r="948" spans="9:9" x14ac:dyDescent="0.35">
      <c r="I948" t="s">
        <v>954</v>
      </c>
    </row>
    <row r="949" spans="9:9" x14ac:dyDescent="0.35">
      <c r="I949" t="s">
        <v>955</v>
      </c>
    </row>
    <row r="950" spans="9:9" x14ac:dyDescent="0.35">
      <c r="I950" t="s">
        <v>956</v>
      </c>
    </row>
    <row r="951" spans="9:9" x14ac:dyDescent="0.35">
      <c r="I951" t="s">
        <v>957</v>
      </c>
    </row>
    <row r="952" spans="9:9" x14ac:dyDescent="0.35">
      <c r="I952" t="s">
        <v>958</v>
      </c>
    </row>
    <row r="953" spans="9:9" x14ac:dyDescent="0.35">
      <c r="I953" t="s">
        <v>959</v>
      </c>
    </row>
    <row r="954" spans="9:9" x14ac:dyDescent="0.35">
      <c r="I954" t="s">
        <v>960</v>
      </c>
    </row>
    <row r="955" spans="9:9" x14ac:dyDescent="0.35">
      <c r="I955" t="s">
        <v>961</v>
      </c>
    </row>
    <row r="956" spans="9:9" x14ac:dyDescent="0.35">
      <c r="I956" t="s">
        <v>962</v>
      </c>
    </row>
    <row r="957" spans="9:9" x14ac:dyDescent="0.35">
      <c r="I957" t="s">
        <v>963</v>
      </c>
    </row>
    <row r="958" spans="9:9" x14ac:dyDescent="0.35">
      <c r="I958" t="s">
        <v>964</v>
      </c>
    </row>
    <row r="959" spans="9:9" x14ac:dyDescent="0.35">
      <c r="I959" t="s">
        <v>965</v>
      </c>
    </row>
    <row r="960" spans="9:9" x14ac:dyDescent="0.35">
      <c r="I960" t="s">
        <v>966</v>
      </c>
    </row>
    <row r="961" spans="9:9" x14ac:dyDescent="0.35">
      <c r="I961" t="s">
        <v>967</v>
      </c>
    </row>
    <row r="962" spans="9:9" x14ac:dyDescent="0.35">
      <c r="I962" t="s">
        <v>968</v>
      </c>
    </row>
    <row r="963" spans="9:9" x14ac:dyDescent="0.35">
      <c r="I963" t="s">
        <v>969</v>
      </c>
    </row>
    <row r="964" spans="9:9" x14ac:dyDescent="0.35">
      <c r="I964" t="s">
        <v>970</v>
      </c>
    </row>
    <row r="965" spans="9:9" x14ac:dyDescent="0.35">
      <c r="I965" t="s">
        <v>971</v>
      </c>
    </row>
    <row r="966" spans="9:9" x14ac:dyDescent="0.35">
      <c r="I966" t="s">
        <v>972</v>
      </c>
    </row>
    <row r="967" spans="9:9" x14ac:dyDescent="0.35">
      <c r="I967" t="s">
        <v>973</v>
      </c>
    </row>
    <row r="968" spans="9:9" x14ac:dyDescent="0.35">
      <c r="I968" t="s">
        <v>974</v>
      </c>
    </row>
    <row r="969" spans="9:9" x14ac:dyDescent="0.35">
      <c r="I969" t="s">
        <v>975</v>
      </c>
    </row>
    <row r="970" spans="9:9" x14ac:dyDescent="0.35">
      <c r="I970" t="s">
        <v>976</v>
      </c>
    </row>
    <row r="971" spans="9:9" x14ac:dyDescent="0.35">
      <c r="I971" t="s">
        <v>977</v>
      </c>
    </row>
    <row r="972" spans="9:9" x14ac:dyDescent="0.35">
      <c r="I972" t="s">
        <v>978</v>
      </c>
    </row>
    <row r="973" spans="9:9" x14ac:dyDescent="0.35">
      <c r="I973" t="s">
        <v>979</v>
      </c>
    </row>
    <row r="974" spans="9:9" x14ac:dyDescent="0.35">
      <c r="I974" t="s">
        <v>980</v>
      </c>
    </row>
    <row r="975" spans="9:9" x14ac:dyDescent="0.35">
      <c r="I975" t="s">
        <v>981</v>
      </c>
    </row>
    <row r="976" spans="9:9" x14ac:dyDescent="0.35">
      <c r="I976" t="s">
        <v>982</v>
      </c>
    </row>
    <row r="977" spans="9:9" x14ac:dyDescent="0.35">
      <c r="I977" t="s">
        <v>983</v>
      </c>
    </row>
    <row r="978" spans="9:9" x14ac:dyDescent="0.35">
      <c r="I978" t="s">
        <v>984</v>
      </c>
    </row>
    <row r="979" spans="9:9" x14ac:dyDescent="0.35">
      <c r="I979" t="s">
        <v>985</v>
      </c>
    </row>
    <row r="980" spans="9:9" x14ac:dyDescent="0.35">
      <c r="I980" t="s">
        <v>986</v>
      </c>
    </row>
    <row r="981" spans="9:9" x14ac:dyDescent="0.35">
      <c r="I981" t="s">
        <v>987</v>
      </c>
    </row>
    <row r="982" spans="9:9" x14ac:dyDescent="0.35">
      <c r="I982" t="s">
        <v>988</v>
      </c>
    </row>
    <row r="983" spans="9:9" x14ac:dyDescent="0.35">
      <c r="I983" t="s">
        <v>989</v>
      </c>
    </row>
    <row r="984" spans="9:9" x14ac:dyDescent="0.35">
      <c r="I984" t="s">
        <v>990</v>
      </c>
    </row>
    <row r="985" spans="9:9" x14ac:dyDescent="0.35">
      <c r="I985" t="s">
        <v>991</v>
      </c>
    </row>
    <row r="986" spans="9:9" x14ac:dyDescent="0.35">
      <c r="I986" t="s">
        <v>992</v>
      </c>
    </row>
    <row r="987" spans="9:9" x14ac:dyDescent="0.35">
      <c r="I987" t="s">
        <v>993</v>
      </c>
    </row>
    <row r="988" spans="9:9" x14ac:dyDescent="0.35">
      <c r="I988" t="s">
        <v>994</v>
      </c>
    </row>
    <row r="989" spans="9:9" x14ac:dyDescent="0.35">
      <c r="I989" t="s">
        <v>995</v>
      </c>
    </row>
    <row r="990" spans="9:9" x14ac:dyDescent="0.35">
      <c r="I990" t="s">
        <v>996</v>
      </c>
    </row>
    <row r="991" spans="9:9" x14ac:dyDescent="0.35">
      <c r="I991" t="s">
        <v>997</v>
      </c>
    </row>
    <row r="992" spans="9:9" x14ac:dyDescent="0.35">
      <c r="I992" t="s">
        <v>998</v>
      </c>
    </row>
    <row r="993" spans="9:9" x14ac:dyDescent="0.35">
      <c r="I993" t="s">
        <v>999</v>
      </c>
    </row>
    <row r="994" spans="9:9" x14ac:dyDescent="0.35">
      <c r="I994" t="s">
        <v>1000</v>
      </c>
    </row>
    <row r="995" spans="9:9" x14ac:dyDescent="0.35">
      <c r="I995" t="s">
        <v>1001</v>
      </c>
    </row>
    <row r="996" spans="9:9" x14ac:dyDescent="0.35">
      <c r="I996" t="s">
        <v>1002</v>
      </c>
    </row>
    <row r="997" spans="9:9" x14ac:dyDescent="0.35">
      <c r="I997" t="s">
        <v>1003</v>
      </c>
    </row>
    <row r="998" spans="9:9" x14ac:dyDescent="0.35">
      <c r="I998" t="s">
        <v>1004</v>
      </c>
    </row>
    <row r="999" spans="9:9" x14ac:dyDescent="0.35">
      <c r="I999" t="s">
        <v>1005</v>
      </c>
    </row>
    <row r="1000" spans="9:9" x14ac:dyDescent="0.35">
      <c r="I1000" t="s">
        <v>1006</v>
      </c>
    </row>
    <row r="1001" spans="9:9" x14ac:dyDescent="0.35">
      <c r="I1001" t="s">
        <v>1007</v>
      </c>
    </row>
    <row r="1002" spans="9:9" x14ac:dyDescent="0.35">
      <c r="I1002" t="s">
        <v>1008</v>
      </c>
    </row>
  </sheetData>
  <phoneticPr fontId="1" type="noConversion"/>
  <pageMargins left="0.7" right="0.7" top="0.75" bottom="0.75" header="0.3" footer="0.3"/>
  <headerFooter>
    <oddFooter xml:space="preserve">&amp;L_x000D_&amp;1#&amp;"Tahoma"&amp;9&amp;KCF022B C2 – Usage restreint 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D695D-564A-4F27-81AF-3656E341F2F6}">
  <dimension ref="A1:P1002"/>
  <sheetViews>
    <sheetView tabSelected="1" zoomScale="70" zoomScaleNormal="70" workbookViewId="0">
      <selection activeCell="H3" sqref="H3"/>
    </sheetView>
  </sheetViews>
  <sheetFormatPr baseColWidth="10" defaultRowHeight="14.5" x14ac:dyDescent="0.35"/>
  <cols>
    <col min="1" max="1" width="12.7265625" customWidth="1"/>
    <col min="2" max="2" width="15.36328125" customWidth="1"/>
    <col min="3" max="4" width="12.7265625" customWidth="1"/>
    <col min="5" max="5" width="15.81640625" customWidth="1"/>
    <col min="6" max="6" width="12.7265625" customWidth="1"/>
    <col min="7" max="7" width="19.7265625" customWidth="1"/>
    <col min="8" max="8" width="18.453125" bestFit="1" customWidth="1"/>
    <col min="9" max="9" width="15.90625" customWidth="1"/>
    <col min="10" max="10" width="13.1796875" customWidth="1"/>
  </cols>
  <sheetData>
    <row r="1" spans="1:16" x14ac:dyDescent="0.35">
      <c r="A1" t="s">
        <v>1</v>
      </c>
      <c r="B1" t="s">
        <v>2</v>
      </c>
      <c r="C1" t="s">
        <v>3</v>
      </c>
      <c r="D1" t="s">
        <v>8</v>
      </c>
      <c r="E1" t="s">
        <v>0</v>
      </c>
      <c r="F1" t="s">
        <v>5</v>
      </c>
      <c r="G1" t="s">
        <v>6</v>
      </c>
      <c r="H1" t="s">
        <v>7</v>
      </c>
      <c r="I1" t="s">
        <v>1012</v>
      </c>
      <c r="J1" t="s">
        <v>1013</v>
      </c>
      <c r="M1" s="2" t="s">
        <v>1011</v>
      </c>
      <c r="N1" s="1" t="s">
        <v>4</v>
      </c>
      <c r="O1" s="2" t="s">
        <v>1009</v>
      </c>
      <c r="P1" s="2" t="s">
        <v>1010</v>
      </c>
    </row>
    <row r="2" spans="1:16" x14ac:dyDescent="0.35">
      <c r="B2">
        <f>SUM($A$2:A2)</f>
        <v>0</v>
      </c>
      <c r="C2">
        <f t="shared" ref="C2:C65" si="0">-$M$2*$N$2</f>
        <v>-147</v>
      </c>
      <c r="D2">
        <f>-$O$2*Tableau134[[#This Row],[velocity]]</f>
        <v>0</v>
      </c>
      <c r="E2">
        <f>(Tableau134[[#This Row],[Fg]]+Tableau134[[#This Row],[Ffric]])/$N$2</f>
        <v>-9.8000000000000007</v>
      </c>
      <c r="F2">
        <v>0</v>
      </c>
      <c r="G2">
        <v>0</v>
      </c>
      <c r="H2">
        <f>-$P$2*$M$2*(Tableau134[[#This Row],[t]]+$P$2*(EXP(-Tableau134[[#This Row],[t]]/$P$2)-1))</f>
        <v>0</v>
      </c>
      <c r="I2" s="4">
        <f>-$P$2*$M$2*(1-EXP((-Tableau134[[#This Row],[t]]/$P$2)))</f>
        <v>0</v>
      </c>
      <c r="J2" s="4">
        <f>Tableau134[[#This Row],[velocity analytics]]-Tableau134[[#This Row],[velocity]]</f>
        <v>0</v>
      </c>
      <c r="M2" s="3">
        <v>9.8000000000000007</v>
      </c>
      <c r="N2" s="2">
        <v>15</v>
      </c>
      <c r="O2" s="2">
        <v>1</v>
      </c>
      <c r="P2" s="2">
        <f>N2/O2</f>
        <v>15</v>
      </c>
    </row>
    <row r="3" spans="1:16" x14ac:dyDescent="0.35">
      <c r="A3">
        <f>0.05</f>
        <v>0.05</v>
      </c>
      <c r="B3">
        <f>SUM($A$2:A3)</f>
        <v>0.05</v>
      </c>
      <c r="C3">
        <f t="shared" si="0"/>
        <v>-147</v>
      </c>
      <c r="D3">
        <f>-$O$2*Tableau134[[#This Row],[velocity]]</f>
        <v>0.49000000000000005</v>
      </c>
      <c r="E3">
        <f>(Tableau134[[#This Row],[Fg]]+Tableau134[[#This Row],[Ffric]])/$N$2</f>
        <v>-9.7673333333333332</v>
      </c>
      <c r="F3">
        <f>F2+ E2*A3</f>
        <v>-0.49000000000000005</v>
      </c>
      <c r="G3">
        <f>G2 +F2*Tableau134[[#This Row],[dt]]+0.5*Tableau134[[#This Row],[dt]]*Tableau134[[#This Row],[dt]]*E2</f>
        <v>-1.2250000000000004E-2</v>
      </c>
      <c r="H3">
        <f>-$P$2*$M$2*(Tableau134[[#This Row],[t]]+$P$2*(EXP(-Tableau134[[#This Row],[t]]/$P$2)-1))</f>
        <v>-1.2236400223820651E-2</v>
      </c>
      <c r="I3" s="4">
        <f>-$P$2*$M$2*(1-EXP((-Tableau134[[#This Row],[t]]/$P$2)))</f>
        <v>-0.48918423998507865</v>
      </c>
      <c r="J3" s="4">
        <f>Tableau134[[#This Row],[velocity analytics]]-Tableau134[[#This Row],[velocity]]</f>
        <v>8.1576001492139616E-4</v>
      </c>
      <c r="K3" t="s">
        <v>9</v>
      </c>
    </row>
    <row r="4" spans="1:16" x14ac:dyDescent="0.35">
      <c r="A4">
        <f t="shared" ref="A4:A67" si="1">0.05</f>
        <v>0.05</v>
      </c>
      <c r="B4">
        <f>SUM($A$2:A4)</f>
        <v>0.1</v>
      </c>
      <c r="C4">
        <f t="shared" si="0"/>
        <v>-147</v>
      </c>
      <c r="D4">
        <f>-$O$2*Tableau134[[#This Row],[velocity]]</f>
        <v>0.97836666666666672</v>
      </c>
      <c r="E4">
        <f>(Tableau134[[#This Row],[Fg]]+Tableau134[[#This Row],[Ffric]])/$N$2</f>
        <v>-9.7347755555555562</v>
      </c>
      <c r="F4">
        <f t="shared" ref="F4:F67" si="2">F3+ E3*A4</f>
        <v>-0.97836666666666672</v>
      </c>
      <c r="G4">
        <f>G3 +Tableau134[[#This Row],[velocity]]*Tableau134[[#This Row],[dt]]+Tableau134[[#This Row],[acceleration]]*Tableau134[[#This Row],[dt]]*Tableau134[[#This Row],[dt]]*0.5</f>
        <v>-7.3336802777777793E-2</v>
      </c>
      <c r="H4">
        <f>-$P$2*$M$2*(Tableau134[[#This Row],[t]]+$P$2*(EXP(-Tableau134[[#This Row],[t]]/$P$2)-1))</f>
        <v>-4.8891292350934895E-2</v>
      </c>
      <c r="I4" s="4">
        <f>-$P$2*$M$2*(1-EXP((-Tableau134[[#This Row],[t]]/$P$2)))</f>
        <v>-0.97674058050993773</v>
      </c>
      <c r="J4" s="4">
        <f>Tableau134[[#This Row],[velocity analytics]]-Tableau134[[#This Row],[velocity]]</f>
        <v>1.6260861567289897E-3</v>
      </c>
      <c r="K4" t="s">
        <v>1014</v>
      </c>
    </row>
    <row r="5" spans="1:16" x14ac:dyDescent="0.35">
      <c r="A5">
        <f t="shared" si="1"/>
        <v>0.05</v>
      </c>
      <c r="B5">
        <f>SUM($A$2:A5)</f>
        <v>0.15000000000000002</v>
      </c>
      <c r="C5">
        <f t="shared" si="0"/>
        <v>-147</v>
      </c>
      <c r="D5">
        <f>-$O$2*Tableau134[[#This Row],[velocity]]</f>
        <v>1.4651054444444447</v>
      </c>
      <c r="E5">
        <f>(Tableau134[[#This Row],[Fg]]+Tableau134[[#This Row],[Ffric]])/$N$2</f>
        <v>-9.7023263037037033</v>
      </c>
      <c r="F5">
        <f t="shared" si="2"/>
        <v>-1.4651054444444447</v>
      </c>
      <c r="G5">
        <f>G4 +Tableau134[[#This Row],[velocity]]*Tableau134[[#This Row],[dt]]+Tableau134[[#This Row],[acceleration]]*Tableau134[[#This Row],[dt]]*Tableau134[[#This Row],[dt]]*0.5</f>
        <v>-0.15871998287962968</v>
      </c>
      <c r="H5">
        <f>-$P$2*$M$2*(Tableau134[[#This Row],[t]]+$P$2*(EXP(-Tableau134[[#This Row],[t]]/$P$2)-1))</f>
        <v>-0.10988341691567849</v>
      </c>
      <c r="I5" s="4">
        <f>-$P$2*$M$2*(1-EXP((-Tableau134[[#This Row],[t]]/$P$2)))</f>
        <v>-1.4626744388722883</v>
      </c>
      <c r="J5" s="4">
        <f>Tableau134[[#This Row],[velocity analytics]]-Tableau134[[#This Row],[velocity]]</f>
        <v>2.4310055721563639E-3</v>
      </c>
      <c r="K5" t="s">
        <v>1015</v>
      </c>
    </row>
    <row r="6" spans="1:16" x14ac:dyDescent="0.35">
      <c r="A6">
        <f t="shared" si="1"/>
        <v>0.05</v>
      </c>
      <c r="B6">
        <f>SUM($A$2:A6)</f>
        <v>0.2</v>
      </c>
      <c r="C6">
        <f t="shared" si="0"/>
        <v>-147</v>
      </c>
      <c r="D6">
        <f>-$O$2*Tableau134[[#This Row],[velocity]]</f>
        <v>1.9502217596296298</v>
      </c>
      <c r="E6">
        <f>(Tableau134[[#This Row],[Fg]]+Tableau134[[#This Row],[Ffric]])/$N$2</f>
        <v>-9.6699852160246902</v>
      </c>
      <c r="F6">
        <f t="shared" si="2"/>
        <v>-1.9502217596296298</v>
      </c>
      <c r="G6">
        <f>G5 +Tableau134[[#This Row],[velocity]]*Tableau134[[#This Row],[dt]]+Tableau134[[#This Row],[acceleration]]*Tableau134[[#This Row],[dt]]*Tableau134[[#This Row],[dt]]*0.5</f>
        <v>-0.26831855238114205</v>
      </c>
      <c r="H6">
        <f>-$P$2*$M$2*(Tableau134[[#This Row],[t]]+$P$2*(EXP(-Tableau134[[#This Row],[t]]/$P$2)-1))</f>
        <v>-0.19513178486650012</v>
      </c>
      <c r="I6" s="4">
        <f>-$P$2*$M$2*(1-EXP((-Tableau134[[#This Row],[t]]/$P$2)))</f>
        <v>-1.9469912143422334</v>
      </c>
      <c r="J6" s="4">
        <f>Tableau134[[#This Row],[velocity analytics]]-Tableau134[[#This Row],[velocity]]</f>
        <v>3.2305452873964136E-3</v>
      </c>
      <c r="K6" t="s">
        <v>1016</v>
      </c>
    </row>
    <row r="7" spans="1:16" x14ac:dyDescent="0.35">
      <c r="A7">
        <f t="shared" si="1"/>
        <v>0.05</v>
      </c>
      <c r="B7">
        <f>SUM($A$2:A7)</f>
        <v>0.25</v>
      </c>
      <c r="C7">
        <f t="shared" si="0"/>
        <v>-147</v>
      </c>
      <c r="D7">
        <f>-$O$2*Tableau134[[#This Row],[velocity]]</f>
        <v>2.4337210204308644</v>
      </c>
      <c r="E7">
        <f>(Tableau134[[#This Row],[Fg]]+Tableau134[[#This Row],[Ffric]])/$N$2</f>
        <v>-9.6377519319712768</v>
      </c>
      <c r="F7">
        <f t="shared" si="2"/>
        <v>-2.4337210204308644</v>
      </c>
      <c r="G7">
        <f>G6 +Tableau134[[#This Row],[velocity]]*Tableau134[[#This Row],[dt]]+Tableau134[[#This Row],[acceleration]]*Tableau134[[#This Row],[dt]]*Tableau134[[#This Row],[dt]]*0.5</f>
        <v>-0.4020517933176494</v>
      </c>
      <c r="H7">
        <f>-$P$2*$M$2*(Tableau134[[#This Row],[t]]+$P$2*(EXP(-Tableau134[[#This Row],[t]]/$P$2)-1))</f>
        <v>-0.30455567666656924</v>
      </c>
      <c r="I7" s="4">
        <f>-$P$2*$M$2*(1-EXP((-Tableau134[[#This Row],[t]]/$P$2)))</f>
        <v>-2.4296962882222286</v>
      </c>
      <c r="J7" s="4">
        <f>Tableau134[[#This Row],[velocity analytics]]-Tableau134[[#This Row],[velocity]]</f>
        <v>4.0247322086357507E-3</v>
      </c>
      <c r="K7" t="s">
        <v>1017</v>
      </c>
    </row>
    <row r="8" spans="1:16" x14ac:dyDescent="0.35">
      <c r="A8">
        <f t="shared" si="1"/>
        <v>0.05</v>
      </c>
      <c r="B8">
        <f>SUM($A$2:A8)</f>
        <v>0.3</v>
      </c>
      <c r="C8">
        <f t="shared" si="0"/>
        <v>-147</v>
      </c>
      <c r="D8">
        <f>-$O$2*Tableau134[[#This Row],[velocity]]</f>
        <v>2.9156086170294282</v>
      </c>
      <c r="E8">
        <f>(Tableau134[[#This Row],[Fg]]+Tableau134[[#This Row],[Ffric]])/$N$2</f>
        <v>-9.6056260921980385</v>
      </c>
      <c r="F8">
        <f t="shared" si="2"/>
        <v>-2.9156086170294282</v>
      </c>
      <c r="G8">
        <f>G7 +Tableau134[[#This Row],[velocity]]*Tableau134[[#This Row],[dt]]+Tableau134[[#This Row],[acceleration]]*Tableau134[[#This Row],[dt]]*Tableau134[[#This Row],[dt]]*0.5</f>
        <v>-0.55983925678436841</v>
      </c>
      <c r="H8">
        <f>-$P$2*$M$2*(Tableau134[[#This Row],[t]]+$P$2*(EXP(-Tableau134[[#This Row],[t]]/$P$2)-1))</f>
        <v>-0.43807464139533042</v>
      </c>
      <c r="I8" s="4">
        <f>-$P$2*$M$2*(1-EXP((-Tableau134[[#This Row],[t]]/$P$2)))</f>
        <v>-2.910795023906978</v>
      </c>
      <c r="J8" s="4">
        <f>Tableau134[[#This Row],[velocity analytics]]-Tableau134[[#This Row],[velocity]]</f>
        <v>4.8135931224502215E-3</v>
      </c>
      <c r="K8" t="s">
        <v>1018</v>
      </c>
    </row>
    <row r="9" spans="1:16" x14ac:dyDescent="0.35">
      <c r="A9">
        <f t="shared" si="1"/>
        <v>0.05</v>
      </c>
      <c r="B9">
        <f>SUM($A$2:A9)</f>
        <v>0.35</v>
      </c>
      <c r="C9">
        <f>-$M$2*$N$2</f>
        <v>-147</v>
      </c>
      <c r="D9">
        <f>-$O$2*Tableau134[[#This Row],[velocity]]</f>
        <v>3.3958899216393301</v>
      </c>
      <c r="E9">
        <f>(Tableau134[[#This Row],[Fg]]+Tableau134[[#This Row],[Ffric]])/$N$2</f>
        <v>-9.5736073385573768</v>
      </c>
      <c r="F9">
        <f t="shared" si="2"/>
        <v>-3.3958899216393301</v>
      </c>
      <c r="G9">
        <f>G8 +Tableau134[[#This Row],[velocity]]*Tableau134[[#This Row],[dt]]+Tableau134[[#This Row],[acceleration]]*Tableau134[[#This Row],[dt]]*Tableau134[[#This Row],[dt]]*0.5</f>
        <v>-0.74160076203953162</v>
      </c>
      <c r="H9">
        <f>-$P$2*$M$2*(Tableau134[[#This Row],[t]]+$P$2*(EXP(-Tableau134[[#This Row],[t]]/$P$2)-1))</f>
        <v>-0.59560849585644104</v>
      </c>
      <c r="I9" s="4">
        <f>-$P$2*$M$2*(1-EXP((-Tableau134[[#This Row],[t]]/$P$2)))</f>
        <v>-3.3902927669429035</v>
      </c>
      <c r="J9" s="4">
        <f>Tableau134[[#This Row],[velocity analytics]]-Tableau134[[#This Row],[velocity]]</f>
        <v>5.5971546964266317E-3</v>
      </c>
      <c r="K9" t="s">
        <v>1019</v>
      </c>
    </row>
    <row r="10" spans="1:16" x14ac:dyDescent="0.35">
      <c r="A10">
        <f t="shared" si="1"/>
        <v>0.05</v>
      </c>
      <c r="B10">
        <f>SUM($A$2:A10)</f>
        <v>0.39999999999999997</v>
      </c>
      <c r="C10">
        <f t="shared" si="0"/>
        <v>-147</v>
      </c>
      <c r="D10">
        <f>-$O$2*Tableau134[[#This Row],[velocity]]</f>
        <v>3.8745702885671989</v>
      </c>
      <c r="E10">
        <f>(Tableau134[[#This Row],[Fg]]+Tableau134[[#This Row],[Ffric]])/$N$2</f>
        <v>-9.5416953140955183</v>
      </c>
      <c r="F10">
        <f t="shared" si="2"/>
        <v>-3.8745702885671989</v>
      </c>
      <c r="G10">
        <f>G9 +Tableau134[[#This Row],[velocity]]*Tableau134[[#This Row],[dt]]+Tableau134[[#This Row],[acceleration]]*Tableau134[[#This Row],[dt]]*Tableau134[[#This Row],[dt]]*0.5</f>
        <v>-0.94725639561051089</v>
      </c>
      <c r="H10">
        <f>-$P$2*$M$2*(Tableau134[[#This Row],[t]]+$P$2*(EXP(-Tableau134[[#This Row],[t]]/$P$2)-1))</f>
        <v>-0.77707732368472571</v>
      </c>
      <c r="I10" s="4">
        <f>-$P$2*$M$2*(1-EXP((-Tableau134[[#This Row],[t]]/$P$2)))</f>
        <v>-3.8681948450876846</v>
      </c>
      <c r="J10" s="4">
        <f>Tableau134[[#This Row],[velocity analytics]]-Tableau134[[#This Row],[velocity]]</f>
        <v>6.3754434795142423E-3</v>
      </c>
      <c r="K10" t="s">
        <v>1020</v>
      </c>
    </row>
    <row r="11" spans="1:16" x14ac:dyDescent="0.35">
      <c r="A11">
        <f t="shared" si="1"/>
        <v>0.05</v>
      </c>
      <c r="B11">
        <f>SUM($A$2:A11)</f>
        <v>0.44999999999999996</v>
      </c>
      <c r="C11">
        <f t="shared" si="0"/>
        <v>-147</v>
      </c>
      <c r="D11">
        <f>-$O$2*Tableau134[[#This Row],[velocity]]</f>
        <v>4.3516550542719745</v>
      </c>
      <c r="E11">
        <f>(Tableau134[[#This Row],[Fg]]+Tableau134[[#This Row],[Ffric]])/$N$2</f>
        <v>-9.5098896630485346</v>
      </c>
      <c r="F11">
        <f t="shared" si="2"/>
        <v>-4.3516550542719745</v>
      </c>
      <c r="G11">
        <f>G10 +Tableau134[[#This Row],[velocity]]*Tableau134[[#This Row],[dt]]+Tableau134[[#This Row],[acceleration]]*Tableau134[[#This Row],[dt]]*Tableau134[[#This Row],[dt]]*0.5</f>
        <v>-1.1767265104029203</v>
      </c>
      <c r="H11">
        <f>-$P$2*$M$2*(Tableau134[[#This Row],[t]]+$P$2*(EXP(-Tableau134[[#This Row],[t]]/$P$2)-1))</f>
        <v>-0.98240147446047443</v>
      </c>
      <c r="I11" s="4">
        <f>-$P$2*$M$2*(1-EXP((-Tableau134[[#This Row],[t]]/$P$2)))</f>
        <v>-4.3445065683693009</v>
      </c>
      <c r="J11" s="4">
        <f>Tableau134[[#This Row],[velocity analytics]]-Tableau134[[#This Row],[velocity]]</f>
        <v>7.1484859026735847E-3</v>
      </c>
      <c r="K11" t="s">
        <v>1021</v>
      </c>
    </row>
    <row r="12" spans="1:16" x14ac:dyDescent="0.35">
      <c r="A12">
        <f t="shared" si="1"/>
        <v>0.05</v>
      </c>
      <c r="B12">
        <f>SUM($A$2:A12)</f>
        <v>0.49999999999999994</v>
      </c>
      <c r="C12">
        <f t="shared" si="0"/>
        <v>-147</v>
      </c>
      <c r="D12">
        <f>-$O$2*Tableau134[[#This Row],[velocity]]</f>
        <v>4.8271495374244013</v>
      </c>
      <c r="E12">
        <f>(Tableau134[[#This Row],[Fg]]+Tableau134[[#This Row],[Ffric]])/$N$2</f>
        <v>-9.4781900308383733</v>
      </c>
      <c r="F12">
        <f t="shared" si="2"/>
        <v>-4.8271495374244013</v>
      </c>
      <c r="G12">
        <f>G11 +Tableau134[[#This Row],[velocity]]*Tableau134[[#This Row],[dt]]+Tableau134[[#This Row],[acceleration]]*Tableau134[[#This Row],[dt]]*Tableau134[[#This Row],[dt]]*0.5</f>
        <v>-1.4299317248126884</v>
      </c>
      <c r="H12">
        <f>-$P$2*$M$2*(Tableau134[[#This Row],[t]]+$P$2*(EXP(-Tableau134[[#This Row],[t]]/$P$2)-1))</f>
        <v>-1.2115015628230072</v>
      </c>
      <c r="I12" s="4">
        <f>-$P$2*$M$2*(1-EXP((-Tableau134[[#This Row],[t]]/$P$2)))</f>
        <v>-4.8192332291451319</v>
      </c>
      <c r="J12" s="4">
        <f>Tableau134[[#This Row],[velocity analytics]]-Tableau134[[#This Row],[velocity]]</f>
        <v>7.9163082792694794E-3</v>
      </c>
      <c r="K12" t="s">
        <v>1022</v>
      </c>
    </row>
    <row r="13" spans="1:16" x14ac:dyDescent="0.35">
      <c r="A13">
        <f t="shared" si="1"/>
        <v>0.05</v>
      </c>
      <c r="B13">
        <f>SUM($A$2:A13)</f>
        <v>0.54999999999999993</v>
      </c>
      <c r="C13">
        <f t="shared" si="0"/>
        <v>-147</v>
      </c>
      <c r="D13">
        <f>-$O$2*Tableau134[[#This Row],[velocity]]</f>
        <v>5.3010590389663204</v>
      </c>
      <c r="E13">
        <f>(Tableau134[[#This Row],[Fg]]+Tableau134[[#This Row],[Ffric]])/$N$2</f>
        <v>-9.4465960640689115</v>
      </c>
      <c r="F13">
        <f t="shared" si="2"/>
        <v>-5.3010590389663204</v>
      </c>
      <c r="G13">
        <f>G12 +Tableau134[[#This Row],[velocity]]*Tableau134[[#This Row],[dt]]+Tableau134[[#This Row],[acceleration]]*Tableau134[[#This Row],[dt]]*Tableau134[[#This Row],[dt]]*0.5</f>
        <v>-1.7067929218410904</v>
      </c>
      <c r="H13">
        <f>-$P$2*$M$2*(Tableau134[[#This Row],[t]]+$P$2*(EXP(-Tableau134[[#This Row],[t]]/$P$2)-1))</f>
        <v>-1.4642984675888893</v>
      </c>
      <c r="I13" s="4">
        <f>-$P$2*$M$2*(1-EXP((-Tableau134[[#This Row],[t]]/$P$2)))</f>
        <v>-5.29238010216074</v>
      </c>
      <c r="J13" s="4">
        <f>Tableau134[[#This Row],[velocity analytics]]-Tableau134[[#This Row],[velocity]]</f>
        <v>8.6789368055804061E-3</v>
      </c>
      <c r="K13" t="s">
        <v>1023</v>
      </c>
    </row>
    <row r="14" spans="1:16" x14ac:dyDescent="0.35">
      <c r="A14">
        <f t="shared" si="1"/>
        <v>0.05</v>
      </c>
      <c r="B14">
        <f>SUM($A$2:A14)</f>
        <v>0.6</v>
      </c>
      <c r="C14">
        <f t="shared" si="0"/>
        <v>-147</v>
      </c>
      <c r="D14">
        <f>-$O$2*Tableau134[[#This Row],[velocity]]</f>
        <v>5.7733888421697657</v>
      </c>
      <c r="E14">
        <f>(Tableau134[[#This Row],[Fg]]+Tableau134[[#This Row],[Ffric]])/$N$2</f>
        <v>-9.4151074105220154</v>
      </c>
      <c r="F14">
        <f t="shared" si="2"/>
        <v>-5.7733888421697657</v>
      </c>
      <c r="G14">
        <f>G13 +Tableau134[[#This Row],[velocity]]*Tableau134[[#This Row],[dt]]+Tableau134[[#This Row],[acceleration]]*Tableau134[[#This Row],[dt]]*Tableau134[[#This Row],[dt]]*0.5</f>
        <v>-2.0072312482127312</v>
      </c>
      <c r="H14">
        <f>-$P$2*$M$2*(Tableau134[[#This Row],[t]]+$P$2*(EXP(-Tableau134[[#This Row],[t]]/$P$2)-1))</f>
        <v>-1.7407133308726019</v>
      </c>
      <c r="I14" s="4">
        <f>-$P$2*$M$2*(1-EXP((-Tableau134[[#This Row],[t]]/$P$2)))</f>
        <v>-5.7639524446084929</v>
      </c>
      <c r="J14" s="4">
        <f>Tableau134[[#This Row],[velocity analytics]]-Tableau134[[#This Row],[velocity]]</f>
        <v>9.4363975612727913E-3</v>
      </c>
      <c r="K14" t="s">
        <v>1024</v>
      </c>
    </row>
    <row r="15" spans="1:16" x14ac:dyDescent="0.35">
      <c r="A15">
        <f t="shared" si="1"/>
        <v>0.05</v>
      </c>
      <c r="B15">
        <f>SUM($A$2:A15)</f>
        <v>0.65</v>
      </c>
      <c r="C15">
        <f t="shared" si="0"/>
        <v>-147</v>
      </c>
      <c r="D15">
        <f>-$O$2*Tableau134[[#This Row],[velocity]]</f>
        <v>6.2441442126958666</v>
      </c>
      <c r="E15">
        <f>(Tableau134[[#This Row],[Fg]]+Tableau134[[#This Row],[Ffric]])/$N$2</f>
        <v>-9.3837237191536094</v>
      </c>
      <c r="F15">
        <f t="shared" si="2"/>
        <v>-6.2441442126958666</v>
      </c>
      <c r="G15">
        <f>G14 +Tableau134[[#This Row],[velocity]]*Tableau134[[#This Row],[dt]]+Tableau134[[#This Row],[acceleration]]*Tableau134[[#This Row],[dt]]*Tableau134[[#This Row],[dt]]*0.5</f>
        <v>-2.3311681134964668</v>
      </c>
      <c r="H15">
        <f>-$P$2*$M$2*(Tableau134[[#This Row],[t]]+$P$2*(EXP(-Tableau134[[#This Row],[t]]/$P$2)-1))</f>
        <v>-2.0406675572115889</v>
      </c>
      <c r="I15" s="4">
        <f>-$P$2*$M$2*(1-EXP((-Tableau134[[#This Row],[t]]/$P$2)))</f>
        <v>-6.2339554961858941</v>
      </c>
      <c r="J15" s="4">
        <f>Tableau134[[#This Row],[velocity analytics]]-Tableau134[[#This Row],[velocity]]</f>
        <v>1.0188716509972551E-2</v>
      </c>
      <c r="K15" t="s">
        <v>1025</v>
      </c>
    </row>
    <row r="16" spans="1:16" x14ac:dyDescent="0.35">
      <c r="A16">
        <f t="shared" si="1"/>
        <v>0.05</v>
      </c>
      <c r="B16">
        <f>SUM($A$2:A16)</f>
        <v>0.70000000000000007</v>
      </c>
      <c r="C16">
        <f t="shared" si="0"/>
        <v>-147</v>
      </c>
      <c r="D16">
        <f>-$O$2*Tableau134[[#This Row],[velocity]]</f>
        <v>6.7133303986535466</v>
      </c>
      <c r="E16">
        <f>(Tableau134[[#This Row],[Fg]]+Tableau134[[#This Row],[Ffric]])/$N$2</f>
        <v>-9.3524446400897645</v>
      </c>
      <c r="F16">
        <f t="shared" si="2"/>
        <v>-6.7133303986535466</v>
      </c>
      <c r="G16">
        <f>G15 +Tableau134[[#This Row],[velocity]]*Tableau134[[#This Row],[dt]]+Tableau134[[#This Row],[acceleration]]*Tableau134[[#This Row],[dt]]*Tableau134[[#This Row],[dt]]*0.5</f>
        <v>-2.6785251892292568</v>
      </c>
      <c r="H16">
        <f>-$P$2*$M$2*(Tableau134[[#This Row],[t]]+$P$2*(EXP(-Tableau134[[#This Row],[t]]/$P$2)-1))</f>
        <v>-2.3640828126908611</v>
      </c>
      <c r="I16" s="4">
        <f>-$P$2*$M$2*(1-EXP((-Tableau134[[#This Row],[t]]/$P$2)))</f>
        <v>-6.7023944791539432</v>
      </c>
      <c r="J16" s="4">
        <f>Tableau134[[#This Row],[velocity analytics]]-Tableau134[[#This Row],[velocity]]</f>
        <v>1.0935919499603486E-2</v>
      </c>
      <c r="K16" t="s">
        <v>1026</v>
      </c>
    </row>
    <row r="17" spans="1:11" x14ac:dyDescent="0.35">
      <c r="A17">
        <f t="shared" si="1"/>
        <v>0.05</v>
      </c>
      <c r="B17">
        <f>SUM($A$2:A17)</f>
        <v>0.75000000000000011</v>
      </c>
      <c r="C17">
        <f t="shared" si="0"/>
        <v>-147</v>
      </c>
      <c r="D17">
        <f>-$O$2*Tableau134[[#This Row],[velocity]]</f>
        <v>7.1809526306580347</v>
      </c>
      <c r="E17">
        <f>(Tableau134[[#This Row],[Fg]]+Tableau134[[#This Row],[Ffric]])/$N$2</f>
        <v>-9.3212698246227976</v>
      </c>
      <c r="F17">
        <f t="shared" si="2"/>
        <v>-7.1809526306580347</v>
      </c>
      <c r="G17">
        <f>G16 +Tableau134[[#This Row],[velocity]]*Tableau134[[#This Row],[dt]]+Tableau134[[#This Row],[acceleration]]*Tableau134[[#This Row],[dt]]*Tableau134[[#This Row],[dt]]*0.5</f>
        <v>-3.0492244080429369</v>
      </c>
      <c r="H17">
        <f>-$P$2*$M$2*(Tableau134[[#This Row],[t]]+$P$2*(EXP(-Tableau134[[#This Row],[t]]/$P$2)-1))</f>
        <v>-2.7108810240744212</v>
      </c>
      <c r="I17" s="4">
        <f>-$P$2*$M$2*(1-EXP((-Tableau134[[#This Row],[t]]/$P$2)))</f>
        <v>-7.1692745983950399</v>
      </c>
      <c r="J17" s="4">
        <f>Tableau134[[#This Row],[velocity analytics]]-Tableau134[[#This Row],[velocity]]</f>
        <v>1.1678032262994797E-2</v>
      </c>
      <c r="K17" t="s">
        <v>1027</v>
      </c>
    </row>
    <row r="18" spans="1:11" x14ac:dyDescent="0.35">
      <c r="A18">
        <f t="shared" si="1"/>
        <v>0.05</v>
      </c>
      <c r="B18">
        <f>SUM($A$2:A18)</f>
        <v>0.80000000000000016</v>
      </c>
      <c r="C18">
        <f t="shared" si="0"/>
        <v>-147</v>
      </c>
      <c r="D18">
        <f>-$O$2*Tableau134[[#This Row],[velocity]]</f>
        <v>7.647016121889175</v>
      </c>
      <c r="E18">
        <f>(Tableau134[[#This Row],[Fg]]+Tableau134[[#This Row],[Ffric]])/$N$2</f>
        <v>-9.2901989252073882</v>
      </c>
      <c r="F18">
        <f t="shared" si="2"/>
        <v>-7.647016121889175</v>
      </c>
      <c r="G18">
        <f>G17 +Tableau134[[#This Row],[velocity]]*Tableau134[[#This Row],[dt]]+Tableau134[[#This Row],[acceleration]]*Tableau134[[#This Row],[dt]]*Tableau134[[#This Row],[dt]]*0.5</f>
        <v>-3.443187962793905</v>
      </c>
      <c r="H18">
        <f>-$P$2*$M$2*(Tableau134[[#This Row],[t]]+$P$2*(EXP(-Tableau134[[#This Row],[t]]/$P$2)-1))</f>
        <v>-3.0809843779371922</v>
      </c>
      <c r="I18" s="4">
        <f>-$P$2*$M$2*(1-EXP((-Tableau134[[#This Row],[t]]/$P$2)))</f>
        <v>-7.6346010414708552</v>
      </c>
      <c r="J18" s="4">
        <f>Tableau134[[#This Row],[velocity analytics]]-Tableau134[[#This Row],[velocity]]</f>
        <v>1.2415080418319846E-2</v>
      </c>
      <c r="K18" t="s">
        <v>1028</v>
      </c>
    </row>
    <row r="19" spans="1:11" x14ac:dyDescent="0.35">
      <c r="A19">
        <f t="shared" si="1"/>
        <v>0.05</v>
      </c>
      <c r="B19">
        <f>SUM($A$2:A19)</f>
        <v>0.8500000000000002</v>
      </c>
      <c r="C19">
        <f t="shared" si="0"/>
        <v>-147</v>
      </c>
      <c r="D19">
        <f>-$O$2*Tableau134[[#This Row],[velocity]]</f>
        <v>8.1115260681495442</v>
      </c>
      <c r="E19">
        <f>(Tableau134[[#This Row],[Fg]]+Tableau134[[#This Row],[Ffric]])/$N$2</f>
        <v>-9.2592315954566971</v>
      </c>
      <c r="F19">
        <f t="shared" si="2"/>
        <v>-8.1115260681495442</v>
      </c>
      <c r="G19">
        <f>G18 +Tableau134[[#This Row],[velocity]]*Tableau134[[#This Row],[dt]]+Tableau134[[#This Row],[acceleration]]*Tableau134[[#This Row],[dt]]*Tableau134[[#This Row],[dt]]*0.5</f>
        <v>-3.860338305695703</v>
      </c>
      <c r="H19">
        <f>-$P$2*$M$2*(Tableau134[[#This Row],[t]]+$P$2*(EXP(-Tableau134[[#This Row],[t]]/$P$2)-1))</f>
        <v>-3.4743153197998744</v>
      </c>
      <c r="I19" s="4">
        <f>-$P$2*$M$2*(1-EXP((-Tableau134[[#This Row],[t]]/$P$2)))</f>
        <v>-8.0983789786800102</v>
      </c>
      <c r="J19" s="4">
        <f>Tableau134[[#This Row],[velocity analytics]]-Tableau134[[#This Row],[velocity]]</f>
        <v>1.3147089469534023E-2</v>
      </c>
      <c r="K19" t="s">
        <v>1029</v>
      </c>
    </row>
    <row r="20" spans="1:11" x14ac:dyDescent="0.35">
      <c r="A20">
        <f t="shared" si="1"/>
        <v>0.05</v>
      </c>
      <c r="B20">
        <f>SUM($A$2:A20)</f>
        <v>0.90000000000000024</v>
      </c>
      <c r="C20">
        <f t="shared" si="0"/>
        <v>-147</v>
      </c>
      <c r="D20">
        <f>-$O$2*Tableau134[[#This Row],[velocity]]</f>
        <v>8.5744876479223784</v>
      </c>
      <c r="E20">
        <f>(Tableau134[[#This Row],[Fg]]+Tableau134[[#This Row],[Ffric]])/$N$2</f>
        <v>-9.228367490138508</v>
      </c>
      <c r="F20">
        <f t="shared" si="2"/>
        <v>-8.5744876479223784</v>
      </c>
      <c r="G20">
        <f>G19 +Tableau134[[#This Row],[velocity]]*Tableau134[[#This Row],[dt]]+Tableau134[[#This Row],[acceleration]]*Tableau134[[#This Row],[dt]]*Tableau134[[#This Row],[dt]]*0.5</f>
        <v>-4.3005981474544956</v>
      </c>
      <c r="H20">
        <f>-$P$2*$M$2*(Tableau134[[#This Row],[t]]+$P$2*(EXP(-Tableau134[[#This Row],[t]]/$P$2)-1))</f>
        <v>-3.890796553268463</v>
      </c>
      <c r="I20" s="4">
        <f>-$P$2*$M$2*(1-EXP((-Tableau134[[#This Row],[t]]/$P$2)))</f>
        <v>-8.5606135631154388</v>
      </c>
      <c r="J20" s="4">
        <f>Tableau134[[#This Row],[velocity analytics]]-Tableau134[[#This Row],[velocity]]</f>
        <v>1.3874084806939635E-2</v>
      </c>
      <c r="K20" t="s">
        <v>1030</v>
      </c>
    </row>
    <row r="21" spans="1:11" x14ac:dyDescent="0.35">
      <c r="A21">
        <f t="shared" si="1"/>
        <v>0.05</v>
      </c>
      <c r="B21">
        <f>SUM($A$2:A21)</f>
        <v>0.95000000000000029</v>
      </c>
      <c r="C21">
        <f t="shared" si="0"/>
        <v>-147</v>
      </c>
      <c r="D21">
        <f>-$O$2*Tableau134[[#This Row],[velocity]]</f>
        <v>9.0359060224293035</v>
      </c>
      <c r="E21">
        <f>(Tableau134[[#This Row],[Fg]]+Tableau134[[#This Row],[Ffric]])/$N$2</f>
        <v>-9.1976062651713786</v>
      </c>
      <c r="F21">
        <f t="shared" si="2"/>
        <v>-9.0359060224293035</v>
      </c>
      <c r="G21">
        <f>G20 +Tableau134[[#This Row],[velocity]]*Tableau134[[#This Row],[dt]]+Tableau134[[#This Row],[acceleration]]*Tableau134[[#This Row],[dt]]*Tableau134[[#This Row],[dt]]*0.5</f>
        <v>-4.7638904564074247</v>
      </c>
      <c r="H21">
        <f>-$P$2*$M$2*(Tableau134[[#This Row],[t]]+$P$2*(EXP(-Tableau134[[#This Row],[t]]/$P$2)-1))</f>
        <v>-4.3303510391737587</v>
      </c>
      <c r="I21" s="4">
        <f>-$P$2*$M$2*(1-EXP((-Tableau134[[#This Row],[t]]/$P$2)))</f>
        <v>-9.0213099307217526</v>
      </c>
      <c r="J21" s="4">
        <f>Tableau134[[#This Row],[velocity analytics]]-Tableau134[[#This Row],[velocity]]</f>
        <v>1.459609170755094E-2</v>
      </c>
      <c r="K21" t="s">
        <v>1031</v>
      </c>
    </row>
    <row r="22" spans="1:11" x14ac:dyDescent="0.35">
      <c r="A22">
        <f t="shared" si="1"/>
        <v>0.05</v>
      </c>
      <c r="B22">
        <f>SUM($A$2:A22)</f>
        <v>1.0000000000000002</v>
      </c>
      <c r="C22">
        <f t="shared" si="0"/>
        <v>-147</v>
      </c>
      <c r="D22">
        <f>-$O$2*Tableau134[[#This Row],[velocity]]</f>
        <v>9.4957863356878729</v>
      </c>
      <c r="E22">
        <f>(Tableau134[[#This Row],[Fg]]+Tableau134[[#This Row],[Ffric]])/$N$2</f>
        <v>-9.1669475776208085</v>
      </c>
      <c r="F22">
        <f t="shared" si="2"/>
        <v>-9.4957863356878729</v>
      </c>
      <c r="G22">
        <f>G21 +Tableau134[[#This Row],[velocity]]*Tableau134[[#This Row],[dt]]+Tableau134[[#This Row],[acceleration]]*Tableau134[[#This Row],[dt]]*Tableau134[[#This Row],[dt]]*0.5</f>
        <v>-5.2501384576638443</v>
      </c>
      <c r="H22">
        <f>-$P$2*$M$2*(Tableau134[[#This Row],[t]]+$P$2*(EXP(-Tableau134[[#This Row],[t]]/$P$2)-1))</f>
        <v>-4.7929019947172309</v>
      </c>
      <c r="I22" s="4">
        <f>-$P$2*$M$2*(1-EXP((-Tableau134[[#This Row],[t]]/$P$2)))</f>
        <v>-9.4804732003521863</v>
      </c>
      <c r="J22" s="4">
        <f>Tableau134[[#This Row],[velocity analytics]]-Tableau134[[#This Row],[velocity]]</f>
        <v>1.5313135335686567E-2</v>
      </c>
      <c r="K22" t="s">
        <v>1032</v>
      </c>
    </row>
    <row r="23" spans="1:11" x14ac:dyDescent="0.35">
      <c r="A23">
        <f t="shared" si="1"/>
        <v>0.05</v>
      </c>
      <c r="B23">
        <f>SUM($A$2:A23)</f>
        <v>1.0500000000000003</v>
      </c>
      <c r="C23">
        <f t="shared" si="0"/>
        <v>-147</v>
      </c>
      <c r="D23">
        <f>-$O$2*Tableau134[[#This Row],[velocity]]</f>
        <v>9.954133714568913</v>
      </c>
      <c r="E23">
        <f>(Tableau134[[#This Row],[Fg]]+Tableau134[[#This Row],[Ffric]])/$N$2</f>
        <v>-9.136391085695406</v>
      </c>
      <c r="F23">
        <f t="shared" si="2"/>
        <v>-9.954133714568913</v>
      </c>
      <c r="G23">
        <f>G22 +Tableau134[[#This Row],[velocity]]*Tableau134[[#This Row],[dt]]+Tableau134[[#This Row],[acceleration]]*Tableau134[[#This Row],[dt]]*Tableau134[[#This Row],[dt]]*0.5</f>
        <v>-5.7592656322494094</v>
      </c>
      <c r="H23">
        <f>-$P$2*$M$2*(Tableau134[[#This Row],[t]]+$P$2*(EXP(-Tableau134[[#This Row],[t]]/$P$2)-1))</f>
        <v>-5.278372892615721</v>
      </c>
      <c r="I23" s="4">
        <f>-$P$2*$M$2*(1-EXP((-Tableau134[[#This Row],[t]]/$P$2)))</f>
        <v>-9.9381084738256202</v>
      </c>
      <c r="J23" s="4">
        <f>Tableau134[[#This Row],[velocity analytics]]-Tableau134[[#This Row],[velocity]]</f>
        <v>1.6025240743292812E-2</v>
      </c>
      <c r="K23" t="s">
        <v>1033</v>
      </c>
    </row>
    <row r="24" spans="1:11" x14ac:dyDescent="0.35">
      <c r="A24">
        <f t="shared" si="1"/>
        <v>0.05</v>
      </c>
      <c r="B24">
        <f>SUM($A$2:A24)</f>
        <v>1.1000000000000003</v>
      </c>
      <c r="C24">
        <f t="shared" si="0"/>
        <v>-147</v>
      </c>
      <c r="D24">
        <f>-$O$2*Tableau134[[#This Row],[velocity]]</f>
        <v>10.410953268853683</v>
      </c>
      <c r="E24">
        <f>(Tableau134[[#This Row],[Fg]]+Tableau134[[#This Row],[Ffric]])/$N$2</f>
        <v>-9.1059364487430869</v>
      </c>
      <c r="F24">
        <f t="shared" si="2"/>
        <v>-10.410953268853683</v>
      </c>
      <c r="G24">
        <f>G23 +Tableau134[[#This Row],[velocity]]*Tableau134[[#This Row],[dt]]+Tableau134[[#This Row],[acceleration]]*Tableau134[[#This Row],[dt]]*Tableau134[[#This Row],[dt]]*0.5</f>
        <v>-6.2911957162530223</v>
      </c>
      <c r="H24">
        <f>-$P$2*$M$2*(Tableau134[[#This Row],[t]]+$P$2*(EXP(-Tableau134[[#This Row],[t]]/$P$2)-1))</f>
        <v>-5.7866874602539289</v>
      </c>
      <c r="I24" s="4">
        <f>-$P$2*$M$2*(1-EXP((-Tableau134[[#This Row],[t]]/$P$2)))</f>
        <v>-10.394220835983075</v>
      </c>
      <c r="J24" s="4">
        <f>Tableau134[[#This Row],[velocity analytics]]-Tableau134[[#This Row],[velocity]]</f>
        <v>1.6732432870607994E-2</v>
      </c>
      <c r="K24" t="s">
        <v>1034</v>
      </c>
    </row>
    <row r="25" spans="1:11" x14ac:dyDescent="0.35">
      <c r="A25">
        <f t="shared" si="1"/>
        <v>0.05</v>
      </c>
      <c r="B25">
        <f>SUM($A$2:A25)</f>
        <v>1.1500000000000004</v>
      </c>
      <c r="C25">
        <f t="shared" si="0"/>
        <v>-147</v>
      </c>
      <c r="D25">
        <f>-$O$2*Tableau134[[#This Row],[velocity]]</f>
        <v>10.866250091290837</v>
      </c>
      <c r="E25">
        <f>(Tableau134[[#This Row],[Fg]]+Tableau134[[#This Row],[Ffric]])/$N$2</f>
        <v>-9.0755833272472763</v>
      </c>
      <c r="F25">
        <f t="shared" si="2"/>
        <v>-10.866250091290837</v>
      </c>
      <c r="G25">
        <f>G24 +Tableau134[[#This Row],[velocity]]*Tableau134[[#This Row],[dt]]+Tableau134[[#This Row],[acceleration]]*Tableau134[[#This Row],[dt]]*Tableau134[[#This Row],[dt]]*0.5</f>
        <v>-6.8458526999766232</v>
      </c>
      <c r="H25">
        <f>-$P$2*$M$2*(Tableau134[[#This Row],[t]]+$P$2*(EXP(-Tableau134[[#This Row],[t]]/$P$2)-1))</f>
        <v>-6.3177696788335398</v>
      </c>
      <c r="I25" s="4">
        <f>-$P$2*$M$2*(1-EXP((-Tableau134[[#This Row],[t]]/$P$2)))</f>
        <v>-10.848815354744435</v>
      </c>
      <c r="J25" s="4">
        <f>Tableau134[[#This Row],[velocity analytics]]-Tableau134[[#This Row],[velocity]]</f>
        <v>1.7434736546402263E-2</v>
      </c>
      <c r="K25" t="s">
        <v>1035</v>
      </c>
    </row>
    <row r="26" spans="1:11" x14ac:dyDescent="0.35">
      <c r="A26">
        <f t="shared" si="1"/>
        <v>0.05</v>
      </c>
      <c r="B26">
        <f>SUM($A$2:A26)</f>
        <v>1.2000000000000004</v>
      </c>
      <c r="C26">
        <f t="shared" si="0"/>
        <v>-147</v>
      </c>
      <c r="D26">
        <f>-$O$2*Tableau134[[#This Row],[velocity]]</f>
        <v>11.3200292576532</v>
      </c>
      <c r="E26">
        <f>(Tableau134[[#This Row],[Fg]]+Tableau134[[#This Row],[Ffric]])/$N$2</f>
        <v>-9.0453313828231199</v>
      </c>
      <c r="F26">
        <f t="shared" si="2"/>
        <v>-11.3200292576532</v>
      </c>
      <c r="G26">
        <f>G25 +Tableau134[[#This Row],[velocity]]*Tableau134[[#This Row],[dt]]+Tableau134[[#This Row],[acceleration]]*Tableau134[[#This Row],[dt]]*Tableau134[[#This Row],[dt]]*0.5</f>
        <v>-7.4231608270878127</v>
      </c>
      <c r="H26">
        <f>-$P$2*$M$2*(Tableau134[[#This Row],[t]]+$P$2*(EXP(-Tableau134[[#This Row],[t]]/$P$2)-1))</f>
        <v>-6.8715437825319157</v>
      </c>
      <c r="I26" s="4">
        <f>-$P$2*$M$2*(1-EXP((-Tableau134[[#This Row],[t]]/$P$2)))</f>
        <v>-11.301897081164544</v>
      </c>
      <c r="J26" s="4">
        <f>Tableau134[[#This Row],[velocity analytics]]-Tableau134[[#This Row],[velocity]]</f>
        <v>1.8132176488656171E-2</v>
      </c>
      <c r="K26" t="s">
        <v>1036</v>
      </c>
    </row>
    <row r="27" spans="1:11" x14ac:dyDescent="0.35">
      <c r="A27">
        <f t="shared" si="1"/>
        <v>0.05</v>
      </c>
      <c r="B27">
        <f>SUM($A$2:A27)</f>
        <v>1.2500000000000004</v>
      </c>
      <c r="C27">
        <f t="shared" si="0"/>
        <v>-147</v>
      </c>
      <c r="D27">
        <f>-$O$2*Tableau134[[#This Row],[velocity]]</f>
        <v>11.772295826794355</v>
      </c>
      <c r="E27">
        <f>(Tableau134[[#This Row],[Fg]]+Tableau134[[#This Row],[Ffric]])/$N$2</f>
        <v>-9.0151802782137089</v>
      </c>
      <c r="F27">
        <f t="shared" si="2"/>
        <v>-11.772295826794355</v>
      </c>
      <c r="G27">
        <f>G26 +Tableau134[[#This Row],[velocity]]*Tableau134[[#This Row],[dt]]+Tableau134[[#This Row],[acceleration]]*Tableau134[[#This Row],[dt]]*Tableau134[[#This Row],[dt]]*0.5</f>
        <v>-8.0230445937752961</v>
      </c>
      <c r="H27">
        <f>-$P$2*$M$2*(Tableau134[[#This Row],[t]]+$P$2*(EXP(-Tableau134[[#This Row],[t]]/$P$2)-1))</f>
        <v>-7.447934257657681</v>
      </c>
      <c r="I27" s="4">
        <f>-$P$2*$M$2*(1-EXP((-Tableau134[[#This Row],[t]]/$P$2)))</f>
        <v>-11.753471049489493</v>
      </c>
      <c r="J27" s="4">
        <f>Tableau134[[#This Row],[velocity analytics]]-Tableau134[[#This Row],[velocity]]</f>
        <v>1.882477730486265E-2</v>
      </c>
      <c r="K27" t="s">
        <v>1037</v>
      </c>
    </row>
    <row r="28" spans="1:11" x14ac:dyDescent="0.35">
      <c r="A28">
        <f t="shared" si="1"/>
        <v>0.05</v>
      </c>
      <c r="B28">
        <f>SUM($A$2:A28)</f>
        <v>1.3000000000000005</v>
      </c>
      <c r="C28">
        <f t="shared" si="0"/>
        <v>-147</v>
      </c>
      <c r="D28">
        <f>-$O$2*Tableau134[[#This Row],[velocity]]</f>
        <v>12.223054840705041</v>
      </c>
      <c r="E28">
        <f>(Tableau134[[#This Row],[Fg]]+Tableau134[[#This Row],[Ffric]])/$N$2</f>
        <v>-8.9851296772863307</v>
      </c>
      <c r="F28">
        <f t="shared" si="2"/>
        <v>-12.223054840705041</v>
      </c>
      <c r="G28">
        <f>G27 +Tableau134[[#This Row],[velocity]]*Tableau134[[#This Row],[dt]]+Tableau134[[#This Row],[acceleration]]*Tableau134[[#This Row],[dt]]*Tableau134[[#This Row],[dt]]*0.5</f>
        <v>-8.6454287479071557</v>
      </c>
      <c r="H28">
        <f>-$P$2*$M$2*(Tableau134[[#This Row],[t]]+$P$2*(EXP(-Tableau134[[#This Row],[t]]/$P$2)-1))</f>
        <v>-8.046865841813494</v>
      </c>
      <c r="I28" s="4">
        <f>-$P$2*$M$2*(1-EXP((-Tableau134[[#This Row],[t]]/$P$2)))</f>
        <v>-12.203542277212437</v>
      </c>
      <c r="J28" s="4">
        <f>Tableau134[[#This Row],[velocity analytics]]-Tableau134[[#This Row],[velocity]]</f>
        <v>1.9512563492604329E-2</v>
      </c>
      <c r="K28" t="s">
        <v>1038</v>
      </c>
    </row>
    <row r="29" spans="1:11" x14ac:dyDescent="0.35">
      <c r="A29">
        <f t="shared" si="1"/>
        <v>0.05</v>
      </c>
      <c r="B29">
        <f>SUM($A$2:A29)</f>
        <v>1.3500000000000005</v>
      </c>
      <c r="C29">
        <f t="shared" si="0"/>
        <v>-147</v>
      </c>
      <c r="D29">
        <f>-$O$2*Tableau134[[#This Row],[velocity]]</f>
        <v>12.672311324569357</v>
      </c>
      <c r="E29">
        <f>(Tableau134[[#This Row],[Fg]]+Tableau134[[#This Row],[Ffric]])/$N$2</f>
        <v>-8.9551792450287095</v>
      </c>
      <c r="F29">
        <f t="shared" si="2"/>
        <v>-12.672311324569357</v>
      </c>
      <c r="G29">
        <f>G28 +Tableau134[[#This Row],[velocity]]*Tableau134[[#This Row],[dt]]+Tableau134[[#This Row],[acceleration]]*Tableau134[[#This Row],[dt]]*Tableau134[[#This Row],[dt]]*0.5</f>
        <v>-9.2902382881919099</v>
      </c>
      <c r="H29">
        <f>-$P$2*$M$2*(Tableau134[[#This Row],[t]]+$P$2*(EXP(-Tableau134[[#This Row],[t]]/$P$2)-1))</f>
        <v>-8.6682635230582274</v>
      </c>
      <c r="I29" s="4">
        <f>-$P$2*$M$2*(1-EXP((-Tableau134[[#This Row],[t]]/$P$2)))</f>
        <v>-12.652115765129457</v>
      </c>
      <c r="J29" s="4">
        <f>Tableau134[[#This Row],[velocity analytics]]-Tableau134[[#This Row],[velocity]]</f>
        <v>2.0195559439899924E-2</v>
      </c>
      <c r="K29" t="s">
        <v>1039</v>
      </c>
    </row>
    <row r="30" spans="1:11" x14ac:dyDescent="0.35">
      <c r="A30">
        <f t="shared" si="1"/>
        <v>0.05</v>
      </c>
      <c r="B30">
        <f>SUM($A$2:A30)</f>
        <v>1.4000000000000006</v>
      </c>
      <c r="C30">
        <f t="shared" si="0"/>
        <v>-147</v>
      </c>
      <c r="D30">
        <f>-$O$2*Tableau134[[#This Row],[velocity]]</f>
        <v>13.120070286820793</v>
      </c>
      <c r="E30">
        <f>(Tableau134[[#This Row],[Fg]]+Tableau134[[#This Row],[Ffric]])/$N$2</f>
        <v>-8.92532864754528</v>
      </c>
      <c r="F30">
        <f t="shared" si="2"/>
        <v>-13.120070286820793</v>
      </c>
      <c r="G30">
        <f>G29 +Tableau134[[#This Row],[velocity]]*Tableau134[[#This Row],[dt]]+Tableau134[[#This Row],[acceleration]]*Tableau134[[#This Row],[dt]]*Tableau134[[#This Row],[dt]]*0.5</f>
        <v>-9.9573984633423809</v>
      </c>
      <c r="H30">
        <f>-$P$2*$M$2*(Tableau134[[#This Row],[t]]+$P$2*(EXP(-Tableau134[[#This Row],[t]]/$P$2)-1))</f>
        <v>-9.3120525390748021</v>
      </c>
      <c r="I30" s="4">
        <f>-$P$2*$M$2*(1-EXP((-Tableau134[[#This Row],[t]]/$P$2)))</f>
        <v>-13.099196497395019</v>
      </c>
      <c r="J30" s="4">
        <f>Tableau134[[#This Row],[velocity analytics]]-Tableau134[[#This Row],[velocity]]</f>
        <v>2.0873789425774447E-2</v>
      </c>
      <c r="K30" t="s">
        <v>1040</v>
      </c>
    </row>
    <row r="31" spans="1:11" x14ac:dyDescent="0.35">
      <c r="A31">
        <f t="shared" si="1"/>
        <v>0.05</v>
      </c>
      <c r="B31">
        <f>SUM($A$2:A31)</f>
        <v>1.4500000000000006</v>
      </c>
      <c r="C31">
        <f t="shared" si="0"/>
        <v>-147</v>
      </c>
      <c r="D31">
        <f>-$O$2*Tableau134[[#This Row],[velocity]]</f>
        <v>13.566336719198057</v>
      </c>
      <c r="E31">
        <f>(Tableau134[[#This Row],[Fg]]+Tableau134[[#This Row],[Ffric]])/$N$2</f>
        <v>-8.8955775520534619</v>
      </c>
      <c r="F31">
        <f t="shared" si="2"/>
        <v>-13.566336719198057</v>
      </c>
      <c r="G31">
        <f>G30 +Tableau134[[#This Row],[velocity]]*Tableau134[[#This Row],[dt]]+Tableau134[[#This Row],[acceleration]]*Tableau134[[#This Row],[dt]]*Tableau134[[#This Row],[dt]]*0.5</f>
        <v>-10.64683477124235</v>
      </c>
      <c r="H31">
        <f>-$P$2*$M$2*(Tableau134[[#This Row],[t]]+$P$2*(EXP(-Tableau134[[#This Row],[t]]/$P$2)-1))</f>
        <v>-9.9781583763387296</v>
      </c>
      <c r="I31" s="4">
        <f>-$P$2*$M$2*(1-EXP((-Tableau134[[#This Row],[t]]/$P$2)))</f>
        <v>-13.544789441577425</v>
      </c>
      <c r="J31" s="4">
        <f>Tableau134[[#This Row],[velocity analytics]]-Tableau134[[#This Row],[velocity]]</f>
        <v>2.1547277620632244E-2</v>
      </c>
      <c r="K31" t="s">
        <v>1041</v>
      </c>
    </row>
    <row r="32" spans="1:11" x14ac:dyDescent="0.35">
      <c r="A32">
        <f t="shared" si="1"/>
        <v>0.05</v>
      </c>
      <c r="B32">
        <f>SUM($A$2:A32)</f>
        <v>1.5000000000000007</v>
      </c>
      <c r="C32">
        <f t="shared" si="0"/>
        <v>-147</v>
      </c>
      <c r="D32">
        <f>-$O$2*Tableau134[[#This Row],[velocity]]</f>
        <v>14.01111559680073</v>
      </c>
      <c r="E32">
        <f>(Tableau134[[#This Row],[Fg]]+Tableau134[[#This Row],[Ffric]])/$N$2</f>
        <v>-8.8659256268799513</v>
      </c>
      <c r="F32">
        <f t="shared" si="2"/>
        <v>-14.01111559680073</v>
      </c>
      <c r="G32">
        <f>G31 +Tableau134[[#This Row],[velocity]]*Tableau134[[#This Row],[dt]]+Tableau134[[#This Row],[acceleration]]*Tableau134[[#This Row],[dt]]*Tableau134[[#This Row],[dt]]*0.5</f>
        <v>-11.358472958115987</v>
      </c>
      <c r="H32">
        <f>-$P$2*$M$2*(Tableau134[[#This Row],[t]]+$P$2*(EXP(-Tableau134[[#This Row],[t]]/$P$2)-1))</f>
        <v>-10.666506769290834</v>
      </c>
      <c r="I32" s="4">
        <f>-$P$2*$M$2*(1-EXP((-Tableau134[[#This Row],[t]]/$P$2)))</f>
        <v>-13.988899548713951</v>
      </c>
      <c r="J32" s="4">
        <f>Tableau134[[#This Row],[velocity analytics]]-Tableau134[[#This Row],[velocity]]</f>
        <v>2.2216048086779239E-2</v>
      </c>
      <c r="K32" t="s">
        <v>1042</v>
      </c>
    </row>
    <row r="33" spans="1:11" x14ac:dyDescent="0.35">
      <c r="A33">
        <f t="shared" si="1"/>
        <v>0.05</v>
      </c>
      <c r="B33">
        <f>SUM($A$2:A33)</f>
        <v>1.5500000000000007</v>
      </c>
      <c r="C33">
        <f t="shared" si="0"/>
        <v>-147</v>
      </c>
      <c r="D33">
        <f>-$O$2*Tableau134[[#This Row],[velocity]]</f>
        <v>14.454411878144727</v>
      </c>
      <c r="E33">
        <f>(Tableau134[[#This Row],[Fg]]+Tableau134[[#This Row],[Ffric]])/$N$2</f>
        <v>-8.8363725414570187</v>
      </c>
      <c r="F33">
        <f t="shared" si="2"/>
        <v>-14.454411878144727</v>
      </c>
      <c r="G33">
        <f>G32 +Tableau134[[#This Row],[velocity]]*Tableau134[[#This Row],[dt]]+Tableau134[[#This Row],[acceleration]]*Tableau134[[#This Row],[dt]]*Tableau134[[#This Row],[dt]]*0.5</f>
        <v>-12.092239017700045</v>
      </c>
      <c r="H33">
        <f>-$P$2*$M$2*(Tableau134[[#This Row],[t]]+$P$2*(EXP(-Tableau134[[#This Row],[t]]/$P$2)-1))</f>
        <v>-11.377023699511327</v>
      </c>
      <c r="I33" s="4">
        <f>-$P$2*$M$2*(1-EXP((-Tableau134[[#This Row],[t]]/$P$2)))</f>
        <v>-14.43153175336592</v>
      </c>
      <c r="J33" s="4">
        <f>Tableau134[[#This Row],[velocity analytics]]-Tableau134[[#This Row],[velocity]]</f>
        <v>2.2880124778806632E-2</v>
      </c>
      <c r="K33" t="s">
        <v>1043</v>
      </c>
    </row>
    <row r="34" spans="1:11" x14ac:dyDescent="0.35">
      <c r="A34">
        <f t="shared" si="1"/>
        <v>0.05</v>
      </c>
      <c r="B34">
        <f>SUM($A$2:A34)</f>
        <v>1.6000000000000008</v>
      </c>
      <c r="C34">
        <f t="shared" si="0"/>
        <v>-147</v>
      </c>
      <c r="D34">
        <f>-$O$2*Tableau134[[#This Row],[velocity]]</f>
        <v>14.896230505217577</v>
      </c>
      <c r="E34">
        <f>(Tableau134[[#This Row],[Fg]]+Tableau134[[#This Row],[Ffric]])/$N$2</f>
        <v>-8.806917966318828</v>
      </c>
      <c r="F34">
        <f t="shared" si="2"/>
        <v>-14.896230505217577</v>
      </c>
      <c r="G34">
        <f>G33 +Tableau134[[#This Row],[velocity]]*Tableau134[[#This Row],[dt]]+Tableau134[[#This Row],[acceleration]]*Tableau134[[#This Row],[dt]]*Tableau134[[#This Row],[dt]]*0.5</f>
        <v>-12.848059190418823</v>
      </c>
      <c r="H34">
        <f>-$P$2*$M$2*(Tableau134[[#This Row],[t]]+$P$2*(EXP(-Tableau134[[#This Row],[t]]/$P$2)-1))</f>
        <v>-12.109635394897413</v>
      </c>
      <c r="I34" s="4">
        <f>-$P$2*$M$2*(1-EXP((-Tableau134[[#This Row],[t]]/$P$2)))</f>
        <v>-14.872690973673514</v>
      </c>
      <c r="J34" s="4">
        <f>Tableau134[[#This Row],[velocity analytics]]-Tableau134[[#This Row],[velocity]]</f>
        <v>2.3539531544063408E-2</v>
      </c>
      <c r="K34" t="s">
        <v>1044</v>
      </c>
    </row>
    <row r="35" spans="1:11" x14ac:dyDescent="0.35">
      <c r="A35">
        <f t="shared" si="1"/>
        <v>0.05</v>
      </c>
      <c r="B35">
        <f>SUM($A$2:A35)</f>
        <v>1.6500000000000008</v>
      </c>
      <c r="C35">
        <f t="shared" si="0"/>
        <v>-147</v>
      </c>
      <c r="D35">
        <f>-$O$2*Tableau134[[#This Row],[velocity]]</f>
        <v>15.336576403533519</v>
      </c>
      <c r="E35">
        <f>(Tableau134[[#This Row],[Fg]]+Tableau134[[#This Row],[Ffric]])/$N$2</f>
        <v>-8.7775615730977652</v>
      </c>
      <c r="F35">
        <f t="shared" si="2"/>
        <v>-15.336576403533519</v>
      </c>
      <c r="G35">
        <f>G34 +Tableau134[[#This Row],[velocity]]*Tableau134[[#This Row],[dt]]+Tableau134[[#This Row],[acceleration]]*Tableau134[[#This Row],[dt]]*Tableau134[[#This Row],[dt]]*0.5</f>
        <v>-13.62585996256187</v>
      </c>
      <c r="H35">
        <f>-$P$2*$M$2*(Tableau134[[#This Row],[t]]+$P$2*(EXP(-Tableau134[[#This Row],[t]]/$P$2)-1))</f>
        <v>-12.864268328844847</v>
      </c>
      <c r="I35" s="4">
        <f>-$P$2*$M$2*(1-EXP((-Tableau134[[#This Row],[t]]/$P$2)))</f>
        <v>-15.312382111410351</v>
      </c>
      <c r="J35" s="4">
        <f>Tableau134[[#This Row],[velocity analytics]]-Tableau134[[#This Row],[velocity]]</f>
        <v>2.4194292123167926E-2</v>
      </c>
      <c r="K35" t="s">
        <v>1045</v>
      </c>
    </row>
    <row r="36" spans="1:11" x14ac:dyDescent="0.35">
      <c r="A36">
        <f t="shared" si="1"/>
        <v>0.05</v>
      </c>
      <c r="B36">
        <f>SUM($A$2:A36)</f>
        <v>1.7000000000000008</v>
      </c>
      <c r="C36">
        <f t="shared" si="0"/>
        <v>-147</v>
      </c>
      <c r="D36">
        <f>-$O$2*Tableau134[[#This Row],[velocity]]</f>
        <v>15.775454482188406</v>
      </c>
      <c r="E36">
        <f>(Tableau134[[#This Row],[Fg]]+Tableau134[[#This Row],[Ffric]])/$N$2</f>
        <v>-8.7483030345207737</v>
      </c>
      <c r="F36">
        <f t="shared" si="2"/>
        <v>-15.775454482188406</v>
      </c>
      <c r="G36">
        <f>G35 +Tableau134[[#This Row],[velocity]]*Tableau134[[#This Row],[dt]]+Tableau134[[#This Row],[acceleration]]*Tableau134[[#This Row],[dt]]*Tableau134[[#This Row],[dt]]*0.5</f>
        <v>-14.425568065464443</v>
      </c>
      <c r="H36">
        <f>-$P$2*$M$2*(Tableau134[[#This Row],[t]]+$P$2*(EXP(-Tableau134[[#This Row],[t]]/$P$2)-1))</f>
        <v>-13.640849219429127</v>
      </c>
      <c r="I36" s="4">
        <f>-$P$2*$M$2*(1-EXP((-Tableau134[[#This Row],[t]]/$P$2)))</f>
        <v>-15.750610052038066</v>
      </c>
      <c r="J36" s="4">
        <f>Tableau134[[#This Row],[velocity analytics]]-Tableau134[[#This Row],[velocity]]</f>
        <v>2.4844430150340102E-2</v>
      </c>
      <c r="K36" t="s">
        <v>1046</v>
      </c>
    </row>
    <row r="37" spans="1:11" x14ac:dyDescent="0.35">
      <c r="A37">
        <f t="shared" si="1"/>
        <v>0.05</v>
      </c>
      <c r="B37">
        <f>SUM($A$2:A37)</f>
        <v>1.7500000000000009</v>
      </c>
      <c r="C37">
        <f t="shared" si="0"/>
        <v>-147</v>
      </c>
      <c r="D37">
        <f>-$O$2*Tableau134[[#This Row],[velocity]]</f>
        <v>16.212869633914444</v>
      </c>
      <c r="E37">
        <f>(Tableau134[[#This Row],[Fg]]+Tableau134[[#This Row],[Ffric]])/$N$2</f>
        <v>-8.7191420244057039</v>
      </c>
      <c r="F37">
        <f t="shared" si="2"/>
        <v>-16.212869633914444</v>
      </c>
      <c r="G37">
        <f>G36 +Tableau134[[#This Row],[velocity]]*Tableau134[[#This Row],[dt]]+Tableau134[[#This Row],[acceleration]]*Tableau134[[#This Row],[dt]]*Tableau134[[#This Row],[dt]]*0.5</f>
        <v>-15.247110474690672</v>
      </c>
      <c r="H37">
        <f>-$P$2*$M$2*(Tableau134[[#This Row],[t]]+$P$2*(EXP(-Tableau134[[#This Row],[t]]/$P$2)-1))</f>
        <v>-14.439305028592589</v>
      </c>
      <c r="I37" s="4">
        <f>-$P$2*$M$2*(1-EXP((-Tableau134[[#This Row],[t]]/$P$2)))</f>
        <v>-16.187379664760503</v>
      </c>
      <c r="J37" s="4">
        <f>Tableau134[[#This Row],[velocity analytics]]-Tableau134[[#This Row],[velocity]]</f>
        <v>2.5489969153941416E-2</v>
      </c>
      <c r="K37" t="s">
        <v>1047</v>
      </c>
    </row>
    <row r="38" spans="1:11" x14ac:dyDescent="0.35">
      <c r="A38">
        <f t="shared" si="1"/>
        <v>0.05</v>
      </c>
      <c r="B38">
        <f>SUM($A$2:A38)</f>
        <v>1.8000000000000009</v>
      </c>
      <c r="C38">
        <f t="shared" si="0"/>
        <v>-147</v>
      </c>
      <c r="D38">
        <f>-$O$2*Tableau134[[#This Row],[velocity]]</f>
        <v>16.64882673513473</v>
      </c>
      <c r="E38">
        <f>(Tableau134[[#This Row],[Fg]]+Tableau134[[#This Row],[Ffric]])/$N$2</f>
        <v>-8.6900782176576854</v>
      </c>
      <c r="F38">
        <f t="shared" si="2"/>
        <v>-16.64882673513473</v>
      </c>
      <c r="G38">
        <f>G37 +Tableau134[[#This Row],[velocity]]*Tableau134[[#This Row],[dt]]+Tableau134[[#This Row],[acceleration]]*Tableau134[[#This Row],[dt]]*Tableau134[[#This Row],[dt]]*0.5</f>
        <v>-16.090414409219481</v>
      </c>
      <c r="H38">
        <f>-$P$2*$M$2*(Tableau134[[#This Row],[t]]+$P$2*(EXP(-Tableau134[[#This Row],[t]]/$P$2)-1))</f>
        <v>-15.259562961332378</v>
      </c>
      <c r="I38" s="4">
        <f>-$P$2*$M$2*(1-EXP((-Tableau134[[#This Row],[t]]/$P$2)))</f>
        <v>-16.622695802577852</v>
      </c>
      <c r="J38" s="4">
        <f>Tableau134[[#This Row],[velocity analytics]]-Tableau134[[#This Row],[velocity]]</f>
        <v>2.613093255687815E-2</v>
      </c>
      <c r="K38" t="s">
        <v>1048</v>
      </c>
    </row>
    <row r="39" spans="1:11" x14ac:dyDescent="0.35">
      <c r="A39">
        <f t="shared" si="1"/>
        <v>0.05</v>
      </c>
      <c r="B39">
        <f>SUM($A$2:A39)</f>
        <v>1.850000000000001</v>
      </c>
      <c r="C39">
        <f t="shared" si="0"/>
        <v>-147</v>
      </c>
      <c r="D39">
        <f>-$O$2*Tableau134[[#This Row],[velocity]]</f>
        <v>17.083330646017615</v>
      </c>
      <c r="E39">
        <f>(Tableau134[[#This Row],[Fg]]+Tableau134[[#This Row],[Ffric]])/$N$2</f>
        <v>-8.6611112902654934</v>
      </c>
      <c r="F39">
        <f t="shared" si="2"/>
        <v>-17.083330646017615</v>
      </c>
      <c r="G39">
        <f>G38 +Tableau134[[#This Row],[velocity]]*Tableau134[[#This Row],[dt]]+Tableau134[[#This Row],[acceleration]]*Tableau134[[#This Row],[dt]]*Tableau134[[#This Row],[dt]]*0.5</f>
        <v>-16.955407330633193</v>
      </c>
      <c r="H39">
        <f>-$P$2*$M$2*(Tableau134[[#This Row],[t]]+$P$2*(EXP(-Tableau134[[#This Row],[t]]/$P$2)-1))</f>
        <v>-16.101550464891613</v>
      </c>
      <c r="I39" s="4">
        <f>-$P$2*$M$2*(1-EXP((-Tableau134[[#This Row],[t]]/$P$2)))</f>
        <v>-17.056563302340567</v>
      </c>
      <c r="J39" s="4">
        <f>Tableau134[[#This Row],[velocity analytics]]-Tableau134[[#This Row],[velocity]]</f>
        <v>2.6767343677047251E-2</v>
      </c>
      <c r="K39" t="s">
        <v>1049</v>
      </c>
    </row>
    <row r="40" spans="1:11" x14ac:dyDescent="0.35">
      <c r="A40">
        <f t="shared" si="1"/>
        <v>0.05</v>
      </c>
      <c r="B40">
        <f>SUM($A$2:A40)</f>
        <v>1.900000000000001</v>
      </c>
      <c r="C40">
        <f t="shared" si="0"/>
        <v>-147</v>
      </c>
      <c r="D40">
        <f>-$O$2*Tableau134[[#This Row],[velocity]]</f>
        <v>17.516386210530889</v>
      </c>
      <c r="E40">
        <f>(Tableau134[[#This Row],[Fg]]+Tableau134[[#This Row],[Ffric]])/$N$2</f>
        <v>-8.6322409192979404</v>
      </c>
      <c r="F40">
        <f t="shared" si="2"/>
        <v>-17.516386210530889</v>
      </c>
      <c r="G40">
        <f>G39 +Tableau134[[#This Row],[velocity]]*Tableau134[[#This Row],[dt]]+Tableau134[[#This Row],[acceleration]]*Tableau134[[#This Row],[dt]]*Tableau134[[#This Row],[dt]]*0.5</f>
        <v>-17.842016942308859</v>
      </c>
      <c r="H40">
        <f>-$P$2*$M$2*(Tableau134[[#This Row],[t]]+$P$2*(EXP(-Tableau134[[#This Row],[t]]/$P$2)-1))</f>
        <v>-16.96519522795375</v>
      </c>
      <c r="I40" s="4">
        <f>-$P$2*$M$2*(1-EXP((-Tableau134[[#This Row],[t]]/$P$2)))</f>
        <v>-17.488986984803095</v>
      </c>
      <c r="J40" s="4">
        <f>Tableau134[[#This Row],[velocity analytics]]-Tableau134[[#This Row],[velocity]]</f>
        <v>2.7399225727794629E-2</v>
      </c>
      <c r="K40" t="s">
        <v>1050</v>
      </c>
    </row>
    <row r="41" spans="1:11" x14ac:dyDescent="0.35">
      <c r="A41">
        <f t="shared" si="1"/>
        <v>0.05</v>
      </c>
      <c r="B41">
        <f>SUM($A$2:A41)</f>
        <v>1.9500000000000011</v>
      </c>
      <c r="C41">
        <f t="shared" si="0"/>
        <v>-147</v>
      </c>
      <c r="D41">
        <f>-$O$2*Tableau134[[#This Row],[velocity]]</f>
        <v>17.947998256495787</v>
      </c>
      <c r="E41">
        <f>(Tableau134[[#This Row],[Fg]]+Tableau134[[#This Row],[Ffric]])/$N$2</f>
        <v>-8.6034667829002807</v>
      </c>
      <c r="F41">
        <f t="shared" si="2"/>
        <v>-17.947998256495787</v>
      </c>
      <c r="G41">
        <f>G40 +Tableau134[[#This Row],[velocity]]*Tableau134[[#This Row],[dt]]+Tableau134[[#This Row],[acceleration]]*Tableau134[[#This Row],[dt]]*Tableau134[[#This Row],[dt]]*0.5</f>
        <v>-18.750171188612274</v>
      </c>
      <c r="H41">
        <f>-$P$2*$M$2*(Tableau134[[#This Row],[t]]+$P$2*(EXP(-Tableau134[[#This Row],[t]]/$P$2)-1))</f>
        <v>-17.850425179837831</v>
      </c>
      <c r="I41" s="4">
        <f>-$P$2*$M$2*(1-EXP((-Tableau134[[#This Row],[t]]/$P$2)))</f>
        <v>-17.919971654677489</v>
      </c>
      <c r="J41" s="4">
        <f>Tableau134[[#This Row],[velocity analytics]]-Tableau134[[#This Row],[velocity]]</f>
        <v>2.8026601818297081E-2</v>
      </c>
      <c r="K41" t="s">
        <v>1051</v>
      </c>
    </row>
    <row r="42" spans="1:11" x14ac:dyDescent="0.35">
      <c r="A42">
        <f t="shared" si="1"/>
        <v>0.05</v>
      </c>
      <c r="B42">
        <f>SUM($A$2:A42)</f>
        <v>2.0000000000000009</v>
      </c>
      <c r="C42">
        <f t="shared" si="0"/>
        <v>-147</v>
      </c>
      <c r="D42">
        <f>-$O$2*Tableau134[[#This Row],[velocity]]</f>
        <v>18.378171595640801</v>
      </c>
      <c r="E42">
        <f>(Tableau134[[#This Row],[Fg]]+Tableau134[[#This Row],[Ffric]])/$N$2</f>
        <v>-8.5747885602906138</v>
      </c>
      <c r="F42">
        <f t="shared" si="2"/>
        <v>-18.378171595640801</v>
      </c>
      <c r="G42">
        <f>G41 +Tableau134[[#This Row],[velocity]]*Tableau134[[#This Row],[dt]]+Tableau134[[#This Row],[acceleration]]*Tableau134[[#This Row],[dt]]*Tableau134[[#This Row],[dt]]*0.5</f>
        <v>-19.679798254094678</v>
      </c>
      <c r="H42">
        <f>-$P$2*$M$2*(Tableau134[[#This Row],[t]]+$P$2*(EXP(-Tableau134[[#This Row],[t]]/$P$2)-1))</f>
        <v>-18.757168489699087</v>
      </c>
      <c r="I42" s="4">
        <f>-$P$2*$M$2*(1-EXP((-Tableau134[[#This Row],[t]]/$P$2)))</f>
        <v>-18.349522100686738</v>
      </c>
      <c r="J42" s="4">
        <f>Tableau134[[#This Row],[velocity analytics]]-Tableau134[[#This Row],[velocity]]</f>
        <v>2.8649494954063215E-2</v>
      </c>
      <c r="K42" t="s">
        <v>1052</v>
      </c>
    </row>
    <row r="43" spans="1:11" x14ac:dyDescent="0.35">
      <c r="A43">
        <f t="shared" si="1"/>
        <v>0.05</v>
      </c>
      <c r="B43">
        <f>SUM($A$2:A43)</f>
        <v>2.0500000000000007</v>
      </c>
      <c r="C43">
        <f t="shared" si="0"/>
        <v>-147</v>
      </c>
      <c r="D43">
        <f>-$O$2*Tableau134[[#This Row],[velocity]]</f>
        <v>18.806911023655331</v>
      </c>
      <c r="E43">
        <f>(Tableau134[[#This Row],[Fg]]+Tableau134[[#This Row],[Ffric]])/$N$2</f>
        <v>-8.5462059317563099</v>
      </c>
      <c r="F43">
        <f t="shared" si="2"/>
        <v>-18.806911023655331</v>
      </c>
      <c r="G43">
        <f>G42 +Tableau134[[#This Row],[velocity]]*Tableau134[[#This Row],[dt]]+Tableau134[[#This Row],[acceleration]]*Tableau134[[#This Row],[dt]]*Tableau134[[#This Row],[dt]]*0.5</f>
        <v>-20.630826562692139</v>
      </c>
      <c r="H43">
        <f>-$P$2*$M$2*(Tableau134[[#This Row],[t]]+$P$2*(EXP(-Tableau134[[#This Row],[t]]/$P$2)-1))</f>
        <v>-19.68535356573058</v>
      </c>
      <c r="I43" s="4">
        <f>-$P$2*$M$2*(1-EXP((-Tableau134[[#This Row],[t]]/$P$2)))</f>
        <v>-18.777643095617968</v>
      </c>
      <c r="J43" s="4">
        <f>Tableau134[[#This Row],[velocity analytics]]-Tableau134[[#This Row],[velocity]]</f>
        <v>2.9267928037363333E-2</v>
      </c>
      <c r="K43" t="s">
        <v>1053</v>
      </c>
    </row>
    <row r="44" spans="1:11" x14ac:dyDescent="0.35">
      <c r="A44">
        <f t="shared" si="1"/>
        <v>0.05</v>
      </c>
      <c r="B44">
        <f>SUM($A$2:A44)</f>
        <v>2.1000000000000005</v>
      </c>
      <c r="C44">
        <f t="shared" si="0"/>
        <v>-147</v>
      </c>
      <c r="D44">
        <f>-$O$2*Tableau134[[#This Row],[velocity]]</f>
        <v>19.234221320243147</v>
      </c>
      <c r="E44">
        <f>(Tableau134[[#This Row],[Fg]]+Tableau134[[#This Row],[Ffric]])/$N$2</f>
        <v>-8.5177185786504559</v>
      </c>
      <c r="F44">
        <f t="shared" si="2"/>
        <v>-19.234221320243147</v>
      </c>
      <c r="G44">
        <f>G43 +Tableau134[[#This Row],[velocity]]*Tableau134[[#This Row],[dt]]+Tableau134[[#This Row],[acceleration]]*Tableau134[[#This Row],[dt]]*Tableau134[[#This Row],[dt]]*0.5</f>
        <v>-21.603184776927609</v>
      </c>
      <c r="H44">
        <f>-$P$2*$M$2*(Tableau134[[#This Row],[t]]+$P$2*(EXP(-Tableau134[[#This Row],[t]]/$P$2)-1))</f>
        <v>-20.63490905436673</v>
      </c>
      <c r="I44" s="4">
        <f>-$P$2*$M$2*(1-EXP((-Tableau134[[#This Row],[t]]/$P$2)))</f>
        <v>-19.204339396375556</v>
      </c>
      <c r="J44" s="4">
        <f>Tableau134[[#This Row],[velocity analytics]]-Tableau134[[#This Row],[velocity]]</f>
        <v>2.9881923867591809E-2</v>
      </c>
      <c r="K44" t="s">
        <v>1054</v>
      </c>
    </row>
    <row r="45" spans="1:11" x14ac:dyDescent="0.35">
      <c r="A45">
        <f t="shared" si="1"/>
        <v>0.05</v>
      </c>
      <c r="B45">
        <f>SUM($A$2:A45)</f>
        <v>2.1500000000000004</v>
      </c>
      <c r="C45">
        <f t="shared" si="0"/>
        <v>-147</v>
      </c>
      <c r="D45">
        <f>-$O$2*Tableau134[[#This Row],[velocity]]</f>
        <v>19.66010724917567</v>
      </c>
      <c r="E45">
        <f>(Tableau134[[#This Row],[Fg]]+Tableau134[[#This Row],[Ffric]])/$N$2</f>
        <v>-8.4893261833882896</v>
      </c>
      <c r="F45">
        <f t="shared" si="2"/>
        <v>-19.66010724917567</v>
      </c>
      <c r="G45">
        <f>G44 +Tableau134[[#This Row],[velocity]]*Tableau134[[#This Row],[dt]]+Tableau134[[#This Row],[acceleration]]*Tableau134[[#This Row],[dt]]*Tableau134[[#This Row],[dt]]*0.5</f>
        <v>-22.596801797115628</v>
      </c>
      <c r="H45">
        <f>-$P$2*$M$2*(Tableau134[[#This Row],[t]]+$P$2*(EXP(-Tableau134[[#This Row],[t]]/$P$2)-1))</f>
        <v>-21.605763839491875</v>
      </c>
      <c r="I45" s="4">
        <f>-$P$2*$M$2*(1-EXP((-Tableau134[[#This Row],[t]]/$P$2)))</f>
        <v>-19.629615744033877</v>
      </c>
      <c r="J45" s="4">
        <f>Tableau134[[#This Row],[velocity analytics]]-Tableau134[[#This Row],[velocity]]</f>
        <v>3.0491505141792885E-2</v>
      </c>
      <c r="K45" t="s">
        <v>1055</v>
      </c>
    </row>
    <row r="46" spans="1:11" x14ac:dyDescent="0.35">
      <c r="A46">
        <f t="shared" si="1"/>
        <v>0.05</v>
      </c>
      <c r="B46">
        <f>SUM($A$2:A46)</f>
        <v>2.2000000000000002</v>
      </c>
      <c r="C46">
        <f t="shared" si="0"/>
        <v>-147</v>
      </c>
      <c r="D46">
        <f>-$O$2*Tableau134[[#This Row],[velocity]]</f>
        <v>20.084573558345085</v>
      </c>
      <c r="E46">
        <f>(Tableau134[[#This Row],[Fg]]+Tableau134[[#This Row],[Ffric]])/$N$2</f>
        <v>-8.4610284294436617</v>
      </c>
      <c r="F46">
        <f t="shared" si="2"/>
        <v>-20.084573558345085</v>
      </c>
      <c r="G46">
        <f>G45 +Tableau134[[#This Row],[velocity]]*Tableau134[[#This Row],[dt]]+Tableau134[[#This Row],[acceleration]]*Tableau134[[#This Row],[dt]]*Tableau134[[#This Row],[dt]]*0.5</f>
        <v>-23.611606760569686</v>
      </c>
      <c r="H46">
        <f>-$P$2*$M$2*(Tableau134[[#This Row],[t]]+$P$2*(EXP(-Tableau134[[#This Row],[t]]/$P$2)-1))</f>
        <v>-22.597847041648869</v>
      </c>
      <c r="I46" s="4">
        <f>-$P$2*$M$2*(1-EXP((-Tableau134[[#This Row],[t]]/$P$2)))</f>
        <v>-20.053476863890076</v>
      </c>
      <c r="J46" s="4">
        <f>Tableau134[[#This Row],[velocity analytics]]-Tableau134[[#This Row],[velocity]]</f>
        <v>3.1096694455008844E-2</v>
      </c>
      <c r="K46" t="s">
        <v>1056</v>
      </c>
    </row>
    <row r="47" spans="1:11" x14ac:dyDescent="0.35">
      <c r="A47">
        <f t="shared" si="1"/>
        <v>0.05</v>
      </c>
      <c r="B47">
        <f>SUM($A$2:A47)</f>
        <v>2.25</v>
      </c>
      <c r="C47">
        <f t="shared" si="0"/>
        <v>-147</v>
      </c>
      <c r="D47">
        <f>-$O$2*Tableau134[[#This Row],[velocity]]</f>
        <v>20.507624979817269</v>
      </c>
      <c r="E47">
        <f>(Tableau134[[#This Row],[Fg]]+Tableau134[[#This Row],[Ffric]])/$N$2</f>
        <v>-8.432825001345515</v>
      </c>
      <c r="F47">
        <f t="shared" si="2"/>
        <v>-20.507624979817269</v>
      </c>
      <c r="G47">
        <f>G46 +Tableau134[[#This Row],[velocity]]*Tableau134[[#This Row],[dt]]+Tableau134[[#This Row],[acceleration]]*Tableau134[[#This Row],[dt]]*Tableau134[[#This Row],[dt]]*0.5</f>
        <v>-24.647529040812231</v>
      </c>
      <c r="H47">
        <f>-$P$2*$M$2*(Tableau134[[#This Row],[t]]+$P$2*(EXP(-Tableau134[[#This Row],[t]]/$P$2)-1))</f>
        <v>-23.611088017252467</v>
      </c>
      <c r="I47" s="4">
        <f>-$P$2*$M$2*(1-EXP((-Tableau134[[#This Row],[t]]/$P$2)))</f>
        <v>-20.475927465516502</v>
      </c>
      <c r="J47" s="4">
        <f>Tableau134[[#This Row],[velocity analytics]]-Tableau134[[#This Row],[velocity]]</f>
        <v>3.1697514300766727E-2</v>
      </c>
      <c r="K47" t="s">
        <v>1057</v>
      </c>
    </row>
    <row r="48" spans="1:11" x14ac:dyDescent="0.35">
      <c r="A48">
        <f t="shared" si="1"/>
        <v>0.05</v>
      </c>
      <c r="B48">
        <f>SUM($A$2:A48)</f>
        <v>2.2999999999999998</v>
      </c>
      <c r="C48">
        <f t="shared" si="0"/>
        <v>-147</v>
      </c>
      <c r="D48">
        <f>-$O$2*Tableau134[[#This Row],[velocity]]</f>
        <v>20.929266229884544</v>
      </c>
      <c r="E48">
        <f>(Tableau134[[#This Row],[Fg]]+Tableau134[[#This Row],[Ffric]])/$N$2</f>
        <v>-8.4047155846743635</v>
      </c>
      <c r="F48">
        <f t="shared" si="2"/>
        <v>-20.929266229884544</v>
      </c>
      <c r="G48">
        <f>G47 +Tableau134[[#This Row],[velocity]]*Tableau134[[#This Row],[dt]]+Tableau134[[#This Row],[acceleration]]*Tableau134[[#This Row],[dt]]*Tableau134[[#This Row],[dt]]*0.5</f>
        <v>-25.704498246787303</v>
      </c>
      <c r="H48">
        <f>-$P$2*$M$2*(Tableau134[[#This Row],[t]]+$P$2*(EXP(-Tableau134[[#This Row],[t]]/$P$2)-1))</f>
        <v>-24.645416357803718</v>
      </c>
      <c r="I48" s="4">
        <f>-$P$2*$M$2*(1-EXP((-Tableau134[[#This Row],[t]]/$P$2)))</f>
        <v>-20.896972242813085</v>
      </c>
      <c r="J48" s="4">
        <f>Tableau134[[#This Row],[velocity analytics]]-Tableau134[[#This Row],[velocity]]</f>
        <v>3.2293987071458474E-2</v>
      </c>
      <c r="K48" t="s">
        <v>1058</v>
      </c>
    </row>
    <row r="49" spans="1:11" x14ac:dyDescent="0.35">
      <c r="A49">
        <f t="shared" si="1"/>
        <v>0.05</v>
      </c>
      <c r="B49">
        <f>SUM($A$2:A49)</f>
        <v>2.3499999999999996</v>
      </c>
      <c r="C49">
        <f t="shared" si="0"/>
        <v>-147</v>
      </c>
      <c r="D49">
        <f>-$O$2*Tableau134[[#This Row],[velocity]]</f>
        <v>21.349502009118261</v>
      </c>
      <c r="E49">
        <f>(Tableau134[[#This Row],[Fg]]+Tableau134[[#This Row],[Ffric]])/$N$2</f>
        <v>-8.3766998660587824</v>
      </c>
      <c r="F49">
        <f t="shared" si="2"/>
        <v>-21.349502009118261</v>
      </c>
      <c r="G49">
        <f>G48 +Tableau134[[#This Row],[velocity]]*Tableau134[[#This Row],[dt]]+Tableau134[[#This Row],[acceleration]]*Tableau134[[#This Row],[dt]]*Tableau134[[#This Row],[dt]]*0.5</f>
        <v>-26.782444222075789</v>
      </c>
      <c r="H49">
        <f>-$P$2*$M$2*(Tableau134[[#This Row],[t]]+$P$2*(EXP(-Tableau134[[#This Row],[t]]/$P$2)-1))</f>
        <v>-25.700761889108168</v>
      </c>
      <c r="I49" s="4">
        <f>-$P$2*$M$2*(1-EXP((-Tableau134[[#This Row],[t]]/$P$2)))</f>
        <v>-21.316615874059451</v>
      </c>
      <c r="J49" s="4">
        <f>Tableau134[[#This Row],[velocity analytics]]-Tableau134[[#This Row],[velocity]]</f>
        <v>3.2886135058809884E-2</v>
      </c>
      <c r="K49" t="s">
        <v>1059</v>
      </c>
    </row>
    <row r="50" spans="1:11" x14ac:dyDescent="0.35">
      <c r="A50">
        <f t="shared" si="1"/>
        <v>0.05</v>
      </c>
      <c r="B50">
        <f>SUM($A$2:A50)</f>
        <v>2.3999999999999995</v>
      </c>
      <c r="C50">
        <f t="shared" si="0"/>
        <v>-147</v>
      </c>
      <c r="D50">
        <f>-$O$2*Tableau134[[#This Row],[velocity]]</f>
        <v>21.768337002421202</v>
      </c>
      <c r="E50">
        <f>(Tableau134[[#This Row],[Fg]]+Tableau134[[#This Row],[Ffric]])/$N$2</f>
        <v>-8.3487775331719192</v>
      </c>
      <c r="F50">
        <f t="shared" si="2"/>
        <v>-21.768337002421202</v>
      </c>
      <c r="G50">
        <f>G49 +Tableau134[[#This Row],[velocity]]*Tableau134[[#This Row],[dt]]+Tableau134[[#This Row],[acceleration]]*Tableau134[[#This Row],[dt]]*Tableau134[[#This Row],[dt]]*0.5</f>
        <v>-27.881297044113314</v>
      </c>
      <c r="H50">
        <f>-$P$2*$M$2*(Tableau134[[#This Row],[t]]+$P$2*(EXP(-Tableau134[[#This Row],[t]]/$P$2)-1))</f>
        <v>-26.777054670495939</v>
      </c>
      <c r="I50" s="4">
        <f>-$P$2*$M$2*(1-EXP((-Tableau134[[#This Row],[t]]/$P$2)))</f>
        <v>-21.73486302196693</v>
      </c>
      <c r="J50" s="4">
        <f>Tableau134[[#This Row],[velocity analytics]]-Tableau134[[#This Row],[velocity]]</f>
        <v>3.3473980454271413E-2</v>
      </c>
      <c r="K50" t="s">
        <v>1060</v>
      </c>
    </row>
    <row r="51" spans="1:11" x14ac:dyDescent="0.35">
      <c r="A51">
        <f t="shared" si="1"/>
        <v>0.05</v>
      </c>
      <c r="B51">
        <f>SUM($A$2:A51)</f>
        <v>2.4499999999999993</v>
      </c>
      <c r="C51">
        <f t="shared" si="0"/>
        <v>-147</v>
      </c>
      <c r="D51">
        <f>-$O$2*Tableau134[[#This Row],[velocity]]</f>
        <v>22.185775879079799</v>
      </c>
      <c r="E51">
        <f>(Tableau134[[#This Row],[Fg]]+Tableau134[[#This Row],[Ffric]])/$N$2</f>
        <v>-8.3209482747280141</v>
      </c>
      <c r="F51">
        <f t="shared" si="2"/>
        <v>-22.185775879079799</v>
      </c>
      <c r="G51">
        <f>G50 +Tableau134[[#This Row],[velocity]]*Tableau134[[#This Row],[dt]]+Tableau134[[#This Row],[acceleration]]*Tableau134[[#This Row],[dt]]*Tableau134[[#This Row],[dt]]*0.5</f>
        <v>-29.000987023410715</v>
      </c>
      <c r="H51">
        <f>-$P$2*$M$2*(Tableau134[[#This Row],[t]]+$P$2*(EXP(-Tableau134[[#This Row],[t]]/$P$2)-1))</f>
        <v>-27.874224994044503</v>
      </c>
      <c r="I51" s="4">
        <f>-$P$2*$M$2*(1-EXP((-Tableau134[[#This Row],[t]]/$P$2)))</f>
        <v>-22.151718333730361</v>
      </c>
      <c r="J51" s="4">
        <f>Tableau134[[#This Row],[velocity analytics]]-Tableau134[[#This Row],[velocity]]</f>
        <v>3.405754534943739E-2</v>
      </c>
      <c r="K51" t="s">
        <v>1061</v>
      </c>
    </row>
    <row r="52" spans="1:11" x14ac:dyDescent="0.35">
      <c r="A52">
        <f t="shared" si="1"/>
        <v>0.05</v>
      </c>
      <c r="B52">
        <f>SUM($A$2:A52)</f>
        <v>2.4999999999999991</v>
      </c>
      <c r="C52">
        <f t="shared" si="0"/>
        <v>-147</v>
      </c>
      <c r="D52">
        <f>-$O$2*Tableau134[[#This Row],[velocity]]</f>
        <v>22.601823292816199</v>
      </c>
      <c r="E52">
        <f>(Tableau134[[#This Row],[Fg]]+Tableau134[[#This Row],[Ffric]])/$N$2</f>
        <v>-8.29321178047892</v>
      </c>
      <c r="F52">
        <f t="shared" si="2"/>
        <v>-22.601823292816199</v>
      </c>
      <c r="G52">
        <f>G51 +Tableau134[[#This Row],[velocity]]*Tableau134[[#This Row],[dt]]+Tableau134[[#This Row],[acceleration]]*Tableau134[[#This Row],[dt]]*Tableau134[[#This Row],[dt]]*0.5</f>
        <v>-30.141444702777125</v>
      </c>
      <c r="H52">
        <f>-$P$2*$M$2*(Tableau134[[#This Row],[t]]+$P$2*(EXP(-Tableau134[[#This Row],[t]]/$P$2)-1))</f>
        <v>-28.992203383804039</v>
      </c>
      <c r="I52" s="4">
        <f>-$P$2*$M$2*(1-EXP((-Tableau134[[#This Row],[t]]/$P$2)))</f>
        <v>-22.567186441079723</v>
      </c>
      <c r="J52" s="4">
        <f>Tableau134[[#This Row],[velocity analytics]]-Tableau134[[#This Row],[velocity]]</f>
        <v>3.4636851736475904E-2</v>
      </c>
      <c r="K52" t="s">
        <v>1062</v>
      </c>
    </row>
    <row r="53" spans="1:11" x14ac:dyDescent="0.35">
      <c r="A53">
        <f t="shared" si="1"/>
        <v>0.05</v>
      </c>
      <c r="B53">
        <f>SUM($A$2:A53)</f>
        <v>2.5499999999999989</v>
      </c>
      <c r="C53">
        <f t="shared" si="0"/>
        <v>-147</v>
      </c>
      <c r="D53">
        <f>-$O$2*Tableau134[[#This Row],[velocity]]</f>
        <v>23.016483881840145</v>
      </c>
      <c r="E53">
        <f>(Tableau134[[#This Row],[Fg]]+Tableau134[[#This Row],[Ffric]])/$N$2</f>
        <v>-8.2655677412106563</v>
      </c>
      <c r="F53">
        <f t="shared" si="2"/>
        <v>-23.016483881840145</v>
      </c>
      <c r="G53">
        <f>G52 +Tableau134[[#This Row],[velocity]]*Tableau134[[#This Row],[dt]]+Tableau134[[#This Row],[acceleration]]*Tableau134[[#This Row],[dt]]*Tableau134[[#This Row],[dt]]*0.5</f>
        <v>-31.302600856545645</v>
      </c>
      <c r="H53">
        <f>-$P$2*$M$2*(Tableau134[[#This Row],[t]]+$P$2*(EXP(-Tableau134[[#This Row],[t]]/$P$2)-1))</f>
        <v>-30.130920595025895</v>
      </c>
      <c r="I53" s="4">
        <f>-$P$2*$M$2*(1-EXP((-Tableau134[[#This Row],[t]]/$P$2)))</f>
        <v>-22.981271960331597</v>
      </c>
      <c r="J53" s="4">
        <f>Tableau134[[#This Row],[velocity analytics]]-Tableau134[[#This Row],[velocity]]</f>
        <v>3.5211921508548016E-2</v>
      </c>
      <c r="K53" t="s">
        <v>1063</v>
      </c>
    </row>
    <row r="54" spans="1:11" x14ac:dyDescent="0.35">
      <c r="A54">
        <f t="shared" si="1"/>
        <v>0.05</v>
      </c>
      <c r="B54">
        <f>SUM($A$2:A54)</f>
        <v>2.5999999999999988</v>
      </c>
      <c r="C54">
        <f t="shared" si="0"/>
        <v>-147</v>
      </c>
      <c r="D54">
        <f>-$O$2*Tableau134[[#This Row],[velocity]]</f>
        <v>23.429762268900678</v>
      </c>
      <c r="E54">
        <f>(Tableau134[[#This Row],[Fg]]+Tableau134[[#This Row],[Ffric]])/$N$2</f>
        <v>-8.2380158487399555</v>
      </c>
      <c r="F54">
        <f t="shared" si="2"/>
        <v>-23.429762268900678</v>
      </c>
      <c r="G54">
        <f>G53 +Tableau134[[#This Row],[velocity]]*Tableau134[[#This Row],[dt]]+Tableau134[[#This Row],[acceleration]]*Tableau134[[#This Row],[dt]]*Tableau134[[#This Row],[dt]]*0.5</f>
        <v>-32.484386489801608</v>
      </c>
      <c r="H54">
        <f>-$P$2*$M$2*(Tableau134[[#This Row],[t]]+$P$2*(EXP(-Tableau134[[#This Row],[t]]/$P$2)-1))</f>
        <v>-31.290307613393232</v>
      </c>
      <c r="I54" s="4">
        <f>-$P$2*$M$2*(1-EXP((-Tableau134[[#This Row],[t]]/$P$2)))</f>
        <v>-23.39397949244044</v>
      </c>
      <c r="J54" s="4">
        <f>Tableau134[[#This Row],[velocity analytics]]-Tableau134[[#This Row],[velocity]]</f>
        <v>3.5782776460237642E-2</v>
      </c>
      <c r="K54" t="s">
        <v>1064</v>
      </c>
    </row>
    <row r="55" spans="1:11" x14ac:dyDescent="0.35">
      <c r="A55">
        <f t="shared" si="1"/>
        <v>0.05</v>
      </c>
      <c r="B55">
        <f>SUM($A$2:A55)</f>
        <v>2.6499999999999986</v>
      </c>
      <c r="C55">
        <f t="shared" si="0"/>
        <v>-147</v>
      </c>
      <c r="D55">
        <f>-$O$2*Tableau134[[#This Row],[velocity]]</f>
        <v>23.841663061337677</v>
      </c>
      <c r="E55">
        <f>(Tableau134[[#This Row],[Fg]]+Tableau134[[#This Row],[Ffric]])/$N$2</f>
        <v>-8.2105557959108229</v>
      </c>
      <c r="F55">
        <f t="shared" si="2"/>
        <v>-23.841663061337677</v>
      </c>
      <c r="G55">
        <f>G54 +Tableau134[[#This Row],[velocity]]*Tableau134[[#This Row],[dt]]+Tableau134[[#This Row],[acceleration]]*Tableau134[[#This Row],[dt]]*Tableau134[[#This Row],[dt]]*0.5</f>
        <v>-33.686732837613377</v>
      </c>
      <c r="H55">
        <f>-$P$2*$M$2*(Tableau134[[#This Row],[t]]+$P$2*(EXP(-Tableau134[[#This Row],[t]]/$P$2)-1))</f>
        <v>-32.470295654253597</v>
      </c>
      <c r="I55" s="4">
        <f>-$P$2*$M$2*(1-EXP((-Tableau134[[#This Row],[t]]/$P$2)))</f>
        <v>-23.805313623049749</v>
      </c>
      <c r="J55" s="4">
        <f>Tableau134[[#This Row],[velocity analytics]]-Tableau134[[#This Row],[velocity]]</f>
        <v>3.6349438287928137E-2</v>
      </c>
      <c r="K55" t="s">
        <v>1065</v>
      </c>
    </row>
    <row r="56" spans="1:11" x14ac:dyDescent="0.35">
      <c r="A56">
        <f t="shared" si="1"/>
        <v>0.05</v>
      </c>
      <c r="B56">
        <f>SUM($A$2:A56)</f>
        <v>2.6999999999999984</v>
      </c>
      <c r="C56">
        <f t="shared" si="0"/>
        <v>-147</v>
      </c>
      <c r="D56">
        <f>-$O$2*Tableau134[[#This Row],[velocity]]</f>
        <v>24.252190851133218</v>
      </c>
      <c r="E56">
        <f>(Tableau134[[#This Row],[Fg]]+Tableau134[[#This Row],[Ffric]])/$N$2</f>
        <v>-8.1831872765911182</v>
      </c>
      <c r="F56">
        <f t="shared" si="2"/>
        <v>-24.252190851133218</v>
      </c>
      <c r="G56">
        <f>G55 +Tableau134[[#This Row],[velocity]]*Tableau134[[#This Row],[dt]]+Tableau134[[#This Row],[acceleration]]*Tableau134[[#This Row],[dt]]*Tableau134[[#This Row],[dt]]*0.5</f>
        <v>-34.90957136426578</v>
      </c>
      <c r="H56">
        <f>-$P$2*$M$2*(Tableau134[[#This Row],[t]]+$P$2*(EXP(-Tableau134[[#This Row],[t]]/$P$2)-1))</f>
        <v>-33.670816161854788</v>
      </c>
      <c r="I56" s="4">
        <f>-$P$2*$M$2*(1-EXP((-Tableau134[[#This Row],[t]]/$P$2)))</f>
        <v>-24.215278922543</v>
      </c>
      <c r="J56" s="4">
        <f>Tableau134[[#This Row],[velocity analytics]]-Tableau134[[#This Row],[velocity]]</f>
        <v>3.6911928590217968E-2</v>
      </c>
      <c r="K56" t="s">
        <v>1066</v>
      </c>
    </row>
    <row r="57" spans="1:11" x14ac:dyDescent="0.35">
      <c r="A57">
        <f t="shared" si="1"/>
        <v>0.05</v>
      </c>
      <c r="B57">
        <f>SUM($A$2:A57)</f>
        <v>2.7499999999999982</v>
      </c>
      <c r="C57">
        <f t="shared" si="0"/>
        <v>-147</v>
      </c>
      <c r="D57">
        <f>-$O$2*Tableau134[[#This Row],[velocity]]</f>
        <v>24.661350214962773</v>
      </c>
      <c r="E57">
        <f>(Tableau134[[#This Row],[Fg]]+Tableau134[[#This Row],[Ffric]])/$N$2</f>
        <v>-8.1559099856691493</v>
      </c>
      <c r="F57">
        <f t="shared" si="2"/>
        <v>-24.661350214962773</v>
      </c>
      <c r="G57">
        <f>G56 +Tableau134[[#This Row],[velocity]]*Tableau134[[#This Row],[dt]]+Tableau134[[#This Row],[acceleration]]*Tableau134[[#This Row],[dt]]*Tableau134[[#This Row],[dt]]*0.5</f>
        <v>-36.152833762496002</v>
      </c>
      <c r="H57">
        <f>-$P$2*$M$2*(Tableau134[[#This Row],[t]]+$P$2*(EXP(-Tableau134[[#This Row],[t]]/$P$2)-1))</f>
        <v>-34.89180080858376</v>
      </c>
      <c r="I57" s="4">
        <f>-$P$2*$M$2*(1-EXP((-Tableau134[[#This Row],[t]]/$P$2)))</f>
        <v>-24.623879946094398</v>
      </c>
      <c r="J57" s="4">
        <f>Tableau134[[#This Row],[velocity analytics]]-Tableau134[[#This Row],[velocity]]</f>
        <v>3.7470268868375456E-2</v>
      </c>
      <c r="K57" t="s">
        <v>1067</v>
      </c>
    </row>
    <row r="58" spans="1:11" x14ac:dyDescent="0.35">
      <c r="A58">
        <f t="shared" si="1"/>
        <v>0.05</v>
      </c>
      <c r="B58">
        <f>SUM($A$2:A58)</f>
        <v>2.799999999999998</v>
      </c>
      <c r="C58">
        <f t="shared" si="0"/>
        <v>-147</v>
      </c>
      <c r="D58">
        <f>-$O$2*Tableau134[[#This Row],[velocity]]</f>
        <v>25.069145714246233</v>
      </c>
      <c r="E58">
        <f>(Tableau134[[#This Row],[Fg]]+Tableau134[[#This Row],[Ffric]])/$N$2</f>
        <v>-8.1287236190502519</v>
      </c>
      <c r="F58">
        <f t="shared" si="2"/>
        <v>-25.069145714246233</v>
      </c>
      <c r="G58">
        <f>G57 +Tableau134[[#This Row],[velocity]]*Tableau134[[#This Row],[dt]]+Tableau134[[#This Row],[acceleration]]*Tableau134[[#This Row],[dt]]*Tableau134[[#This Row],[dt]]*0.5</f>
        <v>-37.416451952732132</v>
      </c>
      <c r="H58">
        <f>-$P$2*$M$2*(Tableau134[[#This Row],[t]]+$P$2*(EXP(-Tableau134[[#This Row],[t]]/$P$2)-1))</f>
        <v>-36.133181494207271</v>
      </c>
      <c r="I58" s="4">
        <f>-$P$2*$M$2*(1-EXP((-Tableau134[[#This Row],[t]]/$P$2)))</f>
        <v>-25.031121233719496</v>
      </c>
      <c r="J58" s="4">
        <f>Tableau134[[#This Row],[velocity analytics]]-Tableau134[[#This Row],[velocity]]</f>
        <v>3.8024480526736681E-2</v>
      </c>
      <c r="K58" t="s">
        <v>1068</v>
      </c>
    </row>
    <row r="59" spans="1:11" x14ac:dyDescent="0.35">
      <c r="A59">
        <f t="shared" si="1"/>
        <v>0.05</v>
      </c>
      <c r="B59">
        <f>SUM($A$2:A59)</f>
        <v>2.8499999999999979</v>
      </c>
      <c r="C59">
        <f t="shared" si="0"/>
        <v>-147</v>
      </c>
      <c r="D59">
        <f>-$O$2*Tableau134[[#This Row],[velocity]]</f>
        <v>25.475581895198744</v>
      </c>
      <c r="E59">
        <f>(Tableau134[[#This Row],[Fg]]+Tableau134[[#This Row],[Ffric]])/$N$2</f>
        <v>-8.1016278736534169</v>
      </c>
      <c r="F59">
        <f t="shared" si="2"/>
        <v>-25.475581895198744</v>
      </c>
      <c r="G59">
        <f>G58 +Tableau134[[#This Row],[velocity]]*Tableau134[[#This Row],[dt]]+Tableau134[[#This Row],[acceleration]]*Tableau134[[#This Row],[dt]]*Tableau134[[#This Row],[dt]]*0.5</f>
        <v>-38.700358082334134</v>
      </c>
      <c r="H59">
        <f>-$P$2*$M$2*(Tableau134[[#This Row],[t]]+$P$2*(EXP(-Tableau134[[#This Row],[t]]/$P$2)-1))</f>
        <v>-37.394890345113751</v>
      </c>
      <c r="I59" s="4">
        <f>-$P$2*$M$2*(1-EXP((-Tableau134[[#This Row],[t]]/$P$2)))</f>
        <v>-25.437007310325725</v>
      </c>
      <c r="J59" s="4">
        <f>Tableau134[[#This Row],[velocity analytics]]-Tableau134[[#This Row],[velocity]]</f>
        <v>3.8574584873018125E-2</v>
      </c>
      <c r="K59" t="s">
        <v>1069</v>
      </c>
    </row>
    <row r="60" spans="1:11" x14ac:dyDescent="0.35">
      <c r="A60">
        <f t="shared" si="1"/>
        <v>0.05</v>
      </c>
      <c r="B60">
        <f>SUM($A$2:A60)</f>
        <v>2.8999999999999977</v>
      </c>
      <c r="C60">
        <f t="shared" si="0"/>
        <v>-147</v>
      </c>
      <c r="D60">
        <f>-$O$2*Tableau134[[#This Row],[velocity]]</f>
        <v>25.880663288881415</v>
      </c>
      <c r="E60">
        <f>(Tableau134[[#This Row],[Fg]]+Tableau134[[#This Row],[Ffric]])/$N$2</f>
        <v>-8.074622447407906</v>
      </c>
      <c r="F60">
        <f t="shared" si="2"/>
        <v>-25.880663288881415</v>
      </c>
      <c r="G60">
        <f>G59 +Tableau134[[#This Row],[velocity]]*Tableau134[[#This Row],[dt]]+Tableau134[[#This Row],[acceleration]]*Tableau134[[#This Row],[dt]]*Tableau134[[#This Row],[dt]]*0.5</f>
        <v>-40.004484524837466</v>
      </c>
      <c r="H60">
        <f>-$P$2*$M$2*(Tableau134[[#This Row],[t]]+$P$2*(EXP(-Tableau134[[#This Row],[t]]/$P$2)-1))</f>
        <v>-38.676859713561946</v>
      </c>
      <c r="I60" s="4">
        <f>-$P$2*$M$2*(1-EXP((-Tableau134[[#This Row],[t]]/$P$2)))</f>
        <v>-25.841542685762516</v>
      </c>
      <c r="J60" s="4">
        <f>Tableau134[[#This Row],[velocity analytics]]-Tableau134[[#This Row],[velocity]]</f>
        <v>3.9120603118899311E-2</v>
      </c>
      <c r="K60" t="s">
        <v>1070</v>
      </c>
    </row>
    <row r="61" spans="1:11" x14ac:dyDescent="0.35">
      <c r="A61">
        <f t="shared" si="1"/>
        <v>0.05</v>
      </c>
      <c r="B61">
        <f>SUM($A$2:A61)</f>
        <v>2.9499999999999975</v>
      </c>
      <c r="C61">
        <f t="shared" si="0"/>
        <v>-147</v>
      </c>
      <c r="D61">
        <f>-$O$2*Tableau134[[#This Row],[velocity]]</f>
        <v>26.28439441125181</v>
      </c>
      <c r="E61">
        <f>(Tableau134[[#This Row],[Fg]]+Tableau134[[#This Row],[Ffric]])/$N$2</f>
        <v>-8.0477070392498788</v>
      </c>
      <c r="F61">
        <f t="shared" si="2"/>
        <v>-26.28439441125181</v>
      </c>
      <c r="G61">
        <f>G60 +Tableau134[[#This Row],[velocity]]*Tableau134[[#This Row],[dt]]+Tableau134[[#This Row],[acceleration]]*Tableau134[[#This Row],[dt]]*Tableau134[[#This Row],[dt]]*0.5</f>
        <v>-41.328763879199116</v>
      </c>
      <c r="H61">
        <f>-$P$2*$M$2*(Tableau134[[#This Row],[t]]+$P$2*(EXP(-Tableau134[[#This Row],[t]]/$P$2)-1))</f>
        <v>-39.979022176926328</v>
      </c>
      <c r="I61" s="4">
        <f>-$P$2*$M$2*(1-EXP((-Tableau134[[#This Row],[t]]/$P$2)))</f>
        <v>-26.244731854871553</v>
      </c>
      <c r="J61" s="4">
        <f>Tableau134[[#This Row],[velocity analytics]]-Tableau134[[#This Row],[velocity]]</f>
        <v>3.9662556380257286E-2</v>
      </c>
      <c r="K61" t="s">
        <v>1071</v>
      </c>
    </row>
    <row r="62" spans="1:11" x14ac:dyDescent="0.35">
      <c r="A62">
        <f t="shared" si="1"/>
        <v>0.05</v>
      </c>
      <c r="B62">
        <f>SUM($A$2:A62)</f>
        <v>2.9999999999999973</v>
      </c>
      <c r="C62">
        <f t="shared" si="0"/>
        <v>-147</v>
      </c>
      <c r="D62">
        <f>-$O$2*Tableau134[[#This Row],[velocity]]</f>
        <v>26.686779763214304</v>
      </c>
      <c r="E62">
        <f>(Tableau134[[#This Row],[Fg]]+Tableau134[[#This Row],[Ffric]])/$N$2</f>
        <v>-8.0208813491190458</v>
      </c>
      <c r="F62">
        <f t="shared" si="2"/>
        <v>-26.686779763214304</v>
      </c>
      <c r="G62">
        <f>G61 +Tableau134[[#This Row],[velocity]]*Tableau134[[#This Row],[dt]]+Tableau134[[#This Row],[acceleration]]*Tableau134[[#This Row],[dt]]*Tableau134[[#This Row],[dt]]*0.5</f>
        <v>-42.673128969046232</v>
      </c>
      <c r="H62">
        <f>-$P$2*$M$2*(Tableau134[[#This Row],[t]]+$P$2*(EXP(-Tableau134[[#This Row],[t]]/$P$2)-1))</f>
        <v>-41.301310536949998</v>
      </c>
      <c r="I62" s="4">
        <f>-$P$2*$M$2*(1-EXP((-Tableau134[[#This Row],[t]]/$P$2)))</f>
        <v>-26.64657929753664</v>
      </c>
      <c r="J62" s="4">
        <f>Tableau134[[#This Row],[velocity analytics]]-Tableau134[[#This Row],[velocity]]</f>
        <v>4.0200465677663999E-2</v>
      </c>
      <c r="K62" t="s">
        <v>1072</v>
      </c>
    </row>
    <row r="63" spans="1:11" x14ac:dyDescent="0.35">
      <c r="A63">
        <f t="shared" si="1"/>
        <v>0.05</v>
      </c>
      <c r="B63">
        <f>SUM($A$2:A63)</f>
        <v>3.0499999999999972</v>
      </c>
      <c r="C63">
        <f t="shared" si="0"/>
        <v>-147</v>
      </c>
      <c r="D63">
        <f>-$O$2*Tableau134[[#This Row],[velocity]]</f>
        <v>27.087823830670256</v>
      </c>
      <c r="E63">
        <f>(Tableau134[[#This Row],[Fg]]+Tableau134[[#This Row],[Ffric]])/$N$2</f>
        <v>-7.9941450779553156</v>
      </c>
      <c r="F63">
        <f t="shared" si="2"/>
        <v>-27.087823830670256</v>
      </c>
      <c r="G63">
        <f>G62 +Tableau134[[#This Row],[velocity]]*Tableau134[[#This Row],[dt]]+Tableau134[[#This Row],[acceleration]]*Tableau134[[#This Row],[dt]]*Tableau134[[#This Row],[dt]]*0.5</f>
        <v>-44.037512841927189</v>
      </c>
      <c r="H63">
        <f>-$P$2*$M$2*(Tableau134[[#This Row],[t]]+$P$2*(EXP(-Tableau134[[#This Row],[t]]/$P$2)-1))</f>
        <v>-42.643657818997042</v>
      </c>
      <c r="I63" s="4">
        <f>-$P$2*$M$2*(1-EXP((-Tableau134[[#This Row],[t]]/$P$2)))</f>
        <v>-27.047089478733501</v>
      </c>
      <c r="J63" s="4">
        <f>Tableau134[[#This Row],[velocity analytics]]-Tableau134[[#This Row],[velocity]]</f>
        <v>4.0734351936755786E-2</v>
      </c>
      <c r="K63" t="s">
        <v>1073</v>
      </c>
    </row>
    <row r="64" spans="1:11" x14ac:dyDescent="0.35">
      <c r="A64">
        <f t="shared" si="1"/>
        <v>0.05</v>
      </c>
      <c r="B64">
        <f>SUM($A$2:A64)</f>
        <v>3.099999999999997</v>
      </c>
      <c r="C64">
        <f t="shared" si="0"/>
        <v>-147</v>
      </c>
      <c r="D64">
        <f>-$O$2*Tableau134[[#This Row],[velocity]]</f>
        <v>27.487531084568023</v>
      </c>
      <c r="E64">
        <f>(Tableau134[[#This Row],[Fg]]+Tableau134[[#This Row],[Ffric]])/$N$2</f>
        <v>-7.9674979276954652</v>
      </c>
      <c r="F64">
        <f t="shared" si="2"/>
        <v>-27.487531084568023</v>
      </c>
      <c r="G64">
        <f>G63 +Tableau134[[#This Row],[velocity]]*Tableau134[[#This Row],[dt]]+Tableau134[[#This Row],[acceleration]]*Tableau134[[#This Row],[dt]]*Tableau134[[#This Row],[dt]]*0.5</f>
        <v>-45.421848768565205</v>
      </c>
      <c r="H64">
        <f>-$P$2*$M$2*(Tableau134[[#This Row],[t]]+$P$2*(EXP(-Tableau134[[#This Row],[t]]/$P$2)-1))</f>
        <v>-44.005997271309099</v>
      </c>
      <c r="I64" s="4">
        <f>-$P$2*$M$2*(1-EXP((-Tableau134[[#This Row],[t]]/$P$2)))</f>
        <v>-27.446266848579366</v>
      </c>
      <c r="J64" s="4">
        <f>Tableau134[[#This Row],[velocity analytics]]-Tableau134[[#This Row],[velocity]]</f>
        <v>4.1264235988656139E-2</v>
      </c>
      <c r="K64" t="s">
        <v>1074</v>
      </c>
    </row>
    <row r="65" spans="1:11" x14ac:dyDescent="0.35">
      <c r="A65">
        <f t="shared" si="1"/>
        <v>0.05</v>
      </c>
      <c r="B65">
        <f>SUM($A$2:A65)</f>
        <v>3.1499999999999968</v>
      </c>
      <c r="C65">
        <f t="shared" si="0"/>
        <v>-147</v>
      </c>
      <c r="D65">
        <f>-$O$2*Tableau134[[#This Row],[velocity]]</f>
        <v>27.885905980952796</v>
      </c>
      <c r="E65">
        <f>(Tableau134[[#This Row],[Fg]]+Tableau134[[#This Row],[Ffric]])/$N$2</f>
        <v>-7.9409396012698137</v>
      </c>
      <c r="F65">
        <f t="shared" si="2"/>
        <v>-27.885905980952796</v>
      </c>
      <c r="G65">
        <f>G64 +Tableau134[[#This Row],[velocity]]*Tableau134[[#This Row],[dt]]+Tableau134[[#This Row],[acceleration]]*Tableau134[[#This Row],[dt]]*Tableau134[[#This Row],[dt]]*0.5</f>
        <v>-46.826070242114433</v>
      </c>
      <c r="H65">
        <f>-$P$2*$M$2*(Tableau134[[#This Row],[t]]+$P$2*(EXP(-Tableau134[[#This Row],[t]]/$P$2)-1))</f>
        <v>-45.38826236426253</v>
      </c>
      <c r="I65" s="4">
        <f>-$P$2*$M$2*(1-EXP((-Tableau134[[#This Row],[t]]/$P$2)))</f>
        <v>-27.844115842382468</v>
      </c>
      <c r="J65" s="4">
        <f>Tableau134[[#This Row],[velocity analytics]]-Tableau134[[#This Row],[velocity]]</f>
        <v>4.1790138570327429E-2</v>
      </c>
      <c r="K65" t="s">
        <v>1075</v>
      </c>
    </row>
    <row r="66" spans="1:11" x14ac:dyDescent="0.35">
      <c r="A66">
        <f t="shared" si="1"/>
        <v>0.05</v>
      </c>
      <c r="B66">
        <f>SUM($A$2:A66)</f>
        <v>3.1999999999999966</v>
      </c>
      <c r="C66">
        <f t="shared" ref="C66:C129" si="3">-$M$2*$N$2</f>
        <v>-147</v>
      </c>
      <c r="D66">
        <f>-$O$2*Tableau134[[#This Row],[velocity]]</f>
        <v>28.282952961016285</v>
      </c>
      <c r="E66">
        <f>(Tableau134[[#This Row],[Fg]]+Tableau134[[#This Row],[Ffric]])/$N$2</f>
        <v>-7.914469802598914</v>
      </c>
      <c r="F66">
        <f t="shared" si="2"/>
        <v>-28.282952961016285</v>
      </c>
      <c r="G66">
        <f>G65 +Tableau134[[#This Row],[velocity]]*Tableau134[[#This Row],[dt]]+Tableau134[[#This Row],[acceleration]]*Tableau134[[#This Row],[dt]]*Tableau134[[#This Row],[dt]]*0.5</f>
        <v>-48.250110977418494</v>
      </c>
      <c r="H66">
        <f>-$P$2*$M$2*(Tableau134[[#This Row],[t]]+$P$2*(EXP(-Tableau134[[#This Row],[t]]/$P$2)-1))</f>
        <v>-46.790386789630617</v>
      </c>
      <c r="I66" s="4">
        <f>-$P$2*$M$2*(1-EXP((-Tableau134[[#This Row],[t]]/$P$2)))</f>
        <v>-28.240640880691263</v>
      </c>
      <c r="J66" s="4">
        <f>Tableau134[[#This Row],[velocity analytics]]-Tableau134[[#This Row],[velocity]]</f>
        <v>4.2312080325022094E-2</v>
      </c>
      <c r="K66" t="s">
        <v>1076</v>
      </c>
    </row>
    <row r="67" spans="1:11" x14ac:dyDescent="0.35">
      <c r="A67">
        <f t="shared" si="1"/>
        <v>0.05</v>
      </c>
      <c r="B67">
        <f>SUM($A$2:A67)</f>
        <v>3.2499999999999964</v>
      </c>
      <c r="C67">
        <f t="shared" si="3"/>
        <v>-147</v>
      </c>
      <c r="D67">
        <f>-$O$2*Tableau134[[#This Row],[velocity]]</f>
        <v>28.678676451146231</v>
      </c>
      <c r="E67">
        <f>(Tableau134[[#This Row],[Fg]]+Tableau134[[#This Row],[Ffric]])/$N$2</f>
        <v>-7.8880882365902512</v>
      </c>
      <c r="F67">
        <f t="shared" si="2"/>
        <v>-28.678676451146231</v>
      </c>
      <c r="G67">
        <f>G66 +Tableau134[[#This Row],[velocity]]*Tableau134[[#This Row],[dt]]+Tableau134[[#This Row],[acceleration]]*Tableau134[[#This Row],[dt]]*Tableau134[[#This Row],[dt]]*0.5</f>
        <v>-49.693904910271549</v>
      </c>
      <c r="H67">
        <f>-$P$2*$M$2*(Tableau134[[#This Row],[t]]+$P$2*(EXP(-Tableau134[[#This Row],[t]]/$P$2)-1))</f>
        <v>-48.212304459845548</v>
      </c>
      <c r="I67" s="4">
        <f>-$P$2*$M$2*(1-EXP((-Tableau134[[#This Row],[t]]/$P$2)))</f>
        <v>-28.635846369343593</v>
      </c>
      <c r="J67" s="4">
        <f>Tableau134[[#This Row],[velocity analytics]]-Tableau134[[#This Row],[velocity]]</f>
        <v>4.283008180263792E-2</v>
      </c>
      <c r="K67" t="s">
        <v>1077</v>
      </c>
    </row>
    <row r="68" spans="1:11" x14ac:dyDescent="0.35">
      <c r="A68">
        <f t="shared" ref="A68:A131" si="4">0.05</f>
        <v>0.05</v>
      </c>
      <c r="B68">
        <f>SUM($A$2:A68)</f>
        <v>3.2999999999999963</v>
      </c>
      <c r="C68">
        <f t="shared" si="3"/>
        <v>-147</v>
      </c>
      <c r="D68">
        <f>-$O$2*Tableau134[[#This Row],[velocity]]</f>
        <v>29.073080862975743</v>
      </c>
      <c r="E68">
        <f>(Tableau134[[#This Row],[Fg]]+Tableau134[[#This Row],[Ffric]])/$N$2</f>
        <v>-7.8617946091349502</v>
      </c>
      <c r="F68">
        <f t="shared" ref="F68:F131" si="5">F67+ E67*A68</f>
        <v>-29.073080862975743</v>
      </c>
      <c r="G68">
        <f>G67 +Tableau134[[#This Row],[velocity]]*Tableau134[[#This Row],[dt]]+Tableau134[[#This Row],[acceleration]]*Tableau134[[#This Row],[dt]]*Tableau134[[#This Row],[dt]]*0.5</f>
        <v>-51.157386196681756</v>
      </c>
      <c r="H68">
        <f>-$P$2*$M$2*(Tableau134[[#This Row],[t]]+$P$2*(EXP(-Tableau134[[#This Row],[t]]/$P$2)-1))</f>
        <v>-49.653949507264997</v>
      </c>
      <c r="I68" s="4">
        <f>-$P$2*$M$2*(1-EXP((-Tableau134[[#This Row],[t]]/$P$2)))</f>
        <v>-29.029736699515627</v>
      </c>
      <c r="J68" s="4">
        <f>Tableau134[[#This Row],[velocity analytics]]-Tableau134[[#This Row],[velocity]]</f>
        <v>4.3344163460115936E-2</v>
      </c>
      <c r="K68" t="s">
        <v>1078</v>
      </c>
    </row>
    <row r="69" spans="1:11" x14ac:dyDescent="0.35">
      <c r="A69">
        <f t="shared" si="4"/>
        <v>0.05</v>
      </c>
      <c r="B69">
        <f>SUM($A$2:A69)</f>
        <v>3.3499999999999961</v>
      </c>
      <c r="C69">
        <f t="shared" si="3"/>
        <v>-147</v>
      </c>
      <c r="D69">
        <f>-$O$2*Tableau134[[#This Row],[velocity]]</f>
        <v>29.466170593432491</v>
      </c>
      <c r="E69">
        <f>(Tableau134[[#This Row],[Fg]]+Tableau134[[#This Row],[Ffric]])/$N$2</f>
        <v>-7.8355886271045003</v>
      </c>
      <c r="F69">
        <f t="shared" si="5"/>
        <v>-29.466170593432491</v>
      </c>
      <c r="G69">
        <f>G68 +Tableau134[[#This Row],[velocity]]*Tableau134[[#This Row],[dt]]+Tableau134[[#This Row],[acceleration]]*Tableau134[[#This Row],[dt]]*Tableau134[[#This Row],[dt]]*0.5</f>
        <v>-52.640489212137261</v>
      </c>
      <c r="H69">
        <f>-$P$2*$M$2*(Tableau134[[#This Row],[t]]+$P$2*(EXP(-Tableau134[[#This Row],[t]]/$P$2)-1))</f>
        <v>-51.115256283439727</v>
      </c>
      <c r="I69" s="4">
        <f>-$P$2*$M$2*(1-EXP((-Tableau134[[#This Row],[t]]/$P$2)))</f>
        <v>-29.422316247770645</v>
      </c>
      <c r="J69" s="4">
        <f>Tableau134[[#This Row],[velocity analytics]]-Tableau134[[#This Row],[velocity]]</f>
        <v>4.3854345661845429E-2</v>
      </c>
      <c r="K69" t="s">
        <v>1079</v>
      </c>
    </row>
    <row r="70" spans="1:11" x14ac:dyDescent="0.35">
      <c r="A70">
        <f t="shared" si="4"/>
        <v>0.05</v>
      </c>
      <c r="B70">
        <f>SUM($A$2:A70)</f>
        <v>3.3999999999999959</v>
      </c>
      <c r="C70">
        <f t="shared" si="3"/>
        <v>-147</v>
      </c>
      <c r="D70">
        <f>-$O$2*Tableau134[[#This Row],[velocity]]</f>
        <v>29.857950024787716</v>
      </c>
      <c r="E70">
        <f>(Tableau134[[#This Row],[Fg]]+Tableau134[[#This Row],[Ffric]])/$N$2</f>
        <v>-7.8094699983474856</v>
      </c>
      <c r="F70">
        <f t="shared" si="5"/>
        <v>-29.857950024787716</v>
      </c>
      <c r="G70">
        <f>G69 +Tableau134[[#This Row],[velocity]]*Tableau134[[#This Row],[dt]]+Tableau134[[#This Row],[acceleration]]*Tableau134[[#This Row],[dt]]*Tableau134[[#This Row],[dt]]*0.5</f>
        <v>-54.143148550874578</v>
      </c>
      <c r="H70">
        <f>-$P$2*$M$2*(Tableau134[[#This Row],[t]]+$P$2*(EXP(-Tableau134[[#This Row],[t]]/$P$2)-1))</f>
        <v>-52.596159358384718</v>
      </c>
      <c r="I70" s="4">
        <f>-$P$2*$M$2*(1-EXP((-Tableau134[[#This Row],[t]]/$P$2)))</f>
        <v>-29.813589376107647</v>
      </c>
      <c r="J70" s="4">
        <f>Tableau134[[#This Row],[velocity analytics]]-Tableau134[[#This Row],[velocity]]</f>
        <v>4.4360648680068948E-2</v>
      </c>
      <c r="K70" t="s">
        <v>1080</v>
      </c>
    </row>
    <row r="71" spans="1:11" x14ac:dyDescent="0.35">
      <c r="A71">
        <f t="shared" si="4"/>
        <v>0.05</v>
      </c>
      <c r="B71">
        <f>SUM($A$2:A71)</f>
        <v>3.4499999999999957</v>
      </c>
      <c r="C71">
        <f t="shared" si="3"/>
        <v>-147</v>
      </c>
      <c r="D71">
        <f>-$O$2*Tableau134[[#This Row],[velocity]]</f>
        <v>30.248423524705089</v>
      </c>
      <c r="E71">
        <f>(Tableau134[[#This Row],[Fg]]+Tableau134[[#This Row],[Ffric]])/$N$2</f>
        <v>-7.783438431686327</v>
      </c>
      <c r="F71">
        <f t="shared" si="5"/>
        <v>-30.248423524705089</v>
      </c>
      <c r="G71">
        <f>G70 +Tableau134[[#This Row],[velocity]]*Tableau134[[#This Row],[dt]]+Tableau134[[#This Row],[acceleration]]*Tableau134[[#This Row],[dt]]*Tableau134[[#This Row],[dt]]*0.5</f>
        <v>-55.665299025149444</v>
      </c>
      <c r="H71">
        <f>-$P$2*$M$2*(Tableau134[[#This Row],[t]]+$P$2*(EXP(-Tableau134[[#This Row],[t]]/$P$2)-1))</f>
        <v>-54.096593519851439</v>
      </c>
      <c r="I71" s="4">
        <f>-$P$2*$M$2*(1-EXP((-Tableau134[[#This Row],[t]]/$P$2)))</f>
        <v>-30.203560432009862</v>
      </c>
      <c r="J71" s="4">
        <f>Tableau134[[#This Row],[velocity analytics]]-Tableau134[[#This Row],[velocity]]</f>
        <v>4.4863092695226925E-2</v>
      </c>
      <c r="K71" t="s">
        <v>1081</v>
      </c>
    </row>
    <row r="72" spans="1:11" x14ac:dyDescent="0.35">
      <c r="A72">
        <f t="shared" si="4"/>
        <v>0.05</v>
      </c>
      <c r="B72">
        <f>SUM($A$2:A72)</f>
        <v>3.4999999999999956</v>
      </c>
      <c r="C72">
        <f t="shared" si="3"/>
        <v>-147</v>
      </c>
      <c r="D72">
        <f>-$O$2*Tableau134[[#This Row],[velocity]]</f>
        <v>30.637595446289406</v>
      </c>
      <c r="E72">
        <f>(Tableau134[[#This Row],[Fg]]+Tableau134[[#This Row],[Ffric]])/$N$2</f>
        <v>-7.757493636914039</v>
      </c>
      <c r="F72">
        <f t="shared" si="5"/>
        <v>-30.637595446289406</v>
      </c>
      <c r="G72">
        <f>G71 +Tableau134[[#This Row],[velocity]]*Tableau134[[#This Row],[dt]]+Tableau134[[#This Row],[acceleration]]*Tableau134[[#This Row],[dt]]*Tableau134[[#This Row],[dt]]*0.5</f>
        <v>-57.206875664510058</v>
      </c>
      <c r="H72">
        <f>-$P$2*$M$2*(Tableau134[[#This Row],[t]]+$P$2*(EXP(-Tableau134[[#This Row],[t]]/$P$2)-1))</f>
        <v>-55.616493772603384</v>
      </c>
      <c r="I72" s="4">
        <f>-$P$2*$M$2*(1-EXP((-Tableau134[[#This Row],[t]]/$P$2)))</f>
        <v>-30.592233748493065</v>
      </c>
      <c r="J72" s="4">
        <f>Tableau134[[#This Row],[velocity analytics]]-Tableau134[[#This Row],[velocity]]</f>
        <v>4.536169779634136E-2</v>
      </c>
      <c r="K72" t="s">
        <v>1082</v>
      </c>
    </row>
    <row r="73" spans="1:11" x14ac:dyDescent="0.35">
      <c r="A73">
        <f t="shared" si="4"/>
        <v>0.05</v>
      </c>
      <c r="B73">
        <f>SUM($A$2:A73)</f>
        <v>3.5499999999999954</v>
      </c>
      <c r="C73">
        <f t="shared" si="3"/>
        <v>-147</v>
      </c>
      <c r="D73">
        <f>-$O$2*Tableau134[[#This Row],[velocity]]</f>
        <v>31.025470128135108</v>
      </c>
      <c r="E73">
        <f>(Tableau134[[#This Row],[Fg]]+Tableau134[[#This Row],[Ffric]])/$N$2</f>
        <v>-7.7316353247909921</v>
      </c>
      <c r="F73">
        <f t="shared" si="5"/>
        <v>-31.025470128135108</v>
      </c>
      <c r="G73">
        <f>G72 +Tableau134[[#This Row],[velocity]]*Tableau134[[#This Row],[dt]]+Tableau134[[#This Row],[acceleration]]*Tableau134[[#This Row],[dt]]*Tableau134[[#This Row],[dt]]*0.5</f>
        <v>-58.767813715072805</v>
      </c>
      <c r="H73">
        <f>-$P$2*$M$2*(Tableau134[[#This Row],[t]]+$P$2*(EXP(-Tableau134[[#This Row],[t]]/$P$2)-1))</f>
        <v>-57.155795337694833</v>
      </c>
      <c r="I73" s="4">
        <f>-$P$2*$M$2*(1-EXP((-Tableau134[[#This Row],[t]]/$P$2)))</f>
        <v>-30.979613644153631</v>
      </c>
      <c r="J73" s="4">
        <f>Tableau134[[#This Row],[velocity analytics]]-Tableau134[[#This Row],[velocity]]</f>
        <v>4.585648398147768E-2</v>
      </c>
      <c r="K73" t="s">
        <v>1083</v>
      </c>
    </row>
    <row r="74" spans="1:11" x14ac:dyDescent="0.35">
      <c r="A74">
        <f t="shared" si="4"/>
        <v>0.05</v>
      </c>
      <c r="B74">
        <f>SUM($A$2:A74)</f>
        <v>3.5999999999999952</v>
      </c>
      <c r="C74">
        <f t="shared" si="3"/>
        <v>-147</v>
      </c>
      <c r="D74">
        <f>-$O$2*Tableau134[[#This Row],[velocity]]</f>
        <v>31.412051894374656</v>
      </c>
      <c r="E74">
        <f>(Tableau134[[#This Row],[Fg]]+Tableau134[[#This Row],[Ffric]])/$N$2</f>
        <v>-7.7058632070416895</v>
      </c>
      <c r="F74">
        <f t="shared" si="5"/>
        <v>-31.412051894374656</v>
      </c>
      <c r="G74">
        <f>G73 +Tableau134[[#This Row],[velocity]]*Tableau134[[#This Row],[dt]]+Tableau134[[#This Row],[acceleration]]*Tableau134[[#This Row],[dt]]*Tableau134[[#This Row],[dt]]*0.5</f>
        <v>-60.348048638800343</v>
      </c>
      <c r="H74">
        <f>-$P$2*$M$2*(Tableau134[[#This Row],[t]]+$P$2*(EXP(-Tableau134[[#This Row],[t]]/$P$2)-1))</f>
        <v>-58.71443365175017</v>
      </c>
      <c r="I74" s="4">
        <f>-$P$2*$M$2*(1-EXP((-Tableau134[[#This Row],[t]]/$P$2)))</f>
        <v>-31.365704423216606</v>
      </c>
      <c r="J74" s="4">
        <f>Tableau134[[#This Row],[velocity analytics]]-Tableau134[[#This Row],[velocity]]</f>
        <v>4.6347471158050269E-2</v>
      </c>
      <c r="K74" t="s">
        <v>1084</v>
      </c>
    </row>
    <row r="75" spans="1:11" x14ac:dyDescent="0.35">
      <c r="A75">
        <f t="shared" si="4"/>
        <v>0.05</v>
      </c>
      <c r="B75">
        <f>SUM($A$2:A75)</f>
        <v>3.649999999999995</v>
      </c>
      <c r="C75">
        <f t="shared" si="3"/>
        <v>-147</v>
      </c>
      <c r="D75">
        <f>-$O$2*Tableau134[[#This Row],[velocity]]</f>
        <v>31.79734505472674</v>
      </c>
      <c r="E75">
        <f>(Tableau134[[#This Row],[Fg]]+Tableau134[[#This Row],[Ffric]])/$N$2</f>
        <v>-7.68017699635155</v>
      </c>
      <c r="F75">
        <f t="shared" si="5"/>
        <v>-31.79734505472674</v>
      </c>
      <c r="G75">
        <f>G74 +Tableau134[[#This Row],[velocity]]*Tableau134[[#This Row],[dt]]+Tableau134[[#This Row],[acceleration]]*Tableau134[[#This Row],[dt]]*Tableau134[[#This Row],[dt]]*0.5</f>
        <v>-61.947516112782125</v>
      </c>
      <c r="H75">
        <f>-$P$2*$M$2*(Tableau134[[#This Row],[t]]+$P$2*(EXP(-Tableau134[[#This Row],[t]]/$P$2)-1))</f>
        <v>-60.292344366246184</v>
      </c>
      <c r="I75" s="4">
        <f>-$P$2*$M$2*(1-EXP((-Tableau134[[#This Row],[t]]/$P$2)))</f>
        <v>-31.750510375583538</v>
      </c>
      <c r="J75" s="4">
        <f>Tableau134[[#This Row],[velocity analytics]]-Tableau134[[#This Row],[velocity]]</f>
        <v>4.6834679143202607E-2</v>
      </c>
      <c r="K75" t="s">
        <v>1085</v>
      </c>
    </row>
    <row r="76" spans="1:11" x14ac:dyDescent="0.35">
      <c r="A76">
        <f t="shared" si="4"/>
        <v>0.05</v>
      </c>
      <c r="B76">
        <f>SUM($A$2:A76)</f>
        <v>3.6999999999999948</v>
      </c>
      <c r="C76">
        <f t="shared" si="3"/>
        <v>-147</v>
      </c>
      <c r="D76">
        <f>-$O$2*Tableau134[[#This Row],[velocity]]</f>
        <v>32.181353904544316</v>
      </c>
      <c r="E76">
        <f>(Tableau134[[#This Row],[Fg]]+Tableau134[[#This Row],[Ffric]])/$N$2</f>
        <v>-7.6545764063637121</v>
      </c>
      <c r="F76">
        <f t="shared" si="5"/>
        <v>-32.181353904544316</v>
      </c>
      <c r="G76">
        <f>G75 +Tableau134[[#This Row],[velocity]]*Tableau134[[#This Row],[dt]]+Tableau134[[#This Row],[acceleration]]*Tableau134[[#This Row],[dt]]*Tableau134[[#This Row],[dt]]*0.5</f>
        <v>-63.566152028517294</v>
      </c>
      <c r="H76">
        <f>-$P$2*$M$2*(Tableau134[[#This Row],[t]]+$P$2*(EXP(-Tableau134[[#This Row],[t]]/$P$2)-1))</f>
        <v>-61.889463346798593</v>
      </c>
      <c r="I76" s="4">
        <f>-$P$2*$M$2*(1-EXP((-Tableau134[[#This Row],[t]]/$P$2)))</f>
        <v>-32.13403577688004</v>
      </c>
      <c r="J76" s="4">
        <f>Tableau134[[#This Row],[velocity analytics]]-Tableau134[[#This Row],[velocity]]</f>
        <v>4.7318127664276233E-2</v>
      </c>
      <c r="K76" t="s">
        <v>1086</v>
      </c>
    </row>
    <row r="77" spans="1:11" x14ac:dyDescent="0.35">
      <c r="A77">
        <f t="shared" si="4"/>
        <v>0.05</v>
      </c>
      <c r="B77">
        <f>SUM($A$2:A77)</f>
        <v>3.7499999999999947</v>
      </c>
      <c r="C77">
        <f t="shared" si="3"/>
        <v>-147</v>
      </c>
      <c r="D77">
        <f>-$O$2*Tableau134[[#This Row],[velocity]]</f>
        <v>32.564082724862502</v>
      </c>
      <c r="E77">
        <f>(Tableau134[[#This Row],[Fg]]+Tableau134[[#This Row],[Ffric]])/$N$2</f>
        <v>-7.6290611516758329</v>
      </c>
      <c r="F77">
        <f t="shared" si="5"/>
        <v>-32.564082724862502</v>
      </c>
      <c r="G77">
        <f>G76 +Tableau134[[#This Row],[velocity]]*Tableau134[[#This Row],[dt]]+Tableau134[[#This Row],[acceleration]]*Tableau134[[#This Row],[dt]]*Tableau134[[#This Row],[dt]]*0.5</f>
        <v>-65.203892491200023</v>
      </c>
      <c r="H77">
        <f>-$P$2*$M$2*(Tableau134[[#This Row],[t]]+$P$2*(EXP(-Tableau134[[#This Row],[t]]/$P$2)-1))</f>
        <v>-63.50572667244748</v>
      </c>
      <c r="I77" s="4">
        <f>-$P$2*$M$2*(1-EXP((-Tableau134[[#This Row],[t]]/$P$2)))</f>
        <v>-32.516284888503449</v>
      </c>
      <c r="J77" s="4">
        <f>Tableau134[[#This Row],[velocity analytics]]-Tableau134[[#This Row],[velocity]]</f>
        <v>4.7797836359052326E-2</v>
      </c>
      <c r="K77" t="s">
        <v>1087</v>
      </c>
    </row>
    <row r="78" spans="1:11" x14ac:dyDescent="0.35">
      <c r="A78">
        <f t="shared" si="4"/>
        <v>0.05</v>
      </c>
      <c r="B78">
        <f>SUM($A$2:A78)</f>
        <v>3.7999999999999945</v>
      </c>
      <c r="C78">
        <f t="shared" si="3"/>
        <v>-147</v>
      </c>
      <c r="D78">
        <f>-$O$2*Tableau134[[#This Row],[velocity]]</f>
        <v>32.945535782446292</v>
      </c>
      <c r="E78">
        <f>(Tableau134[[#This Row],[Fg]]+Tableau134[[#This Row],[Ffric]])/$N$2</f>
        <v>-7.6036309478369146</v>
      </c>
      <c r="F78">
        <f t="shared" si="5"/>
        <v>-32.945535782446292</v>
      </c>
      <c r="G78">
        <f>G77 +Tableau134[[#This Row],[velocity]]*Tableau134[[#This Row],[dt]]+Tableau134[[#This Row],[acceleration]]*Tableau134[[#This Row],[dt]]*Tableau134[[#This Row],[dt]]*0.5</f>
        <v>-66.860673819007133</v>
      </c>
      <c r="H78">
        <f>-$P$2*$M$2*(Tableau134[[#This Row],[t]]+$P$2*(EXP(-Tableau134[[#This Row],[t]]/$P$2)-1))</f>
        <v>-65.141070634949159</v>
      </c>
      <c r="I78" s="4">
        <f>-$P$2*$M$2*(1-EXP((-Tableau134[[#This Row],[t]]/$P$2)))</f>
        <v>-32.897261957670004</v>
      </c>
      <c r="J78" s="4">
        <f>Tableau134[[#This Row],[velocity analytics]]-Tableau134[[#This Row],[velocity]]</f>
        <v>4.8273824776288166E-2</v>
      </c>
      <c r="K78" t="s">
        <v>1088</v>
      </c>
    </row>
    <row r="79" spans="1:11" x14ac:dyDescent="0.35">
      <c r="A79">
        <f t="shared" si="4"/>
        <v>0.05</v>
      </c>
      <c r="B79">
        <f>SUM($A$2:A79)</f>
        <v>3.8499999999999943</v>
      </c>
      <c r="C79">
        <f t="shared" si="3"/>
        <v>-147</v>
      </c>
      <c r="D79">
        <f>-$O$2*Tableau134[[#This Row],[velocity]]</f>
        <v>33.325717329838135</v>
      </c>
      <c r="E79">
        <f>(Tableau134[[#This Row],[Fg]]+Tableau134[[#This Row],[Ffric]])/$N$2</f>
        <v>-7.5782855113441236</v>
      </c>
      <c r="F79">
        <f t="shared" si="5"/>
        <v>-33.325717329838135</v>
      </c>
      <c r="G79">
        <f>G78 +Tableau134[[#This Row],[velocity]]*Tableau134[[#This Row],[dt]]+Tableau134[[#This Row],[acceleration]]*Tableau134[[#This Row],[dt]]*Tableau134[[#This Row],[dt]]*0.5</f>
        <v>-68.536432542388212</v>
      </c>
      <c r="H79">
        <f>-$P$2*$M$2*(Tableau134[[#This Row],[t]]+$P$2*(EXP(-Tableau134[[#This Row],[t]]/$P$2)-1))</f>
        <v>-66.795431738066256</v>
      </c>
      <c r="I79" s="4">
        <f>-$P$2*$M$2*(1-EXP((-Tableau134[[#This Row],[t]]/$P$2)))</f>
        <v>-33.27697121746219</v>
      </c>
      <c r="J79" s="4">
        <f>Tableau134[[#This Row],[velocity analytics]]-Tableau134[[#This Row],[velocity]]</f>
        <v>4.8746112375944506E-2</v>
      </c>
      <c r="K79" t="s">
        <v>1089</v>
      </c>
    </row>
    <row r="80" spans="1:11" x14ac:dyDescent="0.35">
      <c r="A80">
        <f t="shared" si="4"/>
        <v>0.05</v>
      </c>
      <c r="B80">
        <f>SUM($A$2:A80)</f>
        <v>3.8999999999999941</v>
      </c>
      <c r="C80">
        <f t="shared" si="3"/>
        <v>-147</v>
      </c>
      <c r="D80">
        <f>-$O$2*Tableau134[[#This Row],[velocity]]</f>
        <v>33.704631605405339</v>
      </c>
      <c r="E80">
        <f>(Tableau134[[#This Row],[Fg]]+Tableau134[[#This Row],[Ffric]])/$N$2</f>
        <v>-7.5530245596396437</v>
      </c>
      <c r="F80">
        <f t="shared" si="5"/>
        <v>-33.704631605405339</v>
      </c>
      <c r="G80">
        <f>G79 +Tableau134[[#This Row],[velocity]]*Tableau134[[#This Row],[dt]]+Tableau134[[#This Row],[acceleration]]*Tableau134[[#This Row],[dt]]*Tableau134[[#This Row],[dt]]*0.5</f>
        <v>-70.231105403358029</v>
      </c>
      <c r="H80">
        <f>-$P$2*$M$2*(Tableau134[[#This Row],[t]]+$P$2*(EXP(-Tableau134[[#This Row],[t]]/$P$2)-1))</f>
        <v>-68.468746696863477</v>
      </c>
      <c r="I80" s="4">
        <f>-$P$2*$M$2*(1-EXP((-Tableau134[[#This Row],[t]]/$P$2)))</f>
        <v>-33.655416886875713</v>
      </c>
      <c r="J80" s="4">
        <f>Tableau134[[#This Row],[velocity analytics]]-Tableau134[[#This Row],[velocity]]</f>
        <v>4.9214718529626111E-2</v>
      </c>
      <c r="K80" t="s">
        <v>1090</v>
      </c>
    </row>
    <row r="81" spans="1:11" x14ac:dyDescent="0.35">
      <c r="A81">
        <f t="shared" si="4"/>
        <v>0.05</v>
      </c>
      <c r="B81">
        <f>SUM($A$2:A81)</f>
        <v>3.949999999999994</v>
      </c>
      <c r="C81">
        <f t="shared" si="3"/>
        <v>-147</v>
      </c>
      <c r="D81">
        <f>-$O$2*Tableau134[[#This Row],[velocity]]</f>
        <v>34.082282833387325</v>
      </c>
      <c r="E81">
        <f>(Tableau134[[#This Row],[Fg]]+Tableau134[[#This Row],[Ffric]])/$N$2</f>
        <v>-7.5278478111075113</v>
      </c>
      <c r="F81">
        <f t="shared" si="5"/>
        <v>-34.082282833387325</v>
      </c>
      <c r="G81">
        <f>G80 +Tableau134[[#This Row],[velocity]]*Tableau134[[#This Row],[dt]]+Tableau134[[#This Row],[acceleration]]*Tableau134[[#This Row],[dt]]*Tableau134[[#This Row],[dt]]*0.5</f>
        <v>-71.944629354791275</v>
      </c>
      <c r="H81">
        <f>-$P$2*$M$2*(Tableau134[[#This Row],[t]]+$P$2*(EXP(-Tableau134[[#This Row],[t]]/$P$2)-1))</f>
        <v>-70.160952437004497</v>
      </c>
      <c r="I81" s="4">
        <f>-$P$2*$M$2*(1-EXP((-Tableau134[[#This Row],[t]]/$P$2)))</f>
        <v>-34.032603170866309</v>
      </c>
      <c r="J81" s="4">
        <f>Tableau134[[#This Row],[velocity analytics]]-Tableau134[[#This Row],[velocity]]</f>
        <v>4.9679662521015189E-2</v>
      </c>
      <c r="K81" t="s">
        <v>1091</v>
      </c>
    </row>
    <row r="82" spans="1:11" x14ac:dyDescent="0.35">
      <c r="A82">
        <f t="shared" si="4"/>
        <v>0.05</v>
      </c>
      <c r="B82">
        <f>SUM($A$2:A82)</f>
        <v>3.9999999999999938</v>
      </c>
      <c r="C82">
        <f t="shared" si="3"/>
        <v>-147</v>
      </c>
      <c r="D82">
        <f>-$O$2*Tableau134[[#This Row],[velocity]]</f>
        <v>34.458675223942699</v>
      </c>
      <c r="E82">
        <f>(Tableau134[[#This Row],[Fg]]+Tableau134[[#This Row],[Ffric]])/$N$2</f>
        <v>-7.5027549850704869</v>
      </c>
      <c r="F82">
        <f t="shared" si="5"/>
        <v>-34.458675223942699</v>
      </c>
      <c r="G82">
        <f>G81 +Tableau134[[#This Row],[velocity]]*Tableau134[[#This Row],[dt]]+Tableau134[[#This Row],[acceleration]]*Tableau134[[#This Row],[dt]]*Tableau134[[#This Row],[dt]]*0.5</f>
        <v>-73.676941559719751</v>
      </c>
      <c r="H82">
        <f>-$P$2*$M$2*(Tableau134[[#This Row],[t]]+$P$2*(EXP(-Tableau134[[#This Row],[t]]/$P$2)-1))</f>
        <v>-71.871986094050186</v>
      </c>
      <c r="I82" s="4">
        <f>-$P$2*$M$2*(1-EXP((-Tableau134[[#This Row],[t]]/$P$2)))</f>
        <v>-34.408534260396593</v>
      </c>
      <c r="J82" s="4">
        <f>Tableau134[[#This Row],[velocity analytics]]-Tableau134[[#This Row],[velocity]]</f>
        <v>5.0140963546105866E-2</v>
      </c>
      <c r="K82" t="s">
        <v>1092</v>
      </c>
    </row>
    <row r="83" spans="1:11" x14ac:dyDescent="0.35">
      <c r="A83">
        <f t="shared" si="4"/>
        <v>0.05</v>
      </c>
      <c r="B83">
        <f>SUM($A$2:A83)</f>
        <v>4.0499999999999936</v>
      </c>
      <c r="C83">
        <f t="shared" si="3"/>
        <v>-147</v>
      </c>
      <c r="D83">
        <f>-$O$2*Tableau134[[#This Row],[velocity]]</f>
        <v>34.833812973196224</v>
      </c>
      <c r="E83">
        <f>(Tableau134[[#This Row],[Fg]]+Tableau134[[#This Row],[Ffric]])/$N$2</f>
        <v>-7.4777458017869192</v>
      </c>
      <c r="F83">
        <f t="shared" si="5"/>
        <v>-34.833812973196224</v>
      </c>
      <c r="G83">
        <f>G82 +Tableau134[[#This Row],[velocity]]*Tableau134[[#This Row],[dt]]+Tableau134[[#This Row],[acceleration]]*Tableau134[[#This Row],[dt]]*Tableau134[[#This Row],[dt]]*0.5</f>
        <v>-75.427979390631791</v>
      </c>
      <c r="H83">
        <f>-$P$2*$M$2*(Tableau134[[#This Row],[t]]+$P$2*(EXP(-Tableau134[[#This Row],[t]]/$P$2)-1))</f>
        <v>-73.601785012760956</v>
      </c>
      <c r="I83" s="4">
        <f>-$P$2*$M$2*(1-EXP((-Tableau134[[#This Row],[t]]/$P$2)))</f>
        <v>-34.783214332482537</v>
      </c>
      <c r="J83" s="4">
        <f>Tableau134[[#This Row],[velocity analytics]]-Tableau134[[#This Row],[velocity]]</f>
        <v>5.0598640713687359E-2</v>
      </c>
      <c r="K83" t="s">
        <v>1093</v>
      </c>
    </row>
    <row r="84" spans="1:11" x14ac:dyDescent="0.35">
      <c r="A84">
        <f t="shared" si="4"/>
        <v>0.05</v>
      </c>
      <c r="B84">
        <f>SUM($A$2:A84)</f>
        <v>4.0999999999999934</v>
      </c>
      <c r="C84">
        <f t="shared" si="3"/>
        <v>-147</v>
      </c>
      <c r="D84">
        <f>-$O$2*Tableau134[[#This Row],[velocity]]</f>
        <v>35.207700263285567</v>
      </c>
      <c r="E84">
        <f>(Tableau134[[#This Row],[Fg]]+Tableau134[[#This Row],[Ffric]])/$N$2</f>
        <v>-7.452819982447628</v>
      </c>
      <c r="F84">
        <f t="shared" si="5"/>
        <v>-35.207700263285567</v>
      </c>
      <c r="G84">
        <f>G83 +Tableau134[[#This Row],[velocity]]*Tableau134[[#This Row],[dt]]+Tableau134[[#This Row],[acceleration]]*Tableau134[[#This Row],[dt]]*Tableau134[[#This Row],[dt]]*0.5</f>
        <v>-77.197680428774134</v>
      </c>
      <c r="H84">
        <f>-$P$2*$M$2*(Tableau134[[#This Row],[t]]+$P$2*(EXP(-Tableau134[[#This Row],[t]]/$P$2)-1))</f>
        <v>-75.350286746400755</v>
      </c>
      <c r="I84" s="4">
        <f>-$P$2*$M$2*(1-EXP((-Tableau134[[#This Row],[t]]/$P$2)))</f>
        <v>-35.156647550239882</v>
      </c>
      <c r="J84" s="4">
        <f>Tableau134[[#This Row],[velocity analytics]]-Tableau134[[#This Row],[velocity]]</f>
        <v>5.1052713045685039E-2</v>
      </c>
      <c r="K84" t="s">
        <v>1094</v>
      </c>
    </row>
    <row r="85" spans="1:11" x14ac:dyDescent="0.35">
      <c r="A85">
        <f t="shared" si="4"/>
        <v>0.05</v>
      </c>
      <c r="B85">
        <f>SUM($A$2:A85)</f>
        <v>4.1499999999999932</v>
      </c>
      <c r="C85">
        <f t="shared" si="3"/>
        <v>-147</v>
      </c>
      <c r="D85">
        <f>-$O$2*Tableau134[[#This Row],[velocity]]</f>
        <v>35.580341262407948</v>
      </c>
      <c r="E85">
        <f>(Tableau134[[#This Row],[Fg]]+Tableau134[[#This Row],[Ffric]])/$N$2</f>
        <v>-7.4279772491728027</v>
      </c>
      <c r="F85">
        <f t="shared" si="5"/>
        <v>-35.580341262407948</v>
      </c>
      <c r="G85">
        <f>G84 +Tableau134[[#This Row],[velocity]]*Tableau134[[#This Row],[dt]]+Tableau134[[#This Row],[acceleration]]*Tableau134[[#This Row],[dt]]*Tableau134[[#This Row],[dt]]*0.5</f>
        <v>-78.985982463455997</v>
      </c>
      <c r="H85">
        <f>-$P$2*$M$2*(Tableau134[[#This Row],[t]]+$P$2*(EXP(-Tableau134[[#This Row],[t]]/$P$2)-1))</f>
        <v>-77.117429056041431</v>
      </c>
      <c r="I85" s="4">
        <f>-$P$2*$M$2*(1-EXP((-Tableau134[[#This Row],[t]]/$P$2)))</f>
        <v>-35.528838062930504</v>
      </c>
      <c r="J85" s="4">
        <f>Tableau134[[#This Row],[velocity analytics]]-Tableau134[[#This Row],[velocity]]</f>
        <v>5.1503199477444639E-2</v>
      </c>
      <c r="K85" t="s">
        <v>1095</v>
      </c>
    </row>
    <row r="86" spans="1:11" x14ac:dyDescent="0.35">
      <c r="A86">
        <f t="shared" si="4"/>
        <v>0.05</v>
      </c>
      <c r="B86">
        <f>SUM($A$2:A86)</f>
        <v>4.1999999999999931</v>
      </c>
      <c r="C86">
        <f t="shared" si="3"/>
        <v>-147</v>
      </c>
      <c r="D86">
        <f>-$O$2*Tableau134[[#This Row],[velocity]]</f>
        <v>35.951740124866589</v>
      </c>
      <c r="E86">
        <f>(Tableau134[[#This Row],[Fg]]+Tableau134[[#This Row],[Ffric]])/$N$2</f>
        <v>-7.4032173250088942</v>
      </c>
      <c r="F86">
        <f t="shared" si="5"/>
        <v>-35.951740124866589</v>
      </c>
      <c r="G86">
        <f>G85 +Tableau134[[#This Row],[velocity]]*Tableau134[[#This Row],[dt]]+Tableau134[[#This Row],[acceleration]]*Tableau134[[#This Row],[dt]]*Tableau134[[#This Row],[dt]]*0.5</f>
        <v>-80.792823491355591</v>
      </c>
      <c r="H86">
        <f>-$P$2*$M$2*(Tableau134[[#This Row],[t]]+$P$2*(EXP(-Tableau134[[#This Row],[t]]/$P$2)-1))</f>
        <v>-78.903149909874372</v>
      </c>
      <c r="I86" s="4">
        <f>-$P$2*$M$2*(1-EXP((-Tableau134[[#This Row],[t]]/$P$2)))</f>
        <v>-35.89979000600831</v>
      </c>
      <c r="J86" s="4">
        <f>Tableau134[[#This Row],[velocity analytics]]-Tableau134[[#This Row],[velocity]]</f>
        <v>5.1950118858279382E-2</v>
      </c>
      <c r="K86" t="s">
        <v>1096</v>
      </c>
    </row>
    <row r="87" spans="1:11" x14ac:dyDescent="0.35">
      <c r="A87">
        <f t="shared" si="4"/>
        <v>0.05</v>
      </c>
      <c r="B87">
        <f>SUM($A$2:A87)</f>
        <v>4.2499999999999929</v>
      </c>
      <c r="C87">
        <f t="shared" si="3"/>
        <v>-147</v>
      </c>
      <c r="D87">
        <f>-$O$2*Tableau134[[#This Row],[velocity]]</f>
        <v>36.321900991117033</v>
      </c>
      <c r="E87">
        <f>(Tableau134[[#This Row],[Fg]]+Tableau134[[#This Row],[Ffric]])/$N$2</f>
        <v>-7.3785399339255315</v>
      </c>
      <c r="F87">
        <f t="shared" si="5"/>
        <v>-36.321900991117033</v>
      </c>
      <c r="G87">
        <f>G86 +Tableau134[[#This Row],[velocity]]*Tableau134[[#This Row],[dt]]+Tableau134[[#This Row],[acceleration]]*Tableau134[[#This Row],[dt]]*Tableau134[[#This Row],[dt]]*0.5</f>
        <v>-82.618141715828855</v>
      </c>
      <c r="H87">
        <f>-$P$2*$M$2*(Tableau134[[#This Row],[t]]+$P$2*(EXP(-Tableau134[[#This Row],[t]]/$P$2)-1))</f>
        <v>-80.707387482517916</v>
      </c>
      <c r="I87" s="4">
        <f>-$P$2*$M$2*(1-EXP((-Tableau134[[#This Row],[t]]/$P$2)))</f>
        <v>-36.2695075011654</v>
      </c>
      <c r="J87" s="4">
        <f>Tableau134[[#This Row],[velocity analytics]]-Tableau134[[#This Row],[velocity]]</f>
        <v>5.2393489951633399E-2</v>
      </c>
      <c r="K87" t="s">
        <v>1097</v>
      </c>
    </row>
    <row r="88" spans="1:11" x14ac:dyDescent="0.35">
      <c r="A88">
        <f t="shared" si="4"/>
        <v>0.05</v>
      </c>
      <c r="B88">
        <f>SUM($A$2:A88)</f>
        <v>4.2999999999999927</v>
      </c>
      <c r="C88">
        <f t="shared" si="3"/>
        <v>-147</v>
      </c>
      <c r="D88">
        <f>-$O$2*Tableau134[[#This Row],[velocity]]</f>
        <v>36.690827987813307</v>
      </c>
      <c r="E88">
        <f>(Tableau134[[#This Row],[Fg]]+Tableau134[[#This Row],[Ffric]])/$N$2</f>
        <v>-7.3539448008124459</v>
      </c>
      <c r="F88">
        <f t="shared" si="5"/>
        <v>-36.690827987813307</v>
      </c>
      <c r="G88">
        <f>G87 +Tableau134[[#This Row],[velocity]]*Tableau134[[#This Row],[dt]]+Tableau134[[#This Row],[acceleration]]*Tableau134[[#This Row],[dt]]*Tableau134[[#This Row],[dt]]*0.5</f>
        <v>-84.461875546220526</v>
      </c>
      <c r="H88">
        <f>-$P$2*$M$2*(Tableau134[[#This Row],[t]]+$P$2*(EXP(-Tableau134[[#This Row],[t]]/$P$2)-1))</f>
        <v>-82.530080154332808</v>
      </c>
      <c r="I88" s="4">
        <f>-$P$2*$M$2*(1-EXP((-Tableau134[[#This Row],[t]]/$P$2)))</f>
        <v>-36.637994656377742</v>
      </c>
      <c r="J88" s="4">
        <f>Tableau134[[#This Row],[velocity analytics]]-Tableau134[[#This Row],[velocity]]</f>
        <v>5.2833331435564901E-2</v>
      </c>
      <c r="K88" t="s">
        <v>1098</v>
      </c>
    </row>
    <row r="89" spans="1:11" x14ac:dyDescent="0.35">
      <c r="A89">
        <f t="shared" si="4"/>
        <v>0.05</v>
      </c>
      <c r="B89">
        <f>SUM($A$2:A89)</f>
        <v>4.3499999999999925</v>
      </c>
      <c r="C89">
        <f t="shared" si="3"/>
        <v>-147</v>
      </c>
      <c r="D89">
        <f>-$O$2*Tableau134[[#This Row],[velocity]]</f>
        <v>37.058525227853927</v>
      </c>
      <c r="E89">
        <f>(Tableau134[[#This Row],[Fg]]+Tableau134[[#This Row],[Ffric]])/$N$2</f>
        <v>-7.3294316514764057</v>
      </c>
      <c r="F89">
        <f t="shared" si="5"/>
        <v>-37.058525227853927</v>
      </c>
      <c r="G89">
        <f>G88 +Tableau134[[#This Row],[velocity]]*Tableau134[[#This Row],[dt]]+Tableau134[[#This Row],[acceleration]]*Tableau134[[#This Row],[dt]]*Tableau134[[#This Row],[dt]]*0.5</f>
        <v>-86.323963597177567</v>
      </c>
      <c r="H89">
        <f>-$P$2*$M$2*(Tableau134[[#This Row],[t]]+$P$2*(EXP(-Tableau134[[#This Row],[t]]/$P$2)-1))</f>
        <v>-84.37116651073606</v>
      </c>
      <c r="I89" s="4">
        <f>-$P$2*$M$2*(1-EXP((-Tableau134[[#This Row],[t]]/$P$2)))</f>
        <v>-37.005255565950854</v>
      </c>
      <c r="J89" s="4">
        <f>Tableau134[[#This Row],[velocity analytics]]-Tableau134[[#This Row],[velocity]]</f>
        <v>5.3269661903073029E-2</v>
      </c>
      <c r="K89" t="s">
        <v>1099</v>
      </c>
    </row>
    <row r="90" spans="1:11" x14ac:dyDescent="0.35">
      <c r="A90">
        <f t="shared" si="4"/>
        <v>0.05</v>
      </c>
      <c r="B90">
        <f>SUM($A$2:A90)</f>
        <v>4.3999999999999924</v>
      </c>
      <c r="C90">
        <f t="shared" si="3"/>
        <v>-147</v>
      </c>
      <c r="D90">
        <f>-$O$2*Tableau134[[#This Row],[velocity]]</f>
        <v>37.42499681042775</v>
      </c>
      <c r="E90">
        <f>(Tableau134[[#This Row],[Fg]]+Tableau134[[#This Row],[Ffric]])/$N$2</f>
        <v>-7.3050002126381495</v>
      </c>
      <c r="F90">
        <f t="shared" si="5"/>
        <v>-37.42499681042775</v>
      </c>
      <c r="G90">
        <f>G89 +Tableau134[[#This Row],[velocity]]*Tableau134[[#This Row],[dt]]+Tableau134[[#This Row],[acceleration]]*Tableau134[[#This Row],[dt]]*Tableau134[[#This Row],[dt]]*0.5</f>
        <v>-88.204344687964749</v>
      </c>
      <c r="H90">
        <f>-$P$2*$M$2*(Tableau134[[#This Row],[t]]+$P$2*(EXP(-Tableau134[[#This Row],[t]]/$P$2)-1))</f>
        <v>-86.230585341519387</v>
      </c>
      <c r="I90" s="4">
        <f>-$P$2*$M$2*(1-EXP((-Tableau134[[#This Row],[t]]/$P$2)))</f>
        <v>-37.371294310565297</v>
      </c>
      <c r="J90" s="4">
        <f>Tableau134[[#This Row],[velocity analytics]]-Tableau134[[#This Row],[velocity]]</f>
        <v>5.3702499862453124E-2</v>
      </c>
      <c r="K90" t="s">
        <v>1100</v>
      </c>
    </row>
    <row r="91" spans="1:11" x14ac:dyDescent="0.35">
      <c r="A91">
        <f t="shared" si="4"/>
        <v>0.05</v>
      </c>
      <c r="B91">
        <f>SUM($A$2:A91)</f>
        <v>4.4499999999999922</v>
      </c>
      <c r="C91">
        <f t="shared" si="3"/>
        <v>-147</v>
      </c>
      <c r="D91">
        <f>-$O$2*Tableau134[[#This Row],[velocity]]</f>
        <v>37.790246821059661</v>
      </c>
      <c r="E91">
        <f>(Tableau134[[#This Row],[Fg]]+Tableau134[[#This Row],[Ffric]])/$N$2</f>
        <v>-7.2806502119293555</v>
      </c>
      <c r="F91">
        <f t="shared" si="5"/>
        <v>-37.790246821059661</v>
      </c>
      <c r="G91">
        <f>G90 +Tableau134[[#This Row],[velocity]]*Tableau134[[#This Row],[dt]]+Tableau134[[#This Row],[acceleration]]*Tableau134[[#This Row],[dt]]*Tableau134[[#This Row],[dt]]*0.5</f>
        <v>-90.10295784178264</v>
      </c>
      <c r="H91">
        <f>-$P$2*$M$2*(Tableau134[[#This Row],[t]]+$P$2*(EXP(-Tableau134[[#This Row],[t]]/$P$2)-1))</f>
        <v>-88.108275640169097</v>
      </c>
      <c r="I91" s="4">
        <f>-$P$2*$M$2*(1-EXP((-Tableau134[[#This Row],[t]]/$P$2)))</f>
        <v>-37.736114957321981</v>
      </c>
      <c r="J91" s="4">
        <f>Tableau134[[#This Row],[velocity analytics]]-Tableau134[[#This Row],[velocity]]</f>
        <v>5.4131863737680419E-2</v>
      </c>
      <c r="K91" t="s">
        <v>1101</v>
      </c>
    </row>
    <row r="92" spans="1:11" x14ac:dyDescent="0.35">
      <c r="A92">
        <f t="shared" si="4"/>
        <v>0.05</v>
      </c>
      <c r="B92">
        <f>SUM($A$2:A92)</f>
        <v>4.499999999999992</v>
      </c>
      <c r="C92">
        <f t="shared" si="3"/>
        <v>-147</v>
      </c>
      <c r="D92">
        <f>-$O$2*Tableau134[[#This Row],[velocity]]</f>
        <v>38.154279331656127</v>
      </c>
      <c r="E92">
        <f>(Tableau134[[#This Row],[Fg]]+Tableau134[[#This Row],[Ffric]])/$N$2</f>
        <v>-7.2563813778895918</v>
      </c>
      <c r="F92">
        <f t="shared" si="5"/>
        <v>-38.154279331656127</v>
      </c>
      <c r="G92">
        <f>G91 +Tableau134[[#This Row],[velocity]]*Tableau134[[#This Row],[dt]]+Tableau134[[#This Row],[acceleration]]*Tableau134[[#This Row],[dt]]*Tableau134[[#This Row],[dt]]*0.5</f>
        <v>-92.019742285087801</v>
      </c>
      <c r="H92">
        <f>-$P$2*$M$2*(Tableau134[[#This Row],[t]]+$P$2*(EXP(-Tableau134[[#This Row],[t]]/$P$2)-1))</f>
        <v>-90.004176603187474</v>
      </c>
      <c r="I92" s="4">
        <f>-$P$2*$M$2*(1-EXP((-Tableau134[[#This Row],[t]]/$P$2)))</f>
        <v>-38.099721559787426</v>
      </c>
      <c r="J92" s="4">
        <f>Tableau134[[#This Row],[velocity analytics]]-Tableau134[[#This Row],[velocity]]</f>
        <v>5.4557771868701366E-2</v>
      </c>
      <c r="K92" t="s">
        <v>1102</v>
      </c>
    </row>
    <row r="93" spans="1:11" x14ac:dyDescent="0.35">
      <c r="A93">
        <f t="shared" si="4"/>
        <v>0.05</v>
      </c>
      <c r="B93">
        <f>SUM($A$2:A93)</f>
        <v>4.5499999999999918</v>
      </c>
      <c r="C93">
        <f t="shared" si="3"/>
        <v>-147</v>
      </c>
      <c r="D93">
        <f>-$O$2*Tableau134[[#This Row],[velocity]]</f>
        <v>38.517098400550609</v>
      </c>
      <c r="E93">
        <f>(Tableau134[[#This Row],[Fg]]+Tableau134[[#This Row],[Ffric]])/$N$2</f>
        <v>-7.232193439963293</v>
      </c>
      <c r="F93">
        <f t="shared" si="5"/>
        <v>-38.517098400550609</v>
      </c>
      <c r="G93">
        <f>G92 +Tableau134[[#This Row],[velocity]]*Tableau134[[#This Row],[dt]]+Tableau134[[#This Row],[acceleration]]*Tableau134[[#This Row],[dt]]*Tableau134[[#This Row],[dt]]*0.5</f>
        <v>-93.954637446915285</v>
      </c>
      <c r="H93">
        <f>-$P$2*$M$2*(Tableau134[[#This Row],[t]]+$P$2*(EXP(-Tableau134[[#This Row],[t]]/$P$2)-1))</f>
        <v>-91.918227629418482</v>
      </c>
      <c r="I93" s="4">
        <f>-$P$2*$M$2*(1-EXP((-Tableau134[[#This Row],[t]]/$P$2)))</f>
        <v>-38.462118158038685</v>
      </c>
      <c r="J93" s="4">
        <f>Tableau134[[#This Row],[velocity analytics]]-Tableau134[[#This Row],[velocity]]</f>
        <v>5.4980242511923905E-2</v>
      </c>
      <c r="K93" t="s">
        <v>1103</v>
      </c>
    </row>
    <row r="94" spans="1:11" x14ac:dyDescent="0.35">
      <c r="A94">
        <f t="shared" si="4"/>
        <v>0.05</v>
      </c>
      <c r="B94">
        <f>SUM($A$2:A94)</f>
        <v>4.5999999999999917</v>
      </c>
      <c r="C94">
        <f t="shared" si="3"/>
        <v>-147</v>
      </c>
      <c r="D94">
        <f>-$O$2*Tableau134[[#This Row],[velocity]]</f>
        <v>38.878708072548775</v>
      </c>
      <c r="E94">
        <f>(Tableau134[[#This Row],[Fg]]+Tableau134[[#This Row],[Ffric]])/$N$2</f>
        <v>-7.2080861284967481</v>
      </c>
      <c r="F94">
        <f t="shared" si="5"/>
        <v>-38.878708072548775</v>
      </c>
      <c r="G94">
        <f>G93 +Tableau134[[#This Row],[velocity]]*Tableau134[[#This Row],[dt]]+Tableau134[[#This Row],[acceleration]]*Tableau134[[#This Row],[dt]]*Tableau134[[#This Row],[dt]]*0.5</f>
        <v>-95.907582958203335</v>
      </c>
      <c r="H94">
        <f>-$P$2*$M$2*(Tableau134[[#This Row],[t]]+$P$2*(EXP(-Tableau134[[#This Row],[t]]/$P$2)-1))</f>
        <v>-93.85036831937245</v>
      </c>
      <c r="I94" s="4">
        <f>-$P$2*$M$2*(1-EXP((-Tableau134[[#This Row],[t]]/$P$2)))</f>
        <v>-38.823308778708423</v>
      </c>
      <c r="J94" s="4">
        <f>Tableau134[[#This Row],[velocity analytics]]-Tableau134[[#This Row],[velocity]]</f>
        <v>5.539929384035247E-2</v>
      </c>
      <c r="K94" t="s">
        <v>1104</v>
      </c>
    </row>
    <row r="95" spans="1:11" x14ac:dyDescent="0.35">
      <c r="A95">
        <f t="shared" si="4"/>
        <v>0.05</v>
      </c>
      <c r="B95">
        <f>SUM($A$2:A95)</f>
        <v>4.6499999999999915</v>
      </c>
      <c r="C95">
        <f t="shared" si="3"/>
        <v>-147</v>
      </c>
      <c r="D95">
        <f>-$O$2*Tableau134[[#This Row],[velocity]]</f>
        <v>39.239112378973616</v>
      </c>
      <c r="E95">
        <f>(Tableau134[[#This Row],[Fg]]+Tableau134[[#This Row],[Ffric]])/$N$2</f>
        <v>-7.1840591747350926</v>
      </c>
      <c r="F95">
        <f t="shared" si="5"/>
        <v>-39.239112378973616</v>
      </c>
      <c r="G95">
        <f>G94 +Tableau134[[#This Row],[velocity]]*Tableau134[[#This Row],[dt]]+Tableau134[[#This Row],[acceleration]]*Tableau134[[#This Row],[dt]]*Tableau134[[#This Row],[dt]]*0.5</f>
        <v>-97.87851865112043</v>
      </c>
      <c r="H95">
        <f>-$P$2*$M$2*(Tableau134[[#This Row],[t]]+$P$2*(EXP(-Tableau134[[#This Row],[t]]/$P$2)-1))</f>
        <v>-95.80053847455747</v>
      </c>
      <c r="I95" s="4">
        <f>-$P$2*$M$2*(1-EXP((-Tableau134[[#This Row],[t]]/$P$2)))</f>
        <v>-39.183297435029417</v>
      </c>
      <c r="J95" s="4">
        <f>Tableau134[[#This Row],[velocity analytics]]-Tableau134[[#This Row],[velocity]]</f>
        <v>5.5814943944199058E-2</v>
      </c>
      <c r="K95" t="s">
        <v>1105</v>
      </c>
    </row>
    <row r="96" spans="1:11" x14ac:dyDescent="0.35">
      <c r="A96">
        <f t="shared" si="4"/>
        <v>0.05</v>
      </c>
      <c r="B96">
        <f>SUM($A$2:A96)</f>
        <v>4.6999999999999913</v>
      </c>
      <c r="C96">
        <f t="shared" si="3"/>
        <v>-147</v>
      </c>
      <c r="D96">
        <f>-$O$2*Tableau134[[#This Row],[velocity]]</f>
        <v>39.598315337710368</v>
      </c>
      <c r="E96">
        <f>(Tableau134[[#This Row],[Fg]]+Tableau134[[#This Row],[Ffric]])/$N$2</f>
        <v>-7.1601123108193088</v>
      </c>
      <c r="F96">
        <f t="shared" si="5"/>
        <v>-39.598315337710368</v>
      </c>
      <c r="G96">
        <f>G95 +Tableau134[[#This Row],[velocity]]*Tableau134[[#This Row],[dt]]+Tableau134[[#This Row],[acceleration]]*Tableau134[[#This Row],[dt]]*Tableau134[[#This Row],[dt]]*0.5</f>
        <v>-99.867384558394463</v>
      </c>
      <c r="H96">
        <f>-$P$2*$M$2*(Tableau134[[#This Row],[t]]+$P$2*(EXP(-Tableau134[[#This Row],[t]]/$P$2)-1))</f>
        <v>-97.768678096808287</v>
      </c>
      <c r="I96" s="4">
        <f>-$P$2*$M$2*(1-EXP((-Tableau134[[#This Row],[t]]/$P$2)))</f>
        <v>-39.542088126879364</v>
      </c>
      <c r="J96" s="4">
        <f>Tableau134[[#This Row],[velocity analytics]]-Tableau134[[#This Row],[velocity]]</f>
        <v>5.6227210831004015E-2</v>
      </c>
      <c r="K96" t="s">
        <v>1106</v>
      </c>
    </row>
    <row r="97" spans="1:11" x14ac:dyDescent="0.35">
      <c r="A97">
        <f t="shared" si="4"/>
        <v>0.05</v>
      </c>
      <c r="B97">
        <f>SUM($A$2:A97)</f>
        <v>4.7499999999999911</v>
      </c>
      <c r="C97">
        <f t="shared" si="3"/>
        <v>-147</v>
      </c>
      <c r="D97">
        <f>-$O$2*Tableau134[[#This Row],[velocity]]</f>
        <v>39.956320953251335</v>
      </c>
      <c r="E97">
        <f>(Tableau134[[#This Row],[Fg]]+Tableau134[[#This Row],[Ffric]])/$N$2</f>
        <v>-7.1362452697832444</v>
      </c>
      <c r="F97">
        <f t="shared" si="5"/>
        <v>-39.956320953251335</v>
      </c>
      <c r="G97">
        <f>G96 +Tableau134[[#This Row],[velocity]]*Tableau134[[#This Row],[dt]]+Tableau134[[#This Row],[acceleration]]*Tableau134[[#This Row],[dt]]*Tableau134[[#This Row],[dt]]*0.5</f>
        <v>-101.87412091264426</v>
      </c>
      <c r="H97">
        <f>-$P$2*$M$2*(Tableau134[[#This Row],[t]]+$P$2*(EXP(-Tableau134[[#This Row],[t]]/$P$2)-1))</f>
        <v>-99.754727387620903</v>
      </c>
      <c r="I97" s="4">
        <f>-$P$2*$M$2*(1-EXP((-Tableau134[[#This Row],[t]]/$P$2)))</f>
        <v>-39.899684840825181</v>
      </c>
      <c r="J97" s="4">
        <f>Tableau134[[#This Row],[velocity analytics]]-Tableau134[[#This Row],[velocity]]</f>
        <v>5.6636112426154739E-2</v>
      </c>
      <c r="K97" t="s">
        <v>1107</v>
      </c>
    </row>
    <row r="98" spans="1:11" x14ac:dyDescent="0.35">
      <c r="A98">
        <f t="shared" si="4"/>
        <v>0.05</v>
      </c>
      <c r="B98">
        <f>SUM($A$2:A98)</f>
        <v>4.7999999999999909</v>
      </c>
      <c r="C98">
        <f t="shared" si="3"/>
        <v>-147</v>
      </c>
      <c r="D98">
        <f>-$O$2*Tableau134[[#This Row],[velocity]]</f>
        <v>40.313133216740496</v>
      </c>
      <c r="E98">
        <f>(Tableau134[[#This Row],[Fg]]+Tableau134[[#This Row],[Ffric]])/$N$2</f>
        <v>-7.1124577855506335</v>
      </c>
      <c r="F98">
        <f t="shared" si="5"/>
        <v>-40.313133216740496</v>
      </c>
      <c r="G98">
        <f>G97 +Tableau134[[#This Row],[velocity]]*Tableau134[[#This Row],[dt]]+Tableau134[[#This Row],[acceleration]]*Tableau134[[#This Row],[dt]]*Tableau134[[#This Row],[dt]]*0.5</f>
        <v>-103.89866814571322</v>
      </c>
      <c r="H98">
        <f>-$P$2*$M$2*(Tableau134[[#This Row],[t]]+$P$2*(EXP(-Tableau134[[#This Row],[t]]/$P$2)-1))</f>
        <v>-101.75862674748821</v>
      </c>
      <c r="I98" s="4">
        <f>-$P$2*$M$2*(1-EXP((-Tableau134[[#This Row],[t]]/$P$2)))</f>
        <v>-40.256091550167369</v>
      </c>
      <c r="J98" s="4">
        <f>Tableau134[[#This Row],[velocity analytics]]-Tableau134[[#This Row],[velocity]]</f>
        <v>5.7041666573127259E-2</v>
      </c>
      <c r="K98" t="s">
        <v>1108</v>
      </c>
    </row>
    <row r="99" spans="1:11" x14ac:dyDescent="0.35">
      <c r="A99">
        <f t="shared" si="4"/>
        <v>0.05</v>
      </c>
      <c r="B99">
        <f>SUM($A$2:A99)</f>
        <v>4.8499999999999908</v>
      </c>
      <c r="C99">
        <f t="shared" si="3"/>
        <v>-147</v>
      </c>
      <c r="D99">
        <f>-$O$2*Tableau134[[#This Row],[velocity]]</f>
        <v>40.66875610601803</v>
      </c>
      <c r="E99">
        <f>(Tableau134[[#This Row],[Fg]]+Tableau134[[#This Row],[Ffric]])/$N$2</f>
        <v>-7.0887495929321309</v>
      </c>
      <c r="F99">
        <f t="shared" si="5"/>
        <v>-40.66875610601803</v>
      </c>
      <c r="G99">
        <f>G98 +Tableau134[[#This Row],[velocity]]*Tableau134[[#This Row],[dt]]+Tableau134[[#This Row],[acceleration]]*Tableau134[[#This Row],[dt]]*Tableau134[[#This Row],[dt]]*0.5</f>
        <v>-105.94096688800529</v>
      </c>
      <c r="H99">
        <f>-$P$2*$M$2*(Tableau134[[#This Row],[t]]+$P$2*(EXP(-Tableau134[[#This Row],[t]]/$P$2)-1))</f>
        <v>-103.78031677523651</v>
      </c>
      <c r="I99" s="4">
        <f>-$P$2*$M$2*(1-EXP((-Tableau134[[#This Row],[t]]/$P$2)))</f>
        <v>-40.611312214984146</v>
      </c>
      <c r="J99" s="4">
        <f>Tableau134[[#This Row],[velocity analytics]]-Tableau134[[#This Row],[velocity]]</f>
        <v>5.7443891033884142E-2</v>
      </c>
      <c r="K99" t="s">
        <v>1109</v>
      </c>
    </row>
    <row r="100" spans="1:11" x14ac:dyDescent="0.35">
      <c r="A100">
        <f t="shared" si="4"/>
        <v>0.05</v>
      </c>
      <c r="B100">
        <f>SUM($A$2:A100)</f>
        <v>4.8999999999999906</v>
      </c>
      <c r="C100">
        <f t="shared" si="3"/>
        <v>-147</v>
      </c>
      <c r="D100">
        <f>-$O$2*Tableau134[[#This Row],[velocity]]</f>
        <v>41.023193585664636</v>
      </c>
      <c r="E100">
        <f>(Tableau134[[#This Row],[Fg]]+Tableau134[[#This Row],[Ffric]])/$N$2</f>
        <v>-7.0651204276223574</v>
      </c>
      <c r="F100">
        <f t="shared" si="5"/>
        <v>-41.023193585664636</v>
      </c>
      <c r="G100">
        <f>G99 +Tableau134[[#This Row],[velocity]]*Tableau134[[#This Row],[dt]]+Tableau134[[#This Row],[acceleration]]*Tableau134[[#This Row],[dt]]*Tableau134[[#This Row],[dt]]*0.5</f>
        <v>-108.00095796782306</v>
      </c>
      <c r="H100">
        <f>-$P$2*$M$2*(Tableau134[[#This Row],[t]]+$P$2*(EXP(-Tableau134[[#This Row],[t]]/$P$2)-1))</f>
        <v>-105.81973826736665</v>
      </c>
      <c r="I100" s="4">
        <f>-$P$2*$M$2*(1-EXP((-Tableau134[[#This Row],[t]]/$P$2)))</f>
        <v>-40.965350782175463</v>
      </c>
      <c r="J100" s="4">
        <f>Tableau134[[#This Row],[velocity analytics]]-Tableau134[[#This Row],[velocity]]</f>
        <v>5.7842803489172923E-2</v>
      </c>
      <c r="K100" t="s">
        <v>1110</v>
      </c>
    </row>
    <row r="101" spans="1:11" x14ac:dyDescent="0.35">
      <c r="A101">
        <f t="shared" si="4"/>
        <v>0.05</v>
      </c>
      <c r="B101">
        <f>SUM($A$2:A101)</f>
        <v>4.9499999999999904</v>
      </c>
      <c r="C101">
        <f t="shared" si="3"/>
        <v>-147</v>
      </c>
      <c r="D101">
        <f>-$O$2*Tableau134[[#This Row],[velocity]]</f>
        <v>41.376449607045757</v>
      </c>
      <c r="E101">
        <f>(Tableau134[[#This Row],[Fg]]+Tableau134[[#This Row],[Ffric]])/$N$2</f>
        <v>-7.0415700261969496</v>
      </c>
      <c r="F101">
        <f t="shared" si="5"/>
        <v>-41.376449607045757</v>
      </c>
      <c r="G101">
        <f>G100 +Tableau134[[#This Row],[velocity]]*Tableau134[[#This Row],[dt]]+Tableau134[[#This Row],[acceleration]]*Tableau134[[#This Row],[dt]]*Tableau134[[#This Row],[dt]]*0.5</f>
        <v>-110.07858241070808</v>
      </c>
      <c r="H101">
        <f>-$P$2*$M$2*(Tableau134[[#This Row],[t]]+$P$2*(EXP(-Tableau134[[#This Row],[t]]/$P$2)-1))</f>
        <v>-107.87683221739672</v>
      </c>
      <c r="I101" s="4">
        <f>-$P$2*$M$2*(1-EXP((-Tableau134[[#This Row],[t]]/$P$2)))</f>
        <v>-41.31821118550679</v>
      </c>
      <c r="J101" s="4">
        <f>Tableau134[[#This Row],[velocity analytics]]-Tableau134[[#This Row],[velocity]]</f>
        <v>5.8238421538966634E-2</v>
      </c>
      <c r="K101" t="s">
        <v>1111</v>
      </c>
    </row>
    <row r="102" spans="1:11" x14ac:dyDescent="0.35">
      <c r="A102">
        <f t="shared" si="4"/>
        <v>0.05</v>
      </c>
      <c r="B102">
        <f>SUM($A$2:A102)</f>
        <v>4.9999999999999902</v>
      </c>
      <c r="C102">
        <f t="shared" si="3"/>
        <v>-147</v>
      </c>
      <c r="D102">
        <f>-$O$2*Tableau134[[#This Row],[velocity]]</f>
        <v>41.728528108355604</v>
      </c>
      <c r="E102">
        <f>(Tableau134[[#This Row],[Fg]]+Tableau134[[#This Row],[Ffric]])/$N$2</f>
        <v>-7.018098126109626</v>
      </c>
      <c r="F102">
        <f t="shared" si="5"/>
        <v>-41.728528108355604</v>
      </c>
      <c r="G102">
        <f>G101 +Tableau134[[#This Row],[velocity]]*Tableau134[[#This Row],[dt]]+Tableau134[[#This Row],[acceleration]]*Tableau134[[#This Row],[dt]]*Tableau134[[#This Row],[dt]]*0.5</f>
        <v>-112.17378143878349</v>
      </c>
      <c r="H102">
        <f>-$P$2*$M$2*(Tableau134[[#This Row],[t]]+$P$2*(EXP(-Tableau134[[#This Row],[t]]/$P$2)-1))</f>
        <v>-109.9515398152049</v>
      </c>
      <c r="I102" s="4">
        <f>-$P$2*$M$2*(1-EXP((-Tableau134[[#This Row],[t]]/$P$2)))</f>
        <v>-41.669897345652913</v>
      </c>
      <c r="J102" s="4">
        <f>Tableau134[[#This Row],[velocity analytics]]-Tableau134[[#This Row],[velocity]]</f>
        <v>5.8630762702691186E-2</v>
      </c>
      <c r="K102" t="s">
        <v>1112</v>
      </c>
    </row>
    <row r="103" spans="1:11" x14ac:dyDescent="0.35">
      <c r="A103">
        <f t="shared" si="4"/>
        <v>0.05</v>
      </c>
      <c r="B103">
        <f>SUM($A$2:A103)</f>
        <v>5.0499999999999901</v>
      </c>
      <c r="C103">
        <f t="shared" si="3"/>
        <v>-147</v>
      </c>
      <c r="D103">
        <f>-$O$2*Tableau134[[#This Row],[velocity]]</f>
        <v>42.079433014661085</v>
      </c>
      <c r="E103">
        <f>(Tableau134[[#This Row],[Fg]]+Tableau134[[#This Row],[Ffric]])/$N$2</f>
        <v>-6.9947044656892619</v>
      </c>
      <c r="F103">
        <f t="shared" si="5"/>
        <v>-42.079433014661085</v>
      </c>
      <c r="G103">
        <f>G102 +Tableau134[[#This Row],[velocity]]*Tableau134[[#This Row],[dt]]+Tableau134[[#This Row],[acceleration]]*Tableau134[[#This Row],[dt]]*Tableau134[[#This Row],[dt]]*0.5</f>
        <v>-114.28649647009867</v>
      </c>
      <c r="H103">
        <f>-$P$2*$M$2*(Tableau134[[#This Row],[t]]+$P$2*(EXP(-Tableau134[[#This Row],[t]]/$P$2)-1))</f>
        <v>-112.04380244637659</v>
      </c>
      <c r="I103" s="4">
        <f>-$P$2*$M$2*(1-EXP((-Tableau134[[#This Row],[t]]/$P$2)))</f>
        <v>-42.020413170241461</v>
      </c>
      <c r="J103" s="4">
        <f>Tableau134[[#This Row],[velocity analytics]]-Tableau134[[#This Row],[velocity]]</f>
        <v>5.9019844419623269E-2</v>
      </c>
      <c r="K103" t="s">
        <v>1113</v>
      </c>
    </row>
    <row r="104" spans="1:11" x14ac:dyDescent="0.35">
      <c r="A104">
        <f t="shared" si="4"/>
        <v>0.05</v>
      </c>
      <c r="B104">
        <f>SUM($A$2:A104)</f>
        <v>5.0999999999999899</v>
      </c>
      <c r="C104">
        <f t="shared" si="3"/>
        <v>-147</v>
      </c>
      <c r="D104">
        <f>-$O$2*Tableau134[[#This Row],[velocity]]</f>
        <v>42.429168237945547</v>
      </c>
      <c r="E104">
        <f>(Tableau134[[#This Row],[Fg]]+Tableau134[[#This Row],[Ffric]])/$N$2</f>
        <v>-6.9713887841369635</v>
      </c>
      <c r="F104">
        <f t="shared" si="5"/>
        <v>-42.429168237945547</v>
      </c>
      <c r="G104">
        <f>G103 +Tableau134[[#This Row],[velocity]]*Tableau134[[#This Row],[dt]]+Tableau134[[#This Row],[acceleration]]*Tableau134[[#This Row],[dt]]*Tableau134[[#This Row],[dt]]*0.5</f>
        <v>-116.41666911797611</v>
      </c>
      <c r="H104">
        <f>-$P$2*$M$2*(Tableau134[[#This Row],[t]]+$P$2*(EXP(-Tableau134[[#This Row],[t]]/$P$2)-1))</f>
        <v>-114.15356169155405</v>
      </c>
      <c r="I104" s="4">
        <f>-$P$2*$M$2*(1-EXP((-Tableau134[[#This Row],[t]]/$P$2)))</f>
        <v>-42.369762553896301</v>
      </c>
      <c r="J104" s="4">
        <f>Tableau134[[#This Row],[velocity analytics]]-Tableau134[[#This Row],[velocity]]</f>
        <v>5.9405684049245622E-2</v>
      </c>
      <c r="K104" t="s">
        <v>1114</v>
      </c>
    </row>
    <row r="105" spans="1:11" x14ac:dyDescent="0.35">
      <c r="A105">
        <f t="shared" si="4"/>
        <v>0.05</v>
      </c>
      <c r="B105">
        <f>SUM($A$2:A105)</f>
        <v>5.1499999999999897</v>
      </c>
      <c r="C105">
        <f t="shared" si="3"/>
        <v>-147</v>
      </c>
      <c r="D105">
        <f>-$O$2*Tableau134[[#This Row],[velocity]]</f>
        <v>42.777737677152395</v>
      </c>
      <c r="E105">
        <f>(Tableau134[[#This Row],[Fg]]+Tableau134[[#This Row],[Ffric]])/$N$2</f>
        <v>-6.9481508215231731</v>
      </c>
      <c r="F105">
        <f t="shared" si="5"/>
        <v>-42.777737677152395</v>
      </c>
      <c r="G105">
        <f>G104 +Tableau134[[#This Row],[velocity]]*Tableau134[[#This Row],[dt]]+Tableau134[[#This Row],[acceleration]]*Tableau134[[#This Row],[dt]]*Tableau134[[#This Row],[dt]]*0.5</f>
        <v>-118.56424119036063</v>
      </c>
      <c r="H105">
        <f>-$P$2*$M$2*(Tableau134[[#This Row],[t]]+$P$2*(EXP(-Tableau134[[#This Row],[t]]/$P$2)-1))</f>
        <v>-116.28075932578567</v>
      </c>
      <c r="I105" s="4">
        <f>-$P$2*$M$2*(1-EXP((-Tableau134[[#This Row],[t]]/$P$2)))</f>
        <v>-42.717949378280856</v>
      </c>
      <c r="J105" s="4">
        <f>Tableau134[[#This Row],[velocity analytics]]-Tableau134[[#This Row],[velocity]]</f>
        <v>5.9788298871538359E-2</v>
      </c>
      <c r="K105" t="s">
        <v>1115</v>
      </c>
    </row>
    <row r="106" spans="1:11" x14ac:dyDescent="0.35">
      <c r="A106">
        <f t="shared" si="4"/>
        <v>0.05</v>
      </c>
      <c r="B106">
        <f>SUM($A$2:A106)</f>
        <v>5.1999999999999895</v>
      </c>
      <c r="C106">
        <f t="shared" si="3"/>
        <v>-147</v>
      </c>
      <c r="D106">
        <f>-$O$2*Tableau134[[#This Row],[velocity]]</f>
        <v>43.125145218228553</v>
      </c>
      <c r="E106">
        <f>(Tableau134[[#This Row],[Fg]]+Tableau134[[#This Row],[Ffric]])/$N$2</f>
        <v>-6.9249903187847632</v>
      </c>
      <c r="F106">
        <f t="shared" si="5"/>
        <v>-43.125145218228553</v>
      </c>
      <c r="G106">
        <f>G105 +Tableau134[[#This Row],[velocity]]*Tableau134[[#This Row],[dt]]+Tableau134[[#This Row],[acceleration]]*Tableau134[[#This Row],[dt]]*Tableau134[[#This Row],[dt]]*0.5</f>
        <v>-120.72915468917054</v>
      </c>
      <c r="H106">
        <f>-$P$2*$M$2*(Tableau134[[#This Row],[t]]+$P$2*(EXP(-Tableau134[[#This Row],[t]]/$P$2)-1))</f>
        <v>-118.42533731788053</v>
      </c>
      <c r="I106" s="4">
        <f>-$P$2*$M$2*(1-EXP((-Tableau134[[#This Row],[t]]/$P$2)))</f>
        <v>-43.064977512141198</v>
      </c>
      <c r="J106" s="4">
        <f>Tableau134[[#This Row],[velocity analytics]]-Tableau134[[#This Row],[velocity]]</f>
        <v>6.0167706087355555E-2</v>
      </c>
      <c r="K106" t="s">
        <v>1116</v>
      </c>
    </row>
    <row r="107" spans="1:11" x14ac:dyDescent="0.35">
      <c r="A107">
        <f t="shared" si="4"/>
        <v>0.05</v>
      </c>
      <c r="B107">
        <f>SUM($A$2:A107)</f>
        <v>5.2499999999999893</v>
      </c>
      <c r="C107">
        <f t="shared" si="3"/>
        <v>-147</v>
      </c>
      <c r="D107">
        <f>-$O$2*Tableau134[[#This Row],[velocity]]</f>
        <v>43.471394734167788</v>
      </c>
      <c r="E107">
        <f>(Tableau134[[#This Row],[Fg]]+Tableau134[[#This Row],[Ffric]])/$N$2</f>
        <v>-6.9019070177221478</v>
      </c>
      <c r="F107">
        <f t="shared" si="5"/>
        <v>-43.471394734167788</v>
      </c>
      <c r="G107">
        <f>G106 +Tableau134[[#This Row],[velocity]]*Tableau134[[#This Row],[dt]]+Tableau134[[#This Row],[acceleration]]*Tableau134[[#This Row],[dt]]*Tableau134[[#This Row],[dt]]*0.5</f>
        <v>-122.91135180965108</v>
      </c>
      <c r="H107">
        <f>-$P$2*$M$2*(Tableau134[[#This Row],[t]]+$P$2*(EXP(-Tableau134[[#This Row],[t]]/$P$2)-1))</f>
        <v>-120.5872378297625</v>
      </c>
      <c r="I107" s="4">
        <f>-$P$2*$M$2*(1-EXP((-Tableau134[[#This Row],[t]]/$P$2)))</f>
        <v>-43.410850811349057</v>
      </c>
      <c r="J107" s="4">
        <f>Tableau134[[#This Row],[velocity analytics]]-Tableau134[[#This Row],[velocity]]</f>
        <v>6.0543922818730778E-2</v>
      </c>
      <c r="K107" t="s">
        <v>1117</v>
      </c>
    </row>
    <row r="108" spans="1:11" x14ac:dyDescent="0.35">
      <c r="A108">
        <f t="shared" si="4"/>
        <v>0.05</v>
      </c>
      <c r="B108">
        <f>SUM($A$2:A108)</f>
        <v>5.2999999999999892</v>
      </c>
      <c r="C108">
        <f t="shared" si="3"/>
        <v>-147</v>
      </c>
      <c r="D108">
        <f>-$O$2*Tableau134[[#This Row],[velocity]]</f>
        <v>43.816490085053893</v>
      </c>
      <c r="E108">
        <f>(Tableau134[[#This Row],[Fg]]+Tableau134[[#This Row],[Ffric]])/$N$2</f>
        <v>-6.8789006609964076</v>
      </c>
      <c r="F108">
        <f t="shared" si="5"/>
        <v>-43.816490085053893</v>
      </c>
      <c r="G108">
        <f>G107 +Tableau134[[#This Row],[velocity]]*Tableau134[[#This Row],[dt]]+Tableau134[[#This Row],[acceleration]]*Tableau134[[#This Row],[dt]]*Tableau134[[#This Row],[dt]]*0.5</f>
        <v>-125.11077493973002</v>
      </c>
      <c r="H108">
        <f>-$P$2*$M$2*(Tableau134[[#This Row],[t]]+$P$2*(EXP(-Tableau134[[#This Row],[t]]/$P$2)-1))</f>
        <v>-122.76640321582893</v>
      </c>
      <c r="I108" s="4">
        <f>-$P$2*$M$2*(1-EXP((-Tableau134[[#This Row],[t]]/$P$2)))</f>
        <v>-43.755573118944632</v>
      </c>
      <c r="J108" s="4">
        <f>Tableau134[[#This Row],[velocity analytics]]-Tableau134[[#This Row],[velocity]]</f>
        <v>6.0916966109260784E-2</v>
      </c>
      <c r="K108" t="s">
        <v>1118</v>
      </c>
    </row>
    <row r="109" spans="1:11" x14ac:dyDescent="0.35">
      <c r="A109">
        <f t="shared" si="4"/>
        <v>0.05</v>
      </c>
      <c r="B109">
        <f>SUM($A$2:A109)</f>
        <v>5.349999999999989</v>
      </c>
      <c r="C109">
        <f t="shared" si="3"/>
        <v>-147</v>
      </c>
      <c r="D109">
        <f>-$O$2*Tableau134[[#This Row],[velocity]]</f>
        <v>44.160435118103713</v>
      </c>
      <c r="E109">
        <f>(Tableau134[[#This Row],[Fg]]+Tableau134[[#This Row],[Ffric]])/$N$2</f>
        <v>-6.8559709921264185</v>
      </c>
      <c r="F109">
        <f t="shared" si="5"/>
        <v>-44.160435118103713</v>
      </c>
      <c r="G109">
        <f>G108 +Tableau134[[#This Row],[velocity]]*Tableau134[[#This Row],[dt]]+Tableau134[[#This Row],[acceleration]]*Tableau134[[#This Row],[dt]]*Tableau134[[#This Row],[dt]]*0.5</f>
        <v>-127.32736665937536</v>
      </c>
      <c r="H109">
        <f>-$P$2*$M$2*(Tableau134[[#This Row],[t]]+$P$2*(EXP(-Tableau134[[#This Row],[t]]/$P$2)-1))</f>
        <v>-124.96277602230811</v>
      </c>
      <c r="I109" s="4">
        <f>-$P$2*$M$2*(1-EXP((-Tableau134[[#This Row],[t]]/$P$2)))</f>
        <v>-44.099148265179345</v>
      </c>
      <c r="J109" s="4">
        <f>Tableau134[[#This Row],[velocity analytics]]-Tableau134[[#This Row],[velocity]]</f>
        <v>6.1286852924368418E-2</v>
      </c>
      <c r="K109" t="s">
        <v>1119</v>
      </c>
    </row>
    <row r="110" spans="1:11" x14ac:dyDescent="0.35">
      <c r="A110">
        <f t="shared" si="4"/>
        <v>0.05</v>
      </c>
      <c r="B110">
        <f>SUM($A$2:A110)</f>
        <v>5.3999999999999888</v>
      </c>
      <c r="C110">
        <f t="shared" si="3"/>
        <v>-147</v>
      </c>
      <c r="D110">
        <f>-$O$2*Tableau134[[#This Row],[velocity]]</f>
        <v>44.503233667710035</v>
      </c>
      <c r="E110">
        <f>(Tableau134[[#This Row],[Fg]]+Tableau134[[#This Row],[Ffric]])/$N$2</f>
        <v>-6.8331177554859979</v>
      </c>
      <c r="F110">
        <f t="shared" si="5"/>
        <v>-44.503233667710035</v>
      </c>
      <c r="G110">
        <f>G109 +Tableau134[[#This Row],[velocity]]*Tableau134[[#This Row],[dt]]+Tableau134[[#This Row],[acceleration]]*Tableau134[[#This Row],[dt]]*Tableau134[[#This Row],[dt]]*0.5</f>
        <v>-129.56106973995523</v>
      </c>
      <c r="H110">
        <f>-$P$2*$M$2*(Tableau134[[#This Row],[t]]+$P$2*(EXP(-Tableau134[[#This Row],[t]]/$P$2)-1))</f>
        <v>-127.17629898662295</v>
      </c>
      <c r="I110" s="4">
        <f>-$P$2*$M$2*(1-EXP((-Tableau134[[#This Row],[t]]/$P$2)))</f>
        <v>-44.441580067558355</v>
      </c>
      <c r="J110" s="4">
        <f>Tableau134[[#This Row],[velocity analytics]]-Tableau134[[#This Row],[velocity]]</f>
        <v>6.16536001516792E-2</v>
      </c>
      <c r="K110" t="s">
        <v>1120</v>
      </c>
    </row>
    <row r="111" spans="1:11" x14ac:dyDescent="0.35">
      <c r="A111">
        <f t="shared" si="4"/>
        <v>0.05</v>
      </c>
      <c r="B111">
        <f>SUM($A$2:A111)</f>
        <v>5.4499999999999886</v>
      </c>
      <c r="C111">
        <f t="shared" si="3"/>
        <v>-147</v>
      </c>
      <c r="D111">
        <f>-$O$2*Tableau134[[#This Row],[velocity]]</f>
        <v>44.844889555484336</v>
      </c>
      <c r="E111">
        <f>(Tableau134[[#This Row],[Fg]]+Tableau134[[#This Row],[Ffric]])/$N$2</f>
        <v>-6.8103406963010436</v>
      </c>
      <c r="F111">
        <f t="shared" si="5"/>
        <v>-44.844889555484336</v>
      </c>
      <c r="G111">
        <f>G110 +Tableau134[[#This Row],[velocity]]*Tableau134[[#This Row],[dt]]+Tableau134[[#This Row],[acceleration]]*Tableau134[[#This Row],[dt]]*Tableau134[[#This Row],[dt]]*0.5</f>
        <v>-131.81182714359983</v>
      </c>
      <c r="H111">
        <f>-$P$2*$M$2*(Tableau134[[#This Row],[t]]+$P$2*(EXP(-Tableau134[[#This Row],[t]]/$P$2)-1))</f>
        <v>-129.40691503675342</v>
      </c>
      <c r="I111" s="4">
        <f>-$P$2*$M$2*(1-EXP((-Tableau134[[#This Row],[t]]/$P$2)))</f>
        <v>-44.782872330882995</v>
      </c>
      <c r="J111" s="4">
        <f>Tableau134[[#This Row],[velocity analytics]]-Tableau134[[#This Row],[velocity]]</f>
        <v>6.201722460134107E-2</v>
      </c>
      <c r="K111" t="s">
        <v>1121</v>
      </c>
    </row>
    <row r="112" spans="1:11" x14ac:dyDescent="0.35">
      <c r="A112">
        <f t="shared" si="4"/>
        <v>0.05</v>
      </c>
      <c r="B112">
        <f>SUM($A$2:A112)</f>
        <v>5.4999999999999885</v>
      </c>
      <c r="C112">
        <f t="shared" si="3"/>
        <v>-147</v>
      </c>
      <c r="D112">
        <f>-$O$2*Tableau134[[#This Row],[velocity]]</f>
        <v>45.185406590299387</v>
      </c>
      <c r="E112">
        <f>(Tableau134[[#This Row],[Fg]]+Tableau134[[#This Row],[Ffric]])/$N$2</f>
        <v>-6.7876395606467081</v>
      </c>
      <c r="F112">
        <f t="shared" si="5"/>
        <v>-45.185406590299387</v>
      </c>
      <c r="G112">
        <f>G111 +Tableau134[[#This Row],[velocity]]*Tableau134[[#This Row],[dt]]+Tableau134[[#This Row],[acceleration]]*Tableau134[[#This Row],[dt]]*Tableau134[[#This Row],[dt]]*0.5</f>
        <v>-134.0795820225656</v>
      </c>
      <c r="H112">
        <f>-$P$2*$M$2*(Tableau134[[#This Row],[t]]+$P$2*(EXP(-Tableau134[[#This Row],[t]]/$P$2)-1))</f>
        <v>-131.65456729060301</v>
      </c>
      <c r="I112" s="4">
        <f>-$P$2*$M$2*(1-EXP((-Tableau134[[#This Row],[t]]/$P$2)))</f>
        <v>-45.123028847293014</v>
      </c>
      <c r="J112" s="4">
        <f>Tableau134[[#This Row],[velocity analytics]]-Tableau134[[#This Row],[velocity]]</f>
        <v>6.2377743006372555E-2</v>
      </c>
      <c r="K112" t="s">
        <v>1122</v>
      </c>
    </row>
    <row r="113" spans="1:11" x14ac:dyDescent="0.35">
      <c r="A113">
        <f t="shared" si="4"/>
        <v>0.05</v>
      </c>
      <c r="B113">
        <f>SUM($A$2:A113)</f>
        <v>5.5499999999999883</v>
      </c>
      <c r="C113">
        <f t="shared" si="3"/>
        <v>-147</v>
      </c>
      <c r="D113">
        <f>-$O$2*Tableau134[[#This Row],[velocity]]</f>
        <v>45.524788568331722</v>
      </c>
      <c r="E113">
        <f>(Tableau134[[#This Row],[Fg]]+Tableau134[[#This Row],[Ffric]])/$N$2</f>
        <v>-6.7650140954445517</v>
      </c>
      <c r="F113">
        <f t="shared" si="5"/>
        <v>-45.524788568331722</v>
      </c>
      <c r="G113">
        <f>G112 +Tableau134[[#This Row],[velocity]]*Tableau134[[#This Row],[dt]]+Tableau134[[#This Row],[acceleration]]*Tableau134[[#This Row],[dt]]*Tableau134[[#This Row],[dt]]*0.5</f>
        <v>-136.36427771860147</v>
      </c>
      <c r="H113">
        <f>-$P$2*$M$2*(Tableau134[[#This Row],[t]]+$P$2*(EXP(-Tableau134[[#This Row],[t]]/$P$2)-1))</f>
        <v>-133.91919905536662</v>
      </c>
      <c r="I113" s="4">
        <f>-$P$2*$M$2*(1-EXP((-Tableau134[[#This Row],[t]]/$P$2)))</f>
        <v>-45.462053396308782</v>
      </c>
      <c r="J113" s="4">
        <f>Tableau134[[#This Row],[velocity analytics]]-Tableau134[[#This Row],[velocity]]</f>
        <v>6.2735172022939878E-2</v>
      </c>
      <c r="K113" t="s">
        <v>1123</v>
      </c>
    </row>
    <row r="114" spans="1:11" x14ac:dyDescent="0.35">
      <c r="A114">
        <f t="shared" si="4"/>
        <v>0.05</v>
      </c>
      <c r="B114">
        <f>SUM($A$2:A114)</f>
        <v>5.5999999999999881</v>
      </c>
      <c r="C114">
        <f t="shared" si="3"/>
        <v>-147</v>
      </c>
      <c r="D114">
        <f>-$O$2*Tableau134[[#This Row],[velocity]]</f>
        <v>45.863039273103951</v>
      </c>
      <c r="E114">
        <f>(Tableau134[[#This Row],[Fg]]+Tableau134[[#This Row],[Ffric]])/$N$2</f>
        <v>-6.7424640484597367</v>
      </c>
      <c r="F114">
        <f t="shared" si="5"/>
        <v>-45.863039273103951</v>
      </c>
      <c r="G114">
        <f>G113 +Tableau134[[#This Row],[velocity]]*Tableau134[[#This Row],[dt]]+Tableau134[[#This Row],[acceleration]]*Tableau134[[#This Row],[dt]]*Tableau134[[#This Row],[dt]]*0.5</f>
        <v>-138.66585776231724</v>
      </c>
      <c r="H114">
        <f>-$P$2*$M$2*(Tableau134[[#This Row],[t]]+$P$2*(EXP(-Tableau134[[#This Row],[t]]/$P$2)-1))</f>
        <v>-136.20075382689996</v>
      </c>
      <c r="I114" s="4">
        <f>-$P$2*$M$2*(1-EXP((-Tableau134[[#This Row],[t]]/$P$2)))</f>
        <v>-45.799949744873217</v>
      </c>
      <c r="J114" s="4">
        <f>Tableau134[[#This Row],[velocity analytics]]-Tableau134[[#This Row],[velocity]]</f>
        <v>6.3089528230733549E-2</v>
      </c>
      <c r="K114" t="s">
        <v>1124</v>
      </c>
    </row>
    <row r="115" spans="1:11" x14ac:dyDescent="0.35">
      <c r="A115">
        <f t="shared" si="4"/>
        <v>0.05</v>
      </c>
      <c r="B115">
        <f>SUM($A$2:A115)</f>
        <v>5.6499999999999879</v>
      </c>
      <c r="C115">
        <f t="shared" si="3"/>
        <v>-147</v>
      </c>
      <c r="D115">
        <f>-$O$2*Tableau134[[#This Row],[velocity]]</f>
        <v>46.200162475526938</v>
      </c>
      <c r="E115">
        <f>(Tableau134[[#This Row],[Fg]]+Tableau134[[#This Row],[Ffric]])/$N$2</f>
        <v>-6.7199891682982038</v>
      </c>
      <c r="F115">
        <f t="shared" si="5"/>
        <v>-46.200162475526938</v>
      </c>
      <c r="G115">
        <f>G114 +Tableau134[[#This Row],[velocity]]*Tableau134[[#This Row],[dt]]+Tableau134[[#This Row],[acceleration]]*Tableau134[[#This Row],[dt]]*Tableau134[[#This Row],[dt]]*0.5</f>
        <v>-140.98426587255398</v>
      </c>
      <c r="H115">
        <f>-$P$2*$M$2*(Tableau134[[#This Row],[t]]+$P$2*(EXP(-Tableau134[[#This Row],[t]]/$P$2)-1))</f>
        <v>-138.4991752890933</v>
      </c>
      <c r="I115" s="4">
        <f>-$P$2*$M$2*(1-EXP((-Tableau134[[#This Row],[t]]/$P$2)))</f>
        <v>-46.136721647393664</v>
      </c>
      <c r="J115" s="4">
        <f>Tableau134[[#This Row],[velocity analytics]]-Tableau134[[#This Row],[velocity]]</f>
        <v>6.3440828133273897E-2</v>
      </c>
      <c r="K115" t="s">
        <v>1125</v>
      </c>
    </row>
    <row r="116" spans="1:11" x14ac:dyDescent="0.35">
      <c r="A116">
        <f t="shared" si="4"/>
        <v>0.05</v>
      </c>
      <c r="B116">
        <f>SUM($A$2:A116)</f>
        <v>5.6999999999999877</v>
      </c>
      <c r="C116">
        <f t="shared" si="3"/>
        <v>-147</v>
      </c>
      <c r="D116">
        <f>-$O$2*Tableau134[[#This Row],[velocity]]</f>
        <v>46.536161933941848</v>
      </c>
      <c r="E116">
        <f>(Tableau134[[#This Row],[Fg]]+Tableau134[[#This Row],[Ffric]])/$N$2</f>
        <v>-6.6975892044038767</v>
      </c>
      <c r="F116">
        <f t="shared" si="5"/>
        <v>-46.536161933941848</v>
      </c>
      <c r="G116">
        <f>G115 +Tableau134[[#This Row],[velocity]]*Tableau134[[#This Row],[dt]]+Tableau134[[#This Row],[acceleration]]*Tableau134[[#This Row],[dt]]*Tableau134[[#This Row],[dt]]*0.5</f>
        <v>-143.31944595575655</v>
      </c>
      <c r="H116">
        <f>-$P$2*$M$2*(Tableau134[[#This Row],[t]]+$P$2*(EXP(-Tableau134[[#This Row],[t]]/$P$2)-1))</f>
        <v>-140.81440731324398</v>
      </c>
      <c r="I116" s="4">
        <f>-$P$2*$M$2*(1-EXP((-Tableau134[[#This Row],[t]]/$P$2)))</f>
        <v>-46.47237284578361</v>
      </c>
      <c r="J116" s="4">
        <f>Tableau134[[#This Row],[velocity analytics]]-Tableau134[[#This Row],[velocity]]</f>
        <v>6.3789088158237917E-2</v>
      </c>
      <c r="K116" t="s">
        <v>1126</v>
      </c>
    </row>
    <row r="117" spans="1:11" x14ac:dyDescent="0.35">
      <c r="A117">
        <f t="shared" si="4"/>
        <v>0.05</v>
      </c>
      <c r="B117">
        <f>SUM($A$2:A117)</f>
        <v>5.7499999999999876</v>
      </c>
      <c r="C117">
        <f t="shared" si="3"/>
        <v>-147</v>
      </c>
      <c r="D117">
        <f>-$O$2*Tableau134[[#This Row],[velocity]]</f>
        <v>46.871041394162042</v>
      </c>
      <c r="E117">
        <f>(Tableau134[[#This Row],[Fg]]+Tableau134[[#This Row],[Ffric]])/$N$2</f>
        <v>-6.6752639070558644</v>
      </c>
      <c r="F117">
        <f t="shared" si="5"/>
        <v>-46.871041394162042</v>
      </c>
      <c r="G117">
        <f>G116 +Tableau134[[#This Row],[velocity]]*Tableau134[[#This Row],[dt]]+Tableau134[[#This Row],[acceleration]]*Tableau134[[#This Row],[dt]]*Tableau134[[#This Row],[dt]]*0.5</f>
        <v>-145.67134210534846</v>
      </c>
      <c r="H117">
        <f>-$P$2*$M$2*(Tableau134[[#This Row],[t]]+$P$2*(EXP(-Tableau134[[#This Row],[t]]/$P$2)-1))</f>
        <v>-143.14639395743416</v>
      </c>
      <c r="I117" s="4">
        <f>-$P$2*$M$2*(1-EXP((-Tableau134[[#This Row],[t]]/$P$2)))</f>
        <v>-46.80690706950427</v>
      </c>
      <c r="J117" s="4">
        <f>Tableau134[[#This Row],[velocity analytics]]-Tableau134[[#This Row],[velocity]]</f>
        <v>6.4134324657771913E-2</v>
      </c>
      <c r="K117" t="s">
        <v>1127</v>
      </c>
    </row>
    <row r="118" spans="1:11" x14ac:dyDescent="0.35">
      <c r="A118">
        <f t="shared" si="4"/>
        <v>0.05</v>
      </c>
      <c r="B118">
        <f>SUM($A$2:A118)</f>
        <v>5.7999999999999874</v>
      </c>
      <c r="C118">
        <f t="shared" si="3"/>
        <v>-147</v>
      </c>
      <c r="D118">
        <f>-$O$2*Tableau134[[#This Row],[velocity]]</f>
        <v>47.204804589514836</v>
      </c>
      <c r="E118">
        <f>(Tableau134[[#This Row],[Fg]]+Tableau134[[#This Row],[Ffric]])/$N$2</f>
        <v>-6.6530130273656773</v>
      </c>
      <c r="F118">
        <f t="shared" si="5"/>
        <v>-47.204804589514836</v>
      </c>
      <c r="G118">
        <f>G117 +Tableau134[[#This Row],[velocity]]*Tableau134[[#This Row],[dt]]+Tableau134[[#This Row],[acceleration]]*Tableau134[[#This Row],[dt]]*Tableau134[[#This Row],[dt]]*0.5</f>
        <v>-148.0398986011084</v>
      </c>
      <c r="H118">
        <f>-$P$2*$M$2*(Tableau134[[#This Row],[t]]+$P$2*(EXP(-Tableau134[[#This Row],[t]]/$P$2)-1))</f>
        <v>-145.49507946590768</v>
      </c>
      <c r="I118" s="4">
        <f>-$P$2*$M$2*(1-EXP((-Tableau134[[#This Row],[t]]/$P$2)))</f>
        <v>-47.140328035606025</v>
      </c>
      <c r="J118" s="4">
        <f>Tableau134[[#This Row],[velocity analytics]]-Tableau134[[#This Row],[velocity]]</f>
        <v>6.447655390881124E-2</v>
      </c>
      <c r="K118" t="s">
        <v>1128</v>
      </c>
    </row>
    <row r="119" spans="1:11" x14ac:dyDescent="0.35">
      <c r="A119">
        <f t="shared" si="4"/>
        <v>0.05</v>
      </c>
      <c r="B119">
        <f>SUM($A$2:A119)</f>
        <v>5.8499999999999872</v>
      </c>
      <c r="C119">
        <f t="shared" si="3"/>
        <v>-147</v>
      </c>
      <c r="D119">
        <f>-$O$2*Tableau134[[#This Row],[velocity]]</f>
        <v>47.537455240883119</v>
      </c>
      <c r="E119">
        <f>(Tableau134[[#This Row],[Fg]]+Tableau134[[#This Row],[Ffric]])/$N$2</f>
        <v>-6.6308363172744587</v>
      </c>
      <c r="F119">
        <f t="shared" si="5"/>
        <v>-47.537455240883119</v>
      </c>
      <c r="G119">
        <f>G118 +Tableau134[[#This Row],[velocity]]*Tableau134[[#This Row],[dt]]+Tableau134[[#This Row],[acceleration]]*Tableau134[[#This Row],[dt]]*Tableau134[[#This Row],[dt]]*0.5</f>
        <v>-150.42505990854914</v>
      </c>
      <c r="H119">
        <f>-$P$2*$M$2*(Tableau134[[#This Row],[t]]+$P$2*(EXP(-Tableau134[[#This Row],[t]]/$P$2)-1))</f>
        <v>-147.86040826845272</v>
      </c>
      <c r="I119" s="4">
        <f>-$P$2*$M$2*(1-EXP((-Tableau134[[#This Row],[t]]/$P$2)))</f>
        <v>-47.472639448769698</v>
      </c>
      <c r="J119" s="4">
        <f>Tableau134[[#This Row],[velocity analytics]]-Tableau134[[#This Row],[velocity]]</f>
        <v>6.4815792113421367E-2</v>
      </c>
      <c r="K119" t="s">
        <v>1129</v>
      </c>
    </row>
    <row r="120" spans="1:11" x14ac:dyDescent="0.35">
      <c r="A120">
        <f t="shared" si="4"/>
        <v>0.05</v>
      </c>
      <c r="B120">
        <f>SUM($A$2:A120)</f>
        <v>5.899999999999987</v>
      </c>
      <c r="C120">
        <f t="shared" si="3"/>
        <v>-147</v>
      </c>
      <c r="D120">
        <f>-$O$2*Tableau134[[#This Row],[velocity]]</f>
        <v>47.868997056746842</v>
      </c>
      <c r="E120">
        <f>(Tableau134[[#This Row],[Fg]]+Tableau134[[#This Row],[Ffric]])/$N$2</f>
        <v>-6.6087335295502099</v>
      </c>
      <c r="F120">
        <f t="shared" si="5"/>
        <v>-47.868997056746842</v>
      </c>
      <c r="G120">
        <f>G119 +Tableau134[[#This Row],[velocity]]*Tableau134[[#This Row],[dt]]+Tableau134[[#This Row],[acceleration]]*Tableau134[[#This Row],[dt]]*Tableau134[[#This Row],[dt]]*0.5</f>
        <v>-152.82677067829843</v>
      </c>
      <c r="H120">
        <f>-$P$2*$M$2*(Tableau134[[#This Row],[t]]+$P$2*(EXP(-Tableau134[[#This Row],[t]]/$P$2)-1))</f>
        <v>-150.2423249797817</v>
      </c>
      <c r="I120" s="4">
        <f>-$P$2*$M$2*(1-EXP((-Tableau134[[#This Row],[t]]/$P$2)))</f>
        <v>-47.80384500134776</v>
      </c>
      <c r="J120" s="4">
        <f>Tableau134[[#This Row],[velocity analytics]]-Tableau134[[#This Row],[velocity]]</f>
        <v>6.5152055399082087E-2</v>
      </c>
      <c r="K120" t="s">
        <v>1130</v>
      </c>
    </row>
    <row r="121" spans="1:11" x14ac:dyDescent="0.35">
      <c r="A121">
        <f t="shared" si="4"/>
        <v>0.05</v>
      </c>
      <c r="B121">
        <f>SUM($A$2:A121)</f>
        <v>5.9499999999999869</v>
      </c>
      <c r="C121">
        <f t="shared" si="3"/>
        <v>-147</v>
      </c>
      <c r="D121">
        <f>-$O$2*Tableau134[[#This Row],[velocity]]</f>
        <v>48.199433733224353</v>
      </c>
      <c r="E121">
        <f>(Tableau134[[#This Row],[Fg]]+Tableau134[[#This Row],[Ffric]])/$N$2</f>
        <v>-6.5867044177850431</v>
      </c>
      <c r="F121">
        <f t="shared" si="5"/>
        <v>-48.199433733224353</v>
      </c>
      <c r="G121">
        <f>G120 +Tableau134[[#This Row],[velocity]]*Tableau134[[#This Row],[dt]]+Tableau134[[#This Row],[acceleration]]*Tableau134[[#This Row],[dt]]*Tableau134[[#This Row],[dt]]*0.5</f>
        <v>-155.24497574548187</v>
      </c>
      <c r="H121">
        <f>-$P$2*$M$2*(Tableau134[[#This Row],[t]]+$P$2*(EXP(-Tableau134[[#This Row],[t]]/$P$2)-1))</f>
        <v>-152.64077439891881</v>
      </c>
      <c r="I121" s="4">
        <f>-$P$2*$M$2*(1-EXP((-Tableau134[[#This Row],[t]]/$P$2)))</f>
        <v>-48.133948373405282</v>
      </c>
      <c r="J121" s="4">
        <f>Tableau134[[#This Row],[velocity analytics]]-Tableau134[[#This Row],[velocity]]</f>
        <v>6.548535981907122E-2</v>
      </c>
      <c r="K121" t="s">
        <v>1131</v>
      </c>
    </row>
    <row r="122" spans="1:11" x14ac:dyDescent="0.35">
      <c r="A122">
        <f t="shared" si="4"/>
        <v>0.05</v>
      </c>
      <c r="B122">
        <f>SUM($A$2:A122)</f>
        <v>5.9999999999999867</v>
      </c>
      <c r="C122">
        <f t="shared" si="3"/>
        <v>-147</v>
      </c>
      <c r="D122">
        <f>-$O$2*Tableau134[[#This Row],[velocity]]</f>
        <v>48.528768954113602</v>
      </c>
      <c r="E122">
        <f>(Tableau134[[#This Row],[Fg]]+Tableau134[[#This Row],[Ffric]])/$N$2</f>
        <v>-6.5647487363924268</v>
      </c>
      <c r="F122">
        <f t="shared" si="5"/>
        <v>-48.528768954113602</v>
      </c>
      <c r="G122">
        <f>G121 +Tableau134[[#This Row],[velocity]]*Tableau134[[#This Row],[dt]]+Tableau134[[#This Row],[acceleration]]*Tableau134[[#This Row],[dt]]*Tableau134[[#This Row],[dt]]*0.5</f>
        <v>-157.67962012910806</v>
      </c>
      <c r="H122">
        <f>-$P$2*$M$2*(Tableau134[[#This Row],[t]]+$P$2*(EXP(-Tableau134[[#This Row],[t]]/$P$2)-1))</f>
        <v>-155.05570150858404</v>
      </c>
      <c r="I122" s="4">
        <f>-$P$2*$M$2*(1-EXP((-Tableau134[[#This Row],[t]]/$P$2)))</f>
        <v>-48.462953232760938</v>
      </c>
      <c r="J122" s="4">
        <f>Tableau134[[#This Row],[velocity analytics]]-Tableau134[[#This Row],[velocity]]</f>
        <v>6.5815721352663559E-2</v>
      </c>
      <c r="K122" t="s">
        <v>1132</v>
      </c>
    </row>
    <row r="123" spans="1:11" x14ac:dyDescent="0.35">
      <c r="A123">
        <f t="shared" si="4"/>
        <v>0.05</v>
      </c>
      <c r="B123">
        <f>SUM($A$2:A123)</f>
        <v>6.0499999999999865</v>
      </c>
      <c r="C123">
        <f t="shared" si="3"/>
        <v>-147</v>
      </c>
      <c r="D123">
        <f>-$O$2*Tableau134[[#This Row],[velocity]]</f>
        <v>48.857006390933222</v>
      </c>
      <c r="E123">
        <f>(Tableau134[[#This Row],[Fg]]+Tableau134[[#This Row],[Ffric]])/$N$2</f>
        <v>-6.542866240604452</v>
      </c>
      <c r="F123">
        <f t="shared" si="5"/>
        <v>-48.857006390933222</v>
      </c>
      <c r="G123">
        <f>G122 +Tableau134[[#This Row],[velocity]]*Tableau134[[#This Row],[dt]]+Tableau134[[#This Row],[acceleration]]*Tableau134[[#This Row],[dt]]*Tableau134[[#This Row],[dt]]*0.5</f>
        <v>-160.13064903145548</v>
      </c>
      <c r="H123">
        <f>-$P$2*$M$2*(Tableau134[[#This Row],[t]]+$P$2*(EXP(-Tableau134[[#This Row],[t]]/$P$2)-1))</f>
        <v>-157.48705147458344</v>
      </c>
      <c r="I123" s="4">
        <f>-$P$2*$M$2*(1-EXP((-Tableau134[[#This Row],[t]]/$P$2)))</f>
        <v>-48.790863235027643</v>
      </c>
      <c r="J123" s="4">
        <f>Tableau134[[#This Row],[velocity analytics]]-Tableau134[[#This Row],[velocity]]</f>
        <v>6.614315590557851E-2</v>
      </c>
      <c r="K123" t="s">
        <v>1133</v>
      </c>
    </row>
    <row r="124" spans="1:11" x14ac:dyDescent="0.35">
      <c r="A124">
        <f t="shared" si="4"/>
        <v>0.05</v>
      </c>
      <c r="B124">
        <f>SUM($A$2:A124)</f>
        <v>6.0999999999999863</v>
      </c>
      <c r="C124">
        <f t="shared" si="3"/>
        <v>-147</v>
      </c>
      <c r="D124">
        <f>-$O$2*Tableau134[[#This Row],[velocity]]</f>
        <v>49.184149702963445</v>
      </c>
      <c r="E124">
        <f>(Tableau134[[#This Row],[Fg]]+Tableau134[[#This Row],[Ffric]])/$N$2</f>
        <v>-6.5210566864691035</v>
      </c>
      <c r="F124">
        <f t="shared" si="5"/>
        <v>-49.184149702963445</v>
      </c>
      <c r="G124">
        <f>G123 +Tableau134[[#This Row],[velocity]]*Tableau134[[#This Row],[dt]]+Tableau134[[#This Row],[acceleration]]*Tableau134[[#This Row],[dt]]*Tableau134[[#This Row],[dt]]*0.5</f>
        <v>-162.59800783746172</v>
      </c>
      <c r="H124">
        <f>-$P$2*$M$2*(Tableau134[[#This Row],[t]]+$P$2*(EXP(-Tableau134[[#This Row],[t]]/$P$2)-1))</f>
        <v>-159.93476964519948</v>
      </c>
      <c r="I124" s="4">
        <f>-$P$2*$M$2*(1-EXP((-Tableau134[[#This Row],[t]]/$P$2)))</f>
        <v>-49.117682023653231</v>
      </c>
      <c r="J124" s="4">
        <f>Tableau134[[#This Row],[velocity analytics]]-Tableau134[[#This Row],[velocity]]</f>
        <v>6.6467679310214578E-2</v>
      </c>
      <c r="K124" t="s">
        <v>1134</v>
      </c>
    </row>
    <row r="125" spans="1:11" x14ac:dyDescent="0.35">
      <c r="A125">
        <f t="shared" si="4"/>
        <v>0.05</v>
      </c>
      <c r="B125">
        <f>SUM($A$2:A125)</f>
        <v>6.1499999999999861</v>
      </c>
      <c r="C125">
        <f t="shared" si="3"/>
        <v>-147</v>
      </c>
      <c r="D125">
        <f>-$O$2*Tableau134[[#This Row],[velocity]]</f>
        <v>49.510202537286901</v>
      </c>
      <c r="E125">
        <f>(Tableau134[[#This Row],[Fg]]+Tableau134[[#This Row],[Ffric]])/$N$2</f>
        <v>-6.4993198308475399</v>
      </c>
      <c r="F125">
        <f t="shared" si="5"/>
        <v>-49.510202537286901</v>
      </c>
      <c r="G125">
        <f>G124 +Tableau134[[#This Row],[velocity]]*Tableau134[[#This Row],[dt]]+Tableau134[[#This Row],[acceleration]]*Tableau134[[#This Row],[dt]]*Tableau134[[#This Row],[dt]]*0.5</f>
        <v>-165.08164211411463</v>
      </c>
      <c r="H125">
        <f>-$P$2*$M$2*(Tableau134[[#This Row],[t]]+$P$2*(EXP(-Tableau134[[#This Row],[t]]/$P$2)-1))</f>
        <v>-162.39880155058341</v>
      </c>
      <c r="I125" s="4">
        <f>-$P$2*$M$2*(1-EXP((-Tableau134[[#This Row],[t]]/$P$2)))</f>
        <v>-49.443413229960967</v>
      </c>
      <c r="J125" s="4">
        <f>Tableau134[[#This Row],[velocity analytics]]-Tableau134[[#This Row],[velocity]]</f>
        <v>6.6789307325933578E-2</v>
      </c>
      <c r="K125" t="s">
        <v>1135</v>
      </c>
    </row>
    <row r="126" spans="1:11" x14ac:dyDescent="0.35">
      <c r="A126">
        <f t="shared" si="4"/>
        <v>0.05</v>
      </c>
      <c r="B126">
        <f>SUM($A$2:A126)</f>
        <v>6.199999999999986</v>
      </c>
      <c r="C126">
        <f t="shared" si="3"/>
        <v>-147</v>
      </c>
      <c r="D126">
        <f>-$O$2*Tableau134[[#This Row],[velocity]]</f>
        <v>49.835168528829279</v>
      </c>
      <c r="E126">
        <f>(Tableau134[[#This Row],[Fg]]+Tableau134[[#This Row],[Ffric]])/$N$2</f>
        <v>-6.4776554314113808</v>
      </c>
      <c r="F126">
        <f t="shared" si="5"/>
        <v>-49.835168528829279</v>
      </c>
      <c r="G126">
        <f>G125 +Tableau134[[#This Row],[velocity]]*Tableau134[[#This Row],[dt]]+Tableau134[[#This Row],[acceleration]]*Tableau134[[#This Row],[dt]]*Tableau134[[#This Row],[dt]]*0.5</f>
        <v>-167.58149760984537</v>
      </c>
      <c r="H126">
        <f>-$P$2*$M$2*(Tableau134[[#This Row],[t]]+$P$2*(EXP(-Tableau134[[#This Row],[t]]/$P$2)-1))</f>
        <v>-164.87909290215094</v>
      </c>
      <c r="I126" s="4">
        <f>-$P$2*$M$2*(1-EXP((-Tableau134[[#This Row],[t]]/$P$2)))</f>
        <v>-49.768060473189799</v>
      </c>
      <c r="J126" s="4">
        <f>Tableau134[[#This Row],[velocity analytics]]-Tableau134[[#This Row],[velocity]]</f>
        <v>6.7108055639479858E-2</v>
      </c>
      <c r="K126" t="s">
        <v>1136</v>
      </c>
    </row>
    <row r="127" spans="1:11" x14ac:dyDescent="0.35">
      <c r="A127">
        <f t="shared" si="4"/>
        <v>0.05</v>
      </c>
      <c r="B127">
        <f>SUM($A$2:A127)</f>
        <v>6.2499999999999858</v>
      </c>
      <c r="C127">
        <f t="shared" si="3"/>
        <v>-147</v>
      </c>
      <c r="D127">
        <f>-$O$2*Tableau134[[#This Row],[velocity]]</f>
        <v>50.159051300399845</v>
      </c>
      <c r="E127">
        <f>(Tableau134[[#This Row],[Fg]]+Tableau134[[#This Row],[Ffric]])/$N$2</f>
        <v>-6.4560632466400101</v>
      </c>
      <c r="F127">
        <f t="shared" si="5"/>
        <v>-50.159051300399845</v>
      </c>
      <c r="G127">
        <f>G126 +Tableau134[[#This Row],[velocity]]*Tableau134[[#This Row],[dt]]+Tableau134[[#This Row],[acceleration]]*Tableau134[[#This Row],[dt]]*Tableau134[[#This Row],[dt]]*0.5</f>
        <v>-170.09752025392368</v>
      </c>
      <c r="H127">
        <f>-$P$2*$M$2*(Tableau134[[#This Row],[t]]+$P$2*(EXP(-Tableau134[[#This Row],[t]]/$P$2)-1))</f>
        <v>-167.37558959197764</v>
      </c>
      <c r="I127" s="4">
        <f>-$P$2*$M$2*(1-EXP((-Tableau134[[#This Row],[t]]/$P$2)))</f>
        <v>-50.091627360534687</v>
      </c>
      <c r="J127" s="4">
        <f>Tableau134[[#This Row],[velocity analytics]]-Tableau134[[#This Row],[velocity]]</f>
        <v>6.7423939865157934E-2</v>
      </c>
      <c r="K127" t="s">
        <v>1137</v>
      </c>
    </row>
    <row r="128" spans="1:11" x14ac:dyDescent="0.35">
      <c r="A128">
        <f t="shared" si="4"/>
        <v>0.05</v>
      </c>
      <c r="B128">
        <f>SUM($A$2:A128)</f>
        <v>6.2999999999999856</v>
      </c>
      <c r="C128">
        <f t="shared" si="3"/>
        <v>-147</v>
      </c>
      <c r="D128">
        <f>-$O$2*Tableau134[[#This Row],[velocity]]</f>
        <v>50.481854462731846</v>
      </c>
      <c r="E128">
        <f>(Tableau134[[#This Row],[Fg]]+Tableau134[[#This Row],[Ffric]])/$N$2</f>
        <v>-6.4345430358178772</v>
      </c>
      <c r="F128">
        <f t="shared" si="5"/>
        <v>-50.481854462731846</v>
      </c>
      <c r="G128">
        <f>G127 +Tableau134[[#This Row],[velocity]]*Tableau134[[#This Row],[dt]]+Tableau134[[#This Row],[acceleration]]*Tableau134[[#This Row],[dt]]*Tableau134[[#This Row],[dt]]*0.5</f>
        <v>-172.62965615585503</v>
      </c>
      <c r="H128">
        <f>-$P$2*$M$2*(Tableau134[[#This Row],[t]]+$P$2*(EXP(-Tableau134[[#This Row],[t]]/$P$2)-1))</f>
        <v>-169.88823769219943</v>
      </c>
      <c r="I128" s="4">
        <f>-$P$2*$M$2*(1-EXP((-Tableau134[[#This Row],[t]]/$P$2)))</f>
        <v>-50.414117487186559</v>
      </c>
      <c r="J128" s="4">
        <f>Tableau134[[#This Row],[velocity analytics]]-Tableau134[[#This Row],[velocity]]</f>
        <v>6.7736975545287237E-2</v>
      </c>
      <c r="K128" t="s">
        <v>1138</v>
      </c>
    </row>
    <row r="129" spans="1:11" x14ac:dyDescent="0.35">
      <c r="A129">
        <f t="shared" si="4"/>
        <v>0.05</v>
      </c>
      <c r="B129">
        <f>SUM($A$2:A129)</f>
        <v>6.3499999999999854</v>
      </c>
      <c r="C129">
        <f t="shared" si="3"/>
        <v>-147</v>
      </c>
      <c r="D129">
        <f>-$O$2*Tableau134[[#This Row],[velocity]]</f>
        <v>50.803581614522741</v>
      </c>
      <c r="E129">
        <f>(Tableau134[[#This Row],[Fg]]+Tableau134[[#This Row],[Ffric]])/$N$2</f>
        <v>-6.4130945590318174</v>
      </c>
      <c r="F129">
        <f t="shared" si="5"/>
        <v>-50.803581614522741</v>
      </c>
      <c r="G129">
        <f>G128 +Tableau134[[#This Row],[velocity]]*Tableau134[[#This Row],[dt]]+Tableau134[[#This Row],[acceleration]]*Tableau134[[#This Row],[dt]]*Tableau134[[#This Row],[dt]]*0.5</f>
        <v>-175.17785160477996</v>
      </c>
      <c r="H129">
        <f>-$P$2*$M$2*(Tableau134[[#This Row],[t]]+$P$2*(EXP(-Tableau134[[#This Row],[t]]/$P$2)-1))</f>
        <v>-172.41698345441193</v>
      </c>
      <c r="I129" s="4">
        <f>-$P$2*$M$2*(1-EXP((-Tableau134[[#This Row],[t]]/$P$2)))</f>
        <v>-50.735534436372397</v>
      </c>
      <c r="J129" s="4">
        <f>Tableau134[[#This Row],[velocity analytics]]-Tableau134[[#This Row],[velocity]]</f>
        <v>6.8047178150344223E-2</v>
      </c>
      <c r="K129" t="s">
        <v>1139</v>
      </c>
    </row>
    <row r="130" spans="1:11" x14ac:dyDescent="0.35">
      <c r="A130">
        <f t="shared" si="4"/>
        <v>0.05</v>
      </c>
      <c r="B130">
        <f>SUM($A$2:A130)</f>
        <v>6.3999999999999853</v>
      </c>
      <c r="C130">
        <f t="shared" ref="C130:C193" si="6">-$M$2*$N$2</f>
        <v>-147</v>
      </c>
      <c r="D130">
        <f>-$O$2*Tableau134[[#This Row],[velocity]]</f>
        <v>51.124236342474333</v>
      </c>
      <c r="E130">
        <f>(Tableau134[[#This Row],[Fg]]+Tableau134[[#This Row],[Ffric]])/$N$2</f>
        <v>-6.3917175771683779</v>
      </c>
      <c r="F130">
        <f t="shared" si="5"/>
        <v>-51.124236342474333</v>
      </c>
      <c r="G130">
        <f>G129 +Tableau134[[#This Row],[velocity]]*Tableau134[[#This Row],[dt]]+Tableau134[[#This Row],[acceleration]]*Tableau134[[#This Row],[dt]]*Tableau134[[#This Row],[dt]]*0.5</f>
        <v>-177.74205306887512</v>
      </c>
      <c r="H130">
        <f>-$P$2*$M$2*(Tableau134[[#This Row],[t]]+$P$2*(EXP(-Tableau134[[#This Row],[t]]/$P$2)-1))</f>
        <v>-174.96177330907389</v>
      </c>
      <c r="I130" s="4">
        <f>-$P$2*$M$2*(1-EXP((-Tableau134[[#This Row],[t]]/$P$2)))</f>
        <v>-51.055881779394923</v>
      </c>
      <c r="J130" s="4">
        <f>Tableau134[[#This Row],[velocity analytics]]-Tableau134[[#This Row],[velocity]]</f>
        <v>6.8354563079410013E-2</v>
      </c>
      <c r="K130" t="s">
        <v>1140</v>
      </c>
    </row>
    <row r="131" spans="1:11" x14ac:dyDescent="0.35">
      <c r="A131">
        <f t="shared" si="4"/>
        <v>0.05</v>
      </c>
      <c r="B131">
        <f>SUM($A$2:A131)</f>
        <v>6.4499999999999851</v>
      </c>
      <c r="C131">
        <f t="shared" si="6"/>
        <v>-147</v>
      </c>
      <c r="D131">
        <f>-$O$2*Tableau134[[#This Row],[velocity]]</f>
        <v>51.443822221332752</v>
      </c>
      <c r="E131">
        <f>(Tableau134[[#This Row],[Fg]]+Tableau134[[#This Row],[Ffric]])/$N$2</f>
        <v>-6.3704118519111494</v>
      </c>
      <c r="F131">
        <f t="shared" si="5"/>
        <v>-51.443822221332752</v>
      </c>
      <c r="G131">
        <f>G130 +Tableau134[[#This Row],[velocity]]*Tableau134[[#This Row],[dt]]+Tableau134[[#This Row],[acceleration]]*Tableau134[[#This Row],[dt]]*Tableau134[[#This Row],[dt]]*0.5</f>
        <v>-180.32220719475666</v>
      </c>
      <c r="H131">
        <f>-$P$2*$M$2*(Tableau134[[#This Row],[t]]+$P$2*(EXP(-Tableau134[[#This Row],[t]]/$P$2)-1))</f>
        <v>-177.52255386491228</v>
      </c>
      <c r="I131" s="4">
        <f>-$P$2*$M$2*(1-EXP((-Tableau134[[#This Row],[t]]/$P$2)))</f>
        <v>-51.375163075672376</v>
      </c>
      <c r="J131" s="4">
        <f>Tableau134[[#This Row],[velocity analytics]]-Tableau134[[#This Row],[velocity]]</f>
        <v>6.8659145660376453E-2</v>
      </c>
      <c r="K131" t="s">
        <v>1141</v>
      </c>
    </row>
    <row r="132" spans="1:11" x14ac:dyDescent="0.35">
      <c r="A132">
        <f t="shared" ref="A132:A195" si="7">0.05</f>
        <v>0.05</v>
      </c>
      <c r="B132">
        <f>SUM($A$2:A132)</f>
        <v>6.4999999999999849</v>
      </c>
      <c r="C132">
        <f t="shared" si="6"/>
        <v>-147</v>
      </c>
      <c r="D132">
        <f>-$O$2*Tableau134[[#This Row],[velocity]]</f>
        <v>51.762342813928306</v>
      </c>
      <c r="E132">
        <f>(Tableau134[[#This Row],[Fg]]+Tableau134[[#This Row],[Ffric]])/$N$2</f>
        <v>-6.3491771457381123</v>
      </c>
      <c r="F132">
        <f t="shared" ref="F132:F195" si="8">F131+ E131*A132</f>
        <v>-51.762342813928306</v>
      </c>
      <c r="G132">
        <f>G131 +Tableau134[[#This Row],[velocity]]*Tableau134[[#This Row],[dt]]+Tableau134[[#This Row],[acceleration]]*Tableau134[[#This Row],[dt]]*Tableau134[[#This Row],[dt]]*0.5</f>
        <v>-182.91826080688526</v>
      </c>
      <c r="H132">
        <f>-$P$2*$M$2*(Tableau134[[#This Row],[t]]+$P$2*(EXP(-Tableau134[[#This Row],[t]]/$P$2)-1))</f>
        <v>-180.09927190832821</v>
      </c>
      <c r="I132" s="4">
        <f>-$P$2*$M$2*(1-EXP((-Tableau134[[#This Row],[t]]/$P$2)))</f>
        <v>-51.693381872777969</v>
      </c>
      <c r="J132" s="4">
        <f>Tableau134[[#This Row],[velocity analytics]]-Tableau134[[#This Row],[velocity]]</f>
        <v>6.8960941150336907E-2</v>
      </c>
      <c r="K132" t="s">
        <v>1142</v>
      </c>
    </row>
    <row r="133" spans="1:11" x14ac:dyDescent="0.35">
      <c r="A133">
        <f t="shared" si="7"/>
        <v>0.05</v>
      </c>
      <c r="B133">
        <f>SUM($A$2:A133)</f>
        <v>6.5499999999999847</v>
      </c>
      <c r="C133">
        <f t="shared" si="6"/>
        <v>-147</v>
      </c>
      <c r="D133">
        <f>-$O$2*Tableau134[[#This Row],[velocity]]</f>
        <v>52.079801671215215</v>
      </c>
      <c r="E133">
        <f>(Tableau134[[#This Row],[Fg]]+Tableau134[[#This Row],[Ffric]])/$N$2</f>
        <v>-6.3280132219189849</v>
      </c>
      <c r="F133">
        <f t="shared" si="8"/>
        <v>-52.079801671215215</v>
      </c>
      <c r="G133">
        <f>G132 +Tableau134[[#This Row],[velocity]]*Tableau134[[#This Row],[dt]]+Tableau134[[#This Row],[acceleration]]*Tableau134[[#This Row],[dt]]*Tableau134[[#This Row],[dt]]*0.5</f>
        <v>-185.53016090697344</v>
      </c>
      <c r="H133">
        <f>-$P$2*$M$2*(Tableau134[[#This Row],[t]]+$P$2*(EXP(-Tableau134[[#This Row],[t]]/$P$2)-1))</f>
        <v>-182.69187440280641</v>
      </c>
      <c r="I133" s="4">
        <f>-$P$2*$M$2*(1-EXP((-Tableau134[[#This Row],[t]]/$P$2)))</f>
        <v>-52.010541706479422</v>
      </c>
      <c r="J133" s="4">
        <f>Tableau134[[#This Row],[velocity analytics]]-Tableau134[[#This Row],[velocity]]</f>
        <v>6.9259964735792323E-2</v>
      </c>
      <c r="K133" t="s">
        <v>1143</v>
      </c>
    </row>
    <row r="134" spans="1:11" x14ac:dyDescent="0.35">
      <c r="A134">
        <f t="shared" si="7"/>
        <v>0.05</v>
      </c>
      <c r="B134">
        <f>SUM($A$2:A134)</f>
        <v>6.5999999999999845</v>
      </c>
      <c r="C134">
        <f t="shared" si="6"/>
        <v>-147</v>
      </c>
      <c r="D134">
        <f>-$O$2*Tableau134[[#This Row],[velocity]]</f>
        <v>52.396202332311162</v>
      </c>
      <c r="E134">
        <f>(Tableau134[[#This Row],[Fg]]+Tableau134[[#This Row],[Ffric]])/$N$2</f>
        <v>-6.3069198445125894</v>
      </c>
      <c r="F134">
        <f t="shared" si="8"/>
        <v>-52.396202332311162</v>
      </c>
      <c r="G134">
        <f>G133 +Tableau134[[#This Row],[velocity]]*Tableau134[[#This Row],[dt]]+Tableau134[[#This Row],[acceleration]]*Tableau134[[#This Row],[dt]]*Tableau134[[#This Row],[dt]]*0.5</f>
        <v>-188.15785467339464</v>
      </c>
      <c r="H134">
        <f>-$P$2*$M$2*(Tableau134[[#This Row],[t]]+$P$2*(EXP(-Tableau134[[#This Row],[t]]/$P$2)-1))</f>
        <v>-185.30030848832595</v>
      </c>
      <c r="I134" s="4">
        <f>-$P$2*$M$2*(1-EXP((-Tableau134[[#This Row],[t]]/$P$2)))</f>
        <v>-52.326646100778113</v>
      </c>
      <c r="J134" s="4">
        <f>Tableau134[[#This Row],[velocity analytics]]-Tableau134[[#This Row],[velocity]]</f>
        <v>6.9556231533049129E-2</v>
      </c>
      <c r="K134" t="s">
        <v>1144</v>
      </c>
    </row>
    <row r="135" spans="1:11" x14ac:dyDescent="0.35">
      <c r="A135">
        <f t="shared" si="7"/>
        <v>0.05</v>
      </c>
      <c r="B135">
        <f>SUM($A$2:A135)</f>
        <v>6.6499999999999844</v>
      </c>
      <c r="C135">
        <f t="shared" si="6"/>
        <v>-147</v>
      </c>
      <c r="D135">
        <f>-$O$2*Tableau134[[#This Row],[velocity]]</f>
        <v>52.711548324536793</v>
      </c>
      <c r="E135">
        <f>(Tableau134[[#This Row],[Fg]]+Tableau134[[#This Row],[Ffric]])/$N$2</f>
        <v>-6.2858967783642141</v>
      </c>
      <c r="F135">
        <f t="shared" si="8"/>
        <v>-52.711548324536793</v>
      </c>
      <c r="G135">
        <f>G134 +Tableau134[[#This Row],[velocity]]*Tableau134[[#This Row],[dt]]+Tableau134[[#This Row],[acceleration]]*Tableau134[[#This Row],[dt]]*Tableau134[[#This Row],[dt]]*0.5</f>
        <v>-190.80128946059443</v>
      </c>
      <c r="H135">
        <f>-$P$2*$M$2*(Tableau134[[#This Row],[t]]+$P$2*(EXP(-Tableau134[[#This Row],[t]]/$P$2)-1))</f>
        <v>-187.92452148077186</v>
      </c>
      <c r="I135" s="4">
        <f>-$P$2*$M$2*(1-EXP((-Tableau134[[#This Row],[t]]/$P$2)))</f>
        <v>-52.641698567948389</v>
      </c>
      <c r="J135" s="4">
        <f>Tableau134[[#This Row],[velocity analytics]]-Tableau134[[#This Row],[velocity]]</f>
        <v>6.9849756588403977E-2</v>
      </c>
      <c r="K135" t="s">
        <v>1145</v>
      </c>
    </row>
    <row r="136" spans="1:11" x14ac:dyDescent="0.35">
      <c r="A136">
        <f t="shared" si="7"/>
        <v>0.05</v>
      </c>
      <c r="B136">
        <f>SUM($A$2:A136)</f>
        <v>6.6999999999999842</v>
      </c>
      <c r="C136">
        <f t="shared" si="6"/>
        <v>-147</v>
      </c>
      <c r="D136">
        <f>-$O$2*Tableau134[[#This Row],[velocity]]</f>
        <v>53.025843163455001</v>
      </c>
      <c r="E136">
        <f>(Tableau134[[#This Row],[Fg]]+Tableau134[[#This Row],[Ffric]])/$N$2</f>
        <v>-6.2649437891030004</v>
      </c>
      <c r="F136">
        <f t="shared" si="8"/>
        <v>-53.025843163455001</v>
      </c>
      <c r="G136">
        <f>G135 +Tableau134[[#This Row],[velocity]]*Tableau134[[#This Row],[dt]]+Tableau134[[#This Row],[acceleration]]*Tableau134[[#This Row],[dt]]*Tableau134[[#This Row],[dt]]*0.5</f>
        <v>-193.46041279850354</v>
      </c>
      <c r="H136">
        <f>-$P$2*$M$2*(Tableau134[[#This Row],[t]]+$P$2*(EXP(-Tableau134[[#This Row],[t]]/$P$2)-1))</f>
        <v>-190.56446087135157</v>
      </c>
      <c r="I136" s="4">
        <f>-$P$2*$M$2*(1-EXP((-Tableau134[[#This Row],[t]]/$P$2)))</f>
        <v>-52.955702608576409</v>
      </c>
      <c r="J136" s="4">
        <f>Tableau134[[#This Row],[velocity analytics]]-Tableau134[[#This Row],[velocity]]</f>
        <v>7.0140554878591388E-2</v>
      </c>
      <c r="K136" t="s">
        <v>1146</v>
      </c>
    </row>
    <row r="137" spans="1:11" x14ac:dyDescent="0.35">
      <c r="A137">
        <f t="shared" si="7"/>
        <v>0.05</v>
      </c>
      <c r="B137">
        <f>SUM($A$2:A137)</f>
        <v>6.749999999999984</v>
      </c>
      <c r="C137">
        <f t="shared" si="6"/>
        <v>-147</v>
      </c>
      <c r="D137">
        <f>-$O$2*Tableau134[[#This Row],[velocity]]</f>
        <v>53.339090352910148</v>
      </c>
      <c r="E137">
        <f>(Tableau134[[#This Row],[Fg]]+Tableau134[[#This Row],[Ffric]])/$N$2</f>
        <v>-6.2440606431393233</v>
      </c>
      <c r="F137">
        <f t="shared" si="8"/>
        <v>-53.339090352910148</v>
      </c>
      <c r="G137">
        <f>G136 +Tableau134[[#This Row],[velocity]]*Tableau134[[#This Row],[dt]]+Tableau134[[#This Row],[acceleration]]*Tableau134[[#This Row],[dt]]*Tableau134[[#This Row],[dt]]*0.5</f>
        <v>-196.13517239195298</v>
      </c>
      <c r="H137">
        <f>-$P$2*$M$2*(Tableau134[[#This Row],[t]]+$P$2*(EXP(-Tableau134[[#This Row],[t]]/$P$2)-1))</f>
        <v>-193.2200743260093</v>
      </c>
      <c r="I137" s="4">
        <f>-$P$2*$M$2*(1-EXP((-Tableau134[[#This Row],[t]]/$P$2)))</f>
        <v>-53.268661711599222</v>
      </c>
      <c r="J137" s="4">
        <f>Tableau134[[#This Row],[velocity analytics]]-Tableau134[[#This Row],[velocity]]</f>
        <v>7.0428641310925855E-2</v>
      </c>
      <c r="K137" t="s">
        <v>1147</v>
      </c>
    </row>
    <row r="138" spans="1:11" x14ac:dyDescent="0.35">
      <c r="A138">
        <f t="shared" si="7"/>
        <v>0.05</v>
      </c>
      <c r="B138">
        <f>SUM($A$2:A138)</f>
        <v>6.7999999999999838</v>
      </c>
      <c r="C138">
        <f t="shared" si="6"/>
        <v>-147</v>
      </c>
      <c r="D138">
        <f>-$O$2*Tableau134[[#This Row],[velocity]]</f>
        <v>53.651293385067113</v>
      </c>
      <c r="E138">
        <f>(Tableau134[[#This Row],[Fg]]+Tableau134[[#This Row],[Ffric]])/$N$2</f>
        <v>-6.2232471076621927</v>
      </c>
      <c r="F138">
        <f t="shared" si="8"/>
        <v>-53.651293385067113</v>
      </c>
      <c r="G138">
        <f>G137 +Tableau134[[#This Row],[velocity]]*Tableau134[[#This Row],[dt]]+Tableau134[[#This Row],[acceleration]]*Tableau134[[#This Row],[dt]]*Tableau134[[#This Row],[dt]]*0.5</f>
        <v>-198.82551612009092</v>
      </c>
      <c r="H138">
        <f>-$P$2*$M$2*(Tableau134[[#This Row],[t]]+$P$2*(EXP(-Tableau134[[#This Row],[t]]/$P$2)-1))</f>
        <v>-195.8913096848465</v>
      </c>
      <c r="I138" s="4">
        <f>-$P$2*$M$2*(1-EXP((-Tableau134[[#This Row],[t]]/$P$2)))</f>
        <v>-53.580579354343406</v>
      </c>
      <c r="J138" s="4">
        <f>Tableau134[[#This Row],[velocity analytics]]-Tableau134[[#This Row],[velocity]]</f>
        <v>7.0714030723706855E-2</v>
      </c>
      <c r="K138" t="s">
        <v>1148</v>
      </c>
    </row>
    <row r="139" spans="1:11" x14ac:dyDescent="0.35">
      <c r="A139">
        <f t="shared" si="7"/>
        <v>0.05</v>
      </c>
      <c r="B139">
        <f>SUM($A$2:A139)</f>
        <v>6.8499999999999837</v>
      </c>
      <c r="C139">
        <f t="shared" si="6"/>
        <v>-147</v>
      </c>
      <c r="D139">
        <f>-$O$2*Tableau134[[#This Row],[velocity]]</f>
        <v>53.962455740450224</v>
      </c>
      <c r="E139">
        <f>(Tableau134[[#This Row],[Fg]]+Tableau134[[#This Row],[Ffric]])/$N$2</f>
        <v>-6.202502950636652</v>
      </c>
      <c r="F139">
        <f t="shared" si="8"/>
        <v>-53.962455740450224</v>
      </c>
      <c r="G139">
        <f>G138 +Tableau134[[#This Row],[velocity]]*Tableau134[[#This Row],[dt]]+Tableau134[[#This Row],[acceleration]]*Tableau134[[#This Row],[dt]]*Tableau134[[#This Row],[dt]]*0.5</f>
        <v>-201.53139203580173</v>
      </c>
      <c r="H139">
        <f>-$P$2*$M$2*(Tableau134[[#This Row],[t]]+$P$2*(EXP(-Tableau134[[#This Row],[t]]/$P$2)-1))</f>
        <v>-198.57811496154127</v>
      </c>
      <c r="I139" s="4">
        <f>-$P$2*$M$2*(1-EXP((-Tableau134[[#This Row],[t]]/$P$2)))</f>
        <v>-53.891459002563749</v>
      </c>
      <c r="J139" s="4">
        <f>Tableau134[[#This Row],[velocity analytics]]-Tableau134[[#This Row],[velocity]]</f>
        <v>7.0996737886474648E-2</v>
      </c>
      <c r="K139" t="s">
        <v>1149</v>
      </c>
    </row>
    <row r="140" spans="1:11" x14ac:dyDescent="0.35">
      <c r="A140">
        <f t="shared" si="7"/>
        <v>0.05</v>
      </c>
      <c r="B140">
        <f>SUM($A$2:A140)</f>
        <v>6.8999999999999835</v>
      </c>
      <c r="C140">
        <f t="shared" si="6"/>
        <v>-147</v>
      </c>
      <c r="D140">
        <f>-$O$2*Tableau134[[#This Row],[velocity]]</f>
        <v>54.272580887982059</v>
      </c>
      <c r="E140">
        <f>(Tableau134[[#This Row],[Fg]]+Tableau134[[#This Row],[Ffric]])/$N$2</f>
        <v>-6.1818279408011962</v>
      </c>
      <c r="F140">
        <f t="shared" si="8"/>
        <v>-54.272580887982059</v>
      </c>
      <c r="G140">
        <f>G139 +Tableau134[[#This Row],[velocity]]*Tableau134[[#This Row],[dt]]+Tableau134[[#This Row],[acceleration]]*Tableau134[[#This Row],[dt]]*Tableau134[[#This Row],[dt]]*0.5</f>
        <v>-204.25274836512685</v>
      </c>
      <c r="H140">
        <f>-$P$2*$M$2*(Tableau134[[#This Row],[t]]+$P$2*(EXP(-Tableau134[[#This Row],[t]]/$P$2)-1))</f>
        <v>-201.28043834277074</v>
      </c>
      <c r="I140" s="4">
        <f>-$P$2*$M$2*(1-EXP((-Tableau134[[#This Row],[t]]/$P$2)))</f>
        <v>-54.201304110481786</v>
      </c>
      <c r="J140" s="4">
        <f>Tableau134[[#This Row],[velocity analytics]]-Tableau134[[#This Row],[velocity]]</f>
        <v>7.127677750027317E-2</v>
      </c>
      <c r="K140" t="s">
        <v>1150</v>
      </c>
    </row>
    <row r="141" spans="1:11" x14ac:dyDescent="0.35">
      <c r="A141">
        <f t="shared" si="7"/>
        <v>0.05</v>
      </c>
      <c r="B141">
        <f>SUM($A$2:A141)</f>
        <v>6.9499999999999833</v>
      </c>
      <c r="C141">
        <f t="shared" si="6"/>
        <v>-147</v>
      </c>
      <c r="D141">
        <f>-$O$2*Tableau134[[#This Row],[velocity]]</f>
        <v>54.581672285022115</v>
      </c>
      <c r="E141">
        <f>(Tableau134[[#This Row],[Fg]]+Tableau134[[#This Row],[Ffric]])/$N$2</f>
        <v>-6.1612218476651925</v>
      </c>
      <c r="F141">
        <f t="shared" si="8"/>
        <v>-54.581672285022115</v>
      </c>
      <c r="G141">
        <f>G140 +Tableau134[[#This Row],[velocity]]*Tableau134[[#This Row],[dt]]+Tableau134[[#This Row],[acceleration]]*Tableau134[[#This Row],[dt]]*Tableau134[[#This Row],[dt]]*0.5</f>
        <v>-206.98953350668754</v>
      </c>
      <c r="H141">
        <f>-$P$2*$M$2*(Tableau134[[#This Row],[t]]+$P$2*(EXP(-Tableau134[[#This Row],[t]]/$P$2)-1))</f>
        <v>-203.99822818763622</v>
      </c>
      <c r="I141" s="4">
        <f>-$P$2*$M$2*(1-EXP((-Tableau134[[#This Row],[t]]/$P$2)))</f>
        <v>-54.510118120824089</v>
      </c>
      <c r="J141" s="4">
        <f>Tableau134[[#This Row],[velocity analytics]]-Tableau134[[#This Row],[velocity]]</f>
        <v>7.1554164198026626E-2</v>
      </c>
      <c r="K141" t="s">
        <v>1151</v>
      </c>
    </row>
    <row r="142" spans="1:11" x14ac:dyDescent="0.35">
      <c r="A142">
        <f t="shared" si="7"/>
        <v>0.05</v>
      </c>
      <c r="B142">
        <f>SUM($A$2:A142)</f>
        <v>6.9999999999999831</v>
      </c>
      <c r="C142">
        <f t="shared" si="6"/>
        <v>-147</v>
      </c>
      <c r="D142">
        <f>-$O$2*Tableau134[[#This Row],[velocity]]</f>
        <v>54.889733377405378</v>
      </c>
      <c r="E142">
        <f>(Tableau134[[#This Row],[Fg]]+Tableau134[[#This Row],[Ffric]])/$N$2</f>
        <v>-6.1406844415063082</v>
      </c>
      <c r="F142">
        <f t="shared" si="8"/>
        <v>-54.889733377405378</v>
      </c>
      <c r="G142">
        <f>G141 +Tableau134[[#This Row],[velocity]]*Tableau134[[#This Row],[dt]]+Tableau134[[#This Row],[acceleration]]*Tableau134[[#This Row],[dt]]*Tableau134[[#This Row],[dt]]*0.5</f>
        <v>-209.74169603110971</v>
      </c>
      <c r="H142">
        <f>-$P$2*$M$2*(Tableau134[[#This Row],[t]]+$P$2*(EXP(-Tableau134[[#This Row],[t]]/$P$2)-1))</f>
        <v>-206.73143302708786</v>
      </c>
      <c r="I142" s="4">
        <f>-$P$2*$M$2*(1-EXP((-Tableau134[[#This Row],[t]]/$P$2)))</f>
        <v>-54.817904464860646</v>
      </c>
      <c r="J142" s="4">
        <f>Tableau134[[#This Row],[velocity analytics]]-Tableau134[[#This Row],[velocity]]</f>
        <v>7.1828912544731338E-2</v>
      </c>
      <c r="K142" t="s">
        <v>1152</v>
      </c>
    </row>
    <row r="143" spans="1:11" x14ac:dyDescent="0.35">
      <c r="A143">
        <f t="shared" si="7"/>
        <v>0.05</v>
      </c>
      <c r="B143">
        <f>SUM($A$2:A143)</f>
        <v>7.0499999999999829</v>
      </c>
      <c r="C143">
        <f t="shared" si="6"/>
        <v>-147</v>
      </c>
      <c r="D143">
        <f>-$O$2*Tableau134[[#This Row],[velocity]]</f>
        <v>55.196767599480694</v>
      </c>
      <c r="E143">
        <f>(Tableau134[[#This Row],[Fg]]+Tableau134[[#This Row],[Ffric]])/$N$2</f>
        <v>-6.1202154933679536</v>
      </c>
      <c r="F143">
        <f t="shared" si="8"/>
        <v>-55.196767599480694</v>
      </c>
      <c r="G143">
        <f>G142 +Tableau134[[#This Row],[velocity]]*Tableau134[[#This Row],[dt]]+Tableau134[[#This Row],[acceleration]]*Tableau134[[#This Row],[dt]]*Tableau134[[#This Row],[dt]]*0.5</f>
        <v>-212.50918468045046</v>
      </c>
      <c r="H143">
        <f>-$P$2*$M$2*(Tableau134[[#This Row],[t]]+$P$2*(EXP(-Tableau134[[#This Row],[t]]/$P$2)-1))</f>
        <v>-209.48000156335448</v>
      </c>
      <c r="I143" s="4">
        <f>-$P$2*$M$2*(1-EXP((-Tableau134[[#This Row],[t]]/$P$2)))</f>
        <v>-55.124666562442869</v>
      </c>
      <c r="J143" s="4">
        <f>Tableau134[[#This Row],[velocity analytics]]-Tableau134[[#This Row],[velocity]]</f>
        <v>7.2101037037825222E-2</v>
      </c>
      <c r="K143" t="s">
        <v>1153</v>
      </c>
    </row>
    <row r="144" spans="1:11" x14ac:dyDescent="0.35">
      <c r="A144">
        <f t="shared" si="7"/>
        <v>0.05</v>
      </c>
      <c r="B144">
        <f>SUM($A$2:A144)</f>
        <v>7.0999999999999828</v>
      </c>
      <c r="C144">
        <f t="shared" si="6"/>
        <v>-147</v>
      </c>
      <c r="D144">
        <f>-$O$2*Tableau134[[#This Row],[velocity]]</f>
        <v>55.502778374149095</v>
      </c>
      <c r="E144">
        <f>(Tableau134[[#This Row],[Fg]]+Tableau134[[#This Row],[Ffric]])/$N$2</f>
        <v>-6.0998147750567266</v>
      </c>
      <c r="F144">
        <f t="shared" si="8"/>
        <v>-55.502778374149095</v>
      </c>
      <c r="G144">
        <f>G143 +Tableau134[[#This Row],[velocity]]*Tableau134[[#This Row],[dt]]+Tableau134[[#This Row],[acceleration]]*Tableau134[[#This Row],[dt]]*Tableau134[[#This Row],[dt]]*0.5</f>
        <v>-215.29194836762673</v>
      </c>
      <c r="H144">
        <f>-$P$2*$M$2*(Tableau134[[#This Row],[t]]+$P$2*(EXP(-Tableau134[[#This Row],[t]]/$P$2)-1))</f>
        <v>-212.24388266937211</v>
      </c>
      <c r="I144" s="4">
        <f>-$P$2*$M$2*(1-EXP((-Tableau134[[#This Row],[t]]/$P$2)))</f>
        <v>-55.430407822041687</v>
      </c>
      <c r="J144" s="4">
        <f>Tableau134[[#This Row],[velocity analytics]]-Tableau134[[#This Row],[velocity]]</f>
        <v>7.2370552107408059E-2</v>
      </c>
      <c r="K144" t="s">
        <v>1154</v>
      </c>
    </row>
    <row r="145" spans="1:11" x14ac:dyDescent="0.35">
      <c r="A145">
        <f t="shared" si="7"/>
        <v>0.05</v>
      </c>
      <c r="B145">
        <f>SUM($A$2:A145)</f>
        <v>7.1499999999999826</v>
      </c>
      <c r="C145">
        <f t="shared" si="6"/>
        <v>-147</v>
      </c>
      <c r="D145">
        <f>-$O$2*Tableau134[[#This Row],[velocity]]</f>
        <v>55.80776911290193</v>
      </c>
      <c r="E145">
        <f>(Tableau134[[#This Row],[Fg]]+Tableau134[[#This Row],[Ffric]])/$N$2</f>
        <v>-6.0794820591398722</v>
      </c>
      <c r="F145">
        <f t="shared" si="8"/>
        <v>-55.80776911290193</v>
      </c>
      <c r="G145">
        <f>G144 +Tableau134[[#This Row],[velocity]]*Tableau134[[#This Row],[dt]]+Tableau134[[#This Row],[acceleration]]*Tableau134[[#This Row],[dt]]*Tableau134[[#This Row],[dt]]*0.5</f>
        <v>-218.08993617584574</v>
      </c>
      <c r="H145">
        <f>-$P$2*$M$2*(Tableau134[[#This Row],[t]]+$P$2*(EXP(-Tableau134[[#This Row],[t]]/$P$2)-1))</f>
        <v>-215.02302538821718</v>
      </c>
      <c r="I145" s="4">
        <f>-$P$2*$M$2*(1-EXP((-Tableau134[[#This Row],[t]]/$P$2)))</f>
        <v>-55.735131640785347</v>
      </c>
      <c r="J145" s="4">
        <f>Tableau134[[#This Row],[velocity analytics]]-Tableau134[[#This Row],[velocity]]</f>
        <v>7.2637472116582558E-2</v>
      </c>
      <c r="K145" t="s">
        <v>1155</v>
      </c>
    </row>
    <row r="146" spans="1:11" x14ac:dyDescent="0.35">
      <c r="A146">
        <f t="shared" si="7"/>
        <v>0.05</v>
      </c>
      <c r="B146">
        <f>SUM($A$2:A146)</f>
        <v>7.1999999999999824</v>
      </c>
      <c r="C146">
        <f t="shared" si="6"/>
        <v>-147</v>
      </c>
      <c r="D146">
        <f>-$O$2*Tableau134[[#This Row],[velocity]]</f>
        <v>56.111743215858922</v>
      </c>
      <c r="E146">
        <f>(Tableau134[[#This Row],[Fg]]+Tableau134[[#This Row],[Ffric]])/$N$2</f>
        <v>-6.0592171189427386</v>
      </c>
      <c r="F146">
        <f t="shared" si="8"/>
        <v>-56.111743215858922</v>
      </c>
      <c r="G146">
        <f>G145 +Tableau134[[#This Row],[velocity]]*Tableau134[[#This Row],[dt]]+Tableau134[[#This Row],[acceleration]]*Tableau134[[#This Row],[dt]]*Tableau134[[#This Row],[dt]]*0.5</f>
        <v>-220.90309735803737</v>
      </c>
      <c r="H146">
        <f>-$P$2*$M$2*(Tableau134[[#This Row],[t]]+$P$2*(EXP(-Tableau134[[#This Row],[t]]/$P$2)-1))</f>
        <v>-217.81737893253964</v>
      </c>
      <c r="I146" s="4">
        <f>-$P$2*$M$2*(1-EXP((-Tableau134[[#This Row],[t]]/$P$2)))</f>
        <v>-56.038841404497184</v>
      </c>
      <c r="J146" s="4">
        <f>Tableau134[[#This Row],[velocity analytics]]-Tableau134[[#This Row],[velocity]]</f>
        <v>7.2901811361738567E-2</v>
      </c>
      <c r="K146" t="s">
        <v>1156</v>
      </c>
    </row>
    <row r="147" spans="1:11" x14ac:dyDescent="0.35">
      <c r="A147">
        <f t="shared" si="7"/>
        <v>0.05</v>
      </c>
      <c r="B147">
        <f>SUM($A$2:A147)</f>
        <v>7.2499999999999822</v>
      </c>
      <c r="C147">
        <f t="shared" si="6"/>
        <v>-147</v>
      </c>
      <c r="D147">
        <f>-$O$2*Tableau134[[#This Row],[velocity]]</f>
        <v>56.414704071806057</v>
      </c>
      <c r="E147">
        <f>(Tableau134[[#This Row],[Fg]]+Tableau134[[#This Row],[Ffric]])/$N$2</f>
        <v>-6.039019728546263</v>
      </c>
      <c r="F147">
        <f t="shared" si="8"/>
        <v>-56.414704071806057</v>
      </c>
      <c r="G147">
        <f>G146 +Tableau134[[#This Row],[velocity]]*Tableau134[[#This Row],[dt]]+Tableau134[[#This Row],[acceleration]]*Tableau134[[#This Row],[dt]]*Tableau134[[#This Row],[dt]]*0.5</f>
        <v>-223.73138133628834</v>
      </c>
      <c r="H147">
        <f>-$P$2*$M$2*(Tableau134[[#This Row],[t]]+$P$2*(EXP(-Tableau134[[#This Row],[t]]/$P$2)-1))</f>
        <v>-220.62689268399848</v>
      </c>
      <c r="I147" s="4">
        <f>-$P$2*$M$2*(1-EXP((-Tableau134[[#This Row],[t]]/$P$2)))</f>
        <v>-56.341540487733262</v>
      </c>
      <c r="J147" s="4">
        <f>Tableau134[[#This Row],[velocity analytics]]-Tableau134[[#This Row],[velocity]]</f>
        <v>7.3163584072794663E-2</v>
      </c>
      <c r="K147" t="s">
        <v>1157</v>
      </c>
    </row>
    <row r="148" spans="1:11" x14ac:dyDescent="0.35">
      <c r="A148">
        <f t="shared" si="7"/>
        <v>0.05</v>
      </c>
      <c r="B148">
        <f>SUM($A$2:A148)</f>
        <v>7.2999999999999821</v>
      </c>
      <c r="C148">
        <f t="shared" si="6"/>
        <v>-147</v>
      </c>
      <c r="D148">
        <f>-$O$2*Tableau134[[#This Row],[velocity]]</f>
        <v>56.716655058233371</v>
      </c>
      <c r="E148">
        <f>(Tableau134[[#This Row],[Fg]]+Tableau134[[#This Row],[Ffric]])/$N$2</f>
        <v>-6.0188896627844422</v>
      </c>
      <c r="F148">
        <f t="shared" si="8"/>
        <v>-56.716655058233371</v>
      </c>
      <c r="G148">
        <f>G147 +Tableau134[[#This Row],[velocity]]*Tableau134[[#This Row],[dt]]+Tableau134[[#This Row],[acceleration]]*Tableau134[[#This Row],[dt]]*Tableau134[[#This Row],[dt]]*0.5</f>
        <v>-226.57473770127848</v>
      </c>
      <c r="H148">
        <f>-$P$2*$M$2*(Tableau134[[#This Row],[t]]+$P$2*(EXP(-Tableau134[[#This Row],[t]]/$P$2)-1))</f>
        <v>-223.45151619270004</v>
      </c>
      <c r="I148" s="4">
        <f>-$P$2*$M$2*(1-EXP((-Tableau134[[#This Row],[t]]/$P$2)))</f>
        <v>-56.643232253819825</v>
      </c>
      <c r="J148" s="4">
        <f>Tableau134[[#This Row],[velocity analytics]]-Tableau134[[#This Row],[velocity]]</f>
        <v>7.3422804413546316E-2</v>
      </c>
      <c r="K148" t="s">
        <v>1158</v>
      </c>
    </row>
    <row r="149" spans="1:11" x14ac:dyDescent="0.35">
      <c r="A149">
        <f t="shared" si="7"/>
        <v>0.05</v>
      </c>
      <c r="B149">
        <f>SUM($A$2:A149)</f>
        <v>7.3499999999999819</v>
      </c>
      <c r="C149">
        <f t="shared" si="6"/>
        <v>-147</v>
      </c>
      <c r="D149">
        <f>-$O$2*Tableau134[[#This Row],[velocity]]</f>
        <v>57.01759954137259</v>
      </c>
      <c r="E149">
        <f>(Tableau134[[#This Row],[Fg]]+Tableau134[[#This Row],[Ffric]])/$N$2</f>
        <v>-5.9988266972418272</v>
      </c>
      <c r="F149">
        <f t="shared" si="8"/>
        <v>-57.01759954137259</v>
      </c>
      <c r="G149">
        <f>G148 +Tableau134[[#This Row],[velocity]]*Tableau134[[#This Row],[dt]]+Tableau134[[#This Row],[acceleration]]*Tableau134[[#This Row],[dt]]*Tableau134[[#This Row],[dt]]*0.5</f>
        <v>-229.43311621171867</v>
      </c>
      <c r="H149">
        <f>-$P$2*$M$2*(Tableau134[[#This Row],[t]]+$P$2*(EXP(-Tableau134[[#This Row],[t]]/$P$2)-1))</f>
        <v>-226.29119917663627</v>
      </c>
      <c r="I149" s="4">
        <f>-$P$2*$M$2*(1-EXP((-Tableau134[[#This Row],[t]]/$P$2)))</f>
        <v>-56.943920054890732</v>
      </c>
      <c r="J149" s="4">
        <f>Tableau134[[#This Row],[velocity analytics]]-Tableau134[[#This Row],[velocity]]</f>
        <v>7.3679486481857737E-2</v>
      </c>
      <c r="K149" t="s">
        <v>1159</v>
      </c>
    </row>
    <row r="150" spans="1:11" x14ac:dyDescent="0.35">
      <c r="A150">
        <f t="shared" si="7"/>
        <v>0.05</v>
      </c>
      <c r="B150">
        <f>SUM($A$2:A150)</f>
        <v>7.3999999999999817</v>
      </c>
      <c r="C150">
        <f t="shared" si="6"/>
        <v>-147</v>
      </c>
      <c r="D150">
        <f>-$O$2*Tableau134[[#This Row],[velocity]]</f>
        <v>57.317540876234681</v>
      </c>
      <c r="E150">
        <f>(Tableau134[[#This Row],[Fg]]+Tableau134[[#This Row],[Ffric]])/$N$2</f>
        <v>-5.9788306082510205</v>
      </c>
      <c r="F150">
        <f t="shared" si="8"/>
        <v>-57.317540876234681</v>
      </c>
      <c r="G150">
        <f>G149 +Tableau134[[#This Row],[velocity]]*Tableau134[[#This Row],[dt]]+Tableau134[[#This Row],[acceleration]]*Tableau134[[#This Row],[dt]]*Tableau134[[#This Row],[dt]]*0.5</f>
        <v>-232.30646679379072</v>
      </c>
      <c r="H150">
        <f>-$P$2*$M$2*(Tableau134[[#This Row],[t]]+$P$2*(EXP(-Tableau134[[#This Row],[t]]/$P$2)-1))</f>
        <v>-229.14589152112799</v>
      </c>
      <c r="I150" s="4">
        <f>-$P$2*$M$2*(1-EXP((-Tableau134[[#This Row],[t]]/$P$2)))</f>
        <v>-57.243607231924621</v>
      </c>
      <c r="J150" s="4">
        <f>Tableau134[[#This Row],[velocity analytics]]-Tableau134[[#This Row],[velocity]]</f>
        <v>7.3933644310059776E-2</v>
      </c>
      <c r="K150" t="s">
        <v>1160</v>
      </c>
    </row>
    <row r="151" spans="1:11" x14ac:dyDescent="0.35">
      <c r="A151">
        <f t="shared" si="7"/>
        <v>0.05</v>
      </c>
      <c r="B151">
        <f>SUM($A$2:A151)</f>
        <v>7.4499999999999815</v>
      </c>
      <c r="C151">
        <f t="shared" si="6"/>
        <v>-147</v>
      </c>
      <c r="D151">
        <f>-$O$2*Tableau134[[#This Row],[velocity]]</f>
        <v>57.616482406647229</v>
      </c>
      <c r="E151">
        <f>(Tableau134[[#This Row],[Fg]]+Tableau134[[#This Row],[Ffric]])/$N$2</f>
        <v>-5.958901172890184</v>
      </c>
      <c r="F151">
        <f t="shared" si="8"/>
        <v>-57.616482406647229</v>
      </c>
      <c r="G151">
        <f>G150 +Tableau134[[#This Row],[velocity]]*Tableau134[[#This Row],[dt]]+Tableau134[[#This Row],[acceleration]]*Tableau134[[#This Row],[dt]]*Tableau134[[#This Row],[dt]]*0.5</f>
        <v>-235.19473954058918</v>
      </c>
      <c r="H151">
        <f>-$P$2*$M$2*(Tableau134[[#This Row],[t]]+$P$2*(EXP(-Tableau134[[#This Row],[t]]/$P$2)-1))</f>
        <v>-232.01554327826534</v>
      </c>
      <c r="I151" s="4">
        <f>-$P$2*$M$2*(1-EXP((-Tableau134[[#This Row],[t]]/$P$2)))</f>
        <v>-57.54229711478213</v>
      </c>
      <c r="J151" s="4">
        <f>Tableau134[[#This Row],[velocity analytics]]-Tableau134[[#This Row],[velocity]]</f>
        <v>7.4185291865099146E-2</v>
      </c>
      <c r="K151" t="s">
        <v>1161</v>
      </c>
    </row>
    <row r="152" spans="1:11" x14ac:dyDescent="0.35">
      <c r="A152">
        <f t="shared" si="7"/>
        <v>0.05</v>
      </c>
      <c r="B152">
        <f>SUM($A$2:A152)</f>
        <v>7.4999999999999813</v>
      </c>
      <c r="C152">
        <f t="shared" si="6"/>
        <v>-147</v>
      </c>
      <c r="D152">
        <f>-$O$2*Tableau134[[#This Row],[velocity]]</f>
        <v>57.914427465291737</v>
      </c>
      <c r="E152">
        <f>(Tableau134[[#This Row],[Fg]]+Tableau134[[#This Row],[Ffric]])/$N$2</f>
        <v>-5.9390381689805505</v>
      </c>
      <c r="F152">
        <f t="shared" si="8"/>
        <v>-57.914427465291737</v>
      </c>
      <c r="G152">
        <f>G151 +Tableau134[[#This Row],[velocity]]*Tableau134[[#This Row],[dt]]+Tableau134[[#This Row],[acceleration]]*Tableau134[[#This Row],[dt]]*Tableau134[[#This Row],[dt]]*0.5</f>
        <v>-238.097884711565</v>
      </c>
      <c r="H152">
        <f>-$P$2*$M$2*(Tableau134[[#This Row],[t]]+$P$2*(EXP(-Tableau134[[#This Row],[t]]/$P$2)-1))</f>
        <v>-234.9001046663557</v>
      </c>
      <c r="I152" s="4">
        <f>-$P$2*$M$2*(1-EXP((-Tableau134[[#This Row],[t]]/$P$2)))</f>
        <v>-57.839993022242773</v>
      </c>
      <c r="J152" s="4">
        <f>Tableau134[[#This Row],[velocity analytics]]-Tableau134[[#This Row],[velocity]]</f>
        <v>7.4434443048964738E-2</v>
      </c>
      <c r="K152" t="s">
        <v>1162</v>
      </c>
    </row>
    <row r="153" spans="1:11" x14ac:dyDescent="0.35">
      <c r="A153">
        <f t="shared" si="7"/>
        <v>0.05</v>
      </c>
      <c r="B153">
        <f>SUM($A$2:A153)</f>
        <v>7.5499999999999812</v>
      </c>
      <c r="C153">
        <f t="shared" si="6"/>
        <v>-147</v>
      </c>
      <c r="D153">
        <f>-$O$2*Tableau134[[#This Row],[velocity]]</f>
        <v>58.211379373740762</v>
      </c>
      <c r="E153">
        <f>(Tableau134[[#This Row],[Fg]]+Tableau134[[#This Row],[Ffric]])/$N$2</f>
        <v>-5.9192413750839501</v>
      </c>
      <c r="F153">
        <f t="shared" si="8"/>
        <v>-58.211379373740762</v>
      </c>
      <c r="G153">
        <f>G152 +Tableau134[[#This Row],[velocity]]*Tableau134[[#This Row],[dt]]+Tableau134[[#This Row],[acceleration]]*Tableau134[[#This Row],[dt]]*Tableau134[[#This Row],[dt]]*0.5</f>
        <v>-241.01585273197091</v>
      </c>
      <c r="H153">
        <f>-$P$2*$M$2*(Tableau134[[#This Row],[t]]+$P$2*(EXP(-Tableau134[[#This Row],[t]]/$P$2)-1))</f>
        <v>-237.79952606936803</v>
      </c>
      <c r="I153" s="4">
        <f>-$P$2*$M$2*(1-EXP((-Tableau134[[#This Row],[t]]/$P$2)))</f>
        <v>-58.136698262041946</v>
      </c>
      <c r="J153" s="4">
        <f>Tableau134[[#This Row],[velocity analytics]]-Tableau134[[#This Row],[velocity]]</f>
        <v>7.4681111698815528E-2</v>
      </c>
      <c r="K153" t="s">
        <v>1163</v>
      </c>
    </row>
    <row r="154" spans="1:11" x14ac:dyDescent="0.35">
      <c r="A154">
        <f t="shared" si="7"/>
        <v>0.05</v>
      </c>
      <c r="B154">
        <f>SUM($A$2:A154)</f>
        <v>7.599999999999981</v>
      </c>
      <c r="C154">
        <f t="shared" si="6"/>
        <v>-147</v>
      </c>
      <c r="D154">
        <f>-$O$2*Tableau134[[#This Row],[velocity]]</f>
        <v>58.507341442494962</v>
      </c>
      <c r="E154">
        <f>(Tableau134[[#This Row],[Fg]]+Tableau134[[#This Row],[Ffric]])/$N$2</f>
        <v>-5.8995105705003361</v>
      </c>
      <c r="F154">
        <f t="shared" si="8"/>
        <v>-58.507341442494962</v>
      </c>
      <c r="G154">
        <f>G153 +Tableau134[[#This Row],[velocity]]*Tableau134[[#This Row],[dt]]+Tableau134[[#This Row],[acceleration]]*Tableau134[[#This Row],[dt]]*Tableau134[[#This Row],[dt]]*0.5</f>
        <v>-243.94859419230878</v>
      </c>
      <c r="H154">
        <f>-$P$2*$M$2*(Tableau134[[#This Row],[t]]+$P$2*(EXP(-Tableau134[[#This Row],[t]]/$P$2)-1))</f>
        <v>-240.71375803638367</v>
      </c>
      <c r="I154" s="4">
        <f>-$P$2*$M$2*(1-EXP((-Tableau134[[#This Row],[t]]/$P$2)))</f>
        <v>-58.432416130907569</v>
      </c>
      <c r="J154" s="4">
        <f>Tableau134[[#This Row],[velocity analytics]]-Tableau134[[#This Row],[velocity]]</f>
        <v>7.4925311587392684E-2</v>
      </c>
      <c r="K154" t="s">
        <v>1164</v>
      </c>
    </row>
    <row r="155" spans="1:11" x14ac:dyDescent="0.35">
      <c r="A155">
        <f t="shared" si="7"/>
        <v>0.05</v>
      </c>
      <c r="B155">
        <f>SUM($A$2:A155)</f>
        <v>7.6499999999999808</v>
      </c>
      <c r="C155">
        <f t="shared" si="6"/>
        <v>-147</v>
      </c>
      <c r="D155">
        <f>-$O$2*Tableau134[[#This Row],[velocity]]</f>
        <v>58.802316971019977</v>
      </c>
      <c r="E155">
        <f>(Tableau134[[#This Row],[Fg]]+Tableau134[[#This Row],[Ffric]])/$N$2</f>
        <v>-5.8798455352653347</v>
      </c>
      <c r="F155">
        <f t="shared" si="8"/>
        <v>-58.802316971019977</v>
      </c>
      <c r="G155">
        <f>G154 +Tableau134[[#This Row],[velocity]]*Tableau134[[#This Row],[dt]]+Tableau134[[#This Row],[acceleration]]*Tableau134[[#This Row],[dt]]*Tableau134[[#This Row],[dt]]*0.5</f>
        <v>-246.89605984777884</v>
      </c>
      <c r="H155">
        <f>-$P$2*$M$2*(Tableau134[[#This Row],[t]]+$P$2*(EXP(-Tableau134[[#This Row],[t]]/$P$2)-1))</f>
        <v>-243.64275128104541</v>
      </c>
      <c r="I155" s="4">
        <f>-$P$2*$M$2*(1-EXP((-Tableau134[[#This Row],[t]]/$P$2)))</f>
        <v>-58.727149914596779</v>
      </c>
      <c r="J155" s="4">
        <f>Tableau134[[#This Row],[velocity analytics]]-Tableau134[[#This Row],[velocity]]</f>
        <v>7.5167056423197209E-2</v>
      </c>
      <c r="K155" t="s">
        <v>1165</v>
      </c>
    </row>
    <row r="156" spans="1:11" x14ac:dyDescent="0.35">
      <c r="A156">
        <f t="shared" si="7"/>
        <v>0.05</v>
      </c>
      <c r="B156">
        <f>SUM($A$2:A156)</f>
        <v>7.6999999999999806</v>
      </c>
      <c r="C156">
        <f t="shared" si="6"/>
        <v>-147</v>
      </c>
      <c r="D156">
        <f>-$O$2*Tableau134[[#This Row],[velocity]]</f>
        <v>59.096309247783246</v>
      </c>
      <c r="E156">
        <f>(Tableau134[[#This Row],[Fg]]+Tableau134[[#This Row],[Ffric]])/$N$2</f>
        <v>-5.8602460501477838</v>
      </c>
      <c r="F156">
        <f t="shared" si="8"/>
        <v>-59.096309247783246</v>
      </c>
      <c r="G156">
        <f>G155 +Tableau134[[#This Row],[velocity]]*Tableau134[[#This Row],[dt]]+Tableau134[[#This Row],[acceleration]]*Tableau134[[#This Row],[dt]]*Tableau134[[#This Row],[dt]]*0.5</f>
        <v>-249.85820061773069</v>
      </c>
      <c r="H156">
        <f>-$P$2*$M$2*(Tableau134[[#This Row],[t]]+$P$2*(EXP(-Tableau134[[#This Row],[t]]/$P$2)-1))</f>
        <v>-246.58645668101002</v>
      </c>
      <c r="I156" s="4">
        <f>-$P$2*$M$2*(1-EXP((-Tableau134[[#This Row],[t]]/$P$2)))</f>
        <v>-59.020902887932479</v>
      </c>
      <c r="J156" s="4">
        <f>Tableau134[[#This Row],[velocity analytics]]-Tableau134[[#This Row],[velocity]]</f>
        <v>7.5406359850767046E-2</v>
      </c>
      <c r="K156" t="s">
        <v>1166</v>
      </c>
    </row>
    <row r="157" spans="1:11" x14ac:dyDescent="0.35">
      <c r="A157">
        <f t="shared" si="7"/>
        <v>0.05</v>
      </c>
      <c r="B157">
        <f>SUM($A$2:A157)</f>
        <v>7.7499999999999805</v>
      </c>
      <c r="C157">
        <f t="shared" si="6"/>
        <v>-147</v>
      </c>
      <c r="D157">
        <f>-$O$2*Tableau134[[#This Row],[velocity]]</f>
        <v>59.389321550290639</v>
      </c>
      <c r="E157">
        <f>(Tableau134[[#This Row],[Fg]]+Tableau134[[#This Row],[Ffric]])/$N$2</f>
        <v>-5.8407118966472904</v>
      </c>
      <c r="F157">
        <f t="shared" si="8"/>
        <v>-59.389321550290639</v>
      </c>
      <c r="G157">
        <f>G156 +Tableau134[[#This Row],[velocity]]*Tableau134[[#This Row],[dt]]+Tableau134[[#This Row],[acceleration]]*Tableau134[[#This Row],[dt]]*Tableau134[[#This Row],[dt]]*0.5</f>
        <v>-252.83496758511603</v>
      </c>
      <c r="H157">
        <f>-$P$2*$M$2*(Tableau134[[#This Row],[t]]+$P$2*(EXP(-Tableau134[[#This Row],[t]]/$P$2)-1))</f>
        <v>-249.54482527740413</v>
      </c>
      <c r="I157" s="4">
        <f>-$P$2*$M$2*(1-EXP((-Tableau134[[#This Row],[t]]/$P$2)))</f>
        <v>-59.313678314839535</v>
      </c>
      <c r="J157" s="4">
        <f>Tableau134[[#This Row],[velocity analytics]]-Tableau134[[#This Row],[velocity]]</f>
        <v>7.5643235451103408E-2</v>
      </c>
      <c r="K157" t="s">
        <v>1167</v>
      </c>
    </row>
    <row r="158" spans="1:11" x14ac:dyDescent="0.35">
      <c r="A158">
        <f t="shared" si="7"/>
        <v>0.05</v>
      </c>
      <c r="B158">
        <f>SUM($A$2:A158)</f>
        <v>7.7999999999999803</v>
      </c>
      <c r="C158">
        <f t="shared" si="6"/>
        <v>-147</v>
      </c>
      <c r="D158">
        <f>-$O$2*Tableau134[[#This Row],[velocity]]</f>
        <v>59.681357145123002</v>
      </c>
      <c r="E158">
        <f>(Tableau134[[#This Row],[Fg]]+Tableau134[[#This Row],[Ffric]])/$N$2</f>
        <v>-5.8212428569918</v>
      </c>
      <c r="F158">
        <f t="shared" si="8"/>
        <v>-59.681357145123002</v>
      </c>
      <c r="G158">
        <f>G157 +Tableau134[[#This Row],[velocity]]*Tableau134[[#This Row],[dt]]+Tableau134[[#This Row],[acceleration]]*Tableau134[[#This Row],[dt]]*Tableau134[[#This Row],[dt]]*0.5</f>
        <v>-255.82631199594343</v>
      </c>
      <c r="H158">
        <f>-$P$2*$M$2*(Tableau134[[#This Row],[t]]+$P$2*(EXP(-Tableau134[[#This Row],[t]]/$P$2)-1))</f>
        <v>-252.51780827427748</v>
      </c>
      <c r="I158" s="4">
        <f>-$P$2*$M$2*(1-EXP((-Tableau134[[#This Row],[t]]/$P$2)))</f>
        <v>-59.60547944838131</v>
      </c>
      <c r="J158" s="4">
        <f>Tableau134[[#This Row],[velocity analytics]]-Tableau134[[#This Row],[velocity]]</f>
        <v>7.5877696741692091E-2</v>
      </c>
      <c r="K158" t="s">
        <v>1168</v>
      </c>
    </row>
    <row r="159" spans="1:11" x14ac:dyDescent="0.35">
      <c r="A159">
        <f t="shared" si="7"/>
        <v>0.05</v>
      </c>
      <c r="B159">
        <f>SUM($A$2:A159)</f>
        <v>7.8499999999999801</v>
      </c>
      <c r="C159">
        <f t="shared" si="6"/>
        <v>-147</v>
      </c>
      <c r="D159">
        <f>-$O$2*Tableau134[[#This Row],[velocity]]</f>
        <v>59.972419287972592</v>
      </c>
      <c r="E159">
        <f>(Tableau134[[#This Row],[Fg]]+Tableau134[[#This Row],[Ffric]])/$N$2</f>
        <v>-5.8018387141351599</v>
      </c>
      <c r="F159">
        <f t="shared" si="8"/>
        <v>-59.972419287972592</v>
      </c>
      <c r="G159">
        <f>G158 +Tableau134[[#This Row],[velocity]]*Tableau134[[#This Row],[dt]]+Tableau134[[#This Row],[acceleration]]*Tableau134[[#This Row],[dt]]*Tableau134[[#This Row],[dt]]*0.5</f>
        <v>-258.83218525873468</v>
      </c>
      <c r="H159">
        <f>-$P$2*$M$2*(Tableau134[[#This Row],[t]]+$P$2*(EXP(-Tableau134[[#This Row],[t]]/$P$2)-1))</f>
        <v>-255.50535703806281</v>
      </c>
      <c r="I159" s="4">
        <f>-$P$2*$M$2*(1-EXP((-Tableau134[[#This Row],[t]]/$P$2)))</f>
        <v>-59.896309530795619</v>
      </c>
      <c r="J159" s="4">
        <f>Tableau134[[#This Row],[velocity analytics]]-Tableau134[[#This Row],[velocity]]</f>
        <v>7.6109757176972437E-2</v>
      </c>
      <c r="K159" t="s">
        <v>1169</v>
      </c>
    </row>
    <row r="160" spans="1:11" x14ac:dyDescent="0.35">
      <c r="A160">
        <f t="shared" si="7"/>
        <v>0.05</v>
      </c>
      <c r="B160">
        <f>SUM($A$2:A160)</f>
        <v>7.8999999999999799</v>
      </c>
      <c r="C160">
        <f t="shared" si="6"/>
        <v>-147</v>
      </c>
      <c r="D160">
        <f>-$O$2*Tableau134[[#This Row],[velocity]]</f>
        <v>60.262511223679347</v>
      </c>
      <c r="E160">
        <f>(Tableau134[[#This Row],[Fg]]+Tableau134[[#This Row],[Ffric]])/$N$2</f>
        <v>-5.78249925175471</v>
      </c>
      <c r="F160">
        <f t="shared" si="8"/>
        <v>-60.262511223679347</v>
      </c>
      <c r="G160">
        <f>G159 +Tableau134[[#This Row],[velocity]]*Tableau134[[#This Row],[dt]]+Tableau134[[#This Row],[acceleration]]*Tableau134[[#This Row],[dt]]*Tableau134[[#This Row],[dt]]*0.5</f>
        <v>-261.85253894398335</v>
      </c>
      <c r="H160">
        <f>-$P$2*$M$2*(Tableau134[[#This Row],[t]]+$P$2*(EXP(-Tableau134[[#This Row],[t]]/$P$2)-1))</f>
        <v>-258.50742309703486</v>
      </c>
      <c r="I160" s="4">
        <f>-$P$2*$M$2*(1-EXP((-Tableau134[[#This Row],[t]]/$P$2)))</f>
        <v>-60.186171793530818</v>
      </c>
      <c r="J160" s="4">
        <f>Tableau134[[#This Row],[velocity analytics]]-Tableau134[[#This Row],[velocity]]</f>
        <v>7.6339430148529175E-2</v>
      </c>
      <c r="K160" t="s">
        <v>1170</v>
      </c>
    </row>
    <row r="161" spans="1:11" x14ac:dyDescent="0.35">
      <c r="A161">
        <f t="shared" si="7"/>
        <v>0.05</v>
      </c>
      <c r="B161">
        <f>SUM($A$2:A161)</f>
        <v>7.9499999999999797</v>
      </c>
      <c r="C161">
        <f t="shared" si="6"/>
        <v>-147</v>
      </c>
      <c r="D161">
        <f>-$O$2*Tableau134[[#This Row],[velocity]]</f>
        <v>60.551636186267082</v>
      </c>
      <c r="E161">
        <f>(Tableau134[[#This Row],[Fg]]+Tableau134[[#This Row],[Ffric]])/$N$2</f>
        <v>-5.7632242542488621</v>
      </c>
      <c r="F161">
        <f t="shared" si="8"/>
        <v>-60.551636186267082</v>
      </c>
      <c r="G161">
        <f>G160 +Tableau134[[#This Row],[velocity]]*Tableau134[[#This Row],[dt]]+Tableau134[[#This Row],[acceleration]]*Tableau134[[#This Row],[dt]]*Tableau134[[#This Row],[dt]]*0.5</f>
        <v>-264.88732478361453</v>
      </c>
      <c r="H161">
        <f>-$P$2*$M$2*(Tableau134[[#This Row],[t]]+$P$2*(EXP(-Tableau134[[#This Row],[t]]/$P$2)-1))</f>
        <v>-261.52395814077198</v>
      </c>
      <c r="I161" s="4">
        <f>-$P$2*$M$2*(1-EXP((-Tableau134[[#This Row],[t]]/$P$2)))</f>
        <v>-60.475069457281677</v>
      </c>
      <c r="J161" s="4">
        <f>Tableau134[[#This Row],[velocity analytics]]-Tableau134[[#This Row],[velocity]]</f>
        <v>7.6566728985405064E-2</v>
      </c>
      <c r="K161" t="s">
        <v>1171</v>
      </c>
    </row>
    <row r="162" spans="1:11" x14ac:dyDescent="0.35">
      <c r="A162">
        <f t="shared" si="7"/>
        <v>0.05</v>
      </c>
      <c r="B162">
        <f>SUM($A$2:A162)</f>
        <v>7.9999999999999796</v>
      </c>
      <c r="C162">
        <f t="shared" si="6"/>
        <v>-147</v>
      </c>
      <c r="D162">
        <f>-$O$2*Tableau134[[#This Row],[velocity]]</f>
        <v>60.839797398979528</v>
      </c>
      <c r="E162">
        <f>(Tableau134[[#This Row],[Fg]]+Tableau134[[#This Row],[Ffric]])/$N$2</f>
        <v>-5.7440135067346985</v>
      </c>
      <c r="F162">
        <f t="shared" si="8"/>
        <v>-60.839797398979528</v>
      </c>
      <c r="G162">
        <f>G161 +Tableau134[[#This Row],[velocity]]*Tableau134[[#This Row],[dt]]+Tableau134[[#This Row],[acceleration]]*Tableau134[[#This Row],[dt]]*Tableau134[[#This Row],[dt]]*0.5</f>
        <v>-267.9364946704469</v>
      </c>
      <c r="H162">
        <f>-$P$2*$M$2*(Tableau134[[#This Row],[t]]+$P$2*(EXP(-Tableau134[[#This Row],[t]]/$P$2)-1))</f>
        <v>-264.55491401961888</v>
      </c>
      <c r="I162" s="4">
        <f>-$P$2*$M$2*(1-EXP((-Tableau134[[#This Row],[t]]/$P$2)))</f>
        <v>-60.763005732025206</v>
      </c>
      <c r="J162" s="4">
        <f>Tableau134[[#This Row],[velocity analytics]]-Tableau134[[#This Row],[velocity]]</f>
        <v>7.6791666954321158E-2</v>
      </c>
      <c r="K162" t="s">
        <v>1172</v>
      </c>
    </row>
    <row r="163" spans="1:11" x14ac:dyDescent="0.35">
      <c r="A163">
        <f t="shared" si="7"/>
        <v>0.05</v>
      </c>
      <c r="B163">
        <f>SUM($A$2:A163)</f>
        <v>8.0499999999999794</v>
      </c>
      <c r="C163">
        <f t="shared" si="6"/>
        <v>-147</v>
      </c>
      <c r="D163">
        <f>-$O$2*Tableau134[[#This Row],[velocity]]</f>
        <v>61.126998074316262</v>
      </c>
      <c r="E163">
        <f>(Tableau134[[#This Row],[Fg]]+Tableau134[[#This Row],[Ffric]])/$N$2</f>
        <v>-5.7248667950455827</v>
      </c>
      <c r="F163">
        <f t="shared" si="8"/>
        <v>-61.126998074316262</v>
      </c>
      <c r="G163">
        <f>G162 +Tableau134[[#This Row],[velocity]]*Tableau134[[#This Row],[dt]]+Tableau134[[#This Row],[acceleration]]*Tableau134[[#This Row],[dt]]*Tableau134[[#This Row],[dt]]*0.5</f>
        <v>-271.00000065765653</v>
      </c>
      <c r="H163">
        <f>-$P$2*$M$2*(Tableau134[[#This Row],[t]]+$P$2*(EXP(-Tableau134[[#This Row],[t]]/$P$2)-1))</f>
        <v>-267.60024274415196</v>
      </c>
      <c r="I163" s="4">
        <f>-$P$2*$M$2*(1-EXP((-Tableau134[[#This Row],[t]]/$P$2)))</f>
        <v>-61.049983817056336</v>
      </c>
      <c r="J163" s="4">
        <f>Tableau134[[#This Row],[velocity analytics]]-Tableau134[[#This Row],[velocity]]</f>
        <v>7.70142572599255E-2</v>
      </c>
      <c r="K163" t="s">
        <v>1173</v>
      </c>
    </row>
    <row r="164" spans="1:11" x14ac:dyDescent="0.35">
      <c r="A164">
        <f t="shared" si="7"/>
        <v>0.05</v>
      </c>
      <c r="B164">
        <f>SUM($A$2:A164)</f>
        <v>8.0999999999999801</v>
      </c>
      <c r="C164">
        <f t="shared" si="6"/>
        <v>-147</v>
      </c>
      <c r="D164">
        <f>-$O$2*Tableau134[[#This Row],[velocity]]</f>
        <v>61.413241414068544</v>
      </c>
      <c r="E164">
        <f>(Tableau134[[#This Row],[Fg]]+Tableau134[[#This Row],[Ffric]])/$N$2</f>
        <v>-5.7057839057287634</v>
      </c>
      <c r="F164">
        <f t="shared" si="8"/>
        <v>-61.413241414068544</v>
      </c>
      <c r="G164">
        <f>G163 +Tableau134[[#This Row],[velocity]]*Tableau134[[#This Row],[dt]]+Tableau134[[#This Row],[acceleration]]*Tableau134[[#This Row],[dt]]*Tableau134[[#This Row],[dt]]*0.5</f>
        <v>-274.07779495824212</v>
      </c>
      <c r="H164">
        <f>-$P$2*$M$2*(Tableau134[[#This Row],[t]]+$P$2*(EXP(-Tableau134[[#This Row],[t]]/$P$2)-1))</f>
        <v>-270.65989648464591</v>
      </c>
      <c r="I164" s="4">
        <f>-$P$2*$M$2*(1-EXP((-Tableau134[[#This Row],[t]]/$P$2)))</f>
        <v>-61.33600690102341</v>
      </c>
      <c r="J164" s="4">
        <f>Tableau134[[#This Row],[velocity analytics]]-Tableau134[[#This Row],[velocity]]</f>
        <v>7.7234513045134179E-2</v>
      </c>
      <c r="K164" t="s">
        <v>1174</v>
      </c>
    </row>
    <row r="165" spans="1:11" x14ac:dyDescent="0.35">
      <c r="A165">
        <f t="shared" si="7"/>
        <v>0.05</v>
      </c>
      <c r="B165">
        <f>SUM($A$2:A165)</f>
        <v>8.1499999999999808</v>
      </c>
      <c r="C165">
        <f t="shared" si="6"/>
        <v>-147</v>
      </c>
      <c r="D165">
        <f>-$O$2*Tableau134[[#This Row],[velocity]]</f>
        <v>61.698530609354982</v>
      </c>
      <c r="E165">
        <f>(Tableau134[[#This Row],[Fg]]+Tableau134[[#This Row],[Ffric]])/$N$2</f>
        <v>-5.6867646260430016</v>
      </c>
      <c r="F165">
        <f t="shared" si="8"/>
        <v>-61.698530609354982</v>
      </c>
      <c r="G165">
        <f>G164 +Tableau134[[#This Row],[velocity]]*Tableau134[[#This Row],[dt]]+Tableau134[[#This Row],[acceleration]]*Tableau134[[#This Row],[dt]]*Tableau134[[#This Row],[dt]]*0.5</f>
        <v>-277.16982994449239</v>
      </c>
      <c r="H165">
        <f>-$P$2*$M$2*(Tableau134[[#This Row],[t]]+$P$2*(EXP(-Tableau134[[#This Row],[t]]/$P$2)-1))</f>
        <v>-273.73382757054299</v>
      </c>
      <c r="I165" s="4">
        <f>-$P$2*$M$2*(1-EXP((-Tableau134[[#This Row],[t]]/$P$2)))</f>
        <v>-61.621078161963609</v>
      </c>
      <c r="J165" s="4">
        <f>Tableau134[[#This Row],[velocity analytics]]-Tableau134[[#This Row],[velocity]]</f>
        <v>7.7452447391372914E-2</v>
      </c>
      <c r="K165" t="s">
        <v>1175</v>
      </c>
    </row>
    <row r="166" spans="1:11" x14ac:dyDescent="0.35">
      <c r="A166">
        <f t="shared" si="7"/>
        <v>0.05</v>
      </c>
      <c r="B166">
        <f>SUM($A$2:A166)</f>
        <v>8.1999999999999815</v>
      </c>
      <c r="C166">
        <f t="shared" si="6"/>
        <v>-147</v>
      </c>
      <c r="D166">
        <f>-$O$2*Tableau134[[#This Row],[velocity]]</f>
        <v>61.982868840657133</v>
      </c>
      <c r="E166">
        <f>(Tableau134[[#This Row],[Fg]]+Tableau134[[#This Row],[Ffric]])/$N$2</f>
        <v>-5.6678087439561908</v>
      </c>
      <c r="F166">
        <f t="shared" si="8"/>
        <v>-61.982868840657133</v>
      </c>
      <c r="G166">
        <f>G165 +Tableau134[[#This Row],[velocity]]*Tableau134[[#This Row],[dt]]+Tableau134[[#This Row],[acceleration]]*Tableau134[[#This Row],[dt]]*Tableau134[[#This Row],[dt]]*0.5</f>
        <v>-280.27605814745522</v>
      </c>
      <c r="H166">
        <f>-$P$2*$M$2*(Tableau134[[#This Row],[t]]+$P$2*(EXP(-Tableau134[[#This Row],[t]]/$P$2)-1))</f>
        <v>-276.82198848992221</v>
      </c>
      <c r="I166" s="4">
        <f>-$P$2*$M$2*(1-EXP((-Tableau134[[#This Row],[t]]/$P$2)))</f>
        <v>-61.905200767338343</v>
      </c>
      <c r="J166" s="4">
        <f>Tableau134[[#This Row],[velocity analytics]]-Tableau134[[#This Row],[velocity]]</f>
        <v>7.7668073318790221E-2</v>
      </c>
      <c r="K166" t="s">
        <v>1176</v>
      </c>
    </row>
    <row r="167" spans="1:11" x14ac:dyDescent="0.35">
      <c r="A167">
        <f t="shared" si="7"/>
        <v>0.05</v>
      </c>
      <c r="B167">
        <f>SUM($A$2:A167)</f>
        <v>8.2499999999999822</v>
      </c>
      <c r="C167">
        <f t="shared" si="6"/>
        <v>-147</v>
      </c>
      <c r="D167">
        <f>-$O$2*Tableau134[[#This Row],[velocity]]</f>
        <v>62.266259277854942</v>
      </c>
      <c r="E167">
        <f>(Tableau134[[#This Row],[Fg]]+Tableau134[[#This Row],[Ffric]])/$N$2</f>
        <v>-5.6489160481430041</v>
      </c>
      <c r="F167">
        <f t="shared" si="8"/>
        <v>-62.266259277854942</v>
      </c>
      <c r="G167">
        <f>G166 +Tableau134[[#This Row],[velocity]]*Tableau134[[#This Row],[dt]]+Tableau134[[#This Row],[acceleration]]*Tableau134[[#This Row],[dt]]*Tableau134[[#This Row],[dt]]*0.5</f>
        <v>-283.3964322564081</v>
      </c>
      <c r="H167">
        <f>-$P$2*$M$2*(Tableau134[[#This Row],[t]]+$P$2*(EXP(-Tableau134[[#This Row],[t]]/$P$2)-1))</f>
        <v>-279.92433188897223</v>
      </c>
      <c r="I167" s="4">
        <f>-$P$2*$M$2*(1-EXP((-Tableau134[[#This Row],[t]]/$P$2)))</f>
        <v>-62.188377874068351</v>
      </c>
      <c r="J167" s="4">
        <f>Tableau134[[#This Row],[velocity analytics]]-Tableau134[[#This Row],[velocity]]</f>
        <v>7.7881403786591363E-2</v>
      </c>
      <c r="K167" t="s">
        <v>1177</v>
      </c>
    </row>
    <row r="168" spans="1:11" x14ac:dyDescent="0.35">
      <c r="A168">
        <f t="shared" si="7"/>
        <v>0.05</v>
      </c>
      <c r="B168">
        <f>SUM($A$2:A168)</f>
        <v>8.2999999999999829</v>
      </c>
      <c r="C168">
        <f t="shared" si="6"/>
        <v>-147</v>
      </c>
      <c r="D168">
        <f>-$O$2*Tableau134[[#This Row],[velocity]]</f>
        <v>62.548705080262096</v>
      </c>
      <c r="E168">
        <f>(Tableau134[[#This Row],[Fg]]+Tableau134[[#This Row],[Ffric]])/$N$2</f>
        <v>-5.6300863279825268</v>
      </c>
      <c r="F168">
        <f t="shared" si="8"/>
        <v>-62.548705080262096</v>
      </c>
      <c r="G168">
        <f>G167 +Tableau134[[#This Row],[velocity]]*Tableau134[[#This Row],[dt]]+Tableau134[[#This Row],[acceleration]]*Tableau134[[#This Row],[dt]]*Tableau134[[#This Row],[dt]]*0.5</f>
        <v>-286.53090511833119</v>
      </c>
      <c r="H168">
        <f>-$P$2*$M$2*(Tableau134[[#This Row],[t]]+$P$2*(EXP(-Tableau134[[#This Row],[t]]/$P$2)-1))</f>
        <v>-283.04081057146436</v>
      </c>
      <c r="I168" s="4">
        <f>-$P$2*$M$2*(1-EXP((-Tableau134[[#This Row],[t]]/$P$2)))</f>
        <v>-62.47061262856888</v>
      </c>
      <c r="J168" s="4">
        <f>Tableau134[[#This Row],[velocity analytics]]-Tableau134[[#This Row],[velocity]]</f>
        <v>7.8092451693215992E-2</v>
      </c>
      <c r="K168" t="s">
        <v>1178</v>
      </c>
    </row>
    <row r="169" spans="1:11" x14ac:dyDescent="0.35">
      <c r="A169">
        <f t="shared" si="7"/>
        <v>0.05</v>
      </c>
      <c r="B169">
        <f>SUM($A$2:A169)</f>
        <v>8.3499999999999837</v>
      </c>
      <c r="C169">
        <f t="shared" si="6"/>
        <v>-147</v>
      </c>
      <c r="D169">
        <f>-$O$2*Tableau134[[#This Row],[velocity]]</f>
        <v>62.830209396661225</v>
      </c>
      <c r="E169">
        <f>(Tableau134[[#This Row],[Fg]]+Tableau134[[#This Row],[Ffric]])/$N$2</f>
        <v>-5.6113193735559186</v>
      </c>
      <c r="F169">
        <f t="shared" si="8"/>
        <v>-62.830209396661225</v>
      </c>
      <c r="G169">
        <f>G168 +Tableau134[[#This Row],[velocity]]*Tableau134[[#This Row],[dt]]+Tableau134[[#This Row],[acceleration]]*Tableau134[[#This Row],[dt]]*Tableau134[[#This Row],[dt]]*0.5</f>
        <v>-289.67942973738121</v>
      </c>
      <c r="H169">
        <f>-$P$2*$M$2*(Tableau134[[#This Row],[t]]+$P$2*(EXP(-Tableau134[[#This Row],[t]]/$P$2)-1))</f>
        <v>-286.17137749823007</v>
      </c>
      <c r="I169" s="4">
        <f>-$P$2*$M$2*(1-EXP((-Tableau134[[#This Row],[t]]/$P$2)))</f>
        <v>-62.751908166784503</v>
      </c>
      <c r="J169" s="4">
        <f>Tableau134[[#This Row],[velocity analytics]]-Tableau134[[#This Row],[velocity]]</f>
        <v>7.8301229876721834E-2</v>
      </c>
      <c r="K169" t="s">
        <v>1179</v>
      </c>
    </row>
    <row r="170" spans="1:11" x14ac:dyDescent="0.35">
      <c r="A170">
        <f t="shared" si="7"/>
        <v>0.05</v>
      </c>
      <c r="B170">
        <f>SUM($A$2:A170)</f>
        <v>8.3999999999999844</v>
      </c>
      <c r="C170">
        <f t="shared" si="6"/>
        <v>-147</v>
      </c>
      <c r="D170">
        <f>-$O$2*Tableau134[[#This Row],[velocity]]</f>
        <v>63.110775365339023</v>
      </c>
      <c r="E170">
        <f>(Tableau134[[#This Row],[Fg]]+Tableau134[[#This Row],[Ffric]])/$N$2</f>
        <v>-5.5926149756440653</v>
      </c>
      <c r="F170">
        <f t="shared" si="8"/>
        <v>-63.110775365339023</v>
      </c>
      <c r="G170">
        <f>G169 +Tableau134[[#This Row],[velocity]]*Tableau134[[#This Row],[dt]]+Tableau134[[#This Row],[acceleration]]*Tableau134[[#This Row],[dt]]*Tableau134[[#This Row],[dt]]*0.5</f>
        <v>-292.84195927436775</v>
      </c>
      <c r="H170">
        <f>-$P$2*$M$2*(Tableau134[[#This Row],[t]]+$P$2*(EXP(-Tableau134[[#This Row],[t]]/$P$2)-1))</f>
        <v>-289.31598578663596</v>
      </c>
      <c r="I170" s="4">
        <f>-$P$2*$M$2*(1-EXP((-Tableau134[[#This Row],[t]]/$P$2)))</f>
        <v>-63.032267614224118</v>
      </c>
      <c r="J170" s="4">
        <f>Tableau134[[#This Row],[velocity analytics]]-Tableau134[[#This Row],[velocity]]</f>
        <v>7.8507751114905489E-2</v>
      </c>
      <c r="K170" t="s">
        <v>1180</v>
      </c>
    </row>
    <row r="171" spans="1:11" x14ac:dyDescent="0.35">
      <c r="A171">
        <f t="shared" si="7"/>
        <v>0.05</v>
      </c>
      <c r="B171">
        <f>SUM($A$2:A171)</f>
        <v>8.4499999999999851</v>
      </c>
      <c r="C171">
        <f t="shared" si="6"/>
        <v>-147</v>
      </c>
      <c r="D171">
        <f>-$O$2*Tableau134[[#This Row],[velocity]]</f>
        <v>63.390406114121227</v>
      </c>
      <c r="E171">
        <f>(Tableau134[[#This Row],[Fg]]+Tableau134[[#This Row],[Ffric]])/$N$2</f>
        <v>-5.5739729257252524</v>
      </c>
      <c r="F171">
        <f t="shared" si="8"/>
        <v>-63.390406114121227</v>
      </c>
      <c r="G171">
        <f>G170 +Tableau134[[#This Row],[velocity]]*Tableau134[[#This Row],[dt]]+Tableau134[[#This Row],[acceleration]]*Tableau134[[#This Row],[dt]]*Tableau134[[#This Row],[dt]]*0.5</f>
        <v>-296.01844704623096</v>
      </c>
      <c r="H171">
        <f>-$P$2*$M$2*(Tableau134[[#This Row],[t]]+$P$2*(EXP(-Tableau134[[#This Row],[t]]/$P$2)-1))</f>
        <v>-292.47458871006381</v>
      </c>
      <c r="I171" s="4">
        <f>-$P$2*$M$2*(1-EXP((-Tableau134[[#This Row],[t]]/$P$2)))</f>
        <v>-63.311694085995597</v>
      </c>
      <c r="J171" s="4">
        <f>Tableau134[[#This Row],[velocity analytics]]-Tableau134[[#This Row],[velocity]]</f>
        <v>7.8712028125629274E-2</v>
      </c>
      <c r="K171" t="s">
        <v>1181</v>
      </c>
    </row>
    <row r="172" spans="1:11" x14ac:dyDescent="0.35">
      <c r="A172">
        <f t="shared" si="7"/>
        <v>0.05</v>
      </c>
      <c r="B172">
        <f>SUM($A$2:A172)</f>
        <v>8.4999999999999858</v>
      </c>
      <c r="C172">
        <f t="shared" si="6"/>
        <v>-147</v>
      </c>
      <c r="D172">
        <f>-$O$2*Tableau134[[#This Row],[velocity]]</f>
        <v>63.669104760407492</v>
      </c>
      <c r="E172">
        <f>(Tableau134[[#This Row],[Fg]]+Tableau134[[#This Row],[Ffric]])/$N$2</f>
        <v>-5.5553930159728342</v>
      </c>
      <c r="F172">
        <f t="shared" si="8"/>
        <v>-63.669104760407492</v>
      </c>
      <c r="G172">
        <f>G171 +Tableau134[[#This Row],[velocity]]*Tableau134[[#This Row],[dt]]+Tableau134[[#This Row],[acceleration]]*Tableau134[[#This Row],[dt]]*Tableau134[[#This Row],[dt]]*0.5</f>
        <v>-299.20884652552132</v>
      </c>
      <c r="H172">
        <f>-$P$2*$M$2*(Tableau134[[#This Row],[t]]+$P$2*(EXP(-Tableau134[[#This Row],[t]]/$P$2)-1))</f>
        <v>-295.64713969739228</v>
      </c>
      <c r="I172" s="4">
        <f>-$P$2*$M$2*(1-EXP((-Tableau134[[#This Row],[t]]/$P$2)))</f>
        <v>-63.590190686840373</v>
      </c>
      <c r="J172" s="4">
        <f>Tableau134[[#This Row],[velocity analytics]]-Tableau134[[#This Row],[velocity]]</f>
        <v>7.8914073567119658E-2</v>
      </c>
      <c r="K172" t="s">
        <v>1182</v>
      </c>
    </row>
    <row r="173" spans="1:11" x14ac:dyDescent="0.35">
      <c r="A173">
        <f t="shared" si="7"/>
        <v>0.05</v>
      </c>
      <c r="B173">
        <f>SUM($A$2:A173)</f>
        <v>8.5499999999999865</v>
      </c>
      <c r="C173">
        <f t="shared" si="6"/>
        <v>-147</v>
      </c>
      <c r="D173">
        <f>-$O$2*Tableau134[[#This Row],[velocity]]</f>
        <v>63.946874411206132</v>
      </c>
      <c r="E173">
        <f>(Tableau134[[#This Row],[Fg]]+Tableau134[[#This Row],[Ffric]])/$N$2</f>
        <v>-5.5368750392529247</v>
      </c>
      <c r="F173">
        <f t="shared" si="8"/>
        <v>-63.946874411206132</v>
      </c>
      <c r="G173">
        <f>G172 +Tableau134[[#This Row],[velocity]]*Tableau134[[#This Row],[dt]]+Tableau134[[#This Row],[acceleration]]*Tableau134[[#This Row],[dt]]*Tableau134[[#This Row],[dt]]*0.5</f>
        <v>-302.41311133988069</v>
      </c>
      <c r="H173">
        <f>-$P$2*$M$2*(Tableau134[[#This Row],[t]]+$P$2*(EXP(-Tableau134[[#This Row],[t]]/$P$2)-1))</f>
        <v>-298.83359233247847</v>
      </c>
      <c r="I173" s="4">
        <f>-$P$2*$M$2*(1-EXP((-Tableau134[[#This Row],[t]]/$P$2)))</f>
        <v>-63.867760511167965</v>
      </c>
      <c r="J173" s="4">
        <f>Tableau134[[#This Row],[velocity analytics]]-Tableau134[[#This Row],[velocity]]</f>
        <v>7.9113900038166207E-2</v>
      </c>
      <c r="K173" t="s">
        <v>1183</v>
      </c>
    </row>
    <row r="174" spans="1:11" x14ac:dyDescent="0.35">
      <c r="A174">
        <f t="shared" si="7"/>
        <v>0.05</v>
      </c>
      <c r="B174">
        <f>SUM($A$2:A174)</f>
        <v>8.5999999999999872</v>
      </c>
      <c r="C174">
        <f t="shared" si="6"/>
        <v>-147</v>
      </c>
      <c r="D174">
        <f>-$O$2*Tableau134[[#This Row],[velocity]]</f>
        <v>64.223718163168783</v>
      </c>
      <c r="E174">
        <f>(Tableau134[[#This Row],[Fg]]+Tableau134[[#This Row],[Ffric]])/$N$2</f>
        <v>-5.5184187891220811</v>
      </c>
      <c r="F174">
        <f t="shared" si="8"/>
        <v>-64.223718163168783</v>
      </c>
      <c r="G174">
        <f>G173 +Tableau134[[#This Row],[velocity]]*Tableau134[[#This Row],[dt]]+Tableau134[[#This Row],[acceleration]]*Tableau134[[#This Row],[dt]]*Tableau134[[#This Row],[dt]]*0.5</f>
        <v>-305.63119527152554</v>
      </c>
      <c r="H174">
        <f>-$P$2*$M$2*(Tableau134[[#This Row],[t]]+$P$2*(EXP(-Tableau134[[#This Row],[t]]/$P$2)-1))</f>
        <v>-302.03390035364146</v>
      </c>
      <c r="I174" s="4">
        <f>-$P$2*$M$2*(1-EXP((-Tableau134[[#This Row],[t]]/$P$2)))</f>
        <v>-64.144406643090434</v>
      </c>
      <c r="J174" s="4">
        <f>Tableau134[[#This Row],[velocity analytics]]-Tableau134[[#This Row],[velocity]]</f>
        <v>7.9311520078348963E-2</v>
      </c>
      <c r="K174" t="s">
        <v>1184</v>
      </c>
    </row>
    <row r="175" spans="1:11" x14ac:dyDescent="0.35">
      <c r="A175">
        <f t="shared" si="7"/>
        <v>0.05</v>
      </c>
      <c r="B175">
        <f>SUM($A$2:A175)</f>
        <v>8.6499999999999879</v>
      </c>
      <c r="C175">
        <f t="shared" si="6"/>
        <v>-147</v>
      </c>
      <c r="D175">
        <f>-$O$2*Tableau134[[#This Row],[velocity]]</f>
        <v>64.499639102624883</v>
      </c>
      <c r="E175">
        <f>(Tableau134[[#This Row],[Fg]]+Tableau134[[#This Row],[Ffric]])/$N$2</f>
        <v>-5.5000240598250079</v>
      </c>
      <c r="F175">
        <f t="shared" si="8"/>
        <v>-64.499639102624883</v>
      </c>
      <c r="G175">
        <f>G174 +Tableau134[[#This Row],[velocity]]*Tableau134[[#This Row],[dt]]+Tableau134[[#This Row],[acceleration]]*Tableau134[[#This Row],[dt]]*Tableau134[[#This Row],[dt]]*0.5</f>
        <v>-308.86305225673158</v>
      </c>
      <c r="H175">
        <f>-$P$2*$M$2*(Tableau134[[#This Row],[t]]+$P$2*(EXP(-Tableau134[[#This Row],[t]]/$P$2)-1))</f>
        <v>-305.2480176531505</v>
      </c>
      <c r="I175" s="4">
        <f>-$P$2*$M$2*(1-EXP((-Tableau134[[#This Row],[t]]/$P$2)))</f>
        <v>-64.420132156456518</v>
      </c>
      <c r="J175" s="4">
        <f>Tableau134[[#This Row],[velocity analytics]]-Tableau134[[#This Row],[velocity]]</f>
        <v>7.9506946168365289E-2</v>
      </c>
      <c r="K175" t="s">
        <v>1185</v>
      </c>
    </row>
    <row r="176" spans="1:11" x14ac:dyDescent="0.35">
      <c r="A176">
        <f t="shared" si="7"/>
        <v>0.05</v>
      </c>
      <c r="B176">
        <f>SUM($A$2:A176)</f>
        <v>8.6999999999999886</v>
      </c>
      <c r="C176">
        <f t="shared" si="6"/>
        <v>-147</v>
      </c>
      <c r="D176">
        <f>-$O$2*Tableau134[[#This Row],[velocity]]</f>
        <v>64.774640305616131</v>
      </c>
      <c r="E176">
        <f>(Tableau134[[#This Row],[Fg]]+Tableau134[[#This Row],[Ffric]])/$N$2</f>
        <v>-5.4816906462922583</v>
      </c>
      <c r="F176">
        <f t="shared" si="8"/>
        <v>-64.774640305616131</v>
      </c>
      <c r="G176">
        <f>G175 +Tableau134[[#This Row],[velocity]]*Tableau134[[#This Row],[dt]]+Tableau134[[#This Row],[acceleration]]*Tableau134[[#This Row],[dt]]*Tableau134[[#This Row],[dt]]*0.5</f>
        <v>-312.10863638532021</v>
      </c>
      <c r="H176">
        <f>-$P$2*$M$2*(Tableau134[[#This Row],[t]]+$P$2*(EXP(-Tableau134[[#This Row],[t]]/$P$2)-1))</f>
        <v>-308.47589827671078</v>
      </c>
      <c r="I176" s="4">
        <f>-$P$2*$M$2*(1-EXP((-Tableau134[[#This Row],[t]]/$P$2)))</f>
        <v>-64.694940114885839</v>
      </c>
      <c r="J176" s="4">
        <f>Tableau134[[#This Row],[velocity analytics]]-Tableau134[[#This Row],[velocity]]</f>
        <v>7.9700190730292775E-2</v>
      </c>
      <c r="K176" t="s">
        <v>1186</v>
      </c>
    </row>
    <row r="177" spans="1:11" x14ac:dyDescent="0.35">
      <c r="A177">
        <f t="shared" si="7"/>
        <v>0.05</v>
      </c>
      <c r="B177">
        <f>SUM($A$2:A177)</f>
        <v>8.7499999999999893</v>
      </c>
      <c r="C177">
        <f t="shared" si="6"/>
        <v>-147</v>
      </c>
      <c r="D177">
        <f>-$O$2*Tableau134[[#This Row],[velocity]]</f>
        <v>65.048724837930749</v>
      </c>
      <c r="E177">
        <f>(Tableau134[[#This Row],[Fg]]+Tableau134[[#This Row],[Ffric]])/$N$2</f>
        <v>-5.46341834413795</v>
      </c>
      <c r="F177">
        <f t="shared" si="8"/>
        <v>-65.048724837930749</v>
      </c>
      <c r="G177">
        <f>G176 +Tableau134[[#This Row],[velocity]]*Tableau134[[#This Row],[dt]]+Tableau134[[#This Row],[acceleration]]*Tableau134[[#This Row],[dt]]*Tableau134[[#This Row],[dt]]*0.5</f>
        <v>-315.36790190014693</v>
      </c>
      <c r="H177">
        <f>-$P$2*$M$2*(Tableau134[[#This Row],[t]]+$P$2*(EXP(-Tableau134[[#This Row],[t]]/$P$2)-1))</f>
        <v>-311.71749642295322</v>
      </c>
      <c r="I177" s="4">
        <f>-$P$2*$M$2*(1-EXP((-Tableau134[[#This Row],[t]]/$P$2)))</f>
        <v>-64.968833571803017</v>
      </c>
      <c r="J177" s="4">
        <f>Tableau134[[#This Row],[velocity analytics]]-Tableau134[[#This Row],[velocity]]</f>
        <v>7.9891266127731342E-2</v>
      </c>
      <c r="K177" t="s">
        <v>1187</v>
      </c>
    </row>
    <row r="178" spans="1:11" x14ac:dyDescent="0.35">
      <c r="A178">
        <f t="shared" si="7"/>
        <v>0.05</v>
      </c>
      <c r="B178">
        <f>SUM($A$2:A178)</f>
        <v>8.7999999999999901</v>
      </c>
      <c r="C178">
        <f t="shared" si="6"/>
        <v>-147</v>
      </c>
      <c r="D178">
        <f>-$O$2*Tableau134[[#This Row],[velocity]]</f>
        <v>65.321895755137646</v>
      </c>
      <c r="E178">
        <f>(Tableau134[[#This Row],[Fg]]+Tableau134[[#This Row],[Ffric]])/$N$2</f>
        <v>-5.4452069496574902</v>
      </c>
      <c r="F178">
        <f t="shared" si="8"/>
        <v>-65.321895755137646</v>
      </c>
      <c r="G178">
        <f>G177 +Tableau134[[#This Row],[velocity]]*Tableau134[[#This Row],[dt]]+Tableau134[[#This Row],[acceleration]]*Tableau134[[#This Row],[dt]]*Tableau134[[#This Row],[dt]]*0.5</f>
        <v>-318.64080319659087</v>
      </c>
      <c r="H178">
        <f>-$P$2*$M$2*(Tableau134[[#This Row],[t]]+$P$2*(EXP(-Tableau134[[#This Row],[t]]/$P$2)-1))</f>
        <v>-314.97276644292594</v>
      </c>
      <c r="I178" s="4">
        <f>-$P$2*$M$2*(1-EXP((-Tableau134[[#This Row],[t]]/$P$2)))</f>
        <v>-65.241815570471502</v>
      </c>
      <c r="J178" s="4">
        <f>Tableau134[[#This Row],[velocity analytics]]-Tableau134[[#This Row],[velocity]]</f>
        <v>8.0080184666144305E-2</v>
      </c>
      <c r="K178" t="s">
        <v>1188</v>
      </c>
    </row>
    <row r="179" spans="1:11" x14ac:dyDescent="0.35">
      <c r="A179">
        <f t="shared" si="7"/>
        <v>0.05</v>
      </c>
      <c r="B179">
        <f>SUM($A$2:A179)</f>
        <v>8.8499999999999908</v>
      </c>
      <c r="C179">
        <f t="shared" si="6"/>
        <v>-147</v>
      </c>
      <c r="D179">
        <f>-$O$2*Tableau134[[#This Row],[velocity]]</f>
        <v>65.594156102620516</v>
      </c>
      <c r="E179">
        <f>(Tableau134[[#This Row],[Fg]]+Tableau134[[#This Row],[Ffric]])/$N$2</f>
        <v>-5.4270562598252985</v>
      </c>
      <c r="F179">
        <f t="shared" si="8"/>
        <v>-65.594156102620516</v>
      </c>
      <c r="G179">
        <f>G178 +Tableau134[[#This Row],[velocity]]*Tableau134[[#This Row],[dt]]+Tableau134[[#This Row],[acceleration]]*Tableau134[[#This Row],[dt]]*Tableau134[[#This Row],[dt]]*0.5</f>
        <v>-321.92729482204663</v>
      </c>
      <c r="H179">
        <f>-$P$2*$M$2*(Tableau134[[#This Row],[t]]+$P$2*(EXP(-Tableau134[[#This Row],[t]]/$P$2)-1))</f>
        <v>-318.24166283958732</v>
      </c>
      <c r="I179" s="4">
        <f>-$P$2*$M$2*(1-EXP((-Tableau134[[#This Row],[t]]/$P$2)))</f>
        <v>-65.513889144027431</v>
      </c>
      <c r="J179" s="4">
        <f>Tableau134[[#This Row],[velocity analytics]]-Tableau134[[#This Row],[velocity]]</f>
        <v>8.0266958593085747E-2</v>
      </c>
      <c r="K179" t="s">
        <v>1189</v>
      </c>
    </row>
    <row r="180" spans="1:11" x14ac:dyDescent="0.35">
      <c r="A180">
        <f t="shared" si="7"/>
        <v>0.05</v>
      </c>
      <c r="B180">
        <f>SUM($A$2:A180)</f>
        <v>8.8999999999999915</v>
      </c>
      <c r="C180">
        <f t="shared" si="6"/>
        <v>-147</v>
      </c>
      <c r="D180">
        <f>-$O$2*Tableau134[[#This Row],[velocity]]</f>
        <v>65.865508915611784</v>
      </c>
      <c r="E180">
        <f>(Tableau134[[#This Row],[Fg]]+Tableau134[[#This Row],[Ffric]])/$N$2</f>
        <v>-5.4089660722925474</v>
      </c>
      <c r="F180">
        <f t="shared" si="8"/>
        <v>-65.865508915611784</v>
      </c>
      <c r="G180">
        <f>G179 +Tableau134[[#This Row],[velocity]]*Tableau134[[#This Row],[dt]]+Tableau134[[#This Row],[acceleration]]*Tableau134[[#This Row],[dt]]*Tableau134[[#This Row],[dt]]*0.5</f>
        <v>-325.2273314754176</v>
      </c>
      <c r="H180">
        <f>-$P$2*$M$2*(Tableau134[[#This Row],[t]]+$P$2*(EXP(-Tableau134[[#This Row],[t]]/$P$2)-1))</f>
        <v>-321.52414026730003</v>
      </c>
      <c r="I180" s="4">
        <f>-$P$2*$M$2*(1-EXP((-Tableau134[[#This Row],[t]]/$P$2)))</f>
        <v>-65.785057315513257</v>
      </c>
      <c r="J180" s="4">
        <f>Tableau134[[#This Row],[velocity analytics]]-Tableau134[[#This Row],[velocity]]</f>
        <v>8.0451600098527365E-2</v>
      </c>
      <c r="K180" t="s">
        <v>1190</v>
      </c>
    </row>
    <row r="181" spans="1:11" x14ac:dyDescent="0.35">
      <c r="A181">
        <f t="shared" si="7"/>
        <v>0.05</v>
      </c>
      <c r="B181">
        <f>SUM($A$2:A181)</f>
        <v>8.9499999999999922</v>
      </c>
      <c r="C181">
        <f t="shared" si="6"/>
        <v>-147</v>
      </c>
      <c r="D181">
        <f>-$O$2*Tableau134[[#This Row],[velocity]]</f>
        <v>66.135957219226412</v>
      </c>
      <c r="E181">
        <f>(Tableau134[[#This Row],[Fg]]+Tableau134[[#This Row],[Ffric]])/$N$2</f>
        <v>-5.3909361853849056</v>
      </c>
      <c r="F181">
        <f t="shared" si="8"/>
        <v>-66.135957219226412</v>
      </c>
      <c r="G181">
        <f>G180 +Tableau134[[#This Row],[velocity]]*Tableau134[[#This Row],[dt]]+Tableau134[[#This Row],[acceleration]]*Tableau134[[#This Row],[dt]]*Tableau134[[#This Row],[dt]]*0.5</f>
        <v>-328.54086800661065</v>
      </c>
      <c r="H181">
        <f>-$P$2*$M$2*(Tableau134[[#This Row],[t]]+$P$2*(EXP(-Tableau134[[#This Row],[t]]/$P$2)-1))</f>
        <v>-324.82015353132641</v>
      </c>
      <c r="I181" s="4">
        <f>-$P$2*$M$2*(1-EXP((-Tableau134[[#This Row],[t]]/$P$2)))</f>
        <v>-66.055323097911497</v>
      </c>
      <c r="J181" s="4">
        <f>Tableau134[[#This Row],[velocity analytics]]-Tableau134[[#This Row],[velocity]]</f>
        <v>8.0634121314915319E-2</v>
      </c>
      <c r="K181" t="s">
        <v>1191</v>
      </c>
    </row>
    <row r="182" spans="1:11" x14ac:dyDescent="0.35">
      <c r="A182">
        <f t="shared" si="7"/>
        <v>0.05</v>
      </c>
      <c r="B182">
        <f>SUM($A$2:A182)</f>
        <v>8.9999999999999929</v>
      </c>
      <c r="C182">
        <f t="shared" si="6"/>
        <v>-147</v>
      </c>
      <c r="D182">
        <f>-$O$2*Tableau134[[#This Row],[velocity]]</f>
        <v>66.405504028495656</v>
      </c>
      <c r="E182">
        <f>(Tableau134[[#This Row],[Fg]]+Tableau134[[#This Row],[Ffric]])/$N$2</f>
        <v>-5.3729663981002895</v>
      </c>
      <c r="F182">
        <f t="shared" si="8"/>
        <v>-66.405504028495656</v>
      </c>
      <c r="G182">
        <f>G181 +Tableau134[[#This Row],[velocity]]*Tableau134[[#This Row],[dt]]+Tableau134[[#This Row],[acceleration]]*Tableau134[[#This Row],[dt]]*Tableau134[[#This Row],[dt]]*0.5</f>
        <v>-331.86785941603307</v>
      </c>
      <c r="H182">
        <f>-$P$2*$M$2*(Tableau134[[#This Row],[t]]+$P$2*(EXP(-Tableau134[[#This Row],[t]]/$P$2)-1))</f>
        <v>-328.12965758732787</v>
      </c>
      <c r="I182" s="4">
        <f>-$P$2*$M$2*(1-EXP((-Tableau134[[#This Row],[t]]/$P$2)))</f>
        <v>-66.324689494178074</v>
      </c>
      <c r="J182" s="4">
        <f>Tableau134[[#This Row],[velocity analytics]]-Tableau134[[#This Row],[velocity]]</f>
        <v>8.0814534317582343E-2</v>
      </c>
      <c r="K182" t="s">
        <v>1192</v>
      </c>
    </row>
    <row r="183" spans="1:11" x14ac:dyDescent="0.35">
      <c r="A183">
        <f t="shared" si="7"/>
        <v>0.05</v>
      </c>
      <c r="B183">
        <f>SUM($A$2:A183)</f>
        <v>9.0499999999999936</v>
      </c>
      <c r="C183">
        <f t="shared" si="6"/>
        <v>-147</v>
      </c>
      <c r="D183">
        <f>-$O$2*Tableau134[[#This Row],[velocity]]</f>
        <v>66.674152348400668</v>
      </c>
      <c r="E183">
        <f>(Tableau134[[#This Row],[Fg]]+Tableau134[[#This Row],[Ffric]])/$N$2</f>
        <v>-5.3550565101066221</v>
      </c>
      <c r="F183">
        <f t="shared" si="8"/>
        <v>-66.674152348400668</v>
      </c>
      <c r="G183">
        <f>G182 +Tableau134[[#This Row],[velocity]]*Tableau134[[#This Row],[dt]]+Tableau134[[#This Row],[acceleration]]*Tableau134[[#This Row],[dt]]*Tableau134[[#This Row],[dt]]*0.5</f>
        <v>-335.20826085409072</v>
      </c>
      <c r="H183">
        <f>-$P$2*$M$2*(Tableau134[[#This Row],[t]]+$P$2*(EXP(-Tableau134[[#This Row],[t]]/$P$2)-1))</f>
        <v>-331.45260754086348</v>
      </c>
      <c r="I183" s="4">
        <f>-$P$2*$M$2*(1-EXP((-Tableau134[[#This Row],[t]]/$P$2)))</f>
        <v>-66.593159497275707</v>
      </c>
      <c r="J183" s="4">
        <f>Tableau134[[#This Row],[velocity analytics]]-Tableau134[[#This Row],[velocity]]</f>
        <v>8.0992851124960907E-2</v>
      </c>
      <c r="K183" t="s">
        <v>1193</v>
      </c>
    </row>
    <row r="184" spans="1:11" x14ac:dyDescent="0.35">
      <c r="A184">
        <f t="shared" si="7"/>
        <v>0.05</v>
      </c>
      <c r="B184">
        <f>SUM($A$2:A184)</f>
        <v>9.0999999999999943</v>
      </c>
      <c r="C184">
        <f t="shared" si="6"/>
        <v>-147</v>
      </c>
      <c r="D184">
        <f>-$O$2*Tableau134[[#This Row],[velocity]]</f>
        <v>66.941905173905994</v>
      </c>
      <c r="E184">
        <f>(Tableau134[[#This Row],[Fg]]+Tableau134[[#This Row],[Ffric]])/$N$2</f>
        <v>-5.3372063217396004</v>
      </c>
      <c r="F184">
        <f t="shared" si="8"/>
        <v>-66.941905173905994</v>
      </c>
      <c r="G184">
        <f>G183 +Tableau134[[#This Row],[velocity]]*Tableau134[[#This Row],[dt]]+Tableau134[[#This Row],[acceleration]]*Tableau134[[#This Row],[dt]]*Tableau134[[#This Row],[dt]]*0.5</f>
        <v>-338.56202762068818</v>
      </c>
      <c r="H184">
        <f>-$P$2*$M$2*(Tableau134[[#This Row],[t]]+$P$2*(EXP(-Tableau134[[#This Row],[t]]/$P$2)-1))</f>
        <v>-334.78895864689167</v>
      </c>
      <c r="I184" s="4">
        <f>-$P$2*$M$2*(1-EXP((-Tableau134[[#This Row],[t]]/$P$2)))</f>
        <v>-66.860736090207169</v>
      </c>
      <c r="J184" s="4">
        <f>Tableau134[[#This Row],[velocity analytics]]-Tableau134[[#This Row],[velocity]]</f>
        <v>8.1169083698824807E-2</v>
      </c>
      <c r="K184" t="s">
        <v>1194</v>
      </c>
    </row>
    <row r="185" spans="1:11" x14ac:dyDescent="0.35">
      <c r="A185">
        <f t="shared" si="7"/>
        <v>0.05</v>
      </c>
      <c r="B185">
        <f>SUM($A$2:A185)</f>
        <v>9.149999999999995</v>
      </c>
      <c r="C185">
        <f t="shared" si="6"/>
        <v>-147</v>
      </c>
      <c r="D185">
        <f>-$O$2*Tableau134[[#This Row],[velocity]]</f>
        <v>67.20876548999297</v>
      </c>
      <c r="E185">
        <f>(Tableau134[[#This Row],[Fg]]+Tableau134[[#This Row],[Ffric]])/$N$2</f>
        <v>-5.3194156340004684</v>
      </c>
      <c r="F185">
        <f t="shared" si="8"/>
        <v>-67.20876548999297</v>
      </c>
      <c r="G185">
        <f>G184 +Tableau134[[#This Row],[velocity]]*Tableau134[[#This Row],[dt]]+Tableau134[[#This Row],[acceleration]]*Tableau134[[#This Row],[dt]]*Tableau134[[#This Row],[dt]]*0.5</f>
        <v>-341.92911516473032</v>
      </c>
      <c r="H185">
        <f>-$P$2*$M$2*(Tableau134[[#This Row],[t]]+$P$2*(EXP(-Tableau134[[#This Row],[t]]/$P$2)-1))</f>
        <v>-338.13866630927163</v>
      </c>
      <c r="I185" s="4">
        <f>-$P$2*$M$2*(1-EXP((-Tableau134[[#This Row],[t]]/$P$2)))</f>
        <v>-67.127422246048511</v>
      </c>
      <c r="J185" s="4">
        <f>Tableau134[[#This Row],[velocity analytics]]-Tableau134[[#This Row],[velocity]]</f>
        <v>8.1343243944459687E-2</v>
      </c>
      <c r="K185" t="s">
        <v>1195</v>
      </c>
    </row>
    <row r="186" spans="1:11" x14ac:dyDescent="0.35">
      <c r="A186">
        <f t="shared" si="7"/>
        <v>0.05</v>
      </c>
      <c r="B186">
        <f>SUM($A$2:A186)</f>
        <v>9.1999999999999957</v>
      </c>
      <c r="C186">
        <f t="shared" si="6"/>
        <v>-147</v>
      </c>
      <c r="D186">
        <f>-$O$2*Tableau134[[#This Row],[velocity]]</f>
        <v>67.47473627169299</v>
      </c>
      <c r="E186">
        <f>(Tableau134[[#This Row],[Fg]]+Tableau134[[#This Row],[Ffric]])/$N$2</f>
        <v>-5.3016842485538005</v>
      </c>
      <c r="F186">
        <f t="shared" si="8"/>
        <v>-67.47473627169299</v>
      </c>
      <c r="G186">
        <f>G185 +Tableau134[[#This Row],[velocity]]*Tableau134[[#This Row],[dt]]+Tableau134[[#This Row],[acceleration]]*Tableau134[[#This Row],[dt]]*Tableau134[[#This Row],[dt]]*0.5</f>
        <v>-345.30947908362566</v>
      </c>
      <c r="H186">
        <f>-$P$2*$M$2*(Tableau134[[#This Row],[t]]+$P$2*(EXP(-Tableau134[[#This Row],[t]]/$P$2)-1))</f>
        <v>-341.50168608027008</v>
      </c>
      <c r="I186" s="4">
        <f>-$P$2*$M$2*(1-EXP((-Tableau134[[#This Row],[t]]/$P$2)))</f>
        <v>-67.393220927981957</v>
      </c>
      <c r="J186" s="4">
        <f>Tableau134[[#This Row],[velocity analytics]]-Tableau134[[#This Row],[velocity]]</f>
        <v>8.1515343711032529E-2</v>
      </c>
      <c r="K186" t="s">
        <v>1196</v>
      </c>
    </row>
    <row r="187" spans="1:11" x14ac:dyDescent="0.35">
      <c r="A187">
        <f t="shared" si="7"/>
        <v>0.05</v>
      </c>
      <c r="B187">
        <f>SUM($A$2:A187)</f>
        <v>9.2499999999999964</v>
      </c>
      <c r="C187">
        <f t="shared" si="6"/>
        <v>-147</v>
      </c>
      <c r="D187">
        <f>-$O$2*Tableau134[[#This Row],[velocity]]</f>
        <v>67.739820484120685</v>
      </c>
      <c r="E187">
        <f>(Tableau134[[#This Row],[Fg]]+Tableau134[[#This Row],[Ffric]])/$N$2</f>
        <v>-5.2840119677252879</v>
      </c>
      <c r="F187">
        <f t="shared" si="8"/>
        <v>-67.739820484120685</v>
      </c>
      <c r="G187">
        <f>G186 +Tableau134[[#This Row],[velocity]]*Tableau134[[#This Row],[dt]]+Tableau134[[#This Row],[acceleration]]*Tableau134[[#This Row],[dt]]*Tableau134[[#This Row],[dt]]*0.5</f>
        <v>-348.70307512279135</v>
      </c>
      <c r="H187">
        <f>-$P$2*$M$2*(Tableau134[[#This Row],[t]]+$P$2*(EXP(-Tableau134[[#This Row],[t]]/$P$2)-1))</f>
        <v>-344.87797366006549</v>
      </c>
      <c r="I187" s="4">
        <f>-$P$2*$M$2*(1-EXP((-Tableau134[[#This Row],[t]]/$P$2)))</f>
        <v>-67.658135089328937</v>
      </c>
      <c r="J187" s="4">
        <f>Tableau134[[#This Row],[velocity analytics]]-Tableau134[[#This Row],[velocity]]</f>
        <v>8.1685394791747967E-2</v>
      </c>
      <c r="K187" t="s">
        <v>1197</v>
      </c>
    </row>
    <row r="188" spans="1:11" x14ac:dyDescent="0.35">
      <c r="A188">
        <f t="shared" si="7"/>
        <v>0.05</v>
      </c>
      <c r="B188">
        <f>SUM($A$2:A188)</f>
        <v>9.2999999999999972</v>
      </c>
      <c r="C188">
        <f t="shared" si="6"/>
        <v>-147</v>
      </c>
      <c r="D188">
        <f>-$O$2*Tableau134[[#This Row],[velocity]]</f>
        <v>68.004021082506952</v>
      </c>
      <c r="E188">
        <f>(Tableau134[[#This Row],[Fg]]+Tableau134[[#This Row],[Ffric]])/$N$2</f>
        <v>-5.2663985944995364</v>
      </c>
      <c r="F188">
        <f t="shared" si="8"/>
        <v>-68.004021082506952</v>
      </c>
      <c r="G188">
        <f>G187 +Tableau134[[#This Row],[velocity]]*Tableau134[[#This Row],[dt]]+Tableau134[[#This Row],[acceleration]]*Tableau134[[#This Row],[dt]]*Tableau134[[#This Row],[dt]]*0.5</f>
        <v>-352.10985917515984</v>
      </c>
      <c r="H188">
        <f>-$P$2*$M$2*(Tableau134[[#This Row],[t]]+$P$2*(EXP(-Tableau134[[#This Row],[t]]/$P$2)-1))</f>
        <v>-348.26748489625703</v>
      </c>
      <c r="I188" s="4">
        <f>-$P$2*$M$2*(1-EXP((-Tableau134[[#This Row],[t]]/$P$2)))</f>
        <v>-67.922167673582834</v>
      </c>
      <c r="J188" s="4">
        <f>Tableau134[[#This Row],[velocity analytics]]-Tableau134[[#This Row],[velocity]]</f>
        <v>8.1853408924118298E-2</v>
      </c>
      <c r="K188" t="s">
        <v>1198</v>
      </c>
    </row>
    <row r="189" spans="1:11" x14ac:dyDescent="0.35">
      <c r="A189">
        <f t="shared" si="7"/>
        <v>0.05</v>
      </c>
      <c r="B189">
        <f>SUM($A$2:A189)</f>
        <v>9.3499999999999979</v>
      </c>
      <c r="C189">
        <f t="shared" si="6"/>
        <v>-147</v>
      </c>
      <c r="D189">
        <f>-$O$2*Tableau134[[#This Row],[velocity]]</f>
        <v>68.267341012231924</v>
      </c>
      <c r="E189">
        <f>(Tableau134[[#This Row],[Fg]]+Tableau134[[#This Row],[Ffric]])/$N$2</f>
        <v>-5.2488439325178717</v>
      </c>
      <c r="F189">
        <f t="shared" si="8"/>
        <v>-68.267341012231924</v>
      </c>
      <c r="G189">
        <f>G188 +Tableau134[[#This Row],[velocity]]*Tableau134[[#This Row],[dt]]+Tableau134[[#This Row],[acceleration]]*Tableau134[[#This Row],[dt]]*Tableau134[[#This Row],[dt]]*0.5</f>
        <v>-355.52978728068712</v>
      </c>
      <c r="H189">
        <f>-$P$2*$M$2*(Tableau134[[#This Row],[t]]+$P$2*(EXP(-Tableau134[[#This Row],[t]]/$P$2)-1))</f>
        <v>-351.67017578337288</v>
      </c>
      <c r="I189" s="4">
        <f>-$P$2*$M$2*(1-EXP((-Tableau134[[#This Row],[t]]/$P$2)))</f>
        <v>-68.18532161444179</v>
      </c>
      <c r="J189" s="4">
        <f>Tableau134[[#This Row],[velocity analytics]]-Tableau134[[#This Row],[velocity]]</f>
        <v>8.2019397790134008E-2</v>
      </c>
      <c r="K189" t="s">
        <v>1199</v>
      </c>
    </row>
    <row r="190" spans="1:11" x14ac:dyDescent="0.35">
      <c r="A190">
        <f t="shared" si="7"/>
        <v>0.05</v>
      </c>
      <c r="B190">
        <f>SUM($A$2:A190)</f>
        <v>9.3999999999999986</v>
      </c>
      <c r="C190">
        <f t="shared" si="6"/>
        <v>-147</v>
      </c>
      <c r="D190">
        <f>-$O$2*Tableau134[[#This Row],[velocity]]</f>
        <v>68.529783208857822</v>
      </c>
      <c r="E190">
        <f>(Tableau134[[#This Row],[Fg]]+Tableau134[[#This Row],[Ffric]])/$N$2</f>
        <v>-5.231347786076145</v>
      </c>
      <c r="F190">
        <f t="shared" si="8"/>
        <v>-68.529783208857822</v>
      </c>
      <c r="G190">
        <f>G189 +Tableau134[[#This Row],[velocity]]*Tableau134[[#This Row],[dt]]+Tableau134[[#This Row],[acceleration]]*Tableau134[[#This Row],[dt]]*Tableau134[[#This Row],[dt]]*0.5</f>
        <v>-358.96281562586262</v>
      </c>
      <c r="H190">
        <f>-$P$2*$M$2*(Tableau134[[#This Row],[t]]+$P$2*(EXP(-Tableau134[[#This Row],[t]]/$P$2)-1))</f>
        <v>-355.0860024623824</v>
      </c>
      <c r="I190" s="4">
        <f>-$P$2*$M$2*(1-EXP((-Tableau134[[#This Row],[t]]/$P$2)))</f>
        <v>-68.44759983584116</v>
      </c>
      <c r="J190" s="4">
        <f>Tableau134[[#This Row],[velocity analytics]]-Tableau134[[#This Row],[velocity]]</f>
        <v>8.2183373016661676E-2</v>
      </c>
      <c r="K190" t="s">
        <v>1200</v>
      </c>
    </row>
    <row r="191" spans="1:11" x14ac:dyDescent="0.35">
      <c r="A191">
        <f t="shared" si="7"/>
        <v>0.05</v>
      </c>
      <c r="B191">
        <f>SUM($A$2:A191)</f>
        <v>9.4499999999999993</v>
      </c>
      <c r="C191">
        <f t="shared" si="6"/>
        <v>-147</v>
      </c>
      <c r="D191">
        <f>-$O$2*Tableau134[[#This Row],[velocity]]</f>
        <v>68.791350598161628</v>
      </c>
      <c r="E191">
        <f>(Tableau134[[#This Row],[Fg]]+Tableau134[[#This Row],[Ffric]])/$N$2</f>
        <v>-5.2139099601225585</v>
      </c>
      <c r="F191">
        <f t="shared" si="8"/>
        <v>-68.791350598161628</v>
      </c>
      <c r="G191">
        <f>G190 +Tableau134[[#This Row],[velocity]]*Tableau134[[#This Row],[dt]]+Tableau134[[#This Row],[acceleration]]*Tableau134[[#This Row],[dt]]*Tableau134[[#This Row],[dt]]*0.5</f>
        <v>-362.40890054322085</v>
      </c>
      <c r="H191">
        <f>-$P$2*$M$2*(Tableau134[[#This Row],[t]]+$P$2*(EXP(-Tableau134[[#This Row],[t]]/$P$2)-1))</f>
        <v>-358.51492122020818</v>
      </c>
      <c r="I191" s="4">
        <f>-$P$2*$M$2*(1-EXP((-Tableau134[[#This Row],[t]]/$P$2)))</f>
        <v>-68.709005251986113</v>
      </c>
      <c r="J191" s="4">
        <f>Tableau134[[#This Row],[velocity analytics]]-Tableau134[[#This Row],[velocity]]</f>
        <v>8.2345346175515033E-2</v>
      </c>
      <c r="K191" t="s">
        <v>1201</v>
      </c>
    </row>
    <row r="192" spans="1:11" x14ac:dyDescent="0.35">
      <c r="A192">
        <f t="shared" si="7"/>
        <v>0.05</v>
      </c>
      <c r="B192">
        <f>SUM($A$2:A192)</f>
        <v>9.5</v>
      </c>
      <c r="C192">
        <f t="shared" si="6"/>
        <v>-147</v>
      </c>
      <c r="D192">
        <f>-$O$2*Tableau134[[#This Row],[velocity]]</f>
        <v>69.052046096167757</v>
      </c>
      <c r="E192">
        <f>(Tableau134[[#This Row],[Fg]]+Tableau134[[#This Row],[Ffric]])/$N$2</f>
        <v>-5.196530260255483</v>
      </c>
      <c r="F192">
        <f t="shared" si="8"/>
        <v>-69.052046096167757</v>
      </c>
      <c r="G192">
        <f>G191 +Tableau134[[#This Row],[velocity]]*Tableau134[[#This Row],[dt]]+Tableau134[[#This Row],[acceleration]]*Tableau134[[#This Row],[dt]]*Tableau134[[#This Row],[dt]]*0.5</f>
        <v>-365.86799851085459</v>
      </c>
      <c r="H192">
        <f>-$P$2*$M$2*(Tableau134[[#This Row],[t]]+$P$2*(EXP(-Tableau134[[#This Row],[t]]/$P$2)-1))</f>
        <v>-361.95688848924084</v>
      </c>
      <c r="I192" s="4">
        <f>-$P$2*$M$2*(1-EXP((-Tableau134[[#This Row],[t]]/$P$2)))</f>
        <v>-68.969540767383947</v>
      </c>
      <c r="J192" s="4">
        <f>Tableau134[[#This Row],[velocity analytics]]-Tableau134[[#This Row],[velocity]]</f>
        <v>8.2505328783810228E-2</v>
      </c>
      <c r="K192" t="s">
        <v>1202</v>
      </c>
    </row>
    <row r="193" spans="1:11" x14ac:dyDescent="0.35">
      <c r="A193">
        <f t="shared" si="7"/>
        <v>0.05</v>
      </c>
      <c r="B193">
        <f>SUM($A$2:A193)</f>
        <v>9.5500000000000007</v>
      </c>
      <c r="C193">
        <f t="shared" si="6"/>
        <v>-147</v>
      </c>
      <c r="D193">
        <f>-$O$2*Tableau134[[#This Row],[velocity]]</f>
        <v>69.311872609180526</v>
      </c>
      <c r="E193">
        <f>(Tableau134[[#This Row],[Fg]]+Tableau134[[#This Row],[Ffric]])/$N$2</f>
        <v>-5.1792084927212985</v>
      </c>
      <c r="F193">
        <f t="shared" si="8"/>
        <v>-69.311872609180526</v>
      </c>
      <c r="G193">
        <f>G192 +Tableau134[[#This Row],[velocity]]*Tableau134[[#This Row],[dt]]+Tableau134[[#This Row],[acceleration]]*Tableau134[[#This Row],[dt]]*Tableau134[[#This Row],[dt]]*0.5</f>
        <v>-369.34006615192948</v>
      </c>
      <c r="H193">
        <f>-$P$2*$M$2*(Tableau134[[#This Row],[t]]+$P$2*(EXP(-Tableau134[[#This Row],[t]]/$P$2)-1))</f>
        <v>-365.41186084685359</v>
      </c>
      <c r="I193" s="4">
        <f>-$P$2*$M$2*(1-EXP((-Tableau134[[#This Row],[t]]/$P$2)))</f>
        <v>-69.229209276876432</v>
      </c>
      <c r="J193" s="4">
        <f>Tableau134[[#This Row],[velocity analytics]]-Tableau134[[#This Row],[velocity]]</f>
        <v>8.2663332304093728E-2</v>
      </c>
      <c r="K193" t="s">
        <v>1203</v>
      </c>
    </row>
    <row r="194" spans="1:11" x14ac:dyDescent="0.35">
      <c r="A194">
        <f t="shared" si="7"/>
        <v>0.05</v>
      </c>
      <c r="B194">
        <f>SUM($A$2:A194)</f>
        <v>9.6000000000000014</v>
      </c>
      <c r="C194">
        <f t="shared" ref="C194:C250" si="9">-$M$2*$N$2</f>
        <v>-147</v>
      </c>
      <c r="D194">
        <f>-$O$2*Tableau134[[#This Row],[velocity]]</f>
        <v>69.570833033816584</v>
      </c>
      <c r="E194">
        <f>(Tableau134[[#This Row],[Fg]]+Tableau134[[#This Row],[Ffric]])/$N$2</f>
        <v>-5.1619444644122279</v>
      </c>
      <c r="F194">
        <f t="shared" si="8"/>
        <v>-69.570833033816584</v>
      </c>
      <c r="G194">
        <f>G193 +Tableau134[[#This Row],[velocity]]*Tableau134[[#This Row],[dt]]+Tableau134[[#This Row],[acceleration]]*Tableau134[[#This Row],[dt]]*Tableau134[[#This Row],[dt]]*0.5</f>
        <v>-372.82506023420081</v>
      </c>
      <c r="H194">
        <f>-$P$2*$M$2*(Tableau134[[#This Row],[t]]+$P$2*(EXP(-Tableau134[[#This Row],[t]]/$P$2)-1))</f>
        <v>-368.87979501492219</v>
      </c>
      <c r="I194" s="4">
        <f>-$P$2*$M$2*(1-EXP((-Tableau134[[#This Row],[t]]/$P$2)))</f>
        <v>-69.488013665671858</v>
      </c>
      <c r="J194" s="4">
        <f>Tableau134[[#This Row],[velocity analytics]]-Tableau134[[#This Row],[velocity]]</f>
        <v>8.2819368144726013E-2</v>
      </c>
      <c r="K194" t="s">
        <v>1204</v>
      </c>
    </row>
    <row r="195" spans="1:11" x14ac:dyDescent="0.35">
      <c r="A195">
        <f t="shared" si="7"/>
        <v>0.05</v>
      </c>
      <c r="B195">
        <f>SUM($A$2:A195)</f>
        <v>9.6500000000000021</v>
      </c>
      <c r="C195">
        <f t="shared" si="9"/>
        <v>-147</v>
      </c>
      <c r="D195">
        <f>-$O$2*Tableau134[[#This Row],[velocity]]</f>
        <v>69.8289302570372</v>
      </c>
      <c r="E195">
        <f>(Tableau134[[#This Row],[Fg]]+Tableau134[[#This Row],[Ffric]])/$N$2</f>
        <v>-5.1447379828641866</v>
      </c>
      <c r="F195">
        <f t="shared" si="8"/>
        <v>-69.8289302570372</v>
      </c>
      <c r="G195">
        <f>G194 +Tableau134[[#This Row],[velocity]]*Tableau134[[#This Row],[dt]]+Tableau134[[#This Row],[acceleration]]*Tableau134[[#This Row],[dt]]*Tableau134[[#This Row],[dt]]*0.5</f>
        <v>-376.3229376695312</v>
      </c>
      <c r="H195">
        <f>-$P$2*$M$2*(Tableau134[[#This Row],[t]]+$P$2*(EXP(-Tableau134[[#This Row],[t]]/$P$2)-1))</f>
        <v>-372.3606478593415</v>
      </c>
      <c r="I195" s="4">
        <f>-$P$2*$M$2*(1-EXP((-Tableau134[[#This Row],[t]]/$P$2)))</f>
        <v>-69.745956809377248</v>
      </c>
      <c r="J195" s="4">
        <f>Tableau134[[#This Row],[velocity analytics]]-Tableau134[[#This Row],[velocity]]</f>
        <v>8.2973447659952626E-2</v>
      </c>
      <c r="K195" t="s">
        <v>1205</v>
      </c>
    </row>
    <row r="196" spans="1:11" x14ac:dyDescent="0.35">
      <c r="A196">
        <f t="shared" ref="A196:A250" si="10">0.05</f>
        <v>0.05</v>
      </c>
      <c r="B196">
        <f>SUM($A$2:A196)</f>
        <v>9.7000000000000028</v>
      </c>
      <c r="C196">
        <f t="shared" si="9"/>
        <v>-147</v>
      </c>
      <c r="D196">
        <f>-$O$2*Tableau134[[#This Row],[velocity]]</f>
        <v>70.086167156180409</v>
      </c>
      <c r="E196">
        <f>(Tableau134[[#This Row],[Fg]]+Tableau134[[#This Row],[Ffric]])/$N$2</f>
        <v>-5.127588856254639</v>
      </c>
      <c r="F196">
        <f t="shared" ref="F196:F250" si="11">F195+ E195*A196</f>
        <v>-70.086167156180409</v>
      </c>
      <c r="G196">
        <f>G195 +Tableau134[[#This Row],[velocity]]*Tableau134[[#This Row],[dt]]+Tableau134[[#This Row],[acceleration]]*Tableau134[[#This Row],[dt]]*Tableau134[[#This Row],[dt]]*0.5</f>
        <v>-379.83365551341052</v>
      </c>
      <c r="H196">
        <f>-$P$2*$M$2*(Tableau134[[#This Row],[t]]+$P$2*(EXP(-Tableau134[[#This Row],[t]]/$P$2)-1))</f>
        <v>-375.85437638954772</v>
      </c>
      <c r="I196" s="4">
        <f>-$P$2*$M$2*(1-EXP((-Tableau134[[#This Row],[t]]/$P$2)))</f>
        <v>-70.003041574030178</v>
      </c>
      <c r="J196" s="4">
        <f>Tableau134[[#This Row],[velocity analytics]]-Tableau134[[#This Row],[velocity]]</f>
        <v>8.3125582150231025E-2</v>
      </c>
      <c r="K196" t="s">
        <v>1206</v>
      </c>
    </row>
    <row r="197" spans="1:11" x14ac:dyDescent="0.35">
      <c r="A197">
        <f t="shared" si="10"/>
        <v>0.05</v>
      </c>
      <c r="B197">
        <f>SUM($A$2:A197)</f>
        <v>9.7500000000000036</v>
      </c>
      <c r="C197">
        <f t="shared" si="9"/>
        <v>-147</v>
      </c>
      <c r="D197">
        <f>-$O$2*Tableau134[[#This Row],[velocity]]</f>
        <v>70.342546598993138</v>
      </c>
      <c r="E197">
        <f>(Tableau134[[#This Row],[Fg]]+Tableau134[[#This Row],[Ffric]])/$N$2</f>
        <v>-5.1104968934004571</v>
      </c>
      <c r="F197">
        <f t="shared" si="11"/>
        <v>-70.342546598993138</v>
      </c>
      <c r="G197">
        <f>G196 +Tableau134[[#This Row],[velocity]]*Tableau134[[#This Row],[dt]]+Tableau134[[#This Row],[acceleration]]*Tableau134[[#This Row],[dt]]*Tableau134[[#This Row],[dt]]*0.5</f>
        <v>-383.35717096447689</v>
      </c>
      <c r="H197">
        <f>-$P$2*$M$2*(Tableau134[[#This Row],[t]]+$P$2*(EXP(-Tableau134[[#This Row],[t]]/$P$2)-1))</f>
        <v>-379.36093775804068</v>
      </c>
      <c r="I197" s="4">
        <f>-$P$2*$M$2*(1-EXP((-Tableau134[[#This Row],[t]]/$P$2)))</f>
        <v>-70.259270816130652</v>
      </c>
      <c r="J197" s="4">
        <f>Tableau134[[#This Row],[velocity analytics]]-Tableau134[[#This Row],[velocity]]</f>
        <v>8.3275782862486381E-2</v>
      </c>
      <c r="K197" t="s">
        <v>1207</v>
      </c>
    </row>
    <row r="198" spans="1:11" x14ac:dyDescent="0.35">
      <c r="A198">
        <f t="shared" si="10"/>
        <v>0.05</v>
      </c>
      <c r="B198">
        <f>SUM($A$2:A198)</f>
        <v>9.8000000000000043</v>
      </c>
      <c r="C198">
        <f t="shared" si="9"/>
        <v>-147</v>
      </c>
      <c r="D198">
        <f>-$O$2*Tableau134[[#This Row],[velocity]]</f>
        <v>70.598071443663159</v>
      </c>
      <c r="E198">
        <f>(Tableau134[[#This Row],[Fg]]+Tableau134[[#This Row],[Ffric]])/$N$2</f>
        <v>-5.0934619037557898</v>
      </c>
      <c r="F198">
        <f t="shared" si="11"/>
        <v>-70.598071443663159</v>
      </c>
      <c r="G198">
        <f>G197 +Tableau134[[#This Row],[velocity]]*Tableau134[[#This Row],[dt]]+Tableau134[[#This Row],[acceleration]]*Tableau134[[#This Row],[dt]]*Tableau134[[#This Row],[dt]]*0.5</f>
        <v>-386.89344136403975</v>
      </c>
      <c r="H198">
        <f>-$P$2*$M$2*(Tableau134[[#This Row],[t]]+$P$2*(EXP(-Tableau134[[#This Row],[t]]/$P$2)-1))</f>
        <v>-382.88028925990682</v>
      </c>
      <c r="I198" s="4">
        <f>-$P$2*$M$2*(1-EXP((-Tableau134[[#This Row],[t]]/$P$2)))</f>
        <v>-70.514647382672919</v>
      </c>
      <c r="J198" s="4">
        <f>Tableau134[[#This Row],[velocity analytics]]-Tableau134[[#This Row],[velocity]]</f>
        <v>8.3424060990239468E-2</v>
      </c>
      <c r="K198" t="s">
        <v>1208</v>
      </c>
    </row>
    <row r="199" spans="1:11" x14ac:dyDescent="0.35">
      <c r="A199">
        <f t="shared" si="10"/>
        <v>0.05</v>
      </c>
      <c r="B199">
        <f>SUM($A$2:A199)</f>
        <v>9.850000000000005</v>
      </c>
      <c r="C199">
        <f t="shared" si="9"/>
        <v>-147</v>
      </c>
      <c r="D199">
        <f>-$O$2*Tableau134[[#This Row],[velocity]]</f>
        <v>70.852744538850942</v>
      </c>
      <c r="E199">
        <f>(Tableau134[[#This Row],[Fg]]+Tableau134[[#This Row],[Ffric]])/$N$2</f>
        <v>-5.0764836974099374</v>
      </c>
      <c r="F199">
        <f t="shared" si="11"/>
        <v>-70.852744538850942</v>
      </c>
      <c r="G199">
        <f>G198 +Tableau134[[#This Row],[velocity]]*Tableau134[[#This Row],[dt]]+Tableau134[[#This Row],[acceleration]]*Tableau134[[#This Row],[dt]]*Tableau134[[#This Row],[dt]]*0.5</f>
        <v>-390.44242419560402</v>
      </c>
      <c r="H199">
        <f>-$P$2*$M$2*(Tableau134[[#This Row],[t]]+$P$2*(EXP(-Tableau134[[#This Row],[t]]/$P$2)-1))</f>
        <v>-386.41238833234604</v>
      </c>
      <c r="I199" s="4">
        <f>-$P$2*$M$2*(1-EXP((-Tableau134[[#This Row],[t]]/$P$2)))</f>
        <v>-70.76917411117698</v>
      </c>
      <c r="J199" s="4">
        <f>Tableau134[[#This Row],[velocity analytics]]-Tableau134[[#This Row],[velocity]]</f>
        <v>8.3570427673961944E-2</v>
      </c>
      <c r="K199" t="s">
        <v>1209</v>
      </c>
    </row>
    <row r="200" spans="1:11" x14ac:dyDescent="0.35">
      <c r="A200">
        <f t="shared" si="10"/>
        <v>0.05</v>
      </c>
      <c r="B200">
        <f>SUM($A$2:A200)</f>
        <v>9.9000000000000057</v>
      </c>
      <c r="C200">
        <f t="shared" si="9"/>
        <v>-147</v>
      </c>
      <c r="D200">
        <f>-$O$2*Tableau134[[#This Row],[velocity]]</f>
        <v>71.106568723721438</v>
      </c>
      <c r="E200">
        <f>(Tableau134[[#This Row],[Fg]]+Tableau134[[#This Row],[Ffric]])/$N$2</f>
        <v>-5.0595620850852372</v>
      </c>
      <c r="F200">
        <f t="shared" si="11"/>
        <v>-71.106568723721438</v>
      </c>
      <c r="G200">
        <f>G199 +Tableau134[[#This Row],[velocity]]*Tableau134[[#This Row],[dt]]+Tableau134[[#This Row],[acceleration]]*Tableau134[[#This Row],[dt]]*Tableau134[[#This Row],[dt]]*0.5</f>
        <v>-394.00407708439644</v>
      </c>
      <c r="H200">
        <f>-$P$2*$M$2*(Tableau134[[#This Row],[t]]+$P$2*(EXP(-Tableau134[[#This Row],[t]]/$P$2)-1))</f>
        <v>-389.95719255419726</v>
      </c>
      <c r="I200" s="4">
        <f>-$P$2*$M$2*(1-EXP((-Tableau134[[#This Row],[t]]/$P$2)))</f>
        <v>-71.022853829720233</v>
      </c>
      <c r="J200" s="4">
        <f>Tableau134[[#This Row],[velocity analytics]]-Tableau134[[#This Row],[velocity]]</f>
        <v>8.3714894001204243E-2</v>
      </c>
      <c r="K200" t="s">
        <v>1210</v>
      </c>
    </row>
    <row r="201" spans="1:11" x14ac:dyDescent="0.35">
      <c r="A201">
        <f t="shared" si="10"/>
        <v>0.05</v>
      </c>
      <c r="B201">
        <f>SUM($A$2:A201)</f>
        <v>9.9500000000000064</v>
      </c>
      <c r="C201">
        <f t="shared" si="9"/>
        <v>-147</v>
      </c>
      <c r="D201">
        <f>-$O$2*Tableau134[[#This Row],[velocity]]</f>
        <v>71.359546827975706</v>
      </c>
      <c r="E201">
        <f>(Tableau134[[#This Row],[Fg]]+Tableau134[[#This Row],[Ffric]])/$N$2</f>
        <v>-5.0426968781349526</v>
      </c>
      <c r="F201">
        <f t="shared" si="11"/>
        <v>-71.359546827975706</v>
      </c>
      <c r="G201">
        <f>G200 +Tableau134[[#This Row],[velocity]]*Tableau134[[#This Row],[dt]]+Tableau134[[#This Row],[acceleration]]*Tableau134[[#This Row],[dt]]*Tableau134[[#This Row],[dt]]*0.5</f>
        <v>-397.57835779689287</v>
      </c>
      <c r="H201">
        <f>-$P$2*$M$2*(Tableau134[[#This Row],[t]]+$P$2*(EXP(-Tableau134[[#This Row],[t]]/$P$2)-1))</f>
        <v>-393.51465964546844</v>
      </c>
      <c r="I201" s="4">
        <f>-$P$2*$M$2*(1-EXP((-Tableau134[[#This Row],[t]]/$P$2)))</f>
        <v>-71.27568935696884</v>
      </c>
      <c r="J201" s="4">
        <f>Tableau134[[#This Row],[velocity analytics]]-Tableau134[[#This Row],[velocity]]</f>
        <v>8.385747100686558E-2</v>
      </c>
      <c r="K201" t="s">
        <v>1211</v>
      </c>
    </row>
    <row r="202" spans="1:11" x14ac:dyDescent="0.35">
      <c r="A202">
        <f t="shared" si="10"/>
        <v>0.05</v>
      </c>
      <c r="B202">
        <f>SUM($A$2:A202)</f>
        <v>10.000000000000007</v>
      </c>
      <c r="C202">
        <f t="shared" si="9"/>
        <v>-147</v>
      </c>
      <c r="D202">
        <f>-$O$2*Tableau134[[#This Row],[velocity]]</f>
        <v>71.611681671882451</v>
      </c>
      <c r="E202">
        <f>(Tableau134[[#This Row],[Fg]]+Tableau134[[#This Row],[Ffric]])/$N$2</f>
        <v>-5.0258878885411695</v>
      </c>
      <c r="F202">
        <f t="shared" si="11"/>
        <v>-71.611681671882451</v>
      </c>
      <c r="G202">
        <f>G201 +Tableau134[[#This Row],[velocity]]*Tableau134[[#This Row],[dt]]+Tableau134[[#This Row],[acceleration]]*Tableau134[[#This Row],[dt]]*Tableau134[[#This Row],[dt]]*0.5</f>
        <v>-401.1652242403477</v>
      </c>
      <c r="H202">
        <f>-$P$2*$M$2*(Tableau134[[#This Row],[t]]+$P$2*(EXP(-Tableau134[[#This Row],[t]]/$P$2)-1))</f>
        <v>-397.08474746686591</v>
      </c>
      <c r="I202" s="4">
        <f>-$P$2*$M$2*(1-EXP((-Tableau134[[#This Row],[t]]/$P$2)))</f>
        <v>-71.527683502209001</v>
      </c>
      <c r="J202" s="4">
        <f>Tableau134[[#This Row],[velocity analytics]]-Tableau134[[#This Row],[velocity]]</f>
        <v>8.3998169673449752E-2</v>
      </c>
      <c r="K202" t="s">
        <v>1212</v>
      </c>
    </row>
    <row r="203" spans="1:11" x14ac:dyDescent="0.35">
      <c r="A203">
        <f t="shared" si="10"/>
        <v>0.05</v>
      </c>
      <c r="B203">
        <f>SUM($A$2:A203)</f>
        <v>10.050000000000008</v>
      </c>
      <c r="C203">
        <f t="shared" si="9"/>
        <v>-147</v>
      </c>
      <c r="D203">
        <f>-$O$2*Tableau134[[#This Row],[velocity]]</f>
        <v>71.862976066309514</v>
      </c>
      <c r="E203">
        <f>(Tableau134[[#This Row],[Fg]]+Tableau134[[#This Row],[Ffric]])/$N$2</f>
        <v>-5.0091349289126992</v>
      </c>
      <c r="F203">
        <f t="shared" si="11"/>
        <v>-71.862976066309514</v>
      </c>
      <c r="G203">
        <f>G202 +Tableau134[[#This Row],[velocity]]*Tableau134[[#This Row],[dt]]+Tableau134[[#This Row],[acceleration]]*Tableau134[[#This Row],[dt]]*Tableau134[[#This Row],[dt]]*0.5</f>
        <v>-404.76463446232435</v>
      </c>
      <c r="H203">
        <f>-$P$2*$M$2*(Tableau134[[#This Row],[t]]+$P$2*(EXP(-Tableau134[[#This Row],[t]]/$P$2)-1))</f>
        <v>-400.66741401932666</v>
      </c>
      <c r="I203" s="4">
        <f>-$P$2*$M$2*(1-EXP((-Tableau134[[#This Row],[t]]/$P$2)))</f>
        <v>-71.778839065378293</v>
      </c>
      <c r="J203" s="4">
        <f>Tableau134[[#This Row],[velocity analytics]]-Tableau134[[#This Row],[velocity]]</f>
        <v>8.4137000931221451E-2</v>
      </c>
      <c r="K203" t="s">
        <v>1213</v>
      </c>
    </row>
    <row r="204" spans="1:11" x14ac:dyDescent="0.35">
      <c r="A204">
        <f t="shared" si="10"/>
        <v>0.05</v>
      </c>
      <c r="B204">
        <f>SUM($A$2:A204)</f>
        <v>10.100000000000009</v>
      </c>
      <c r="C204">
        <f t="shared" si="9"/>
        <v>-147</v>
      </c>
      <c r="D204">
        <f>-$O$2*Tableau134[[#This Row],[velocity]]</f>
        <v>72.11343281275515</v>
      </c>
      <c r="E204">
        <f>(Tableau134[[#This Row],[Fg]]+Tableau134[[#This Row],[Ffric]])/$N$2</f>
        <v>-4.99243781248299</v>
      </c>
      <c r="F204">
        <f t="shared" si="11"/>
        <v>-72.11343281275515</v>
      </c>
      <c r="G204">
        <f>G203 +Tableau134[[#This Row],[velocity]]*Tableau134[[#This Row],[dt]]+Tableau134[[#This Row],[acceleration]]*Tableau134[[#This Row],[dt]]*Tableau134[[#This Row],[dt]]*0.5</f>
        <v>-408.37654665022768</v>
      </c>
      <c r="H204">
        <f>-$P$2*$M$2*(Tableau134[[#This Row],[t]]+$P$2*(EXP(-Tableau134[[#This Row],[t]]/$P$2)-1))</f>
        <v>-404.26261744355156</v>
      </c>
      <c r="I204" s="4">
        <f>-$P$2*$M$2*(1-EXP((-Tableau134[[#This Row],[t]]/$P$2)))</f>
        <v>-72.029158837096645</v>
      </c>
      <c r="J204" s="4">
        <f>Tableau134[[#This Row],[velocity analytics]]-Tableau134[[#This Row],[velocity]]</f>
        <v>8.4273975658504696E-2</v>
      </c>
      <c r="K204" t="s">
        <v>1214</v>
      </c>
    </row>
    <row r="205" spans="1:11" x14ac:dyDescent="0.35">
      <c r="A205">
        <f t="shared" si="10"/>
        <v>0.05</v>
      </c>
      <c r="B205">
        <f>SUM($A$2:A205)</f>
        <v>10.150000000000009</v>
      </c>
      <c r="C205">
        <f t="shared" si="9"/>
        <v>-147</v>
      </c>
      <c r="D205">
        <f>-$O$2*Tableau134[[#This Row],[velocity]]</f>
        <v>72.363054703379305</v>
      </c>
      <c r="E205">
        <f>(Tableau134[[#This Row],[Fg]]+Tableau134[[#This Row],[Ffric]])/$N$2</f>
        <v>-4.9757963531080467</v>
      </c>
      <c r="F205">
        <f t="shared" si="11"/>
        <v>-72.363054703379305</v>
      </c>
      <c r="G205">
        <f>G204 +Tableau134[[#This Row],[velocity]]*Tableau134[[#This Row],[dt]]+Tableau134[[#This Row],[acceleration]]*Tableau134[[#This Row],[dt]]*Tableau134[[#This Row],[dt]]*0.5</f>
        <v>-412.00091913083804</v>
      </c>
      <c r="H205">
        <f>-$P$2*$M$2*(Tableau134[[#This Row],[t]]+$P$2*(EXP(-Tableau134[[#This Row],[t]]/$P$2)-1))</f>
        <v>-407.87031601953981</v>
      </c>
      <c r="I205" s="4">
        <f>-$P$2*$M$2*(1-EXP((-Tableau134[[#This Row],[t]]/$P$2)))</f>
        <v>-72.278645598697437</v>
      </c>
      <c r="J205" s="4">
        <f>Tableau134[[#This Row],[velocity analytics]]-Tableau134[[#This Row],[velocity]]</f>
        <v>8.4409104681867575E-2</v>
      </c>
      <c r="K205" t="s">
        <v>1215</v>
      </c>
    </row>
    <row r="206" spans="1:11" x14ac:dyDescent="0.35">
      <c r="A206">
        <f t="shared" si="10"/>
        <v>0.05</v>
      </c>
      <c r="B206">
        <f>SUM($A$2:A206)</f>
        <v>10.20000000000001</v>
      </c>
      <c r="C206">
        <f t="shared" si="9"/>
        <v>-147</v>
      </c>
      <c r="D206">
        <f>-$O$2*Tableau134[[#This Row],[velocity]]</f>
        <v>72.611844521034712</v>
      </c>
      <c r="E206">
        <f>(Tableau134[[#This Row],[Fg]]+Tableau134[[#This Row],[Ffric]])/$N$2</f>
        <v>-4.9592103652643527</v>
      </c>
      <c r="F206">
        <f t="shared" si="11"/>
        <v>-72.611844521034712</v>
      </c>
      <c r="G206">
        <f>G205 +Tableau134[[#This Row],[velocity]]*Tableau134[[#This Row],[dt]]+Tableau134[[#This Row],[acceleration]]*Tableau134[[#This Row],[dt]]*Tableau134[[#This Row],[dt]]*0.5</f>
        <v>-415.63771036984639</v>
      </c>
      <c r="H206">
        <f>-$P$2*$M$2*(Tableau134[[#This Row],[t]]+$P$2*(EXP(-Tableau134[[#This Row],[t]]/$P$2)-1))</f>
        <v>-411.49046816612571</v>
      </c>
      <c r="I206" s="4">
        <f>-$P$2*$M$2*(1-EXP((-Tableau134[[#This Row],[t]]/$P$2)))</f>
        <v>-72.527302122258391</v>
      </c>
      <c r="J206" s="4">
        <f>Tableau134[[#This Row],[velocity analytics]]-Tableau134[[#This Row],[velocity]]</f>
        <v>8.4542398776321193E-2</v>
      </c>
      <c r="K206" t="s">
        <v>1216</v>
      </c>
    </row>
    <row r="207" spans="1:11" x14ac:dyDescent="0.35">
      <c r="A207">
        <f t="shared" si="10"/>
        <v>0.05</v>
      </c>
      <c r="B207">
        <f>SUM($A$2:A207)</f>
        <v>10.250000000000011</v>
      </c>
      <c r="C207">
        <f t="shared" si="9"/>
        <v>-147</v>
      </c>
      <c r="D207">
        <f>-$O$2*Tableau134[[#This Row],[velocity]]</f>
        <v>72.859805039297925</v>
      </c>
      <c r="E207">
        <f>(Tableau134[[#This Row],[Fg]]+Tableau134[[#This Row],[Ffric]])/$N$2</f>
        <v>-4.9426796640468051</v>
      </c>
      <c r="F207">
        <f t="shared" si="11"/>
        <v>-72.859805039297925</v>
      </c>
      <c r="G207">
        <f>G206 +Tableau134[[#This Row],[velocity]]*Tableau134[[#This Row],[dt]]+Tableau134[[#This Row],[acceleration]]*Tableau134[[#This Row],[dt]]*Tableau134[[#This Row],[dt]]*0.5</f>
        <v>-419.28687897139133</v>
      </c>
      <c r="H207">
        <f>-$P$2*$M$2*(Tableau134[[#This Row],[t]]+$P$2*(EXP(-Tableau134[[#This Row],[t]]/$P$2)-1))</f>
        <v>-415.12303244051765</v>
      </c>
      <c r="I207" s="4">
        <f>-$P$2*$M$2*(1-EXP((-Tableau134[[#This Row],[t]]/$P$2)))</f>
        <v>-72.775131170632264</v>
      </c>
      <c r="J207" s="4">
        <f>Tableau134[[#This Row],[velocity analytics]]-Tableau134[[#This Row],[velocity]]</f>
        <v>8.4673868665660734E-2</v>
      </c>
      <c r="K207" t="s">
        <v>1217</v>
      </c>
    </row>
    <row r="208" spans="1:11" x14ac:dyDescent="0.35">
      <c r="A208">
        <f t="shared" si="10"/>
        <v>0.05</v>
      </c>
      <c r="B208">
        <f>SUM($A$2:A208)</f>
        <v>10.300000000000011</v>
      </c>
      <c r="C208">
        <f t="shared" si="9"/>
        <v>-147</v>
      </c>
      <c r="D208">
        <f>-$O$2*Tableau134[[#This Row],[velocity]]</f>
        <v>73.106939022500271</v>
      </c>
      <c r="E208">
        <f>(Tableau134[[#This Row],[Fg]]+Tableau134[[#This Row],[Ffric]])/$N$2</f>
        <v>-4.9262040651666483</v>
      </c>
      <c r="F208">
        <f t="shared" si="11"/>
        <v>-73.106939022500271</v>
      </c>
      <c r="G208">
        <f>G207 +Tableau134[[#This Row],[velocity]]*Tableau134[[#This Row],[dt]]+Tableau134[[#This Row],[acceleration]]*Tableau134[[#This Row],[dt]]*Tableau134[[#This Row],[dt]]*0.5</f>
        <v>-422.9483836775978</v>
      </c>
      <c r="H208">
        <f>-$P$2*$M$2*(Tableau134[[#This Row],[t]]+$P$2*(EXP(-Tableau134[[#This Row],[t]]/$P$2)-1))</f>
        <v>-418.76796753783549</v>
      </c>
      <c r="I208" s="4">
        <f>-$P$2*$M$2*(1-EXP((-Tableau134[[#This Row],[t]]/$P$2)))</f>
        <v>-73.022135497477748</v>
      </c>
      <c r="J208" s="4">
        <f>Tableau134[[#This Row],[velocity analytics]]-Tableau134[[#This Row],[velocity]]</f>
        <v>8.4803525022522308E-2</v>
      </c>
      <c r="K208" t="s">
        <v>1218</v>
      </c>
    </row>
    <row r="209" spans="1:11" x14ac:dyDescent="0.35">
      <c r="A209">
        <f t="shared" si="10"/>
        <v>0.05</v>
      </c>
      <c r="B209">
        <f>SUM($A$2:A209)</f>
        <v>10.350000000000012</v>
      </c>
      <c r="C209">
        <f t="shared" si="9"/>
        <v>-147</v>
      </c>
      <c r="D209">
        <f>-$O$2*Tableau134[[#This Row],[velocity]]</f>
        <v>73.353249225758603</v>
      </c>
      <c r="E209">
        <f>(Tableau134[[#This Row],[Fg]]+Tableau134[[#This Row],[Ffric]])/$N$2</f>
        <v>-4.9097833849494261</v>
      </c>
      <c r="F209">
        <f t="shared" si="11"/>
        <v>-73.353249225758603</v>
      </c>
      <c r="G209">
        <f>G208 +Tableau134[[#This Row],[velocity]]*Tableau134[[#This Row],[dt]]+Tableau134[[#This Row],[acceleration]]*Tableau134[[#This Row],[dt]]*Tableau134[[#This Row],[dt]]*0.5</f>
        <v>-426.62218336811691</v>
      </c>
      <c r="H209">
        <f>-$P$2*$M$2*(Tableau134[[#This Row],[t]]+$P$2*(EXP(-Tableau134[[#This Row],[t]]/$P$2)-1))</f>
        <v>-422.4252322906533</v>
      </c>
      <c r="I209" s="4">
        <f>-$P$2*$M$2*(1-EXP((-Tableau134[[#This Row],[t]]/$P$2)))</f>
        <v>-73.268317847289893</v>
      </c>
      <c r="J209" s="4">
        <f>Tableau134[[#This Row],[velocity analytics]]-Tableau134[[#This Row],[velocity]]</f>
        <v>8.4931378468709795E-2</v>
      </c>
      <c r="K209" t="s">
        <v>1219</v>
      </c>
    </row>
    <row r="210" spans="1:11" x14ac:dyDescent="0.35">
      <c r="A210">
        <f t="shared" si="10"/>
        <v>0.05</v>
      </c>
      <c r="B210">
        <f>SUM($A$2:A210)</f>
        <v>10.400000000000013</v>
      </c>
      <c r="C210">
        <f t="shared" si="9"/>
        <v>-147</v>
      </c>
      <c r="D210">
        <f>-$O$2*Tableau134[[#This Row],[velocity]]</f>
        <v>73.59873839500608</v>
      </c>
      <c r="E210">
        <f>(Tableau134[[#This Row],[Fg]]+Tableau134[[#This Row],[Ffric]])/$N$2</f>
        <v>-4.8934174403329278</v>
      </c>
      <c r="F210">
        <f t="shared" si="11"/>
        <v>-73.59873839500608</v>
      </c>
      <c r="G210">
        <f>G209 +Tableau134[[#This Row],[velocity]]*Tableau134[[#This Row],[dt]]+Tableau134[[#This Row],[acceleration]]*Tableau134[[#This Row],[dt]]*Tableau134[[#This Row],[dt]]*0.5</f>
        <v>-430.30823705966759</v>
      </c>
      <c r="H210">
        <f>-$P$2*$M$2*(Tableau134[[#This Row],[t]]+$P$2*(EXP(-Tableau134[[#This Row],[t]]/$P$2)-1))</f>
        <v>-426.09478566854176</v>
      </c>
      <c r="I210" s="4">
        <f>-$P$2*$M$2*(1-EXP((-Tableau134[[#This Row],[t]]/$P$2)))</f>
        <v>-73.513680955430672</v>
      </c>
      <c r="J210" s="4">
        <f>Tableau134[[#This Row],[velocity analytics]]-Tableau134[[#This Row],[velocity]]</f>
        <v>8.5057439575408011E-2</v>
      </c>
      <c r="K210" t="s">
        <v>1220</v>
      </c>
    </row>
    <row r="211" spans="1:11" x14ac:dyDescent="0.35">
      <c r="A211">
        <f t="shared" si="10"/>
        <v>0.05</v>
      </c>
      <c r="B211">
        <f>SUM($A$2:A211)</f>
        <v>10.450000000000014</v>
      </c>
      <c r="C211">
        <f t="shared" si="9"/>
        <v>-147</v>
      </c>
      <c r="D211">
        <f>-$O$2*Tableau134[[#This Row],[velocity]]</f>
        <v>73.843409267022722</v>
      </c>
      <c r="E211">
        <f>(Tableau134[[#This Row],[Fg]]+Tableau134[[#This Row],[Ffric]])/$N$2</f>
        <v>-4.8771060488651523</v>
      </c>
      <c r="F211">
        <f t="shared" si="11"/>
        <v>-73.843409267022722</v>
      </c>
      <c r="G211">
        <f>G210 +Tableau134[[#This Row],[velocity]]*Tableau134[[#This Row],[dt]]+Tableau134[[#This Row],[acceleration]]*Tableau134[[#This Row],[dt]]*Tableau134[[#This Row],[dt]]*0.5</f>
        <v>-434.00650390557979</v>
      </c>
      <c r="H211">
        <f>-$P$2*$M$2*(Tableau134[[#This Row],[t]]+$P$2*(EXP(-Tableau134[[#This Row],[t]]/$P$2)-1))</f>
        <v>-429.77658677761139</v>
      </c>
      <c r="I211" s="4">
        <f>-$P$2*$M$2*(1-EXP((-Tableau134[[#This Row],[t]]/$P$2)))</f>
        <v>-73.758227548159368</v>
      </c>
      <c r="J211" s="4">
        <f>Tableau134[[#This Row],[velocity analytics]]-Tableau134[[#This Row],[velocity]]</f>
        <v>8.518171886335324E-2</v>
      </c>
      <c r="K211" t="s">
        <v>1221</v>
      </c>
    </row>
    <row r="212" spans="1:11" x14ac:dyDescent="0.35">
      <c r="A212">
        <f t="shared" si="10"/>
        <v>0.05</v>
      </c>
      <c r="B212">
        <f>SUM($A$2:A212)</f>
        <v>10.500000000000014</v>
      </c>
      <c r="C212">
        <f t="shared" si="9"/>
        <v>-147</v>
      </c>
      <c r="D212">
        <f>-$O$2*Tableau134[[#This Row],[velocity]]</f>
        <v>74.087264569465972</v>
      </c>
      <c r="E212">
        <f>(Tableau134[[#This Row],[Fg]]+Tableau134[[#This Row],[Ffric]])/$N$2</f>
        <v>-4.8608490287022681</v>
      </c>
      <c r="F212">
        <f t="shared" si="11"/>
        <v>-74.087264569465972</v>
      </c>
      <c r="G212">
        <f>G211 +Tableau134[[#This Row],[velocity]]*Tableau134[[#This Row],[dt]]+Tableau134[[#This Row],[acceleration]]*Tableau134[[#This Row],[dt]]*Tableau134[[#This Row],[dt]]*0.5</f>
        <v>-437.71694319533896</v>
      </c>
      <c r="H212">
        <f>-$P$2*$M$2*(Tableau134[[#This Row],[t]]+$P$2*(EXP(-Tableau134[[#This Row],[t]]/$P$2)-1))</f>
        <v>-433.47059486005878</v>
      </c>
      <c r="I212" s="4">
        <f>-$P$2*$M$2*(1-EXP((-Tableau134[[#This Row],[t]]/$P$2)))</f>
        <v>-74.001960342662883</v>
      </c>
      <c r="J212" s="4">
        <f>Tableau134[[#This Row],[velocity analytics]]-Tableau134[[#This Row],[velocity]]</f>
        <v>8.5304226803089023E-2</v>
      </c>
      <c r="K212" t="s">
        <v>1222</v>
      </c>
    </row>
    <row r="213" spans="1:11" x14ac:dyDescent="0.35">
      <c r="A213">
        <f t="shared" si="10"/>
        <v>0.05</v>
      </c>
      <c r="B213">
        <f>SUM($A$2:A213)</f>
        <v>10.550000000000015</v>
      </c>
      <c r="C213">
        <f t="shared" si="9"/>
        <v>-147</v>
      </c>
      <c r="D213">
        <f>-$O$2*Tableau134[[#This Row],[velocity]]</f>
        <v>74.330307020901088</v>
      </c>
      <c r="E213">
        <f>(Tableau134[[#This Row],[Fg]]+Tableau134[[#This Row],[Ffric]])/$N$2</f>
        <v>-4.8446461986065943</v>
      </c>
      <c r="F213">
        <f t="shared" si="11"/>
        <v>-74.330307020901088</v>
      </c>
      <c r="G213">
        <f>G212 +Tableau134[[#This Row],[velocity]]*Tableau134[[#This Row],[dt]]+Tableau134[[#This Row],[acceleration]]*Tableau134[[#This Row],[dt]]*Tableau134[[#This Row],[dt]]*0.5</f>
        <v>-441.43951435413231</v>
      </c>
      <c r="H213">
        <f>-$P$2*$M$2*(Tableau134[[#This Row],[t]]+$P$2*(EXP(-Tableau134[[#This Row],[t]]/$P$2)-1))</f>
        <v>-437.17676929371476</v>
      </c>
      <c r="I213" s="4">
        <f>-$P$2*$M$2*(1-EXP((-Tableau134[[#This Row],[t]]/$P$2)))</f>
        <v>-74.244882047085824</v>
      </c>
      <c r="J213" s="4">
        <f>Tableau134[[#This Row],[velocity analytics]]-Tableau134[[#This Row],[velocity]]</f>
        <v>8.5424973815264593E-2</v>
      </c>
      <c r="K213" t="s">
        <v>1223</v>
      </c>
    </row>
    <row r="214" spans="1:11" x14ac:dyDescent="0.35">
      <c r="A214">
        <f t="shared" si="10"/>
        <v>0.05</v>
      </c>
      <c r="B214">
        <f>SUM($A$2:A214)</f>
        <v>10.600000000000016</v>
      </c>
      <c r="C214">
        <f t="shared" si="9"/>
        <v>-147</v>
      </c>
      <c r="D214">
        <f>-$O$2*Tableau134[[#This Row],[velocity]]</f>
        <v>74.572539330831418</v>
      </c>
      <c r="E214">
        <f>(Tableau134[[#This Row],[Fg]]+Tableau134[[#This Row],[Ffric]])/$N$2</f>
        <v>-4.8284973779445721</v>
      </c>
      <c r="F214">
        <f t="shared" si="11"/>
        <v>-74.572539330831418</v>
      </c>
      <c r="G214">
        <f>G213 +Tableau134[[#This Row],[velocity]]*Tableau134[[#This Row],[dt]]+Tableau134[[#This Row],[acceleration]]*Tableau134[[#This Row],[dt]]*Tableau134[[#This Row],[dt]]*0.5</f>
        <v>-445.17417694239634</v>
      </c>
      <c r="H214">
        <f>-$P$2*$M$2*(Tableau134[[#This Row],[t]]+$P$2*(EXP(-Tableau134[[#This Row],[t]]/$P$2)-1))</f>
        <v>-440.8950695915903</v>
      </c>
      <c r="I214" s="4">
        <f>-$P$2*$M$2*(1-EXP((-Tableau134[[#This Row],[t]]/$P$2)))</f>
        <v>-74.486995360560798</v>
      </c>
      <c r="J214" s="4">
        <f>Tableau134[[#This Row],[velocity analytics]]-Tableau134[[#This Row],[velocity]]</f>
        <v>8.5543970270620662E-2</v>
      </c>
      <c r="K214" t="s">
        <v>1224</v>
      </c>
    </row>
    <row r="215" spans="1:11" x14ac:dyDescent="0.35">
      <c r="A215">
        <f t="shared" si="10"/>
        <v>0.05</v>
      </c>
      <c r="B215">
        <f>SUM($A$2:A215)</f>
        <v>10.650000000000016</v>
      </c>
      <c r="C215">
        <f t="shared" si="9"/>
        <v>-147</v>
      </c>
      <c r="D215">
        <f>-$O$2*Tableau134[[#This Row],[velocity]]</f>
        <v>74.813964199728645</v>
      </c>
      <c r="E215">
        <f>(Tableau134[[#This Row],[Fg]]+Tableau134[[#This Row],[Ffric]])/$N$2</f>
        <v>-4.8124023866847567</v>
      </c>
      <c r="F215">
        <f t="shared" si="11"/>
        <v>-74.813964199728645</v>
      </c>
      <c r="G215">
        <f>G214 +Tableau134[[#This Row],[velocity]]*Tableau134[[#This Row],[dt]]+Tableau134[[#This Row],[acceleration]]*Tableau134[[#This Row],[dt]]*Tableau134[[#This Row],[dt]]*0.5</f>
        <v>-448.92089065536612</v>
      </c>
      <c r="H215">
        <f>-$P$2*$M$2*(Tableau134[[#This Row],[t]]+$P$2*(EXP(-Tableau134[[#This Row],[t]]/$P$2)-1))</f>
        <v>-444.62545540142918</v>
      </c>
      <c r="I215" s="4">
        <f>-$P$2*$M$2*(1-EXP((-Tableau134[[#This Row],[t]]/$P$2)))</f>
        <v>-74.728302973238215</v>
      </c>
      <c r="J215" s="4">
        <f>Tableau134[[#This Row],[velocity analytics]]-Tableau134[[#This Row],[velocity]]</f>
        <v>8.5661226490429954E-2</v>
      </c>
      <c r="K215" t="s">
        <v>1225</v>
      </c>
    </row>
    <row r="216" spans="1:11" x14ac:dyDescent="0.35">
      <c r="A216">
        <f t="shared" si="10"/>
        <v>0.05</v>
      </c>
      <c r="B216">
        <f>SUM($A$2:A216)</f>
        <v>10.700000000000017</v>
      </c>
      <c r="C216">
        <f t="shared" si="9"/>
        <v>-147</v>
      </c>
      <c r="D216">
        <f>-$O$2*Tableau134[[#This Row],[velocity]]</f>
        <v>75.054584319062883</v>
      </c>
      <c r="E216">
        <f>(Tableau134[[#This Row],[Fg]]+Tableau134[[#This Row],[Ffric]])/$N$2</f>
        <v>-4.7963610453958081</v>
      </c>
      <c r="F216">
        <f t="shared" si="11"/>
        <v>-75.054584319062883</v>
      </c>
      <c r="G216">
        <f>G215 +Tableau134[[#This Row],[velocity]]*Tableau134[[#This Row],[dt]]+Tableau134[[#This Row],[acceleration]]*Tableau134[[#This Row],[dt]]*Tableau134[[#This Row],[dt]]*0.5</f>
        <v>-452.67961532262598</v>
      </c>
      <c r="H216">
        <f>-$P$2*$M$2*(Tableau134[[#This Row],[t]]+$P$2*(EXP(-Tableau134[[#This Row],[t]]/$P$2)-1))</f>
        <v>-448.36788650525909</v>
      </c>
      <c r="I216" s="4">
        <f>-$P$2*$M$2*(1-EXP((-Tableau134[[#This Row],[t]]/$P$2)))</f>
        <v>-74.968807566316229</v>
      </c>
      <c r="J216" s="4">
        <f>Tableau134[[#This Row],[velocity analytics]]-Tableau134[[#This Row],[velocity]]</f>
        <v>8.5776752746653528E-2</v>
      </c>
      <c r="K216" t="s">
        <v>1226</v>
      </c>
    </row>
    <row r="217" spans="1:11" x14ac:dyDescent="0.35">
      <c r="A217">
        <f t="shared" si="10"/>
        <v>0.05</v>
      </c>
      <c r="B217">
        <f>SUM($A$2:A217)</f>
        <v>10.750000000000018</v>
      </c>
      <c r="C217">
        <f t="shared" si="9"/>
        <v>-147</v>
      </c>
      <c r="D217">
        <f>-$O$2*Tableau134[[#This Row],[velocity]]</f>
        <v>75.29440237133268</v>
      </c>
      <c r="E217">
        <f>(Tableau134[[#This Row],[Fg]]+Tableau134[[#This Row],[Ffric]])/$N$2</f>
        <v>-4.7803731752444882</v>
      </c>
      <c r="F217">
        <f t="shared" si="11"/>
        <v>-75.29440237133268</v>
      </c>
      <c r="G217">
        <f>G216 +Tableau134[[#This Row],[velocity]]*Tableau134[[#This Row],[dt]]+Tableau134[[#This Row],[acceleration]]*Tableau134[[#This Row],[dt]]*Tableau134[[#This Row],[dt]]*0.5</f>
        <v>-456.45031090766167</v>
      </c>
      <c r="H217">
        <f>-$P$2*$M$2*(Tableau134[[#This Row],[t]]+$P$2*(EXP(-Tableau134[[#This Row],[t]]/$P$2)-1))</f>
        <v>-452.12232281894387</v>
      </c>
      <c r="I217" s="4">
        <f>-$P$2*$M$2*(1-EXP((-Tableau134[[#This Row],[t]]/$P$2)))</f>
        <v>-75.208511812070583</v>
      </c>
      <c r="J217" s="4">
        <f>Tableau134[[#This Row],[velocity analytics]]-Tableau134[[#This Row],[velocity]]</f>
        <v>8.5890559262097099E-2</v>
      </c>
      <c r="K217" t="s">
        <v>1227</v>
      </c>
    </row>
    <row r="218" spans="1:11" x14ac:dyDescent="0.35">
      <c r="A218">
        <f t="shared" si="10"/>
        <v>0.05</v>
      </c>
      <c r="B218">
        <f>SUM($A$2:A218)</f>
        <v>10.800000000000018</v>
      </c>
      <c r="C218">
        <f t="shared" si="9"/>
        <v>-147</v>
      </c>
      <c r="D218">
        <f>-$O$2*Tableau134[[#This Row],[velocity]]</f>
        <v>75.5334210300949</v>
      </c>
      <c r="E218">
        <f>(Tableau134[[#This Row],[Fg]]+Tableau134[[#This Row],[Ffric]])/$N$2</f>
        <v>-4.7644385979936734</v>
      </c>
      <c r="F218">
        <f t="shared" si="11"/>
        <v>-75.5334210300949</v>
      </c>
      <c r="G218">
        <f>G217 +Tableau134[[#This Row],[velocity]]*Tableau134[[#This Row],[dt]]+Tableau134[[#This Row],[acceleration]]*Tableau134[[#This Row],[dt]]*Tableau134[[#This Row],[dt]]*0.5</f>
        <v>-460.23293750741391</v>
      </c>
      <c r="H218">
        <f>-$P$2*$M$2*(Tableau134[[#This Row],[t]]+$P$2*(EXP(-Tableau134[[#This Row],[t]]/$P$2)-1))</f>
        <v>-455.888724391739</v>
      </c>
      <c r="I218" s="4">
        <f>-$P$2*$M$2*(1-EXP((-Tableau134[[#This Row],[t]]/$P$2)))</f>
        <v>-75.447418373884247</v>
      </c>
      <c r="J218" s="4">
        <f>Tableau134[[#This Row],[velocity analytics]]-Tableau134[[#This Row],[velocity]]</f>
        <v>8.6002656210652617E-2</v>
      </c>
      <c r="K218" t="s">
        <v>1228</v>
      </c>
    </row>
    <row r="219" spans="1:11" x14ac:dyDescent="0.35">
      <c r="A219">
        <f t="shared" si="10"/>
        <v>0.05</v>
      </c>
      <c r="B219">
        <f>SUM($A$2:A219)</f>
        <v>10.850000000000019</v>
      </c>
      <c r="C219">
        <f t="shared" si="9"/>
        <v>-147</v>
      </c>
      <c r="D219">
        <f>-$O$2*Tableau134[[#This Row],[velocity]]</f>
        <v>75.77164295999458</v>
      </c>
      <c r="E219">
        <f>(Tableau134[[#This Row],[Fg]]+Tableau134[[#This Row],[Ffric]])/$N$2</f>
        <v>-4.7485571360003611</v>
      </c>
      <c r="F219">
        <f t="shared" si="11"/>
        <v>-75.77164295999458</v>
      </c>
      <c r="G219">
        <f>G218 +Tableau134[[#This Row],[velocity]]*Tableau134[[#This Row],[dt]]+Tableau134[[#This Row],[acceleration]]*Tableau134[[#This Row],[dt]]*Tableau134[[#This Row],[dt]]*0.5</f>
        <v>-464.02745535183362</v>
      </c>
      <c r="H219">
        <f>-$P$2*$M$2*(Tableau134[[#This Row],[t]]+$P$2*(EXP(-Tableau134[[#This Row],[t]]/$P$2)-1))</f>
        <v>-459.66705140584708</v>
      </c>
      <c r="I219" s="4">
        <f>-$P$2*$M$2*(1-EXP((-Tableau134[[#This Row],[t]]/$P$2)))</f>
        <v>-75.68552990627704</v>
      </c>
      <c r="J219" s="4">
        <f>Tableau134[[#This Row],[velocity analytics]]-Tableau134[[#This Row],[velocity]]</f>
        <v>8.6113053717539856E-2</v>
      </c>
      <c r="K219" t="s">
        <v>1229</v>
      </c>
    </row>
    <row r="220" spans="1:11" x14ac:dyDescent="0.35">
      <c r="A220">
        <f t="shared" si="10"/>
        <v>0.05</v>
      </c>
      <c r="B220">
        <f>SUM($A$2:A220)</f>
        <v>10.90000000000002</v>
      </c>
      <c r="C220">
        <f t="shared" si="9"/>
        <v>-147</v>
      </c>
      <c r="D220">
        <f>-$O$2*Tableau134[[#This Row],[velocity]]</f>
        <v>76.009070816794605</v>
      </c>
      <c r="E220">
        <f>(Tableau134[[#This Row],[Fg]]+Tableau134[[#This Row],[Ffric]])/$N$2</f>
        <v>-4.7327286122136929</v>
      </c>
      <c r="F220">
        <f t="shared" si="11"/>
        <v>-76.009070816794605</v>
      </c>
      <c r="G220">
        <f>G219 +Tableau134[[#This Row],[velocity]]*Tableau134[[#This Row],[dt]]+Tableau134[[#This Row],[acceleration]]*Tableau134[[#This Row],[dt]]*Tableau134[[#This Row],[dt]]*0.5</f>
        <v>-467.83382480343863</v>
      </c>
      <c r="H220">
        <f>-$P$2*$M$2*(Tableau134[[#This Row],[t]]+$P$2*(EXP(-Tableau134[[#This Row],[t]]/$P$2)-1))</f>
        <v>-463.45726417597598</v>
      </c>
      <c r="I220" s="4">
        <f>-$P$2*$M$2*(1-EXP((-Tableau134[[#This Row],[t]]/$P$2)))</f>
        <v>-75.922849054935128</v>
      </c>
      <c r="J220" s="4">
        <f>Tableau134[[#This Row],[velocity analytics]]-Tableau134[[#This Row],[velocity]]</f>
        <v>8.6221761859476942E-2</v>
      </c>
      <c r="K220" t="s">
        <v>1230</v>
      </c>
    </row>
    <row r="221" spans="1:11" x14ac:dyDescent="0.35">
      <c r="A221">
        <f t="shared" si="10"/>
        <v>0.05</v>
      </c>
      <c r="B221">
        <f>SUM($A$2:A221)</f>
        <v>10.950000000000021</v>
      </c>
      <c r="C221">
        <f t="shared" si="9"/>
        <v>-147</v>
      </c>
      <c r="D221">
        <f>-$O$2*Tableau134[[#This Row],[velocity]]</f>
        <v>76.245707247405292</v>
      </c>
      <c r="E221">
        <f>(Tableau134[[#This Row],[Fg]]+Tableau134[[#This Row],[Ffric]])/$N$2</f>
        <v>-4.7169528501729809</v>
      </c>
      <c r="F221">
        <f t="shared" si="11"/>
        <v>-76.245707247405292</v>
      </c>
      <c r="G221">
        <f>G220 +Tableau134[[#This Row],[velocity]]*Tableau134[[#This Row],[dt]]+Tableau134[[#This Row],[acceleration]]*Tableau134[[#This Row],[dt]]*Tableau134[[#This Row],[dt]]*0.5</f>
        <v>-471.65200635687165</v>
      </c>
      <c r="H221">
        <f>-$P$2*$M$2*(Tableau134[[#This Row],[t]]+$P$2*(EXP(-Tableau134[[#This Row],[t]]/$P$2)-1))</f>
        <v>-467.25932314889781</v>
      </c>
      <c r="I221" s="4">
        <f>-$P$2*$M$2*(1-EXP((-Tableau134[[#This Row],[t]]/$P$2)))</f>
        <v>-76.159378456740342</v>
      </c>
      <c r="J221" s="4">
        <f>Tableau134[[#This Row],[velocity analytics]]-Tableau134[[#This Row],[velocity]]</f>
        <v>8.6328790664950361E-2</v>
      </c>
      <c r="K221" t="s">
        <v>1231</v>
      </c>
    </row>
    <row r="222" spans="1:11" x14ac:dyDescent="0.35">
      <c r="A222">
        <f t="shared" si="10"/>
        <v>0.05</v>
      </c>
      <c r="B222">
        <f>SUM($A$2:A222)</f>
        <v>11.000000000000021</v>
      </c>
      <c r="C222">
        <f t="shared" si="9"/>
        <v>-147</v>
      </c>
      <c r="D222">
        <f>-$O$2*Tableau134[[#This Row],[velocity]]</f>
        <v>76.481554889913937</v>
      </c>
      <c r="E222">
        <f>(Tableau134[[#This Row],[Fg]]+Tableau134[[#This Row],[Ffric]])/$N$2</f>
        <v>-4.7012296740057371</v>
      </c>
      <c r="F222">
        <f t="shared" si="11"/>
        <v>-76.481554889913937</v>
      </c>
      <c r="G222">
        <f>G221 +Tableau134[[#This Row],[velocity]]*Tableau134[[#This Row],[dt]]+Tableau134[[#This Row],[acceleration]]*Tableau134[[#This Row],[dt]]*Tableau134[[#This Row],[dt]]*0.5</f>
        <v>-475.48196063845984</v>
      </c>
      <c r="H222">
        <f>-$P$2*$M$2*(Tableau134[[#This Row],[t]]+$P$2*(EXP(-Tableau134[[#This Row],[t]]/$P$2)-1))</f>
        <v>-471.07318890300905</v>
      </c>
      <c r="I222" s="4">
        <f>-$P$2*$M$2*(1-EXP((-Tableau134[[#This Row],[t]]/$P$2)))</f>
        <v>-76.395120739799594</v>
      </c>
      <c r="J222" s="4">
        <f>Tableau134[[#This Row],[velocity analytics]]-Tableau134[[#This Row],[velocity]]</f>
        <v>8.6434150114342856E-2</v>
      </c>
      <c r="K222" t="s">
        <v>1232</v>
      </c>
    </row>
    <row r="223" spans="1:11" x14ac:dyDescent="0.35">
      <c r="A223">
        <f t="shared" si="10"/>
        <v>0.05</v>
      </c>
      <c r="B223">
        <f>SUM($A$2:A223)</f>
        <v>11.050000000000022</v>
      </c>
      <c r="C223">
        <f t="shared" si="9"/>
        <v>-147</v>
      </c>
      <c r="D223">
        <f>-$O$2*Tableau134[[#This Row],[velocity]]</f>
        <v>76.716616373614229</v>
      </c>
      <c r="E223">
        <f>(Tableau134[[#This Row],[Fg]]+Tableau134[[#This Row],[Ffric]])/$N$2</f>
        <v>-4.6855589084257181</v>
      </c>
      <c r="F223">
        <f t="shared" si="11"/>
        <v>-76.716616373614229</v>
      </c>
      <c r="G223">
        <f>G222 +Tableau134[[#This Row],[velocity]]*Tableau134[[#This Row],[dt]]+Tableau134[[#This Row],[acceleration]]*Tableau134[[#This Row],[dt]]*Tableau134[[#This Row],[dt]]*0.5</f>
        <v>-479.32364840577611</v>
      </c>
      <c r="H223">
        <f>-$P$2*$M$2*(Tableau134[[#This Row],[t]]+$P$2*(EXP(-Tableau134[[#This Row],[t]]/$P$2)-1))</f>
        <v>-474.8988221478931</v>
      </c>
      <c r="I223" s="4">
        <f>-$P$2*$M$2*(1-EXP((-Tableau134[[#This Row],[t]]/$P$2)))</f>
        <v>-76.630078523474012</v>
      </c>
      <c r="J223" s="4">
        <f>Tableau134[[#This Row],[velocity analytics]]-Tableau134[[#This Row],[velocity]]</f>
        <v>8.6537850140217643E-2</v>
      </c>
      <c r="K223" t="s">
        <v>1233</v>
      </c>
    </row>
    <row r="224" spans="1:11" x14ac:dyDescent="0.35">
      <c r="A224">
        <f t="shared" si="10"/>
        <v>0.05</v>
      </c>
      <c r="B224">
        <f>SUM($A$2:A224)</f>
        <v>11.100000000000023</v>
      </c>
      <c r="C224">
        <f t="shared" si="9"/>
        <v>-147</v>
      </c>
      <c r="D224">
        <f>-$O$2*Tableau134[[#This Row],[velocity]]</f>
        <v>76.950894319035513</v>
      </c>
      <c r="E224">
        <f>(Tableau134[[#This Row],[Fg]]+Tableau134[[#This Row],[Ffric]])/$N$2</f>
        <v>-4.6699403787309661</v>
      </c>
      <c r="F224">
        <f t="shared" si="11"/>
        <v>-76.950894319035513</v>
      </c>
      <c r="G224">
        <f>G223 +Tableau134[[#This Row],[velocity]]*Tableau134[[#This Row],[dt]]+Tableau134[[#This Row],[acceleration]]*Tableau134[[#This Row],[dt]]*Tableau134[[#This Row],[dt]]*0.5</f>
        <v>-483.1770305472013</v>
      </c>
      <c r="H224">
        <f>-$P$2*$M$2*(Tableau134[[#This Row],[t]]+$P$2*(EXP(-Tableau134[[#This Row],[t]]/$P$2)-1))</f>
        <v>-478.73618372388262</v>
      </c>
      <c r="I224" s="4">
        <f>-$P$2*$M$2*(1-EXP((-Tableau134[[#This Row],[t]]/$P$2)))</f>
        <v>-76.864254418408052</v>
      </c>
      <c r="J224" s="4">
        <f>Tableau134[[#This Row],[velocity analytics]]-Tableau134[[#This Row],[velocity]]</f>
        <v>8.663990062746052E-2</v>
      </c>
      <c r="K224" t="s">
        <v>1234</v>
      </c>
    </row>
    <row r="225" spans="1:11" x14ac:dyDescent="0.35">
      <c r="A225">
        <f t="shared" si="10"/>
        <v>0.05</v>
      </c>
      <c r="B225">
        <f>SUM($A$2:A225)</f>
        <v>11.150000000000023</v>
      </c>
      <c r="C225">
        <f t="shared" si="9"/>
        <v>-147</v>
      </c>
      <c r="D225">
        <f>-$O$2*Tableau134[[#This Row],[velocity]]</f>
        <v>77.184391337972059</v>
      </c>
      <c r="E225">
        <f>(Tableau134[[#This Row],[Fg]]+Tableau134[[#This Row],[Ffric]])/$N$2</f>
        <v>-4.6543739108018629</v>
      </c>
      <c r="F225">
        <f t="shared" si="11"/>
        <v>-77.184391337972059</v>
      </c>
      <c r="G225">
        <f>G224 +Tableau134[[#This Row],[velocity]]*Tableau134[[#This Row],[dt]]+Tableau134[[#This Row],[acceleration]]*Tableau134[[#This Row],[dt]]*Tableau134[[#This Row],[dt]]*0.5</f>
        <v>-487.04206808148842</v>
      </c>
      <c r="H225">
        <f>-$P$2*$M$2*(Tableau134[[#This Row],[t]]+$P$2*(EXP(-Tableau134[[#This Row],[t]]/$P$2)-1))</f>
        <v>-482.58523460162593</v>
      </c>
      <c r="I225" s="4">
        <f>-$P$2*$M$2*(1-EXP((-Tableau134[[#This Row],[t]]/$P$2)))</f>
        <v>-77.097651026558509</v>
      </c>
      <c r="J225" s="4">
        <f>Tableau134[[#This Row],[velocity analytics]]-Tableau134[[#This Row],[velocity]]</f>
        <v>8.6740311413549875E-2</v>
      </c>
      <c r="K225" t="s">
        <v>1235</v>
      </c>
    </row>
    <row r="226" spans="1:11" x14ac:dyDescent="0.35">
      <c r="A226">
        <f t="shared" si="10"/>
        <v>0.05</v>
      </c>
      <c r="B226">
        <f>SUM($A$2:A226)</f>
        <v>11.200000000000024</v>
      </c>
      <c r="C226">
        <f t="shared" si="9"/>
        <v>-147</v>
      </c>
      <c r="D226">
        <f>-$O$2*Tableau134[[#This Row],[velocity]]</f>
        <v>77.417110033512145</v>
      </c>
      <c r="E226">
        <f>(Tableau134[[#This Row],[Fg]]+Tableau134[[#This Row],[Ffric]])/$N$2</f>
        <v>-4.6388593310991899</v>
      </c>
      <c r="F226">
        <f t="shared" si="11"/>
        <v>-77.417110033512145</v>
      </c>
      <c r="G226">
        <f>G225 +Tableau134[[#This Row],[velocity]]*Tableau134[[#This Row],[dt]]+Tableau134[[#This Row],[acceleration]]*Tableau134[[#This Row],[dt]]*Tableau134[[#This Row],[dt]]*0.5</f>
        <v>-490.91872215732792</v>
      </c>
      <c r="H226">
        <f>-$P$2*$M$2*(Tableau134[[#This Row],[t]]+$P$2*(EXP(-Tableau134[[#This Row],[t]]/$P$2)-1))</f>
        <v>-486.44593588165208</v>
      </c>
      <c r="I226" s="4">
        <f>-$P$2*$M$2*(1-EXP((-Tableau134[[#This Row],[t]]/$P$2)))</f>
        <v>-77.330270941223432</v>
      </c>
      <c r="J226" s="4">
        <f>Tableau134[[#This Row],[velocity analytics]]-Tableau134[[#This Row],[velocity]]</f>
        <v>8.6839092288713005E-2</v>
      </c>
      <c r="K226" t="s">
        <v>1236</v>
      </c>
    </row>
    <row r="227" spans="1:11" x14ac:dyDescent="0.35">
      <c r="A227">
        <f t="shared" si="10"/>
        <v>0.05</v>
      </c>
      <c r="B227">
        <f>SUM($A$2:A227)</f>
        <v>11.250000000000025</v>
      </c>
      <c r="C227">
        <f t="shared" si="9"/>
        <v>-147</v>
      </c>
      <c r="D227">
        <f>-$O$2*Tableau134[[#This Row],[velocity]]</f>
        <v>77.649053000067099</v>
      </c>
      <c r="E227">
        <f>(Tableau134[[#This Row],[Fg]]+Tableau134[[#This Row],[Ffric]])/$N$2</f>
        <v>-4.6233964666621938</v>
      </c>
      <c r="F227">
        <f t="shared" si="11"/>
        <v>-77.649053000067099</v>
      </c>
      <c r="G227">
        <f>G226 +Tableau134[[#This Row],[velocity]]*Tableau134[[#This Row],[dt]]+Tableau134[[#This Row],[acceleration]]*Tableau134[[#This Row],[dt]]*Tableau134[[#This Row],[dt]]*0.5</f>
        <v>-494.80695405291459</v>
      </c>
      <c r="H227">
        <f>-$P$2*$M$2*(Tableau134[[#This Row],[t]]+$P$2*(EXP(-Tableau134[[#This Row],[t]]/$P$2)-1))</f>
        <v>-490.31824879393935</v>
      </c>
      <c r="I227" s="4">
        <f>-$P$2*$M$2*(1-EXP((-Tableau134[[#This Row],[t]]/$P$2)))</f>
        <v>-77.562116747070959</v>
      </c>
      <c r="J227" s="4">
        <f>Tableau134[[#This Row],[velocity analytics]]-Tableau134[[#This Row],[velocity]]</f>
        <v>8.6936252996139274E-2</v>
      </c>
      <c r="K227" t="s">
        <v>1237</v>
      </c>
    </row>
    <row r="228" spans="1:11" x14ac:dyDescent="0.35">
      <c r="A228">
        <f t="shared" si="10"/>
        <v>0.05</v>
      </c>
      <c r="B228">
        <f>SUM($A$2:A228)</f>
        <v>11.300000000000026</v>
      </c>
      <c r="C228">
        <f t="shared" si="9"/>
        <v>-147</v>
      </c>
      <c r="D228">
        <f>-$O$2*Tableau134[[#This Row],[velocity]]</f>
        <v>77.880222823400203</v>
      </c>
      <c r="E228">
        <f>(Tableau134[[#This Row],[Fg]]+Tableau134[[#This Row],[Ffric]])/$N$2</f>
        <v>-4.6079851451066531</v>
      </c>
      <c r="F228">
        <f t="shared" si="11"/>
        <v>-77.880222823400203</v>
      </c>
      <c r="G228">
        <f>G227 +Tableau134[[#This Row],[velocity]]*Tableau134[[#This Row],[dt]]+Tableau134[[#This Row],[acceleration]]*Tableau134[[#This Row],[dt]]*Tableau134[[#This Row],[dt]]*0.5</f>
        <v>-498.70672517551594</v>
      </c>
      <c r="H228">
        <f>-$P$2*$M$2*(Tableau134[[#This Row],[t]]+$P$2*(EXP(-Tableau134[[#This Row],[t]]/$P$2)-1))</f>
        <v>-494.20213469748467</v>
      </c>
      <c r="I228" s="4">
        <f>-$P$2*$M$2*(1-EXP((-Tableau134[[#This Row],[t]]/$P$2)))</f>
        <v>-77.793191020167939</v>
      </c>
      <c r="J228" s="4">
        <f>Tableau134[[#This Row],[velocity analytics]]-Tableau134[[#This Row],[velocity]]</f>
        <v>8.7031803232264338E-2</v>
      </c>
      <c r="K228" t="s">
        <v>1238</v>
      </c>
    </row>
    <row r="229" spans="1:11" x14ac:dyDescent="0.35">
      <c r="A229">
        <f t="shared" si="10"/>
        <v>0.05</v>
      </c>
      <c r="B229">
        <f>SUM($A$2:A229)</f>
        <v>11.350000000000026</v>
      </c>
      <c r="C229">
        <f t="shared" si="9"/>
        <v>-147</v>
      </c>
      <c r="D229">
        <f>-$O$2*Tableau134[[#This Row],[velocity]]</f>
        <v>78.110622080655531</v>
      </c>
      <c r="E229">
        <f>(Tableau134[[#This Row],[Fg]]+Tableau134[[#This Row],[Ffric]])/$N$2</f>
        <v>-4.5926251946229648</v>
      </c>
      <c r="F229">
        <f t="shared" si="11"/>
        <v>-78.110622080655531</v>
      </c>
      <c r="G229">
        <f>G228 +Tableau134[[#This Row],[velocity]]*Tableau134[[#This Row],[dt]]+Tableau134[[#This Row],[acceleration]]*Tableau134[[#This Row],[dt]]*Tableau134[[#This Row],[dt]]*0.5</f>
        <v>-502.61799706104199</v>
      </c>
      <c r="H229">
        <f>-$P$2*$M$2*(Tableau134[[#This Row],[t]]+$P$2*(EXP(-Tableau134[[#This Row],[t]]/$P$2)-1))</f>
        <v>-498.09755507987359</v>
      </c>
      <c r="I229" s="4">
        <f>-$P$2*$M$2*(1-EXP((-Tableau134[[#This Row],[t]]/$P$2)))</f>
        <v>-78.02349632800869</v>
      </c>
      <c r="J229" s="4">
        <f>Tableau134[[#This Row],[velocity analytics]]-Tableau134[[#This Row],[velocity]]</f>
        <v>8.7125752646841192E-2</v>
      </c>
      <c r="K229" t="s">
        <v>1239</v>
      </c>
    </row>
    <row r="230" spans="1:11" x14ac:dyDescent="0.35">
      <c r="A230">
        <f t="shared" si="10"/>
        <v>0.05</v>
      </c>
      <c r="B230">
        <f>SUM($A$2:A230)</f>
        <v>11.400000000000027</v>
      </c>
      <c r="C230">
        <f t="shared" si="9"/>
        <v>-147</v>
      </c>
      <c r="D230">
        <f>-$O$2*Tableau134[[#This Row],[velocity]]</f>
        <v>78.340253340386681</v>
      </c>
      <c r="E230">
        <f>(Tableau134[[#This Row],[Fg]]+Tableau134[[#This Row],[Ffric]])/$N$2</f>
        <v>-4.5773164439742215</v>
      </c>
      <c r="F230">
        <f t="shared" si="11"/>
        <v>-78.340253340386681</v>
      </c>
      <c r="G230">
        <f>G229 +Tableau134[[#This Row],[velocity]]*Tableau134[[#This Row],[dt]]+Tableau134[[#This Row],[acceleration]]*Tableau134[[#This Row],[dt]]*Tableau134[[#This Row],[dt]]*0.5</f>
        <v>-506.54073137361627</v>
      </c>
      <c r="H230">
        <f>-$P$2*$M$2*(Tableau134[[#This Row],[t]]+$P$2*(EXP(-Tableau134[[#This Row],[t]]/$P$2)-1))</f>
        <v>-502.00447155685208</v>
      </c>
      <c r="I230" s="4">
        <f>-$P$2*$M$2*(1-EXP((-Tableau134[[#This Row],[t]]/$P$2)))</f>
        <v>-78.253035229543457</v>
      </c>
      <c r="J230" s="4">
        <f>Tableau134[[#This Row],[velocity analytics]]-Tableau134[[#This Row],[velocity]]</f>
        <v>8.7218110843224395E-2</v>
      </c>
      <c r="K230" t="s">
        <v>1240</v>
      </c>
    </row>
    <row r="231" spans="1:11" x14ac:dyDescent="0.35">
      <c r="A231">
        <f t="shared" si="10"/>
        <v>0.05</v>
      </c>
      <c r="B231">
        <f>SUM($A$2:A231)</f>
        <v>11.450000000000028</v>
      </c>
      <c r="C231">
        <f t="shared" si="9"/>
        <v>-147</v>
      </c>
      <c r="D231">
        <f>-$O$2*Tableau134[[#This Row],[velocity]]</f>
        <v>78.569119162585395</v>
      </c>
      <c r="E231">
        <f>(Tableau134[[#This Row],[Fg]]+Tableau134[[#This Row],[Ffric]])/$N$2</f>
        <v>-4.5620587224943074</v>
      </c>
      <c r="F231">
        <f t="shared" si="11"/>
        <v>-78.569119162585395</v>
      </c>
      <c r="G231">
        <f>G230 +Tableau134[[#This Row],[velocity]]*Tableau134[[#This Row],[dt]]+Tableau134[[#This Row],[acceleration]]*Tableau134[[#This Row],[dt]]*Tableau134[[#This Row],[dt]]*0.5</f>
        <v>-510.4748899051487</v>
      </c>
      <c r="H231">
        <f>-$P$2*$M$2*(Tableau134[[#This Row],[t]]+$P$2*(EXP(-Tableau134[[#This Row],[t]]/$P$2)-1))</f>
        <v>-505.92284587190142</v>
      </c>
      <c r="I231" s="4">
        <f>-$P$2*$M$2*(1-EXP((-Tableau134[[#This Row],[t]]/$P$2)))</f>
        <v>-78.481810275206854</v>
      </c>
      <c r="J231" s="4">
        <f>Tableau134[[#This Row],[velocity analytics]]-Tableau134[[#This Row],[velocity]]</f>
        <v>8.7308887378540589E-2</v>
      </c>
      <c r="K231" t="s">
        <v>1241</v>
      </c>
    </row>
    <row r="232" spans="1:11" x14ac:dyDescent="0.35">
      <c r="A232">
        <f t="shared" si="10"/>
        <v>0.05</v>
      </c>
      <c r="B232">
        <f>SUM($A$2:A232)</f>
        <v>11.500000000000028</v>
      </c>
      <c r="C232">
        <f t="shared" si="9"/>
        <v>-147</v>
      </c>
      <c r="D232">
        <f>-$O$2*Tableau134[[#This Row],[velocity]]</f>
        <v>78.797222098710108</v>
      </c>
      <c r="E232">
        <f>(Tableau134[[#This Row],[Fg]]+Tableau134[[#This Row],[Ffric]])/$N$2</f>
        <v>-4.5468518600859928</v>
      </c>
      <c r="F232">
        <f t="shared" si="11"/>
        <v>-78.797222098710108</v>
      </c>
      <c r="G232">
        <f>G231 +Tableau134[[#This Row],[velocity]]*Tableau134[[#This Row],[dt]]+Tableau134[[#This Row],[acceleration]]*Tableau134[[#This Row],[dt]]*Tableau134[[#This Row],[dt]]*0.5</f>
        <v>-514.42043457490922</v>
      </c>
      <c r="H232">
        <f>-$P$2*$M$2*(Tableau134[[#This Row],[t]]+$P$2*(EXP(-Tableau134[[#This Row],[t]]/$P$2)-1))</f>
        <v>-509.85263989581199</v>
      </c>
      <c r="I232" s="4">
        <f>-$P$2*$M$2*(1-EXP((-Tableau134[[#This Row],[t]]/$P$2)))</f>
        <v>-78.70982400694615</v>
      </c>
      <c r="J232" s="4">
        <f>Tableau134[[#This Row],[velocity analytics]]-Tableau134[[#This Row],[velocity]]</f>
        <v>8.7398091763958519E-2</v>
      </c>
      <c r="K232" t="s">
        <v>1242</v>
      </c>
    </row>
    <row r="233" spans="1:11" x14ac:dyDescent="0.35">
      <c r="A233">
        <f t="shared" si="10"/>
        <v>0.05</v>
      </c>
      <c r="B233">
        <f>SUM($A$2:A233)</f>
        <v>11.550000000000029</v>
      </c>
      <c r="C233">
        <f t="shared" si="9"/>
        <v>-147</v>
      </c>
      <c r="D233">
        <f>-$O$2*Tableau134[[#This Row],[velocity]]</f>
        <v>79.024564691714403</v>
      </c>
      <c r="E233">
        <f>(Tableau134[[#This Row],[Fg]]+Tableau134[[#This Row],[Ffric]])/$N$2</f>
        <v>-4.5316956872190399</v>
      </c>
      <c r="F233">
        <f t="shared" si="11"/>
        <v>-79.024564691714403</v>
      </c>
      <c r="G233">
        <f>G232 +Tableau134[[#This Row],[velocity]]*Tableau134[[#This Row],[dt]]+Tableau134[[#This Row],[acceleration]]*Tableau134[[#This Row],[dt]]*Tableau134[[#This Row],[dt]]*0.5</f>
        <v>-518.37732742910396</v>
      </c>
      <c r="H233">
        <f>-$P$2*$M$2*(Tableau134[[#This Row],[t]]+$P$2*(EXP(-Tableau134[[#This Row],[t]]/$P$2)-1))</f>
        <v>-513.79381562626043</v>
      </c>
      <c r="I233" s="4">
        <f>-$P$2*$M$2*(1-EXP((-Tableau134[[#This Row],[t]]/$P$2)))</f>
        <v>-78.9370789582496</v>
      </c>
      <c r="J233" s="4">
        <f>Tableau134[[#This Row],[velocity analytics]]-Tableau134[[#This Row],[velocity]]</f>
        <v>8.7485733464802706E-2</v>
      </c>
      <c r="K233" t="s">
        <v>1243</v>
      </c>
    </row>
    <row r="234" spans="1:11" x14ac:dyDescent="0.35">
      <c r="A234">
        <f t="shared" si="10"/>
        <v>0.05</v>
      </c>
      <c r="B234">
        <f>SUM($A$2:A234)</f>
        <v>11.60000000000003</v>
      </c>
      <c r="C234">
        <f t="shared" si="9"/>
        <v>-147</v>
      </c>
      <c r="D234">
        <f>-$O$2*Tableau134[[#This Row],[velocity]]</f>
        <v>79.251149476075355</v>
      </c>
      <c r="E234">
        <f>(Tableau134[[#This Row],[Fg]]+Tableau134[[#This Row],[Ffric]])/$N$2</f>
        <v>-4.5165900349283099</v>
      </c>
      <c r="F234">
        <f t="shared" si="11"/>
        <v>-79.251149476075355</v>
      </c>
      <c r="G234">
        <f>G233 +Tableau134[[#This Row],[velocity]]*Tableau134[[#This Row],[dt]]+Tableau134[[#This Row],[acceleration]]*Tableau134[[#This Row],[dt]]*Tableau134[[#This Row],[dt]]*0.5</f>
        <v>-522.34553064045133</v>
      </c>
      <c r="H234">
        <f>-$P$2*$M$2*(Tableau134[[#This Row],[t]]+$P$2*(EXP(-Tableau134[[#This Row],[t]]/$P$2)-1))</f>
        <v>-517.7463351873854</v>
      </c>
      <c r="I234" s="4">
        <f>-$P$2*$M$2*(1-EXP((-Tableau134[[#This Row],[t]]/$P$2)))</f>
        <v>-79.163577654174588</v>
      </c>
      <c r="J234" s="4">
        <f>Tableau134[[#This Row],[velocity analytics]]-Tableau134[[#This Row],[velocity]]</f>
        <v>8.7571821900766622E-2</v>
      </c>
      <c r="K234" t="s">
        <v>1244</v>
      </c>
    </row>
    <row r="235" spans="1:11" x14ac:dyDescent="0.35">
      <c r="A235">
        <f t="shared" si="10"/>
        <v>0.05</v>
      </c>
      <c r="B235">
        <f>SUM($A$2:A235)</f>
        <v>11.650000000000031</v>
      </c>
      <c r="C235">
        <f t="shared" si="9"/>
        <v>-147</v>
      </c>
      <c r="D235">
        <f>-$O$2*Tableau134[[#This Row],[velocity]]</f>
        <v>79.476978977821773</v>
      </c>
      <c r="E235">
        <f>(Tableau134[[#This Row],[Fg]]+Tableau134[[#This Row],[Ffric]])/$N$2</f>
        <v>-4.5015347348118819</v>
      </c>
      <c r="F235">
        <f t="shared" si="11"/>
        <v>-79.476978977821773</v>
      </c>
      <c r="G235">
        <f>G234 +Tableau134[[#This Row],[velocity]]*Tableau134[[#This Row],[dt]]+Tableau134[[#This Row],[acceleration]]*Tableau134[[#This Row],[dt]]*Tableau134[[#This Row],[dt]]*0.5</f>
        <v>-526.32500650776092</v>
      </c>
      <c r="H235">
        <f>-$P$2*$M$2*(Tableau134[[#This Row],[t]]+$P$2*(EXP(-Tableau134[[#This Row],[t]]/$P$2)-1))</f>
        <v>-521.71016082937024</v>
      </c>
      <c r="I235" s="4">
        <f>-$P$2*$M$2*(1-EXP((-Tableau134[[#This Row],[t]]/$P$2)))</f>
        <v>-79.389322611375619</v>
      </c>
      <c r="J235" s="4">
        <f>Tableau134[[#This Row],[velocity analytics]]-Tableau134[[#This Row],[velocity]]</f>
        <v>8.7656366446154266E-2</v>
      </c>
      <c r="K235" t="s">
        <v>1245</v>
      </c>
    </row>
    <row r="236" spans="1:11" x14ac:dyDescent="0.35">
      <c r="A236">
        <f t="shared" si="10"/>
        <v>0.05</v>
      </c>
      <c r="B236">
        <f>SUM($A$2:A236)</f>
        <v>11.700000000000031</v>
      </c>
      <c r="C236">
        <f t="shared" si="9"/>
        <v>-147</v>
      </c>
      <c r="D236">
        <f>-$O$2*Tableau134[[#This Row],[velocity]]</f>
        <v>79.702055714562363</v>
      </c>
      <c r="E236">
        <f>(Tableau134[[#This Row],[Fg]]+Tableau134[[#This Row],[Ffric]])/$N$2</f>
        <v>-4.4865296190291755</v>
      </c>
      <c r="F236">
        <f t="shared" si="11"/>
        <v>-79.702055714562363</v>
      </c>
      <c r="G236">
        <f>G235 +Tableau134[[#This Row],[velocity]]*Tableau134[[#This Row],[dt]]+Tableau134[[#This Row],[acceleration]]*Tableau134[[#This Row],[dt]]*Tableau134[[#This Row],[dt]]*0.5</f>
        <v>-530.31571745551287</v>
      </c>
      <c r="H236">
        <f>-$P$2*$M$2*(Tableau134[[#This Row],[t]]+$P$2*(EXP(-Tableau134[[#This Row],[t]]/$P$2)-1))</f>
        <v>-525.68525492802064</v>
      </c>
      <c r="I236" s="4">
        <f>-$P$2*$M$2*(1-EXP((-Tableau134[[#This Row],[t]]/$P$2)))</f>
        <v>-79.614316338132269</v>
      </c>
      <c r="J236" s="4">
        <f>Tableau134[[#This Row],[velocity analytics]]-Tableau134[[#This Row],[velocity]]</f>
        <v>8.773937643009333E-2</v>
      </c>
      <c r="K236" t="s">
        <v>1246</v>
      </c>
    </row>
    <row r="237" spans="1:11" x14ac:dyDescent="0.35">
      <c r="A237">
        <f t="shared" si="10"/>
        <v>0.05</v>
      </c>
      <c r="B237">
        <f>SUM($A$2:A237)</f>
        <v>11.750000000000032</v>
      </c>
      <c r="C237">
        <f t="shared" si="9"/>
        <v>-147</v>
      </c>
      <c r="D237">
        <f>-$O$2*Tableau134[[#This Row],[velocity]]</f>
        <v>79.926382195513824</v>
      </c>
      <c r="E237">
        <f>(Tableau134[[#This Row],[Fg]]+Tableau134[[#This Row],[Ffric]])/$N$2</f>
        <v>-4.471574520299078</v>
      </c>
      <c r="F237">
        <f t="shared" si="11"/>
        <v>-79.926382195513824</v>
      </c>
      <c r="G237">
        <f>G236 +Tableau134[[#This Row],[velocity]]*Tableau134[[#This Row],[dt]]+Tableau134[[#This Row],[acceleration]]*Tableau134[[#This Row],[dt]]*Tableau134[[#This Row],[dt]]*0.5</f>
        <v>-534.31762603343884</v>
      </c>
      <c r="H237">
        <f>-$P$2*$M$2*(Tableau134[[#This Row],[t]]+$P$2*(EXP(-Tableau134[[#This Row],[t]]/$P$2)-1))</f>
        <v>-529.67157998434664</v>
      </c>
      <c r="I237" s="4">
        <f>-$P$2*$M$2*(1-EXP((-Tableau134[[#This Row],[t]]/$P$2)))</f>
        <v>-79.838561334377204</v>
      </c>
      <c r="J237" s="4">
        <f>Tableau134[[#This Row],[velocity analytics]]-Tableau134[[#This Row],[velocity]]</f>
        <v>8.7820861136620465E-2</v>
      </c>
      <c r="K237" t="s">
        <v>1247</v>
      </c>
    </row>
    <row r="238" spans="1:11" x14ac:dyDescent="0.35">
      <c r="A238">
        <f t="shared" si="10"/>
        <v>0.05</v>
      </c>
      <c r="B238">
        <f>SUM($A$2:A238)</f>
        <v>11.800000000000033</v>
      </c>
      <c r="C238">
        <f t="shared" si="9"/>
        <v>-147</v>
      </c>
      <c r="D238">
        <f>-$O$2*Tableau134[[#This Row],[velocity]]</f>
        <v>80.149960921528773</v>
      </c>
      <c r="E238">
        <f>(Tableau134[[#This Row],[Fg]]+Tableau134[[#This Row],[Ffric]])/$N$2</f>
        <v>-4.4566692718980816</v>
      </c>
      <c r="F238">
        <f t="shared" si="11"/>
        <v>-80.149960921528773</v>
      </c>
      <c r="G238">
        <f>G237 +Tableau134[[#This Row],[velocity]]*Tableau134[[#This Row],[dt]]+Tableau134[[#This Row],[acceleration]]*Tableau134[[#This Row],[dt]]*Tableau134[[#This Row],[dt]]*0.5</f>
        <v>-538.33069491610513</v>
      </c>
      <c r="H238">
        <f>-$P$2*$M$2*(Tableau134[[#This Row],[t]]+$P$2*(EXP(-Tableau134[[#This Row],[t]]/$P$2)-1))</f>
        <v>-533.66909862414798</v>
      </c>
      <c r="I238" s="4">
        <f>-$P$2*$M$2*(1-EXP((-Tableau134[[#This Row],[t]]/$P$2)))</f>
        <v>-80.062060091723794</v>
      </c>
      <c r="J238" s="4">
        <f>Tableau134[[#This Row],[velocity analytics]]-Tableau134[[#This Row],[velocity]]</f>
        <v>8.7900829804979708E-2</v>
      </c>
      <c r="K238" t="s">
        <v>1248</v>
      </c>
    </row>
    <row r="239" spans="1:11" x14ac:dyDescent="0.35">
      <c r="A239">
        <f t="shared" si="10"/>
        <v>0.05</v>
      </c>
      <c r="B239">
        <f>SUM($A$2:A239)</f>
        <v>11.850000000000033</v>
      </c>
      <c r="C239">
        <f t="shared" si="9"/>
        <v>-147</v>
      </c>
      <c r="D239">
        <f>-$O$2*Tableau134[[#This Row],[velocity]]</f>
        <v>80.372794385123683</v>
      </c>
      <c r="E239">
        <f>(Tableau134[[#This Row],[Fg]]+Tableau134[[#This Row],[Ffric]])/$N$2</f>
        <v>-4.4418137076584214</v>
      </c>
      <c r="F239">
        <f t="shared" si="11"/>
        <v>-80.372794385123683</v>
      </c>
      <c r="G239">
        <f>G238 +Tableau134[[#This Row],[velocity]]*Tableau134[[#This Row],[dt]]+Tableau134[[#This Row],[acceleration]]*Tableau134[[#This Row],[dt]]*Tableau134[[#This Row],[dt]]*0.5</f>
        <v>-542.35488690249588</v>
      </c>
      <c r="H239">
        <f>-$P$2*$M$2*(Tableau134[[#This Row],[t]]+$P$2*(EXP(-Tableau134[[#This Row],[t]]/$P$2)-1))</f>
        <v>-537.67777359759737</v>
      </c>
      <c r="I239" s="4">
        <f>-$P$2*$M$2*(1-EXP((-Tableau134[[#This Row],[t]]/$P$2)))</f>
        <v>-80.284815093493847</v>
      </c>
      <c r="J239" s="4">
        <f>Tableau134[[#This Row],[velocity analytics]]-Tableau134[[#This Row],[velocity]]</f>
        <v>8.7979291629835643E-2</v>
      </c>
      <c r="K239" t="s">
        <v>1249</v>
      </c>
    </row>
    <row r="240" spans="1:11" x14ac:dyDescent="0.35">
      <c r="A240">
        <f t="shared" si="10"/>
        <v>0.05</v>
      </c>
      <c r="B240">
        <f>SUM($A$2:A240)</f>
        <v>11.900000000000034</v>
      </c>
      <c r="C240">
        <f t="shared" si="9"/>
        <v>-147</v>
      </c>
      <c r="D240">
        <f>-$O$2*Tableau134[[#This Row],[velocity]]</f>
        <v>80.594885070506606</v>
      </c>
      <c r="E240">
        <f>(Tableau134[[#This Row],[Fg]]+Tableau134[[#This Row],[Ffric]])/$N$2</f>
        <v>-4.4270076619662264</v>
      </c>
      <c r="F240">
        <f t="shared" si="11"/>
        <v>-80.594885070506606</v>
      </c>
      <c r="G240">
        <f>G239 +Tableau134[[#This Row],[velocity]]*Tableau134[[#This Row],[dt]]+Tableau134[[#This Row],[acceleration]]*Tableau134[[#This Row],[dt]]*Tableau134[[#This Row],[dt]]*0.5</f>
        <v>-546.39016491559869</v>
      </c>
      <c r="H240">
        <f>-$P$2*$M$2*(Tableau134[[#This Row],[t]]+$P$2*(EXP(-Tableau134[[#This Row],[t]]/$P$2)-1))</f>
        <v>-541.69756777882662</v>
      </c>
      <c r="I240" s="4">
        <f>-$P$2*$M$2*(1-EXP((-Tableau134[[#This Row],[t]]/$P$2)))</f>
        <v>-80.506828814745219</v>
      </c>
      <c r="J240" s="4">
        <f>Tableau134[[#This Row],[velocity analytics]]-Tableau134[[#This Row],[velocity]]</f>
        <v>8.8056255761387092E-2</v>
      </c>
      <c r="K240" t="s">
        <v>1250</v>
      </c>
    </row>
    <row r="241" spans="1:11" x14ac:dyDescent="0.35">
      <c r="A241">
        <f t="shared" si="10"/>
        <v>0.05</v>
      </c>
      <c r="B241">
        <f>SUM($A$2:A241)</f>
        <v>11.950000000000035</v>
      </c>
      <c r="C241">
        <f t="shared" si="9"/>
        <v>-147</v>
      </c>
      <c r="D241">
        <f>-$O$2*Tableau134[[#This Row],[velocity]]</f>
        <v>80.816235453604918</v>
      </c>
      <c r="E241">
        <f>(Tableau134[[#This Row],[Fg]]+Tableau134[[#This Row],[Ffric]])/$N$2</f>
        <v>-4.4122509697596719</v>
      </c>
      <c r="F241">
        <f t="shared" si="11"/>
        <v>-80.816235453604918</v>
      </c>
      <c r="G241">
        <f>G240 +Tableau134[[#This Row],[velocity]]*Tableau134[[#This Row],[dt]]+Tableau134[[#This Row],[acceleration]]*Tableau134[[#This Row],[dt]]*Tableau134[[#This Row],[dt]]*0.5</f>
        <v>-550.43649200199116</v>
      </c>
      <c r="H241">
        <f>-$P$2*$M$2*(Tableau134[[#This Row],[t]]+$P$2*(EXP(-Tableau134[[#This Row],[t]]/$P$2)-1))</f>
        <v>-545.72844416551482</v>
      </c>
      <c r="I241" s="4">
        <f>-$P$2*$M$2*(1-EXP((-Tableau134[[#This Row],[t]]/$P$2)))</f>
        <v>-80.728103722299352</v>
      </c>
      <c r="J241" s="4">
        <f>Tableau134[[#This Row],[velocity analytics]]-Tableau134[[#This Row],[velocity]]</f>
        <v>8.8131731305566063E-2</v>
      </c>
      <c r="K241" t="s">
        <v>1251</v>
      </c>
    </row>
    <row r="242" spans="1:11" x14ac:dyDescent="0.35">
      <c r="A242">
        <f t="shared" si="10"/>
        <v>0.05</v>
      </c>
      <c r="B242">
        <f>SUM($A$2:A242)</f>
        <v>12.000000000000036</v>
      </c>
      <c r="C242">
        <f t="shared" si="9"/>
        <v>-147</v>
      </c>
      <c r="D242">
        <f>-$O$2*Tableau134[[#This Row],[velocity]]</f>
        <v>81.036848002092896</v>
      </c>
      <c r="E242">
        <f>(Tableau134[[#This Row],[Fg]]+Tableau134[[#This Row],[Ffric]])/$N$2</f>
        <v>-4.3975434665271402</v>
      </c>
      <c r="F242">
        <f t="shared" si="11"/>
        <v>-81.036848002092896</v>
      </c>
      <c r="G242">
        <f>G241 +Tableau134[[#This Row],[velocity]]*Tableau134[[#This Row],[dt]]+Tableau134[[#This Row],[acceleration]]*Tableau134[[#This Row],[dt]]*Tableau134[[#This Row],[dt]]*0.5</f>
        <v>-554.49383133142896</v>
      </c>
      <c r="H242">
        <f>-$P$2*$M$2*(Tableau134[[#This Row],[t]]+$P$2*(EXP(-Tableau134[[#This Row],[t]]/$P$2)-1))</f>
        <v>-549.77036587847624</v>
      </c>
      <c r="I242" s="4">
        <f>-$P$2*$M$2*(1-EXP((-Tableau134[[#This Row],[t]]/$P$2)))</f>
        <v>-80.948642274768588</v>
      </c>
      <c r="J242" s="4">
        <f>Tableau134[[#This Row],[velocity analytics]]-Tableau134[[#This Row],[velocity]]</f>
        <v>8.8205727324307759E-2</v>
      </c>
      <c r="K242" t="s">
        <v>1252</v>
      </c>
    </row>
    <row r="243" spans="1:11" x14ac:dyDescent="0.35">
      <c r="A243">
        <f t="shared" si="10"/>
        <v>0.05</v>
      </c>
      <c r="B243">
        <f>SUM($A$2:A243)</f>
        <v>12.050000000000036</v>
      </c>
      <c r="C243">
        <f t="shared" si="9"/>
        <v>-147</v>
      </c>
      <c r="D243">
        <f>-$O$2*Tableau134[[#This Row],[velocity]]</f>
        <v>81.256725175419248</v>
      </c>
      <c r="E243">
        <f>(Tableau134[[#This Row],[Fg]]+Tableau134[[#This Row],[Ffric]])/$N$2</f>
        <v>-4.3828849883053831</v>
      </c>
      <c r="F243">
        <f t="shared" si="11"/>
        <v>-81.256725175419248</v>
      </c>
      <c r="G243">
        <f>G242 +Tableau134[[#This Row],[velocity]]*Tableau134[[#This Row],[dt]]+Tableau134[[#This Row],[acceleration]]*Tableau134[[#This Row],[dt]]*Tableau134[[#This Row],[dt]]*0.5</f>
        <v>-558.56214619643526</v>
      </c>
      <c r="H243">
        <f>-$P$2*$M$2*(Tableau134[[#This Row],[t]]+$P$2*(EXP(-Tableau134[[#This Row],[t]]/$P$2)-1))</f>
        <v>-553.82329616125196</v>
      </c>
      <c r="I243" s="4">
        <f>-$P$2*$M$2*(1-EXP((-Tableau134[[#This Row],[t]]/$P$2)))</f>
        <v>-81.168446922583556</v>
      </c>
      <c r="J243" s="4">
        <f>Tableau134[[#This Row],[velocity analytics]]-Tableau134[[#This Row],[velocity]]</f>
        <v>8.8278252835692683E-2</v>
      </c>
      <c r="K243" t="s">
        <v>1253</v>
      </c>
    </row>
    <row r="244" spans="1:11" x14ac:dyDescent="0.35">
      <c r="A244">
        <f t="shared" si="10"/>
        <v>0.05</v>
      </c>
      <c r="B244">
        <f>SUM($A$2:A244)</f>
        <v>12.100000000000037</v>
      </c>
      <c r="C244">
        <f t="shared" si="9"/>
        <v>-147</v>
      </c>
      <c r="D244">
        <f>-$O$2*Tableau134[[#This Row],[velocity]]</f>
        <v>81.475869424834514</v>
      </c>
      <c r="E244">
        <f>(Tableau134[[#This Row],[Fg]]+Tableau134[[#This Row],[Ffric]])/$N$2</f>
        <v>-4.368275371677699</v>
      </c>
      <c r="F244">
        <f t="shared" si="11"/>
        <v>-81.475869424834514</v>
      </c>
      <c r="G244">
        <f>G243 +Tableau134[[#This Row],[velocity]]*Tableau134[[#This Row],[dt]]+Tableau134[[#This Row],[acceleration]]*Tableau134[[#This Row],[dt]]*Tableau134[[#This Row],[dt]]*0.5</f>
        <v>-562.64140001189162</v>
      </c>
      <c r="H244">
        <f>-$P$2*$M$2*(Tableau134[[#This Row],[t]]+$P$2*(EXP(-Tableau134[[#This Row],[t]]/$P$2)-1))</f>
        <v>-557.88719837969995</v>
      </c>
      <c r="I244" s="4">
        <f>-$P$2*$M$2*(1-EXP((-Tableau134[[#This Row],[t]]/$P$2)))</f>
        <v>-81.387520108020368</v>
      </c>
      <c r="J244" s="4">
        <f>Tableau134[[#This Row],[velocity analytics]]-Tableau134[[#This Row],[velocity]]</f>
        <v>8.8349316814145595E-2</v>
      </c>
      <c r="K244" t="s">
        <v>1254</v>
      </c>
    </row>
    <row r="245" spans="1:11" x14ac:dyDescent="0.35">
      <c r="A245">
        <f t="shared" si="10"/>
        <v>0.05</v>
      </c>
      <c r="B245">
        <f>SUM($A$2:A245)</f>
        <v>12.150000000000038</v>
      </c>
      <c r="C245">
        <f t="shared" si="9"/>
        <v>-147</v>
      </c>
      <c r="D245">
        <f>-$O$2*Tableau134[[#This Row],[velocity]]</f>
        <v>81.6942831934184</v>
      </c>
      <c r="E245">
        <f>(Tableau134[[#This Row],[Fg]]+Tableau134[[#This Row],[Ffric]])/$N$2</f>
        <v>-4.3537144537721071</v>
      </c>
      <c r="F245">
        <f t="shared" si="11"/>
        <v>-81.6942831934184</v>
      </c>
      <c r="G245">
        <f>G244 +Tableau134[[#This Row],[velocity]]*Tableau134[[#This Row],[dt]]+Tableau134[[#This Row],[acceleration]]*Tableau134[[#This Row],[dt]]*Tableau134[[#This Row],[dt]]*0.5</f>
        <v>-566.73155631462976</v>
      </c>
      <c r="H245">
        <f>-$P$2*$M$2*(Tableau134[[#This Row],[t]]+$P$2*(EXP(-Tableau134[[#This Row],[t]]/$P$2)-1))</f>
        <v>-561.96203602158823</v>
      </c>
      <c r="I245" s="4">
        <f>-$P$2*$M$2*(1-EXP((-Tableau134[[#This Row],[t]]/$P$2)))</f>
        <v>-81.605864265227822</v>
      </c>
      <c r="J245" s="4">
        <f>Tableau134[[#This Row],[velocity analytics]]-Tableau134[[#This Row],[velocity]]</f>
        <v>8.8418928190577617E-2</v>
      </c>
      <c r="K245" t="s">
        <v>1255</v>
      </c>
    </row>
    <row r="246" spans="1:11" x14ac:dyDescent="0.35">
      <c r="A246">
        <f t="shared" si="10"/>
        <v>0.05</v>
      </c>
      <c r="B246">
        <f>SUM($A$2:A246)</f>
        <v>12.200000000000038</v>
      </c>
      <c r="C246">
        <f t="shared" si="9"/>
        <v>-147</v>
      </c>
      <c r="D246">
        <f>-$O$2*Tableau134[[#This Row],[velocity]]</f>
        <v>81.911968916107</v>
      </c>
      <c r="E246">
        <f>(Tableau134[[#This Row],[Fg]]+Tableau134[[#This Row],[Ffric]])/$N$2</f>
        <v>-4.3392020722595337</v>
      </c>
      <c r="F246">
        <f t="shared" si="11"/>
        <v>-81.911968916107</v>
      </c>
      <c r="G246">
        <f>G245 +Tableau134[[#This Row],[velocity]]*Tableau134[[#This Row],[dt]]+Tableau134[[#This Row],[acceleration]]*Tableau134[[#This Row],[dt]]*Tableau134[[#This Row],[dt]]*0.5</f>
        <v>-570.83257876302537</v>
      </c>
      <c r="H246">
        <f>-$P$2*$M$2*(Tableau134[[#This Row],[t]]+$P$2*(EXP(-Tableau134[[#This Row],[t]]/$P$2)-1))</f>
        <v>-566.04777269619092</v>
      </c>
      <c r="I246" s="4">
        <f>-$P$2*$M$2*(1-EXP((-Tableau134[[#This Row],[t]]/$P$2)))</f>
        <v>-81.823481820254315</v>
      </c>
      <c r="J246" s="4">
        <f>Tableau134[[#This Row],[velocity analytics]]-Tableau134[[#This Row],[velocity]]</f>
        <v>8.8487095852684661E-2</v>
      </c>
      <c r="K246" t="s">
        <v>1256</v>
      </c>
    </row>
    <row r="247" spans="1:11" x14ac:dyDescent="0.35">
      <c r="A247">
        <f t="shared" si="10"/>
        <v>0.05</v>
      </c>
      <c r="B247">
        <f>SUM($A$2:A247)</f>
        <v>12.250000000000039</v>
      </c>
      <c r="C247">
        <f t="shared" si="9"/>
        <v>-147</v>
      </c>
      <c r="D247">
        <f>-$O$2*Tableau134[[#This Row],[velocity]]</f>
        <v>82.128929019719976</v>
      </c>
      <c r="E247">
        <f>(Tableau134[[#This Row],[Fg]]+Tableau134[[#This Row],[Ffric]])/$N$2</f>
        <v>-4.324738065352002</v>
      </c>
      <c r="F247">
        <f t="shared" si="11"/>
        <v>-82.128929019719976</v>
      </c>
      <c r="G247">
        <f>G246 +Tableau134[[#This Row],[velocity]]*Tableau134[[#This Row],[dt]]+Tableau134[[#This Row],[acceleration]]*Tableau134[[#This Row],[dt]]*Tableau134[[#This Row],[dt]]*0.5</f>
        <v>-574.94443113659304</v>
      </c>
      <c r="H247">
        <f>-$P$2*$M$2*(Tableau134[[#This Row],[t]]+$P$2*(EXP(-Tableau134[[#This Row],[t]]/$P$2)-1))</f>
        <v>-570.14437213388157</v>
      </c>
      <c r="I247" s="4">
        <f>-$P$2*$M$2*(1-EXP((-Tableau134[[#This Row],[t]]/$P$2)))</f>
        <v>-82.040375191074943</v>
      </c>
      <c r="J247" s="4">
        <f>Tableau134[[#This Row],[velocity analytics]]-Tableau134[[#This Row],[velocity]]</f>
        <v>8.8553828645032695E-2</v>
      </c>
      <c r="K247" t="s">
        <v>1257</v>
      </c>
    </row>
    <row r="248" spans="1:11" x14ac:dyDescent="0.35">
      <c r="A248">
        <f t="shared" si="10"/>
        <v>0.05</v>
      </c>
      <c r="B248">
        <f>SUM($A$2:A248)</f>
        <v>12.30000000000004</v>
      </c>
      <c r="C248">
        <f t="shared" si="9"/>
        <v>-147</v>
      </c>
      <c r="D248">
        <f>-$O$2*Tableau134[[#This Row],[velocity]]</f>
        <v>82.345165922987576</v>
      </c>
      <c r="E248">
        <f>(Tableau134[[#This Row],[Fg]]+Tableau134[[#This Row],[Ffric]])/$N$2</f>
        <v>-4.3103222718008283</v>
      </c>
      <c r="F248">
        <f t="shared" si="11"/>
        <v>-82.345165922987576</v>
      </c>
      <c r="G248">
        <f>G247 +Tableau134[[#This Row],[velocity]]*Tableau134[[#This Row],[dt]]+Tableau134[[#This Row],[acceleration]]*Tableau134[[#This Row],[dt]]*Tableau134[[#This Row],[dt]]*0.5</f>
        <v>-579.06707733558221</v>
      </c>
      <c r="H248">
        <f>-$P$2*$M$2*(Tableau134[[#This Row],[t]]+$P$2*(EXP(-Tableau134[[#This Row],[t]]/$P$2)-1))</f>
        <v>-574.25179818573167</v>
      </c>
      <c r="I248" s="4">
        <f>-$P$2*$M$2*(1-EXP((-Tableau134[[#This Row],[t]]/$P$2)))</f>
        <v>-82.256546787618277</v>
      </c>
      <c r="J248" s="4">
        <f>Tableau134[[#This Row],[velocity analytics]]-Tableau134[[#This Row],[velocity]]</f>
        <v>8.8619135369299329E-2</v>
      </c>
      <c r="K248" t="s">
        <v>1258</v>
      </c>
    </row>
    <row r="249" spans="1:11" x14ac:dyDescent="0.35">
      <c r="A249">
        <f t="shared" si="10"/>
        <v>0.05</v>
      </c>
      <c r="B249">
        <f>SUM($A$2:A249)</f>
        <v>12.350000000000041</v>
      </c>
      <c r="C249">
        <f t="shared" si="9"/>
        <v>-147</v>
      </c>
      <c r="D249">
        <f>-$O$2*Tableau134[[#This Row],[velocity]]</f>
        <v>82.560682036577617</v>
      </c>
      <c r="E249">
        <f>(Tableau134[[#This Row],[Fg]]+Tableau134[[#This Row],[Ffric]])/$N$2</f>
        <v>-4.2959545308948259</v>
      </c>
      <c r="F249">
        <f t="shared" si="11"/>
        <v>-82.560682036577617</v>
      </c>
      <c r="G249">
        <f>G248 +Tableau134[[#This Row],[velocity]]*Tableau134[[#This Row],[dt]]+Tableau134[[#This Row],[acceleration]]*Tableau134[[#This Row],[dt]]*Tableau134[[#This Row],[dt]]*0.5</f>
        <v>-583.20048138057473</v>
      </c>
      <c r="H249">
        <f>-$P$2*$M$2*(Tableau134[[#This Row],[t]]+$P$2*(EXP(-Tableau134[[#This Row],[t]]/$P$2)-1))</f>
        <v>-578.37001482310859</v>
      </c>
      <c r="I249" s="4">
        <f>-$P$2*$M$2*(1-EXP((-Tableau134[[#This Row],[t]]/$P$2)))</f>
        <v>-82.471999011793159</v>
      </c>
      <c r="J249" s="4">
        <f>Tableau134[[#This Row],[velocity analytics]]-Tableau134[[#This Row],[velocity]]</f>
        <v>8.8683024784458553E-2</v>
      </c>
      <c r="K249" t="s">
        <v>1259</v>
      </c>
    </row>
    <row r="250" spans="1:11" x14ac:dyDescent="0.35">
      <c r="A250">
        <f t="shared" si="10"/>
        <v>0.05</v>
      </c>
      <c r="B250">
        <f>SUM($A$2:A250)</f>
        <v>12.400000000000041</v>
      </c>
      <c r="C250">
        <f t="shared" si="9"/>
        <v>-147</v>
      </c>
      <c r="D250">
        <f>-$O$2*Tableau134[[#This Row],[velocity]]</f>
        <v>82.775479763122362</v>
      </c>
      <c r="E250">
        <f>(Tableau134[[#This Row],[Fg]]+Tableau134[[#This Row],[Ffric]])/$N$2</f>
        <v>-4.2816346824585088</v>
      </c>
      <c r="F250">
        <f t="shared" si="11"/>
        <v>-82.775479763122362</v>
      </c>
      <c r="G250">
        <f>G249 +Tableau134[[#This Row],[velocity]]*Tableau134[[#This Row],[dt]]+Tableau134[[#This Row],[acceleration]]*Tableau134[[#This Row],[dt]]*Tableau134[[#This Row],[dt]]*0.5</f>
        <v>-587.34460741208397</v>
      </c>
      <c r="H250">
        <f>-$P$2*$M$2*(Tableau134[[#This Row],[t]]+$P$2*(EXP(-Tableau134[[#This Row],[t]]/$P$2)-1))</f>
        <v>-582.49898613727464</v>
      </c>
      <c r="I250" s="4">
        <f>-$P$2*$M$2*(1-EXP((-Tableau134[[#This Row],[t]]/$P$2)))</f>
        <v>-82.686734257515425</v>
      </c>
      <c r="J250" s="4">
        <f>Tableau134[[#This Row],[velocity analytics]]-Tableau134[[#This Row],[velocity]]</f>
        <v>8.8745505606937058E-2</v>
      </c>
      <c r="K250" t="s">
        <v>1260</v>
      </c>
    </row>
    <row r="251" spans="1:11" x14ac:dyDescent="0.35">
      <c r="K251" t="s">
        <v>1261</v>
      </c>
    </row>
    <row r="252" spans="1:11" x14ac:dyDescent="0.35">
      <c r="K252" t="s">
        <v>1262</v>
      </c>
    </row>
    <row r="253" spans="1:11" x14ac:dyDescent="0.35">
      <c r="K253" t="s">
        <v>1263</v>
      </c>
    </row>
    <row r="254" spans="1:11" x14ac:dyDescent="0.35">
      <c r="K254" t="s">
        <v>1264</v>
      </c>
    </row>
    <row r="255" spans="1:11" x14ac:dyDescent="0.35">
      <c r="K255" t="s">
        <v>1265</v>
      </c>
    </row>
    <row r="256" spans="1:11" x14ac:dyDescent="0.35">
      <c r="K256" t="s">
        <v>1266</v>
      </c>
    </row>
    <row r="257" spans="11:11" x14ac:dyDescent="0.35">
      <c r="K257" t="s">
        <v>1267</v>
      </c>
    </row>
    <row r="258" spans="11:11" x14ac:dyDescent="0.35">
      <c r="K258" t="s">
        <v>1268</v>
      </c>
    </row>
    <row r="259" spans="11:11" x14ac:dyDescent="0.35">
      <c r="K259" t="s">
        <v>1269</v>
      </c>
    </row>
    <row r="260" spans="11:11" x14ac:dyDescent="0.35">
      <c r="K260" t="s">
        <v>1270</v>
      </c>
    </row>
    <row r="261" spans="11:11" x14ac:dyDescent="0.35">
      <c r="K261" t="s">
        <v>1271</v>
      </c>
    </row>
    <row r="262" spans="11:11" x14ac:dyDescent="0.35">
      <c r="K262" t="s">
        <v>1272</v>
      </c>
    </row>
    <row r="263" spans="11:11" x14ac:dyDescent="0.35">
      <c r="K263" t="s">
        <v>1273</v>
      </c>
    </row>
    <row r="264" spans="11:11" x14ac:dyDescent="0.35">
      <c r="K264" t="s">
        <v>1274</v>
      </c>
    </row>
    <row r="265" spans="11:11" x14ac:dyDescent="0.35">
      <c r="K265" t="s">
        <v>1275</v>
      </c>
    </row>
    <row r="266" spans="11:11" x14ac:dyDescent="0.35">
      <c r="K266" t="s">
        <v>1276</v>
      </c>
    </row>
    <row r="267" spans="11:11" x14ac:dyDescent="0.35">
      <c r="K267" t="s">
        <v>1277</v>
      </c>
    </row>
    <row r="268" spans="11:11" x14ac:dyDescent="0.35">
      <c r="K268" t="s">
        <v>1278</v>
      </c>
    </row>
    <row r="269" spans="11:11" x14ac:dyDescent="0.35">
      <c r="K269" t="s">
        <v>1279</v>
      </c>
    </row>
    <row r="270" spans="11:11" x14ac:dyDescent="0.35">
      <c r="K270" t="s">
        <v>1280</v>
      </c>
    </row>
    <row r="271" spans="11:11" x14ac:dyDescent="0.35">
      <c r="K271" t="s">
        <v>1281</v>
      </c>
    </row>
    <row r="272" spans="11:11" x14ac:dyDescent="0.35">
      <c r="K272" t="s">
        <v>1282</v>
      </c>
    </row>
    <row r="273" spans="11:11" x14ac:dyDescent="0.35">
      <c r="K273" t="s">
        <v>1283</v>
      </c>
    </row>
    <row r="274" spans="11:11" x14ac:dyDescent="0.35">
      <c r="K274" t="s">
        <v>1284</v>
      </c>
    </row>
    <row r="275" spans="11:11" x14ac:dyDescent="0.35">
      <c r="K275" t="s">
        <v>1285</v>
      </c>
    </row>
    <row r="276" spans="11:11" x14ac:dyDescent="0.35">
      <c r="K276" t="s">
        <v>1286</v>
      </c>
    </row>
    <row r="277" spans="11:11" x14ac:dyDescent="0.35">
      <c r="K277" t="s">
        <v>1287</v>
      </c>
    </row>
    <row r="278" spans="11:11" x14ac:dyDescent="0.35">
      <c r="K278" t="s">
        <v>1288</v>
      </c>
    </row>
    <row r="279" spans="11:11" x14ac:dyDescent="0.35">
      <c r="K279" t="s">
        <v>1289</v>
      </c>
    </row>
    <row r="280" spans="11:11" x14ac:dyDescent="0.35">
      <c r="K280" t="s">
        <v>1290</v>
      </c>
    </row>
    <row r="281" spans="11:11" x14ac:dyDescent="0.35">
      <c r="K281" t="s">
        <v>1291</v>
      </c>
    </row>
    <row r="282" spans="11:11" x14ac:dyDescent="0.35">
      <c r="K282" t="s">
        <v>1292</v>
      </c>
    </row>
    <row r="283" spans="11:11" x14ac:dyDescent="0.35">
      <c r="K283" t="s">
        <v>1293</v>
      </c>
    </row>
    <row r="284" spans="11:11" x14ac:dyDescent="0.35">
      <c r="K284" t="s">
        <v>1294</v>
      </c>
    </row>
    <row r="285" spans="11:11" x14ac:dyDescent="0.35">
      <c r="K285" t="s">
        <v>1295</v>
      </c>
    </row>
    <row r="286" spans="11:11" x14ac:dyDescent="0.35">
      <c r="K286" t="s">
        <v>1296</v>
      </c>
    </row>
    <row r="287" spans="11:11" x14ac:dyDescent="0.35">
      <c r="K287" t="s">
        <v>1297</v>
      </c>
    </row>
    <row r="288" spans="11:11" x14ac:dyDescent="0.35">
      <c r="K288" t="s">
        <v>1298</v>
      </c>
    </row>
    <row r="289" spans="11:11" x14ac:dyDescent="0.35">
      <c r="K289" t="s">
        <v>1299</v>
      </c>
    </row>
    <row r="290" spans="11:11" x14ac:dyDescent="0.35">
      <c r="K290" t="s">
        <v>1300</v>
      </c>
    </row>
    <row r="291" spans="11:11" x14ac:dyDescent="0.35">
      <c r="K291" t="s">
        <v>1301</v>
      </c>
    </row>
    <row r="292" spans="11:11" x14ac:dyDescent="0.35">
      <c r="K292" t="s">
        <v>1302</v>
      </c>
    </row>
    <row r="293" spans="11:11" x14ac:dyDescent="0.35">
      <c r="K293" t="s">
        <v>1303</v>
      </c>
    </row>
    <row r="294" spans="11:11" x14ac:dyDescent="0.35">
      <c r="K294" t="s">
        <v>1304</v>
      </c>
    </row>
    <row r="295" spans="11:11" x14ac:dyDescent="0.35">
      <c r="K295" t="s">
        <v>1305</v>
      </c>
    </row>
    <row r="296" spans="11:11" x14ac:dyDescent="0.35">
      <c r="K296" t="s">
        <v>1306</v>
      </c>
    </row>
    <row r="297" spans="11:11" x14ac:dyDescent="0.35">
      <c r="K297" t="s">
        <v>1307</v>
      </c>
    </row>
    <row r="298" spans="11:11" x14ac:dyDescent="0.35">
      <c r="K298" t="s">
        <v>1308</v>
      </c>
    </row>
    <row r="299" spans="11:11" x14ac:dyDescent="0.35">
      <c r="K299" t="s">
        <v>1309</v>
      </c>
    </row>
    <row r="300" spans="11:11" x14ac:dyDescent="0.35">
      <c r="K300" t="s">
        <v>1310</v>
      </c>
    </row>
    <row r="301" spans="11:11" x14ac:dyDescent="0.35">
      <c r="K301" t="s">
        <v>1311</v>
      </c>
    </row>
    <row r="302" spans="11:11" x14ac:dyDescent="0.35">
      <c r="K302" t="s">
        <v>1312</v>
      </c>
    </row>
    <row r="303" spans="11:11" x14ac:dyDescent="0.35">
      <c r="K303" t="s">
        <v>1313</v>
      </c>
    </row>
    <row r="304" spans="11:11" x14ac:dyDescent="0.35">
      <c r="K304" t="s">
        <v>1314</v>
      </c>
    </row>
    <row r="305" spans="11:11" x14ac:dyDescent="0.35">
      <c r="K305" t="s">
        <v>1315</v>
      </c>
    </row>
    <row r="306" spans="11:11" x14ac:dyDescent="0.35">
      <c r="K306" t="s">
        <v>1316</v>
      </c>
    </row>
    <row r="307" spans="11:11" x14ac:dyDescent="0.35">
      <c r="K307" t="s">
        <v>1317</v>
      </c>
    </row>
    <row r="308" spans="11:11" x14ac:dyDescent="0.35">
      <c r="K308" t="s">
        <v>1318</v>
      </c>
    </row>
    <row r="309" spans="11:11" x14ac:dyDescent="0.35">
      <c r="K309" t="s">
        <v>1319</v>
      </c>
    </row>
    <row r="310" spans="11:11" x14ac:dyDescent="0.35">
      <c r="K310" t="s">
        <v>1320</v>
      </c>
    </row>
    <row r="311" spans="11:11" x14ac:dyDescent="0.35">
      <c r="K311" t="s">
        <v>1321</v>
      </c>
    </row>
    <row r="312" spans="11:11" x14ac:dyDescent="0.35">
      <c r="K312" t="s">
        <v>1322</v>
      </c>
    </row>
    <row r="313" spans="11:11" x14ac:dyDescent="0.35">
      <c r="K313" t="s">
        <v>1323</v>
      </c>
    </row>
    <row r="314" spans="11:11" x14ac:dyDescent="0.35">
      <c r="K314" t="s">
        <v>1324</v>
      </c>
    </row>
    <row r="315" spans="11:11" x14ac:dyDescent="0.35">
      <c r="K315" t="s">
        <v>1325</v>
      </c>
    </row>
    <row r="316" spans="11:11" x14ac:dyDescent="0.35">
      <c r="K316" t="s">
        <v>1326</v>
      </c>
    </row>
    <row r="317" spans="11:11" x14ac:dyDescent="0.35">
      <c r="K317" t="s">
        <v>1327</v>
      </c>
    </row>
    <row r="318" spans="11:11" x14ac:dyDescent="0.35">
      <c r="K318" t="s">
        <v>1328</v>
      </c>
    </row>
    <row r="319" spans="11:11" x14ac:dyDescent="0.35">
      <c r="K319" t="s">
        <v>1329</v>
      </c>
    </row>
    <row r="320" spans="11:11" x14ac:dyDescent="0.35">
      <c r="K320" t="s">
        <v>1330</v>
      </c>
    </row>
    <row r="321" spans="11:11" x14ac:dyDescent="0.35">
      <c r="K321" t="s">
        <v>1331</v>
      </c>
    </row>
    <row r="322" spans="11:11" x14ac:dyDescent="0.35">
      <c r="K322" t="s">
        <v>1332</v>
      </c>
    </row>
    <row r="323" spans="11:11" x14ac:dyDescent="0.35">
      <c r="K323" t="s">
        <v>1333</v>
      </c>
    </row>
    <row r="324" spans="11:11" x14ac:dyDescent="0.35">
      <c r="K324" t="s">
        <v>1334</v>
      </c>
    </row>
    <row r="325" spans="11:11" x14ac:dyDescent="0.35">
      <c r="K325" t="s">
        <v>1335</v>
      </c>
    </row>
    <row r="326" spans="11:11" x14ac:dyDescent="0.35">
      <c r="K326" t="s">
        <v>1336</v>
      </c>
    </row>
    <row r="327" spans="11:11" x14ac:dyDescent="0.35">
      <c r="K327" t="s">
        <v>1337</v>
      </c>
    </row>
    <row r="328" spans="11:11" x14ac:dyDescent="0.35">
      <c r="K328" t="s">
        <v>1338</v>
      </c>
    </row>
    <row r="329" spans="11:11" x14ac:dyDescent="0.35">
      <c r="K329" t="s">
        <v>1339</v>
      </c>
    </row>
    <row r="330" spans="11:11" x14ac:dyDescent="0.35">
      <c r="K330" t="s">
        <v>1340</v>
      </c>
    </row>
    <row r="331" spans="11:11" x14ac:dyDescent="0.35">
      <c r="K331" t="s">
        <v>1341</v>
      </c>
    </row>
    <row r="332" spans="11:11" x14ac:dyDescent="0.35">
      <c r="K332" t="s">
        <v>1342</v>
      </c>
    </row>
    <row r="333" spans="11:11" x14ac:dyDescent="0.35">
      <c r="K333" t="s">
        <v>1343</v>
      </c>
    </row>
    <row r="334" spans="11:11" x14ac:dyDescent="0.35">
      <c r="K334" t="s">
        <v>1344</v>
      </c>
    </row>
    <row r="335" spans="11:11" x14ac:dyDescent="0.35">
      <c r="K335" t="s">
        <v>1345</v>
      </c>
    </row>
    <row r="336" spans="11:11" x14ac:dyDescent="0.35">
      <c r="K336" t="s">
        <v>1346</v>
      </c>
    </row>
    <row r="337" spans="11:11" x14ac:dyDescent="0.35">
      <c r="K337" t="s">
        <v>1347</v>
      </c>
    </row>
    <row r="338" spans="11:11" x14ac:dyDescent="0.35">
      <c r="K338" t="s">
        <v>1348</v>
      </c>
    </row>
    <row r="339" spans="11:11" x14ac:dyDescent="0.35">
      <c r="K339" t="s">
        <v>1349</v>
      </c>
    </row>
    <row r="340" spans="11:11" x14ac:dyDescent="0.35">
      <c r="K340" t="s">
        <v>1350</v>
      </c>
    </row>
    <row r="341" spans="11:11" x14ac:dyDescent="0.35">
      <c r="K341" t="s">
        <v>1351</v>
      </c>
    </row>
    <row r="342" spans="11:11" x14ac:dyDescent="0.35">
      <c r="K342" t="s">
        <v>1352</v>
      </c>
    </row>
    <row r="343" spans="11:11" x14ac:dyDescent="0.35">
      <c r="K343" t="s">
        <v>1353</v>
      </c>
    </row>
    <row r="344" spans="11:11" x14ac:dyDescent="0.35">
      <c r="K344" t="s">
        <v>1354</v>
      </c>
    </row>
    <row r="345" spans="11:11" x14ac:dyDescent="0.35">
      <c r="K345" t="s">
        <v>1355</v>
      </c>
    </row>
    <row r="346" spans="11:11" x14ac:dyDescent="0.35">
      <c r="K346" t="s">
        <v>1356</v>
      </c>
    </row>
    <row r="347" spans="11:11" x14ac:dyDescent="0.35">
      <c r="K347" t="s">
        <v>1357</v>
      </c>
    </row>
    <row r="348" spans="11:11" x14ac:dyDescent="0.35">
      <c r="K348" t="s">
        <v>1358</v>
      </c>
    </row>
    <row r="349" spans="11:11" x14ac:dyDescent="0.35">
      <c r="K349" t="s">
        <v>1359</v>
      </c>
    </row>
    <row r="350" spans="11:11" x14ac:dyDescent="0.35">
      <c r="K350" t="s">
        <v>1360</v>
      </c>
    </row>
    <row r="351" spans="11:11" x14ac:dyDescent="0.35">
      <c r="K351" t="s">
        <v>1361</v>
      </c>
    </row>
    <row r="352" spans="11:11" x14ac:dyDescent="0.35">
      <c r="K352" t="s">
        <v>1362</v>
      </c>
    </row>
    <row r="353" spans="11:11" x14ac:dyDescent="0.35">
      <c r="K353" t="s">
        <v>1363</v>
      </c>
    </row>
    <row r="354" spans="11:11" x14ac:dyDescent="0.35">
      <c r="K354" t="s">
        <v>1364</v>
      </c>
    </row>
    <row r="355" spans="11:11" x14ac:dyDescent="0.35">
      <c r="K355" t="s">
        <v>1365</v>
      </c>
    </row>
    <row r="356" spans="11:11" x14ac:dyDescent="0.35">
      <c r="K356" t="s">
        <v>1366</v>
      </c>
    </row>
    <row r="357" spans="11:11" x14ac:dyDescent="0.35">
      <c r="K357" t="s">
        <v>1367</v>
      </c>
    </row>
    <row r="358" spans="11:11" x14ac:dyDescent="0.35">
      <c r="K358" t="s">
        <v>1368</v>
      </c>
    </row>
    <row r="359" spans="11:11" x14ac:dyDescent="0.35">
      <c r="K359" t="s">
        <v>1369</v>
      </c>
    </row>
    <row r="360" spans="11:11" x14ac:dyDescent="0.35">
      <c r="K360" t="s">
        <v>1370</v>
      </c>
    </row>
    <row r="361" spans="11:11" x14ac:dyDescent="0.35">
      <c r="K361" t="s">
        <v>1371</v>
      </c>
    </row>
    <row r="362" spans="11:11" x14ac:dyDescent="0.35">
      <c r="K362" t="s">
        <v>1372</v>
      </c>
    </row>
    <row r="363" spans="11:11" x14ac:dyDescent="0.35">
      <c r="K363" t="s">
        <v>1373</v>
      </c>
    </row>
    <row r="364" spans="11:11" x14ac:dyDescent="0.35">
      <c r="K364" t="s">
        <v>1374</v>
      </c>
    </row>
    <row r="365" spans="11:11" x14ac:dyDescent="0.35">
      <c r="K365" t="s">
        <v>1375</v>
      </c>
    </row>
    <row r="366" spans="11:11" x14ac:dyDescent="0.35">
      <c r="K366" t="s">
        <v>1376</v>
      </c>
    </row>
    <row r="367" spans="11:11" x14ac:dyDescent="0.35">
      <c r="K367" t="s">
        <v>1377</v>
      </c>
    </row>
    <row r="368" spans="11:11" x14ac:dyDescent="0.35">
      <c r="K368" t="s">
        <v>1378</v>
      </c>
    </row>
    <row r="369" spans="11:11" x14ac:dyDescent="0.35">
      <c r="K369" t="s">
        <v>1379</v>
      </c>
    </row>
    <row r="370" spans="11:11" x14ac:dyDescent="0.35">
      <c r="K370" t="s">
        <v>1380</v>
      </c>
    </row>
    <row r="371" spans="11:11" x14ac:dyDescent="0.35">
      <c r="K371" t="s">
        <v>1381</v>
      </c>
    </row>
    <row r="372" spans="11:11" x14ac:dyDescent="0.35">
      <c r="K372" t="s">
        <v>1382</v>
      </c>
    </row>
    <row r="373" spans="11:11" x14ac:dyDescent="0.35">
      <c r="K373" t="s">
        <v>1383</v>
      </c>
    </row>
    <row r="374" spans="11:11" x14ac:dyDescent="0.35">
      <c r="K374" t="s">
        <v>1384</v>
      </c>
    </row>
    <row r="375" spans="11:11" x14ac:dyDescent="0.35">
      <c r="K375" t="s">
        <v>1385</v>
      </c>
    </row>
    <row r="376" spans="11:11" x14ac:dyDescent="0.35">
      <c r="K376" t="s">
        <v>1386</v>
      </c>
    </row>
    <row r="377" spans="11:11" x14ac:dyDescent="0.35">
      <c r="K377" t="s">
        <v>1387</v>
      </c>
    </row>
    <row r="378" spans="11:11" x14ac:dyDescent="0.35">
      <c r="K378" t="s">
        <v>1388</v>
      </c>
    </row>
    <row r="379" spans="11:11" x14ac:dyDescent="0.35">
      <c r="K379" t="s">
        <v>1389</v>
      </c>
    </row>
    <row r="380" spans="11:11" x14ac:dyDescent="0.35">
      <c r="K380" t="s">
        <v>1390</v>
      </c>
    </row>
    <row r="381" spans="11:11" x14ac:dyDescent="0.35">
      <c r="K381" t="s">
        <v>1391</v>
      </c>
    </row>
    <row r="382" spans="11:11" x14ac:dyDescent="0.35">
      <c r="K382" t="s">
        <v>1392</v>
      </c>
    </row>
    <row r="383" spans="11:11" x14ac:dyDescent="0.35">
      <c r="K383" t="s">
        <v>1393</v>
      </c>
    </row>
    <row r="384" spans="11:11" x14ac:dyDescent="0.35">
      <c r="K384" t="s">
        <v>1394</v>
      </c>
    </row>
    <row r="385" spans="11:11" x14ac:dyDescent="0.35">
      <c r="K385" t="s">
        <v>1395</v>
      </c>
    </row>
    <row r="386" spans="11:11" x14ac:dyDescent="0.35">
      <c r="K386" t="s">
        <v>1396</v>
      </c>
    </row>
    <row r="387" spans="11:11" x14ac:dyDescent="0.35">
      <c r="K387" t="s">
        <v>1397</v>
      </c>
    </row>
    <row r="388" spans="11:11" x14ac:dyDescent="0.35">
      <c r="K388" t="s">
        <v>1398</v>
      </c>
    </row>
    <row r="389" spans="11:11" x14ac:dyDescent="0.35">
      <c r="K389" t="s">
        <v>1399</v>
      </c>
    </row>
    <row r="390" spans="11:11" x14ac:dyDescent="0.35">
      <c r="K390" t="s">
        <v>1400</v>
      </c>
    </row>
    <row r="391" spans="11:11" x14ac:dyDescent="0.35">
      <c r="K391" t="s">
        <v>1401</v>
      </c>
    </row>
    <row r="392" spans="11:11" x14ac:dyDescent="0.35">
      <c r="K392" t="s">
        <v>1402</v>
      </c>
    </row>
    <row r="393" spans="11:11" x14ac:dyDescent="0.35">
      <c r="K393" t="s">
        <v>1403</v>
      </c>
    </row>
    <row r="394" spans="11:11" x14ac:dyDescent="0.35">
      <c r="K394" t="s">
        <v>1404</v>
      </c>
    </row>
    <row r="395" spans="11:11" x14ac:dyDescent="0.35">
      <c r="K395" t="s">
        <v>1405</v>
      </c>
    </row>
    <row r="396" spans="11:11" x14ac:dyDescent="0.35">
      <c r="K396" t="s">
        <v>1406</v>
      </c>
    </row>
    <row r="397" spans="11:11" x14ac:dyDescent="0.35">
      <c r="K397" t="s">
        <v>1407</v>
      </c>
    </row>
    <row r="398" spans="11:11" x14ac:dyDescent="0.35">
      <c r="K398" t="s">
        <v>1408</v>
      </c>
    </row>
    <row r="399" spans="11:11" x14ac:dyDescent="0.35">
      <c r="K399" t="s">
        <v>1409</v>
      </c>
    </row>
    <row r="400" spans="11:11" x14ac:dyDescent="0.35">
      <c r="K400" t="s">
        <v>1410</v>
      </c>
    </row>
    <row r="401" spans="11:11" x14ac:dyDescent="0.35">
      <c r="K401" t="s">
        <v>1411</v>
      </c>
    </row>
    <row r="402" spans="11:11" x14ac:dyDescent="0.35">
      <c r="K402" t="s">
        <v>1412</v>
      </c>
    </row>
    <row r="403" spans="11:11" x14ac:dyDescent="0.35">
      <c r="K403" t="s">
        <v>1413</v>
      </c>
    </row>
    <row r="404" spans="11:11" x14ac:dyDescent="0.35">
      <c r="K404" t="s">
        <v>1414</v>
      </c>
    </row>
    <row r="405" spans="11:11" x14ac:dyDescent="0.35">
      <c r="K405" t="s">
        <v>1415</v>
      </c>
    </row>
    <row r="406" spans="11:11" x14ac:dyDescent="0.35">
      <c r="K406" t="s">
        <v>1416</v>
      </c>
    </row>
    <row r="407" spans="11:11" x14ac:dyDescent="0.35">
      <c r="K407" t="s">
        <v>1417</v>
      </c>
    </row>
    <row r="408" spans="11:11" x14ac:dyDescent="0.35">
      <c r="K408" t="s">
        <v>1418</v>
      </c>
    </row>
    <row r="409" spans="11:11" x14ac:dyDescent="0.35">
      <c r="K409" t="s">
        <v>1419</v>
      </c>
    </row>
    <row r="410" spans="11:11" x14ac:dyDescent="0.35">
      <c r="K410" t="s">
        <v>1420</v>
      </c>
    </row>
    <row r="411" spans="11:11" x14ac:dyDescent="0.35">
      <c r="K411" t="s">
        <v>1421</v>
      </c>
    </row>
    <row r="412" spans="11:11" x14ac:dyDescent="0.35">
      <c r="K412" t="s">
        <v>1422</v>
      </c>
    </row>
    <row r="413" spans="11:11" x14ac:dyDescent="0.35">
      <c r="K413" t="s">
        <v>1423</v>
      </c>
    </row>
    <row r="414" spans="11:11" x14ac:dyDescent="0.35">
      <c r="K414" t="s">
        <v>1424</v>
      </c>
    </row>
    <row r="415" spans="11:11" x14ac:dyDescent="0.35">
      <c r="K415" t="s">
        <v>1425</v>
      </c>
    </row>
    <row r="416" spans="11:11" x14ac:dyDescent="0.35">
      <c r="K416" t="s">
        <v>1426</v>
      </c>
    </row>
    <row r="417" spans="11:11" x14ac:dyDescent="0.35">
      <c r="K417" t="s">
        <v>1427</v>
      </c>
    </row>
    <row r="418" spans="11:11" x14ac:dyDescent="0.35">
      <c r="K418" t="s">
        <v>1428</v>
      </c>
    </row>
    <row r="419" spans="11:11" x14ac:dyDescent="0.35">
      <c r="K419" t="s">
        <v>1429</v>
      </c>
    </row>
    <row r="420" spans="11:11" x14ac:dyDescent="0.35">
      <c r="K420" t="s">
        <v>1430</v>
      </c>
    </row>
    <row r="421" spans="11:11" x14ac:dyDescent="0.35">
      <c r="K421" t="s">
        <v>1431</v>
      </c>
    </row>
    <row r="422" spans="11:11" x14ac:dyDescent="0.35">
      <c r="K422" t="s">
        <v>1432</v>
      </c>
    </row>
    <row r="423" spans="11:11" x14ac:dyDescent="0.35">
      <c r="K423" t="s">
        <v>1433</v>
      </c>
    </row>
    <row r="424" spans="11:11" x14ac:dyDescent="0.35">
      <c r="K424" t="s">
        <v>1434</v>
      </c>
    </row>
    <row r="425" spans="11:11" x14ac:dyDescent="0.35">
      <c r="K425" t="s">
        <v>1435</v>
      </c>
    </row>
    <row r="426" spans="11:11" x14ac:dyDescent="0.35">
      <c r="K426" t="s">
        <v>1436</v>
      </c>
    </row>
    <row r="427" spans="11:11" x14ac:dyDescent="0.35">
      <c r="K427" t="s">
        <v>1437</v>
      </c>
    </row>
    <row r="428" spans="11:11" x14ac:dyDescent="0.35">
      <c r="K428" t="s">
        <v>1438</v>
      </c>
    </row>
    <row r="429" spans="11:11" x14ac:dyDescent="0.35">
      <c r="K429" t="s">
        <v>1439</v>
      </c>
    </row>
    <row r="430" spans="11:11" x14ac:dyDescent="0.35">
      <c r="K430" t="s">
        <v>1440</v>
      </c>
    </row>
    <row r="431" spans="11:11" x14ac:dyDescent="0.35">
      <c r="K431" t="s">
        <v>1441</v>
      </c>
    </row>
    <row r="432" spans="11:11" x14ac:dyDescent="0.35">
      <c r="K432" t="s">
        <v>1442</v>
      </c>
    </row>
    <row r="433" spans="11:11" x14ac:dyDescent="0.35">
      <c r="K433" t="s">
        <v>1443</v>
      </c>
    </row>
    <row r="434" spans="11:11" x14ac:dyDescent="0.35">
      <c r="K434" t="s">
        <v>1444</v>
      </c>
    </row>
    <row r="435" spans="11:11" x14ac:dyDescent="0.35">
      <c r="K435" t="s">
        <v>1445</v>
      </c>
    </row>
    <row r="436" spans="11:11" x14ac:dyDescent="0.35">
      <c r="K436" t="s">
        <v>1446</v>
      </c>
    </row>
    <row r="437" spans="11:11" x14ac:dyDescent="0.35">
      <c r="K437" t="s">
        <v>1447</v>
      </c>
    </row>
    <row r="438" spans="11:11" x14ac:dyDescent="0.35">
      <c r="K438" t="s">
        <v>1448</v>
      </c>
    </row>
    <row r="439" spans="11:11" x14ac:dyDescent="0.35">
      <c r="K439" t="s">
        <v>1449</v>
      </c>
    </row>
    <row r="440" spans="11:11" x14ac:dyDescent="0.35">
      <c r="K440" t="s">
        <v>1450</v>
      </c>
    </row>
    <row r="441" spans="11:11" x14ac:dyDescent="0.35">
      <c r="K441" t="s">
        <v>1451</v>
      </c>
    </row>
    <row r="442" spans="11:11" x14ac:dyDescent="0.35">
      <c r="K442" t="s">
        <v>1452</v>
      </c>
    </row>
    <row r="443" spans="11:11" x14ac:dyDescent="0.35">
      <c r="K443" t="s">
        <v>1453</v>
      </c>
    </row>
    <row r="444" spans="11:11" x14ac:dyDescent="0.35">
      <c r="K444" t="s">
        <v>1454</v>
      </c>
    </row>
    <row r="445" spans="11:11" x14ac:dyDescent="0.35">
      <c r="K445" t="s">
        <v>1455</v>
      </c>
    </row>
    <row r="446" spans="11:11" x14ac:dyDescent="0.35">
      <c r="K446" t="s">
        <v>1456</v>
      </c>
    </row>
    <row r="447" spans="11:11" x14ac:dyDescent="0.35">
      <c r="K447" t="s">
        <v>1457</v>
      </c>
    </row>
    <row r="448" spans="11:11" x14ac:dyDescent="0.35">
      <c r="K448" t="s">
        <v>1458</v>
      </c>
    </row>
    <row r="449" spans="11:11" x14ac:dyDescent="0.35">
      <c r="K449" t="s">
        <v>1459</v>
      </c>
    </row>
    <row r="450" spans="11:11" x14ac:dyDescent="0.35">
      <c r="K450" t="s">
        <v>1460</v>
      </c>
    </row>
    <row r="451" spans="11:11" x14ac:dyDescent="0.35">
      <c r="K451" t="s">
        <v>1461</v>
      </c>
    </row>
    <row r="452" spans="11:11" x14ac:dyDescent="0.35">
      <c r="K452" t="s">
        <v>1462</v>
      </c>
    </row>
    <row r="453" spans="11:11" x14ac:dyDescent="0.35">
      <c r="K453" t="s">
        <v>1463</v>
      </c>
    </row>
    <row r="454" spans="11:11" x14ac:dyDescent="0.35">
      <c r="K454" t="s">
        <v>1464</v>
      </c>
    </row>
    <row r="455" spans="11:11" x14ac:dyDescent="0.35">
      <c r="K455" t="s">
        <v>1465</v>
      </c>
    </row>
    <row r="456" spans="11:11" x14ac:dyDescent="0.35">
      <c r="K456" t="s">
        <v>1466</v>
      </c>
    </row>
    <row r="457" spans="11:11" x14ac:dyDescent="0.35">
      <c r="K457" t="s">
        <v>1467</v>
      </c>
    </row>
    <row r="458" spans="11:11" x14ac:dyDescent="0.35">
      <c r="K458" t="s">
        <v>1468</v>
      </c>
    </row>
    <row r="459" spans="11:11" x14ac:dyDescent="0.35">
      <c r="K459" t="s">
        <v>1469</v>
      </c>
    </row>
    <row r="460" spans="11:11" x14ac:dyDescent="0.35">
      <c r="K460" t="s">
        <v>1470</v>
      </c>
    </row>
    <row r="461" spans="11:11" x14ac:dyDescent="0.35">
      <c r="K461" t="s">
        <v>1471</v>
      </c>
    </row>
    <row r="462" spans="11:11" x14ac:dyDescent="0.35">
      <c r="K462" t="s">
        <v>1472</v>
      </c>
    </row>
    <row r="463" spans="11:11" x14ac:dyDescent="0.35">
      <c r="K463" t="s">
        <v>1473</v>
      </c>
    </row>
    <row r="464" spans="11:11" x14ac:dyDescent="0.35">
      <c r="K464" t="s">
        <v>1474</v>
      </c>
    </row>
    <row r="465" spans="11:11" x14ac:dyDescent="0.35">
      <c r="K465" t="s">
        <v>1475</v>
      </c>
    </row>
    <row r="466" spans="11:11" x14ac:dyDescent="0.35">
      <c r="K466" t="s">
        <v>1476</v>
      </c>
    </row>
    <row r="467" spans="11:11" x14ac:dyDescent="0.35">
      <c r="K467" t="s">
        <v>1477</v>
      </c>
    </row>
    <row r="468" spans="11:11" x14ac:dyDescent="0.35">
      <c r="K468" t="s">
        <v>1478</v>
      </c>
    </row>
    <row r="469" spans="11:11" x14ac:dyDescent="0.35">
      <c r="K469" t="s">
        <v>1479</v>
      </c>
    </row>
    <row r="470" spans="11:11" x14ac:dyDescent="0.35">
      <c r="K470" t="s">
        <v>1480</v>
      </c>
    </row>
    <row r="471" spans="11:11" x14ac:dyDescent="0.35">
      <c r="K471" t="s">
        <v>1481</v>
      </c>
    </row>
    <row r="472" spans="11:11" x14ac:dyDescent="0.35">
      <c r="K472" t="s">
        <v>1482</v>
      </c>
    </row>
    <row r="473" spans="11:11" x14ac:dyDescent="0.35">
      <c r="K473" t="s">
        <v>1483</v>
      </c>
    </row>
    <row r="474" spans="11:11" x14ac:dyDescent="0.35">
      <c r="K474" t="s">
        <v>1484</v>
      </c>
    </row>
    <row r="475" spans="11:11" x14ac:dyDescent="0.35">
      <c r="K475" t="s">
        <v>1485</v>
      </c>
    </row>
    <row r="476" spans="11:11" x14ac:dyDescent="0.35">
      <c r="K476" t="s">
        <v>1486</v>
      </c>
    </row>
    <row r="477" spans="11:11" x14ac:dyDescent="0.35">
      <c r="K477" t="s">
        <v>1487</v>
      </c>
    </row>
    <row r="478" spans="11:11" x14ac:dyDescent="0.35">
      <c r="K478" t="s">
        <v>1488</v>
      </c>
    </row>
    <row r="479" spans="11:11" x14ac:dyDescent="0.35">
      <c r="K479" t="s">
        <v>1489</v>
      </c>
    </row>
    <row r="480" spans="11:11" x14ac:dyDescent="0.35">
      <c r="K480" t="s">
        <v>1490</v>
      </c>
    </row>
    <row r="481" spans="11:11" x14ac:dyDescent="0.35">
      <c r="K481" t="s">
        <v>1491</v>
      </c>
    </row>
    <row r="482" spans="11:11" x14ac:dyDescent="0.35">
      <c r="K482" t="s">
        <v>1492</v>
      </c>
    </row>
    <row r="483" spans="11:11" x14ac:dyDescent="0.35">
      <c r="K483" t="s">
        <v>1493</v>
      </c>
    </row>
    <row r="484" spans="11:11" x14ac:dyDescent="0.35">
      <c r="K484" t="s">
        <v>1494</v>
      </c>
    </row>
    <row r="485" spans="11:11" x14ac:dyDescent="0.35">
      <c r="K485" t="s">
        <v>1495</v>
      </c>
    </row>
    <row r="486" spans="11:11" x14ac:dyDescent="0.35">
      <c r="K486" t="s">
        <v>1496</v>
      </c>
    </row>
    <row r="487" spans="11:11" x14ac:dyDescent="0.35">
      <c r="K487" t="s">
        <v>1497</v>
      </c>
    </row>
    <row r="488" spans="11:11" x14ac:dyDescent="0.35">
      <c r="K488" t="s">
        <v>1498</v>
      </c>
    </row>
    <row r="489" spans="11:11" x14ac:dyDescent="0.35">
      <c r="K489" t="s">
        <v>1499</v>
      </c>
    </row>
    <row r="490" spans="11:11" x14ac:dyDescent="0.35">
      <c r="K490" t="s">
        <v>1500</v>
      </c>
    </row>
    <row r="491" spans="11:11" x14ac:dyDescent="0.35">
      <c r="K491" t="s">
        <v>1501</v>
      </c>
    </row>
    <row r="492" spans="11:11" x14ac:dyDescent="0.35">
      <c r="K492" t="s">
        <v>1502</v>
      </c>
    </row>
    <row r="493" spans="11:11" x14ac:dyDescent="0.35">
      <c r="K493" t="s">
        <v>1503</v>
      </c>
    </row>
    <row r="494" spans="11:11" x14ac:dyDescent="0.35">
      <c r="K494" t="s">
        <v>1504</v>
      </c>
    </row>
    <row r="495" spans="11:11" x14ac:dyDescent="0.35">
      <c r="K495" t="s">
        <v>1505</v>
      </c>
    </row>
    <row r="496" spans="11:11" x14ac:dyDescent="0.35">
      <c r="K496" t="s">
        <v>1506</v>
      </c>
    </row>
    <row r="497" spans="11:11" x14ac:dyDescent="0.35">
      <c r="K497" t="s">
        <v>1507</v>
      </c>
    </row>
    <row r="498" spans="11:11" x14ac:dyDescent="0.35">
      <c r="K498" t="s">
        <v>1508</v>
      </c>
    </row>
    <row r="499" spans="11:11" x14ac:dyDescent="0.35">
      <c r="K499" t="s">
        <v>1509</v>
      </c>
    </row>
    <row r="500" spans="11:11" x14ac:dyDescent="0.35">
      <c r="K500" t="s">
        <v>1510</v>
      </c>
    </row>
    <row r="501" spans="11:11" x14ac:dyDescent="0.35">
      <c r="K501" t="s">
        <v>1511</v>
      </c>
    </row>
    <row r="502" spans="11:11" x14ac:dyDescent="0.35">
      <c r="K502" t="s">
        <v>1512</v>
      </c>
    </row>
    <row r="503" spans="11:11" x14ac:dyDescent="0.35">
      <c r="K503" t="s">
        <v>1513</v>
      </c>
    </row>
    <row r="504" spans="11:11" x14ac:dyDescent="0.35">
      <c r="K504" t="s">
        <v>1514</v>
      </c>
    </row>
    <row r="505" spans="11:11" x14ac:dyDescent="0.35">
      <c r="K505" t="s">
        <v>1515</v>
      </c>
    </row>
    <row r="506" spans="11:11" x14ac:dyDescent="0.35">
      <c r="K506" t="s">
        <v>1516</v>
      </c>
    </row>
    <row r="507" spans="11:11" x14ac:dyDescent="0.35">
      <c r="K507" t="s">
        <v>1517</v>
      </c>
    </row>
    <row r="508" spans="11:11" x14ac:dyDescent="0.35">
      <c r="K508" t="s">
        <v>1518</v>
      </c>
    </row>
    <row r="509" spans="11:11" x14ac:dyDescent="0.35">
      <c r="K509" t="s">
        <v>1519</v>
      </c>
    </row>
    <row r="510" spans="11:11" x14ac:dyDescent="0.35">
      <c r="K510" t="s">
        <v>1520</v>
      </c>
    </row>
    <row r="511" spans="11:11" x14ac:dyDescent="0.35">
      <c r="K511" t="s">
        <v>1521</v>
      </c>
    </row>
    <row r="512" spans="11:11" x14ac:dyDescent="0.35">
      <c r="K512" t="s">
        <v>1522</v>
      </c>
    </row>
    <row r="513" spans="11:11" x14ac:dyDescent="0.35">
      <c r="K513" t="s">
        <v>1523</v>
      </c>
    </row>
    <row r="514" spans="11:11" x14ac:dyDescent="0.35">
      <c r="K514" t="s">
        <v>1524</v>
      </c>
    </row>
    <row r="515" spans="11:11" x14ac:dyDescent="0.35">
      <c r="K515" t="s">
        <v>1525</v>
      </c>
    </row>
    <row r="516" spans="11:11" x14ac:dyDescent="0.35">
      <c r="K516" t="s">
        <v>1526</v>
      </c>
    </row>
    <row r="517" spans="11:11" x14ac:dyDescent="0.35">
      <c r="K517" t="s">
        <v>1527</v>
      </c>
    </row>
    <row r="518" spans="11:11" x14ac:dyDescent="0.35">
      <c r="K518" t="s">
        <v>1528</v>
      </c>
    </row>
    <row r="519" spans="11:11" x14ac:dyDescent="0.35">
      <c r="K519" t="s">
        <v>1529</v>
      </c>
    </row>
    <row r="520" spans="11:11" x14ac:dyDescent="0.35">
      <c r="K520" t="s">
        <v>1530</v>
      </c>
    </row>
    <row r="521" spans="11:11" x14ac:dyDescent="0.35">
      <c r="K521" t="s">
        <v>1531</v>
      </c>
    </row>
    <row r="522" spans="11:11" x14ac:dyDescent="0.35">
      <c r="K522" t="s">
        <v>1532</v>
      </c>
    </row>
    <row r="523" spans="11:11" x14ac:dyDescent="0.35">
      <c r="K523" t="s">
        <v>1533</v>
      </c>
    </row>
    <row r="524" spans="11:11" x14ac:dyDescent="0.35">
      <c r="K524" t="s">
        <v>1534</v>
      </c>
    </row>
    <row r="525" spans="11:11" x14ac:dyDescent="0.35">
      <c r="K525" t="s">
        <v>1535</v>
      </c>
    </row>
    <row r="526" spans="11:11" x14ac:dyDescent="0.35">
      <c r="K526" t="s">
        <v>1536</v>
      </c>
    </row>
    <row r="527" spans="11:11" x14ac:dyDescent="0.35">
      <c r="K527" t="s">
        <v>1537</v>
      </c>
    </row>
    <row r="528" spans="11:11" x14ac:dyDescent="0.35">
      <c r="K528" t="s">
        <v>1538</v>
      </c>
    </row>
    <row r="529" spans="11:11" x14ac:dyDescent="0.35">
      <c r="K529" t="s">
        <v>1539</v>
      </c>
    </row>
    <row r="530" spans="11:11" x14ac:dyDescent="0.35">
      <c r="K530" t="s">
        <v>1540</v>
      </c>
    </row>
    <row r="531" spans="11:11" x14ac:dyDescent="0.35">
      <c r="K531" t="s">
        <v>1541</v>
      </c>
    </row>
    <row r="532" spans="11:11" x14ac:dyDescent="0.35">
      <c r="K532" t="s">
        <v>419</v>
      </c>
    </row>
    <row r="533" spans="11:11" x14ac:dyDescent="0.35">
      <c r="K533" t="s">
        <v>1542</v>
      </c>
    </row>
    <row r="534" spans="11:11" x14ac:dyDescent="0.35">
      <c r="K534" t="s">
        <v>1543</v>
      </c>
    </row>
    <row r="535" spans="11:11" x14ac:dyDescent="0.35">
      <c r="K535" t="s">
        <v>1544</v>
      </c>
    </row>
    <row r="536" spans="11:11" x14ac:dyDescent="0.35">
      <c r="K536" t="s">
        <v>1545</v>
      </c>
    </row>
    <row r="537" spans="11:11" x14ac:dyDescent="0.35">
      <c r="K537" t="s">
        <v>1546</v>
      </c>
    </row>
    <row r="538" spans="11:11" x14ac:dyDescent="0.35">
      <c r="K538" t="s">
        <v>1547</v>
      </c>
    </row>
    <row r="539" spans="11:11" x14ac:dyDescent="0.35">
      <c r="K539" t="s">
        <v>1548</v>
      </c>
    </row>
    <row r="540" spans="11:11" x14ac:dyDescent="0.35">
      <c r="K540" t="s">
        <v>1549</v>
      </c>
    </row>
    <row r="541" spans="11:11" x14ac:dyDescent="0.35">
      <c r="K541" t="s">
        <v>1550</v>
      </c>
    </row>
    <row r="542" spans="11:11" x14ac:dyDescent="0.35">
      <c r="K542" t="s">
        <v>1551</v>
      </c>
    </row>
    <row r="543" spans="11:11" x14ac:dyDescent="0.35">
      <c r="K543" t="s">
        <v>1552</v>
      </c>
    </row>
    <row r="544" spans="11:11" x14ac:dyDescent="0.35">
      <c r="K544" t="s">
        <v>1553</v>
      </c>
    </row>
    <row r="545" spans="11:11" x14ac:dyDescent="0.35">
      <c r="K545" t="s">
        <v>1554</v>
      </c>
    </row>
    <row r="546" spans="11:11" x14ac:dyDescent="0.35">
      <c r="K546" t="s">
        <v>1555</v>
      </c>
    </row>
    <row r="547" spans="11:11" x14ac:dyDescent="0.35">
      <c r="K547" t="s">
        <v>1556</v>
      </c>
    </row>
    <row r="548" spans="11:11" x14ac:dyDescent="0.35">
      <c r="K548" t="s">
        <v>1557</v>
      </c>
    </row>
    <row r="549" spans="11:11" x14ac:dyDescent="0.35">
      <c r="K549" t="s">
        <v>1558</v>
      </c>
    </row>
    <row r="550" spans="11:11" x14ac:dyDescent="0.35">
      <c r="K550" t="s">
        <v>1559</v>
      </c>
    </row>
    <row r="551" spans="11:11" x14ac:dyDescent="0.35">
      <c r="K551" t="s">
        <v>1560</v>
      </c>
    </row>
    <row r="552" spans="11:11" x14ac:dyDescent="0.35">
      <c r="K552" t="s">
        <v>1561</v>
      </c>
    </row>
    <row r="553" spans="11:11" x14ac:dyDescent="0.35">
      <c r="K553" t="s">
        <v>1562</v>
      </c>
    </row>
    <row r="554" spans="11:11" x14ac:dyDescent="0.35">
      <c r="K554" t="s">
        <v>1563</v>
      </c>
    </row>
    <row r="555" spans="11:11" x14ac:dyDescent="0.35">
      <c r="K555" t="s">
        <v>1564</v>
      </c>
    </row>
    <row r="556" spans="11:11" x14ac:dyDescent="0.35">
      <c r="K556" t="s">
        <v>1565</v>
      </c>
    </row>
    <row r="557" spans="11:11" x14ac:dyDescent="0.35">
      <c r="K557" t="s">
        <v>1566</v>
      </c>
    </row>
    <row r="558" spans="11:11" x14ac:dyDescent="0.35">
      <c r="K558" t="s">
        <v>1567</v>
      </c>
    </row>
    <row r="559" spans="11:11" x14ac:dyDescent="0.35">
      <c r="K559" t="s">
        <v>1568</v>
      </c>
    </row>
    <row r="560" spans="11:11" x14ac:dyDescent="0.35">
      <c r="K560" t="s">
        <v>1569</v>
      </c>
    </row>
    <row r="561" spans="11:11" x14ac:dyDescent="0.35">
      <c r="K561" t="s">
        <v>1570</v>
      </c>
    </row>
    <row r="562" spans="11:11" x14ac:dyDescent="0.35">
      <c r="K562" t="s">
        <v>1571</v>
      </c>
    </row>
    <row r="563" spans="11:11" x14ac:dyDescent="0.35">
      <c r="K563" t="s">
        <v>1572</v>
      </c>
    </row>
    <row r="564" spans="11:11" x14ac:dyDescent="0.35">
      <c r="K564" t="s">
        <v>1573</v>
      </c>
    </row>
    <row r="565" spans="11:11" x14ac:dyDescent="0.35">
      <c r="K565" t="s">
        <v>1574</v>
      </c>
    </row>
    <row r="566" spans="11:11" x14ac:dyDescent="0.35">
      <c r="K566" t="s">
        <v>1575</v>
      </c>
    </row>
    <row r="567" spans="11:11" x14ac:dyDescent="0.35">
      <c r="K567" t="s">
        <v>1576</v>
      </c>
    </row>
    <row r="568" spans="11:11" x14ac:dyDescent="0.35">
      <c r="K568" t="s">
        <v>1577</v>
      </c>
    </row>
    <row r="569" spans="11:11" x14ac:dyDescent="0.35">
      <c r="K569" t="s">
        <v>1578</v>
      </c>
    </row>
    <row r="570" spans="11:11" x14ac:dyDescent="0.35">
      <c r="K570" t="s">
        <v>1579</v>
      </c>
    </row>
    <row r="571" spans="11:11" x14ac:dyDescent="0.35">
      <c r="K571" t="s">
        <v>1580</v>
      </c>
    </row>
    <row r="572" spans="11:11" x14ac:dyDescent="0.35">
      <c r="K572" t="s">
        <v>1581</v>
      </c>
    </row>
    <row r="573" spans="11:11" x14ac:dyDescent="0.35">
      <c r="K573" t="s">
        <v>1582</v>
      </c>
    </row>
    <row r="574" spans="11:11" x14ac:dyDescent="0.35">
      <c r="K574" t="s">
        <v>1583</v>
      </c>
    </row>
    <row r="575" spans="11:11" x14ac:dyDescent="0.35">
      <c r="K575" t="s">
        <v>1584</v>
      </c>
    </row>
    <row r="576" spans="11:11" x14ac:dyDescent="0.35">
      <c r="K576" t="s">
        <v>1585</v>
      </c>
    </row>
    <row r="577" spans="11:11" x14ac:dyDescent="0.35">
      <c r="K577" t="s">
        <v>1586</v>
      </c>
    </row>
    <row r="578" spans="11:11" x14ac:dyDescent="0.35">
      <c r="K578" t="s">
        <v>1587</v>
      </c>
    </row>
    <row r="579" spans="11:11" x14ac:dyDescent="0.35">
      <c r="K579" t="s">
        <v>1588</v>
      </c>
    </row>
    <row r="580" spans="11:11" x14ac:dyDescent="0.35">
      <c r="K580" t="s">
        <v>1589</v>
      </c>
    </row>
    <row r="581" spans="11:11" x14ac:dyDescent="0.35">
      <c r="K581" t="s">
        <v>1590</v>
      </c>
    </row>
    <row r="582" spans="11:11" x14ac:dyDescent="0.35">
      <c r="K582" t="s">
        <v>1591</v>
      </c>
    </row>
    <row r="583" spans="11:11" x14ac:dyDescent="0.35">
      <c r="K583" t="s">
        <v>1592</v>
      </c>
    </row>
    <row r="584" spans="11:11" x14ac:dyDescent="0.35">
      <c r="K584" t="s">
        <v>1593</v>
      </c>
    </row>
    <row r="585" spans="11:11" x14ac:dyDescent="0.35">
      <c r="K585" t="s">
        <v>1594</v>
      </c>
    </row>
    <row r="586" spans="11:11" x14ac:dyDescent="0.35">
      <c r="K586" t="s">
        <v>1595</v>
      </c>
    </row>
    <row r="587" spans="11:11" x14ac:dyDescent="0.35">
      <c r="K587" t="s">
        <v>1596</v>
      </c>
    </row>
    <row r="588" spans="11:11" x14ac:dyDescent="0.35">
      <c r="K588" t="s">
        <v>1597</v>
      </c>
    </row>
    <row r="589" spans="11:11" x14ac:dyDescent="0.35">
      <c r="K589" t="s">
        <v>1598</v>
      </c>
    </row>
    <row r="590" spans="11:11" x14ac:dyDescent="0.35">
      <c r="K590" t="s">
        <v>1599</v>
      </c>
    </row>
    <row r="591" spans="11:11" x14ac:dyDescent="0.35">
      <c r="K591" t="s">
        <v>1600</v>
      </c>
    </row>
    <row r="592" spans="11:11" x14ac:dyDescent="0.35">
      <c r="K592" t="s">
        <v>1601</v>
      </c>
    </row>
    <row r="593" spans="11:11" x14ac:dyDescent="0.35">
      <c r="K593" t="s">
        <v>1602</v>
      </c>
    </row>
    <row r="594" spans="11:11" x14ac:dyDescent="0.35">
      <c r="K594" t="s">
        <v>1603</v>
      </c>
    </row>
    <row r="595" spans="11:11" x14ac:dyDescent="0.35">
      <c r="K595" t="s">
        <v>1604</v>
      </c>
    </row>
    <row r="596" spans="11:11" x14ac:dyDescent="0.35">
      <c r="K596" t="s">
        <v>1605</v>
      </c>
    </row>
    <row r="597" spans="11:11" x14ac:dyDescent="0.35">
      <c r="K597" t="s">
        <v>1606</v>
      </c>
    </row>
    <row r="598" spans="11:11" x14ac:dyDescent="0.35">
      <c r="K598" t="s">
        <v>1607</v>
      </c>
    </row>
    <row r="599" spans="11:11" x14ac:dyDescent="0.35">
      <c r="K599" t="s">
        <v>1608</v>
      </c>
    </row>
    <row r="600" spans="11:11" x14ac:dyDescent="0.35">
      <c r="K600" t="s">
        <v>1609</v>
      </c>
    </row>
    <row r="601" spans="11:11" x14ac:dyDescent="0.35">
      <c r="K601" t="s">
        <v>1610</v>
      </c>
    </row>
    <row r="602" spans="11:11" x14ac:dyDescent="0.35">
      <c r="K602" t="s">
        <v>1611</v>
      </c>
    </row>
    <row r="603" spans="11:11" x14ac:dyDescent="0.35">
      <c r="K603" t="s">
        <v>1612</v>
      </c>
    </row>
    <row r="604" spans="11:11" x14ac:dyDescent="0.35">
      <c r="K604" t="s">
        <v>1613</v>
      </c>
    </row>
    <row r="605" spans="11:11" x14ac:dyDescent="0.35">
      <c r="K605" t="s">
        <v>1614</v>
      </c>
    </row>
    <row r="606" spans="11:11" x14ac:dyDescent="0.35">
      <c r="K606" t="s">
        <v>1615</v>
      </c>
    </row>
    <row r="607" spans="11:11" x14ac:dyDescent="0.35">
      <c r="K607" t="s">
        <v>1616</v>
      </c>
    </row>
    <row r="608" spans="11:11" x14ac:dyDescent="0.35">
      <c r="K608" t="s">
        <v>1617</v>
      </c>
    </row>
    <row r="609" spans="11:11" x14ac:dyDescent="0.35">
      <c r="K609" t="s">
        <v>1618</v>
      </c>
    </row>
    <row r="610" spans="11:11" x14ac:dyDescent="0.35">
      <c r="K610" t="s">
        <v>1619</v>
      </c>
    </row>
    <row r="611" spans="11:11" x14ac:dyDescent="0.35">
      <c r="K611" t="s">
        <v>1620</v>
      </c>
    </row>
    <row r="612" spans="11:11" x14ac:dyDescent="0.35">
      <c r="K612" t="s">
        <v>1621</v>
      </c>
    </row>
    <row r="613" spans="11:11" x14ac:dyDescent="0.35">
      <c r="K613" t="s">
        <v>1622</v>
      </c>
    </row>
    <row r="614" spans="11:11" x14ac:dyDescent="0.35">
      <c r="K614" t="s">
        <v>1623</v>
      </c>
    </row>
    <row r="615" spans="11:11" x14ac:dyDescent="0.35">
      <c r="K615" t="s">
        <v>1624</v>
      </c>
    </row>
    <row r="616" spans="11:11" x14ac:dyDescent="0.35">
      <c r="K616" t="s">
        <v>1625</v>
      </c>
    </row>
    <row r="617" spans="11:11" x14ac:dyDescent="0.35">
      <c r="K617" t="s">
        <v>1626</v>
      </c>
    </row>
    <row r="618" spans="11:11" x14ac:dyDescent="0.35">
      <c r="K618" t="s">
        <v>1627</v>
      </c>
    </row>
    <row r="619" spans="11:11" x14ac:dyDescent="0.35">
      <c r="K619" t="s">
        <v>1628</v>
      </c>
    </row>
    <row r="620" spans="11:11" x14ac:dyDescent="0.35">
      <c r="K620" t="s">
        <v>1629</v>
      </c>
    </row>
    <row r="621" spans="11:11" x14ac:dyDescent="0.35">
      <c r="K621" t="s">
        <v>1630</v>
      </c>
    </row>
    <row r="622" spans="11:11" x14ac:dyDescent="0.35">
      <c r="K622" t="s">
        <v>1631</v>
      </c>
    </row>
    <row r="623" spans="11:11" x14ac:dyDescent="0.35">
      <c r="K623" t="s">
        <v>1632</v>
      </c>
    </row>
    <row r="624" spans="11:11" x14ac:dyDescent="0.35">
      <c r="K624" t="s">
        <v>1633</v>
      </c>
    </row>
    <row r="625" spans="11:11" x14ac:dyDescent="0.35">
      <c r="K625" t="s">
        <v>1634</v>
      </c>
    </row>
    <row r="626" spans="11:11" x14ac:dyDescent="0.35">
      <c r="K626" t="s">
        <v>1635</v>
      </c>
    </row>
    <row r="627" spans="11:11" x14ac:dyDescent="0.35">
      <c r="K627" t="s">
        <v>1636</v>
      </c>
    </row>
    <row r="628" spans="11:11" x14ac:dyDescent="0.35">
      <c r="K628" t="s">
        <v>1637</v>
      </c>
    </row>
    <row r="629" spans="11:11" x14ac:dyDescent="0.35">
      <c r="K629" t="s">
        <v>1638</v>
      </c>
    </row>
    <row r="630" spans="11:11" x14ac:dyDescent="0.35">
      <c r="K630" t="s">
        <v>1639</v>
      </c>
    </row>
    <row r="631" spans="11:11" x14ac:dyDescent="0.35">
      <c r="K631" t="s">
        <v>1640</v>
      </c>
    </row>
    <row r="632" spans="11:11" x14ac:dyDescent="0.35">
      <c r="K632" t="s">
        <v>1641</v>
      </c>
    </row>
    <row r="633" spans="11:11" x14ac:dyDescent="0.35">
      <c r="K633" t="s">
        <v>1642</v>
      </c>
    </row>
    <row r="634" spans="11:11" x14ac:dyDescent="0.35">
      <c r="K634" t="s">
        <v>1643</v>
      </c>
    </row>
    <row r="635" spans="11:11" x14ac:dyDescent="0.35">
      <c r="K635" t="s">
        <v>1644</v>
      </c>
    </row>
    <row r="636" spans="11:11" x14ac:dyDescent="0.35">
      <c r="K636" t="s">
        <v>1645</v>
      </c>
    </row>
    <row r="637" spans="11:11" x14ac:dyDescent="0.35">
      <c r="K637" t="s">
        <v>1646</v>
      </c>
    </row>
    <row r="638" spans="11:11" x14ac:dyDescent="0.35">
      <c r="K638" t="s">
        <v>1647</v>
      </c>
    </row>
    <row r="639" spans="11:11" x14ac:dyDescent="0.35">
      <c r="K639" t="s">
        <v>1648</v>
      </c>
    </row>
    <row r="640" spans="11:11" x14ac:dyDescent="0.35">
      <c r="K640" t="s">
        <v>1649</v>
      </c>
    </row>
    <row r="641" spans="11:11" x14ac:dyDescent="0.35">
      <c r="K641" t="s">
        <v>1650</v>
      </c>
    </row>
    <row r="642" spans="11:11" x14ac:dyDescent="0.35">
      <c r="K642" t="s">
        <v>1651</v>
      </c>
    </row>
    <row r="643" spans="11:11" x14ac:dyDescent="0.35">
      <c r="K643" t="s">
        <v>1652</v>
      </c>
    </row>
    <row r="644" spans="11:11" x14ac:dyDescent="0.35">
      <c r="K644" t="s">
        <v>1653</v>
      </c>
    </row>
    <row r="645" spans="11:11" x14ac:dyDescent="0.35">
      <c r="K645" t="s">
        <v>1654</v>
      </c>
    </row>
    <row r="646" spans="11:11" x14ac:dyDescent="0.35">
      <c r="K646" t="s">
        <v>1655</v>
      </c>
    </row>
    <row r="647" spans="11:11" x14ac:dyDescent="0.35">
      <c r="K647" t="s">
        <v>1656</v>
      </c>
    </row>
    <row r="648" spans="11:11" x14ac:dyDescent="0.35">
      <c r="K648" t="s">
        <v>1657</v>
      </c>
    </row>
    <row r="649" spans="11:11" x14ac:dyDescent="0.35">
      <c r="K649" t="s">
        <v>1658</v>
      </c>
    </row>
    <row r="650" spans="11:11" x14ac:dyDescent="0.35">
      <c r="K650" t="s">
        <v>1659</v>
      </c>
    </row>
    <row r="651" spans="11:11" x14ac:dyDescent="0.35">
      <c r="K651" t="s">
        <v>1660</v>
      </c>
    </row>
    <row r="652" spans="11:11" x14ac:dyDescent="0.35">
      <c r="K652" t="s">
        <v>1661</v>
      </c>
    </row>
    <row r="653" spans="11:11" x14ac:dyDescent="0.35">
      <c r="K653" t="s">
        <v>1662</v>
      </c>
    </row>
    <row r="654" spans="11:11" x14ac:dyDescent="0.35">
      <c r="K654" t="s">
        <v>1663</v>
      </c>
    </row>
    <row r="655" spans="11:11" x14ac:dyDescent="0.35">
      <c r="K655" t="s">
        <v>1664</v>
      </c>
    </row>
    <row r="656" spans="11:11" x14ac:dyDescent="0.35">
      <c r="K656" t="s">
        <v>1665</v>
      </c>
    </row>
    <row r="657" spans="11:11" x14ac:dyDescent="0.35">
      <c r="K657" t="s">
        <v>1666</v>
      </c>
    </row>
    <row r="658" spans="11:11" x14ac:dyDescent="0.35">
      <c r="K658" t="s">
        <v>1667</v>
      </c>
    </row>
    <row r="659" spans="11:11" x14ac:dyDescent="0.35">
      <c r="K659" t="s">
        <v>1668</v>
      </c>
    </row>
    <row r="660" spans="11:11" x14ac:dyDescent="0.35">
      <c r="K660" t="s">
        <v>1669</v>
      </c>
    </row>
    <row r="661" spans="11:11" x14ac:dyDescent="0.35">
      <c r="K661" t="s">
        <v>1670</v>
      </c>
    </row>
    <row r="662" spans="11:11" x14ac:dyDescent="0.35">
      <c r="K662" t="s">
        <v>1671</v>
      </c>
    </row>
    <row r="663" spans="11:11" x14ac:dyDescent="0.35">
      <c r="K663" t="s">
        <v>1672</v>
      </c>
    </row>
    <row r="664" spans="11:11" x14ac:dyDescent="0.35">
      <c r="K664" t="s">
        <v>1673</v>
      </c>
    </row>
    <row r="665" spans="11:11" x14ac:dyDescent="0.35">
      <c r="K665" t="s">
        <v>1674</v>
      </c>
    </row>
    <row r="666" spans="11:11" x14ac:dyDescent="0.35">
      <c r="K666" t="s">
        <v>1675</v>
      </c>
    </row>
    <row r="667" spans="11:11" x14ac:dyDescent="0.35">
      <c r="K667" t="s">
        <v>1676</v>
      </c>
    </row>
    <row r="668" spans="11:11" x14ac:dyDescent="0.35">
      <c r="K668" t="s">
        <v>1677</v>
      </c>
    </row>
    <row r="669" spans="11:11" x14ac:dyDescent="0.35">
      <c r="K669" t="s">
        <v>1678</v>
      </c>
    </row>
    <row r="670" spans="11:11" x14ac:dyDescent="0.35">
      <c r="K670" t="s">
        <v>1679</v>
      </c>
    </row>
    <row r="671" spans="11:11" x14ac:dyDescent="0.35">
      <c r="K671" t="s">
        <v>1680</v>
      </c>
    </row>
    <row r="672" spans="11:11" x14ac:dyDescent="0.35">
      <c r="K672" t="s">
        <v>1681</v>
      </c>
    </row>
    <row r="673" spans="11:11" x14ac:dyDescent="0.35">
      <c r="K673" t="s">
        <v>1682</v>
      </c>
    </row>
    <row r="674" spans="11:11" x14ac:dyDescent="0.35">
      <c r="K674" t="s">
        <v>1683</v>
      </c>
    </row>
    <row r="675" spans="11:11" x14ac:dyDescent="0.35">
      <c r="K675" t="s">
        <v>1684</v>
      </c>
    </row>
    <row r="676" spans="11:11" x14ac:dyDescent="0.35">
      <c r="K676" t="s">
        <v>1685</v>
      </c>
    </row>
    <row r="677" spans="11:11" x14ac:dyDescent="0.35">
      <c r="K677" t="s">
        <v>1686</v>
      </c>
    </row>
    <row r="678" spans="11:11" x14ac:dyDescent="0.35">
      <c r="K678" t="s">
        <v>1687</v>
      </c>
    </row>
    <row r="679" spans="11:11" x14ac:dyDescent="0.35">
      <c r="K679" t="s">
        <v>1688</v>
      </c>
    </row>
    <row r="680" spans="11:11" x14ac:dyDescent="0.35">
      <c r="K680" t="s">
        <v>1689</v>
      </c>
    </row>
    <row r="681" spans="11:11" x14ac:dyDescent="0.35">
      <c r="K681" t="s">
        <v>1690</v>
      </c>
    </row>
    <row r="682" spans="11:11" x14ac:dyDescent="0.35">
      <c r="K682" t="s">
        <v>1691</v>
      </c>
    </row>
    <row r="683" spans="11:11" x14ac:dyDescent="0.35">
      <c r="K683" t="s">
        <v>1692</v>
      </c>
    </row>
    <row r="684" spans="11:11" x14ac:dyDescent="0.35">
      <c r="K684" t="s">
        <v>1693</v>
      </c>
    </row>
    <row r="685" spans="11:11" x14ac:dyDescent="0.35">
      <c r="K685" t="s">
        <v>1694</v>
      </c>
    </row>
    <row r="686" spans="11:11" x14ac:dyDescent="0.35">
      <c r="K686" t="s">
        <v>1695</v>
      </c>
    </row>
    <row r="687" spans="11:11" x14ac:dyDescent="0.35">
      <c r="K687" t="s">
        <v>1696</v>
      </c>
    </row>
    <row r="688" spans="11:11" x14ac:dyDescent="0.35">
      <c r="K688" t="s">
        <v>1697</v>
      </c>
    </row>
    <row r="689" spans="11:11" x14ac:dyDescent="0.35">
      <c r="K689" t="s">
        <v>1698</v>
      </c>
    </row>
    <row r="690" spans="11:11" x14ac:dyDescent="0.35">
      <c r="K690" t="s">
        <v>1699</v>
      </c>
    </row>
    <row r="691" spans="11:11" x14ac:dyDescent="0.35">
      <c r="K691" t="s">
        <v>1700</v>
      </c>
    </row>
    <row r="692" spans="11:11" x14ac:dyDescent="0.35">
      <c r="K692" t="s">
        <v>1701</v>
      </c>
    </row>
    <row r="693" spans="11:11" x14ac:dyDescent="0.35">
      <c r="K693" t="s">
        <v>1702</v>
      </c>
    </row>
    <row r="694" spans="11:11" x14ac:dyDescent="0.35">
      <c r="K694" t="s">
        <v>1703</v>
      </c>
    </row>
    <row r="695" spans="11:11" x14ac:dyDescent="0.35">
      <c r="K695" t="s">
        <v>1704</v>
      </c>
    </row>
    <row r="696" spans="11:11" x14ac:dyDescent="0.35">
      <c r="K696" t="s">
        <v>1705</v>
      </c>
    </row>
    <row r="697" spans="11:11" x14ac:dyDescent="0.35">
      <c r="K697" t="s">
        <v>1706</v>
      </c>
    </row>
    <row r="698" spans="11:11" x14ac:dyDescent="0.35">
      <c r="K698" t="s">
        <v>1707</v>
      </c>
    </row>
    <row r="699" spans="11:11" x14ac:dyDescent="0.35">
      <c r="K699" t="s">
        <v>1708</v>
      </c>
    </row>
    <row r="700" spans="11:11" x14ac:dyDescent="0.35">
      <c r="K700" t="s">
        <v>1709</v>
      </c>
    </row>
    <row r="701" spans="11:11" x14ac:dyDescent="0.35">
      <c r="K701" t="s">
        <v>1710</v>
      </c>
    </row>
    <row r="702" spans="11:11" x14ac:dyDescent="0.35">
      <c r="K702" t="s">
        <v>1711</v>
      </c>
    </row>
    <row r="703" spans="11:11" x14ac:dyDescent="0.35">
      <c r="K703" t="s">
        <v>1712</v>
      </c>
    </row>
    <row r="704" spans="11:11" x14ac:dyDescent="0.35">
      <c r="K704" t="s">
        <v>1713</v>
      </c>
    </row>
    <row r="705" spans="11:11" x14ac:dyDescent="0.35">
      <c r="K705" t="s">
        <v>1714</v>
      </c>
    </row>
    <row r="706" spans="11:11" x14ac:dyDescent="0.35">
      <c r="K706" t="s">
        <v>1715</v>
      </c>
    </row>
    <row r="707" spans="11:11" x14ac:dyDescent="0.35">
      <c r="K707" t="s">
        <v>1716</v>
      </c>
    </row>
    <row r="708" spans="11:11" x14ac:dyDescent="0.35">
      <c r="K708" t="s">
        <v>1717</v>
      </c>
    </row>
    <row r="709" spans="11:11" x14ac:dyDescent="0.35">
      <c r="K709" t="s">
        <v>1718</v>
      </c>
    </row>
    <row r="710" spans="11:11" x14ac:dyDescent="0.35">
      <c r="K710" t="s">
        <v>1719</v>
      </c>
    </row>
    <row r="711" spans="11:11" x14ac:dyDescent="0.35">
      <c r="K711" t="s">
        <v>1720</v>
      </c>
    </row>
    <row r="712" spans="11:11" x14ac:dyDescent="0.35">
      <c r="K712" t="s">
        <v>1721</v>
      </c>
    </row>
    <row r="713" spans="11:11" x14ac:dyDescent="0.35">
      <c r="K713" t="s">
        <v>1722</v>
      </c>
    </row>
    <row r="714" spans="11:11" x14ac:dyDescent="0.35">
      <c r="K714" t="s">
        <v>1723</v>
      </c>
    </row>
    <row r="715" spans="11:11" x14ac:dyDescent="0.35">
      <c r="K715" t="s">
        <v>1724</v>
      </c>
    </row>
    <row r="716" spans="11:11" x14ac:dyDescent="0.35">
      <c r="K716" t="s">
        <v>1725</v>
      </c>
    </row>
    <row r="717" spans="11:11" x14ac:dyDescent="0.35">
      <c r="K717" t="s">
        <v>1726</v>
      </c>
    </row>
    <row r="718" spans="11:11" x14ac:dyDescent="0.35">
      <c r="K718" t="s">
        <v>1727</v>
      </c>
    </row>
    <row r="719" spans="11:11" x14ac:dyDescent="0.35">
      <c r="K719" t="s">
        <v>1728</v>
      </c>
    </row>
    <row r="720" spans="11:11" x14ac:dyDescent="0.35">
      <c r="K720" t="s">
        <v>1729</v>
      </c>
    </row>
    <row r="721" spans="11:11" x14ac:dyDescent="0.35">
      <c r="K721" t="s">
        <v>1730</v>
      </c>
    </row>
    <row r="722" spans="11:11" x14ac:dyDescent="0.35">
      <c r="K722" t="s">
        <v>1731</v>
      </c>
    </row>
    <row r="723" spans="11:11" x14ac:dyDescent="0.35">
      <c r="K723" t="s">
        <v>1732</v>
      </c>
    </row>
    <row r="724" spans="11:11" x14ac:dyDescent="0.35">
      <c r="K724" t="s">
        <v>1733</v>
      </c>
    </row>
    <row r="725" spans="11:11" x14ac:dyDescent="0.35">
      <c r="K725" t="s">
        <v>1734</v>
      </c>
    </row>
    <row r="726" spans="11:11" x14ac:dyDescent="0.35">
      <c r="K726" t="s">
        <v>1735</v>
      </c>
    </row>
    <row r="727" spans="11:11" x14ac:dyDescent="0.35">
      <c r="K727" t="s">
        <v>1736</v>
      </c>
    </row>
    <row r="728" spans="11:11" x14ac:dyDescent="0.35">
      <c r="K728" t="s">
        <v>1737</v>
      </c>
    </row>
    <row r="729" spans="11:11" x14ac:dyDescent="0.35">
      <c r="K729" t="s">
        <v>1738</v>
      </c>
    </row>
    <row r="730" spans="11:11" x14ac:dyDescent="0.35">
      <c r="K730" t="s">
        <v>1739</v>
      </c>
    </row>
    <row r="731" spans="11:11" x14ac:dyDescent="0.35">
      <c r="K731" t="s">
        <v>1740</v>
      </c>
    </row>
    <row r="732" spans="11:11" x14ac:dyDescent="0.35">
      <c r="K732" t="s">
        <v>1741</v>
      </c>
    </row>
    <row r="733" spans="11:11" x14ac:dyDescent="0.35">
      <c r="K733" t="s">
        <v>1742</v>
      </c>
    </row>
    <row r="734" spans="11:11" x14ac:dyDescent="0.35">
      <c r="K734" t="s">
        <v>1743</v>
      </c>
    </row>
    <row r="735" spans="11:11" x14ac:dyDescent="0.35">
      <c r="K735" t="s">
        <v>1744</v>
      </c>
    </row>
    <row r="736" spans="11:11" x14ac:dyDescent="0.35">
      <c r="K736" t="s">
        <v>1745</v>
      </c>
    </row>
    <row r="737" spans="11:11" x14ac:dyDescent="0.35">
      <c r="K737" t="s">
        <v>1746</v>
      </c>
    </row>
    <row r="738" spans="11:11" x14ac:dyDescent="0.35">
      <c r="K738" t="s">
        <v>1747</v>
      </c>
    </row>
    <row r="739" spans="11:11" x14ac:dyDescent="0.35">
      <c r="K739" t="s">
        <v>1748</v>
      </c>
    </row>
    <row r="740" spans="11:11" x14ac:dyDescent="0.35">
      <c r="K740" t="s">
        <v>1749</v>
      </c>
    </row>
    <row r="741" spans="11:11" x14ac:dyDescent="0.35">
      <c r="K741" t="s">
        <v>1750</v>
      </c>
    </row>
    <row r="742" spans="11:11" x14ac:dyDescent="0.35">
      <c r="K742" t="s">
        <v>1751</v>
      </c>
    </row>
    <row r="743" spans="11:11" x14ac:dyDescent="0.35">
      <c r="K743" t="s">
        <v>1752</v>
      </c>
    </row>
    <row r="744" spans="11:11" x14ac:dyDescent="0.35">
      <c r="K744" t="s">
        <v>1753</v>
      </c>
    </row>
    <row r="745" spans="11:11" x14ac:dyDescent="0.35">
      <c r="K745" t="s">
        <v>1754</v>
      </c>
    </row>
    <row r="746" spans="11:11" x14ac:dyDescent="0.35">
      <c r="K746" t="s">
        <v>1755</v>
      </c>
    </row>
    <row r="747" spans="11:11" x14ac:dyDescent="0.35">
      <c r="K747" t="s">
        <v>1756</v>
      </c>
    </row>
    <row r="748" spans="11:11" x14ac:dyDescent="0.35">
      <c r="K748" t="s">
        <v>1757</v>
      </c>
    </row>
    <row r="749" spans="11:11" x14ac:dyDescent="0.35">
      <c r="K749" t="s">
        <v>1758</v>
      </c>
    </row>
    <row r="750" spans="11:11" x14ac:dyDescent="0.35">
      <c r="K750" t="s">
        <v>1759</v>
      </c>
    </row>
    <row r="751" spans="11:11" x14ac:dyDescent="0.35">
      <c r="K751" t="s">
        <v>1760</v>
      </c>
    </row>
    <row r="752" spans="11:11" x14ac:dyDescent="0.35">
      <c r="K752" t="s">
        <v>1761</v>
      </c>
    </row>
    <row r="753" spans="11:11" x14ac:dyDescent="0.35">
      <c r="K753" t="s">
        <v>1762</v>
      </c>
    </row>
    <row r="754" spans="11:11" x14ac:dyDescent="0.35">
      <c r="K754" t="s">
        <v>1763</v>
      </c>
    </row>
    <row r="755" spans="11:11" x14ac:dyDescent="0.35">
      <c r="K755" t="s">
        <v>1764</v>
      </c>
    </row>
    <row r="756" spans="11:11" x14ac:dyDescent="0.35">
      <c r="K756" t="s">
        <v>1765</v>
      </c>
    </row>
    <row r="757" spans="11:11" x14ac:dyDescent="0.35">
      <c r="K757" t="s">
        <v>1766</v>
      </c>
    </row>
    <row r="758" spans="11:11" x14ac:dyDescent="0.35">
      <c r="K758" t="s">
        <v>1767</v>
      </c>
    </row>
    <row r="759" spans="11:11" x14ac:dyDescent="0.35">
      <c r="K759" t="s">
        <v>1768</v>
      </c>
    </row>
    <row r="760" spans="11:11" x14ac:dyDescent="0.35">
      <c r="K760" t="s">
        <v>1769</v>
      </c>
    </row>
    <row r="761" spans="11:11" x14ac:dyDescent="0.35">
      <c r="K761" t="s">
        <v>1770</v>
      </c>
    </row>
    <row r="762" spans="11:11" x14ac:dyDescent="0.35">
      <c r="K762" t="s">
        <v>1771</v>
      </c>
    </row>
    <row r="763" spans="11:11" x14ac:dyDescent="0.35">
      <c r="K763" t="s">
        <v>1772</v>
      </c>
    </row>
    <row r="764" spans="11:11" x14ac:dyDescent="0.35">
      <c r="K764" t="s">
        <v>1773</v>
      </c>
    </row>
    <row r="765" spans="11:11" x14ac:dyDescent="0.35">
      <c r="K765" t="s">
        <v>1774</v>
      </c>
    </row>
    <row r="766" spans="11:11" x14ac:dyDescent="0.35">
      <c r="K766" t="s">
        <v>1775</v>
      </c>
    </row>
    <row r="767" spans="11:11" x14ac:dyDescent="0.35">
      <c r="K767" t="s">
        <v>1776</v>
      </c>
    </row>
    <row r="768" spans="11:11" x14ac:dyDescent="0.35">
      <c r="K768" t="s">
        <v>1777</v>
      </c>
    </row>
    <row r="769" spans="11:11" x14ac:dyDescent="0.35">
      <c r="K769" t="s">
        <v>1778</v>
      </c>
    </row>
    <row r="770" spans="11:11" x14ac:dyDescent="0.35">
      <c r="K770" t="s">
        <v>1779</v>
      </c>
    </row>
    <row r="771" spans="11:11" x14ac:dyDescent="0.35">
      <c r="K771" t="s">
        <v>1780</v>
      </c>
    </row>
    <row r="772" spans="11:11" x14ac:dyDescent="0.35">
      <c r="K772" t="s">
        <v>1781</v>
      </c>
    </row>
    <row r="773" spans="11:11" x14ac:dyDescent="0.35">
      <c r="K773" t="s">
        <v>1782</v>
      </c>
    </row>
    <row r="774" spans="11:11" x14ac:dyDescent="0.35">
      <c r="K774" t="s">
        <v>1783</v>
      </c>
    </row>
    <row r="775" spans="11:11" x14ac:dyDescent="0.35">
      <c r="K775" t="s">
        <v>1784</v>
      </c>
    </row>
    <row r="776" spans="11:11" x14ac:dyDescent="0.35">
      <c r="K776" t="s">
        <v>1785</v>
      </c>
    </row>
    <row r="777" spans="11:11" x14ac:dyDescent="0.35">
      <c r="K777" t="s">
        <v>1786</v>
      </c>
    </row>
    <row r="778" spans="11:11" x14ac:dyDescent="0.35">
      <c r="K778" t="s">
        <v>1787</v>
      </c>
    </row>
    <row r="779" spans="11:11" x14ac:dyDescent="0.35">
      <c r="K779" t="s">
        <v>1788</v>
      </c>
    </row>
    <row r="780" spans="11:11" x14ac:dyDescent="0.35">
      <c r="K780" t="s">
        <v>1789</v>
      </c>
    </row>
    <row r="781" spans="11:11" x14ac:dyDescent="0.35">
      <c r="K781" t="s">
        <v>1790</v>
      </c>
    </row>
    <row r="782" spans="11:11" x14ac:dyDescent="0.35">
      <c r="K782" t="s">
        <v>1791</v>
      </c>
    </row>
    <row r="783" spans="11:11" x14ac:dyDescent="0.35">
      <c r="K783" t="s">
        <v>1792</v>
      </c>
    </row>
    <row r="784" spans="11:11" x14ac:dyDescent="0.35">
      <c r="K784" t="s">
        <v>1793</v>
      </c>
    </row>
    <row r="785" spans="11:11" x14ac:dyDescent="0.35">
      <c r="K785" t="s">
        <v>1794</v>
      </c>
    </row>
    <row r="786" spans="11:11" x14ac:dyDescent="0.35">
      <c r="K786" t="s">
        <v>1795</v>
      </c>
    </row>
    <row r="787" spans="11:11" x14ac:dyDescent="0.35">
      <c r="K787" t="s">
        <v>1796</v>
      </c>
    </row>
    <row r="788" spans="11:11" x14ac:dyDescent="0.35">
      <c r="K788" t="s">
        <v>1797</v>
      </c>
    </row>
    <row r="789" spans="11:11" x14ac:dyDescent="0.35">
      <c r="K789" t="s">
        <v>1798</v>
      </c>
    </row>
    <row r="790" spans="11:11" x14ac:dyDescent="0.35">
      <c r="K790" t="s">
        <v>1799</v>
      </c>
    </row>
    <row r="791" spans="11:11" x14ac:dyDescent="0.35">
      <c r="K791" t="s">
        <v>1800</v>
      </c>
    </row>
    <row r="792" spans="11:11" x14ac:dyDescent="0.35">
      <c r="K792" t="s">
        <v>1801</v>
      </c>
    </row>
    <row r="793" spans="11:11" x14ac:dyDescent="0.35">
      <c r="K793" t="s">
        <v>1802</v>
      </c>
    </row>
    <row r="794" spans="11:11" x14ac:dyDescent="0.35">
      <c r="K794" t="s">
        <v>1803</v>
      </c>
    </row>
    <row r="795" spans="11:11" x14ac:dyDescent="0.35">
      <c r="K795" t="s">
        <v>1804</v>
      </c>
    </row>
    <row r="796" spans="11:11" x14ac:dyDescent="0.35">
      <c r="K796" t="s">
        <v>1805</v>
      </c>
    </row>
    <row r="797" spans="11:11" x14ac:dyDescent="0.35">
      <c r="K797" t="s">
        <v>1806</v>
      </c>
    </row>
    <row r="798" spans="11:11" x14ac:dyDescent="0.35">
      <c r="K798" t="s">
        <v>1807</v>
      </c>
    </row>
    <row r="799" spans="11:11" x14ac:dyDescent="0.35">
      <c r="K799" t="s">
        <v>1808</v>
      </c>
    </row>
    <row r="800" spans="11:11" x14ac:dyDescent="0.35">
      <c r="K800" t="s">
        <v>1809</v>
      </c>
    </row>
    <row r="801" spans="11:11" x14ac:dyDescent="0.35">
      <c r="K801" t="s">
        <v>1810</v>
      </c>
    </row>
    <row r="802" spans="11:11" x14ac:dyDescent="0.35">
      <c r="K802" t="s">
        <v>1811</v>
      </c>
    </row>
    <row r="803" spans="11:11" x14ac:dyDescent="0.35">
      <c r="K803" t="s">
        <v>1812</v>
      </c>
    </row>
    <row r="804" spans="11:11" x14ac:dyDescent="0.35">
      <c r="K804" t="s">
        <v>1813</v>
      </c>
    </row>
    <row r="805" spans="11:11" x14ac:dyDescent="0.35">
      <c r="K805" t="s">
        <v>1814</v>
      </c>
    </row>
    <row r="806" spans="11:11" x14ac:dyDescent="0.35">
      <c r="K806" t="s">
        <v>1815</v>
      </c>
    </row>
    <row r="807" spans="11:11" x14ac:dyDescent="0.35">
      <c r="K807" t="s">
        <v>1816</v>
      </c>
    </row>
    <row r="808" spans="11:11" x14ac:dyDescent="0.35">
      <c r="K808" t="s">
        <v>1817</v>
      </c>
    </row>
    <row r="809" spans="11:11" x14ac:dyDescent="0.35">
      <c r="K809" t="s">
        <v>1818</v>
      </c>
    </row>
    <row r="810" spans="11:11" x14ac:dyDescent="0.35">
      <c r="K810" t="s">
        <v>1819</v>
      </c>
    </row>
    <row r="811" spans="11:11" x14ac:dyDescent="0.35">
      <c r="K811" t="s">
        <v>1820</v>
      </c>
    </row>
    <row r="812" spans="11:11" x14ac:dyDescent="0.35">
      <c r="K812" t="s">
        <v>1821</v>
      </c>
    </row>
    <row r="813" spans="11:11" x14ac:dyDescent="0.35">
      <c r="K813" t="s">
        <v>1822</v>
      </c>
    </row>
    <row r="814" spans="11:11" x14ac:dyDescent="0.35">
      <c r="K814" t="s">
        <v>1823</v>
      </c>
    </row>
    <row r="815" spans="11:11" x14ac:dyDescent="0.35">
      <c r="K815" t="s">
        <v>1824</v>
      </c>
    </row>
    <row r="816" spans="11:11" x14ac:dyDescent="0.35">
      <c r="K816" t="s">
        <v>1825</v>
      </c>
    </row>
    <row r="817" spans="11:11" x14ac:dyDescent="0.35">
      <c r="K817" t="s">
        <v>1826</v>
      </c>
    </row>
    <row r="818" spans="11:11" x14ac:dyDescent="0.35">
      <c r="K818" t="s">
        <v>1827</v>
      </c>
    </row>
    <row r="819" spans="11:11" x14ac:dyDescent="0.35">
      <c r="K819" t="s">
        <v>1828</v>
      </c>
    </row>
    <row r="820" spans="11:11" x14ac:dyDescent="0.35">
      <c r="K820" t="s">
        <v>1829</v>
      </c>
    </row>
    <row r="821" spans="11:11" x14ac:dyDescent="0.35">
      <c r="K821" t="s">
        <v>1830</v>
      </c>
    </row>
    <row r="822" spans="11:11" x14ac:dyDescent="0.35">
      <c r="K822" t="s">
        <v>1831</v>
      </c>
    </row>
    <row r="823" spans="11:11" x14ac:dyDescent="0.35">
      <c r="K823" t="s">
        <v>1832</v>
      </c>
    </row>
    <row r="824" spans="11:11" x14ac:dyDescent="0.35">
      <c r="K824" t="s">
        <v>1833</v>
      </c>
    </row>
    <row r="825" spans="11:11" x14ac:dyDescent="0.35">
      <c r="K825" t="s">
        <v>1834</v>
      </c>
    </row>
    <row r="826" spans="11:11" x14ac:dyDescent="0.35">
      <c r="K826" t="s">
        <v>1835</v>
      </c>
    </row>
    <row r="827" spans="11:11" x14ac:dyDescent="0.35">
      <c r="K827" t="s">
        <v>1836</v>
      </c>
    </row>
    <row r="828" spans="11:11" x14ac:dyDescent="0.35">
      <c r="K828" t="s">
        <v>1837</v>
      </c>
    </row>
    <row r="829" spans="11:11" x14ac:dyDescent="0.35">
      <c r="K829" t="s">
        <v>1838</v>
      </c>
    </row>
    <row r="830" spans="11:11" x14ac:dyDescent="0.35">
      <c r="K830" t="s">
        <v>1839</v>
      </c>
    </row>
    <row r="831" spans="11:11" x14ac:dyDescent="0.35">
      <c r="K831" t="s">
        <v>1840</v>
      </c>
    </row>
    <row r="832" spans="11:11" x14ac:dyDescent="0.35">
      <c r="K832" t="s">
        <v>1841</v>
      </c>
    </row>
    <row r="833" spans="11:11" x14ac:dyDescent="0.35">
      <c r="K833" t="s">
        <v>1842</v>
      </c>
    </row>
    <row r="834" spans="11:11" x14ac:dyDescent="0.35">
      <c r="K834" t="s">
        <v>1843</v>
      </c>
    </row>
    <row r="835" spans="11:11" x14ac:dyDescent="0.35">
      <c r="K835" t="s">
        <v>1844</v>
      </c>
    </row>
    <row r="836" spans="11:11" x14ac:dyDescent="0.35">
      <c r="K836" t="s">
        <v>1845</v>
      </c>
    </row>
    <row r="837" spans="11:11" x14ac:dyDescent="0.35">
      <c r="K837" t="s">
        <v>1846</v>
      </c>
    </row>
    <row r="838" spans="11:11" x14ac:dyDescent="0.35">
      <c r="K838" t="s">
        <v>1847</v>
      </c>
    </row>
    <row r="839" spans="11:11" x14ac:dyDescent="0.35">
      <c r="K839" t="s">
        <v>1848</v>
      </c>
    </row>
    <row r="840" spans="11:11" x14ac:dyDescent="0.35">
      <c r="K840" t="s">
        <v>1849</v>
      </c>
    </row>
    <row r="841" spans="11:11" x14ac:dyDescent="0.35">
      <c r="K841" t="s">
        <v>1850</v>
      </c>
    </row>
    <row r="842" spans="11:11" x14ac:dyDescent="0.35">
      <c r="K842" t="s">
        <v>1851</v>
      </c>
    </row>
    <row r="843" spans="11:11" x14ac:dyDescent="0.35">
      <c r="K843" t="s">
        <v>1852</v>
      </c>
    </row>
    <row r="844" spans="11:11" x14ac:dyDescent="0.35">
      <c r="K844" t="s">
        <v>1853</v>
      </c>
    </row>
    <row r="845" spans="11:11" x14ac:dyDescent="0.35">
      <c r="K845" t="s">
        <v>1854</v>
      </c>
    </row>
    <row r="846" spans="11:11" x14ac:dyDescent="0.35">
      <c r="K846" t="s">
        <v>1855</v>
      </c>
    </row>
    <row r="847" spans="11:11" x14ac:dyDescent="0.35">
      <c r="K847" t="s">
        <v>1856</v>
      </c>
    </row>
    <row r="848" spans="11:11" x14ac:dyDescent="0.35">
      <c r="K848" t="s">
        <v>1857</v>
      </c>
    </row>
    <row r="849" spans="11:11" x14ac:dyDescent="0.35">
      <c r="K849" t="s">
        <v>1858</v>
      </c>
    </row>
    <row r="850" spans="11:11" x14ac:dyDescent="0.35">
      <c r="K850" t="s">
        <v>1859</v>
      </c>
    </row>
    <row r="851" spans="11:11" x14ac:dyDescent="0.35">
      <c r="K851" t="s">
        <v>1860</v>
      </c>
    </row>
    <row r="852" spans="11:11" x14ac:dyDescent="0.35">
      <c r="K852" t="s">
        <v>1861</v>
      </c>
    </row>
    <row r="853" spans="11:11" x14ac:dyDescent="0.35">
      <c r="K853" t="s">
        <v>1862</v>
      </c>
    </row>
    <row r="854" spans="11:11" x14ac:dyDescent="0.35">
      <c r="K854" t="s">
        <v>1863</v>
      </c>
    </row>
    <row r="855" spans="11:11" x14ac:dyDescent="0.35">
      <c r="K855" t="s">
        <v>1864</v>
      </c>
    </row>
    <row r="856" spans="11:11" x14ac:dyDescent="0.35">
      <c r="K856" t="s">
        <v>1865</v>
      </c>
    </row>
    <row r="857" spans="11:11" x14ac:dyDescent="0.35">
      <c r="K857" t="s">
        <v>1866</v>
      </c>
    </row>
    <row r="858" spans="11:11" x14ac:dyDescent="0.35">
      <c r="K858" t="s">
        <v>1867</v>
      </c>
    </row>
    <row r="859" spans="11:11" x14ac:dyDescent="0.35">
      <c r="K859" t="s">
        <v>1868</v>
      </c>
    </row>
    <row r="860" spans="11:11" x14ac:dyDescent="0.35">
      <c r="K860" t="s">
        <v>1869</v>
      </c>
    </row>
    <row r="861" spans="11:11" x14ac:dyDescent="0.35">
      <c r="K861" t="s">
        <v>1870</v>
      </c>
    </row>
    <row r="862" spans="11:11" x14ac:dyDescent="0.35">
      <c r="K862" t="s">
        <v>1871</v>
      </c>
    </row>
    <row r="863" spans="11:11" x14ac:dyDescent="0.35">
      <c r="K863" t="s">
        <v>1872</v>
      </c>
    </row>
    <row r="864" spans="11:11" x14ac:dyDescent="0.35">
      <c r="K864" t="s">
        <v>1873</v>
      </c>
    </row>
    <row r="865" spans="11:11" x14ac:dyDescent="0.35">
      <c r="K865" t="s">
        <v>1874</v>
      </c>
    </row>
    <row r="866" spans="11:11" x14ac:dyDescent="0.35">
      <c r="K866" t="s">
        <v>1875</v>
      </c>
    </row>
    <row r="867" spans="11:11" x14ac:dyDescent="0.35">
      <c r="K867" t="s">
        <v>1876</v>
      </c>
    </row>
    <row r="868" spans="11:11" x14ac:dyDescent="0.35">
      <c r="K868" t="s">
        <v>1877</v>
      </c>
    </row>
    <row r="869" spans="11:11" x14ac:dyDescent="0.35">
      <c r="K869" t="s">
        <v>1878</v>
      </c>
    </row>
    <row r="870" spans="11:11" x14ac:dyDescent="0.35">
      <c r="K870" t="s">
        <v>1879</v>
      </c>
    </row>
    <row r="871" spans="11:11" x14ac:dyDescent="0.35">
      <c r="K871" t="s">
        <v>1880</v>
      </c>
    </row>
    <row r="872" spans="11:11" x14ac:dyDescent="0.35">
      <c r="K872" t="s">
        <v>1881</v>
      </c>
    </row>
    <row r="873" spans="11:11" x14ac:dyDescent="0.35">
      <c r="K873" t="s">
        <v>1882</v>
      </c>
    </row>
    <row r="874" spans="11:11" x14ac:dyDescent="0.35">
      <c r="K874" t="s">
        <v>1883</v>
      </c>
    </row>
    <row r="875" spans="11:11" x14ac:dyDescent="0.35">
      <c r="K875" t="s">
        <v>1884</v>
      </c>
    </row>
    <row r="876" spans="11:11" x14ac:dyDescent="0.35">
      <c r="K876" t="s">
        <v>1885</v>
      </c>
    </row>
    <row r="877" spans="11:11" x14ac:dyDescent="0.35">
      <c r="K877" t="s">
        <v>1886</v>
      </c>
    </row>
    <row r="878" spans="11:11" x14ac:dyDescent="0.35">
      <c r="K878" t="s">
        <v>1887</v>
      </c>
    </row>
    <row r="879" spans="11:11" x14ac:dyDescent="0.35">
      <c r="K879" t="s">
        <v>1888</v>
      </c>
    </row>
    <row r="880" spans="11:11" x14ac:dyDescent="0.35">
      <c r="K880" t="s">
        <v>1889</v>
      </c>
    </row>
    <row r="881" spans="11:11" x14ac:dyDescent="0.35">
      <c r="K881" t="s">
        <v>1890</v>
      </c>
    </row>
    <row r="882" spans="11:11" x14ac:dyDescent="0.35">
      <c r="K882" t="s">
        <v>1891</v>
      </c>
    </row>
    <row r="883" spans="11:11" x14ac:dyDescent="0.35">
      <c r="K883" t="s">
        <v>1892</v>
      </c>
    </row>
    <row r="884" spans="11:11" x14ac:dyDescent="0.35">
      <c r="K884" t="s">
        <v>1893</v>
      </c>
    </row>
    <row r="885" spans="11:11" x14ac:dyDescent="0.35">
      <c r="K885" t="s">
        <v>1894</v>
      </c>
    </row>
    <row r="886" spans="11:11" x14ac:dyDescent="0.35">
      <c r="K886" t="s">
        <v>1895</v>
      </c>
    </row>
    <row r="887" spans="11:11" x14ac:dyDescent="0.35">
      <c r="K887" t="s">
        <v>1896</v>
      </c>
    </row>
    <row r="888" spans="11:11" x14ac:dyDescent="0.35">
      <c r="K888" t="s">
        <v>1897</v>
      </c>
    </row>
    <row r="889" spans="11:11" x14ac:dyDescent="0.35">
      <c r="K889" t="s">
        <v>1898</v>
      </c>
    </row>
    <row r="890" spans="11:11" x14ac:dyDescent="0.35">
      <c r="K890" t="s">
        <v>1899</v>
      </c>
    </row>
    <row r="891" spans="11:11" x14ac:dyDescent="0.35">
      <c r="K891" t="s">
        <v>1900</v>
      </c>
    </row>
    <row r="892" spans="11:11" x14ac:dyDescent="0.35">
      <c r="K892" t="s">
        <v>1901</v>
      </c>
    </row>
    <row r="893" spans="11:11" x14ac:dyDescent="0.35">
      <c r="K893" t="s">
        <v>1902</v>
      </c>
    </row>
    <row r="894" spans="11:11" x14ac:dyDescent="0.35">
      <c r="K894" t="s">
        <v>1903</v>
      </c>
    </row>
    <row r="895" spans="11:11" x14ac:dyDescent="0.35">
      <c r="K895" t="s">
        <v>1904</v>
      </c>
    </row>
    <row r="896" spans="11:11" x14ac:dyDescent="0.35">
      <c r="K896" t="s">
        <v>1905</v>
      </c>
    </row>
    <row r="897" spans="11:11" x14ac:dyDescent="0.35">
      <c r="K897" t="s">
        <v>1906</v>
      </c>
    </row>
    <row r="898" spans="11:11" x14ac:dyDescent="0.35">
      <c r="K898" t="s">
        <v>1907</v>
      </c>
    </row>
    <row r="899" spans="11:11" x14ac:dyDescent="0.35">
      <c r="K899" t="s">
        <v>1908</v>
      </c>
    </row>
    <row r="900" spans="11:11" x14ac:dyDescent="0.35">
      <c r="K900" t="s">
        <v>1909</v>
      </c>
    </row>
    <row r="901" spans="11:11" x14ac:dyDescent="0.35">
      <c r="K901" t="s">
        <v>1910</v>
      </c>
    </row>
    <row r="902" spans="11:11" x14ac:dyDescent="0.35">
      <c r="K902" t="s">
        <v>1911</v>
      </c>
    </row>
    <row r="903" spans="11:11" x14ac:dyDescent="0.35">
      <c r="K903" t="s">
        <v>1912</v>
      </c>
    </row>
    <row r="904" spans="11:11" x14ac:dyDescent="0.35">
      <c r="K904" t="s">
        <v>1913</v>
      </c>
    </row>
    <row r="905" spans="11:11" x14ac:dyDescent="0.35">
      <c r="K905" t="s">
        <v>1914</v>
      </c>
    </row>
    <row r="906" spans="11:11" x14ac:dyDescent="0.35">
      <c r="K906" t="s">
        <v>1915</v>
      </c>
    </row>
    <row r="907" spans="11:11" x14ac:dyDescent="0.35">
      <c r="K907" t="s">
        <v>1916</v>
      </c>
    </row>
    <row r="908" spans="11:11" x14ac:dyDescent="0.35">
      <c r="K908" t="s">
        <v>1917</v>
      </c>
    </row>
    <row r="909" spans="11:11" x14ac:dyDescent="0.35">
      <c r="K909" t="s">
        <v>1918</v>
      </c>
    </row>
    <row r="910" spans="11:11" x14ac:dyDescent="0.35">
      <c r="K910" t="s">
        <v>1919</v>
      </c>
    </row>
    <row r="911" spans="11:11" x14ac:dyDescent="0.35">
      <c r="K911" t="s">
        <v>1920</v>
      </c>
    </row>
    <row r="912" spans="11:11" x14ac:dyDescent="0.35">
      <c r="K912" t="s">
        <v>1921</v>
      </c>
    </row>
    <row r="913" spans="11:11" x14ac:dyDescent="0.35">
      <c r="K913" t="s">
        <v>1922</v>
      </c>
    </row>
    <row r="914" spans="11:11" x14ac:dyDescent="0.35">
      <c r="K914" t="s">
        <v>1923</v>
      </c>
    </row>
    <row r="915" spans="11:11" x14ac:dyDescent="0.35">
      <c r="K915" t="s">
        <v>1924</v>
      </c>
    </row>
    <row r="916" spans="11:11" x14ac:dyDescent="0.35">
      <c r="K916" t="s">
        <v>1925</v>
      </c>
    </row>
    <row r="917" spans="11:11" x14ac:dyDescent="0.35">
      <c r="K917" t="s">
        <v>1926</v>
      </c>
    </row>
    <row r="918" spans="11:11" x14ac:dyDescent="0.35">
      <c r="K918" t="s">
        <v>1927</v>
      </c>
    </row>
    <row r="919" spans="11:11" x14ac:dyDescent="0.35">
      <c r="K919" t="s">
        <v>1928</v>
      </c>
    </row>
    <row r="920" spans="11:11" x14ac:dyDescent="0.35">
      <c r="K920" t="s">
        <v>1929</v>
      </c>
    </row>
    <row r="921" spans="11:11" x14ac:dyDescent="0.35">
      <c r="K921" t="s">
        <v>1930</v>
      </c>
    </row>
    <row r="922" spans="11:11" x14ac:dyDescent="0.35">
      <c r="K922" t="s">
        <v>1931</v>
      </c>
    </row>
    <row r="923" spans="11:11" x14ac:dyDescent="0.35">
      <c r="K923" t="s">
        <v>1932</v>
      </c>
    </row>
    <row r="924" spans="11:11" x14ac:dyDescent="0.35">
      <c r="K924" t="s">
        <v>1933</v>
      </c>
    </row>
    <row r="925" spans="11:11" x14ac:dyDescent="0.35">
      <c r="K925" t="s">
        <v>1934</v>
      </c>
    </row>
    <row r="926" spans="11:11" x14ac:dyDescent="0.35">
      <c r="K926" t="s">
        <v>1935</v>
      </c>
    </row>
    <row r="927" spans="11:11" x14ac:dyDescent="0.35">
      <c r="K927" t="s">
        <v>1936</v>
      </c>
    </row>
    <row r="928" spans="11:11" x14ac:dyDescent="0.35">
      <c r="K928" t="s">
        <v>1937</v>
      </c>
    </row>
    <row r="929" spans="11:11" x14ac:dyDescent="0.35">
      <c r="K929" t="s">
        <v>1938</v>
      </c>
    </row>
    <row r="930" spans="11:11" x14ac:dyDescent="0.35">
      <c r="K930" t="s">
        <v>1939</v>
      </c>
    </row>
    <row r="931" spans="11:11" x14ac:dyDescent="0.35">
      <c r="K931" t="s">
        <v>1940</v>
      </c>
    </row>
    <row r="932" spans="11:11" x14ac:dyDescent="0.35">
      <c r="K932" t="s">
        <v>1941</v>
      </c>
    </row>
    <row r="933" spans="11:11" x14ac:dyDescent="0.35">
      <c r="K933" t="s">
        <v>1942</v>
      </c>
    </row>
    <row r="934" spans="11:11" x14ac:dyDescent="0.35">
      <c r="K934" t="s">
        <v>1943</v>
      </c>
    </row>
    <row r="935" spans="11:11" x14ac:dyDescent="0.35">
      <c r="K935" t="s">
        <v>1944</v>
      </c>
    </row>
    <row r="936" spans="11:11" x14ac:dyDescent="0.35">
      <c r="K936" t="s">
        <v>1945</v>
      </c>
    </row>
    <row r="937" spans="11:11" x14ac:dyDescent="0.35">
      <c r="K937" t="s">
        <v>1946</v>
      </c>
    </row>
    <row r="938" spans="11:11" x14ac:dyDescent="0.35">
      <c r="K938" t="s">
        <v>1947</v>
      </c>
    </row>
    <row r="939" spans="11:11" x14ac:dyDescent="0.35">
      <c r="K939" t="s">
        <v>1948</v>
      </c>
    </row>
    <row r="940" spans="11:11" x14ac:dyDescent="0.35">
      <c r="K940" t="s">
        <v>1949</v>
      </c>
    </row>
    <row r="941" spans="11:11" x14ac:dyDescent="0.35">
      <c r="K941" t="s">
        <v>1950</v>
      </c>
    </row>
    <row r="942" spans="11:11" x14ac:dyDescent="0.35">
      <c r="K942" t="s">
        <v>1951</v>
      </c>
    </row>
    <row r="943" spans="11:11" x14ac:dyDescent="0.35">
      <c r="K943" t="s">
        <v>1952</v>
      </c>
    </row>
    <row r="944" spans="11:11" x14ac:dyDescent="0.35">
      <c r="K944" t="s">
        <v>1953</v>
      </c>
    </row>
    <row r="945" spans="11:11" x14ac:dyDescent="0.35">
      <c r="K945" t="s">
        <v>1954</v>
      </c>
    </row>
    <row r="946" spans="11:11" x14ac:dyDescent="0.35">
      <c r="K946" t="s">
        <v>1955</v>
      </c>
    </row>
    <row r="947" spans="11:11" x14ac:dyDescent="0.35">
      <c r="K947" t="s">
        <v>1956</v>
      </c>
    </row>
    <row r="948" spans="11:11" x14ac:dyDescent="0.35">
      <c r="K948" t="s">
        <v>1957</v>
      </c>
    </row>
    <row r="949" spans="11:11" x14ac:dyDescent="0.35">
      <c r="K949" t="s">
        <v>1958</v>
      </c>
    </row>
    <row r="950" spans="11:11" x14ac:dyDescent="0.35">
      <c r="K950" t="s">
        <v>1959</v>
      </c>
    </row>
    <row r="951" spans="11:11" x14ac:dyDescent="0.35">
      <c r="K951" t="s">
        <v>1960</v>
      </c>
    </row>
    <row r="952" spans="11:11" x14ac:dyDescent="0.35">
      <c r="K952" t="s">
        <v>1961</v>
      </c>
    </row>
    <row r="953" spans="11:11" x14ac:dyDescent="0.35">
      <c r="K953" t="s">
        <v>1962</v>
      </c>
    </row>
    <row r="954" spans="11:11" x14ac:dyDescent="0.35">
      <c r="K954" t="s">
        <v>1963</v>
      </c>
    </row>
    <row r="955" spans="11:11" x14ac:dyDescent="0.35">
      <c r="K955" t="s">
        <v>1964</v>
      </c>
    </row>
    <row r="956" spans="11:11" x14ac:dyDescent="0.35">
      <c r="K956" t="s">
        <v>1965</v>
      </c>
    </row>
    <row r="957" spans="11:11" x14ac:dyDescent="0.35">
      <c r="K957" t="s">
        <v>1966</v>
      </c>
    </row>
    <row r="958" spans="11:11" x14ac:dyDescent="0.35">
      <c r="K958" t="s">
        <v>1967</v>
      </c>
    </row>
    <row r="959" spans="11:11" x14ac:dyDescent="0.35">
      <c r="K959" t="s">
        <v>1968</v>
      </c>
    </row>
    <row r="960" spans="11:11" x14ac:dyDescent="0.35">
      <c r="K960" t="s">
        <v>1969</v>
      </c>
    </row>
    <row r="961" spans="11:11" x14ac:dyDescent="0.35">
      <c r="K961" t="s">
        <v>1970</v>
      </c>
    </row>
    <row r="962" spans="11:11" x14ac:dyDescent="0.35">
      <c r="K962" t="s">
        <v>1971</v>
      </c>
    </row>
    <row r="963" spans="11:11" x14ac:dyDescent="0.35">
      <c r="K963" t="s">
        <v>1972</v>
      </c>
    </row>
    <row r="964" spans="11:11" x14ac:dyDescent="0.35">
      <c r="K964" t="s">
        <v>1973</v>
      </c>
    </row>
    <row r="965" spans="11:11" x14ac:dyDescent="0.35">
      <c r="K965" t="s">
        <v>1974</v>
      </c>
    </row>
    <row r="966" spans="11:11" x14ac:dyDescent="0.35">
      <c r="K966" t="s">
        <v>1975</v>
      </c>
    </row>
    <row r="967" spans="11:11" x14ac:dyDescent="0.35">
      <c r="K967" t="s">
        <v>1976</v>
      </c>
    </row>
    <row r="968" spans="11:11" x14ac:dyDescent="0.35">
      <c r="K968" t="s">
        <v>1977</v>
      </c>
    </row>
    <row r="969" spans="11:11" x14ac:dyDescent="0.35">
      <c r="K969" t="s">
        <v>1978</v>
      </c>
    </row>
    <row r="970" spans="11:11" x14ac:dyDescent="0.35">
      <c r="K970" t="s">
        <v>1979</v>
      </c>
    </row>
    <row r="971" spans="11:11" x14ac:dyDescent="0.35">
      <c r="K971" t="s">
        <v>1980</v>
      </c>
    </row>
    <row r="972" spans="11:11" x14ac:dyDescent="0.35">
      <c r="K972" t="s">
        <v>1981</v>
      </c>
    </row>
    <row r="973" spans="11:11" x14ac:dyDescent="0.35">
      <c r="K973" t="s">
        <v>1982</v>
      </c>
    </row>
    <row r="974" spans="11:11" x14ac:dyDescent="0.35">
      <c r="K974" t="s">
        <v>1983</v>
      </c>
    </row>
    <row r="975" spans="11:11" x14ac:dyDescent="0.35">
      <c r="K975" t="s">
        <v>1984</v>
      </c>
    </row>
    <row r="976" spans="11:11" x14ac:dyDescent="0.35">
      <c r="K976" t="s">
        <v>1985</v>
      </c>
    </row>
    <row r="977" spans="11:11" x14ac:dyDescent="0.35">
      <c r="K977" t="s">
        <v>1986</v>
      </c>
    </row>
    <row r="978" spans="11:11" x14ac:dyDescent="0.35">
      <c r="K978" t="s">
        <v>1987</v>
      </c>
    </row>
    <row r="979" spans="11:11" x14ac:dyDescent="0.35">
      <c r="K979" t="s">
        <v>1988</v>
      </c>
    </row>
    <row r="980" spans="11:11" x14ac:dyDescent="0.35">
      <c r="K980" t="s">
        <v>1989</v>
      </c>
    </row>
    <row r="981" spans="11:11" x14ac:dyDescent="0.35">
      <c r="K981" t="s">
        <v>1990</v>
      </c>
    </row>
    <row r="982" spans="11:11" x14ac:dyDescent="0.35">
      <c r="K982" t="s">
        <v>1991</v>
      </c>
    </row>
    <row r="983" spans="11:11" x14ac:dyDescent="0.35">
      <c r="K983" t="s">
        <v>1992</v>
      </c>
    </row>
    <row r="984" spans="11:11" x14ac:dyDescent="0.35">
      <c r="K984" t="s">
        <v>1993</v>
      </c>
    </row>
    <row r="985" spans="11:11" x14ac:dyDescent="0.35">
      <c r="K985" t="s">
        <v>1994</v>
      </c>
    </row>
    <row r="986" spans="11:11" x14ac:dyDescent="0.35">
      <c r="K986" t="s">
        <v>1995</v>
      </c>
    </row>
    <row r="987" spans="11:11" x14ac:dyDescent="0.35">
      <c r="K987" t="s">
        <v>1996</v>
      </c>
    </row>
    <row r="988" spans="11:11" x14ac:dyDescent="0.35">
      <c r="K988" t="s">
        <v>1997</v>
      </c>
    </row>
    <row r="989" spans="11:11" x14ac:dyDescent="0.35">
      <c r="K989" t="s">
        <v>1998</v>
      </c>
    </row>
    <row r="990" spans="11:11" x14ac:dyDescent="0.35">
      <c r="K990" t="s">
        <v>1999</v>
      </c>
    </row>
    <row r="991" spans="11:11" x14ac:dyDescent="0.35">
      <c r="K991" t="s">
        <v>2000</v>
      </c>
    </row>
    <row r="992" spans="11:11" x14ac:dyDescent="0.35">
      <c r="K992" t="s">
        <v>2001</v>
      </c>
    </row>
    <row r="993" spans="11:11" x14ac:dyDescent="0.35">
      <c r="K993" t="s">
        <v>2002</v>
      </c>
    </row>
    <row r="994" spans="11:11" x14ac:dyDescent="0.35">
      <c r="K994" t="s">
        <v>2003</v>
      </c>
    </row>
    <row r="995" spans="11:11" x14ac:dyDescent="0.35">
      <c r="K995" t="s">
        <v>2004</v>
      </c>
    </row>
    <row r="996" spans="11:11" x14ac:dyDescent="0.35">
      <c r="K996" t="s">
        <v>2005</v>
      </c>
    </row>
    <row r="997" spans="11:11" x14ac:dyDescent="0.35">
      <c r="K997" t="s">
        <v>2006</v>
      </c>
    </row>
    <row r="998" spans="11:11" x14ac:dyDescent="0.35">
      <c r="K998" t="s">
        <v>2007</v>
      </c>
    </row>
    <row r="999" spans="11:11" x14ac:dyDescent="0.35">
      <c r="K999" t="s">
        <v>2008</v>
      </c>
    </row>
    <row r="1000" spans="11:11" x14ac:dyDescent="0.35">
      <c r="K1000" t="s">
        <v>2009</v>
      </c>
    </row>
    <row r="1001" spans="11:11" x14ac:dyDescent="0.35">
      <c r="K1001" t="s">
        <v>2010</v>
      </c>
    </row>
    <row r="1002" spans="11:11" x14ac:dyDescent="0.35">
      <c r="K1002" t="s">
        <v>2011</v>
      </c>
    </row>
  </sheetData>
  <pageMargins left="0.7" right="0.7" top="0.75" bottom="0.75" header="0.3" footer="0.3"/>
  <headerFooter>
    <oddFooter xml:space="preserve">&amp;L_x000D_&amp;1#&amp;"Tahoma"&amp;9&amp;KCF022B C2 – Usage restreint </oddFooter>
  </headerFooter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D9A1-5C03-426B-B32D-19601E181AEB}">
  <dimension ref="A1:N250"/>
  <sheetViews>
    <sheetView topLeftCell="B1" zoomScale="85" zoomScaleNormal="85" workbookViewId="0">
      <selection activeCell="I22" sqref="I22"/>
    </sheetView>
  </sheetViews>
  <sheetFormatPr baseColWidth="10" defaultRowHeight="14.5" x14ac:dyDescent="0.35"/>
  <cols>
    <col min="1" max="1" width="12.7265625" customWidth="1"/>
    <col min="2" max="2" width="15.36328125" customWidth="1"/>
    <col min="3" max="4" width="12.7265625" customWidth="1"/>
    <col min="5" max="5" width="15.81640625" customWidth="1"/>
    <col min="6" max="6" width="12.7265625" customWidth="1"/>
    <col min="7" max="7" width="19.7265625" customWidth="1"/>
    <col min="8" max="8" width="18.453125" bestFit="1" customWidth="1"/>
    <col min="10" max="10" width="13.1796875" customWidth="1"/>
  </cols>
  <sheetData>
    <row r="1" spans="1:14" x14ac:dyDescent="0.35">
      <c r="A1" t="s">
        <v>1</v>
      </c>
      <c r="B1" t="s">
        <v>2</v>
      </c>
      <c r="C1" t="s">
        <v>3</v>
      </c>
      <c r="D1" t="s">
        <v>8</v>
      </c>
      <c r="E1" t="s">
        <v>0</v>
      </c>
      <c r="F1" t="s">
        <v>5</v>
      </c>
      <c r="G1" t="s">
        <v>6</v>
      </c>
      <c r="H1" t="s">
        <v>7</v>
      </c>
      <c r="N1" t="s">
        <v>4</v>
      </c>
    </row>
    <row r="2" spans="1:14" x14ac:dyDescent="0.35">
      <c r="B2">
        <f>SUM($A$2:A2)</f>
        <v>0</v>
      </c>
      <c r="C2">
        <f t="shared" ref="C2:C65" si="0">-9.8*$N$2</f>
        <v>-98</v>
      </c>
      <c r="D2">
        <f>-0.6*Tableau13[[#This Row],[velocity]]*ABS(Tableau13[[#This Row],[velocity]])</f>
        <v>0</v>
      </c>
      <c r="E2">
        <f>(Tableau13[[#This Row],[Fg]]+Tableau13[[#This Row],[Ffric]])/$N$2</f>
        <v>-9.8000000000000007</v>
      </c>
      <c r="F2">
        <v>0</v>
      </c>
      <c r="G2">
        <v>0</v>
      </c>
      <c r="H2">
        <f>-0.5*9.8*Tableau13[[#This Row],[t]]*Tableau13[[#This Row],[t]]</f>
        <v>0</v>
      </c>
      <c r="N2">
        <v>10</v>
      </c>
    </row>
    <row r="3" spans="1:14" x14ac:dyDescent="0.35">
      <c r="A3">
        <f t="shared" ref="A3:A66" si="1">1/16</f>
        <v>6.25E-2</v>
      </c>
      <c r="B3">
        <f>SUM($A$2:A3)</f>
        <v>6.25E-2</v>
      </c>
      <c r="C3">
        <f t="shared" si="0"/>
        <v>-98</v>
      </c>
      <c r="D3">
        <f>-0.6*Tableau13[[#This Row],[velocity]]*ABS(Tableau13[[#This Row],[velocity]])</f>
        <v>0.22509375000000001</v>
      </c>
      <c r="E3">
        <f>(Tableau13[[#This Row],[Fg]]+Tableau13[[#This Row],[Ffric]])/$N$2</f>
        <v>-9.7774906250000004</v>
      </c>
      <c r="F3">
        <f>F2+ E2*A3</f>
        <v>-0.61250000000000004</v>
      </c>
      <c r="G3">
        <f>G2 +Tableau13[[#This Row],[velocity]]*Tableau13[[#This Row],[dt]]+Tableau13[[#This Row],[acceleration]]*Tableau13[[#This Row],[dt]]*Tableau13[[#This Row],[dt]]*0.5</f>
        <v>-5.7377911376953125E-2</v>
      </c>
      <c r="H3">
        <f>-0.5*9.8*Tableau13[[#This Row],[t]]*Tableau13[[#This Row],[t]]</f>
        <v>-1.9140625000000001E-2</v>
      </c>
    </row>
    <row r="4" spans="1:14" x14ac:dyDescent="0.35">
      <c r="A4">
        <f t="shared" si="1"/>
        <v>6.25E-2</v>
      </c>
      <c r="B4">
        <f>SUM($A$2:A4)</f>
        <v>0.125</v>
      </c>
      <c r="C4">
        <f t="shared" si="0"/>
        <v>-98</v>
      </c>
      <c r="D4">
        <f>-0.6*Tableau13[[#This Row],[velocity]]*ABS(Tableau13[[#This Row],[velocity]])</f>
        <v>0.89830813868428827</v>
      </c>
      <c r="E4">
        <f>(Tableau13[[#This Row],[Fg]]+Tableau13[[#This Row],[Ffric]])/$N$2</f>
        <v>-9.7101691861315711</v>
      </c>
      <c r="F4">
        <f t="shared" ref="F4:F67" si="2">F3+ E3*A4</f>
        <v>-1.2235931640625002</v>
      </c>
      <c r="G4">
        <f>G3 +Tableau13[[#This Row],[velocity]]*Tableau13[[#This Row],[dt]]+Tableau13[[#This Row],[acceleration]]*Tableau13[[#This Row],[dt]]*Tableau13[[#This Row],[dt]]*0.5</f>
        <v>-0.15281765832252259</v>
      </c>
      <c r="H4">
        <f>-0.5*9.8*Tableau13[[#This Row],[t]]*Tableau13[[#This Row],[t]]</f>
        <v>-7.6562500000000006E-2</v>
      </c>
    </row>
    <row r="5" spans="1:14" x14ac:dyDescent="0.35">
      <c r="A5">
        <f t="shared" si="1"/>
        <v>6.25E-2</v>
      </c>
      <c r="B5">
        <f>SUM($A$2:A5)</f>
        <v>0.1875</v>
      </c>
      <c r="C5">
        <f t="shared" si="0"/>
        <v>-98</v>
      </c>
      <c r="D5">
        <f>-0.6*Tableau13[[#This Row],[velocity]]*ABS(Tableau13[[#This Row],[velocity]])</f>
        <v>2.0103914465919646</v>
      </c>
      <c r="E5">
        <f>(Tableau13[[#This Row],[Fg]]+Tableau13[[#This Row],[Ffric]])/$N$2</f>
        <v>-9.5989608553408026</v>
      </c>
      <c r="F5">
        <f t="shared" si="2"/>
        <v>-1.8304787381957235</v>
      </c>
      <c r="G5">
        <f>G4 +Tableau13[[#This Row],[velocity]]*Tableau13[[#This Row],[dt]]+Tableau13[[#This Row],[acceleration]]*Tableau13[[#This Row],[dt]]*Tableau13[[#This Row],[dt]]*0.5</f>
        <v>-0.28597054988034282</v>
      </c>
      <c r="H5">
        <f>-0.5*9.8*Tableau13[[#This Row],[t]]*Tableau13[[#This Row],[t]]</f>
        <v>-0.17226562500000001</v>
      </c>
    </row>
    <row r="6" spans="1:14" x14ac:dyDescent="0.35">
      <c r="A6">
        <f t="shared" si="1"/>
        <v>6.25E-2</v>
      </c>
      <c r="B6">
        <f>SUM($A$2:A6)</f>
        <v>0.25</v>
      </c>
      <c r="C6">
        <f t="shared" si="0"/>
        <v>-98</v>
      </c>
      <c r="D6">
        <f>-0.6*Tableau13[[#This Row],[velocity]]*ABS(Tableau13[[#This Row],[velocity]])</f>
        <v>3.5441467191987117</v>
      </c>
      <c r="E6">
        <f>(Tableau13[[#This Row],[Fg]]+Tableau13[[#This Row],[Ffric]])/$N$2</f>
        <v>-9.4455853280801296</v>
      </c>
      <c r="F6">
        <f t="shared" si="2"/>
        <v>-2.4304137916545239</v>
      </c>
      <c r="G6">
        <f>G5 +Tableau13[[#This Row],[velocity]]*Tableau13[[#This Row],[dt]]+Tableau13[[#This Row],[acceleration]]*Tableau13[[#This Row],[dt]]*Tableau13[[#This Row],[dt]]*0.5</f>
        <v>-0.45631982070265709</v>
      </c>
      <c r="H6">
        <f>-0.5*9.8*Tableau13[[#This Row],[t]]*Tableau13[[#This Row],[t]]</f>
        <v>-0.30625000000000002</v>
      </c>
    </row>
    <row r="7" spans="1:14" x14ac:dyDescent="0.35">
      <c r="A7">
        <f t="shared" si="1"/>
        <v>6.25E-2</v>
      </c>
      <c r="B7">
        <f>SUM($A$2:A7)</f>
        <v>0.3125</v>
      </c>
      <c r="C7">
        <f t="shared" si="0"/>
        <v>-98</v>
      </c>
      <c r="D7">
        <f>-0.6*Tableau13[[#This Row],[velocity]]*ABS(Tableau13[[#This Row],[velocity]])</f>
        <v>5.4750050069527907</v>
      </c>
      <c r="E7">
        <f>(Tableau13[[#This Row],[Fg]]+Tableau13[[#This Row],[Ffric]])/$N$2</f>
        <v>-9.2524994993047223</v>
      </c>
      <c r="F7">
        <f t="shared" si="2"/>
        <v>-3.0207628746595319</v>
      </c>
      <c r="G7">
        <f>G6 +Tableau13[[#This Row],[velocity]]*Tableau13[[#This Row],[dt]]+Tableau13[[#This Row],[acceleration]]*Tableau13[[#This Row],[dt]]*Tableau13[[#This Row],[dt]]*0.5</f>
        <v>-0.66318878845345741</v>
      </c>
      <c r="H7">
        <f>-0.5*9.8*Tableau13[[#This Row],[t]]*Tableau13[[#This Row],[t]]</f>
        <v>-0.478515625</v>
      </c>
    </row>
    <row r="8" spans="1:14" x14ac:dyDescent="0.35">
      <c r="A8">
        <f t="shared" si="1"/>
        <v>6.25E-2</v>
      </c>
      <c r="B8">
        <f>SUM($A$2:A8)</f>
        <v>0.375</v>
      </c>
      <c r="C8">
        <f t="shared" si="0"/>
        <v>-98</v>
      </c>
      <c r="D8">
        <f>-0.6*Tableau13[[#This Row],[velocity]]*ABS(Tableau13[[#This Row],[velocity]])</f>
        <v>7.7718710315959463</v>
      </c>
      <c r="E8">
        <f>(Tableau13[[#This Row],[Fg]]+Tableau13[[#This Row],[Ffric]])/$N$2</f>
        <v>-9.0228128968404047</v>
      </c>
      <c r="F8">
        <f t="shared" si="2"/>
        <v>-3.5990440933660768</v>
      </c>
      <c r="G8">
        <f>G7 +Tableau13[[#This Row],[velocity]]*Tableau13[[#This Row],[dt]]+Tableau13[[#This Row],[acceleration]]*Tableau13[[#This Row],[dt]]*Tableau13[[#This Row],[dt]]*0.5</f>
        <v>-0.90575172572797857</v>
      </c>
      <c r="H8">
        <f>-0.5*9.8*Tableau13[[#This Row],[t]]*Tableau13[[#This Row],[t]]</f>
        <v>-0.68906250000000002</v>
      </c>
    </row>
    <row r="9" spans="1:14" x14ac:dyDescent="0.35">
      <c r="A9">
        <f t="shared" si="1"/>
        <v>6.25E-2</v>
      </c>
      <c r="B9">
        <f>SUM($A$2:A9)</f>
        <v>0.4375</v>
      </c>
      <c r="C9">
        <f t="shared" si="0"/>
        <v>-98</v>
      </c>
      <c r="D9">
        <f>-0.6*Tableau13[[#This Row],[velocity]]*ABS(Tableau13[[#This Row],[velocity]])</f>
        <v>10.398191030079195</v>
      </c>
      <c r="E9">
        <f>(Tableau13[[#This Row],[Fg]]+Tableau13[[#This Row],[Ffric]])/$N$2</f>
        <v>-8.7601808969920807</v>
      </c>
      <c r="F9">
        <f t="shared" si="2"/>
        <v>-4.1629698994186022</v>
      </c>
      <c r="G9">
        <f>G8 +Tableau13[[#This Row],[velocity]]*Tableau13[[#This Row],[dt]]+Tableau13[[#This Row],[acceleration]]*Tableau13[[#This Row],[dt]]*Tableau13[[#This Row],[dt]]*0.5</f>
        <v>-1.1830470727560789</v>
      </c>
      <c r="H9">
        <f>-0.5*9.8*Tableau13[[#This Row],[t]]*Tableau13[[#This Row],[t]]</f>
        <v>-0.93789062500000009</v>
      </c>
    </row>
    <row r="10" spans="1:14" x14ac:dyDescent="0.35">
      <c r="A10">
        <f t="shared" si="1"/>
        <v>6.25E-2</v>
      </c>
      <c r="B10">
        <f>SUM($A$2:A10)</f>
        <v>0.5</v>
      </c>
      <c r="C10">
        <f t="shared" si="0"/>
        <v>-98</v>
      </c>
      <c r="D10">
        <f>-0.6*Tableau13[[#This Row],[velocity]]*ABS(Tableau13[[#This Row],[velocity]])</f>
        <v>13.31317991231162</v>
      </c>
      <c r="E10">
        <f>(Tableau13[[#This Row],[Fg]]+Tableau13[[#This Row],[Ffric]])/$N$2</f>
        <v>-8.4686820087688375</v>
      </c>
      <c r="F10">
        <f t="shared" si="2"/>
        <v>-4.7104812054806073</v>
      </c>
      <c r="G10">
        <f>G9 +Tableau13[[#This Row],[velocity]]*Tableau13[[#This Row],[dt]]+Tableau13[[#This Row],[acceleration]]*Tableau13[[#This Row],[dt]]*Tableau13[[#This Row],[dt]]*0.5</f>
        <v>-1.4939925426469935</v>
      </c>
      <c r="H10">
        <f>-0.5*9.8*Tableau13[[#This Row],[t]]*Tableau13[[#This Row],[t]]</f>
        <v>-1.2250000000000001</v>
      </c>
    </row>
    <row r="11" spans="1:14" x14ac:dyDescent="0.35">
      <c r="A11">
        <f t="shared" si="1"/>
        <v>6.25E-2</v>
      </c>
      <c r="B11">
        <f>SUM($A$2:A11)</f>
        <v>0.5625</v>
      </c>
      <c r="C11">
        <f t="shared" si="0"/>
        <v>-98</v>
      </c>
      <c r="D11">
        <f>-0.6*Tableau13[[#This Row],[velocity]]*ABS(Tableau13[[#This Row],[velocity]])</f>
        <v>16.473137880199655</v>
      </c>
      <c r="E11">
        <f>(Tableau13[[#This Row],[Fg]]+Tableau13[[#This Row],[Ffric]])/$N$2</f>
        <v>-8.1526862119800345</v>
      </c>
      <c r="F11">
        <f t="shared" si="2"/>
        <v>-5.2397738310286597</v>
      </c>
      <c r="G11">
        <f>G10 +Tableau13[[#This Row],[velocity]]*Tableau13[[#This Row],[dt]]+Tableau13[[#This Row],[acceleration]]*Tableau13[[#This Row],[dt]]*Tableau13[[#This Row],[dt]]*0.5</f>
        <v>-1.8374016223440583</v>
      </c>
      <c r="H11">
        <f>-0.5*9.8*Tableau13[[#This Row],[t]]*Tableau13[[#This Row],[t]]</f>
        <v>-1.5503906250000001</v>
      </c>
    </row>
    <row r="12" spans="1:14" x14ac:dyDescent="0.35">
      <c r="A12">
        <f t="shared" si="1"/>
        <v>6.25E-2</v>
      </c>
      <c r="B12">
        <f>SUM($A$2:A12)</f>
        <v>0.625</v>
      </c>
      <c r="C12">
        <f t="shared" si="0"/>
        <v>-98</v>
      </c>
      <c r="D12">
        <f>-0.6*Tableau13[[#This Row],[velocity]]*ABS(Tableau13[[#This Row],[velocity]])</f>
        <v>19.832785643137672</v>
      </c>
      <c r="E12">
        <f>(Tableau13[[#This Row],[Fg]]+Tableau13[[#This Row],[Ffric]])/$N$2</f>
        <v>-7.8167214356862331</v>
      </c>
      <c r="F12">
        <f t="shared" si="2"/>
        <v>-5.7493167192774122</v>
      </c>
      <c r="G12">
        <f>G11 +Tableau13[[#This Row],[velocity]]*Tableau13[[#This Row],[dt]]+Tableau13[[#This Row],[acceleration]]*Tableau13[[#This Row],[dt]]*Tableau13[[#This Row],[dt]]*0.5</f>
        <v>-2.2120009513529713</v>
      </c>
      <c r="H12">
        <f>-0.5*9.8*Tableau13[[#This Row],[t]]*Tableau13[[#This Row],[t]]</f>
        <v>-1.9140625</v>
      </c>
    </row>
    <row r="13" spans="1:14" x14ac:dyDescent="0.35">
      <c r="A13">
        <f t="shared" si="1"/>
        <v>6.25E-2</v>
      </c>
      <c r="B13">
        <f>SUM($A$2:A13)</f>
        <v>0.6875</v>
      </c>
      <c r="C13">
        <f t="shared" si="0"/>
        <v>-98</v>
      </c>
      <c r="D13">
        <f>-0.6*Tableau13[[#This Row],[velocity]]*ABS(Tableau13[[#This Row],[velocity]])</f>
        <v>23.34655196896685</v>
      </c>
      <c r="E13">
        <f>(Tableau13[[#This Row],[Fg]]+Tableau13[[#This Row],[Ffric]])/$N$2</f>
        <v>-7.4653448031033154</v>
      </c>
      <c r="F13">
        <f t="shared" si="2"/>
        <v>-6.2378618090078017</v>
      </c>
      <c r="G13">
        <f>G12 +Tableau13[[#This Row],[velocity]]*Tableau13[[#This Row],[dt]]+Tableau13[[#This Row],[acceleration]]*Tableau13[[#This Row],[dt]]*Tableau13[[#This Row],[dt]]*0.5</f>
        <v>-2.6164480659845202</v>
      </c>
      <c r="H13">
        <f>-0.5*9.8*Tableau13[[#This Row],[t]]*Tableau13[[#This Row],[t]]</f>
        <v>-2.3160156250000004</v>
      </c>
    </row>
    <row r="14" spans="1:14" x14ac:dyDescent="0.35">
      <c r="A14">
        <f t="shared" si="1"/>
        <v>6.25E-2</v>
      </c>
      <c r="B14">
        <f>SUM($A$2:A14)</f>
        <v>0.75</v>
      </c>
      <c r="C14">
        <f t="shared" si="0"/>
        <v>-98</v>
      </c>
      <c r="D14">
        <f>-0.6*Tableau13[[#This Row],[velocity]]*ABS(Tableau13[[#This Row],[velocity]])</f>
        <v>26.969756567380568</v>
      </c>
      <c r="E14">
        <f>(Tableau13[[#This Row],[Fg]]+Tableau13[[#This Row],[Ffric]])/$N$2</f>
        <v>-7.1030243432619429</v>
      </c>
      <c r="F14">
        <f t="shared" si="2"/>
        <v>-6.7044458592017593</v>
      </c>
      <c r="G14">
        <f>G13 +Tableau13[[#This Row],[velocity]]*Tableau13[[#This Row],[dt]]+Tableau13[[#This Row],[acceleration]]*Tableau13[[#This Row],[dt]]*Tableau13[[#This Row],[dt]]*0.5</f>
        <v>-3.0493490266050638</v>
      </c>
      <c r="H14">
        <f>-0.5*9.8*Tableau13[[#This Row],[t]]*Tableau13[[#This Row],[t]]</f>
        <v>-2.7562500000000001</v>
      </c>
    </row>
    <row r="15" spans="1:14" x14ac:dyDescent="0.35">
      <c r="A15">
        <f t="shared" si="1"/>
        <v>6.25E-2</v>
      </c>
      <c r="B15">
        <f>SUM($A$2:A15)</f>
        <v>0.8125</v>
      </c>
      <c r="C15">
        <f t="shared" si="0"/>
        <v>-98</v>
      </c>
      <c r="D15">
        <f>-0.6*Tableau13[[#This Row],[velocity]]*ABS(Tableau13[[#This Row],[velocity]])</f>
        <v>30.659643841191603</v>
      </c>
      <c r="E15">
        <f>(Tableau13[[#This Row],[Fg]]+Tableau13[[#This Row],[Ffric]])/$N$2</f>
        <v>-6.7340356158808392</v>
      </c>
      <c r="F15">
        <f t="shared" si="2"/>
        <v>-7.1483848806556303</v>
      </c>
      <c r="G15">
        <f>G14 +Tableau13[[#This Row],[velocity]]*Tableau13[[#This Row],[dt]]+Tableau13[[#This Row],[acceleration]]*Tableau13[[#This Row],[dt]]*Tableau13[[#This Row],[dt]]*0.5</f>
        <v>-3.5092754949583083</v>
      </c>
      <c r="H15">
        <f>-0.5*9.8*Tableau13[[#This Row],[t]]*Tableau13[[#This Row],[t]]</f>
        <v>-3.2347656250000001</v>
      </c>
    </row>
    <row r="16" spans="1:14" x14ac:dyDescent="0.35">
      <c r="A16">
        <f t="shared" si="1"/>
        <v>6.25E-2</v>
      </c>
      <c r="B16">
        <f>SUM($A$2:A16)</f>
        <v>0.875</v>
      </c>
      <c r="C16">
        <f t="shared" si="0"/>
        <v>-98</v>
      </c>
      <c r="D16">
        <f>-0.6*Tableau13[[#This Row],[velocity]]*ABS(Tableau13[[#This Row],[velocity]])</f>
        <v>34.376237303484054</v>
      </c>
      <c r="E16">
        <f>(Tableau13[[#This Row],[Fg]]+Tableau13[[#This Row],[Ffric]])/$N$2</f>
        <v>-6.3623762696515946</v>
      </c>
      <c r="F16">
        <f t="shared" si="2"/>
        <v>-7.5692621066481829</v>
      </c>
      <c r="G16">
        <f>G15 +Tableau13[[#This Row],[velocity]]*Tableau13[[#This Row],[dt]]+Tableau13[[#This Row],[acceleration]]*Tableau13[[#This Row],[dt]]*Tableau13[[#This Row],[dt]]*0.5</f>
        <v>-3.9947808927754829</v>
      </c>
      <c r="H16">
        <f>-0.5*9.8*Tableau13[[#This Row],[t]]*Tableau13[[#This Row],[t]]</f>
        <v>-3.7515625000000004</v>
      </c>
    </row>
    <row r="17" spans="1:8" x14ac:dyDescent="0.35">
      <c r="A17">
        <f t="shared" si="1"/>
        <v>6.25E-2</v>
      </c>
      <c r="B17">
        <f>SUM($A$2:A17)</f>
        <v>0.9375</v>
      </c>
      <c r="C17">
        <f t="shared" si="0"/>
        <v>-98</v>
      </c>
      <c r="D17">
        <f>-0.6*Tableau13[[#This Row],[velocity]]*ABS(Tableau13[[#This Row],[velocity]])</f>
        <v>38.082998929715743</v>
      </c>
      <c r="E17">
        <f>(Tableau13[[#This Row],[Fg]]+Tableau13[[#This Row],[Ffric]])/$N$2</f>
        <v>-5.9917001070284259</v>
      </c>
      <c r="F17">
        <f t="shared" si="2"/>
        <v>-7.9669106235014073</v>
      </c>
      <c r="G17">
        <f>G16 +Tableau13[[#This Row],[velocity]]*Tableau13[[#This Row],[dt]]+Tableau13[[#This Row],[acceleration]]*Tableau13[[#This Row],[dt]]*Tableau13[[#This Row],[dt]]*0.5</f>
        <v>-4.5044153460158611</v>
      </c>
      <c r="H17">
        <f>-0.5*9.8*Tableau13[[#This Row],[t]]*Tableau13[[#This Row],[t]]</f>
        <v>-4.306640625</v>
      </c>
    </row>
    <row r="18" spans="1:8" x14ac:dyDescent="0.35">
      <c r="A18">
        <f t="shared" si="1"/>
        <v>6.25E-2</v>
      </c>
      <c r="B18">
        <f>SUM($A$2:A18)</f>
        <v>1</v>
      </c>
      <c r="C18">
        <f t="shared" si="0"/>
        <v>-98</v>
      </c>
      <c r="D18">
        <f>-0.6*Tableau13[[#This Row],[velocity]]*ABS(Tableau13[[#This Row],[velocity]])</f>
        <v>41.747291099346647</v>
      </c>
      <c r="E18">
        <f>(Tableau13[[#This Row],[Fg]]+Tableau13[[#This Row],[Ffric]])/$N$2</f>
        <v>-5.6252708900653356</v>
      </c>
      <c r="F18">
        <f t="shared" si="2"/>
        <v>-8.3413918801906846</v>
      </c>
      <c r="G18">
        <f>G17 +Tableau13[[#This Row],[velocity]]*Tableau13[[#This Row],[dt]]+Tableau13[[#This Row],[acceleration]]*Tableau13[[#This Row],[dt]]*Tableau13[[#This Row],[dt]]*0.5</f>
        <v>-5.0367391957349374</v>
      </c>
      <c r="H18">
        <f>-0.5*9.8*Tableau13[[#This Row],[t]]*Tableau13[[#This Row],[t]]</f>
        <v>-4.9000000000000004</v>
      </c>
    </row>
    <row r="19" spans="1:8" x14ac:dyDescent="0.35">
      <c r="A19">
        <f t="shared" si="1"/>
        <v>6.25E-2</v>
      </c>
      <c r="B19">
        <f>SUM($A$2:A19)</f>
        <v>1.0625</v>
      </c>
      <c r="C19">
        <f t="shared" si="0"/>
        <v>-98</v>
      </c>
      <c r="D19">
        <f>-0.6*Tableau13[[#This Row],[velocity]]*ABS(Tableau13[[#This Row],[velocity]])</f>
        <v>45.340650126441332</v>
      </c>
      <c r="E19">
        <f>(Tableau13[[#This Row],[Fg]]+Tableau13[[#This Row],[Ffric]])/$N$2</f>
        <v>-5.265934987355867</v>
      </c>
      <c r="F19">
        <f t="shared" si="2"/>
        <v>-8.6929713108197681</v>
      </c>
      <c r="G19">
        <f>G18 +Tableau13[[#This Row],[velocity]]*Tableau13[[#This Row],[dt]]+Tableau13[[#This Row],[acceleration]]*Tableau13[[#This Row],[dt]]*Tableau13[[#This Row],[dt]]*0.5</f>
        <v>-5.5903349319333522</v>
      </c>
      <c r="H19">
        <f>-0.5*9.8*Tableau13[[#This Row],[t]]*Tableau13[[#This Row],[t]]</f>
        <v>-5.5316406250000005</v>
      </c>
    </row>
    <row r="20" spans="1:8" x14ac:dyDescent="0.35">
      <c r="A20">
        <f t="shared" si="1"/>
        <v>6.25E-2</v>
      </c>
      <c r="B20">
        <f>SUM($A$2:A20)</f>
        <v>1.125</v>
      </c>
      <c r="C20">
        <f t="shared" si="0"/>
        <v>-98</v>
      </c>
      <c r="D20">
        <f>-0.6*Tableau13[[#This Row],[velocity]]*ABS(Tableau13[[#This Row],[velocity]])</f>
        <v>48.838889113759251</v>
      </c>
      <c r="E20">
        <f>(Tableau13[[#This Row],[Fg]]+Tableau13[[#This Row],[Ffric]])/$N$2</f>
        <v>-4.9161110886240751</v>
      </c>
      <c r="F20">
        <f t="shared" si="2"/>
        <v>-9.0220922475295104</v>
      </c>
      <c r="G20">
        <f>G19 +Tableau13[[#This Row],[velocity]]*Tableau13[[#This Row],[dt]]+Tableau13[[#This Row],[acceleration]]*Tableau13[[#This Row],[dt]]*Tableau13[[#This Row],[dt]]*0.5</f>
        <v>-6.1638174768739153</v>
      </c>
      <c r="H20">
        <f>-0.5*9.8*Tableau13[[#This Row],[t]]*Tableau13[[#This Row],[t]]</f>
        <v>-6.2015625000000005</v>
      </c>
    </row>
    <row r="21" spans="1:8" x14ac:dyDescent="0.35">
      <c r="A21">
        <f t="shared" si="1"/>
        <v>6.25E-2</v>
      </c>
      <c r="B21">
        <f>SUM($A$2:A21)</f>
        <v>1.1875</v>
      </c>
      <c r="C21">
        <f t="shared" si="0"/>
        <v>-98</v>
      </c>
      <c r="D21">
        <f>-0.6*Tableau13[[#This Row],[velocity]]*ABS(Tableau13[[#This Row],[velocity]])</f>
        <v>52.22205379173684</v>
      </c>
      <c r="E21">
        <f>(Tableau13[[#This Row],[Fg]]+Tableau13[[#This Row],[Ffric]])/$N$2</f>
        <v>-4.5777946208263156</v>
      </c>
      <c r="F21">
        <f t="shared" si="2"/>
        <v>-9.3293491905685144</v>
      </c>
      <c r="G21">
        <f>G20 +Tableau13[[#This Row],[velocity]]*Tableau13[[#This Row],[dt]]+Tableau13[[#This Row],[acceleration]]*Tableau13[[#This Row],[dt]]*Tableau13[[#This Row],[dt]]*0.5</f>
        <v>-6.7558428064032494</v>
      </c>
      <c r="H21">
        <f>-0.5*9.8*Tableau13[[#This Row],[t]]*Tableau13[[#This Row],[t]]</f>
        <v>-6.9097656250000004</v>
      </c>
    </row>
    <row r="22" spans="1:8" x14ac:dyDescent="0.35">
      <c r="A22">
        <f t="shared" si="1"/>
        <v>6.25E-2</v>
      </c>
      <c r="B22">
        <f>SUM($A$2:A22)</f>
        <v>1.25</v>
      </c>
      <c r="C22">
        <f t="shared" si="0"/>
        <v>-98</v>
      </c>
      <c r="D22">
        <f>-0.6*Tableau13[[#This Row],[velocity]]*ABS(Tableau13[[#This Row],[velocity]])</f>
        <v>55.474258234431609</v>
      </c>
      <c r="E22">
        <f>(Tableau13[[#This Row],[Fg]]+Tableau13[[#This Row],[Ffric]])/$N$2</f>
        <v>-4.2525741765568394</v>
      </c>
      <c r="F22">
        <f t="shared" si="2"/>
        <v>-9.6154613543701597</v>
      </c>
      <c r="G22">
        <f>G21 +Tableau13[[#This Row],[velocity]]*Tableau13[[#This Row],[dt]]+Tableau13[[#This Row],[acceleration]]*Tableau13[[#This Row],[dt]]*Tableau13[[#This Row],[dt]]*0.5</f>
        <v>-7.3651149499899713</v>
      </c>
      <c r="H22">
        <f>-0.5*9.8*Tableau13[[#This Row],[t]]*Tableau13[[#This Row],[t]]</f>
        <v>-7.65625</v>
      </c>
    </row>
    <row r="23" spans="1:8" x14ac:dyDescent="0.35">
      <c r="A23">
        <f t="shared" si="1"/>
        <v>6.25E-2</v>
      </c>
      <c r="B23">
        <f>SUM($A$2:A23)</f>
        <v>1.3125</v>
      </c>
      <c r="C23">
        <f t="shared" si="0"/>
        <v>-98</v>
      </c>
      <c r="D23">
        <f>-0.6*Tableau13[[#This Row],[velocity]]*ABS(Tableau13[[#This Row],[velocity]])</f>
        <v>58.583428215606403</v>
      </c>
      <c r="E23">
        <f>(Tableau13[[#This Row],[Fg]]+Tableau13[[#This Row],[Ffric]])/$N$2</f>
        <v>-3.9416571784393595</v>
      </c>
      <c r="F23">
        <f t="shared" si="2"/>
        <v>-9.8812472404049618</v>
      </c>
      <c r="G23">
        <f>G22 +Tableau13[[#This Row],[velocity]]*Tableau13[[#This Row],[dt]]+Tableau13[[#This Row],[acceleration]]*Tableau13[[#This Row],[dt]]*Tableau13[[#This Row],[dt]]*0.5</f>
        <v>-7.990391451691921</v>
      </c>
      <c r="H23">
        <f>-0.5*9.8*Tableau13[[#This Row],[t]]*Tableau13[[#This Row],[t]]</f>
        <v>-8.4410156250000004</v>
      </c>
    </row>
    <row r="24" spans="1:8" x14ac:dyDescent="0.35">
      <c r="A24">
        <f t="shared" si="1"/>
        <v>6.25E-2</v>
      </c>
      <c r="B24">
        <f>SUM($A$2:A24)</f>
        <v>1.375</v>
      </c>
      <c r="C24">
        <f t="shared" si="0"/>
        <v>-98</v>
      </c>
      <c r="D24">
        <f>-0.6*Tableau13[[#This Row],[velocity]]*ABS(Tableau13[[#This Row],[velocity]])</f>
        <v>61.540978949337926</v>
      </c>
      <c r="E24">
        <f>(Tableau13[[#This Row],[Fg]]+Tableau13[[#This Row],[Ffric]])/$N$2</f>
        <v>-3.6459021050662073</v>
      </c>
      <c r="F24">
        <f t="shared" si="2"/>
        <v>-10.127600814057422</v>
      </c>
      <c r="G24">
        <f>G23 +Tableau13[[#This Row],[velocity]]*Tableau13[[#This Row],[dt]]+Tableau13[[#This Row],[acceleration]]*Tableau13[[#This Row],[dt]]*Tableau13[[#This Row],[dt]]*0.5</f>
        <v>-8.6304874051194673</v>
      </c>
      <c r="H24">
        <f>-0.5*9.8*Tableau13[[#This Row],[t]]*Tableau13[[#This Row],[t]]</f>
        <v>-9.2640625000000014</v>
      </c>
    </row>
    <row r="25" spans="1:8" x14ac:dyDescent="0.35">
      <c r="A25">
        <f t="shared" si="1"/>
        <v>6.25E-2</v>
      </c>
      <c r="B25">
        <f>SUM($A$2:A25)</f>
        <v>1.4375</v>
      </c>
      <c r="C25">
        <f t="shared" si="0"/>
        <v>-98</v>
      </c>
      <c r="D25">
        <f>-0.6*Tableau13[[#This Row],[velocity]]*ABS(Tableau13[[#This Row],[velocity]])</f>
        <v>64.341451570192945</v>
      </c>
      <c r="E25">
        <f>(Tableau13[[#This Row],[Fg]]+Tableau13[[#This Row],[Ffric]])/$N$2</f>
        <v>-3.3658548429807054</v>
      </c>
      <c r="F25">
        <f t="shared" si="2"/>
        <v>-10.355469695624059</v>
      </c>
      <c r="G25">
        <f>G24 +Tableau13[[#This Row],[velocity]]*Tableau13[[#This Row],[dt]]+Tableau13[[#This Row],[acceleration]]*Tableau13[[#This Row],[dt]]*Tableau13[[#This Row],[dt]]*0.5</f>
        <v>-9.2842781963361674</v>
      </c>
      <c r="H25">
        <f>-0.5*9.8*Tableau13[[#This Row],[t]]*Tableau13[[#This Row],[t]]</f>
        <v>-10.125390625</v>
      </c>
    </row>
    <row r="26" spans="1:8" x14ac:dyDescent="0.35">
      <c r="A26">
        <f t="shared" si="1"/>
        <v>6.25E-2</v>
      </c>
      <c r="B26">
        <f>SUM($A$2:A26)</f>
        <v>1.5</v>
      </c>
      <c r="C26">
        <f t="shared" si="0"/>
        <v>-98</v>
      </c>
      <c r="D26">
        <f>-0.6*Tableau13[[#This Row],[velocity]]*ABS(Tableau13[[#This Row],[velocity]])</f>
        <v>66.982129451288429</v>
      </c>
      <c r="E26">
        <f>(Tableau13[[#This Row],[Fg]]+Tableau13[[#This Row],[Ffric]])/$N$2</f>
        <v>-3.1017870548711572</v>
      </c>
      <c r="F26">
        <f t="shared" si="2"/>
        <v>-10.565835623310353</v>
      </c>
      <c r="G26">
        <f>G25 +Tableau13[[#This Row],[velocity]]*Tableau13[[#This Row],[dt]]+Tableau13[[#This Row],[acceleration]]*Tableau13[[#This Row],[dt]]*Tableau13[[#This Row],[dt]]*0.5</f>
        <v>-9.9507011006346104</v>
      </c>
      <c r="H26">
        <f>-0.5*9.8*Tableau13[[#This Row],[t]]*Tableau13[[#This Row],[t]]</f>
        <v>-11.025</v>
      </c>
    </row>
    <row r="27" spans="1:8" x14ac:dyDescent="0.35">
      <c r="A27">
        <f t="shared" si="1"/>
        <v>6.25E-2</v>
      </c>
      <c r="B27">
        <f>SUM($A$2:A27)</f>
        <v>1.5625</v>
      </c>
      <c r="C27">
        <f t="shared" si="0"/>
        <v>-98</v>
      </c>
      <c r="D27">
        <f>-0.6*Tableau13[[#This Row],[velocity]]*ABS(Tableau13[[#This Row],[velocity]])</f>
        <v>69.462651776435493</v>
      </c>
      <c r="E27">
        <f>(Tableau13[[#This Row],[Fg]]+Tableau13[[#This Row],[Ffric]])/$N$2</f>
        <v>-2.8537348223564507</v>
      </c>
      <c r="F27">
        <f t="shared" si="2"/>
        <v>-10.7596973142398</v>
      </c>
      <c r="G27">
        <f>G26 +Tableau13[[#This Row],[velocity]]*Tableau13[[#This Row],[dt]]+Tableau13[[#This Row],[acceleration]]*Tableau13[[#This Row],[dt]]*Tableau13[[#This Row],[dt]]*0.5</f>
        <v>-10.628755883599512</v>
      </c>
      <c r="H27">
        <f>-0.5*9.8*Tableau13[[#This Row],[t]]*Tableau13[[#This Row],[t]]</f>
        <v>-11.962890625000002</v>
      </c>
    </row>
    <row r="28" spans="1:8" x14ac:dyDescent="0.35">
      <c r="A28">
        <f t="shared" si="1"/>
        <v>6.25E-2</v>
      </c>
      <c r="B28">
        <f>SUM($A$2:A28)</f>
        <v>1.625</v>
      </c>
      <c r="C28">
        <f t="shared" si="0"/>
        <v>-98</v>
      </c>
      <c r="D28">
        <f>-0.6*Tableau13[[#This Row],[velocity]]*ABS(Tableau13[[#This Row],[velocity]])</f>
        <v>71.784638031170232</v>
      </c>
      <c r="E28">
        <f>(Tableau13[[#This Row],[Fg]]+Tableau13[[#This Row],[Ffric]])/$N$2</f>
        <v>-2.6215361968829769</v>
      </c>
      <c r="F28">
        <f t="shared" si="2"/>
        <v>-10.938055740637077</v>
      </c>
      <c r="G28">
        <f>G27 +Tableau13[[#This Row],[velocity]]*Tableau13[[#This Row],[dt]]+Tableau13[[#This Row],[acceleration]]*Tableau13[[#This Row],[dt]]*Tableau13[[#This Row],[dt]]*0.5</f>
        <v>-11.317504555273867</v>
      </c>
      <c r="H28">
        <f>-0.5*9.8*Tableau13[[#This Row],[t]]*Tableau13[[#This Row],[t]]</f>
        <v>-12.9390625</v>
      </c>
    </row>
    <row r="29" spans="1:8" x14ac:dyDescent="0.35">
      <c r="A29">
        <f t="shared" si="1"/>
        <v>6.25E-2</v>
      </c>
      <c r="B29">
        <f>SUM($A$2:A29)</f>
        <v>1.6875</v>
      </c>
      <c r="C29">
        <f t="shared" si="0"/>
        <v>-98</v>
      </c>
      <c r="D29">
        <f>-0.6*Tableau13[[#This Row],[velocity]]*ABS(Tableau13[[#This Row],[velocity]])</f>
        <v>73.951333519189504</v>
      </c>
      <c r="E29">
        <f>(Tableau13[[#This Row],[Fg]]+Tableau13[[#This Row],[Ffric]])/$N$2</f>
        <v>-2.4048666480810494</v>
      </c>
      <c r="F29">
        <f t="shared" si="2"/>
        <v>-11.101901752942263</v>
      </c>
      <c r="G29">
        <f>G28 +Tableau13[[#This Row],[velocity]]*Tableau13[[#This Row],[dt]]+Tableau13[[#This Row],[acceleration]]*Tableau13[[#This Row],[dt]]*Tableau13[[#This Row],[dt]]*0.5</f>
        <v>-12.016070420004793</v>
      </c>
      <c r="H29">
        <f>-0.5*9.8*Tableau13[[#This Row],[t]]*Tableau13[[#This Row],[t]]</f>
        <v>-13.953515625000001</v>
      </c>
    </row>
    <row r="30" spans="1:8" x14ac:dyDescent="0.35">
      <c r="A30">
        <f t="shared" si="1"/>
        <v>6.25E-2</v>
      </c>
      <c r="B30">
        <f>SUM($A$2:A30)</f>
        <v>1.75</v>
      </c>
      <c r="C30">
        <f t="shared" si="0"/>
        <v>-98</v>
      </c>
      <c r="D30">
        <f>-0.6*Tableau13[[#This Row],[velocity]]*ABS(Tableau13[[#This Row],[velocity]])</f>
        <v>75.967282818684652</v>
      </c>
      <c r="E30">
        <f>(Tableau13[[#This Row],[Fg]]+Tableau13[[#This Row],[Ffric]])/$N$2</f>
        <v>-2.2032717181315347</v>
      </c>
      <c r="F30">
        <f t="shared" si="2"/>
        <v>-11.252205918447329</v>
      </c>
      <c r="G30">
        <f>G29 +Tableau13[[#This Row],[velocity]]*Tableau13[[#This Row],[dt]]+Tableau13[[#This Row],[acceleration]]*Tableau13[[#This Row],[dt]]*Tableau13[[#This Row],[dt]]*0.5</f>
        <v>-12.723636554982226</v>
      </c>
      <c r="H30">
        <f>-0.5*9.8*Tableau13[[#This Row],[t]]*Tableau13[[#This Row],[t]]</f>
        <v>-15.006250000000001</v>
      </c>
    </row>
    <row r="31" spans="1:8" x14ac:dyDescent="0.35">
      <c r="A31">
        <f t="shared" si="1"/>
        <v>6.25E-2</v>
      </c>
      <c r="B31">
        <f>SUM($A$2:A31)</f>
        <v>1.8125</v>
      </c>
      <c r="C31">
        <f t="shared" si="0"/>
        <v>-98</v>
      </c>
      <c r="D31">
        <f>-0.6*Tableau13[[#This Row],[velocity]]*ABS(Tableau13[[#This Row],[velocity]])</f>
        <v>77.83803536336876</v>
      </c>
      <c r="E31">
        <f>(Tableau13[[#This Row],[Fg]]+Tableau13[[#This Row],[Ffric]])/$N$2</f>
        <v>-2.0161964636631238</v>
      </c>
      <c r="F31">
        <f t="shared" si="2"/>
        <v>-11.38991040083055</v>
      </c>
      <c r="G31">
        <f>G30 +Tableau13[[#This Row],[velocity]]*Tableau13[[#This Row],[dt]]+Tableau13[[#This Row],[acceleration]]*Tableau13[[#This Row],[dt]]*Tableau13[[#This Row],[dt]]*0.5</f>
        <v>-13.439443838752227</v>
      </c>
      <c r="H31">
        <f>-0.5*9.8*Tableau13[[#This Row],[t]]*Tableau13[[#This Row],[t]]</f>
        <v>-16.097265625000002</v>
      </c>
    </row>
    <row r="32" spans="1:8" x14ac:dyDescent="0.35">
      <c r="A32">
        <f t="shared" si="1"/>
        <v>6.25E-2</v>
      </c>
      <c r="B32">
        <f>SUM($A$2:A32)</f>
        <v>1.875</v>
      </c>
      <c r="C32">
        <f t="shared" si="0"/>
        <v>-98</v>
      </c>
      <c r="D32">
        <f>-0.6*Tableau13[[#This Row],[velocity]]*ABS(Tableau13[[#This Row],[velocity]])</f>
        <v>79.569885100410431</v>
      </c>
      <c r="E32">
        <f>(Tableau13[[#This Row],[Fg]]+Tableau13[[#This Row],[Ffric]])/$N$2</f>
        <v>-1.8430114899589569</v>
      </c>
      <c r="F32">
        <f t="shared" si="2"/>
        <v>-11.515922679809496</v>
      </c>
      <c r="G32">
        <f>G31 +Tableau13[[#This Row],[velocity]]*Tableau13[[#This Row],[dt]]+Tableau13[[#This Row],[acceleration]]*Tableau13[[#This Row],[dt]]*Tableau13[[#This Row],[dt]]*0.5</f>
        <v>-14.162788638056648</v>
      </c>
      <c r="H32">
        <f>-0.5*9.8*Tableau13[[#This Row],[t]]*Tableau13[[#This Row],[t]]</f>
        <v>-17.2265625</v>
      </c>
    </row>
    <row r="33" spans="1:8" x14ac:dyDescent="0.35">
      <c r="A33">
        <f t="shared" si="1"/>
        <v>6.25E-2</v>
      </c>
      <c r="B33">
        <f>SUM($A$2:A33)</f>
        <v>1.9375</v>
      </c>
      <c r="C33">
        <f t="shared" si="0"/>
        <v>-98</v>
      </c>
      <c r="D33">
        <f>-0.6*Tableau13[[#This Row],[velocity]]*ABS(Tableau13[[#This Row],[velocity]])</f>
        <v>81.169644431994556</v>
      </c>
      <c r="E33">
        <f>(Tableau13[[#This Row],[Fg]]+Tableau13[[#This Row],[Ffric]])/$N$2</f>
        <v>-1.6830355568005444</v>
      </c>
      <c r="F33">
        <f t="shared" si="2"/>
        <v>-11.631110897931931</v>
      </c>
      <c r="G33">
        <f>G32 +Tableau13[[#This Row],[velocity]]*Tableau13[[#This Row],[dt]]+Tableau13[[#This Row],[acceleration]]*Tableau13[[#This Row],[dt]]*Tableau13[[#This Row],[dt]]*0.5</f>
        <v>-14.893020247999271</v>
      </c>
      <c r="H33">
        <f>-0.5*9.8*Tableau13[[#This Row],[t]]*Tableau13[[#This Row],[t]]</f>
        <v>-18.394140625000002</v>
      </c>
    </row>
    <row r="34" spans="1:8" x14ac:dyDescent="0.35">
      <c r="A34">
        <f t="shared" si="1"/>
        <v>6.25E-2</v>
      </c>
      <c r="B34">
        <f>SUM($A$2:A34)</f>
        <v>2</v>
      </c>
      <c r="C34">
        <f t="shared" si="0"/>
        <v>-98</v>
      </c>
      <c r="D34">
        <f>-0.6*Tableau13[[#This Row],[velocity]]*ABS(Tableau13[[#This Row],[velocity]])</f>
        <v>82.64445134907433</v>
      </c>
      <c r="E34">
        <f>(Tableau13[[#This Row],[Fg]]+Tableau13[[#This Row],[Ffric]])/$N$2</f>
        <v>-1.535554865092567</v>
      </c>
      <c r="F34">
        <f t="shared" si="2"/>
        <v>-11.736300620231965</v>
      </c>
      <c r="G34">
        <f>G33 +Tableau13[[#This Row],[velocity]]*Tableau13[[#This Row],[dt]]+Tableau13[[#This Row],[acceleration]]*Tableau13[[#This Row],[dt]]*Tableau13[[#This Row],[dt]]*0.5</f>
        <v>-15.629538167359652</v>
      </c>
      <c r="H34">
        <f>-0.5*9.8*Tableau13[[#This Row],[t]]*Tableau13[[#This Row],[t]]</f>
        <v>-19.600000000000001</v>
      </c>
    </row>
    <row r="35" spans="1:8" x14ac:dyDescent="0.35">
      <c r="A35">
        <f t="shared" si="1"/>
        <v>6.25E-2</v>
      </c>
      <c r="B35">
        <f>SUM($A$2:A35)</f>
        <v>2.0625</v>
      </c>
      <c r="C35">
        <f t="shared" si="0"/>
        <v>-98</v>
      </c>
      <c r="D35">
        <f>-0.6*Tableau13[[#This Row],[velocity]]*ABS(Tableau13[[#This Row],[velocity]])</f>
        <v>84.001607758236347</v>
      </c>
      <c r="E35">
        <f>(Tableau13[[#This Row],[Fg]]+Tableau13[[#This Row],[Ffric]])/$N$2</f>
        <v>-1.3998392241763653</v>
      </c>
      <c r="F35">
        <f t="shared" si="2"/>
        <v>-11.832272799300251</v>
      </c>
      <c r="G35">
        <f>G34 +Tableau13[[#This Row],[velocity]]*Tableau13[[#This Row],[dt]]+Tableau13[[#This Row],[acceleration]]*Tableau13[[#This Row],[dt]]*Tableau13[[#This Row],[dt]]*0.5</f>
        <v>-16.371789278300636</v>
      </c>
      <c r="H35">
        <f>-0.5*9.8*Tableau13[[#This Row],[t]]*Tableau13[[#This Row],[t]]</f>
        <v>-20.844140625000001</v>
      </c>
    </row>
    <row r="36" spans="1:8" x14ac:dyDescent="0.35">
      <c r="A36">
        <f t="shared" si="1"/>
        <v>6.25E-2</v>
      </c>
      <c r="B36">
        <f>SUM($A$2:A36)</f>
        <v>2.125</v>
      </c>
      <c r="C36">
        <f t="shared" si="0"/>
        <v>-98</v>
      </c>
      <c r="D36">
        <f>-0.6*Tableau13[[#This Row],[velocity]]*ABS(Tableau13[[#This Row],[velocity]])</f>
        <v>85.248446421376755</v>
      </c>
      <c r="E36">
        <f>(Tableau13[[#This Row],[Fg]]+Tableau13[[#This Row],[Ffric]])/$N$2</f>
        <v>-1.2751553578623245</v>
      </c>
      <c r="F36">
        <f t="shared" si="2"/>
        <v>-11.919762750811273</v>
      </c>
      <c r="G36">
        <f>G35 +Tableau13[[#This Row],[velocity]]*Tableau13[[#This Row],[dt]]+Tableau13[[#This Row],[acceleration]]*Tableau13[[#This Row],[dt]]*Tableau13[[#This Row],[dt]]*0.5</f>
        <v>-17.119264988034665</v>
      </c>
      <c r="H36">
        <f>-0.5*9.8*Tableau13[[#This Row],[t]]*Tableau13[[#This Row],[t]]</f>
        <v>-22.126562500000002</v>
      </c>
    </row>
    <row r="37" spans="1:8" x14ac:dyDescent="0.35">
      <c r="A37">
        <f t="shared" si="1"/>
        <v>6.25E-2</v>
      </c>
      <c r="B37">
        <f>SUM($A$2:A37)</f>
        <v>2.1875</v>
      </c>
      <c r="C37">
        <f t="shared" si="0"/>
        <v>-98</v>
      </c>
      <c r="D37">
        <f>-0.6*Tableau13[[#This Row],[velocity]]*ABS(Tableau13[[#This Row],[velocity]])</f>
        <v>86.392223608743905</v>
      </c>
      <c r="E37">
        <f>(Tableau13[[#This Row],[Fg]]+Tableau13[[#This Row],[Ffric]])/$N$2</f>
        <v>-1.1607776391256095</v>
      </c>
      <c r="F37">
        <f t="shared" si="2"/>
        <v>-11.999459960677669</v>
      </c>
      <c r="G37">
        <f>G36 +Tableau13[[#This Row],[velocity]]*Tableau13[[#This Row],[dt]]+Tableau13[[#This Row],[acceleration]]*Tableau13[[#This Row],[dt]]*Tableau13[[#This Row],[dt]]*0.5</f>
        <v>-17.871498379403434</v>
      </c>
      <c r="H37">
        <f>-0.5*9.8*Tableau13[[#This Row],[t]]*Tableau13[[#This Row],[t]]</f>
        <v>-23.447265625</v>
      </c>
    </row>
    <row r="38" spans="1:8" x14ac:dyDescent="0.35">
      <c r="A38">
        <f t="shared" si="1"/>
        <v>6.25E-2</v>
      </c>
      <c r="B38">
        <f>SUM($A$2:A38)</f>
        <v>2.25</v>
      </c>
      <c r="C38">
        <f t="shared" si="0"/>
        <v>-98</v>
      </c>
      <c r="D38">
        <f>-0.6*Tableau13[[#This Row],[velocity]]*ABS(Tableau13[[#This Row],[velocity]])</f>
        <v>87.440034448869284</v>
      </c>
      <c r="E38">
        <f>(Tableau13[[#This Row],[Fg]]+Tableau13[[#This Row],[Ffric]])/$N$2</f>
        <v>-1.0559965551130717</v>
      </c>
      <c r="F38">
        <f t="shared" si="2"/>
        <v>-12.072008563123019</v>
      </c>
      <c r="G38">
        <f>G37 +Tableau13[[#This Row],[velocity]]*Tableau13[[#This Row],[dt]]+Tableau13[[#This Row],[acceleration]]*Tableau13[[#This Row],[dt]]*Tableau13[[#This Row],[dt]]*0.5</f>
        <v>-18.628061407870327</v>
      </c>
      <c r="H38">
        <f>-0.5*9.8*Tableau13[[#This Row],[t]]*Tableau13[[#This Row],[t]]</f>
        <v>-24.806250000000002</v>
      </c>
    </row>
    <row r="39" spans="1:8" x14ac:dyDescent="0.35">
      <c r="A39">
        <f t="shared" si="1"/>
        <v>6.25E-2</v>
      </c>
      <c r="B39">
        <f>SUM($A$2:A39)</f>
        <v>2.3125</v>
      </c>
      <c r="C39">
        <f t="shared" si="0"/>
        <v>-98</v>
      </c>
      <c r="D39">
        <f>-0.6*Tableau13[[#This Row],[velocity]]*ABS(Tableau13[[#This Row],[velocity]])</f>
        <v>88.398747991013636</v>
      </c>
      <c r="E39">
        <f>(Tableau13[[#This Row],[Fg]]+Tableau13[[#This Row],[Ffric]])/$N$2</f>
        <v>-0.9601252008986364</v>
      </c>
      <c r="F39">
        <f t="shared" si="2"/>
        <v>-12.138008347817586</v>
      </c>
      <c r="G39">
        <f>G38 +Tableau13[[#This Row],[velocity]]*Tableau13[[#This Row],[dt]]+Tableau13[[#This Row],[acceleration]]*Tableau13[[#This Row],[dt]]*Tableau13[[#This Row],[dt]]*0.5</f>
        <v>-19.388562174141928</v>
      </c>
      <c r="H39">
        <f>-0.5*9.8*Tableau13[[#This Row],[t]]*Tableau13[[#This Row],[t]]</f>
        <v>-26.203515625000001</v>
      </c>
    </row>
    <row r="40" spans="1:8" x14ac:dyDescent="0.35">
      <c r="A40">
        <f t="shared" si="1"/>
        <v>6.25E-2</v>
      </c>
      <c r="B40">
        <f>SUM($A$2:A40)</f>
        <v>2.375</v>
      </c>
      <c r="C40">
        <f t="shared" si="0"/>
        <v>-98</v>
      </c>
      <c r="D40">
        <f>-0.6*Tableau13[[#This Row],[velocity]]*ABS(Tableau13[[#This Row],[velocity]])</f>
        <v>89.274959132213738</v>
      </c>
      <c r="E40">
        <f>(Tableau13[[#This Row],[Fg]]+Tableau13[[#This Row],[Ffric]])/$N$2</f>
        <v>-0.87250408677862623</v>
      </c>
      <c r="F40">
        <f t="shared" si="2"/>
        <v>-12.19801617287375</v>
      </c>
      <c r="G40">
        <f>G39 +Tableau13[[#This Row],[velocity]]*Tableau13[[#This Row],[dt]]+Tableau13[[#This Row],[acceleration]]*Tableau13[[#This Row],[dt]]*Tableau13[[#This Row],[dt]]*0.5</f>
        <v>-20.152642294491027</v>
      </c>
      <c r="H40">
        <f>-0.5*9.8*Tableau13[[#This Row],[t]]*Tableau13[[#This Row],[t]]</f>
        <v>-27.639062500000001</v>
      </c>
    </row>
    <row r="41" spans="1:8" x14ac:dyDescent="0.35">
      <c r="A41">
        <f t="shared" si="1"/>
        <v>6.25E-2</v>
      </c>
      <c r="B41">
        <f>SUM($A$2:A41)</f>
        <v>2.4375</v>
      </c>
      <c r="C41">
        <f t="shared" si="0"/>
        <v>-98</v>
      </c>
      <c r="D41">
        <f>-0.6*Tableau13[[#This Row],[velocity]]*ABS(Tableau13[[#This Row],[velocity]])</f>
        <v>90.074954765370805</v>
      </c>
      <c r="E41">
        <f>(Tableau13[[#This Row],[Fg]]+Tableau13[[#This Row],[Ffric]])/$N$2</f>
        <v>-0.79250452346291955</v>
      </c>
      <c r="F41">
        <f t="shared" si="2"/>
        <v>-12.252547678297415</v>
      </c>
      <c r="G41">
        <f>G40 +Tableau13[[#This Row],[velocity]]*Tableau13[[#This Row],[dt]]+Tableau13[[#This Row],[acceleration]]*Tableau13[[#This Row],[dt]]*Tableau13[[#This Row],[dt]]*0.5</f>
        <v>-20.919974384782002</v>
      </c>
      <c r="H41">
        <f>-0.5*9.8*Tableau13[[#This Row],[t]]*Tableau13[[#This Row],[t]]</f>
        <v>-29.112890625000002</v>
      </c>
    </row>
    <row r="42" spans="1:8" x14ac:dyDescent="0.35">
      <c r="A42">
        <f t="shared" si="1"/>
        <v>6.25E-2</v>
      </c>
      <c r="B42">
        <f>SUM($A$2:A42)</f>
        <v>2.5</v>
      </c>
      <c r="C42">
        <f t="shared" si="0"/>
        <v>-98</v>
      </c>
      <c r="D42">
        <f>-0.6*Tableau13[[#This Row],[velocity]]*ABS(Tableau13[[#This Row],[velocity]])</f>
        <v>90.804691748435445</v>
      </c>
      <c r="E42">
        <f>(Tableau13[[#This Row],[Fg]]+Tableau13[[#This Row],[Ffric]])/$N$2</f>
        <v>-0.7195308251564555</v>
      </c>
      <c r="F42">
        <f t="shared" si="2"/>
        <v>-12.302079211013847</v>
      </c>
      <c r="G42">
        <f>G41 +Tableau13[[#This Row],[velocity]]*Tableau13[[#This Row],[dt]]+Tableau13[[#This Row],[acceleration]]*Tableau13[[#This Row],[dt]]*Tableau13[[#This Row],[dt]]*0.5</f>
        <v>-21.690259669113249</v>
      </c>
      <c r="H42">
        <f>-0.5*9.8*Tableau13[[#This Row],[t]]*Tableau13[[#This Row],[t]]</f>
        <v>-30.625</v>
      </c>
    </row>
    <row r="43" spans="1:8" x14ac:dyDescent="0.35">
      <c r="A43">
        <f t="shared" si="1"/>
        <v>6.25E-2</v>
      </c>
      <c r="B43">
        <f>SUM($A$2:A43)</f>
        <v>2.5625</v>
      </c>
      <c r="C43">
        <f t="shared" si="0"/>
        <v>-98</v>
      </c>
      <c r="D43">
        <f>-0.6*Tableau13[[#This Row],[velocity]]*ABS(Tableau13[[#This Row],[velocity]])</f>
        <v>91.469784555924335</v>
      </c>
      <c r="E43">
        <f>(Tableau13[[#This Row],[Fg]]+Tableau13[[#This Row],[Ffric]])/$N$2</f>
        <v>-0.65302154440756655</v>
      </c>
      <c r="F43">
        <f t="shared" si="2"/>
        <v>-12.347049887586126</v>
      </c>
      <c r="G43">
        <f>G42 +Tableau13[[#This Row],[velocity]]*Tableau13[[#This Row],[dt]]+Tableau13[[#This Row],[acceleration]]*Tableau13[[#This Row],[dt]]*Tableau13[[#This Row],[dt]]*0.5</f>
        <v>-22.463225719791303</v>
      </c>
      <c r="H43">
        <f>-0.5*9.8*Tableau13[[#This Row],[t]]*Tableau13[[#This Row],[t]]</f>
        <v>-32.175390624999999</v>
      </c>
    </row>
    <row r="44" spans="1:8" x14ac:dyDescent="0.35">
      <c r="A44">
        <f t="shared" si="1"/>
        <v>6.25E-2</v>
      </c>
      <c r="B44">
        <f>SUM($A$2:A44)</f>
        <v>2.625</v>
      </c>
      <c r="C44">
        <f t="shared" si="0"/>
        <v>-98</v>
      </c>
      <c r="D44">
        <f>-0.6*Tableau13[[#This Row],[velocity]]*ABS(Tableau13[[#This Row],[velocity]])</f>
        <v>92.075500736950431</v>
      </c>
      <c r="E44">
        <f>(Tableau13[[#This Row],[Fg]]+Tableau13[[#This Row],[Ffric]])/$N$2</f>
        <v>-0.59244992630495685</v>
      </c>
      <c r="F44">
        <f t="shared" si="2"/>
        <v>-12.387863734111599</v>
      </c>
      <c r="G44">
        <f>G43 +Tableau13[[#This Row],[velocity]]*Tableau13[[#This Row],[dt]]+Tableau13[[#This Row],[acceleration]]*Tableau13[[#This Row],[dt]]*Tableau13[[#This Row],[dt]]*0.5</f>
        <v>-23.238624331935593</v>
      </c>
      <c r="H44">
        <f>-0.5*9.8*Tableau13[[#This Row],[t]]*Tableau13[[#This Row],[t]]</f>
        <v>-33.764062500000001</v>
      </c>
    </row>
    <row r="45" spans="1:8" x14ac:dyDescent="0.35">
      <c r="A45">
        <f t="shared" si="1"/>
        <v>6.25E-2</v>
      </c>
      <c r="B45">
        <f>SUM($A$2:A45)</f>
        <v>2.6875</v>
      </c>
      <c r="C45">
        <f t="shared" si="0"/>
        <v>-98</v>
      </c>
      <c r="D45">
        <f>-0.6*Tableau13[[#This Row],[velocity]]*ABS(Tableau13[[#This Row],[velocity]])</f>
        <v>92.626762557696651</v>
      </c>
      <c r="E45">
        <f>(Tableau13[[#This Row],[Fg]]+Tableau13[[#This Row],[Ffric]])/$N$2</f>
        <v>-0.53732374423033491</v>
      </c>
      <c r="F45">
        <f t="shared" si="2"/>
        <v>-12.42489185450566</v>
      </c>
      <c r="G45">
        <f>G44 +Tableau13[[#This Row],[velocity]]*Tableau13[[#This Row],[dt]]+Tableau13[[#This Row],[acceleration]]*Tableau13[[#This Row],[dt]]*Tableau13[[#This Row],[dt]]*0.5</f>
        <v>-24.01622953328015</v>
      </c>
      <c r="H45">
        <f>-0.5*9.8*Tableau13[[#This Row],[t]]*Tableau13[[#This Row],[t]]</f>
        <v>-35.391015625000001</v>
      </c>
    </row>
    <row r="46" spans="1:8" x14ac:dyDescent="0.35">
      <c r="A46">
        <f t="shared" si="1"/>
        <v>6.25E-2</v>
      </c>
      <c r="B46">
        <f>SUM($A$2:A46)</f>
        <v>2.75</v>
      </c>
      <c r="C46">
        <f t="shared" si="0"/>
        <v>-98</v>
      </c>
      <c r="D46">
        <f>-0.6*Tableau13[[#This Row],[velocity]]*ABS(Tableau13[[#This Row],[velocity]])</f>
        <v>93.128153443679963</v>
      </c>
      <c r="E46">
        <f>(Tableau13[[#This Row],[Fg]]+Tableau13[[#This Row],[Ffric]])/$N$2</f>
        <v>-0.48718465563200369</v>
      </c>
      <c r="F46">
        <f t="shared" si="2"/>
        <v>-12.458474588520055</v>
      </c>
      <c r="G46">
        <f>G45 +Tableau13[[#This Row],[velocity]]*Tableau13[[#This Row],[dt]]+Tableau13[[#This Row],[acceleration]]*Tableau13[[#This Row],[dt]]*Tableau13[[#This Row],[dt]]*0.5</f>
        <v>-24.795835727593186</v>
      </c>
      <c r="H46">
        <f>-0.5*9.8*Tableau13[[#This Row],[t]]*Tableau13[[#This Row],[t]]</f>
        <v>-37.056250000000006</v>
      </c>
    </row>
    <row r="47" spans="1:8" x14ac:dyDescent="0.35">
      <c r="A47">
        <f t="shared" si="1"/>
        <v>6.25E-2</v>
      </c>
      <c r="B47">
        <f>SUM($A$2:A47)</f>
        <v>2.8125</v>
      </c>
      <c r="C47">
        <f t="shared" si="0"/>
        <v>-98</v>
      </c>
      <c r="D47">
        <f>-0.6*Tableau13[[#This Row],[velocity]]*ABS(Tableau13[[#This Row],[velocity]])</f>
        <v>93.583928054045941</v>
      </c>
      <c r="E47">
        <f>(Tableau13[[#This Row],[Fg]]+Tableau13[[#This Row],[Ffric]])/$N$2</f>
        <v>-0.44160719459540587</v>
      </c>
      <c r="F47">
        <f t="shared" si="2"/>
        <v>-12.488923629497055</v>
      </c>
      <c r="G47">
        <f>G46 +Tableau13[[#This Row],[velocity]]*Tableau13[[#This Row],[dt]]+Tableau13[[#This Row],[acceleration]]*Tableau13[[#This Row],[dt]]*Tableau13[[#This Row],[dt]]*0.5</f>
        <v>-25.577255968488696</v>
      </c>
      <c r="H47">
        <f>-0.5*9.8*Tableau13[[#This Row],[t]]*Tableau13[[#This Row],[t]]</f>
        <v>-38.759765625000007</v>
      </c>
    </row>
    <row r="48" spans="1:8" x14ac:dyDescent="0.35">
      <c r="A48">
        <f t="shared" si="1"/>
        <v>6.25E-2</v>
      </c>
      <c r="B48">
        <f>SUM($A$2:A48)</f>
        <v>2.875</v>
      </c>
      <c r="C48">
        <f t="shared" si="0"/>
        <v>-98</v>
      </c>
      <c r="D48">
        <f>-0.6*Tableau13[[#This Row],[velocity]]*ABS(Tableau13[[#This Row],[velocity]])</f>
        <v>93.99802501450425</v>
      </c>
      <c r="E48">
        <f>(Tableau13[[#This Row],[Fg]]+Tableau13[[#This Row],[Ffric]])/$N$2</f>
        <v>-0.40019749854957498</v>
      </c>
      <c r="F48">
        <f t="shared" si="2"/>
        <v>-12.516524079159268</v>
      </c>
      <c r="G48">
        <f>G47 +Tableau13[[#This Row],[velocity]]*Tableau13[[#This Row],[dt]]+Tableau13[[#This Row],[acceleration]]*Tableau13[[#This Row],[dt]]*Tableau13[[#This Row],[dt]]*0.5</f>
        <v>-26.360320359175507</v>
      </c>
      <c r="H48">
        <f>-0.5*9.8*Tableau13[[#This Row],[t]]*Tableau13[[#This Row],[t]]</f>
        <v>-40.501562499999999</v>
      </c>
    </row>
    <row r="49" spans="1:8" x14ac:dyDescent="0.35">
      <c r="A49">
        <f t="shared" si="1"/>
        <v>6.25E-2</v>
      </c>
      <c r="B49">
        <f>SUM($A$2:A49)</f>
        <v>2.9375</v>
      </c>
      <c r="C49">
        <f t="shared" si="0"/>
        <v>-98</v>
      </c>
      <c r="D49">
        <f>-0.6*Tableau13[[#This Row],[velocity]]*ABS(Tableau13[[#This Row],[velocity]])</f>
        <v>94.374081506931574</v>
      </c>
      <c r="E49">
        <f>(Tableau13[[#This Row],[Fg]]+Tableau13[[#This Row],[Ffric]])/$N$2</f>
        <v>-0.36259184930684257</v>
      </c>
      <c r="F49">
        <f t="shared" si="2"/>
        <v>-12.541536422818616</v>
      </c>
      <c r="G49">
        <f>G48 +Tableau13[[#This Row],[velocity]]*Tableau13[[#This Row],[dt]]+Tableau13[[#This Row],[acceleration]]*Tableau13[[#This Row],[dt]]*Tableau13[[#This Row],[dt]]*0.5</f>
        <v>-27.14487457280735</v>
      </c>
      <c r="H49">
        <f>-0.5*9.8*Tableau13[[#This Row],[t]]*Tableau13[[#This Row],[t]]</f>
        <v>-42.281640625000001</v>
      </c>
    </row>
    <row r="50" spans="1:8" x14ac:dyDescent="0.35">
      <c r="A50">
        <f t="shared" si="1"/>
        <v>6.25E-2</v>
      </c>
      <c r="B50">
        <f>SUM($A$2:A50)</f>
        <v>3</v>
      </c>
      <c r="C50">
        <f t="shared" si="0"/>
        <v>-98</v>
      </c>
      <c r="D50">
        <f>-0.6*Tableau13[[#This Row],[velocity]]*ABS(Tableau13[[#This Row],[velocity]])</f>
        <v>94.715449062774283</v>
      </c>
      <c r="E50">
        <f>(Tableau13[[#This Row],[Fg]]+Tableau13[[#This Row],[Ffric]])/$N$2</f>
        <v>-0.3284550937225717</v>
      </c>
      <c r="F50">
        <f t="shared" si="2"/>
        <v>-12.564198413400295</v>
      </c>
      <c r="G50">
        <f>G49 +Tableau13[[#This Row],[velocity]]*Tableau13[[#This Row],[dt]]+Tableau13[[#This Row],[acceleration]]*Tableau13[[#This Row],[dt]]*Tableau13[[#This Row],[dt]]*0.5</f>
        <v>-27.930778487499794</v>
      </c>
      <c r="H50">
        <f>-0.5*9.8*Tableau13[[#This Row],[t]]*Tableau13[[#This Row],[t]]</f>
        <v>-44.1</v>
      </c>
    </row>
    <row r="51" spans="1:8" x14ac:dyDescent="0.35">
      <c r="A51">
        <f t="shared" si="1"/>
        <v>6.25E-2</v>
      </c>
      <c r="B51">
        <f>SUM($A$2:A51)</f>
        <v>3.0625</v>
      </c>
      <c r="C51">
        <f t="shared" si="0"/>
        <v>-98</v>
      </c>
      <c r="D51">
        <f>-0.6*Tableau13[[#This Row],[velocity]]*ABS(Tableau13[[#This Row],[velocity]])</f>
        <v>95.025210035522974</v>
      </c>
      <c r="E51">
        <f>(Tableau13[[#This Row],[Fg]]+Tableau13[[#This Row],[Ffric]])/$N$2</f>
        <v>-0.29747899644770259</v>
      </c>
      <c r="F51">
        <f t="shared" si="2"/>
        <v>-12.584726856757955</v>
      </c>
      <c r="G51">
        <f>G50 +Tableau13[[#This Row],[velocity]]*Tableau13[[#This Row],[dt]]+Tableau13[[#This Row],[acceleration]]*Tableau13[[#This Row],[dt]]*Tableau13[[#This Row],[dt]]*0.5</f>
        <v>-28.717904929712105</v>
      </c>
      <c r="H51">
        <f>-0.5*9.8*Tableau13[[#This Row],[t]]*Tableau13[[#This Row],[t]]</f>
        <v>-45.956640625000006</v>
      </c>
    </row>
    <row r="52" spans="1:8" x14ac:dyDescent="0.35">
      <c r="A52">
        <f t="shared" si="1"/>
        <v>6.25E-2</v>
      </c>
      <c r="B52">
        <f>SUM($A$2:A52)</f>
        <v>3.125</v>
      </c>
      <c r="C52">
        <f t="shared" si="0"/>
        <v>-98</v>
      </c>
      <c r="D52">
        <f>-0.6*Tableau13[[#This Row],[velocity]]*ABS(Tableau13[[#This Row],[velocity]])</f>
        <v>95.306194336451085</v>
      </c>
      <c r="E52">
        <f>(Tableau13[[#This Row],[Fg]]+Tableau13[[#This Row],[Ffric]])/$N$2</f>
        <v>-0.26938056635489149</v>
      </c>
      <c r="F52">
        <f t="shared" si="2"/>
        <v>-12.603319294035936</v>
      </c>
      <c r="G52">
        <f>G51 +Tableau13[[#This Row],[velocity]]*Tableau13[[#This Row],[dt]]+Tableau13[[#This Row],[acceleration]]*Tableau13[[#This Row],[dt]]*Tableau13[[#This Row],[dt]]*0.5</f>
        <v>-29.506138519508013</v>
      </c>
      <c r="H52">
        <f>-0.5*9.8*Tableau13[[#This Row],[t]]*Tableau13[[#This Row],[t]]</f>
        <v>-47.851562500000007</v>
      </c>
    </row>
    <row r="53" spans="1:8" x14ac:dyDescent="0.35">
      <c r="A53">
        <f t="shared" si="1"/>
        <v>6.25E-2</v>
      </c>
      <c r="B53">
        <f>SUM($A$2:A53)</f>
        <v>3.1875</v>
      </c>
      <c r="C53">
        <f t="shared" si="0"/>
        <v>-98</v>
      </c>
      <c r="D53">
        <f>-0.6*Tableau13[[#This Row],[velocity]]*ABS(Tableau13[[#This Row],[velocity]])</f>
        <v>95.560996109458088</v>
      </c>
      <c r="E53">
        <f>(Tableau13[[#This Row],[Fg]]+Tableau13[[#This Row],[Ffric]])/$N$2</f>
        <v>-0.24390038905419117</v>
      </c>
      <c r="F53">
        <f t="shared" si="2"/>
        <v>-12.620155579433117</v>
      </c>
      <c r="G53">
        <f>G52 +Tableau13[[#This Row],[velocity]]*Tableau13[[#This Row],[dt]]+Tableau13[[#This Row],[acceleration]]*Tableau13[[#This Row],[dt]]*Tableau13[[#This Row],[dt]]*0.5</f>
        <v>-30.295374611169954</v>
      </c>
      <c r="H53">
        <f>-0.5*9.8*Tableau13[[#This Row],[t]]*Tableau13[[#This Row],[t]]</f>
        <v>-49.784765624999999</v>
      </c>
    </row>
    <row r="54" spans="1:8" x14ac:dyDescent="0.35">
      <c r="A54">
        <f t="shared" si="1"/>
        <v>6.25E-2</v>
      </c>
      <c r="B54">
        <f>SUM($A$2:A54)</f>
        <v>3.25</v>
      </c>
      <c r="C54">
        <f t="shared" si="0"/>
        <v>-98</v>
      </c>
      <c r="D54">
        <f>-0.6*Tableau13[[#This Row],[velocity]]*ABS(Tableau13[[#This Row],[velocity]])</f>
        <v>95.791990097232457</v>
      </c>
      <c r="E54">
        <f>(Tableau13[[#This Row],[Fg]]+Tableau13[[#This Row],[Ffric]])/$N$2</f>
        <v>-0.22080099027675432</v>
      </c>
      <c r="F54">
        <f t="shared" si="2"/>
        <v>-12.635399353749005</v>
      </c>
      <c r="G54">
        <f>G53 +Tableau13[[#This Row],[velocity]]*Tableau13[[#This Row],[dt]]+Tableau13[[#This Row],[acceleration]]*Tableau13[[#This Row],[dt]]*Tableau13[[#This Row],[dt]]*0.5</f>
        <v>-31.085518322713401</v>
      </c>
      <c r="H54">
        <f>-0.5*9.8*Tableau13[[#This Row],[t]]*Tableau13[[#This Row],[t]]</f>
        <v>-51.756250000000001</v>
      </c>
    </row>
    <row r="55" spans="1:8" x14ac:dyDescent="0.35">
      <c r="A55">
        <f t="shared" si="1"/>
        <v>6.25E-2</v>
      </c>
      <c r="B55">
        <f>SUM($A$2:A55)</f>
        <v>3.3125</v>
      </c>
      <c r="C55">
        <f t="shared" si="0"/>
        <v>-98</v>
      </c>
      <c r="D55">
        <f>-0.6*Tableau13[[#This Row],[velocity]]*ABS(Tableau13[[#This Row],[velocity]])</f>
        <v>96.001347513996151</v>
      </c>
      <c r="E55">
        <f>(Tableau13[[#This Row],[Fg]]+Tableau13[[#This Row],[Ffric]])/$N$2</f>
        <v>-0.19986524860038485</v>
      </c>
      <c r="F55">
        <f t="shared" si="2"/>
        <v>-12.649199415641302</v>
      </c>
      <c r="G55">
        <f>G54 +Tableau13[[#This Row],[velocity]]*Tableau13[[#This Row],[dt]]+Tableau13[[#This Row],[acceleration]]*Tableau13[[#This Row],[dt]]*Tableau13[[#This Row],[dt]]*0.5</f>
        <v>-31.876483648004655</v>
      </c>
      <c r="H55">
        <f>-0.5*9.8*Tableau13[[#This Row],[t]]*Tableau13[[#This Row],[t]]</f>
        <v>-53.766015625000009</v>
      </c>
    </row>
    <row r="56" spans="1:8" x14ac:dyDescent="0.35">
      <c r="A56">
        <f t="shared" si="1"/>
        <v>6.25E-2</v>
      </c>
      <c r="B56">
        <f>SUM($A$2:A56)</f>
        <v>3.375</v>
      </c>
      <c r="C56">
        <f t="shared" si="0"/>
        <v>-98</v>
      </c>
      <c r="D56">
        <f>-0.6*Tableau13[[#This Row],[velocity]]*ABS(Tableau13[[#This Row],[velocity]])</f>
        <v>96.191051291644499</v>
      </c>
      <c r="E56">
        <f>(Tableau13[[#This Row],[Fg]]+Tableau13[[#This Row],[Ffric]])/$N$2</f>
        <v>-0.18089487083555014</v>
      </c>
      <c r="F56">
        <f t="shared" si="2"/>
        <v>-12.661690993678826</v>
      </c>
      <c r="G56">
        <f>G55 +Tableau13[[#This Row],[velocity]]*Tableau13[[#This Row],[dt]]+Tableau13[[#This Row],[acceleration]]*Tableau13[[#This Row],[dt]]*Tableau13[[#This Row],[dt]]*0.5</f>
        <v>-32.668192645404183</v>
      </c>
      <c r="H56">
        <f>-0.5*9.8*Tableau13[[#This Row],[t]]*Tableau13[[#This Row],[t]]</f>
        <v>-55.814062500000006</v>
      </c>
    </row>
    <row r="57" spans="1:8" x14ac:dyDescent="0.35">
      <c r="A57">
        <f t="shared" si="1"/>
        <v>6.25E-2</v>
      </c>
      <c r="B57">
        <f>SUM($A$2:A57)</f>
        <v>3.4375</v>
      </c>
      <c r="C57">
        <f t="shared" si="0"/>
        <v>-98</v>
      </c>
      <c r="D57">
        <f>-0.6*Tableau13[[#This Row],[velocity]]*ABS(Tableau13[[#This Row],[velocity]])</f>
        <v>96.362910607833214</v>
      </c>
      <c r="E57">
        <f>(Tableau13[[#This Row],[Fg]]+Tableau13[[#This Row],[Ffric]])/$N$2</f>
        <v>-0.16370893921667856</v>
      </c>
      <c r="F57">
        <f t="shared" si="2"/>
        <v>-12.672996923106048</v>
      </c>
      <c r="G57">
        <f>G56 +Tableau13[[#This Row],[velocity]]*Tableau13[[#This Row],[dt]]+Tableau13[[#This Row],[acceleration]]*Tableau13[[#This Row],[dt]]*Tableau13[[#This Row],[dt]]*0.5</f>
        <v>-33.460574697120222</v>
      </c>
      <c r="H57">
        <f>-0.5*9.8*Tableau13[[#This Row],[t]]*Tableau13[[#This Row],[t]]</f>
        <v>-57.900390625</v>
      </c>
    </row>
    <row r="58" spans="1:8" x14ac:dyDescent="0.35">
      <c r="A58">
        <f t="shared" si="1"/>
        <v>6.25E-2</v>
      </c>
      <c r="B58">
        <f>SUM($A$2:A58)</f>
        <v>3.5</v>
      </c>
      <c r="C58">
        <f t="shared" si="0"/>
        <v>-98</v>
      </c>
      <c r="D58">
        <f>-0.6*Tableau13[[#This Row],[velocity]]*ABS(Tableau13[[#This Row],[velocity]])</f>
        <v>96.518574638002136</v>
      </c>
      <c r="E58">
        <f>(Tableau13[[#This Row],[Fg]]+Tableau13[[#This Row],[Ffric]])/$N$2</f>
        <v>-0.14814253619978643</v>
      </c>
      <c r="F58">
        <f t="shared" si="2"/>
        <v>-12.683228731807091</v>
      </c>
      <c r="G58">
        <f>G57 +Tableau13[[#This Row],[velocity]]*Tableau13[[#This Row],[dt]]+Tableau13[[#This Row],[acceleration]]*Tableau13[[#This Row],[dt]]*Tableau13[[#This Row],[dt]]*0.5</f>
        <v>-34.253565833749178</v>
      </c>
      <c r="H58">
        <f>-0.5*9.8*Tableau13[[#This Row],[t]]*Tableau13[[#This Row],[t]]</f>
        <v>-60.025000000000006</v>
      </c>
    </row>
    <row r="59" spans="1:8" x14ac:dyDescent="0.35">
      <c r="A59">
        <f t="shared" si="1"/>
        <v>6.25E-2</v>
      </c>
      <c r="B59">
        <f>SUM($A$2:A59)</f>
        <v>3.5625</v>
      </c>
      <c r="C59">
        <f t="shared" si="0"/>
        <v>-98</v>
      </c>
      <c r="D59">
        <f>-0.6*Tableau13[[#This Row],[velocity]]*ABS(Tableau13[[#This Row],[velocity]])</f>
        <v>96.659545499799151</v>
      </c>
      <c r="E59">
        <f>(Tableau13[[#This Row],[Fg]]+Tableau13[[#This Row],[Ffric]])/$N$2</f>
        <v>-0.13404545002008489</v>
      </c>
      <c r="F59">
        <f t="shared" si="2"/>
        <v>-12.692487640319579</v>
      </c>
      <c r="G59">
        <f>G58 +Tableau13[[#This Row],[velocity]]*Tableau13[[#This Row],[dt]]+Tableau13[[#This Row],[acceleration]]*Tableau13[[#This Row],[dt]]*Tableau13[[#This Row],[dt]]*0.5</f>
        <v>-35.047108118788721</v>
      </c>
      <c r="H59">
        <f>-0.5*9.8*Tableau13[[#This Row],[t]]*Tableau13[[#This Row],[t]]</f>
        <v>-62.187890625000001</v>
      </c>
    </row>
    <row r="60" spans="1:8" x14ac:dyDescent="0.35">
      <c r="A60">
        <f t="shared" si="1"/>
        <v>6.25E-2</v>
      </c>
      <c r="B60">
        <f>SUM($A$2:A60)</f>
        <v>3.625</v>
      </c>
      <c r="C60">
        <f t="shared" si="0"/>
        <v>-98</v>
      </c>
      <c r="D60">
        <f>-0.6*Tableau13[[#This Row],[velocity]]*ABS(Tableau13[[#This Row],[velocity]])</f>
        <v>96.78719037904888</v>
      </c>
      <c r="E60">
        <f>(Tableau13[[#This Row],[Fg]]+Tableau13[[#This Row],[Ffric]])/$N$2</f>
        <v>-0.12128096209511199</v>
      </c>
      <c r="F60">
        <f t="shared" si="2"/>
        <v>-12.700865480945835</v>
      </c>
      <c r="G60">
        <f>G59 +Tableau13[[#This Row],[velocity]]*Tableau13[[#This Row],[dt]]+Tableau13[[#This Row],[acceleration]]*Tableau13[[#This Row],[dt]]*Tableau13[[#This Row],[dt]]*0.5</f>
        <v>-35.841149088226928</v>
      </c>
      <c r="H60">
        <f>-0.5*9.8*Tableau13[[#This Row],[t]]*Tableau13[[#This Row],[t]]</f>
        <v>-64.389062500000009</v>
      </c>
    </row>
    <row r="61" spans="1:8" x14ac:dyDescent="0.35">
      <c r="A61">
        <f t="shared" si="1"/>
        <v>6.25E-2</v>
      </c>
      <c r="B61">
        <f>SUM($A$2:A61)</f>
        <v>3.6875</v>
      </c>
      <c r="C61">
        <f t="shared" si="0"/>
        <v>-98</v>
      </c>
      <c r="D61">
        <f>-0.6*Tableau13[[#This Row],[velocity]]*ABS(Tableau13[[#This Row],[velocity]])</f>
        <v>96.902752842308558</v>
      </c>
      <c r="E61">
        <f>(Tableau13[[#This Row],[Fg]]+Tableau13[[#This Row],[Ffric]])/$N$2</f>
        <v>-0.10972471576914415</v>
      </c>
      <c r="F61">
        <f t="shared" si="2"/>
        <v>-12.708445541076779</v>
      </c>
      <c r="G61">
        <f>G60 +Tableau13[[#This Row],[velocity]]*Tableau13[[#This Row],[dt]]+Tableau13[[#This Row],[acceleration]]*Tableau13[[#This Row],[dt]]*Tableau13[[#This Row],[dt]]*0.5</f>
        <v>-36.635641240629717</v>
      </c>
      <c r="H61">
        <f>-0.5*9.8*Tableau13[[#This Row],[t]]*Tableau13[[#This Row],[t]]</f>
        <v>-66.628515625000006</v>
      </c>
    </row>
    <row r="62" spans="1:8" x14ac:dyDescent="0.35">
      <c r="A62">
        <f t="shared" si="1"/>
        <v>6.25E-2</v>
      </c>
      <c r="B62">
        <f>SUM($A$2:A62)</f>
        <v>3.75</v>
      </c>
      <c r="C62">
        <f t="shared" si="0"/>
        <v>-98</v>
      </c>
      <c r="D62">
        <f>-0.6*Tableau13[[#This Row],[velocity]]*ABS(Tableau13[[#This Row],[velocity]])</f>
        <v>97.007363353032417</v>
      </c>
      <c r="E62">
        <f>(Tableau13[[#This Row],[Fg]]+Tableau13[[#This Row],[Ffric]])/$N$2</f>
        <v>-9.9263664696758264E-2</v>
      </c>
      <c r="F62">
        <f t="shared" si="2"/>
        <v>-12.715303335812351</v>
      </c>
      <c r="G62">
        <f>G61 +Tableau13[[#This Row],[velocity]]*Tableau13[[#This Row],[dt]]+Tableau13[[#This Row],[acceleration]]*Tableau13[[#This Row],[dt]]*Tableau13[[#This Row],[dt]]*0.5</f>
        <v>-37.430541573463096</v>
      </c>
      <c r="H62">
        <f>-0.5*9.8*Tableau13[[#This Row],[t]]*Tableau13[[#This Row],[t]]</f>
        <v>-68.90625</v>
      </c>
    </row>
    <row r="63" spans="1:8" x14ac:dyDescent="0.35">
      <c r="A63">
        <f t="shared" si="1"/>
        <v>6.25E-2</v>
      </c>
      <c r="B63">
        <f>SUM($A$2:A63)</f>
        <v>3.8125</v>
      </c>
      <c r="C63">
        <f t="shared" si="0"/>
        <v>-98</v>
      </c>
      <c r="D63">
        <f>-0.6*Tableau13[[#This Row],[velocity]]*ABS(Tableau13[[#This Row],[velocity]])</f>
        <v>97.102049017159274</v>
      </c>
      <c r="E63">
        <f>(Tableau13[[#This Row],[Fg]]+Tableau13[[#This Row],[Ffric]])/$N$2</f>
        <v>-8.9795098284072589E-2</v>
      </c>
      <c r="F63">
        <f t="shared" si="2"/>
        <v>-12.721507314855899</v>
      </c>
      <c r="G63">
        <f>G62 +Tableau13[[#This Row],[velocity]]*Tableau13[[#This Row],[dt]]+Tableau13[[#This Row],[acceleration]]*Tableau13[[#This Row],[dt]]*Tableau13[[#This Row],[dt]]*0.5</f>
        <v>-38.225811161692924</v>
      </c>
      <c r="H63">
        <f>-0.5*9.8*Tableau13[[#This Row],[t]]*Tableau13[[#This Row],[t]]</f>
        <v>-71.222265625000006</v>
      </c>
    </row>
    <row r="64" spans="1:8" x14ac:dyDescent="0.35">
      <c r="A64">
        <f t="shared" si="1"/>
        <v>6.25E-2</v>
      </c>
      <c r="B64">
        <f>SUM($A$2:A64)</f>
        <v>3.875</v>
      </c>
      <c r="C64">
        <f t="shared" si="0"/>
        <v>-98</v>
      </c>
      <c r="D64">
        <f>-0.6*Tableau13[[#This Row],[velocity]]*ABS(Tableau13[[#This Row],[velocity]])</f>
        <v>97.187742590164191</v>
      </c>
      <c r="E64">
        <f>(Tableau13[[#This Row],[Fg]]+Tableau13[[#This Row],[Ffric]])/$N$2</f>
        <v>-8.122574098358086E-2</v>
      </c>
      <c r="F64">
        <f t="shared" si="2"/>
        <v>-12.727119508498653</v>
      </c>
      <c r="G64">
        <f>G63 +Tableau13[[#This Row],[velocity]]*Tableau13[[#This Row],[dt]]+Tableau13[[#This Row],[acceleration]]*Tableau13[[#This Row],[dt]]*Tableau13[[#This Row],[dt]]*0.5</f>
        <v>-39.02141477499945</v>
      </c>
      <c r="H64">
        <f>-0.5*9.8*Tableau13[[#This Row],[t]]*Tableau13[[#This Row],[t]]</f>
        <v>-73.576562500000009</v>
      </c>
    </row>
    <row r="65" spans="1:8" x14ac:dyDescent="0.35">
      <c r="A65">
        <f t="shared" si="1"/>
        <v>6.25E-2</v>
      </c>
      <c r="B65">
        <f>SUM($A$2:A65)</f>
        <v>3.9375</v>
      </c>
      <c r="C65">
        <f t="shared" si="0"/>
        <v>-98</v>
      </c>
      <c r="D65">
        <f>-0.6*Tableau13[[#This Row],[velocity]]*ABS(Tableau13[[#This Row],[velocity]])</f>
        <v>97.265290781788224</v>
      </c>
      <c r="E65">
        <f>(Tableau13[[#This Row],[Fg]]+Tableau13[[#This Row],[Ffric]])/$N$2</f>
        <v>-7.347092182117762E-2</v>
      </c>
      <c r="F65">
        <f t="shared" si="2"/>
        <v>-12.732196117310126</v>
      </c>
      <c r="G65">
        <f>G64 +Tableau13[[#This Row],[velocity]]*Tableau13[[#This Row],[dt]]+Tableau13[[#This Row],[acceleration]]*Tableau13[[#This Row],[dt]]*Tableau13[[#This Row],[dt]]*0.5</f>
        <v>-39.817320530225508</v>
      </c>
      <c r="H65">
        <f>-0.5*9.8*Tableau13[[#This Row],[t]]*Tableau13[[#This Row],[t]]</f>
        <v>-75.969140625000009</v>
      </c>
    </row>
    <row r="66" spans="1:8" x14ac:dyDescent="0.35">
      <c r="A66">
        <f t="shared" si="1"/>
        <v>6.25E-2</v>
      </c>
      <c r="B66">
        <f>SUM($A$2:A66)</f>
        <v>4</v>
      </c>
      <c r="C66">
        <f t="shared" ref="C66:C129" si="3">-9.8*$N$2</f>
        <v>-98</v>
      </c>
      <c r="D66">
        <f>-0.6*Tableau13[[#This Row],[velocity]]*ABS(Tableau13[[#This Row],[velocity]])</f>
        <v>97.335461897211317</v>
      </c>
      <c r="E66">
        <f>(Tableau13[[#This Row],[Fg]]+Tableau13[[#This Row],[Ffric]])/$N$2</f>
        <v>-6.6453810278868278E-2</v>
      </c>
      <c r="F66">
        <f t="shared" si="2"/>
        <v>-12.73678804992395</v>
      </c>
      <c r="G66">
        <f>G65 +Tableau13[[#This Row],[velocity]]*Tableau13[[#This Row],[dt]]+Tableau13[[#This Row],[acceleration]]*Tableau13[[#This Row],[dt]]*Tableau13[[#This Row],[dt]]*0.5</f>
        <v>-40.613499575943955</v>
      </c>
      <c r="H66">
        <f>-0.5*9.8*Tableau13[[#This Row],[t]]*Tableau13[[#This Row],[t]]</f>
        <v>-78.400000000000006</v>
      </c>
    </row>
    <row r="67" spans="1:8" x14ac:dyDescent="0.35">
      <c r="A67">
        <f t="shared" ref="A67:A130" si="4">1/16</f>
        <v>6.25E-2</v>
      </c>
      <c r="B67">
        <f>SUM($A$2:A67)</f>
        <v>4.0625</v>
      </c>
      <c r="C67">
        <f t="shared" si="3"/>
        <v>-98</v>
      </c>
      <c r="D67">
        <f>-0.6*Tableau13[[#This Row],[velocity]]*ABS(Tableau13[[#This Row],[velocity]])</f>
        <v>97.398952854713926</v>
      </c>
      <c r="E67">
        <f>(Tableau13[[#This Row],[Fg]]+Tableau13[[#This Row],[Ffric]])/$N$2</f>
        <v>-6.0104714528607418E-2</v>
      </c>
      <c r="F67">
        <f t="shared" si="2"/>
        <v>-12.740941413066379</v>
      </c>
      <c r="G67">
        <f>G66 +Tableau13[[#This Row],[velocity]]*Tableau13[[#This Row],[dt]]+Tableau13[[#This Row],[acceleration]]*Tableau13[[#This Row],[dt]]*Tableau13[[#This Row],[dt]]*0.5</f>
        <v>-41.409925806281166</v>
      </c>
      <c r="H67">
        <f>-0.5*9.8*Tableau13[[#This Row],[t]]*Tableau13[[#This Row],[t]]</f>
        <v>-80.869140625</v>
      </c>
    </row>
    <row r="68" spans="1:8" x14ac:dyDescent="0.35">
      <c r="A68">
        <f t="shared" si="4"/>
        <v>6.25E-2</v>
      </c>
      <c r="B68">
        <f>SUM($A$2:A68)</f>
        <v>4.125</v>
      </c>
      <c r="C68">
        <f t="shared" si="3"/>
        <v>-98</v>
      </c>
      <c r="D68">
        <f>-0.6*Tableau13[[#This Row],[velocity]]*ABS(Tableau13[[#This Row],[velocity]])</f>
        <v>97.456395620174959</v>
      </c>
      <c r="E68">
        <f>(Tableau13[[#This Row],[Fg]]+Tableau13[[#This Row],[Ffric]])/$N$2</f>
        <v>-5.4360437982504096E-2</v>
      </c>
      <c r="F68">
        <f t="shared" ref="F68:F131" si="5">F67+ E67*A68</f>
        <v>-12.744697957724417</v>
      </c>
      <c r="G68">
        <f>G67 +Tableau13[[#This Row],[velocity]]*Tableau13[[#This Row],[dt]]+Tableau13[[#This Row],[acceleration]]*Tableau13[[#This Row],[dt]]*Tableau13[[#This Row],[dt]]*0.5</f>
        <v>-42.206575601369373</v>
      </c>
      <c r="H68">
        <f>-0.5*9.8*Tableau13[[#This Row],[t]]*Tableau13[[#This Row],[t]]</f>
        <v>-83.376562500000006</v>
      </c>
    </row>
    <row r="69" spans="1:8" x14ac:dyDescent="0.35">
      <c r="A69">
        <f t="shared" si="4"/>
        <v>6.25E-2</v>
      </c>
      <c r="B69">
        <f>SUM($A$2:A69)</f>
        <v>4.1875</v>
      </c>
      <c r="C69">
        <f t="shared" si="3"/>
        <v>-98</v>
      </c>
      <c r="D69">
        <f>-0.6*Tableau13[[#This Row],[velocity]]*ABS(Tableau13[[#This Row],[velocity]])</f>
        <v>97.508363098310539</v>
      </c>
      <c r="E69">
        <f>(Tableau13[[#This Row],[Fg]]+Tableau13[[#This Row],[Ffric]])/$N$2</f>
        <v>-4.9163690168946061E-2</v>
      </c>
      <c r="F69">
        <f t="shared" si="5"/>
        <v>-12.748095485098323</v>
      </c>
      <c r="G69">
        <f>G68 +Tableau13[[#This Row],[velocity]]*Tableau13[[#This Row],[dt]]+Tableau13[[#This Row],[acceleration]]*Tableau13[[#This Row],[dt]]*Tableau13[[#This Row],[dt]]*0.5</f>
        <v>-43.00342759202038</v>
      </c>
      <c r="H69">
        <f>-0.5*9.8*Tableau13[[#This Row],[t]]*Tableau13[[#This Row],[t]]</f>
        <v>-85.922265625000009</v>
      </c>
    </row>
    <row r="70" spans="1:8" x14ac:dyDescent="0.35">
      <c r="A70">
        <f t="shared" si="4"/>
        <v>6.25E-2</v>
      </c>
      <c r="B70">
        <f>SUM($A$2:A70)</f>
        <v>4.25</v>
      </c>
      <c r="C70">
        <f t="shared" si="3"/>
        <v>-98</v>
      </c>
      <c r="D70">
        <f>-0.6*Tableau13[[#This Row],[velocity]]*ABS(Tableau13[[#This Row],[velocity]])</f>
        <v>97.555374519565191</v>
      </c>
      <c r="E70">
        <f>(Tableau13[[#This Row],[Fg]]+Tableau13[[#This Row],[Ffric]])/$N$2</f>
        <v>-4.4462548043480862E-2</v>
      </c>
      <c r="F70">
        <f t="shared" si="5"/>
        <v>-12.751168215733882</v>
      </c>
      <c r="G70">
        <f>G69 +Tableau13[[#This Row],[velocity]]*Tableau13[[#This Row],[dt]]+Tableau13[[#This Row],[acceleration]]*Tableau13[[#This Row],[dt]]*Tableau13[[#This Row],[dt]]*0.5</f>
        <v>-43.800462446417896</v>
      </c>
      <c r="H70">
        <f>-0.5*9.8*Tableau13[[#This Row],[t]]*Tableau13[[#This Row],[t]]</f>
        <v>-88.506250000000009</v>
      </c>
    </row>
    <row r="71" spans="1:8" x14ac:dyDescent="0.35">
      <c r="A71">
        <f t="shared" si="4"/>
        <v>6.25E-2</v>
      </c>
      <c r="B71">
        <f>SUM($A$2:A71)</f>
        <v>4.3125</v>
      </c>
      <c r="C71">
        <f t="shared" si="3"/>
        <v>-98</v>
      </c>
      <c r="D71">
        <f>-0.6*Tableau13[[#This Row],[velocity]]*ABS(Tableau13[[#This Row],[velocity]])</f>
        <v>97.59790036017236</v>
      </c>
      <c r="E71">
        <f>(Tableau13[[#This Row],[Fg]]+Tableau13[[#This Row],[Ffric]])/$N$2</f>
        <v>-4.0209963982763955E-2</v>
      </c>
      <c r="F71">
        <f t="shared" si="5"/>
        <v>-12.753947124986599</v>
      </c>
      <c r="G71">
        <f>G70 +Tableau13[[#This Row],[velocity]]*Tableau13[[#This Row],[dt]]+Tableau13[[#This Row],[acceleration]]*Tableau13[[#This Row],[dt]]*Tableau13[[#This Row],[dt]]*0.5</f>
        <v>-44.59766267681546</v>
      </c>
      <c r="H71">
        <f>-0.5*9.8*Tableau13[[#This Row],[t]]*Tableau13[[#This Row],[t]]</f>
        <v>-91.128515625000006</v>
      </c>
    </row>
    <row r="72" spans="1:8" x14ac:dyDescent="0.35">
      <c r="A72">
        <f t="shared" si="4"/>
        <v>6.25E-2</v>
      </c>
      <c r="B72">
        <f>SUM($A$2:A72)</f>
        <v>4.375</v>
      </c>
      <c r="C72">
        <f t="shared" si="3"/>
        <v>-98</v>
      </c>
      <c r="D72">
        <f>-0.6*Tableau13[[#This Row],[velocity]]*ABS(Tableau13[[#This Row],[velocity]])</f>
        <v>97.636366831233957</v>
      </c>
      <c r="E72">
        <f>(Tableau13[[#This Row],[Fg]]+Tableau13[[#This Row],[Ffric]])/$N$2</f>
        <v>-3.6363316876604303E-2</v>
      </c>
      <c r="F72">
        <f t="shared" si="5"/>
        <v>-12.756460247735522</v>
      </c>
      <c r="G72">
        <f>G71 +Tableau13[[#This Row],[velocity]]*Tableau13[[#This Row],[dt]]+Tableau13[[#This Row],[acceleration]]*Tableau13[[#This Row],[dt]]*Tableau13[[#This Row],[dt]]*0.5</f>
        <v>-45.395012464402207</v>
      </c>
      <c r="H72">
        <f>-0.5*9.8*Tableau13[[#This Row],[t]]*Tableau13[[#This Row],[t]]</f>
        <v>-93.7890625</v>
      </c>
    </row>
    <row r="73" spans="1:8" x14ac:dyDescent="0.35">
      <c r="A73">
        <f t="shared" si="4"/>
        <v>6.25E-2</v>
      </c>
      <c r="B73">
        <f>SUM($A$2:A73)</f>
        <v>4.4375</v>
      </c>
      <c r="C73">
        <f t="shared" si="3"/>
        <v>-98</v>
      </c>
      <c r="D73">
        <f>-0.6*Tableau13[[#This Row],[velocity]]*ABS(Tableau13[[#This Row],[velocity]])</f>
        <v>97.671159970818991</v>
      </c>
      <c r="E73">
        <f>(Tableau13[[#This Row],[Fg]]+Tableau13[[#This Row],[Ffric]])/$N$2</f>
        <v>-3.2884002918100917E-2</v>
      </c>
      <c r="F73">
        <f t="shared" si="5"/>
        <v>-12.75873295504031</v>
      </c>
      <c r="G73">
        <f>G72 +Tableau13[[#This Row],[velocity]]*Tableau13[[#This Row],[dt]]+Tableau13[[#This Row],[acceleration]]*Tableau13[[#This Row],[dt]]*Tableau13[[#This Row],[dt]]*0.5</f>
        <v>-46.192497500660423</v>
      </c>
      <c r="H73">
        <f>-0.5*9.8*Tableau13[[#This Row],[t]]*Tableau13[[#This Row],[t]]</f>
        <v>-96.487890625000006</v>
      </c>
    </row>
    <row r="74" spans="1:8" x14ac:dyDescent="0.35">
      <c r="A74">
        <f t="shared" si="4"/>
        <v>6.25E-2</v>
      </c>
      <c r="B74">
        <f>SUM($A$2:A74)</f>
        <v>4.5</v>
      </c>
      <c r="C74">
        <f t="shared" si="3"/>
        <v>-98</v>
      </c>
      <c r="D74">
        <f>-0.6*Tableau13[[#This Row],[velocity]]*ABS(Tableau13[[#This Row],[velocity]])</f>
        <v>97.702629371130342</v>
      </c>
      <c r="E74">
        <f>(Tableau13[[#This Row],[Fg]]+Tableau13[[#This Row],[Ffric]])/$N$2</f>
        <v>-2.9737062886965759E-2</v>
      </c>
      <c r="F74">
        <f t="shared" si="5"/>
        <v>-12.760788205222692</v>
      </c>
      <c r="G74">
        <f>G73 +Tableau13[[#This Row],[velocity]]*Tableau13[[#This Row],[dt]]+Tableau13[[#This Row],[acceleration]]*Tableau13[[#This Row],[dt]]*Tableau13[[#This Row],[dt]]*0.5</f>
        <v>-46.990104843687789</v>
      </c>
      <c r="H74">
        <f>-0.5*9.8*Tableau13[[#This Row],[t]]*Tableau13[[#This Row],[t]]</f>
        <v>-99.225000000000009</v>
      </c>
    </row>
    <row r="75" spans="1:8" x14ac:dyDescent="0.35">
      <c r="A75">
        <f t="shared" si="4"/>
        <v>6.25E-2</v>
      </c>
      <c r="B75">
        <f>SUM($A$2:A75)</f>
        <v>4.5625</v>
      </c>
      <c r="C75">
        <f t="shared" si="3"/>
        <v>-98</v>
      </c>
      <c r="D75">
        <f>-0.6*Tableau13[[#This Row],[velocity]]*ABS(Tableau13[[#This Row],[velocity]])</f>
        <v>97.731091570792799</v>
      </c>
      <c r="E75">
        <f>(Tableau13[[#This Row],[Fg]]+Tableau13[[#This Row],[Ffric]])/$N$2</f>
        <v>-2.6890842920720102E-2</v>
      </c>
      <c r="F75">
        <f t="shared" si="5"/>
        <v>-12.762646771653127</v>
      </c>
      <c r="G75">
        <f>G74 +Tableau13[[#This Row],[velocity]]*Tableau13[[#This Row],[dt]]+Tableau13[[#This Row],[acceleration]]*Tableau13[[#This Row],[dt]]*Tableau13[[#This Row],[dt]]*0.5</f>
        <v>-47.787822788093692</v>
      </c>
      <c r="H75">
        <f>-0.5*9.8*Tableau13[[#This Row],[t]]*Tableau13[[#This Row],[t]]</f>
        <v>-102.00039062500001</v>
      </c>
    </row>
    <row r="76" spans="1:8" x14ac:dyDescent="0.35">
      <c r="A76">
        <f t="shared" si="4"/>
        <v>6.25E-2</v>
      </c>
      <c r="B76">
        <f>SUM($A$2:A76)</f>
        <v>4.625</v>
      </c>
      <c r="C76">
        <f t="shared" si="3"/>
        <v>-98</v>
      </c>
      <c r="D76">
        <f>-0.6*Tableau13[[#This Row],[velocity]]*ABS(Tableau13[[#This Row],[velocity]])</f>
        <v>97.756833140318463</v>
      </c>
      <c r="E76">
        <f>(Tableau13[[#This Row],[Fg]]+Tableau13[[#This Row],[Ffric]])/$N$2</f>
        <v>-2.4316685968153708E-2</v>
      </c>
      <c r="F76">
        <f t="shared" si="5"/>
        <v>-12.764327449335672</v>
      </c>
      <c r="G76">
        <f>G75 +Tableau13[[#This Row],[velocity]]*Tableau13[[#This Row],[dt]]+Tableau13[[#This Row],[acceleration]]*Tableau13[[#This Row],[dt]]*Tableau13[[#This Row],[dt]]*0.5</f>
        <v>-48.585640747204458</v>
      </c>
      <c r="H76">
        <f>-0.5*9.8*Tableau13[[#This Row],[t]]*Tableau13[[#This Row],[t]]</f>
        <v>-104.81406250000001</v>
      </c>
    </row>
    <row r="77" spans="1:8" x14ac:dyDescent="0.35">
      <c r="A77">
        <f t="shared" si="4"/>
        <v>6.25E-2</v>
      </c>
      <c r="B77">
        <f>SUM($A$2:A77)</f>
        <v>4.6875</v>
      </c>
      <c r="C77">
        <f t="shared" si="3"/>
        <v>-98</v>
      </c>
      <c r="D77">
        <f>-0.6*Tableau13[[#This Row],[velocity]]*ABS(Tableau13[[#This Row],[velocity]])</f>
        <v>97.780113486844215</v>
      </c>
      <c r="E77">
        <f>(Tableau13[[#This Row],[Fg]]+Tableau13[[#This Row],[Ffric]])/$N$2</f>
        <v>-2.1988651315578523E-2</v>
      </c>
      <c r="F77">
        <f t="shared" si="5"/>
        <v>-12.765847242208682</v>
      </c>
      <c r="G77">
        <f>G76 +Tableau13[[#This Row],[velocity]]*Tableau13[[#This Row],[dt]]+Tableau13[[#This Row],[acceleration]]*Tableau13[[#This Row],[dt]]*Tableau13[[#This Row],[dt]]*0.5</f>
        <v>-49.3835491464271</v>
      </c>
      <c r="H77">
        <f>-0.5*9.8*Tableau13[[#This Row],[t]]*Tableau13[[#This Row],[t]]</f>
        <v>-107.666015625</v>
      </c>
    </row>
    <row r="78" spans="1:8" x14ac:dyDescent="0.35">
      <c r="A78">
        <f t="shared" si="4"/>
        <v>6.25E-2</v>
      </c>
      <c r="B78">
        <f>SUM($A$2:A78)</f>
        <v>4.75</v>
      </c>
      <c r="C78">
        <f t="shared" si="3"/>
        <v>-98</v>
      </c>
      <c r="D78">
        <f>-0.6*Tableau13[[#This Row],[velocity]]*ABS(Tableau13[[#This Row],[velocity]])</f>
        <v>97.801167402330947</v>
      </c>
      <c r="E78">
        <f>(Tableau13[[#This Row],[Fg]]+Tableau13[[#This Row],[Ffric]])/$N$2</f>
        <v>-1.9883259766905324E-2</v>
      </c>
      <c r="F78">
        <f t="shared" si="5"/>
        <v>-12.767221532915906</v>
      </c>
      <c r="G78">
        <f>G77 +Tableau13[[#This Row],[velocity]]*Tableau13[[#This Row],[dt]]+Tableau13[[#This Row],[acceleration]]*Tableau13[[#This Row],[dt]]*Tableau13[[#This Row],[dt]]*0.5</f>
        <v>-50.181539326726075</v>
      </c>
      <c r="H78">
        <f>-0.5*9.8*Tableau13[[#This Row],[t]]*Tableau13[[#This Row],[t]]</f>
        <v>-110.55625000000001</v>
      </c>
    </row>
    <row r="79" spans="1:8" x14ac:dyDescent="0.35">
      <c r="A79">
        <f t="shared" si="4"/>
        <v>6.25E-2</v>
      </c>
      <c r="B79">
        <f>SUM($A$2:A79)</f>
        <v>4.8125</v>
      </c>
      <c r="C79">
        <f t="shared" si="3"/>
        <v>-98</v>
      </c>
      <c r="D79">
        <f>-0.6*Tableau13[[#This Row],[velocity]]*ABS(Tableau13[[#This Row],[velocity]])</f>
        <v>97.820207377586541</v>
      </c>
      <c r="E79">
        <f>(Tableau13[[#This Row],[Fg]]+Tableau13[[#This Row],[Ffric]])/$N$2</f>
        <v>-1.7979262241345849E-2</v>
      </c>
      <c r="F79">
        <f t="shared" si="5"/>
        <v>-12.768464236651338</v>
      </c>
      <c r="G79">
        <f>G78 +Tableau13[[#This Row],[velocity]]*Tableau13[[#This Row],[dt]]+Tableau13[[#This Row],[acceleration]]*Tableau13[[#This Row],[dt]]*Tableau13[[#This Row],[dt]]*0.5</f>
        <v>-50.979603457263345</v>
      </c>
      <c r="H79">
        <f>-0.5*9.8*Tableau13[[#This Row],[t]]*Tableau13[[#This Row],[t]]</f>
        <v>-113.48476562500001</v>
      </c>
    </row>
    <row r="80" spans="1:8" x14ac:dyDescent="0.35">
      <c r="A80">
        <f t="shared" si="4"/>
        <v>6.25E-2</v>
      </c>
      <c r="B80">
        <f>SUM($A$2:A80)</f>
        <v>4.875</v>
      </c>
      <c r="C80">
        <f t="shared" si="3"/>
        <v>-98</v>
      </c>
      <c r="D80">
        <f>-0.6*Tableau13[[#This Row],[velocity]]*ABS(Tableau13[[#This Row],[velocity]])</f>
        <v>97.837425702732546</v>
      </c>
      <c r="E80">
        <f>(Tableau13[[#This Row],[Fg]]+Tableau13[[#This Row],[Ffric]])/$N$2</f>
        <v>-1.6257429726745442E-2</v>
      </c>
      <c r="F80">
        <f t="shared" si="5"/>
        <v>-12.769587940541422</v>
      </c>
      <c r="G80">
        <f>G79 +Tableau13[[#This Row],[velocity]]*Tableau13[[#This Row],[dt]]+Tableau13[[#This Row],[acceleration]]*Tableau13[[#This Row],[dt]]*Tableau13[[#This Row],[dt]]*0.5</f>
        <v>-51.777734456339623</v>
      </c>
      <c r="H80">
        <f>-0.5*9.8*Tableau13[[#This Row],[t]]*Tableau13[[#This Row],[t]]</f>
        <v>-116.45156250000001</v>
      </c>
    </row>
    <row r="81" spans="1:8" x14ac:dyDescent="0.35">
      <c r="A81">
        <f t="shared" si="4"/>
        <v>6.25E-2</v>
      </c>
      <c r="B81">
        <f>SUM($A$2:A81)</f>
        <v>4.9375</v>
      </c>
      <c r="C81">
        <f t="shared" si="3"/>
        <v>-98</v>
      </c>
      <c r="D81">
        <f>-0.6*Tableau13[[#This Row],[velocity]]*ABS(Tableau13[[#This Row],[velocity]])</f>
        <v>97.852996373088814</v>
      </c>
      <c r="E81">
        <f>(Tableau13[[#This Row],[Fg]]+Tableau13[[#This Row],[Ffric]])/$N$2</f>
        <v>-1.4700362691118584E-2</v>
      </c>
      <c r="F81">
        <f t="shared" si="5"/>
        <v>-12.770604029899344</v>
      </c>
      <c r="G81">
        <f>G80 +Tableau13[[#This Row],[velocity]]*Tableau13[[#This Row],[dt]]+Tableau13[[#This Row],[acceleration]]*Tableau13[[#This Row],[dt]]*Tableau13[[#This Row],[dt]]*0.5</f>
        <v>-52.575925919854214</v>
      </c>
      <c r="H81">
        <f>-0.5*9.8*Tableau13[[#This Row],[t]]*Tableau13[[#This Row],[t]]</f>
        <v>-119.45664062500001</v>
      </c>
    </row>
    <row r="82" spans="1:8" x14ac:dyDescent="0.35">
      <c r="A82">
        <f t="shared" si="4"/>
        <v>6.25E-2</v>
      </c>
      <c r="B82">
        <f>SUM($A$2:A82)</f>
        <v>5</v>
      </c>
      <c r="C82">
        <f t="shared" si="3"/>
        <v>-98</v>
      </c>
      <c r="D82">
        <f>-0.6*Tableau13[[#This Row],[velocity]]*ABS(Tableau13[[#This Row],[velocity]])</f>
        <v>97.867076817901562</v>
      </c>
      <c r="E82">
        <f>(Tableau13[[#This Row],[Fg]]+Tableau13[[#This Row],[Ffric]])/$N$2</f>
        <v>-1.3292318209843756E-2</v>
      </c>
      <c r="F82">
        <f t="shared" si="5"/>
        <v>-12.771522802567539</v>
      </c>
      <c r="G82">
        <f>G81 +Tableau13[[#This Row],[velocity]]*Tableau13[[#This Row],[dt]]+Tableau13[[#This Row],[acceleration]]*Tableau13[[#This Row],[dt]]*Tableau13[[#This Row],[dt]]*0.5</f>
        <v>-53.374172056573691</v>
      </c>
      <c r="H82">
        <f>-0.5*9.8*Tableau13[[#This Row],[t]]*Tableau13[[#This Row],[t]]</f>
        <v>-122.5</v>
      </c>
    </row>
    <row r="83" spans="1:8" x14ac:dyDescent="0.35">
      <c r="A83">
        <f t="shared" si="4"/>
        <v>6.25E-2</v>
      </c>
      <c r="B83">
        <f>SUM($A$2:A83)</f>
        <v>5.0625</v>
      </c>
      <c r="C83">
        <f t="shared" si="3"/>
        <v>-98</v>
      </c>
      <c r="D83">
        <f>-0.6*Tableau13[[#This Row],[velocity]]*ABS(Tableau13[[#This Row],[velocity]])</f>
        <v>97.879809467892414</v>
      </c>
      <c r="E83">
        <f>(Tableau13[[#This Row],[Fg]]+Tableau13[[#This Row],[Ffric]])/$N$2</f>
        <v>-1.2019053210758556E-2</v>
      </c>
      <c r="F83">
        <f t="shared" si="5"/>
        <v>-12.772353572455653</v>
      </c>
      <c r="G83">
        <f>G82 +Tableau13[[#This Row],[velocity]]*Tableau13[[#This Row],[dt]]+Tableau13[[#This Row],[acceleration]]*Tableau13[[#This Row],[dt]]*Tableau13[[#This Row],[dt]]*0.5</f>
        <v>-54.172467629565475</v>
      </c>
      <c r="H83">
        <f>-0.5*9.8*Tableau13[[#This Row],[t]]*Tableau13[[#This Row],[t]]</f>
        <v>-125.58164062500001</v>
      </c>
    </row>
    <row r="84" spans="1:8" x14ac:dyDescent="0.35">
      <c r="A84">
        <f t="shared" si="4"/>
        <v>6.25E-2</v>
      </c>
      <c r="B84">
        <f>SUM($A$2:A84)</f>
        <v>5.125</v>
      </c>
      <c r="C84">
        <f t="shared" si="3"/>
        <v>-98</v>
      </c>
      <c r="D84">
        <f>-0.6*Tableau13[[#This Row],[velocity]]*ABS(Tableau13[[#This Row],[velocity]])</f>
        <v>97.891323176256066</v>
      </c>
      <c r="E84">
        <f>(Tableau13[[#This Row],[Fg]]+Tableau13[[#This Row],[Ffric]])/$N$2</f>
        <v>-1.086768237439344E-2</v>
      </c>
      <c r="F84">
        <f t="shared" si="5"/>
        <v>-12.773104763281326</v>
      </c>
      <c r="G84">
        <f>G83 +Tableau13[[#This Row],[velocity]]*Tableau13[[#This Row],[dt]]+Tableau13[[#This Row],[acceleration]]*Tableau13[[#This Row],[dt]]*Tableau13[[#This Row],[dt]]*0.5</f>
        <v>-54.970807903212695</v>
      </c>
      <c r="H84">
        <f>-0.5*9.8*Tableau13[[#This Row],[t]]*Tableau13[[#This Row],[t]]</f>
        <v>-128.70156249999999</v>
      </c>
    </row>
    <row r="85" spans="1:8" x14ac:dyDescent="0.35">
      <c r="A85">
        <f t="shared" si="4"/>
        <v>6.25E-2</v>
      </c>
      <c r="B85">
        <f>SUM($A$2:A85)</f>
        <v>5.1875</v>
      </c>
      <c r="C85">
        <f t="shared" si="3"/>
        <v>-98</v>
      </c>
      <c r="D85">
        <f>-0.6*Tableau13[[#This Row],[velocity]]*ABS(Tableau13[[#This Row],[velocity]])</f>
        <v>97.901734506480892</v>
      </c>
      <c r="E85">
        <f>(Tableau13[[#This Row],[Fg]]+Tableau13[[#This Row],[Ffric]])/$N$2</f>
        <v>-9.8265493519107856E-3</v>
      </c>
      <c r="F85">
        <f t="shared" si="5"/>
        <v>-12.773783993429726</v>
      </c>
      <c r="G85">
        <f>G84 +Tableau13[[#This Row],[velocity]]*Tableau13[[#This Row],[dt]]+Tableau13[[#This Row],[acceleration]]*Tableau13[[#This Row],[dt]]*Tableau13[[#This Row],[dt]]*0.5</f>
        <v>-55.76918859528125</v>
      </c>
      <c r="H85">
        <f>-0.5*9.8*Tableau13[[#This Row],[t]]*Tableau13[[#This Row],[t]]</f>
        <v>-131.85976562500002</v>
      </c>
    </row>
    <row r="86" spans="1:8" x14ac:dyDescent="0.35">
      <c r="A86">
        <f t="shared" si="4"/>
        <v>6.25E-2</v>
      </c>
      <c r="B86">
        <f>SUM($A$2:A86)</f>
        <v>5.25</v>
      </c>
      <c r="C86">
        <f t="shared" si="3"/>
        <v>-98</v>
      </c>
      <c r="D86">
        <f>-0.6*Tableau13[[#This Row],[velocity]]*ABS(Tableau13[[#This Row],[velocity]])</f>
        <v>97.911148899207546</v>
      </c>
      <c r="E86">
        <f>(Tableau13[[#This Row],[Fg]]+Tableau13[[#This Row],[Ffric]])/$N$2</f>
        <v>-8.8851100792453515E-3</v>
      </c>
      <c r="F86">
        <f t="shared" si="5"/>
        <v>-12.774398152764221</v>
      </c>
      <c r="G86">
        <f>G85 +Tableau13[[#This Row],[velocity]]*Tableau13[[#This Row],[dt]]+Tableau13[[#This Row],[acceleration]]*Tableau13[[#This Row],[dt]]*Tableau13[[#This Row],[dt]]*0.5</f>
        <v>-56.567605833559639</v>
      </c>
      <c r="H86">
        <f>-0.5*9.8*Tableau13[[#This Row],[t]]*Tableau13[[#This Row],[t]]</f>
        <v>-135.05625000000001</v>
      </c>
    </row>
    <row r="87" spans="1:8" x14ac:dyDescent="0.35">
      <c r="A87">
        <f t="shared" si="4"/>
        <v>6.25E-2</v>
      </c>
      <c r="B87">
        <f>SUM($A$2:A87)</f>
        <v>5.3125</v>
      </c>
      <c r="C87">
        <f t="shared" si="3"/>
        <v>-98</v>
      </c>
      <c r="D87">
        <f>-0.6*Tableau13[[#This Row],[velocity]]*ABS(Tableau13[[#This Row],[velocity]])</f>
        <v>97.919661729269066</v>
      </c>
      <c r="E87">
        <f>(Tableau13[[#This Row],[Fg]]+Tableau13[[#This Row],[Ffric]])/$N$2</f>
        <v>-8.033827073093391E-3</v>
      </c>
      <c r="F87">
        <f t="shared" si="5"/>
        <v>-12.774953472144173</v>
      </c>
      <c r="G87">
        <f>G86 +Tableau13[[#This Row],[velocity]]*Tableau13[[#This Row],[dt]]+Tableau13[[#This Row],[acceleration]]*Tableau13[[#This Row],[dt]]*Tableau13[[#This Row],[dt]]*0.5</f>
        <v>-57.366056116637154</v>
      </c>
      <c r="H87">
        <f>-0.5*9.8*Tableau13[[#This Row],[t]]*Tableau13[[#This Row],[t]]</f>
        <v>-138.29101562500003</v>
      </c>
    </row>
    <row r="88" spans="1:8" x14ac:dyDescent="0.35">
      <c r="A88">
        <f t="shared" si="4"/>
        <v>6.25E-2</v>
      </c>
      <c r="B88">
        <f>SUM($A$2:A88)</f>
        <v>5.375</v>
      </c>
      <c r="C88">
        <f t="shared" si="3"/>
        <v>-98</v>
      </c>
      <c r="D88">
        <f>-0.6*Tableau13[[#This Row],[velocity]]*ABS(Tableau13[[#This Row],[velocity]])</f>
        <v>97.927359263069917</v>
      </c>
      <c r="E88">
        <f>(Tableau13[[#This Row],[Fg]]+Tableau13[[#This Row],[Ffric]])/$N$2</f>
        <v>-7.2640736930082994E-3</v>
      </c>
      <c r="F88">
        <f t="shared" si="5"/>
        <v>-12.775455586336241</v>
      </c>
      <c r="G88">
        <f>G87 +Tableau13[[#This Row],[velocity]]*Tableau13[[#This Row],[dt]]+Tableau13[[#This Row],[acceleration]]*Tableau13[[#This Row],[dt]]*Tableau13[[#This Row],[dt]]*0.5</f>
        <v>-58.1645362784271</v>
      </c>
      <c r="H88">
        <f>-0.5*9.8*Tableau13[[#This Row],[t]]*Tableau13[[#This Row],[t]]</f>
        <v>-141.56406250000001</v>
      </c>
    </row>
    <row r="89" spans="1:8" x14ac:dyDescent="0.35">
      <c r="A89">
        <f t="shared" si="4"/>
        <v>6.25E-2</v>
      </c>
      <c r="B89">
        <f>SUM($A$2:A89)</f>
        <v>5.4375</v>
      </c>
      <c r="C89">
        <f t="shared" si="3"/>
        <v>-98</v>
      </c>
      <c r="D89">
        <f>-0.6*Tableau13[[#This Row],[velocity]]*ABS(Tableau13[[#This Row],[velocity]])</f>
        <v>97.934319525555082</v>
      </c>
      <c r="E89">
        <f>(Tableau13[[#This Row],[Fg]]+Tableau13[[#This Row],[Ffric]])/$N$2</f>
        <v>-6.5680474444917538E-3</v>
      </c>
      <c r="F89">
        <f t="shared" si="5"/>
        <v>-12.775909590942053</v>
      </c>
      <c r="G89">
        <f>G88 +Tableau13[[#This Row],[velocity]]*Tableau13[[#This Row],[dt]]+Tableau13[[#This Row],[acceleration]]*Tableau13[[#This Row],[dt]]*Tableau13[[#This Row],[dt]]*0.5</f>
        <v>-58.963043456078644</v>
      </c>
      <c r="H89">
        <f>-0.5*9.8*Tableau13[[#This Row],[t]]*Tableau13[[#This Row],[t]]</f>
        <v>-144.87539062499999</v>
      </c>
    </row>
    <row r="90" spans="1:8" x14ac:dyDescent="0.35">
      <c r="A90">
        <f t="shared" si="4"/>
        <v>6.25E-2</v>
      </c>
      <c r="B90">
        <f>SUM($A$2:A90)</f>
        <v>5.5</v>
      </c>
      <c r="C90">
        <f t="shared" si="3"/>
        <v>-98</v>
      </c>
      <c r="D90">
        <f>-0.6*Tableau13[[#This Row],[velocity]]*ABS(Tableau13[[#This Row],[velocity]])</f>
        <v>97.940613085188176</v>
      </c>
      <c r="E90">
        <f>(Tableau13[[#This Row],[Fg]]+Tableau13[[#This Row],[Ffric]])/$N$2</f>
        <v>-5.9386914811824457E-3</v>
      </c>
      <c r="F90">
        <f t="shared" si="5"/>
        <v>-12.776320093907334</v>
      </c>
      <c r="G90">
        <f>G89 +Tableau13[[#This Row],[velocity]]*Tableau13[[#This Row],[dt]]+Tableau13[[#This Row],[acceleration]]*Tableau13[[#This Row],[dt]]*Tableau13[[#This Row],[dt]]*0.5</f>
        <v>-59.761575060954648</v>
      </c>
      <c r="H90">
        <f>-0.5*9.8*Tableau13[[#This Row],[t]]*Tableau13[[#This Row],[t]]</f>
        <v>-148.22500000000002</v>
      </c>
    </row>
    <row r="91" spans="1:8" x14ac:dyDescent="0.35">
      <c r="A91">
        <f t="shared" si="4"/>
        <v>6.25E-2</v>
      </c>
      <c r="B91">
        <f>SUM($A$2:A91)</f>
        <v>5.5625</v>
      </c>
      <c r="C91">
        <f t="shared" si="3"/>
        <v>-98</v>
      </c>
      <c r="D91">
        <f>-0.6*Tableau13[[#This Row],[velocity]]*ABS(Tableau13[[#This Row],[velocity]])</f>
        <v>97.946303764595385</v>
      </c>
      <c r="E91">
        <f>(Tableau13[[#This Row],[Fg]]+Tableau13[[#This Row],[Ffric]])/$N$2</f>
        <v>-5.3696235404615319E-3</v>
      </c>
      <c r="F91">
        <f t="shared" si="5"/>
        <v>-12.776691262124908</v>
      </c>
      <c r="G91">
        <f>G90 +Tableau13[[#This Row],[velocity]]*Tableau13[[#This Row],[dt]]+Tableau13[[#This Row],[acceleration]]*Tableau13[[#This Row],[dt]]*Tableau13[[#This Row],[dt]]*0.5</f>
        <v>-60.560128752383434</v>
      </c>
      <c r="H91">
        <f>-0.5*9.8*Tableau13[[#This Row],[t]]*Tableau13[[#This Row],[t]]</f>
        <v>-151.61289062500001</v>
      </c>
    </row>
    <row r="92" spans="1:8" x14ac:dyDescent="0.35">
      <c r="A92">
        <f t="shared" si="4"/>
        <v>6.25E-2</v>
      </c>
      <c r="B92">
        <f>SUM($A$2:A92)</f>
        <v>5.625</v>
      </c>
      <c r="C92">
        <f t="shared" si="3"/>
        <v>-98</v>
      </c>
      <c r="D92">
        <f>-0.6*Tableau13[[#This Row],[velocity]]*ABS(Tableau13[[#This Row],[velocity]])</f>
        <v>97.951449283835174</v>
      </c>
      <c r="E92">
        <f>(Tableau13[[#This Row],[Fg]]+Tableau13[[#This Row],[Ffric]])/$N$2</f>
        <v>-4.8550716164825758E-3</v>
      </c>
      <c r="F92">
        <f t="shared" si="5"/>
        <v>-12.777026863596188</v>
      </c>
      <c r="G92">
        <f>G91 +Tableau13[[#This Row],[velocity]]*Tableau13[[#This Row],[dt]]+Tableau13[[#This Row],[acceleration]]*Tableau13[[#This Row],[dt]]*Tableau13[[#This Row],[dt]]*0.5</f>
        <v>-61.35870241391995</v>
      </c>
      <c r="H92">
        <f>-0.5*9.8*Tableau13[[#This Row],[t]]*Tableau13[[#This Row],[t]]</f>
        <v>-155.03906250000003</v>
      </c>
    </row>
    <row r="93" spans="1:8" x14ac:dyDescent="0.35">
      <c r="A93">
        <f t="shared" si="4"/>
        <v>6.25E-2</v>
      </c>
      <c r="B93">
        <f>SUM($A$2:A93)</f>
        <v>5.6875</v>
      </c>
      <c r="C93">
        <f t="shared" si="3"/>
        <v>-98</v>
      </c>
      <c r="D93">
        <f>-0.6*Tableau13[[#This Row],[velocity]]*ABS(Tableau13[[#This Row],[velocity]])</f>
        <v>97.956101842616519</v>
      </c>
      <c r="E93">
        <f>(Tableau13[[#This Row],[Fg]]+Tableau13[[#This Row],[Ffric]])/$N$2</f>
        <v>-4.389815738348091E-3</v>
      </c>
      <c r="F93">
        <f t="shared" si="5"/>
        <v>-12.777330305572217</v>
      </c>
      <c r="G93">
        <f>G92 +Tableau13[[#This Row],[velocity]]*Tableau13[[#This Row],[dt]]+Tableau13[[#This Row],[acceleration]]*Tableau13[[#This Row],[dt]]*Tableau13[[#This Row],[dt]]*0.5</f>
        <v>-62.15729413187708</v>
      </c>
      <c r="H93">
        <f>-0.5*9.8*Tableau13[[#This Row],[t]]*Tableau13[[#This Row],[t]]</f>
        <v>-158.50351562500001</v>
      </c>
    </row>
    <row r="94" spans="1:8" x14ac:dyDescent="0.35">
      <c r="A94">
        <f t="shared" si="4"/>
        <v>6.25E-2</v>
      </c>
      <c r="B94">
        <f>SUM($A$2:A94)</f>
        <v>5.75</v>
      </c>
      <c r="C94">
        <f t="shared" si="3"/>
        <v>-98</v>
      </c>
      <c r="D94">
        <f>-0.6*Tableau13[[#This Row],[velocity]]*ABS(Tableau13[[#This Row],[velocity]])</f>
        <v>97.960308647206915</v>
      </c>
      <c r="E94">
        <f>(Tableau13[[#This Row],[Fg]]+Tableau13[[#This Row],[Ffric]])/$N$2</f>
        <v>-3.969135279308489E-3</v>
      </c>
      <c r="F94">
        <f t="shared" si="5"/>
        <v>-12.777604669055863</v>
      </c>
      <c r="G94">
        <f>G93 +Tableau13[[#This Row],[velocity]]*Tableau13[[#This Row],[dt]]+Tableau13[[#This Row],[acceleration]]*Tableau13[[#This Row],[dt]]*Tableau13[[#This Row],[dt]]*0.5</f>
        <v>-62.955902175910417</v>
      </c>
      <c r="H94">
        <f>-0.5*9.8*Tableau13[[#This Row],[t]]*Tableau13[[#This Row],[t]]</f>
        <v>-162.00624999999999</v>
      </c>
    </row>
    <row r="95" spans="1:8" x14ac:dyDescent="0.35">
      <c r="A95">
        <f t="shared" si="4"/>
        <v>6.25E-2</v>
      </c>
      <c r="B95">
        <f>SUM($A$2:A95)</f>
        <v>5.8125</v>
      </c>
      <c r="C95">
        <f t="shared" si="3"/>
        <v>-98</v>
      </c>
      <c r="D95">
        <f>-0.6*Tableau13[[#This Row],[velocity]]*ABS(Tableau13[[#This Row],[velocity]])</f>
        <v>97.964112387241215</v>
      </c>
      <c r="E95">
        <f>(Tableau13[[#This Row],[Fg]]+Tableau13[[#This Row],[Ffric]])/$N$2</f>
        <v>-3.5887612758784826E-3</v>
      </c>
      <c r="F95">
        <f t="shared" si="5"/>
        <v>-12.77785274001082</v>
      </c>
      <c r="G95">
        <f>G94 +Tableau13[[#This Row],[velocity]]*Tableau13[[#This Row],[dt]]+Tableau13[[#This Row],[acceleration]]*Tableau13[[#This Row],[dt]]*Tableau13[[#This Row],[dt]]*0.5</f>
        <v>-63.754524981460463</v>
      </c>
      <c r="H95">
        <f>-0.5*9.8*Tableau13[[#This Row],[t]]*Tableau13[[#This Row],[t]]</f>
        <v>-165.54726562500002</v>
      </c>
    </row>
    <row r="96" spans="1:8" x14ac:dyDescent="0.35">
      <c r="A96">
        <f t="shared" si="4"/>
        <v>6.25E-2</v>
      </c>
      <c r="B96">
        <f>SUM($A$2:A96)</f>
        <v>5.875</v>
      </c>
      <c r="C96">
        <f t="shared" si="3"/>
        <v>-98</v>
      </c>
      <c r="D96">
        <f>-0.6*Tableau13[[#This Row],[velocity]]*ABS(Tableau13[[#This Row],[velocity]])</f>
        <v>97.967551667159526</v>
      </c>
      <c r="E96">
        <f>(Tableau13[[#This Row],[Fg]]+Tableau13[[#This Row],[Ffric]])/$N$2</f>
        <v>-3.244833284047388E-3</v>
      </c>
      <c r="F96">
        <f t="shared" si="5"/>
        <v>-12.778077037590563</v>
      </c>
      <c r="G96">
        <f>G95 +Tableau13[[#This Row],[velocity]]*Tableau13[[#This Row],[dt]]+Tableau13[[#This Row],[acceleration]]*Tableau13[[#This Row],[dt]]*Tableau13[[#This Row],[dt]]*0.5</f>
        <v>-64.55316113387488</v>
      </c>
      <c r="H96">
        <f>-0.5*9.8*Tableau13[[#This Row],[t]]*Tableau13[[#This Row],[t]]</f>
        <v>-169.12656250000001</v>
      </c>
    </row>
    <row r="97" spans="1:8" x14ac:dyDescent="0.35">
      <c r="A97">
        <f t="shared" si="4"/>
        <v>6.25E-2</v>
      </c>
      <c r="B97">
        <f>SUM($A$2:A97)</f>
        <v>5.9375</v>
      </c>
      <c r="C97">
        <f t="shared" si="3"/>
        <v>-98</v>
      </c>
      <c r="D97">
        <f>-0.6*Tableau13[[#This Row],[velocity]]*ABS(Tableau13[[#This Row],[velocity]])</f>
        <v>97.970661396562562</v>
      </c>
      <c r="E97">
        <f>(Tableau13[[#This Row],[Fg]]+Tableau13[[#This Row],[Ffric]])/$N$2</f>
        <v>-2.9338603437437881E-3</v>
      </c>
      <c r="F97">
        <f t="shared" si="5"/>
        <v>-12.778279839670816</v>
      </c>
      <c r="G97">
        <f>G96 +Tableau13[[#This Row],[velocity]]*Tableau13[[#This Row],[dt]]+Tableau13[[#This Row],[acceleration]]*Tableau13[[#This Row],[dt]]*Tableau13[[#This Row],[dt]]*0.5</f>
        <v>-65.351809354050289</v>
      </c>
      <c r="H97">
        <f>-0.5*9.8*Tableau13[[#This Row],[t]]*Tableau13[[#This Row],[t]]</f>
        <v>-172.74414062500003</v>
      </c>
    </row>
    <row r="98" spans="1:8" x14ac:dyDescent="0.35">
      <c r="A98">
        <f t="shared" si="4"/>
        <v>6.25E-2</v>
      </c>
      <c r="B98">
        <f>SUM($A$2:A98)</f>
        <v>6</v>
      </c>
      <c r="C98">
        <f t="shared" si="3"/>
        <v>-98</v>
      </c>
      <c r="D98">
        <f>-0.6*Tableau13[[#This Row],[velocity]]*ABS(Tableau13[[#This Row],[velocity]])</f>
        <v>97.973473143372701</v>
      </c>
      <c r="E98">
        <f>(Tableau13[[#This Row],[Fg]]+Tableau13[[#This Row],[Ffric]])/$N$2</f>
        <v>-2.6526856627299366E-3</v>
      </c>
      <c r="F98">
        <f t="shared" si="5"/>
        <v>-12.7784632059423</v>
      </c>
      <c r="G98">
        <f>G97 +Tableau13[[#This Row],[velocity]]*Tableau13[[#This Row],[dt]]+Tableau13[[#This Row],[acceleration]]*Tableau13[[#This Row],[dt]]*Tableau13[[#This Row],[dt]]*0.5</f>
        <v>-66.150468485448357</v>
      </c>
      <c r="H98">
        <f>-0.5*9.8*Tableau13[[#This Row],[t]]*Tableau13[[#This Row],[t]]</f>
        <v>-176.4</v>
      </c>
    </row>
    <row r="99" spans="1:8" x14ac:dyDescent="0.35">
      <c r="A99">
        <f t="shared" si="4"/>
        <v>6.25E-2</v>
      </c>
      <c r="B99">
        <f>SUM($A$2:A99)</f>
        <v>6.0625</v>
      </c>
      <c r="C99">
        <f t="shared" si="3"/>
        <v>-98</v>
      </c>
      <c r="D99">
        <f>-0.6*Tableau13[[#This Row],[velocity]]*ABS(Tableau13[[#This Row],[velocity]])</f>
        <v>97.976015453325402</v>
      </c>
      <c r="E99">
        <f>(Tableau13[[#This Row],[Fg]]+Tableau13[[#This Row],[Ffric]])/$N$2</f>
        <v>-2.3984546674597597E-3</v>
      </c>
      <c r="F99">
        <f t="shared" si="5"/>
        <v>-12.77862899879622</v>
      </c>
      <c r="G99">
        <f>G98 +Tableau13[[#This Row],[velocity]]*Tableau13[[#This Row],[dt]]+Tableau13[[#This Row],[acceleration]]*Tableau13[[#This Row],[dt]]*Tableau13[[#This Row],[dt]]*0.5</f>
        <v>-66.949137482354885</v>
      </c>
      <c r="H99">
        <f>-0.5*9.8*Tableau13[[#This Row],[t]]*Tableau13[[#This Row],[t]]</f>
        <v>-180.09414062499999</v>
      </c>
    </row>
    <row r="100" spans="1:8" x14ac:dyDescent="0.35">
      <c r="A100">
        <f t="shared" si="4"/>
        <v>6.25E-2</v>
      </c>
      <c r="B100">
        <f>SUM($A$2:A100)</f>
        <v>6.125</v>
      </c>
      <c r="C100">
        <f t="shared" si="3"/>
        <v>-98</v>
      </c>
      <c r="D100">
        <f>-0.6*Tableau13[[#This Row],[velocity]]*ABS(Tableau13[[#This Row],[velocity]])</f>
        <v>97.978314138985468</v>
      </c>
      <c r="E100">
        <f>(Tableau13[[#This Row],[Fg]]+Tableau13[[#This Row],[Ffric]])/$N$2</f>
        <v>-2.1685861014532292E-3</v>
      </c>
      <c r="F100">
        <f t="shared" si="5"/>
        <v>-12.778778902212936</v>
      </c>
      <c r="G100">
        <f>G99 +Tableau13[[#This Row],[velocity]]*Tableau13[[#This Row],[dt]]+Tableau13[[#This Row],[acceleration]]*Tableau13[[#This Row],[dt]]*Tableau13[[#This Row],[dt]]*0.5</f>
        <v>-67.747815399262919</v>
      </c>
      <c r="H100">
        <f>-0.5*9.8*Tableau13[[#This Row],[t]]*Tableau13[[#This Row],[t]]</f>
        <v>-183.82656250000002</v>
      </c>
    </row>
    <row r="101" spans="1:8" x14ac:dyDescent="0.35">
      <c r="A101">
        <f t="shared" si="4"/>
        <v>6.25E-2</v>
      </c>
      <c r="B101">
        <f>SUM($A$2:A101)</f>
        <v>6.1875</v>
      </c>
      <c r="C101">
        <f t="shared" si="3"/>
        <v>-98</v>
      </c>
      <c r="D101">
        <f>-0.6*Tableau13[[#This Row],[velocity]]*ABS(Tableau13[[#This Row],[velocity]])</f>
        <v>97.980392541181644</v>
      </c>
      <c r="E101">
        <f>(Tableau13[[#This Row],[Fg]]+Tableau13[[#This Row],[Ffric]])/$N$2</f>
        <v>-1.9607458818356347E-3</v>
      </c>
      <c r="F101">
        <f t="shared" si="5"/>
        <v>-12.778914438844277</v>
      </c>
      <c r="G101">
        <f>G100 +Tableau13[[#This Row],[velocity]]*Tableau13[[#This Row],[dt]]+Tableau13[[#This Row],[acceleration]]*Tableau13[[#This Row],[dt]]*Tableau13[[#This Row],[dt]]*0.5</f>
        <v>-68.546501381272492</v>
      </c>
      <c r="H101">
        <f>-0.5*9.8*Tableau13[[#This Row],[t]]*Tableau13[[#This Row],[t]]</f>
        <v>-187.59726562500001</v>
      </c>
    </row>
    <row r="102" spans="1:8" x14ac:dyDescent="0.35">
      <c r="A102">
        <f t="shared" si="4"/>
        <v>6.25E-2</v>
      </c>
      <c r="B102">
        <f>SUM($A$2:A102)</f>
        <v>6.25</v>
      </c>
      <c r="C102">
        <f t="shared" si="3"/>
        <v>-98</v>
      </c>
      <c r="D102">
        <f>-0.6*Tableau13[[#This Row],[velocity]]*ABS(Tableau13[[#This Row],[velocity]])</f>
        <v>97.982271765481769</v>
      </c>
      <c r="E102">
        <f>(Tableau13[[#This Row],[Fg]]+Tableau13[[#This Row],[Ffric]])/$N$2</f>
        <v>-1.7728234518230579E-3</v>
      </c>
      <c r="F102">
        <f t="shared" si="5"/>
        <v>-12.779036985461891</v>
      </c>
      <c r="G102">
        <f>G101 +Tableau13[[#This Row],[velocity]]*Tableau13[[#This Row],[dt]]+Tableau13[[#This Row],[acceleration]]*Tableau13[[#This Row],[dt]]*Tableau13[[#This Row],[dt]]*0.5</f>
        <v>-69.345194655409671</v>
      </c>
      <c r="H102">
        <f>-0.5*9.8*Tableau13[[#This Row],[t]]*Tableau13[[#This Row],[t]]</f>
        <v>-191.40625000000003</v>
      </c>
    </row>
    <row r="103" spans="1:8" x14ac:dyDescent="0.35">
      <c r="A103">
        <f t="shared" si="4"/>
        <v>6.25E-2</v>
      </c>
      <c r="B103">
        <f>SUM($A$2:A103)</f>
        <v>6.3125</v>
      </c>
      <c r="C103">
        <f t="shared" si="3"/>
        <v>-98</v>
      </c>
      <c r="D103">
        <f>-0.6*Tableau13[[#This Row],[velocity]]*ABS(Tableau13[[#This Row],[velocity]])</f>
        <v>97.983970896082411</v>
      </c>
      <c r="E103">
        <f>(Tableau13[[#This Row],[Fg]]+Tableau13[[#This Row],[Ffric]])/$N$2</f>
        <v>-1.6029103917588826E-3</v>
      </c>
      <c r="F103">
        <f t="shared" si="5"/>
        <v>-12.779147786927631</v>
      </c>
      <c r="G103">
        <f>G102 +Tableau13[[#This Row],[velocity]]*Tableau13[[#This Row],[dt]]+Tableau13[[#This Row],[acceleration]]*Tableau13[[#This Row],[dt]]*Tableau13[[#This Row],[dt]]*0.5</f>
        <v>-70.143894522777003</v>
      </c>
      <c r="H103">
        <f>-0.5*9.8*Tableau13[[#This Row],[t]]*Tableau13[[#This Row],[t]]</f>
        <v>-195.25351562500001</v>
      </c>
    </row>
    <row r="104" spans="1:8" x14ac:dyDescent="0.35">
      <c r="A104">
        <f t="shared" si="4"/>
        <v>6.25E-2</v>
      </c>
      <c r="B104">
        <f>SUM($A$2:A104)</f>
        <v>6.375</v>
      </c>
      <c r="C104">
        <f t="shared" si="3"/>
        <v>-98</v>
      </c>
      <c r="D104">
        <f>-0.6*Tableau13[[#This Row],[velocity]]*ABS(Tableau13[[#This Row],[velocity]])</f>
        <v>97.985507189263188</v>
      </c>
      <c r="E104">
        <f>(Tableau13[[#This Row],[Fg]]+Tableau13[[#This Row],[Ffric]])/$N$2</f>
        <v>-1.4492810736811633E-3</v>
      </c>
      <c r="F104">
        <f t="shared" si="5"/>
        <v>-12.779247968827116</v>
      </c>
      <c r="G104">
        <f>G103 +Tableau13[[#This Row],[velocity]]*Tableau13[[#This Row],[dt]]+Tableau13[[#This Row],[acceleration]]*Tableau13[[#This Row],[dt]]*Tableau13[[#This Row],[dt]]*0.5</f>
        <v>-70.942600351455795</v>
      </c>
      <c r="H104">
        <f>-0.5*9.8*Tableau13[[#This Row],[t]]*Tableau13[[#This Row],[t]]</f>
        <v>-199.13906249999999</v>
      </c>
    </row>
    <row r="105" spans="1:8" x14ac:dyDescent="0.35">
      <c r="A105">
        <f t="shared" si="4"/>
        <v>6.25E-2</v>
      </c>
      <c r="B105">
        <f>SUM($A$2:A105)</f>
        <v>6.4375</v>
      </c>
      <c r="C105">
        <f t="shared" si="3"/>
        <v>-98</v>
      </c>
      <c r="D105">
        <f>-0.6*Tableau13[[#This Row],[velocity]]*ABS(Tableau13[[#This Row],[velocity]])</f>
        <v>97.986896248352309</v>
      </c>
      <c r="E105">
        <f>(Tableau13[[#This Row],[Fg]]+Tableau13[[#This Row],[Ffric]])/$N$2</f>
        <v>-1.3103751647690841E-3</v>
      </c>
      <c r="F105">
        <f t="shared" si="5"/>
        <v>-12.779338548894222</v>
      </c>
      <c r="G105">
        <f>G104 +Tableau13[[#This Row],[velocity]]*Tableau13[[#This Row],[dt]]+Tableau13[[#This Row],[acceleration]]*Tableau13[[#This Row],[dt]]*Tableau13[[#This Row],[dt]]*0.5</f>
        <v>-71.741311570088172</v>
      </c>
      <c r="H105">
        <f>-0.5*9.8*Tableau13[[#This Row],[t]]*Tableau13[[#This Row],[t]]</f>
        <v>-203.06289062500002</v>
      </c>
    </row>
    <row r="106" spans="1:8" x14ac:dyDescent="0.35">
      <c r="A106">
        <f t="shared" si="4"/>
        <v>6.25E-2</v>
      </c>
      <c r="B106">
        <f>SUM($A$2:A106)</f>
        <v>6.5</v>
      </c>
      <c r="C106">
        <f t="shared" si="3"/>
        <v>-98</v>
      </c>
      <c r="D106">
        <f>-0.6*Tableau13[[#This Row],[velocity]]*ABS(Tableau13[[#This Row],[velocity]])</f>
        <v>97.988152181965972</v>
      </c>
      <c r="E106">
        <f>(Tableau13[[#This Row],[Fg]]+Tableau13[[#This Row],[Ffric]])/$N$2</f>
        <v>-1.1847818034027569E-3</v>
      </c>
      <c r="F106">
        <f t="shared" si="5"/>
        <v>-12.779420447342019</v>
      </c>
      <c r="G106">
        <f>G105 +Tableau13[[#This Row],[velocity]]*Tableau13[[#This Row],[dt]]+Tableau13[[#This Row],[acceleration]]*Tableau13[[#This Row],[dt]]*Tableau13[[#This Row],[dt]]*0.5</f>
        <v>-72.54002766207401</v>
      </c>
      <c r="H106">
        <f>-0.5*9.8*Tableau13[[#This Row],[t]]*Tableau13[[#This Row],[t]]</f>
        <v>-207.02500000000001</v>
      </c>
    </row>
    <row r="107" spans="1:8" x14ac:dyDescent="0.35">
      <c r="A107">
        <f t="shared" si="4"/>
        <v>6.25E-2</v>
      </c>
      <c r="B107">
        <f>SUM($A$2:A107)</f>
        <v>6.5625</v>
      </c>
      <c r="C107">
        <f t="shared" si="3"/>
        <v>-98</v>
      </c>
      <c r="D107">
        <f>-0.6*Tableau13[[#This Row],[velocity]]*ABS(Tableau13[[#This Row],[velocity]])</f>
        <v>97.989287747116222</v>
      </c>
      <c r="E107">
        <f>(Tableau13[[#This Row],[Fg]]+Tableau13[[#This Row],[Ffric]])/$N$2</f>
        <v>-1.0712252883777751E-3</v>
      </c>
      <c r="F107">
        <f t="shared" si="5"/>
        <v>-12.779494496204732</v>
      </c>
      <c r="G107">
        <f>G106 +Tableau13[[#This Row],[velocity]]*Tableau13[[#This Row],[dt]]+Tableau13[[#This Row],[acceleration]]*Tableau13[[#This Row],[dt]]*Tableau13[[#This Row],[dt]]*0.5</f>
        <v>-73.338748160323703</v>
      </c>
      <c r="H107">
        <f>-0.5*9.8*Tableau13[[#This Row],[t]]*Tableau13[[#This Row],[t]]</f>
        <v>-211.025390625</v>
      </c>
    </row>
    <row r="108" spans="1:8" x14ac:dyDescent="0.35">
      <c r="A108">
        <f t="shared" si="4"/>
        <v>6.25E-2</v>
      </c>
      <c r="B108">
        <f>SUM($A$2:A108)</f>
        <v>6.625</v>
      </c>
      <c r="C108">
        <f t="shared" si="3"/>
        <v>-98</v>
      </c>
      <c r="D108">
        <f>-0.6*Tableau13[[#This Row],[velocity]]*ABS(Tableau13[[#This Row],[velocity]])</f>
        <v>97.99031447863149</v>
      </c>
      <c r="E108">
        <f>(Tableau13[[#This Row],[Fg]]+Tableau13[[#This Row],[Ffric]])/$N$2</f>
        <v>-9.6855213685103085E-4</v>
      </c>
      <c r="F108">
        <f t="shared" si="5"/>
        <v>-12.779561447785255</v>
      </c>
      <c r="G108">
        <f>G107 +Tableau13[[#This Row],[velocity]]*Tableau13[[#This Row],[dt]]+Tableau13[[#This Row],[acceleration]]*Tableau13[[#This Row],[dt]]*Tableau13[[#This Row],[dt]]*0.5</f>
        <v>-74.137472642513671</v>
      </c>
      <c r="H108">
        <f>-0.5*9.8*Tableau13[[#This Row],[t]]*Tableau13[[#This Row],[t]]</f>
        <v>-215.06406250000003</v>
      </c>
    </row>
    <row r="109" spans="1:8" x14ac:dyDescent="0.35">
      <c r="A109">
        <f t="shared" si="4"/>
        <v>6.25E-2</v>
      </c>
      <c r="B109">
        <f>SUM($A$2:A109)</f>
        <v>6.6875</v>
      </c>
      <c r="C109">
        <f t="shared" si="3"/>
        <v>-98</v>
      </c>
      <c r="D109">
        <f>-0.6*Tableau13[[#This Row],[velocity]]*ABS(Tableau13[[#This Row],[velocity]])</f>
        <v>97.991242806196254</v>
      </c>
      <c r="E109">
        <f>(Tableau13[[#This Row],[Fg]]+Tableau13[[#This Row],[Ffric]])/$N$2</f>
        <v>-8.7571938037456221E-4</v>
      </c>
      <c r="F109">
        <f t="shared" si="5"/>
        <v>-12.779621982293808</v>
      </c>
      <c r="G109">
        <f>G108 +Tableau13[[#This Row],[velocity]]*Tableau13[[#This Row],[dt]]+Tableau13[[#This Row],[acceleration]]*Tableau13[[#This Row],[dt]]*Tableau13[[#This Row],[dt]]*0.5</f>
        <v>-74.936200726796443</v>
      </c>
      <c r="H109">
        <f>-0.5*9.8*Tableau13[[#This Row],[t]]*Tableau13[[#This Row],[t]]</f>
        <v>-219.14101562500002</v>
      </c>
    </row>
    <row r="110" spans="1:8" x14ac:dyDescent="0.35">
      <c r="A110">
        <f t="shared" si="4"/>
        <v>6.25E-2</v>
      </c>
      <c r="B110">
        <f>SUM($A$2:A110)</f>
        <v>6.75</v>
      </c>
      <c r="C110">
        <f t="shared" si="3"/>
        <v>-98</v>
      </c>
      <c r="D110">
        <f>-0.6*Tableau13[[#This Row],[velocity]]*ABS(Tableau13[[#This Row],[velocity]])</f>
        <v>97.992082160191913</v>
      </c>
      <c r="E110">
        <f>(Tableau13[[#This Row],[Fg]]+Tableau13[[#This Row],[Ffric]])/$N$2</f>
        <v>-7.9178398080870238E-4</v>
      </c>
      <c r="F110">
        <f t="shared" si="5"/>
        <v>-12.77967671475508</v>
      </c>
      <c r="G110">
        <f>G109 +Tableau13[[#This Row],[velocity]]*Tableau13[[#This Row],[dt]]+Tableau13[[#This Row],[acceleration]]*Tableau13[[#This Row],[dt]]*Tableau13[[#This Row],[dt]]*0.5</f>
        <v>-75.734932067921733</v>
      </c>
      <c r="H110">
        <f>-0.5*9.8*Tableau13[[#This Row],[t]]*Tableau13[[#This Row],[t]]</f>
        <v>-223.25625000000002</v>
      </c>
    </row>
    <row r="111" spans="1:8" x14ac:dyDescent="0.35">
      <c r="A111">
        <f t="shared" si="4"/>
        <v>6.25E-2</v>
      </c>
      <c r="B111">
        <f>SUM($A$2:A111)</f>
        <v>6.8125</v>
      </c>
      <c r="C111">
        <f t="shared" si="3"/>
        <v>-98</v>
      </c>
      <c r="D111">
        <f>-0.6*Tableau13[[#This Row],[velocity]]*ABS(Tableau13[[#This Row],[velocity]])</f>
        <v>97.992841067408975</v>
      </c>
      <c r="E111">
        <f>(Tableau13[[#This Row],[Fg]]+Tableau13[[#This Row],[Ffric]])/$N$2</f>
        <v>-7.1589325910252914E-4</v>
      </c>
      <c r="F111">
        <f t="shared" si="5"/>
        <v>-12.779726201253881</v>
      </c>
      <c r="G111">
        <f>G110 +Tableau13[[#This Row],[velocity]]*Tableau13[[#This Row],[dt]]+Tableau13[[#This Row],[acceleration]]*Tableau13[[#This Row],[dt]]*Tableau13[[#This Row],[dt]]*0.5</f>
        <v>-76.533666353729117</v>
      </c>
      <c r="H111">
        <f>-0.5*9.8*Tableau13[[#This Row],[t]]*Tableau13[[#This Row],[t]]</f>
        <v>-227.40976562500001</v>
      </c>
    </row>
    <row r="112" spans="1:8" x14ac:dyDescent="0.35">
      <c r="A112">
        <f t="shared" si="4"/>
        <v>6.25E-2</v>
      </c>
      <c r="B112">
        <f>SUM($A$2:A112)</f>
        <v>6.875</v>
      </c>
      <c r="C112">
        <f t="shared" si="3"/>
        <v>-98</v>
      </c>
      <c r="D112">
        <f>-0.6*Tableau13[[#This Row],[velocity]]*ABS(Tableau13[[#This Row],[velocity]])</f>
        <v>97.993527237598201</v>
      </c>
      <c r="E112">
        <f>(Tableau13[[#This Row],[Fg]]+Tableau13[[#This Row],[Ffric]])/$N$2</f>
        <v>-6.4727624017990593E-4</v>
      </c>
      <c r="F112">
        <f t="shared" si="5"/>
        <v>-12.779770944582575</v>
      </c>
      <c r="G112">
        <f>G111 +Tableau13[[#This Row],[velocity]]*Tableau13[[#This Row],[dt]]+Tableau13[[#This Row],[acceleration]]*Tableau13[[#This Row],[dt]]*Tableau13[[#This Row],[dt]]*0.5</f>
        <v>-77.332403301976939</v>
      </c>
      <c r="H112">
        <f>-0.5*9.8*Tableau13[[#This Row],[t]]*Tableau13[[#This Row],[t]]</f>
        <v>-231.6015625</v>
      </c>
    </row>
    <row r="113" spans="1:8" x14ac:dyDescent="0.35">
      <c r="A113">
        <f t="shared" si="4"/>
        <v>6.25E-2</v>
      </c>
      <c r="B113">
        <f>SUM($A$2:A113)</f>
        <v>6.9375</v>
      </c>
      <c r="C113">
        <f t="shared" si="3"/>
        <v>-98</v>
      </c>
      <c r="D113">
        <f>-0.6*Tableau13[[#This Row],[velocity]]*ABS(Tableau13[[#This Row],[velocity]])</f>
        <v>97.994147641736703</v>
      </c>
      <c r="E113">
        <f>(Tableau13[[#This Row],[Fg]]+Tableau13[[#This Row],[Ffric]])/$N$2</f>
        <v>-5.8523582632972191E-4</v>
      </c>
      <c r="F113">
        <f t="shared" si="5"/>
        <v>-12.779811399347587</v>
      </c>
      <c r="G113">
        <f>G112 +Tableau13[[#This Row],[velocity]]*Tableau13[[#This Row],[dt]]+Tableau13[[#This Row],[acceleration]]*Tableau13[[#This Row],[dt]]*Tableau13[[#This Row],[dt]]*0.5</f>
        <v>-78.131142657474896</v>
      </c>
      <c r="H113">
        <f>-0.5*9.8*Tableau13[[#This Row],[t]]*Tableau13[[#This Row],[t]]</f>
        <v>-235.83164062500003</v>
      </c>
    </row>
    <row r="114" spans="1:8" x14ac:dyDescent="0.35">
      <c r="A114">
        <f t="shared" si="4"/>
        <v>6.25E-2</v>
      </c>
      <c r="B114">
        <f>SUM($A$2:A114)</f>
        <v>7</v>
      </c>
      <c r="C114">
        <f t="shared" si="3"/>
        <v>-98</v>
      </c>
      <c r="D114">
        <f>-0.6*Tableau13[[#This Row],[velocity]]*ABS(Tableau13[[#This Row],[velocity]])</f>
        <v>97.994708582800783</v>
      </c>
      <c r="E114">
        <f>(Tableau13[[#This Row],[Fg]]+Tableau13[[#This Row],[Ffric]])/$N$2</f>
        <v>-5.291417199217108E-4</v>
      </c>
      <c r="F114">
        <f t="shared" si="5"/>
        <v>-12.779847976586732</v>
      </c>
      <c r="G114">
        <f>G113 +Tableau13[[#This Row],[velocity]]*Tableau13[[#This Row],[dt]]+Tableau13[[#This Row],[acceleration]]*Tableau13[[#This Row],[dt]]*Tableau13[[#This Row],[dt]]*0.5</f>
        <v>-78.929884189491489</v>
      </c>
      <c r="H114">
        <f>-0.5*9.8*Tableau13[[#This Row],[t]]*Tableau13[[#This Row],[t]]</f>
        <v>-240.10000000000002</v>
      </c>
    </row>
    <row r="115" spans="1:8" x14ac:dyDescent="0.35">
      <c r="A115">
        <f t="shared" si="4"/>
        <v>6.25E-2</v>
      </c>
      <c r="B115">
        <f>SUM($A$2:A115)</f>
        <v>7.0625</v>
      </c>
      <c r="C115">
        <f t="shared" si="3"/>
        <v>-98</v>
      </c>
      <c r="D115">
        <f>-0.6*Tableau13[[#This Row],[velocity]]*ABS(Tableau13[[#This Row],[velocity]])</f>
        <v>97.995215759762402</v>
      </c>
      <c r="E115">
        <f>(Tableau13[[#This Row],[Fg]]+Tableau13[[#This Row],[Ffric]])/$N$2</f>
        <v>-4.7842402375977147E-4</v>
      </c>
      <c r="F115">
        <f t="shared" si="5"/>
        <v>-12.779881047944226</v>
      </c>
      <c r="G115">
        <f>G114 +Tableau13[[#This Row],[velocity]]*Tableau13[[#This Row],[dt]]+Tableau13[[#This Row],[acceleration]]*Tableau13[[#This Row],[dt]]*Tableau13[[#This Row],[dt]]*0.5</f>
        <v>-79.728627689409919</v>
      </c>
      <c r="H115">
        <f>-0.5*9.8*Tableau13[[#This Row],[t]]*Tableau13[[#This Row],[t]]</f>
        <v>-244.40664062500002</v>
      </c>
    </row>
    <row r="116" spans="1:8" x14ac:dyDescent="0.35">
      <c r="A116">
        <f t="shared" si="4"/>
        <v>6.25E-2</v>
      </c>
      <c r="B116">
        <f>SUM($A$2:A116)</f>
        <v>7.125</v>
      </c>
      <c r="C116">
        <f t="shared" si="3"/>
        <v>-98</v>
      </c>
      <c r="D116">
        <f>-0.6*Tableau13[[#This Row],[velocity]]*ABS(Tableau13[[#This Row],[velocity]])</f>
        <v>97.995674325457415</v>
      </c>
      <c r="E116">
        <f>(Tableau13[[#This Row],[Fg]]+Tableau13[[#This Row],[Ffric]])/$N$2</f>
        <v>-4.3256745425850339E-4</v>
      </c>
      <c r="F116">
        <f t="shared" si="5"/>
        <v>-12.779910949445711</v>
      </c>
      <c r="G116">
        <f>G115 +Tableau13[[#This Row],[velocity]]*Tableau13[[#This Row],[dt]]+Tableau13[[#This Row],[acceleration]]*Tableau13[[#This Row],[dt]]*Tableau13[[#This Row],[dt]]*0.5</f>
        <v>-80.527372968608589</v>
      </c>
      <c r="H116">
        <f>-0.5*9.8*Tableau13[[#This Row],[t]]*Tableau13[[#This Row],[t]]</f>
        <v>-248.75156250000001</v>
      </c>
    </row>
    <row r="117" spans="1:8" x14ac:dyDescent="0.35">
      <c r="A117">
        <f t="shared" si="4"/>
        <v>6.25E-2</v>
      </c>
      <c r="B117">
        <f>SUM($A$2:A117)</f>
        <v>7.1875</v>
      </c>
      <c r="C117">
        <f t="shared" si="3"/>
        <v>-98</v>
      </c>
      <c r="D117">
        <f>-0.6*Tableau13[[#This Row],[velocity]]*ABS(Tableau13[[#This Row],[velocity]])</f>
        <v>97.996088938911839</v>
      </c>
      <c r="E117">
        <f>(Tableau13[[#This Row],[Fg]]+Tableau13[[#This Row],[Ffric]])/$N$2</f>
        <v>-3.9110610881607497E-4</v>
      </c>
      <c r="F117">
        <f t="shared" si="5"/>
        <v>-12.779937984911601</v>
      </c>
      <c r="G117">
        <f>G116 +Tableau13[[#This Row],[velocity]]*Tableau13[[#This Row],[dt]]+Tableau13[[#This Row],[acceleration]]*Tableau13[[#This Row],[dt]]*Tableau13[[#This Row],[dt]]*0.5</f>
        <v>-81.326119856544679</v>
      </c>
      <c r="H117">
        <f>-0.5*9.8*Tableau13[[#This Row],[t]]*Tableau13[[#This Row],[t]]</f>
        <v>-253.134765625</v>
      </c>
    </row>
    <row r="118" spans="1:8" x14ac:dyDescent="0.35">
      <c r="A118">
        <f t="shared" si="4"/>
        <v>6.25E-2</v>
      </c>
      <c r="B118">
        <f>SUM($A$2:A118)</f>
        <v>7.25</v>
      </c>
      <c r="C118">
        <f t="shared" si="3"/>
        <v>-98</v>
      </c>
      <c r="D118">
        <f>-0.6*Tableau13[[#This Row],[velocity]]*ABS(Tableau13[[#This Row],[velocity]])</f>
        <v>97.996463812656572</v>
      </c>
      <c r="E118">
        <f>(Tableau13[[#This Row],[Fg]]+Tableau13[[#This Row],[Ffric]])/$N$2</f>
        <v>-3.53618734342831E-4</v>
      </c>
      <c r="F118">
        <f t="shared" si="5"/>
        <v>-12.779962429043403</v>
      </c>
      <c r="G118">
        <f>G117 +Tableau13[[#This Row],[velocity]]*Tableau13[[#This Row],[dt]]+Tableau13[[#This Row],[acceleration]]*Tableau13[[#This Row],[dt]]*Tableau13[[#This Row],[dt]]*0.5</f>
        <v>-82.124868199021492</v>
      </c>
      <c r="H118">
        <f>-0.5*9.8*Tableau13[[#This Row],[t]]*Tableau13[[#This Row],[t]]</f>
        <v>-257.55625000000003</v>
      </c>
    </row>
    <row r="119" spans="1:8" x14ac:dyDescent="0.35">
      <c r="A119">
        <f t="shared" si="4"/>
        <v>6.25E-2</v>
      </c>
      <c r="B119">
        <f>SUM($A$2:A119)</f>
        <v>7.3125</v>
      </c>
      <c r="C119">
        <f t="shared" si="3"/>
        <v>-98</v>
      </c>
      <c r="D119">
        <f>-0.6*Tableau13[[#This Row],[velocity]]*ABS(Tableau13[[#This Row],[velocity]])</f>
        <v>97.996802755510089</v>
      </c>
      <c r="E119">
        <f>(Tableau13[[#This Row],[Fg]]+Tableau13[[#This Row],[Ffric]])/$N$2</f>
        <v>-3.1972444899110999E-4</v>
      </c>
      <c r="F119">
        <f t="shared" si="5"/>
        <v>-12.7799845302143</v>
      </c>
      <c r="G119">
        <f>G118 +Tableau13[[#This Row],[velocity]]*Tableau13[[#This Row],[dt]]+Tableau13[[#This Row],[acceleration]]*Tableau13[[#This Row],[dt]]*Tableau13[[#This Row],[dt]]*0.5</f>
        <v>-82.923617856621703</v>
      </c>
      <c r="H119">
        <f>-0.5*9.8*Tableau13[[#This Row],[t]]*Tableau13[[#This Row],[t]]</f>
        <v>-262.01601562500002</v>
      </c>
    </row>
    <row r="120" spans="1:8" x14ac:dyDescent="0.35">
      <c r="A120">
        <f t="shared" si="4"/>
        <v>6.25E-2</v>
      </c>
      <c r="B120">
        <f>SUM($A$2:A120)</f>
        <v>7.375</v>
      </c>
      <c r="C120">
        <f t="shared" si="3"/>
        <v>-98</v>
      </c>
      <c r="D120">
        <f>-0.6*Tableau13[[#This Row],[velocity]]*ABS(Tableau13[[#This Row],[velocity]])</f>
        <v>97.997109211263066</v>
      </c>
      <c r="E120">
        <f>(Tableau13[[#This Row],[Fg]]+Tableau13[[#This Row],[Ffric]])/$N$2</f>
        <v>-2.8907887369342686E-4</v>
      </c>
      <c r="F120">
        <f t="shared" si="5"/>
        <v>-12.780004512992361</v>
      </c>
      <c r="G120">
        <f>G119 +Tableau13[[#This Row],[velocity]]*Tableau13[[#This Row],[dt]]+Tableau13[[#This Row],[acceleration]]*Tableau13[[#This Row],[dt]]*Tableau13[[#This Row],[dt]]*0.5</f>
        <v>-83.722368703290897</v>
      </c>
      <c r="H120">
        <f>-0.5*9.8*Tableau13[[#This Row],[t]]*Tableau13[[#This Row],[t]]</f>
        <v>-266.51406250000002</v>
      </c>
    </row>
    <row r="121" spans="1:8" x14ac:dyDescent="0.35">
      <c r="A121">
        <f t="shared" si="4"/>
        <v>6.25E-2</v>
      </c>
      <c r="B121">
        <f>SUM($A$2:A121)</f>
        <v>7.4375</v>
      </c>
      <c r="C121">
        <f t="shared" si="3"/>
        <v>-98</v>
      </c>
      <c r="D121">
        <f>-0.6*Tableau13[[#This Row],[velocity]]*ABS(Tableau13[[#This Row],[velocity]])</f>
        <v>97.997386293657215</v>
      </c>
      <c r="E121">
        <f>(Tableau13[[#This Row],[Fg]]+Tableau13[[#This Row],[Ffric]])/$N$2</f>
        <v>-2.6137063427853489E-4</v>
      </c>
      <c r="F121">
        <f t="shared" si="5"/>
        <v>-12.780022580421967</v>
      </c>
      <c r="G121">
        <f>G120 +Tableau13[[#This Row],[velocity]]*Tableau13[[#This Row],[dt]]+Tableau13[[#This Row],[acceleration]]*Tableau13[[#This Row],[dt]]*Tableau13[[#This Row],[dt]]*0.5</f>
        <v>-84.521120625056781</v>
      </c>
      <c r="H121">
        <f>-0.5*9.8*Tableau13[[#This Row],[t]]*Tableau13[[#This Row],[t]]</f>
        <v>-271.05039062500003</v>
      </c>
    </row>
    <row r="122" spans="1:8" x14ac:dyDescent="0.35">
      <c r="A122">
        <f t="shared" si="4"/>
        <v>6.25E-2</v>
      </c>
      <c r="B122">
        <f>SUM($A$2:A122)</f>
        <v>7.5</v>
      </c>
      <c r="C122">
        <f t="shared" si="3"/>
        <v>-98</v>
      </c>
      <c r="D122">
        <f>-0.6*Tableau13[[#This Row],[velocity]]*ABS(Tableau13[[#This Row],[velocity]])</f>
        <v>97.997636818012936</v>
      </c>
      <c r="E122">
        <f>(Tableau13[[#This Row],[Fg]]+Tableau13[[#This Row],[Ffric]])/$N$2</f>
        <v>-2.3631819870644221E-4</v>
      </c>
      <c r="F122">
        <f t="shared" si="5"/>
        <v>-12.78003891608661</v>
      </c>
      <c r="G122">
        <f>G121 +Tableau13[[#This Row],[velocity]]*Tableau13[[#This Row],[dt]]+Tableau13[[#This Row],[acceleration]]*Tableau13[[#This Row],[dt]]*Tableau13[[#This Row],[dt]]*0.5</f>
        <v>-85.319873518871177</v>
      </c>
      <c r="H122">
        <f>-0.5*9.8*Tableau13[[#This Row],[t]]*Tableau13[[#This Row],[t]]</f>
        <v>-275.625</v>
      </c>
    </row>
    <row r="123" spans="1:8" x14ac:dyDescent="0.35">
      <c r="A123">
        <f t="shared" si="4"/>
        <v>6.25E-2</v>
      </c>
      <c r="B123">
        <f>SUM($A$2:A123)</f>
        <v>7.5625</v>
      </c>
      <c r="C123">
        <f t="shared" si="3"/>
        <v>-98</v>
      </c>
      <c r="D123">
        <f>-0.6*Tableau13[[#This Row],[velocity]]*ABS(Tableau13[[#This Row],[velocity]])</f>
        <v>97.997863329827027</v>
      </c>
      <c r="E123">
        <f>(Tableau13[[#This Row],[Fg]]+Tableau13[[#This Row],[Ffric]])/$N$2</f>
        <v>-2.136670172973254E-4</v>
      </c>
      <c r="F123">
        <f t="shared" si="5"/>
        <v>-12.78005368597403</v>
      </c>
      <c r="G123">
        <f>G122 +Tableau13[[#This Row],[velocity]]*Tableau13[[#This Row],[dt]]+Tableau13[[#This Row],[acceleration]]*Tableau13[[#This Row],[dt]]*Tableau13[[#This Row],[dt]]*0.5</f>
        <v>-86.118627291562944</v>
      </c>
      <c r="H123">
        <f>-0.5*9.8*Tableau13[[#This Row],[t]]*Tableau13[[#This Row],[t]]</f>
        <v>-280.23789062500003</v>
      </c>
    </row>
    <row r="124" spans="1:8" x14ac:dyDescent="0.35">
      <c r="A124">
        <f t="shared" si="4"/>
        <v>6.25E-2</v>
      </c>
      <c r="B124">
        <f>SUM($A$2:A124)</f>
        <v>7.625</v>
      </c>
      <c r="C124">
        <f t="shared" si="3"/>
        <v>-98</v>
      </c>
      <c r="D124">
        <f>-0.6*Tableau13[[#This Row],[velocity]]*ABS(Tableau13[[#This Row],[velocity]])</f>
        <v>97.998068130630443</v>
      </c>
      <c r="E124">
        <f>(Tableau13[[#This Row],[Fg]]+Tableau13[[#This Row],[Ffric]])/$N$2</f>
        <v>-1.9318693695566936E-4</v>
      </c>
      <c r="F124">
        <f t="shared" si="5"/>
        <v>-12.780067040162612</v>
      </c>
      <c r="G124">
        <f>G123 +Tableau13[[#This Row],[velocity]]*Tableau13[[#This Row],[dt]]+Tableau13[[#This Row],[acceleration]]*Tableau13[[#This Row],[dt]]*Tableau13[[#This Row],[dt]]*0.5</f>
        <v>-86.917381858891332</v>
      </c>
      <c r="H124">
        <f>-0.5*9.8*Tableau13[[#This Row],[t]]*Tableau13[[#This Row],[t]]</f>
        <v>-284.88906250000002</v>
      </c>
    </row>
    <row r="125" spans="1:8" x14ac:dyDescent="0.35">
      <c r="A125">
        <f t="shared" si="4"/>
        <v>6.25E-2</v>
      </c>
      <c r="B125">
        <f>SUM($A$2:A125)</f>
        <v>7.6875</v>
      </c>
      <c r="C125">
        <f t="shared" si="3"/>
        <v>-98</v>
      </c>
      <c r="D125">
        <f>-0.6*Tableau13[[#This Row],[velocity]]*ABS(Tableau13[[#This Row],[velocity]])</f>
        <v>97.998253301368351</v>
      </c>
      <c r="E125">
        <f>(Tableau13[[#This Row],[Fg]]+Tableau13[[#This Row],[Ffric]])/$N$2</f>
        <v>-1.746698631649224E-4</v>
      </c>
      <c r="F125">
        <f t="shared" si="5"/>
        <v>-12.780079114346172</v>
      </c>
      <c r="G125">
        <f>G124 +Tableau13[[#This Row],[velocity]]*Tableau13[[#This Row],[dt]]+Tableau13[[#This Row],[acceleration]]*Tableau13[[#This Row],[dt]]*Tableau13[[#This Row],[dt]]*0.5</f>
        <v>-87.716137144690038</v>
      </c>
      <c r="H125">
        <f>-0.5*9.8*Tableau13[[#This Row],[t]]*Tableau13[[#This Row],[t]]</f>
        <v>-289.57851562500002</v>
      </c>
    </row>
    <row r="126" spans="1:8" x14ac:dyDescent="0.35">
      <c r="A126">
        <f t="shared" si="4"/>
        <v>6.25E-2</v>
      </c>
      <c r="B126">
        <f>SUM($A$2:A126)</f>
        <v>7.75</v>
      </c>
      <c r="C126">
        <f t="shared" si="3"/>
        <v>-98</v>
      </c>
      <c r="D126">
        <f>-0.6*Tableau13[[#This Row],[velocity]]*ABS(Tableau13[[#This Row],[velocity]])</f>
        <v>97.998420723540093</v>
      </c>
      <c r="E126">
        <f>(Tableau13[[#This Row],[Fg]]+Tableau13[[#This Row],[Ffric]])/$N$2</f>
        <v>-1.5792764599069641E-4</v>
      </c>
      <c r="F126">
        <f t="shared" si="5"/>
        <v>-12.78009003121262</v>
      </c>
      <c r="G126">
        <f>G125 +Tableau13[[#This Row],[velocity]]*Tableau13[[#This Row],[dt]]+Tableau13[[#This Row],[acceleration]]*Tableau13[[#This Row],[dt]]*Tableau13[[#This Row],[dt]]*0.5</f>
        <v>-88.514893080093259</v>
      </c>
      <c r="H126">
        <f>-0.5*9.8*Tableau13[[#This Row],[t]]*Tableau13[[#This Row],[t]]</f>
        <v>-294.30625000000003</v>
      </c>
    </row>
    <row r="127" spans="1:8" x14ac:dyDescent="0.35">
      <c r="A127">
        <f t="shared" si="4"/>
        <v>6.25E-2</v>
      </c>
      <c r="B127">
        <f>SUM($A$2:A127)</f>
        <v>7.8125</v>
      </c>
      <c r="C127">
        <f t="shared" si="3"/>
        <v>-98</v>
      </c>
      <c r="D127">
        <f>-0.6*Tableau13[[#This Row],[velocity]]*ABS(Tableau13[[#This Row],[velocity]])</f>
        <v>97.99857209831363</v>
      </c>
      <c r="E127">
        <f>(Tableau13[[#This Row],[Fg]]+Tableau13[[#This Row],[Ffric]])/$N$2</f>
        <v>-1.4279016863696369E-4</v>
      </c>
      <c r="F127">
        <f t="shared" si="5"/>
        <v>-12.780099901690495</v>
      </c>
      <c r="G127">
        <f>G126 +Tableau13[[#This Row],[velocity]]*Tableau13[[#This Row],[dt]]+Tableau13[[#This Row],[acceleration]]*Tableau13[[#This Row],[dt]]*Tableau13[[#This Row],[dt]]*0.5</f>
        <v>-89.313649602835952</v>
      </c>
      <c r="H127">
        <f>-0.5*9.8*Tableau13[[#This Row],[t]]*Tableau13[[#This Row],[t]]</f>
        <v>-299.072265625</v>
      </c>
    </row>
    <row r="128" spans="1:8" x14ac:dyDescent="0.35">
      <c r="A128">
        <f t="shared" si="4"/>
        <v>6.25E-2</v>
      </c>
      <c r="B128">
        <f>SUM($A$2:A128)</f>
        <v>7.875</v>
      </c>
      <c r="C128">
        <f t="shared" si="3"/>
        <v>-98</v>
      </c>
      <c r="D128">
        <f>-0.6*Tableau13[[#This Row],[velocity]]*ABS(Tableau13[[#This Row],[velocity]])</f>
        <v>97.998708963807928</v>
      </c>
      <c r="E128">
        <f>(Tableau13[[#This Row],[Fg]]+Tableau13[[#This Row],[Ffric]])/$N$2</f>
        <v>-1.291036192071715E-4</v>
      </c>
      <c r="F128">
        <f t="shared" si="5"/>
        <v>-12.780108826076034</v>
      </c>
      <c r="G128">
        <f>G127 +Tableau13[[#This Row],[velocity]]*Tableau13[[#This Row],[dt]]+Tableau13[[#This Row],[acceleration]]*Tableau13[[#This Row],[dt]]*Tableau13[[#This Row],[dt]]*0.5</f>
        <v>-90.112406656621204</v>
      </c>
      <c r="H128">
        <f>-0.5*9.8*Tableau13[[#This Row],[t]]*Tableau13[[#This Row],[t]]</f>
        <v>-303.87656250000003</v>
      </c>
    </row>
    <row r="129" spans="1:8" x14ac:dyDescent="0.35">
      <c r="A129">
        <f t="shared" si="4"/>
        <v>6.25E-2</v>
      </c>
      <c r="B129">
        <f>SUM($A$2:A129)</f>
        <v>7.9375</v>
      </c>
      <c r="C129">
        <f t="shared" si="3"/>
        <v>-98</v>
      </c>
      <c r="D129">
        <f>-0.6*Tableau13[[#This Row],[velocity]]*ABS(Tableau13[[#This Row],[velocity]])</f>
        <v>97.998832710719739</v>
      </c>
      <c r="E129">
        <f>(Tableau13[[#This Row],[Fg]]+Tableau13[[#This Row],[Ffric]])/$N$2</f>
        <v>-1.1672892802607748E-4</v>
      </c>
      <c r="F129">
        <f t="shared" si="5"/>
        <v>-12.780116895052235</v>
      </c>
      <c r="G129">
        <f>G128 +Tableau13[[#This Row],[velocity]]*Tableau13[[#This Row],[dt]]+Tableau13[[#This Row],[acceleration]]*Tableau13[[#This Row],[dt]]*Tableau13[[#This Row],[dt]]*0.5</f>
        <v>-90.911164190548163</v>
      </c>
      <c r="H129">
        <f>-0.5*9.8*Tableau13[[#This Row],[t]]*Tableau13[[#This Row],[t]]</f>
        <v>-308.71914062500002</v>
      </c>
    </row>
    <row r="130" spans="1:8" x14ac:dyDescent="0.35">
      <c r="A130">
        <f t="shared" si="4"/>
        <v>6.25E-2</v>
      </c>
      <c r="B130">
        <f>SUM($A$2:A130)</f>
        <v>8</v>
      </c>
      <c r="C130">
        <f t="shared" ref="C130:C193" si="6">-9.8*$N$2</f>
        <v>-98</v>
      </c>
      <c r="D130">
        <f>-0.6*Tableau13[[#This Row],[velocity]]*ABS(Tableau13[[#This Row],[velocity]])</f>
        <v>97.99894459645256</v>
      </c>
      <c r="E130">
        <f>(Tableau13[[#This Row],[Fg]]+Tableau13[[#This Row],[Ffric]])/$N$2</f>
        <v>-1.055403547439937E-4</v>
      </c>
      <c r="F130">
        <f t="shared" si="5"/>
        <v>-12.780124190610236</v>
      </c>
      <c r="G130">
        <f>G129 +Tableau13[[#This Row],[velocity]]*Tableau13[[#This Row],[dt]]+Tableau13[[#This Row],[acceleration]]*Tableau13[[#This Row],[dt]]*Tableau13[[#This Row],[dt]]*0.5</f>
        <v>-91.709922158594807</v>
      </c>
      <c r="H130">
        <f>-0.5*9.8*Tableau13[[#This Row],[t]]*Tableau13[[#This Row],[t]]</f>
        <v>-313.60000000000002</v>
      </c>
    </row>
    <row r="131" spans="1:8" x14ac:dyDescent="0.35">
      <c r="A131">
        <f t="shared" ref="A131:A194" si="7">1/16</f>
        <v>6.25E-2</v>
      </c>
      <c r="B131">
        <f>SUM($A$2:A131)</f>
        <v>8.0625</v>
      </c>
      <c r="C131">
        <f t="shared" si="6"/>
        <v>-98</v>
      </c>
      <c r="D131">
        <f>-0.6*Tableau13[[#This Row],[velocity]]*ABS(Tableau13[[#This Row],[velocity]])</f>
        <v>97.999045757891722</v>
      </c>
      <c r="E131">
        <f>(Tableau13[[#This Row],[Fg]]+Tableau13[[#This Row],[Ffric]])/$N$2</f>
        <v>-9.5424210827843586E-5</v>
      </c>
      <c r="F131">
        <f t="shared" si="5"/>
        <v>-12.780130786882408</v>
      </c>
      <c r="G131">
        <f>G130 +Tableau13[[#This Row],[velocity]]*Tableau13[[#This Row],[dt]]+Tableau13[[#This Row],[acceleration]]*Tableau13[[#This Row],[dt]]*Tableau13[[#This Row],[dt]]*0.5</f>
        <v>-92.508680519150374</v>
      </c>
      <c r="H131">
        <f>-0.5*9.8*Tableau13[[#This Row],[t]]*Tableau13[[#This Row],[t]]</f>
        <v>-318.51914062500003</v>
      </c>
    </row>
    <row r="132" spans="1:8" x14ac:dyDescent="0.35">
      <c r="A132">
        <f t="shared" si="7"/>
        <v>6.25E-2</v>
      </c>
      <c r="B132">
        <f>SUM($A$2:A132)</f>
        <v>8.125</v>
      </c>
      <c r="C132">
        <f t="shared" si="6"/>
        <v>-98</v>
      </c>
      <c r="D132">
        <f>-0.6*Tableau13[[#This Row],[velocity]]*ABS(Tableau13[[#This Row],[velocity]])</f>
        <v>97.99913722295517</v>
      </c>
      <c r="E132">
        <f>(Tableau13[[#This Row],[Fg]]+Tableau13[[#This Row],[Ffric]])/$N$2</f>
        <v>-8.6277704482995432E-5</v>
      </c>
      <c r="F132">
        <f t="shared" ref="F132:F195" si="8">F131+ E131*A132</f>
        <v>-12.780136750895585</v>
      </c>
      <c r="G132">
        <f>G131 +Tableau13[[#This Row],[velocity]]*Tableau13[[#This Row],[dt]]+Tableau13[[#This Row],[acceleration]]*Tableau13[[#This Row],[dt]]*Tableau13[[#This Row],[dt]]*0.5</f>
        <v>-93.307439234592479</v>
      </c>
      <c r="H132">
        <f>-0.5*9.8*Tableau13[[#This Row],[t]]*Tableau13[[#This Row],[t]]</f>
        <v>-323.4765625</v>
      </c>
    </row>
    <row r="133" spans="1:8" x14ac:dyDescent="0.35">
      <c r="A133">
        <f t="shared" si="7"/>
        <v>6.25E-2</v>
      </c>
      <c r="B133">
        <f>SUM($A$2:A133)</f>
        <v>8.1875</v>
      </c>
      <c r="C133">
        <f t="shared" si="6"/>
        <v>-98</v>
      </c>
      <c r="D133">
        <f>-0.6*Tableau13[[#This Row],[velocity]]*ABS(Tableau13[[#This Row],[velocity]])</f>
        <v>97.999219921037238</v>
      </c>
      <c r="E133">
        <f>(Tableau13[[#This Row],[Fg]]+Tableau13[[#This Row],[Ffric]])/$N$2</f>
        <v>-7.8007896276233163E-5</v>
      </c>
      <c r="F133">
        <f t="shared" si="8"/>
        <v>-12.780142143252114</v>
      </c>
      <c r="G133">
        <f>G132 +Tableau13[[#This Row],[velocity]]*Tableau13[[#This Row],[dt]]+Tableau13[[#This Row],[acceleration]]*Tableau13[[#This Row],[dt]]*Tableau13[[#This Row],[dt]]*0.5</f>
        <v>-94.106198270904912</v>
      </c>
      <c r="H133">
        <f>-0.5*9.8*Tableau13[[#This Row],[t]]*Tableau13[[#This Row],[t]]</f>
        <v>-328.47226562500003</v>
      </c>
    </row>
    <row r="134" spans="1:8" x14ac:dyDescent="0.35">
      <c r="A134">
        <f t="shared" si="7"/>
        <v>6.25E-2</v>
      </c>
      <c r="B134">
        <f>SUM($A$2:A134)</f>
        <v>8.25</v>
      </c>
      <c r="C134">
        <f t="shared" si="6"/>
        <v>-98</v>
      </c>
      <c r="D134">
        <f>-0.6*Tableau13[[#This Row],[velocity]]*ABS(Tableau13[[#This Row],[velocity]])</f>
        <v>97.999294692451684</v>
      </c>
      <c r="E134">
        <f>(Tableau13[[#This Row],[Fg]]+Tableau13[[#This Row],[Ffric]])/$N$2</f>
        <v>-7.0530754831565895E-5</v>
      </c>
      <c r="F134">
        <f t="shared" si="8"/>
        <v>-12.78014701874563</v>
      </c>
      <c r="G134">
        <f>G133 +Tableau13[[#This Row],[velocity]]*Tableau13[[#This Row],[dt]]+Tableau13[[#This Row],[acceleration]]*Tableau13[[#This Row],[dt]]*Tableau13[[#This Row],[dt]]*0.5</f>
        <v>-94.904957597331887</v>
      </c>
      <c r="H134">
        <f>-0.5*9.8*Tableau13[[#This Row],[t]]*Tableau13[[#This Row],[t]]</f>
        <v>-333.50625000000002</v>
      </c>
    </row>
    <row r="135" spans="1:8" x14ac:dyDescent="0.35">
      <c r="A135">
        <f t="shared" si="7"/>
        <v>6.25E-2</v>
      </c>
      <c r="B135">
        <f>SUM($A$2:A135)</f>
        <v>8.3125</v>
      </c>
      <c r="C135">
        <f t="shared" si="6"/>
        <v>-98</v>
      </c>
      <c r="D135">
        <f>-0.6*Tableau13[[#This Row],[velocity]]*ABS(Tableau13[[#This Row],[velocity]])</f>
        <v>97.999362296969565</v>
      </c>
      <c r="E135">
        <f>(Tableau13[[#This Row],[Fg]]+Tableau13[[#This Row],[Ffric]])/$N$2</f>
        <v>-6.3770303043497734E-5</v>
      </c>
      <c r="F135">
        <f t="shared" si="8"/>
        <v>-12.780151426917808</v>
      </c>
      <c r="G135">
        <f>G134 +Tableau13[[#This Row],[velocity]]*Tableau13[[#This Row],[dt]]+Tableau13[[#This Row],[acceleration]]*Tableau13[[#This Row],[dt]]*Tableau13[[#This Row],[dt]]*0.5</f>
        <v>-95.703717186065631</v>
      </c>
      <c r="H135">
        <f>-0.5*9.8*Tableau13[[#This Row],[t]]*Tableau13[[#This Row],[t]]</f>
        <v>-338.57851562500002</v>
      </c>
    </row>
    <row r="136" spans="1:8" x14ac:dyDescent="0.35">
      <c r="A136">
        <f t="shared" si="7"/>
        <v>6.25E-2</v>
      </c>
      <c r="B136">
        <f>SUM($A$2:A136)</f>
        <v>8.375</v>
      </c>
      <c r="C136">
        <f t="shared" si="6"/>
        <v>-98</v>
      </c>
      <c r="D136">
        <f>-0.6*Tableau13[[#This Row],[velocity]]*ABS(Tableau13[[#This Row],[velocity]])</f>
        <v>97.999423421538779</v>
      </c>
      <c r="E136">
        <f>(Tableau13[[#This Row],[Fg]]+Tableau13[[#This Row],[Ffric]])/$N$2</f>
        <v>-5.7657846122083355E-5</v>
      </c>
      <c r="F136">
        <f t="shared" si="8"/>
        <v>-12.780155412561747</v>
      </c>
      <c r="G136">
        <f>G135 +Tableau13[[#This Row],[velocity]]*Tableau13[[#This Row],[dt]]+Tableau13[[#This Row],[acceleration]]*Tableau13[[#This Row],[dt]]*Tableau13[[#This Row],[dt]]*0.5</f>
        <v>-96.50247701196372</v>
      </c>
      <c r="H136">
        <f>-0.5*9.8*Tableau13[[#This Row],[t]]*Tableau13[[#This Row],[t]]</f>
        <v>-343.68906250000003</v>
      </c>
    </row>
    <row r="137" spans="1:8" x14ac:dyDescent="0.35">
      <c r="A137">
        <f t="shared" si="7"/>
        <v>6.25E-2</v>
      </c>
      <c r="B137">
        <f>SUM($A$2:A137)</f>
        <v>8.4375</v>
      </c>
      <c r="C137">
        <f t="shared" si="6"/>
        <v>-98</v>
      </c>
      <c r="D137">
        <f>-0.6*Tableau13[[#This Row],[velocity]]*ABS(Tableau13[[#This Row],[velocity]])</f>
        <v>97.999478687264158</v>
      </c>
      <c r="E137">
        <f>(Tableau13[[#This Row],[Fg]]+Tableau13[[#This Row],[Ffric]])/$N$2</f>
        <v>-5.2131273584166138E-5</v>
      </c>
      <c r="F137">
        <f t="shared" si="8"/>
        <v>-12.78015901617713</v>
      </c>
      <c r="G137">
        <f>G136 +Tableau13[[#This Row],[velocity]]*Tableau13[[#This Row],[dt]]+Tableau13[[#This Row],[acceleration]]*Tableau13[[#This Row],[dt]]*Tableau13[[#This Row],[dt]]*0.5</f>
        <v>-97.301237052293686</v>
      </c>
      <c r="H137">
        <f>-0.5*9.8*Tableau13[[#This Row],[t]]*Tableau13[[#This Row],[t]]</f>
        <v>-348.837890625</v>
      </c>
    </row>
    <row r="138" spans="1:8" x14ac:dyDescent="0.35">
      <c r="A138">
        <f t="shared" si="7"/>
        <v>6.25E-2</v>
      </c>
      <c r="B138">
        <f>SUM($A$2:A138)</f>
        <v>8.5</v>
      </c>
      <c r="C138">
        <f t="shared" si="6"/>
        <v>-98</v>
      </c>
      <c r="D138">
        <f>-0.6*Tableau13[[#This Row],[velocity]]*ABS(Tableau13[[#This Row],[velocity]])</f>
        <v>97.999528655717967</v>
      </c>
      <c r="E138">
        <f>(Tableau13[[#This Row],[Fg]]+Tableau13[[#This Row],[Ffric]])/$N$2</f>
        <v>-4.7134428203321474E-5</v>
      </c>
      <c r="F138">
        <f t="shared" si="8"/>
        <v>-12.780162274381729</v>
      </c>
      <c r="G138">
        <f>G137 +Tableau13[[#This Row],[velocity]]*Tableau13[[#This Row],[dt]]+Tableau13[[#This Row],[acceleration]]*Tableau13[[#This Row],[dt]]*Tableau13[[#This Row],[dt]]*0.5</f>
        <v>-98.099997286501974</v>
      </c>
      <c r="H138">
        <f>-0.5*9.8*Tableau13[[#This Row],[t]]*Tableau13[[#This Row],[t]]</f>
        <v>-354.02500000000003</v>
      </c>
    </row>
    <row r="139" spans="1:8" x14ac:dyDescent="0.35">
      <c r="A139">
        <f t="shared" si="7"/>
        <v>6.25E-2</v>
      </c>
      <c r="B139">
        <f>SUM($A$2:A139)</f>
        <v>8.5625</v>
      </c>
      <c r="C139">
        <f t="shared" si="6"/>
        <v>-98</v>
      </c>
      <c r="D139">
        <f>-0.6*Tableau13[[#This Row],[velocity]]*ABS(Tableau13[[#This Row],[velocity]])</f>
        <v>97.999573834646256</v>
      </c>
      <c r="E139">
        <f>(Tableau13[[#This Row],[Fg]]+Tableau13[[#This Row],[Ffric]])/$N$2</f>
        <v>-4.2616535374406794E-5</v>
      </c>
      <c r="F139">
        <f t="shared" si="8"/>
        <v>-12.780165220283491</v>
      </c>
      <c r="G139">
        <f>G138 +Tableau13[[#This Row],[velocity]]*Tableau13[[#This Row],[dt]]+Tableau13[[#This Row],[acceleration]]*Tableau13[[#This Row],[dt]]*Tableau13[[#This Row],[dt]]*0.5</f>
        <v>-98.898757696005106</v>
      </c>
      <c r="H139">
        <f>-0.5*9.8*Tableau13[[#This Row],[t]]*Tableau13[[#This Row],[t]]</f>
        <v>-359.25039062500002</v>
      </c>
    </row>
    <row r="140" spans="1:8" x14ac:dyDescent="0.35">
      <c r="A140">
        <f t="shared" si="7"/>
        <v>6.25E-2</v>
      </c>
      <c r="B140">
        <f>SUM($A$2:A140)</f>
        <v>8.625</v>
      </c>
      <c r="C140">
        <f t="shared" si="6"/>
        <v>-98</v>
      </c>
      <c r="D140">
        <f>-0.6*Tableau13[[#This Row],[velocity]]*ABS(Tableau13[[#This Row],[velocity]])</f>
        <v>97.999614683127774</v>
      </c>
      <c r="E140">
        <f>(Tableau13[[#This Row],[Fg]]+Tableau13[[#This Row],[Ffric]])/$N$2</f>
        <v>-3.8531687222587153E-5</v>
      </c>
      <c r="F140">
        <f t="shared" si="8"/>
        <v>-12.780167883816953</v>
      </c>
      <c r="G140">
        <f>G139 +Tableau13[[#This Row],[velocity]]*Tableau13[[#This Row],[dt]]+Tableau13[[#This Row],[acceleration]]*Tableau13[[#This Row],[dt]]*Tableau13[[#This Row],[dt]]*0.5</f>
        <v>-99.697518264000877</v>
      </c>
      <c r="H140">
        <f>-0.5*9.8*Tableau13[[#This Row],[t]]*Tableau13[[#This Row],[t]]</f>
        <v>-364.51406250000002</v>
      </c>
    </row>
    <row r="141" spans="1:8" x14ac:dyDescent="0.35">
      <c r="A141">
        <f t="shared" si="7"/>
        <v>6.25E-2</v>
      </c>
      <c r="B141">
        <f>SUM($A$2:A141)</f>
        <v>8.6875</v>
      </c>
      <c r="C141">
        <f t="shared" si="6"/>
        <v>-98</v>
      </c>
      <c r="D141">
        <f>-0.6*Tableau13[[#This Row],[velocity]]*ABS(Tableau13[[#This Row],[velocity]])</f>
        <v>97.999651616238609</v>
      </c>
      <c r="E141">
        <f>(Tableau13[[#This Row],[Fg]]+Tableau13[[#This Row],[Ffric]])/$N$2</f>
        <v>-3.4838376139134651E-5</v>
      </c>
      <c r="F141">
        <f t="shared" si="8"/>
        <v>-12.780170292047403</v>
      </c>
      <c r="G141">
        <f>G140 +Tableau13[[#This Row],[velocity]]*Tableau13[[#This Row],[dt]]+Tableau13[[#This Row],[acceleration]]*Tableau13[[#This Row],[dt]]*Tableau13[[#This Row],[dt]]*0.5</f>
        <v>-100.49627897529754</v>
      </c>
      <c r="H141">
        <f>-0.5*9.8*Tableau13[[#This Row],[t]]*Tableau13[[#This Row],[t]]</f>
        <v>-369.81601562500003</v>
      </c>
    </row>
    <row r="142" spans="1:8" x14ac:dyDescent="0.35">
      <c r="A142">
        <f t="shared" si="7"/>
        <v>6.25E-2</v>
      </c>
      <c r="B142">
        <f>SUM($A$2:A142)</f>
        <v>8.75</v>
      </c>
      <c r="C142">
        <f t="shared" si="6"/>
        <v>-98</v>
      </c>
      <c r="D142">
        <f>-0.6*Tableau13[[#This Row],[velocity]]*ABS(Tableau13[[#This Row],[velocity]])</f>
        <v>97.999685009269925</v>
      </c>
      <c r="E142">
        <f>(Tableau13[[#This Row],[Fg]]+Tableau13[[#This Row],[Ffric]])/$N$2</f>
        <v>-3.1499073007523751E-5</v>
      </c>
      <c r="F142">
        <f t="shared" si="8"/>
        <v>-12.780172469445912</v>
      </c>
      <c r="G142">
        <f>G141 +Tableau13[[#This Row],[velocity]]*Tableau13[[#This Row],[dt]]+Tableau13[[#This Row],[acceleration]]*Tableau13[[#This Row],[dt]]*Tableau13[[#This Row],[dt]]*0.5</f>
        <v>-101.29503981615954</v>
      </c>
      <c r="H142">
        <f>-0.5*9.8*Tableau13[[#This Row],[t]]*Tableau13[[#This Row],[t]]</f>
        <v>-375.15625</v>
      </c>
    </row>
    <row r="143" spans="1:8" x14ac:dyDescent="0.35">
      <c r="A143">
        <f t="shared" si="7"/>
        <v>6.25E-2</v>
      </c>
      <c r="B143">
        <f>SUM($A$2:A143)</f>
        <v>8.8125</v>
      </c>
      <c r="C143">
        <f t="shared" si="6"/>
        <v>-98</v>
      </c>
      <c r="D143">
        <f>-0.6*Tableau13[[#This Row],[velocity]]*ABS(Tableau13[[#This Row],[velocity]])</f>
        <v>97.999715201541179</v>
      </c>
      <c r="E143">
        <f>(Tableau13[[#This Row],[Fg]]+Tableau13[[#This Row],[Ffric]])/$N$2</f>
        <v>-2.8479845882145581E-5</v>
      </c>
      <c r="F143">
        <f t="shared" si="8"/>
        <v>-12.780174438137974</v>
      </c>
      <c r="G143">
        <f>G142 +Tableau13[[#This Row],[velocity]]*Tableau13[[#This Row],[dt]]+Tableau13[[#This Row],[acceleration]]*Tableau13[[#This Row],[dt]]*Tableau13[[#This Row],[dt]]*0.5</f>
        <v>-102.09380077416786</v>
      </c>
      <c r="H143">
        <f>-0.5*9.8*Tableau13[[#This Row],[t]]*Tableau13[[#This Row],[t]]</f>
        <v>-380.53476562500003</v>
      </c>
    </row>
    <row r="144" spans="1:8" x14ac:dyDescent="0.35">
      <c r="A144">
        <f t="shared" si="7"/>
        <v>6.25E-2</v>
      </c>
      <c r="B144">
        <f>SUM($A$2:A144)</f>
        <v>8.875</v>
      </c>
      <c r="C144">
        <f t="shared" si="6"/>
        <v>-98</v>
      </c>
      <c r="D144">
        <f>-0.6*Tableau13[[#This Row],[velocity]]*ABS(Tableau13[[#This Row],[velocity]])</f>
        <v>97.999742499847969</v>
      </c>
      <c r="E144">
        <f>(Tableau13[[#This Row],[Fg]]+Tableau13[[#This Row],[Ffric]])/$N$2</f>
        <v>-2.5750015203129807E-5</v>
      </c>
      <c r="F144">
        <f t="shared" si="8"/>
        <v>-12.780176218128343</v>
      </c>
      <c r="G144">
        <f>G143 +Tableau13[[#This Row],[velocity]]*Tableau13[[#This Row],[dt]]+Tableau13[[#This Row],[acceleration]]*Tableau13[[#This Row],[dt]]*Tableau13[[#This Row],[dt]]*0.5</f>
        <v>-102.89256183809388</v>
      </c>
      <c r="H144">
        <f>-0.5*9.8*Tableau13[[#This Row],[t]]*Tableau13[[#This Row],[t]]</f>
        <v>-385.95156250000002</v>
      </c>
    </row>
    <row r="145" spans="1:8" x14ac:dyDescent="0.35">
      <c r="A145">
        <f t="shared" si="7"/>
        <v>6.25E-2</v>
      </c>
      <c r="B145">
        <f>SUM($A$2:A145)</f>
        <v>8.9375</v>
      </c>
      <c r="C145">
        <f t="shared" si="6"/>
        <v>-98</v>
      </c>
      <c r="D145">
        <f>-0.6*Tableau13[[#This Row],[velocity]]*ABS(Tableau13[[#This Row],[velocity]])</f>
        <v>97.999767181579401</v>
      </c>
      <c r="E145">
        <f>(Tableau13[[#This Row],[Fg]]+Tableau13[[#This Row],[Ffric]])/$N$2</f>
        <v>-2.3281842059930115E-5</v>
      </c>
      <c r="F145">
        <f t="shared" si="8"/>
        <v>-12.780177827504293</v>
      </c>
      <c r="G145">
        <f>G144 +Tableau13[[#This Row],[velocity]]*Tableau13[[#This Row],[dt]]+Tableau13[[#This Row],[acceleration]]*Tableau13[[#This Row],[dt]]*Tableau13[[#This Row],[dt]]*0.5</f>
        <v>-103.69132299778525</v>
      </c>
      <c r="H145">
        <f>-0.5*9.8*Tableau13[[#This Row],[t]]*Tableau13[[#This Row],[t]]</f>
        <v>-391.40664062500002</v>
      </c>
    </row>
    <row r="146" spans="1:8" x14ac:dyDescent="0.35">
      <c r="A146">
        <f t="shared" si="7"/>
        <v>6.25E-2</v>
      </c>
      <c r="B146">
        <f>SUM($A$2:A146)</f>
        <v>9</v>
      </c>
      <c r="C146">
        <f t="shared" si="6"/>
        <v>-98</v>
      </c>
      <c r="D146">
        <f>-0.6*Tableau13[[#This Row],[velocity]]*ABS(Tableau13[[#This Row],[velocity]])</f>
        <v>97.99978949753681</v>
      </c>
      <c r="E146">
        <f>(Tableau13[[#This Row],[Fg]]+Tableau13[[#This Row],[Ffric]])/$N$2</f>
        <v>-2.105024631902097E-5</v>
      </c>
      <c r="F146">
        <f t="shared" si="8"/>
        <v>-12.780179282619422</v>
      </c>
      <c r="G146">
        <f>G145 +Tableau13[[#This Row],[velocity]]*Tableau13[[#This Row],[dt]]+Tableau13[[#This Row],[acceleration]]*Tableau13[[#This Row],[dt]]*Tableau13[[#This Row],[dt]]*0.5</f>
        <v>-104.49008424406273</v>
      </c>
      <c r="H146">
        <f>-0.5*9.8*Tableau13[[#This Row],[t]]*Tableau13[[#This Row],[t]]</f>
        <v>-396.90000000000003</v>
      </c>
    </row>
    <row r="147" spans="1:8" x14ac:dyDescent="0.35">
      <c r="A147">
        <f t="shared" si="7"/>
        <v>6.25E-2</v>
      </c>
      <c r="B147">
        <f>SUM($A$2:A147)</f>
        <v>9.0625</v>
      </c>
      <c r="C147">
        <f t="shared" si="6"/>
        <v>-98</v>
      </c>
      <c r="D147">
        <f>-0.6*Tableau13[[#This Row],[velocity]]*ABS(Tableau13[[#This Row],[velocity]])</f>
        <v>97.99980967448198</v>
      </c>
      <c r="E147">
        <f>(Tableau13[[#This Row],[Fg]]+Tableau13[[#This Row],[Ffric]])/$N$2</f>
        <v>-1.9032551801956287E-5</v>
      </c>
      <c r="F147">
        <f t="shared" si="8"/>
        <v>-12.780180598259816</v>
      </c>
      <c r="G147">
        <f>G146 +Tableau13[[#This Row],[velocity]]*Tableau13[[#This Row],[dt]]+Tableau13[[#This Row],[acceleration]]*Tableau13[[#This Row],[dt]]*Tableau13[[#This Row],[dt]]*0.5</f>
        <v>-105.28884556862693</v>
      </c>
      <c r="H147">
        <f>-0.5*9.8*Tableau13[[#This Row],[t]]*Tableau13[[#This Row],[t]]</f>
        <v>-402.431640625</v>
      </c>
    </row>
    <row r="148" spans="1:8" x14ac:dyDescent="0.35">
      <c r="A148">
        <f t="shared" si="7"/>
        <v>6.25E-2</v>
      </c>
      <c r="B148">
        <f>SUM($A$2:A148)</f>
        <v>9.125</v>
      </c>
      <c r="C148">
        <f t="shared" si="6"/>
        <v>-98</v>
      </c>
      <c r="D148">
        <f>-0.6*Tableau13[[#This Row],[velocity]]*ABS(Tableau13[[#This Row],[velocity]])</f>
        <v>97.999827917441507</v>
      </c>
      <c r="E148">
        <f>(Tableau13[[#This Row],[Fg]]+Tableau13[[#This Row],[Ffric]])/$N$2</f>
        <v>-1.7208255849254782E-5</v>
      </c>
      <c r="F148">
        <f t="shared" si="8"/>
        <v>-12.780181787794303</v>
      </c>
      <c r="G148">
        <f>G147 +Tableau13[[#This Row],[velocity]]*Tableau13[[#This Row],[dt]]+Tableau13[[#This Row],[acceleration]]*Tableau13[[#This Row],[dt]]*Tableau13[[#This Row],[dt]]*0.5</f>
        <v>-106.08760696397395</v>
      </c>
      <c r="H148">
        <f>-0.5*9.8*Tableau13[[#This Row],[t]]*Tableau13[[#This Row],[t]]</f>
        <v>-408.00156250000003</v>
      </c>
    </row>
    <row r="149" spans="1:8" x14ac:dyDescent="0.35">
      <c r="A149">
        <f t="shared" si="7"/>
        <v>6.25E-2</v>
      </c>
      <c r="B149">
        <f>SUM($A$2:A149)</f>
        <v>9.1875</v>
      </c>
      <c r="C149">
        <f t="shared" si="6"/>
        <v>-98</v>
      </c>
      <c r="D149">
        <f>-0.6*Tableau13[[#This Row],[velocity]]*ABS(Tableau13[[#This Row],[velocity]])</f>
        <v>97.999844411790065</v>
      </c>
      <c r="E149">
        <f>(Tableau13[[#This Row],[Fg]]+Tableau13[[#This Row],[Ffric]])/$N$2</f>
        <v>-1.5558820993533119E-5</v>
      </c>
      <c r="F149">
        <f t="shared" si="8"/>
        <v>-12.780182863310294</v>
      </c>
      <c r="G149">
        <f>G148 +Tableau13[[#This Row],[velocity]]*Tableau13[[#This Row],[dt]]+Tableau13[[#This Row],[acceleration]]*Tableau13[[#This Row],[dt]]*Tableau13[[#This Row],[dt]]*0.5</f>
        <v>-106.88636842331917</v>
      </c>
      <c r="H149">
        <f>-0.5*9.8*Tableau13[[#This Row],[t]]*Tableau13[[#This Row],[t]]</f>
        <v>-413.60976562500002</v>
      </c>
    </row>
    <row r="150" spans="1:8" x14ac:dyDescent="0.35">
      <c r="A150">
        <f t="shared" si="7"/>
        <v>6.25E-2</v>
      </c>
      <c r="B150">
        <f>SUM($A$2:A150)</f>
        <v>9.25</v>
      </c>
      <c r="C150">
        <f t="shared" si="6"/>
        <v>-98</v>
      </c>
      <c r="D150">
        <f>-0.6*Tableau13[[#This Row],[velocity]]*ABS(Tableau13[[#This Row],[velocity]])</f>
        <v>97.99985932513394</v>
      </c>
      <c r="E150">
        <f>(Tableau13[[#This Row],[Fg]]+Tableau13[[#This Row],[Ffric]])/$N$2</f>
        <v>-1.4067486605995328E-5</v>
      </c>
      <c r="F150">
        <f t="shared" si="8"/>
        <v>-12.780183835736606</v>
      </c>
      <c r="G150">
        <f>G149 +Tableau13[[#This Row],[velocity]]*Tableau13[[#This Row],[dt]]+Tableau13[[#This Row],[acceleration]]*Tableau13[[#This Row],[dt]]*Tableau13[[#This Row],[dt]]*0.5</f>
        <v>-107.68512994052827</v>
      </c>
      <c r="H150">
        <f>-0.5*9.8*Tableau13[[#This Row],[t]]*Tableau13[[#This Row],[t]]</f>
        <v>-419.25625000000002</v>
      </c>
    </row>
    <row r="151" spans="1:8" x14ac:dyDescent="0.35">
      <c r="A151">
        <f t="shared" si="7"/>
        <v>6.25E-2</v>
      </c>
      <c r="B151">
        <f>SUM($A$2:A151)</f>
        <v>9.3125</v>
      </c>
      <c r="C151">
        <f t="shared" si="6"/>
        <v>-98</v>
      </c>
      <c r="D151">
        <f>-0.6*Tableau13[[#This Row],[velocity]]*ABS(Tableau13[[#This Row],[velocity]])</f>
        <v>97.999872809014278</v>
      </c>
      <c r="E151">
        <f>(Tableau13[[#This Row],[Fg]]+Tableau13[[#This Row],[Ffric]])/$N$2</f>
        <v>-1.2719098572233634E-5</v>
      </c>
      <c r="F151">
        <f t="shared" si="8"/>
        <v>-12.780184714954519</v>
      </c>
      <c r="G151">
        <f>G150 +Tableau13[[#This Row],[velocity]]*Tableau13[[#This Row],[dt]]+Tableau13[[#This Row],[acceleration]]*Tableau13[[#This Row],[dt]]*Tableau13[[#This Row],[dt]]*0.5</f>
        <v>-108.48389151005492</v>
      </c>
      <c r="H151">
        <f>-0.5*9.8*Tableau13[[#This Row],[t]]*Tableau13[[#This Row],[t]]</f>
        <v>-424.94101562500003</v>
      </c>
    </row>
    <row r="152" spans="1:8" x14ac:dyDescent="0.35">
      <c r="A152">
        <f t="shared" si="7"/>
        <v>6.25E-2</v>
      </c>
      <c r="B152">
        <f>SUM($A$2:A152)</f>
        <v>9.375</v>
      </c>
      <c r="C152">
        <f t="shared" si="6"/>
        <v>-98</v>
      </c>
      <c r="D152">
        <f>-0.6*Tableau13[[#This Row],[velocity]]*ABS(Tableau13[[#This Row],[velocity]])</f>
        <v>97.999885000446838</v>
      </c>
      <c r="E152">
        <f>(Tableau13[[#This Row],[Fg]]+Tableau13[[#This Row],[Ffric]])/$N$2</f>
        <v>-1.149995531619652E-5</v>
      </c>
      <c r="F152">
        <f t="shared" si="8"/>
        <v>-12.78018550989818</v>
      </c>
      <c r="G152">
        <f>G151 +Tableau13[[#This Row],[velocity]]*Tableau13[[#This Row],[dt]]+Tableau13[[#This Row],[acceleration]]*Tableau13[[#This Row],[dt]]*Tableau13[[#This Row],[dt]]*0.5</f>
        <v>-109.28265312688441</v>
      </c>
      <c r="H152">
        <f>-0.5*9.8*Tableau13[[#This Row],[t]]*Tableau13[[#This Row],[t]]</f>
        <v>-430.6640625</v>
      </c>
    </row>
    <row r="153" spans="1:8" x14ac:dyDescent="0.35">
      <c r="A153">
        <f t="shared" si="7"/>
        <v>6.25E-2</v>
      </c>
      <c r="B153">
        <f>SUM($A$2:A153)</f>
        <v>9.4375</v>
      </c>
      <c r="C153">
        <f t="shared" si="6"/>
        <v>-98</v>
      </c>
      <c r="D153">
        <f>-0.6*Tableau13[[#This Row],[velocity]]*ABS(Tableau13[[#This Row],[velocity]])</f>
        <v>97.999896023314321</v>
      </c>
      <c r="E153">
        <f>(Tableau13[[#This Row],[Fg]]+Tableau13[[#This Row],[Ffric]])/$N$2</f>
        <v>-1.0397668567918572E-5</v>
      </c>
      <c r="F153">
        <f t="shared" si="8"/>
        <v>-12.780186228645388</v>
      </c>
      <c r="G153">
        <f>G152 +Tableau13[[#This Row],[velocity]]*Tableau13[[#This Row],[dt]]+Tableau13[[#This Row],[acceleration]]*Tableau13[[#This Row],[dt]]*Tableau13[[#This Row],[dt]]*0.5</f>
        <v>-110.0814147864827</v>
      </c>
      <c r="H153">
        <f>-0.5*9.8*Tableau13[[#This Row],[t]]*Tableau13[[#This Row],[t]]</f>
        <v>-436.42539062500003</v>
      </c>
    </row>
    <row r="154" spans="1:8" x14ac:dyDescent="0.35">
      <c r="A154">
        <f t="shared" si="7"/>
        <v>6.25E-2</v>
      </c>
      <c r="B154">
        <f>SUM($A$2:A154)</f>
        <v>9.5</v>
      </c>
      <c r="C154">
        <f t="shared" si="6"/>
        <v>-98</v>
      </c>
      <c r="D154">
        <f>-0.6*Tableau13[[#This Row],[velocity]]*ABS(Tableau13[[#This Row],[velocity]])</f>
        <v>97.999905989625134</v>
      </c>
      <c r="E154">
        <f>(Tableau13[[#This Row],[Fg]]+Tableau13[[#This Row],[Ffric]])/$N$2</f>
        <v>-9.401037486611585E-6</v>
      </c>
      <c r="F154">
        <f t="shared" si="8"/>
        <v>-12.780186878499673</v>
      </c>
      <c r="G154">
        <f>G153 +Tableau13[[#This Row],[velocity]]*Tableau13[[#This Row],[dt]]+Tableau13[[#This Row],[acceleration]]*Tableau13[[#This Row],[dt]]*Tableau13[[#This Row],[dt]]*0.5</f>
        <v>-110.88017648475034</v>
      </c>
      <c r="H154">
        <f>-0.5*9.8*Tableau13[[#This Row],[t]]*Tableau13[[#This Row],[t]]</f>
        <v>-442.22500000000002</v>
      </c>
    </row>
    <row r="155" spans="1:8" x14ac:dyDescent="0.35">
      <c r="A155">
        <f t="shared" si="7"/>
        <v>6.25E-2</v>
      </c>
      <c r="B155">
        <f>SUM($A$2:A155)</f>
        <v>9.5625</v>
      </c>
      <c r="C155">
        <f t="shared" si="6"/>
        <v>-98</v>
      </c>
      <c r="D155">
        <f>-0.6*Tableau13[[#This Row],[velocity]]*ABS(Tableau13[[#This Row],[velocity]])</f>
        <v>97.999915000651541</v>
      </c>
      <c r="E155">
        <f>(Tableau13[[#This Row],[Fg]]+Tableau13[[#This Row],[Ffric]])/$N$2</f>
        <v>-8.4999348459291475E-6</v>
      </c>
      <c r="F155">
        <f t="shared" si="8"/>
        <v>-12.780187466064516</v>
      </c>
      <c r="G155">
        <f>G154 +Tableau13[[#This Row],[velocity]]*Tableau13[[#This Row],[dt]]+Tableau13[[#This Row],[acceleration]]*Tableau13[[#This Row],[dt]]*Tableau13[[#This Row],[dt]]*0.5</f>
        <v>-111.6789382179808</v>
      </c>
      <c r="H155">
        <f>-0.5*9.8*Tableau13[[#This Row],[t]]*Tableau13[[#This Row],[t]]</f>
        <v>-448.06289062500002</v>
      </c>
    </row>
    <row r="156" spans="1:8" x14ac:dyDescent="0.35">
      <c r="A156">
        <f t="shared" si="7"/>
        <v>6.25E-2</v>
      </c>
      <c r="B156">
        <f>SUM($A$2:A156)</f>
        <v>9.625</v>
      </c>
      <c r="C156">
        <f t="shared" si="6"/>
        <v>-98</v>
      </c>
      <c r="D156">
        <f>-0.6*Tableau13[[#This Row],[velocity]]*ABS(Tableau13[[#This Row],[velocity]])</f>
        <v>97.999923147958754</v>
      </c>
      <c r="E156">
        <f>(Tableau13[[#This Row],[Fg]]+Tableau13[[#This Row],[Ffric]])/$N$2</f>
        <v>-7.6852041246411318E-6</v>
      </c>
      <c r="F156">
        <f t="shared" si="8"/>
        <v>-12.780187997310444</v>
      </c>
      <c r="G156">
        <f>G155 +Tableau13[[#This Row],[velocity]]*Tableau13[[#This Row],[dt]]+Tableau13[[#This Row],[acceleration]]*Tableau13[[#This Row],[dt]]*Tableau13[[#This Row],[dt]]*0.5</f>
        <v>-112.47769998282286</v>
      </c>
      <c r="H156">
        <f>-0.5*9.8*Tableau13[[#This Row],[t]]*Tableau13[[#This Row],[t]]</f>
        <v>-453.93906250000003</v>
      </c>
    </row>
    <row r="157" spans="1:8" x14ac:dyDescent="0.35">
      <c r="A157">
        <f t="shared" si="7"/>
        <v>6.25E-2</v>
      </c>
      <c r="B157">
        <f>SUM($A$2:A157)</f>
        <v>9.6875</v>
      </c>
      <c r="C157">
        <f t="shared" si="6"/>
        <v>-98</v>
      </c>
      <c r="D157">
        <f>-0.6*Tableau13[[#This Row],[velocity]]*ABS(Tableau13[[#This Row],[velocity]])</f>
        <v>97.999930514335389</v>
      </c>
      <c r="E157">
        <f>(Tableau13[[#This Row],[Fg]]+Tableau13[[#This Row],[Ffric]])/$N$2</f>
        <v>-6.9485664610624552E-6</v>
      </c>
      <c r="F157">
        <f t="shared" si="8"/>
        <v>-12.780188477635701</v>
      </c>
      <c r="G157">
        <f>G156 +Tableau13[[#This Row],[velocity]]*Tableau13[[#This Row],[dt]]+Tableau13[[#This Row],[acceleration]]*Tableau13[[#This Row],[dt]]*Tableau13[[#This Row],[dt]]*0.5</f>
        <v>-113.27646177624651</v>
      </c>
      <c r="H157">
        <f>-0.5*9.8*Tableau13[[#This Row],[t]]*Tableau13[[#This Row],[t]]</f>
        <v>-459.853515625</v>
      </c>
    </row>
    <row r="158" spans="1:8" x14ac:dyDescent="0.35">
      <c r="A158">
        <f t="shared" si="7"/>
        <v>6.25E-2</v>
      </c>
      <c r="B158">
        <f>SUM($A$2:A158)</f>
        <v>9.75</v>
      </c>
      <c r="C158">
        <f t="shared" si="6"/>
        <v>-98</v>
      </c>
      <c r="D158">
        <f>-0.6*Tableau13[[#This Row],[velocity]]*ABS(Tableau13[[#This Row],[velocity]])</f>
        <v>97.999937174634681</v>
      </c>
      <c r="E158">
        <f>(Tableau13[[#This Row],[Fg]]+Tableau13[[#This Row],[Ffric]])/$N$2</f>
        <v>-6.282536531898586E-6</v>
      </c>
      <c r="F158">
        <f t="shared" si="8"/>
        <v>-12.780188911921105</v>
      </c>
      <c r="G158">
        <f>G157 +Tableau13[[#This Row],[velocity]]*Tableau13[[#This Row],[dt]]+Tableau13[[#This Row],[acceleration]]*Tableau13[[#This Row],[dt]]*Tableau13[[#This Row],[dt]]*0.5</f>
        <v>-114.07522359551216</v>
      </c>
      <c r="H158">
        <f>-0.5*9.8*Tableau13[[#This Row],[t]]*Tableau13[[#This Row],[t]]</f>
        <v>-465.80625000000003</v>
      </c>
    </row>
    <row r="159" spans="1:8" x14ac:dyDescent="0.35">
      <c r="A159">
        <f t="shared" si="7"/>
        <v>6.25E-2</v>
      </c>
      <c r="B159">
        <f>SUM($A$2:A159)</f>
        <v>9.8125</v>
      </c>
      <c r="C159">
        <f t="shared" si="6"/>
        <v>-98</v>
      </c>
      <c r="D159">
        <f>-0.6*Tableau13[[#This Row],[velocity]]*ABS(Tableau13[[#This Row],[velocity]])</f>
        <v>97.999943196535057</v>
      </c>
      <c r="E159">
        <f>(Tableau13[[#This Row],[Fg]]+Tableau13[[#This Row],[Ffric]])/$N$2</f>
        <v>-5.6803464943300243E-6</v>
      </c>
      <c r="F159">
        <f t="shared" si="8"/>
        <v>-12.780189304579638</v>
      </c>
      <c r="G159">
        <f>G158 +Tableau13[[#This Row],[velocity]]*Tableau13[[#This Row],[dt]]+Tableau13[[#This Row],[acceleration]]*Tableau13[[#This Row],[dt]]*Tableau13[[#This Row],[dt]]*0.5</f>
        <v>-114.87398543814281</v>
      </c>
      <c r="H159">
        <f>-0.5*9.8*Tableau13[[#This Row],[t]]*Tableau13[[#This Row],[t]]</f>
        <v>-471.79726562500002</v>
      </c>
    </row>
    <row r="160" spans="1:8" x14ac:dyDescent="0.35">
      <c r="A160">
        <f t="shared" si="7"/>
        <v>6.25E-2</v>
      </c>
      <c r="B160">
        <f>SUM($A$2:A160)</f>
        <v>9.875</v>
      </c>
      <c r="C160">
        <f t="shared" si="6"/>
        <v>-98</v>
      </c>
      <c r="D160">
        <f>-0.6*Tableau13[[#This Row],[velocity]]*ABS(Tableau13[[#This Row],[velocity]])</f>
        <v>97.999948641227903</v>
      </c>
      <c r="E160">
        <f>(Tableau13[[#This Row],[Fg]]+Tableau13[[#This Row],[Ffric]])/$N$2</f>
        <v>-5.1358772097387373E-6</v>
      </c>
      <c r="F160">
        <f t="shared" si="8"/>
        <v>-12.780189659601294</v>
      </c>
      <c r="G160">
        <f>G159 +Tableau13[[#This Row],[velocity]]*Tableau13[[#This Row],[dt]]+Tableau13[[#This Row],[acceleration]]*Tableau13[[#This Row],[dt]]*Tableau13[[#This Row],[dt]]*0.5</f>
        <v>-115.67274730189891</v>
      </c>
      <c r="H160">
        <f>-0.5*9.8*Tableau13[[#This Row],[t]]*Tableau13[[#This Row],[t]]</f>
        <v>-477.82656250000002</v>
      </c>
    </row>
    <row r="161" spans="1:8" x14ac:dyDescent="0.35">
      <c r="A161">
        <f t="shared" si="7"/>
        <v>6.25E-2</v>
      </c>
      <c r="B161">
        <f>SUM($A$2:A161)</f>
        <v>9.9375</v>
      </c>
      <c r="C161">
        <f t="shared" si="6"/>
        <v>-98</v>
      </c>
      <c r="D161">
        <f>-0.6*Tableau13[[#This Row],[velocity]]*ABS(Tableau13[[#This Row],[velocity]])</f>
        <v>97.99995356403933</v>
      </c>
      <c r="E161">
        <f>(Tableau13[[#This Row],[Fg]]+Tableau13[[#This Row],[Ffric]])/$N$2</f>
        <v>-4.6435960669555241E-6</v>
      </c>
      <c r="F161">
        <f t="shared" si="8"/>
        <v>-12.780189980593621</v>
      </c>
      <c r="G161">
        <f>G160 +Tableau13[[#This Row],[velocity]]*Tableau13[[#This Row],[dt]]+Tableau13[[#This Row],[acceleration]]*Tableau13[[#This Row],[dt]]*Tableau13[[#This Row],[dt]]*0.5</f>
        <v>-116.47150918475553</v>
      </c>
      <c r="H161">
        <f>-0.5*9.8*Tableau13[[#This Row],[t]]*Tableau13[[#This Row],[t]]</f>
        <v>-483.89414062500003</v>
      </c>
    </row>
    <row r="162" spans="1:8" x14ac:dyDescent="0.35">
      <c r="A162">
        <f t="shared" si="7"/>
        <v>6.25E-2</v>
      </c>
      <c r="B162">
        <f>SUM($A$2:A162)</f>
        <v>10</v>
      </c>
      <c r="C162">
        <f t="shared" si="6"/>
        <v>-98</v>
      </c>
      <c r="D162">
        <f>-0.6*Tableau13[[#This Row],[velocity]]*ABS(Tableau13[[#This Row],[velocity]])</f>
        <v>97.999958014992387</v>
      </c>
      <c r="E162">
        <f>(Tableau13[[#This Row],[Fg]]+Tableau13[[#This Row],[Ffric]])/$N$2</f>
        <v>-4.1985007612765912E-6</v>
      </c>
      <c r="F162">
        <f t="shared" si="8"/>
        <v>-12.780190270818375</v>
      </c>
      <c r="G162">
        <f>G161 +Tableau13[[#This Row],[velocity]]*Tableau13[[#This Row],[dt]]+Tableau13[[#This Row],[acceleration]]*Tableau13[[#This Row],[dt]]*Tableau13[[#This Row],[dt]]*0.5</f>
        <v>-117.27027108488188</v>
      </c>
      <c r="H162">
        <f>-0.5*9.8*Tableau13[[#This Row],[t]]*Tableau13[[#This Row],[t]]</f>
        <v>-490</v>
      </c>
    </row>
    <row r="163" spans="1:8" x14ac:dyDescent="0.35">
      <c r="A163">
        <f t="shared" si="7"/>
        <v>6.25E-2</v>
      </c>
      <c r="B163">
        <f>SUM($A$2:A163)</f>
        <v>10.0625</v>
      </c>
      <c r="C163">
        <f t="shared" si="6"/>
        <v>-98</v>
      </c>
      <c r="D163">
        <f>-0.6*Tableau13[[#This Row],[velocity]]*ABS(Tableau13[[#This Row],[velocity]])</f>
        <v>97.999962039315321</v>
      </c>
      <c r="E163">
        <f>(Tableau13[[#This Row],[Fg]]+Tableau13[[#This Row],[Ffric]])/$N$2</f>
        <v>-3.796068467920577E-6</v>
      </c>
      <c r="F163">
        <f t="shared" si="8"/>
        <v>-12.780190533224673</v>
      </c>
      <c r="G163">
        <f>G162 +Tableau13[[#This Row],[velocity]]*Tableau13[[#This Row],[dt]]+Tableau13[[#This Row],[acceleration]]*Tableau13[[#This Row],[dt]]*Tableau13[[#This Row],[dt]]*0.5</f>
        <v>-118.06903300062262</v>
      </c>
      <c r="H163">
        <f>-0.5*9.8*Tableau13[[#This Row],[t]]*Tableau13[[#This Row],[t]]</f>
        <v>-496.14414062500003</v>
      </c>
    </row>
    <row r="164" spans="1:8" x14ac:dyDescent="0.35">
      <c r="A164">
        <f t="shared" si="7"/>
        <v>6.25E-2</v>
      </c>
      <c r="B164">
        <f>SUM($A$2:A164)</f>
        <v>10.125</v>
      </c>
      <c r="C164">
        <f t="shared" si="6"/>
        <v>-98</v>
      </c>
      <c r="D164">
        <f>-0.6*Tableau13[[#This Row],[velocity]]*ABS(Tableau13[[#This Row],[velocity]])</f>
        <v>97.999965677901216</v>
      </c>
      <c r="E164">
        <f>(Tableau13[[#This Row],[Fg]]+Tableau13[[#This Row],[Ffric]])/$N$2</f>
        <v>-3.4322098784400624E-6</v>
      </c>
      <c r="F164">
        <f t="shared" si="8"/>
        <v>-12.780190770478951</v>
      </c>
      <c r="G164">
        <f>G163 +Tableau13[[#This Row],[velocity]]*Tableau13[[#This Row],[dt]]+Tableau13[[#This Row],[acceleration]]*Tableau13[[#This Row],[dt]]*Tableau13[[#This Row],[dt]]*0.5</f>
        <v>-118.86779493048108</v>
      </c>
      <c r="H164">
        <f>-0.5*9.8*Tableau13[[#This Row],[t]]*Tableau13[[#This Row],[t]]</f>
        <v>-502.32656250000002</v>
      </c>
    </row>
    <row r="165" spans="1:8" x14ac:dyDescent="0.35">
      <c r="A165">
        <f t="shared" si="7"/>
        <v>6.25E-2</v>
      </c>
      <c r="B165">
        <f>SUM($A$2:A165)</f>
        <v>10.1875</v>
      </c>
      <c r="C165">
        <f t="shared" si="6"/>
        <v>-98</v>
      </c>
      <c r="D165">
        <f>-0.6*Tableau13[[#This Row],[velocity]]*ABS(Tableau13[[#This Row],[velocity]])</f>
        <v>97.999968967723504</v>
      </c>
      <c r="E165">
        <f>(Tableau13[[#This Row],[Fg]]+Tableau13[[#This Row],[Ffric]])/$N$2</f>
        <v>-3.1032276496034682E-6</v>
      </c>
      <c r="F165">
        <f t="shared" si="8"/>
        <v>-12.780190984992068</v>
      </c>
      <c r="G165">
        <f>G164 +Tableau13[[#This Row],[velocity]]*Tableau13[[#This Row],[dt]]+Tableau13[[#This Row],[acceleration]]*Tableau13[[#This Row],[dt]]*Tableau13[[#This Row],[dt]]*0.5</f>
        <v>-119.66655687310407</v>
      </c>
      <c r="H165">
        <f>-0.5*9.8*Tableau13[[#This Row],[t]]*Tableau13[[#This Row],[t]]</f>
        <v>-508.54726562500002</v>
      </c>
    </row>
    <row r="166" spans="1:8" x14ac:dyDescent="0.35">
      <c r="A166">
        <f t="shared" si="7"/>
        <v>6.25E-2</v>
      </c>
      <c r="B166">
        <f>SUM($A$2:A166)</f>
        <v>10.25</v>
      </c>
      <c r="C166">
        <f t="shared" si="6"/>
        <v>-98</v>
      </c>
      <c r="D166">
        <f>-0.6*Tableau13[[#This Row],[velocity]]*ABS(Tableau13[[#This Row],[velocity]])</f>
        <v>97.999971942211673</v>
      </c>
      <c r="E166">
        <f>(Tableau13[[#This Row],[Fg]]+Tableau13[[#This Row],[Ffric]])/$N$2</f>
        <v>-2.8057788327373601E-6</v>
      </c>
      <c r="F166">
        <f t="shared" si="8"/>
        <v>-12.780191178943795</v>
      </c>
      <c r="G166">
        <f>G165 +Tableau13[[#This Row],[velocity]]*Tableau13[[#This Row],[dt]]+Tableau13[[#This Row],[acceleration]]*Tableau13[[#This Row],[dt]]*Tableau13[[#This Row],[dt]]*0.5</f>
        <v>-120.46531882726809</v>
      </c>
      <c r="H166">
        <f>-0.5*9.8*Tableau13[[#This Row],[t]]*Tableau13[[#This Row],[t]]</f>
        <v>-514.80624999999998</v>
      </c>
    </row>
    <row r="167" spans="1:8" x14ac:dyDescent="0.35">
      <c r="A167">
        <f t="shared" si="7"/>
        <v>6.25E-2</v>
      </c>
      <c r="B167">
        <f>SUM($A$2:A167)</f>
        <v>10.3125</v>
      </c>
      <c r="C167">
        <f t="shared" si="6"/>
        <v>-98</v>
      </c>
      <c r="D167">
        <f>-0.6*Tableau13[[#This Row],[velocity]]*ABS(Tableau13[[#This Row],[velocity]])</f>
        <v>97.999974631590916</v>
      </c>
      <c r="E167">
        <f>(Tableau13[[#This Row],[Fg]]+Tableau13[[#This Row],[Ffric]])/$N$2</f>
        <v>-2.5368409083625921E-6</v>
      </c>
      <c r="F167">
        <f t="shared" si="8"/>
        <v>-12.780191354304971</v>
      </c>
      <c r="G167">
        <f>G166 +Tableau13[[#This Row],[velocity]]*Tableau13[[#This Row],[dt]]+Tableau13[[#This Row],[acceleration]]*Tableau13[[#This Row],[dt]]*Tableau13[[#This Row],[dt]]*0.5</f>
        <v>-121.26408079186692</v>
      </c>
      <c r="H167">
        <f>-0.5*9.8*Tableau13[[#This Row],[t]]*Tableau13[[#This Row],[t]]</f>
        <v>-521.10351562500011</v>
      </c>
    </row>
    <row r="168" spans="1:8" x14ac:dyDescent="0.35">
      <c r="A168">
        <f t="shared" si="7"/>
        <v>6.25E-2</v>
      </c>
      <c r="B168">
        <f>SUM($A$2:A168)</f>
        <v>10.375</v>
      </c>
      <c r="C168">
        <f t="shared" si="6"/>
        <v>-98</v>
      </c>
      <c r="D168">
        <f>-0.6*Tableau13[[#This Row],[velocity]]*ABS(Tableau13[[#This Row],[velocity]])</f>
        <v>97.999977063189334</v>
      </c>
      <c r="E168">
        <f>(Tableau13[[#This Row],[Fg]]+Tableau13[[#This Row],[Ffric]])/$N$2</f>
        <v>-2.2936810665896699E-6</v>
      </c>
      <c r="F168">
        <f t="shared" si="8"/>
        <v>-12.780191512857527</v>
      </c>
      <c r="G168">
        <f>G167 +Tableau13[[#This Row],[velocity]]*Tableau13[[#This Row],[dt]]+Tableau13[[#This Row],[acceleration]]*Tableau13[[#This Row],[dt]]*Tableau13[[#This Row],[dt]]*0.5</f>
        <v>-122.06284276590036</v>
      </c>
      <c r="H168">
        <f>-0.5*9.8*Tableau13[[#This Row],[t]]*Tableau13[[#This Row],[t]]</f>
        <v>-527.43906250000009</v>
      </c>
    </row>
    <row r="169" spans="1:8" x14ac:dyDescent="0.35">
      <c r="A169">
        <f t="shared" si="7"/>
        <v>6.25E-2</v>
      </c>
      <c r="B169">
        <f>SUM($A$2:A169)</f>
        <v>10.4375</v>
      </c>
      <c r="C169">
        <f t="shared" si="6"/>
        <v>-98</v>
      </c>
      <c r="D169">
        <f>-0.6*Tableau13[[#This Row],[velocity]]*ABS(Tableau13[[#This Row],[velocity]])</f>
        <v>97.999979261715609</v>
      </c>
      <c r="E169">
        <f>(Tableau13[[#This Row],[Fg]]+Tableau13[[#This Row],[Ffric]])/$N$2</f>
        <v>-2.0738284391086382E-6</v>
      </c>
      <c r="F169">
        <f t="shared" si="8"/>
        <v>-12.780191656212594</v>
      </c>
      <c r="G169">
        <f>G168 +Tableau13[[#This Row],[velocity]]*Tableau13[[#This Row],[dt]]+Tableau13[[#This Row],[acceleration]]*Tableau13[[#This Row],[dt]]*Tableau13[[#This Row],[dt]]*0.5</f>
        <v>-122.86160474846409</v>
      </c>
      <c r="H169">
        <f>-0.5*9.8*Tableau13[[#This Row],[t]]*Tableau13[[#This Row],[t]]</f>
        <v>-533.81289062500002</v>
      </c>
    </row>
    <row r="170" spans="1:8" x14ac:dyDescent="0.35">
      <c r="A170">
        <f t="shared" si="7"/>
        <v>6.25E-2</v>
      </c>
      <c r="B170">
        <f>SUM($A$2:A170)</f>
        <v>10.5</v>
      </c>
      <c r="C170">
        <f t="shared" si="6"/>
        <v>-98</v>
      </c>
      <c r="D170">
        <f>-0.6*Tableau13[[#This Row],[velocity]]*ABS(Tableau13[[#This Row],[velocity]])</f>
        <v>97.999981249509972</v>
      </c>
      <c r="E170">
        <f>(Tableau13[[#This Row],[Fg]]+Tableau13[[#This Row],[Ffric]])/$N$2</f>
        <v>-1.8750490028196508E-6</v>
      </c>
      <c r="F170">
        <f t="shared" si="8"/>
        <v>-12.780191785826871</v>
      </c>
      <c r="G170">
        <f>G169 +Tableau13[[#This Row],[velocity]]*Tableau13[[#This Row],[dt]]+Tableau13[[#This Row],[acceleration]]*Tableau13[[#This Row],[dt]]*Tableau13[[#This Row],[dt]]*0.5</f>
        <v>-123.66036673874048</v>
      </c>
      <c r="H170">
        <f>-0.5*9.8*Tableau13[[#This Row],[t]]*Tableau13[[#This Row],[t]]</f>
        <v>-540.22500000000002</v>
      </c>
    </row>
    <row r="171" spans="1:8" x14ac:dyDescent="0.35">
      <c r="A171">
        <f t="shared" si="7"/>
        <v>6.25E-2</v>
      </c>
      <c r="B171">
        <f>SUM($A$2:A171)</f>
        <v>10.5625</v>
      </c>
      <c r="C171">
        <f t="shared" si="6"/>
        <v>-98</v>
      </c>
      <c r="D171">
        <f>-0.6*Tableau13[[#This Row],[velocity]]*ABS(Tableau13[[#This Row],[velocity]])</f>
        <v>97.999983046771419</v>
      </c>
      <c r="E171">
        <f>(Tableau13[[#This Row],[Fg]]+Tableau13[[#This Row],[Ffric]])/$N$2</f>
        <v>-1.69532285809737E-6</v>
      </c>
      <c r="F171">
        <f t="shared" si="8"/>
        <v>-12.780191903017434</v>
      </c>
      <c r="G171">
        <f>G170 +Tableau13[[#This Row],[velocity]]*Tableau13[[#This Row],[dt]]+Tableau13[[#This Row],[acceleration]]*Tableau13[[#This Row],[dt]]*Tableau13[[#This Row],[dt]]*0.5</f>
        <v>-124.45912873599023</v>
      </c>
      <c r="H171">
        <f>-0.5*9.8*Tableau13[[#This Row],[t]]*Tableau13[[#This Row],[t]]</f>
        <v>-546.67539062499998</v>
      </c>
    </row>
    <row r="172" spans="1:8" x14ac:dyDescent="0.35">
      <c r="A172">
        <f t="shared" si="7"/>
        <v>6.25E-2</v>
      </c>
      <c r="B172">
        <f>SUM($A$2:A172)</f>
        <v>10.625</v>
      </c>
      <c r="C172">
        <f t="shared" si="6"/>
        <v>-98</v>
      </c>
      <c r="D172">
        <f>-0.6*Tableau13[[#This Row],[velocity]]*ABS(Tableau13[[#This Row],[velocity]])</f>
        <v>97.999984671762775</v>
      </c>
      <c r="E172">
        <f>(Tableau13[[#This Row],[Fg]]+Tableau13[[#This Row],[Ffric]])/$N$2</f>
        <v>-1.5328237225276099E-6</v>
      </c>
      <c r="F172">
        <f t="shared" si="8"/>
        <v>-12.780192008975112</v>
      </c>
      <c r="G172">
        <f>G171 +Tableau13[[#This Row],[velocity]]*Tableau13[[#This Row],[dt]]+Tableau13[[#This Row],[acceleration]]*Tableau13[[#This Row],[dt]]*Tableau13[[#This Row],[dt]]*0.5</f>
        <v>-125.25789073954498</v>
      </c>
      <c r="H172">
        <f>-0.5*9.8*Tableau13[[#This Row],[t]]*Tableau13[[#This Row],[t]]</f>
        <v>-553.16406250000011</v>
      </c>
    </row>
    <row r="173" spans="1:8" x14ac:dyDescent="0.35">
      <c r="A173">
        <f t="shared" si="7"/>
        <v>6.25E-2</v>
      </c>
      <c r="B173">
        <f>SUM($A$2:A173)</f>
        <v>10.6875</v>
      </c>
      <c r="C173">
        <f t="shared" si="6"/>
        <v>-98</v>
      </c>
      <c r="D173">
        <f>-0.6*Tableau13[[#This Row],[velocity]]*ABS(Tableau13[[#This Row],[velocity]])</f>
        <v>97.999986140996384</v>
      </c>
      <c r="E173">
        <f>(Tableau13[[#This Row],[Fg]]+Tableau13[[#This Row],[Ffric]])/$N$2</f>
        <v>-1.3859003615834808E-6</v>
      </c>
      <c r="F173">
        <f t="shared" si="8"/>
        <v>-12.780192104776594</v>
      </c>
      <c r="G173">
        <f>G172 +Tableau13[[#This Row],[velocity]]*Tableau13[[#This Row],[dt]]+Tableau13[[#This Row],[acceleration]]*Tableau13[[#This Row],[dt]]*Tableau13[[#This Row],[dt]]*0.5</f>
        <v>-126.05665274880036</v>
      </c>
      <c r="H173">
        <f>-0.5*9.8*Tableau13[[#This Row],[t]]*Tableau13[[#This Row],[t]]</f>
        <v>-559.69101562500009</v>
      </c>
    </row>
    <row r="174" spans="1:8" x14ac:dyDescent="0.35">
      <c r="A174">
        <f t="shared" si="7"/>
        <v>6.25E-2</v>
      </c>
      <c r="B174">
        <f>SUM($A$2:A174)</f>
        <v>10.75</v>
      </c>
      <c r="C174">
        <f t="shared" si="6"/>
        <v>-98</v>
      </c>
      <c r="D174">
        <f>-0.6*Tableau13[[#This Row],[velocity]]*ABS(Tableau13[[#This Row],[velocity]])</f>
        <v>97.999987469401859</v>
      </c>
      <c r="E174">
        <f>(Tableau13[[#This Row],[Fg]]+Tableau13[[#This Row],[Ffric]])/$N$2</f>
        <v>-1.2530598141324845E-6</v>
      </c>
      <c r="F174">
        <f t="shared" si="8"/>
        <v>-12.780192191395367</v>
      </c>
      <c r="G174">
        <f>G173 +Tableau13[[#This Row],[velocity]]*Tableau13[[#This Row],[dt]]+Tableau13[[#This Row],[acceleration]]*Tableau13[[#This Row],[dt]]*Tableau13[[#This Row],[dt]]*0.5</f>
        <v>-126.85541476320995</v>
      </c>
      <c r="H174">
        <f>-0.5*9.8*Tableau13[[#This Row],[t]]*Tableau13[[#This Row],[t]]</f>
        <v>-566.25625000000002</v>
      </c>
    </row>
    <row r="175" spans="1:8" x14ac:dyDescent="0.35">
      <c r="A175">
        <f t="shared" si="7"/>
        <v>6.25E-2</v>
      </c>
      <c r="B175">
        <f>SUM($A$2:A175)</f>
        <v>10.8125</v>
      </c>
      <c r="C175">
        <f t="shared" si="6"/>
        <v>-98</v>
      </c>
      <c r="D175">
        <f>-0.6*Tableau13[[#This Row],[velocity]]*ABS(Tableau13[[#This Row],[velocity]])</f>
        <v>97.999988670477762</v>
      </c>
      <c r="E175">
        <f>(Tableau13[[#This Row],[Fg]]+Tableau13[[#This Row],[Ffric]])/$N$2</f>
        <v>-1.1329522237701895E-6</v>
      </c>
      <c r="F175">
        <f t="shared" si="8"/>
        <v>-12.780192269711605</v>
      </c>
      <c r="G175">
        <f>G174 +Tableau13[[#This Row],[velocity]]*Tableau13[[#This Row],[dt]]+Tableau13[[#This Row],[acceleration]]*Tableau13[[#This Row],[dt]]*Tableau13[[#This Row],[dt]]*0.5</f>
        <v>-127.65417678227972</v>
      </c>
      <c r="H175">
        <f>-0.5*9.8*Tableau13[[#This Row],[t]]*Tableau13[[#This Row],[t]]</f>
        <v>-572.85976562500002</v>
      </c>
    </row>
    <row r="176" spans="1:8" x14ac:dyDescent="0.35">
      <c r="A176">
        <f t="shared" si="7"/>
        <v>6.25E-2</v>
      </c>
      <c r="B176">
        <f>SUM($A$2:A176)</f>
        <v>10.875</v>
      </c>
      <c r="C176">
        <f t="shared" si="6"/>
        <v>-98</v>
      </c>
      <c r="D176">
        <f>-0.6*Tableau13[[#This Row],[velocity]]*ABS(Tableau13[[#This Row],[velocity]])</f>
        <v>97.999989756428818</v>
      </c>
      <c r="E176">
        <f>(Tableau13[[#This Row],[Fg]]+Tableau13[[#This Row],[Ffric]])/$N$2</f>
        <v>-1.0243571182400046E-6</v>
      </c>
      <c r="F176">
        <f t="shared" si="8"/>
        <v>-12.78019234052112</v>
      </c>
      <c r="G176">
        <f>G175 +Tableau13[[#This Row],[velocity]]*Tableau13[[#This Row],[dt]]+Tableau13[[#This Row],[acceleration]]*Tableau13[[#This Row],[dt]]*Tableau13[[#This Row],[dt]]*0.5</f>
        <v>-128.45293880556298</v>
      </c>
      <c r="H176">
        <f>-0.5*9.8*Tableau13[[#This Row],[t]]*Tableau13[[#This Row],[t]]</f>
        <v>-579.50156249999998</v>
      </c>
    </row>
    <row r="177" spans="1:8" x14ac:dyDescent="0.35">
      <c r="A177">
        <f t="shared" si="7"/>
        <v>6.25E-2</v>
      </c>
      <c r="B177">
        <f>SUM($A$2:A177)</f>
        <v>10.9375</v>
      </c>
      <c r="C177">
        <f t="shared" si="6"/>
        <v>-98</v>
      </c>
      <c r="D177">
        <f>-0.6*Tableau13[[#This Row],[velocity]]*ABS(Tableau13[[#This Row],[velocity]])</f>
        <v>97.999990738289895</v>
      </c>
      <c r="E177">
        <f>(Tableau13[[#This Row],[Fg]]+Tableau13[[#This Row],[Ffric]])/$N$2</f>
        <v>-9.2617101046243986E-7</v>
      </c>
      <c r="F177">
        <f t="shared" si="8"/>
        <v>-12.78019240454344</v>
      </c>
      <c r="G177">
        <f>G176 +Tableau13[[#This Row],[velocity]]*Tableau13[[#This Row],[dt]]+Tableau13[[#This Row],[acceleration]]*Tableau13[[#This Row],[dt]]*Tableau13[[#This Row],[dt]]*0.5</f>
        <v>-129.25170083265587</v>
      </c>
      <c r="H177">
        <f>-0.5*9.8*Tableau13[[#This Row],[t]]*Tableau13[[#This Row],[t]]</f>
        <v>-586.18164062500011</v>
      </c>
    </row>
    <row r="178" spans="1:8" x14ac:dyDescent="0.35">
      <c r="A178">
        <f t="shared" si="7"/>
        <v>6.25E-2</v>
      </c>
      <c r="B178">
        <f>SUM($A$2:A178)</f>
        <v>11</v>
      </c>
      <c r="C178">
        <f t="shared" si="6"/>
        <v>-98</v>
      </c>
      <c r="D178">
        <f>-0.6*Tableau13[[#This Row],[velocity]]*ABS(Tableau13[[#This Row],[velocity]])</f>
        <v>97.999991626038167</v>
      </c>
      <c r="E178">
        <f>(Tableau13[[#This Row],[Fg]]+Tableau13[[#This Row],[Ffric]])/$N$2</f>
        <v>-8.3739618332856476E-7</v>
      </c>
      <c r="F178">
        <f t="shared" si="8"/>
        <v>-12.780192462429127</v>
      </c>
      <c r="G178">
        <f>G177 +Tableau13[[#This Row],[velocity]]*Tableau13[[#This Row],[dt]]+Tableau13[[#This Row],[acceleration]]*Tableau13[[#This Row],[dt]]*Tableau13[[#This Row],[dt]]*0.5</f>
        <v>-130.05046286319322</v>
      </c>
      <c r="H178">
        <f>-0.5*9.8*Tableau13[[#This Row],[t]]*Tableau13[[#This Row],[t]]</f>
        <v>-592.90000000000009</v>
      </c>
    </row>
    <row r="179" spans="1:8" x14ac:dyDescent="0.35">
      <c r="A179">
        <f t="shared" si="7"/>
        <v>6.25E-2</v>
      </c>
      <c r="B179">
        <f>SUM($A$2:A179)</f>
        <v>11.0625</v>
      </c>
      <c r="C179">
        <f t="shared" si="6"/>
        <v>-98</v>
      </c>
      <c r="D179">
        <f>-0.6*Tableau13[[#This Row],[velocity]]*ABS(Tableau13[[#This Row],[velocity]])</f>
        <v>97.999992428694497</v>
      </c>
      <c r="E179">
        <f>(Tableau13[[#This Row],[Fg]]+Tableau13[[#This Row],[Ffric]])/$N$2</f>
        <v>-7.5713055025516951E-7</v>
      </c>
      <c r="F179">
        <f t="shared" si="8"/>
        <v>-12.780192514766389</v>
      </c>
      <c r="G179">
        <f>G178 +Tableau13[[#This Row],[velocity]]*Tableau13[[#This Row],[dt]]+Tableau13[[#This Row],[acceleration]]*Tableau13[[#This Row],[dt]]*Tableau13[[#This Row],[dt]]*0.5</f>
        <v>-130.8492248968449</v>
      </c>
      <c r="H179">
        <f>-0.5*9.8*Tableau13[[#This Row],[t]]*Tableau13[[#This Row],[t]]</f>
        <v>-599.65664062500002</v>
      </c>
    </row>
    <row r="180" spans="1:8" x14ac:dyDescent="0.35">
      <c r="A180">
        <f t="shared" si="7"/>
        <v>6.25E-2</v>
      </c>
      <c r="B180">
        <f>SUM($A$2:A180)</f>
        <v>11.125</v>
      </c>
      <c r="C180">
        <f t="shared" si="6"/>
        <v>-98</v>
      </c>
      <c r="D180">
        <f>-0.6*Tableau13[[#This Row],[velocity]]*ABS(Tableau13[[#This Row],[velocity]])</f>
        <v>97.999993154415066</v>
      </c>
      <c r="E180">
        <f>(Tableau13[[#This Row],[Fg]]+Tableau13[[#This Row],[Ffric]])/$N$2</f>
        <v>-6.845584934467297E-7</v>
      </c>
      <c r="F180">
        <f t="shared" si="8"/>
        <v>-12.780192562087048</v>
      </c>
      <c r="G180">
        <f>G179 +Tableau13[[#This Row],[velocity]]*Tableau13[[#This Row],[dt]]+Tableau13[[#This Row],[acceleration]]*Tableau13[[#This Row],[dt]]*Tableau13[[#This Row],[dt]]*0.5</f>
        <v>-131.64798693331238</v>
      </c>
      <c r="H180">
        <f>-0.5*9.8*Tableau13[[#This Row],[t]]*Tableau13[[#This Row],[t]]</f>
        <v>-606.45156250000002</v>
      </c>
    </row>
    <row r="181" spans="1:8" x14ac:dyDescent="0.35">
      <c r="A181">
        <f t="shared" si="7"/>
        <v>6.25E-2</v>
      </c>
      <c r="B181">
        <f>SUM($A$2:A181)</f>
        <v>11.1875</v>
      </c>
      <c r="C181">
        <f t="shared" si="6"/>
        <v>-98</v>
      </c>
      <c r="D181">
        <f>-0.6*Tableau13[[#This Row],[velocity]]*ABS(Tableau13[[#This Row],[velocity]])</f>
        <v>97.999993810574267</v>
      </c>
      <c r="E181">
        <f>(Tableau13[[#This Row],[Fg]]+Tableau13[[#This Row],[Ffric]])/$N$2</f>
        <v>-6.1894257328276583E-7</v>
      </c>
      <c r="F181">
        <f t="shared" si="8"/>
        <v>-12.780192604871955</v>
      </c>
      <c r="G181">
        <f>G180 +Tableau13[[#This Row],[velocity]]*Tableau13[[#This Row],[dt]]+Tableau13[[#This Row],[acceleration]]*Tableau13[[#This Row],[dt]]*Tableau13[[#This Row],[dt]]*0.5</f>
        <v>-132.44674897232574</v>
      </c>
      <c r="H181">
        <f>-0.5*9.8*Tableau13[[#This Row],[t]]*Tableau13[[#This Row],[t]]</f>
        <v>-613.28476562499998</v>
      </c>
    </row>
    <row r="182" spans="1:8" x14ac:dyDescent="0.35">
      <c r="A182">
        <f t="shared" si="7"/>
        <v>6.25E-2</v>
      </c>
      <c r="B182">
        <f>SUM($A$2:A182)</f>
        <v>11.25</v>
      </c>
      <c r="C182">
        <f t="shared" si="6"/>
        <v>-98</v>
      </c>
      <c r="D182">
        <f>-0.6*Tableau13[[#This Row],[velocity]]*ABS(Tableau13[[#This Row],[velocity]])</f>
        <v>97.999994403839679</v>
      </c>
      <c r="E182">
        <f>(Tableau13[[#This Row],[Fg]]+Tableau13[[#This Row],[Ffric]])/$N$2</f>
        <v>-5.5961603209198072E-7</v>
      </c>
      <c r="F182">
        <f t="shared" si="8"/>
        <v>-12.780192643555866</v>
      </c>
      <c r="G182">
        <f>G181 +Tableau13[[#This Row],[velocity]]*Tableau13[[#This Row],[dt]]+Tableau13[[#This Row],[acceleration]]*Tableau13[[#This Row],[dt]]*Tableau13[[#This Row],[dt]]*0.5</f>
        <v>-133.24551101364099</v>
      </c>
      <c r="H182">
        <f>-0.5*9.8*Tableau13[[#This Row],[t]]*Tableau13[[#This Row],[t]]</f>
        <v>-620.15625000000011</v>
      </c>
    </row>
    <row r="183" spans="1:8" x14ac:dyDescent="0.35">
      <c r="A183">
        <f t="shared" si="7"/>
        <v>6.25E-2</v>
      </c>
      <c r="B183">
        <f>SUM($A$2:A183)</f>
        <v>11.3125</v>
      </c>
      <c r="C183">
        <f t="shared" si="6"/>
        <v>-98</v>
      </c>
      <c r="D183">
        <f>-0.6*Tableau13[[#This Row],[velocity]]*ABS(Tableau13[[#This Row],[velocity]])</f>
        <v>97.999994940239745</v>
      </c>
      <c r="E183">
        <f>(Tableau13[[#This Row],[Fg]]+Tableau13[[#This Row],[Ffric]])/$N$2</f>
        <v>-5.0597602552215903E-7</v>
      </c>
      <c r="F183">
        <f t="shared" si="8"/>
        <v>-12.780192678531868</v>
      </c>
      <c r="G183">
        <f>G182 +Tableau13[[#This Row],[velocity]]*Tableau13[[#This Row],[dt]]+Tableau13[[#This Row],[acceleration]]*Tableau13[[#This Row],[dt]]*Tableau13[[#This Row],[dt]]*0.5</f>
        <v>-134.04427305703746</v>
      </c>
      <c r="H183">
        <f>-0.5*9.8*Tableau13[[#This Row],[t]]*Tableau13[[#This Row],[t]]</f>
        <v>-627.06601562500009</v>
      </c>
    </row>
    <row r="184" spans="1:8" x14ac:dyDescent="0.35">
      <c r="A184">
        <f t="shared" si="7"/>
        <v>6.25E-2</v>
      </c>
      <c r="B184">
        <f>SUM($A$2:A184)</f>
        <v>11.375</v>
      </c>
      <c r="C184">
        <f t="shared" si="6"/>
        <v>-98</v>
      </c>
      <c r="D184">
        <f>-0.6*Tableau13[[#This Row],[velocity]]*ABS(Tableau13[[#This Row],[velocity]])</f>
        <v>97.99999542522508</v>
      </c>
      <c r="E184">
        <f>(Tableau13[[#This Row],[Fg]]+Tableau13[[#This Row],[Ffric]])/$N$2</f>
        <v>-4.5747749197744272E-7</v>
      </c>
      <c r="F184">
        <f t="shared" si="8"/>
        <v>-12.780192710155371</v>
      </c>
      <c r="G184">
        <f>G183 +Tableau13[[#This Row],[velocity]]*Tableau13[[#This Row],[dt]]+Tableau13[[#This Row],[acceleration]]*Tableau13[[#This Row],[dt]]*Tableau13[[#This Row],[dt]]*0.5</f>
        <v>-134.8430351023157</v>
      </c>
      <c r="H184">
        <f>-0.5*9.8*Tableau13[[#This Row],[t]]*Tableau13[[#This Row],[t]]</f>
        <v>-634.01406250000002</v>
      </c>
    </row>
    <row r="185" spans="1:8" x14ac:dyDescent="0.35">
      <c r="A185">
        <f t="shared" si="7"/>
        <v>6.25E-2</v>
      </c>
      <c r="B185">
        <f>SUM($A$2:A185)</f>
        <v>11.4375</v>
      </c>
      <c r="C185">
        <f t="shared" si="6"/>
        <v>-98</v>
      </c>
      <c r="D185">
        <f>-0.6*Tableau13[[#This Row],[velocity]]*ABS(Tableau13[[#This Row],[velocity]])</f>
        <v>97.999995863723868</v>
      </c>
      <c r="E185">
        <f>(Tableau13[[#This Row],[Fg]]+Tableau13[[#This Row],[Ffric]])/$N$2</f>
        <v>-4.1362761322716323E-7</v>
      </c>
      <c r="F185">
        <f t="shared" si="8"/>
        <v>-12.780192738747713</v>
      </c>
      <c r="G185">
        <f>G184 +Tableau13[[#This Row],[velocity]]*Tableau13[[#This Row],[dt]]+Tableau13[[#This Row],[acceleration]]*Tableau13[[#This Row],[dt]]*Tableau13[[#This Row],[dt]]*0.5</f>
        <v>-135.64179714929529</v>
      </c>
      <c r="H185">
        <f>-0.5*9.8*Tableau13[[#This Row],[t]]*Tableau13[[#This Row],[t]]</f>
        <v>-641.00039062500002</v>
      </c>
    </row>
    <row r="186" spans="1:8" x14ac:dyDescent="0.35">
      <c r="A186">
        <f t="shared" si="7"/>
        <v>6.25E-2</v>
      </c>
      <c r="B186">
        <f>SUM($A$2:A186)</f>
        <v>11.5</v>
      </c>
      <c r="C186">
        <f t="shared" si="6"/>
        <v>-98</v>
      </c>
      <c r="D186">
        <f>-0.6*Tableau13[[#This Row],[velocity]]*ABS(Tableau13[[#This Row],[velocity]])</f>
        <v>97.999996260191907</v>
      </c>
      <c r="E186">
        <f>(Tableau13[[#This Row],[Fg]]+Tableau13[[#This Row],[Ffric]])/$N$2</f>
        <v>-3.7398080934281095E-7</v>
      </c>
      <c r="F186">
        <f t="shared" si="8"/>
        <v>-12.780192764599439</v>
      </c>
      <c r="G186">
        <f>G185 +Tableau13[[#This Row],[velocity]]*Tableau13[[#This Row],[dt]]+Tableau13[[#This Row],[acceleration]]*Tableau13[[#This Row],[dt]]*Tableau13[[#This Row],[dt]]*0.5</f>
        <v>-136.4405591978132</v>
      </c>
      <c r="H186">
        <f>-0.5*9.8*Tableau13[[#This Row],[t]]*Tableau13[[#This Row],[t]]</f>
        <v>-648.02499999999998</v>
      </c>
    </row>
    <row r="187" spans="1:8" x14ac:dyDescent="0.35">
      <c r="A187">
        <f t="shared" si="7"/>
        <v>6.25E-2</v>
      </c>
      <c r="B187">
        <f>SUM($A$2:A187)</f>
        <v>11.5625</v>
      </c>
      <c r="C187">
        <f t="shared" si="6"/>
        <v>-98</v>
      </c>
      <c r="D187">
        <f>-0.6*Tableau13[[#This Row],[velocity]]*ABS(Tableau13[[#This Row],[velocity]])</f>
        <v>97.999996618657917</v>
      </c>
      <c r="E187">
        <f>(Tableau13[[#This Row],[Fg]]+Tableau13[[#This Row],[Ffric]])/$N$2</f>
        <v>-3.3813420827755183E-7</v>
      </c>
      <c r="F187">
        <f t="shared" si="8"/>
        <v>-12.78019278797324</v>
      </c>
      <c r="G187">
        <f>G186 +Tableau13[[#This Row],[velocity]]*Tableau13[[#This Row],[dt]]+Tableau13[[#This Row],[acceleration]]*Tableau13[[#This Row],[dt]]*Tableau13[[#This Row],[dt]]*0.5</f>
        <v>-137.23932124772193</v>
      </c>
      <c r="H187">
        <f>-0.5*9.8*Tableau13[[#This Row],[t]]*Tableau13[[#This Row],[t]]</f>
        <v>-655.08789062500011</v>
      </c>
    </row>
    <row r="188" spans="1:8" x14ac:dyDescent="0.35">
      <c r="A188">
        <f t="shared" si="7"/>
        <v>6.25E-2</v>
      </c>
      <c r="B188">
        <f>SUM($A$2:A188)</f>
        <v>11.625</v>
      </c>
      <c r="C188">
        <f t="shared" si="6"/>
        <v>-98</v>
      </c>
      <c r="D188">
        <f>-0.6*Tableau13[[#This Row],[velocity]]*ABS(Tableau13[[#This Row],[velocity]])</f>
        <v>97.999996942764454</v>
      </c>
      <c r="E188">
        <f>(Tableau13[[#This Row],[Fg]]+Tableau13[[#This Row],[Ffric]])/$N$2</f>
        <v>-3.0572355456115476E-7</v>
      </c>
      <c r="F188">
        <f t="shared" si="8"/>
        <v>-12.780192809106628</v>
      </c>
      <c r="G188">
        <f>G187 +Tableau13[[#This Row],[velocity]]*Tableau13[[#This Row],[dt]]+Tableau13[[#This Row],[acceleration]]*Tableau13[[#This Row],[dt]]*Tableau13[[#This Row],[dt]]*0.5</f>
        <v>-138.03808329888821</v>
      </c>
      <c r="H188">
        <f>-0.5*9.8*Tableau13[[#This Row],[t]]*Tableau13[[#This Row],[t]]</f>
        <v>-662.18906250000009</v>
      </c>
    </row>
    <row r="189" spans="1:8" x14ac:dyDescent="0.35">
      <c r="A189">
        <f t="shared" si="7"/>
        <v>6.25E-2</v>
      </c>
      <c r="B189">
        <f>SUM($A$2:A189)</f>
        <v>11.6875</v>
      </c>
      <c r="C189">
        <f t="shared" si="6"/>
        <v>-98</v>
      </c>
      <c r="D189">
        <f>-0.6*Tableau13[[#This Row],[velocity]]*ABS(Tableau13[[#This Row],[velocity]])</f>
        <v>97.999997235804898</v>
      </c>
      <c r="E189">
        <f>(Tableau13[[#This Row],[Fg]]+Tableau13[[#This Row],[Ffric]])/$N$2</f>
        <v>-2.7641951021450951E-7</v>
      </c>
      <c r="F189">
        <f t="shared" si="8"/>
        <v>-12.78019282821435</v>
      </c>
      <c r="G189">
        <f>G188 +Tableau13[[#This Row],[velocity]]*Tableau13[[#This Row],[dt]]+Tableau13[[#This Row],[acceleration]]*Tableau13[[#This Row],[dt]]*Tableau13[[#This Row],[dt]]*0.5</f>
        <v>-138.83684535119147</v>
      </c>
      <c r="H189">
        <f>-0.5*9.8*Tableau13[[#This Row],[t]]*Tableau13[[#This Row],[t]]</f>
        <v>-669.32851562500002</v>
      </c>
    </row>
    <row r="190" spans="1:8" x14ac:dyDescent="0.35">
      <c r="A190">
        <f t="shared" si="7"/>
        <v>6.25E-2</v>
      </c>
      <c r="B190">
        <f>SUM($A$2:A190)</f>
        <v>11.75</v>
      </c>
      <c r="C190">
        <f t="shared" si="6"/>
        <v>-98</v>
      </c>
      <c r="D190">
        <f>-0.6*Tableau13[[#This Row],[velocity]]*ABS(Tableau13[[#This Row],[velocity]])</f>
        <v>97.999997500757004</v>
      </c>
      <c r="E190">
        <f>(Tableau13[[#This Row],[Fg]]+Tableau13[[#This Row],[Ffric]])/$N$2</f>
        <v>-2.4992429956682829E-7</v>
      </c>
      <c r="F190">
        <f t="shared" si="8"/>
        <v>-12.78019284549057</v>
      </c>
      <c r="G190">
        <f>G189 +Tableau13[[#This Row],[velocity]]*Tableau13[[#This Row],[dt]]+Tableau13[[#This Row],[acceleration]]*Tableau13[[#This Row],[dt]]*Tableau13[[#This Row],[dt]]*0.5</f>
        <v>-139.63560740452277</v>
      </c>
      <c r="H190">
        <f>-0.5*9.8*Tableau13[[#This Row],[t]]*Tableau13[[#This Row],[t]]</f>
        <v>-676.50625000000002</v>
      </c>
    </row>
    <row r="191" spans="1:8" x14ac:dyDescent="0.35">
      <c r="A191">
        <f t="shared" si="7"/>
        <v>6.25E-2</v>
      </c>
      <c r="B191">
        <f>SUM($A$2:A191)</f>
        <v>11.8125</v>
      </c>
      <c r="C191">
        <f t="shared" si="6"/>
        <v>-98</v>
      </c>
      <c r="D191">
        <f>-0.6*Tableau13[[#This Row],[velocity]]*ABS(Tableau13[[#This Row],[velocity]])</f>
        <v>97.999997740313077</v>
      </c>
      <c r="E191">
        <f>(Tableau13[[#This Row],[Fg]]+Tableau13[[#This Row],[Ffric]])/$N$2</f>
        <v>-2.2596869229118965E-7</v>
      </c>
      <c r="F191">
        <f t="shared" si="8"/>
        <v>-12.780192861110839</v>
      </c>
      <c r="G191">
        <f>G190 +Tableau13[[#This Row],[velocity]]*Tableau13[[#This Row],[dt]]+Tableau13[[#This Row],[acceleration]]*Tableau13[[#This Row],[dt]]*Tableau13[[#This Row],[dt]]*0.5</f>
        <v>-140.43436945878352</v>
      </c>
      <c r="H191">
        <f>-0.5*9.8*Tableau13[[#This Row],[t]]*Tableau13[[#This Row],[t]]</f>
        <v>-683.72226562499998</v>
      </c>
    </row>
    <row r="192" spans="1:8" x14ac:dyDescent="0.35">
      <c r="A192">
        <f t="shared" si="7"/>
        <v>6.25E-2</v>
      </c>
      <c r="B192">
        <f>SUM($A$2:A192)</f>
        <v>11.875</v>
      </c>
      <c r="C192">
        <f t="shared" si="6"/>
        <v>-98</v>
      </c>
      <c r="D192">
        <f>-0.6*Tableau13[[#This Row],[velocity]]*ABS(Tableau13[[#This Row],[velocity]])</f>
        <v>97.999997956907336</v>
      </c>
      <c r="E192">
        <f>(Tableau13[[#This Row],[Fg]]+Tableau13[[#This Row],[Ffric]])/$N$2</f>
        <v>-2.0430926639392055E-7</v>
      </c>
      <c r="F192">
        <f t="shared" si="8"/>
        <v>-12.780192875233883</v>
      </c>
      <c r="G192">
        <f>G191 +Tableau13[[#This Row],[velocity]]*Tableau13[[#This Row],[dt]]+Tableau13[[#This Row],[acceleration]]*Tableau13[[#This Row],[dt]]*Tableau13[[#This Row],[dt]]*0.5</f>
        <v>-141.23313151388467</v>
      </c>
      <c r="H192">
        <f>-0.5*9.8*Tableau13[[#This Row],[t]]*Tableau13[[#This Row],[t]]</f>
        <v>-690.97656250000011</v>
      </c>
    </row>
    <row r="193" spans="1:8" x14ac:dyDescent="0.35">
      <c r="A193">
        <f t="shared" si="7"/>
        <v>6.25E-2</v>
      </c>
      <c r="B193">
        <f>SUM($A$2:A193)</f>
        <v>11.9375</v>
      </c>
      <c r="C193">
        <f t="shared" si="6"/>
        <v>-98</v>
      </c>
      <c r="D193">
        <f>-0.6*Tableau13[[#This Row],[velocity]]*ABS(Tableau13[[#This Row],[velocity]])</f>
        <v>97.99999815274073</v>
      </c>
      <c r="E193">
        <f>(Tableau13[[#This Row],[Fg]]+Tableau13[[#This Row],[Ffric]])/$N$2</f>
        <v>-1.8472592699936285E-7</v>
      </c>
      <c r="F193">
        <f t="shared" si="8"/>
        <v>-12.780192888003212</v>
      </c>
      <c r="G193">
        <f>G192 +Tableau13[[#This Row],[velocity]]*Tableau13[[#This Row],[dt]]+Tableau13[[#This Row],[acceleration]]*Tableau13[[#This Row],[dt]]*Tableau13[[#This Row],[dt]]*0.5</f>
        <v>-142.03189356974565</v>
      </c>
      <c r="H193">
        <f>-0.5*9.8*Tableau13[[#This Row],[t]]*Tableau13[[#This Row],[t]]</f>
        <v>-698.26914062500009</v>
      </c>
    </row>
    <row r="194" spans="1:8" x14ac:dyDescent="0.35">
      <c r="A194">
        <f t="shared" si="7"/>
        <v>6.25E-2</v>
      </c>
      <c r="B194">
        <f>SUM($A$2:A194)</f>
        <v>12</v>
      </c>
      <c r="C194">
        <f t="shared" ref="C194:C250" si="9">-9.8*$N$2</f>
        <v>-98</v>
      </c>
      <c r="D194">
        <f>-0.6*Tableau13[[#This Row],[velocity]]*ABS(Tableau13[[#This Row],[velocity]])</f>
        <v>97.999998329803205</v>
      </c>
      <c r="E194">
        <f>(Tableau13[[#This Row],[Fg]]+Tableau13[[#This Row],[Ffric]])/$N$2</f>
        <v>-1.6701967950893958E-7</v>
      </c>
      <c r="F194">
        <f t="shared" si="8"/>
        <v>-12.780192899548583</v>
      </c>
      <c r="G194">
        <f>G193 +Tableau13[[#This Row],[velocity]]*Tableau13[[#This Row],[dt]]+Tableau13[[#This Row],[acceleration]]*Tableau13[[#This Row],[dt]]*Tableau13[[#This Row],[dt]]*0.5</f>
        <v>-142.83065562629366</v>
      </c>
      <c r="H194">
        <f>-0.5*9.8*Tableau13[[#This Row],[t]]*Tableau13[[#This Row],[t]]</f>
        <v>-705.6</v>
      </c>
    </row>
    <row r="195" spans="1:8" x14ac:dyDescent="0.35">
      <c r="A195">
        <f t="shared" ref="A195:A250" si="10">1/16</f>
        <v>6.25E-2</v>
      </c>
      <c r="B195">
        <f>SUM($A$2:A195)</f>
        <v>12.0625</v>
      </c>
      <c r="C195">
        <f t="shared" si="9"/>
        <v>-98</v>
      </c>
      <c r="D195">
        <f>-0.6*Tableau13[[#This Row],[velocity]]*ABS(Tableau13[[#This Row],[velocity]])</f>
        <v>97.999998489893997</v>
      </c>
      <c r="E195">
        <f>(Tableau13[[#This Row],[Fg]]+Tableau13[[#This Row],[Ffric]])/$N$2</f>
        <v>-1.5101060029110159E-7</v>
      </c>
      <c r="F195">
        <f t="shared" si="8"/>
        <v>-12.780192909987313</v>
      </c>
      <c r="G195">
        <f>G194 +Tableau13[[#This Row],[velocity]]*Tableau13[[#This Row],[dt]]+Tableau13[[#This Row],[acceleration]]*Tableau13[[#This Row],[dt]]*Tableau13[[#This Row],[dt]]*0.5</f>
        <v>-143.6294176834628</v>
      </c>
      <c r="H195">
        <f>-0.5*9.8*Tableau13[[#This Row],[t]]*Tableau13[[#This Row],[t]]</f>
        <v>-712.96914062500002</v>
      </c>
    </row>
    <row r="196" spans="1:8" x14ac:dyDescent="0.35">
      <c r="A196">
        <f t="shared" si="10"/>
        <v>6.25E-2</v>
      </c>
      <c r="B196">
        <f>SUM($A$2:A196)</f>
        <v>12.125</v>
      </c>
      <c r="C196">
        <f t="shared" si="9"/>
        <v>-98</v>
      </c>
      <c r="D196">
        <f>-0.6*Tableau13[[#This Row],[velocity]]*ABS(Tableau13[[#This Row],[velocity]])</f>
        <v>97.999998634639837</v>
      </c>
      <c r="E196">
        <f>(Tableau13[[#This Row],[Fg]]+Tableau13[[#This Row],[Ffric]])/$N$2</f>
        <v>-1.3653601627083845E-7</v>
      </c>
      <c r="F196">
        <f t="shared" ref="F196:F250" si="11">F195+ E195*A196</f>
        <v>-12.780192919425476</v>
      </c>
      <c r="G196">
        <f>G195 +Tableau13[[#This Row],[velocity]]*Tableau13[[#This Row],[dt]]+Tableau13[[#This Row],[acceleration]]*Tableau13[[#This Row],[dt]]*Tableau13[[#This Row],[dt]]*0.5</f>
        <v>-144.42817974119359</v>
      </c>
      <c r="H196">
        <f>-0.5*9.8*Tableau13[[#This Row],[t]]*Tableau13[[#This Row],[t]]</f>
        <v>-720.37656249999998</v>
      </c>
    </row>
    <row r="197" spans="1:8" x14ac:dyDescent="0.35">
      <c r="A197">
        <f t="shared" si="10"/>
        <v>6.25E-2</v>
      </c>
      <c r="B197">
        <f>SUM($A$2:A197)</f>
        <v>12.1875</v>
      </c>
      <c r="C197">
        <f t="shared" si="9"/>
        <v>-98</v>
      </c>
      <c r="D197">
        <f>-0.6*Tableau13[[#This Row],[velocity]]*ABS(Tableau13[[#This Row],[velocity]])</f>
        <v>97.999998765511577</v>
      </c>
      <c r="E197">
        <f>(Tableau13[[#This Row],[Fg]]+Tableau13[[#This Row],[Ffric]])/$N$2</f>
        <v>-1.2344884225967689E-7</v>
      </c>
      <c r="F197">
        <f t="shared" si="11"/>
        <v>-12.780192927958977</v>
      </c>
      <c r="G197">
        <f>G196 +Tableau13[[#This Row],[velocity]]*Tableau13[[#This Row],[dt]]+Tableau13[[#This Row],[acceleration]]*Tableau13[[#This Row],[dt]]*Tableau13[[#This Row],[dt]]*0.5</f>
        <v>-145.22694179943213</v>
      </c>
      <c r="H197">
        <f>-0.5*9.8*Tableau13[[#This Row],[t]]*Tableau13[[#This Row],[t]]</f>
        <v>-727.82226562500011</v>
      </c>
    </row>
    <row r="198" spans="1:8" x14ac:dyDescent="0.35">
      <c r="A198">
        <f t="shared" si="10"/>
        <v>6.25E-2</v>
      </c>
      <c r="B198">
        <f>SUM($A$2:A198)</f>
        <v>12.25</v>
      </c>
      <c r="C198">
        <f t="shared" si="9"/>
        <v>-98</v>
      </c>
      <c r="D198">
        <f>-0.6*Tableau13[[#This Row],[velocity]]*ABS(Tableau13[[#This Row],[velocity]])</f>
        <v>97.999998883839083</v>
      </c>
      <c r="E198">
        <f>(Tableau13[[#This Row],[Fg]]+Tableau13[[#This Row],[Ffric]])/$N$2</f>
        <v>-1.116160916581066E-7</v>
      </c>
      <c r="F198">
        <f t="shared" si="11"/>
        <v>-12.780192935674529</v>
      </c>
      <c r="G198">
        <f>G197 +Tableau13[[#This Row],[velocity]]*Tableau13[[#This Row],[dt]]+Tableau13[[#This Row],[acceleration]]*Tableau13[[#This Row],[dt]]*Tableau13[[#This Row],[dt]]*0.5</f>
        <v>-146.02570385812979</v>
      </c>
      <c r="H198">
        <f>-0.5*9.8*Tableau13[[#This Row],[t]]*Tableau13[[#This Row],[t]]</f>
        <v>-735.30625000000009</v>
      </c>
    </row>
    <row r="199" spans="1:8" x14ac:dyDescent="0.35">
      <c r="A199">
        <f t="shared" si="10"/>
        <v>6.25E-2</v>
      </c>
      <c r="B199">
        <f>SUM($A$2:A199)</f>
        <v>12.3125</v>
      </c>
      <c r="C199">
        <f t="shared" si="9"/>
        <v>-98</v>
      </c>
      <c r="D199">
        <f>-0.6*Tableau13[[#This Row],[velocity]]*ABS(Tableau13[[#This Row],[velocity]])</f>
        <v>97.999998990824722</v>
      </c>
      <c r="E199">
        <f>(Tableau13[[#This Row],[Fg]]+Tableau13[[#This Row],[Ffric]])/$N$2</f>
        <v>-1.0091752784546771E-7</v>
      </c>
      <c r="F199">
        <f t="shared" si="11"/>
        <v>-12.780192942650535</v>
      </c>
      <c r="G199">
        <f>G198 +Tableau13[[#This Row],[velocity]]*Tableau13[[#This Row],[dt]]+Tableau13[[#This Row],[acceleration]]*Tableau13[[#This Row],[dt]]*Tableau13[[#This Row],[dt]]*0.5</f>
        <v>-146.82446591724255</v>
      </c>
      <c r="H199">
        <f>-0.5*9.8*Tableau13[[#This Row],[t]]*Tableau13[[#This Row],[t]]</f>
        <v>-742.82851562500002</v>
      </c>
    </row>
    <row r="200" spans="1:8" x14ac:dyDescent="0.35">
      <c r="A200">
        <f t="shared" si="10"/>
        <v>6.25E-2</v>
      </c>
      <c r="B200">
        <f>SUM($A$2:A200)</f>
        <v>12.375</v>
      </c>
      <c r="C200">
        <f t="shared" si="9"/>
        <v>-98</v>
      </c>
      <c r="D200">
        <f>-0.6*Tableau13[[#This Row],[velocity]]*ABS(Tableau13[[#This Row],[velocity]])</f>
        <v>97.999999087555636</v>
      </c>
      <c r="E200">
        <f>(Tableau13[[#This Row],[Fg]]+Tableau13[[#This Row],[Ffric]])/$N$2</f>
        <v>-9.1244436362103448E-8</v>
      </c>
      <c r="F200">
        <f t="shared" si="11"/>
        <v>-12.780192948957881</v>
      </c>
      <c r="G200">
        <f>G199 +Tableau13[[#This Row],[velocity]]*Tableau13[[#This Row],[dt]]+Tableau13[[#This Row],[acceleration]]*Tableau13[[#This Row],[dt]]*Tableau13[[#This Row],[dt]]*0.5</f>
        <v>-147.62322797673062</v>
      </c>
      <c r="H200">
        <f>-0.5*9.8*Tableau13[[#This Row],[t]]*Tableau13[[#This Row],[t]]</f>
        <v>-750.38906250000002</v>
      </c>
    </row>
    <row r="201" spans="1:8" x14ac:dyDescent="0.35">
      <c r="A201">
        <f t="shared" si="10"/>
        <v>6.25E-2</v>
      </c>
      <c r="B201">
        <f>SUM($A$2:A201)</f>
        <v>12.4375</v>
      </c>
      <c r="C201">
        <f t="shared" si="9"/>
        <v>-98</v>
      </c>
      <c r="D201">
        <f>-0.6*Tableau13[[#This Row],[velocity]]*ABS(Tableau13[[#This Row],[velocity]])</f>
        <v>97.999999175014736</v>
      </c>
      <c r="E201">
        <f>(Tableau13[[#This Row],[Fg]]+Tableau13[[#This Row],[Ffric]])/$N$2</f>
        <v>-8.2498526410290654E-8</v>
      </c>
      <c r="F201">
        <f t="shared" si="11"/>
        <v>-12.780192954660658</v>
      </c>
      <c r="G201">
        <f>G200 +Tableau13[[#This Row],[velocity]]*Tableau13[[#This Row],[dt]]+Tableau13[[#This Row],[acceleration]]*Tableau13[[#This Row],[dt]]*Tableau13[[#This Row],[dt]]*0.5</f>
        <v>-148.42199003655804</v>
      </c>
      <c r="H201">
        <f>-0.5*9.8*Tableau13[[#This Row],[t]]*Tableau13[[#This Row],[t]]</f>
        <v>-757.98789062499998</v>
      </c>
    </row>
    <row r="202" spans="1:8" x14ac:dyDescent="0.35">
      <c r="A202">
        <f t="shared" si="10"/>
        <v>6.25E-2</v>
      </c>
      <c r="B202">
        <f>SUM($A$2:A202)</f>
        <v>12.5</v>
      </c>
      <c r="C202">
        <f t="shared" si="9"/>
        <v>-98</v>
      </c>
      <c r="D202">
        <f>-0.6*Tableau13[[#This Row],[velocity]]*ABS(Tableau13[[#This Row],[velocity]])</f>
        <v>97.999999254090781</v>
      </c>
      <c r="E202">
        <f>(Tableau13[[#This Row],[Fg]]+Tableau13[[#This Row],[Ffric]])/$N$2</f>
        <v>-7.4590921883554984E-8</v>
      </c>
      <c r="F202">
        <f t="shared" si="11"/>
        <v>-12.780192959816816</v>
      </c>
      <c r="G202">
        <f>G201 +Tableau13[[#This Row],[velocity]]*Tableau13[[#This Row],[dt]]+Tableau13[[#This Row],[acceleration]]*Tableau13[[#This Row],[dt]]*Tableau13[[#This Row],[dt]]*0.5</f>
        <v>-149.22075209669228</v>
      </c>
      <c r="H202">
        <f>-0.5*9.8*Tableau13[[#This Row],[t]]*Tableau13[[#This Row],[t]]</f>
        <v>-765.62500000000011</v>
      </c>
    </row>
    <row r="203" spans="1:8" x14ac:dyDescent="0.35">
      <c r="A203">
        <f t="shared" si="10"/>
        <v>6.25E-2</v>
      </c>
      <c r="B203">
        <f>SUM($A$2:A203)</f>
        <v>12.5625</v>
      </c>
      <c r="C203">
        <f t="shared" si="9"/>
        <v>-98</v>
      </c>
      <c r="D203">
        <f>-0.6*Tableau13[[#This Row],[velocity]]*ABS(Tableau13[[#This Row],[velocity]])</f>
        <v>97.999999325587268</v>
      </c>
      <c r="E203">
        <f>(Tableau13[[#This Row],[Fg]]+Tableau13[[#This Row],[Ffric]])/$N$2</f>
        <v>-6.7441273188251219E-8</v>
      </c>
      <c r="F203">
        <f t="shared" si="11"/>
        <v>-12.780192964478749</v>
      </c>
      <c r="G203">
        <f>G202 +Tableau13[[#This Row],[velocity]]*Tableau13[[#This Row],[dt]]+Tableau13[[#This Row],[acceleration]]*Tableau13[[#This Row],[dt]]*Tableau13[[#This Row],[dt]]*0.5</f>
        <v>-150.01951415710394</v>
      </c>
      <c r="H203">
        <f>-0.5*9.8*Tableau13[[#This Row],[t]]*Tableau13[[#This Row],[t]]</f>
        <v>-773.30039062500009</v>
      </c>
    </row>
    <row r="204" spans="1:8" x14ac:dyDescent="0.35">
      <c r="A204">
        <f t="shared" si="10"/>
        <v>6.25E-2</v>
      </c>
      <c r="B204">
        <f>SUM($A$2:A204)</f>
        <v>12.625</v>
      </c>
      <c r="C204">
        <f t="shared" si="9"/>
        <v>-98</v>
      </c>
      <c r="D204">
        <f>-0.6*Tableau13[[#This Row],[velocity]]*ABS(Tableau13[[#This Row],[velocity]])</f>
        <v>97.999999390230712</v>
      </c>
      <c r="E204">
        <f>(Tableau13[[#This Row],[Fg]]+Tableau13[[#This Row],[Ffric]])/$N$2</f>
        <v>-6.0976928750733355E-8</v>
      </c>
      <c r="F204">
        <f t="shared" si="11"/>
        <v>-12.780192968693829</v>
      </c>
      <c r="G204">
        <f>G203 +Tableau13[[#This Row],[velocity]]*Tableau13[[#This Row],[dt]]+Tableau13[[#This Row],[acceleration]]*Tableau13[[#This Row],[dt]]*Tableau13[[#This Row],[dt]]*0.5</f>
        <v>-150.8182762177664</v>
      </c>
      <c r="H204">
        <f>-0.5*9.8*Tableau13[[#This Row],[t]]*Tableau13[[#This Row],[t]]</f>
        <v>-781.01406250000002</v>
      </c>
    </row>
    <row r="205" spans="1:8" x14ac:dyDescent="0.35">
      <c r="A205">
        <f t="shared" si="10"/>
        <v>6.25E-2</v>
      </c>
      <c r="B205">
        <f>SUM($A$2:A205)</f>
        <v>12.6875</v>
      </c>
      <c r="C205">
        <f t="shared" si="9"/>
        <v>-98</v>
      </c>
      <c r="D205">
        <f>-0.6*Tableau13[[#This Row],[velocity]]*ABS(Tableau13[[#This Row],[velocity]])</f>
        <v>97.999999448677983</v>
      </c>
      <c r="E205">
        <f>(Tableau13[[#This Row],[Fg]]+Tableau13[[#This Row],[Ffric]])/$N$2</f>
        <v>-5.5132201737251305E-8</v>
      </c>
      <c r="F205">
        <f t="shared" si="11"/>
        <v>-12.780192972504887</v>
      </c>
      <c r="G205">
        <f>G204 +Tableau13[[#This Row],[velocity]]*Tableau13[[#This Row],[dt]]+Tableau13[[#This Row],[acceleration]]*Tableau13[[#This Row],[dt]]*Tableau13[[#This Row],[dt]]*0.5</f>
        <v>-151.61703827865563</v>
      </c>
      <c r="H205">
        <f>-0.5*9.8*Tableau13[[#This Row],[t]]*Tableau13[[#This Row],[t]]</f>
        <v>-788.76601562500002</v>
      </c>
    </row>
    <row r="206" spans="1:8" x14ac:dyDescent="0.35">
      <c r="A206">
        <f t="shared" si="10"/>
        <v>6.25E-2</v>
      </c>
      <c r="B206">
        <f>SUM($A$2:A206)</f>
        <v>12.75</v>
      </c>
      <c r="C206">
        <f t="shared" si="9"/>
        <v>-98</v>
      </c>
      <c r="D206">
        <f>-0.6*Tableau13[[#This Row],[velocity]]*ABS(Tableau13[[#This Row],[velocity]])</f>
        <v>97.999999501522993</v>
      </c>
      <c r="E206">
        <f>(Tableau13[[#This Row],[Fg]]+Tableau13[[#This Row],[Ffric]])/$N$2</f>
        <v>-4.9847700722693845E-8</v>
      </c>
      <c r="F206">
        <f t="shared" si="11"/>
        <v>-12.78019297595065</v>
      </c>
      <c r="G206">
        <f>G205 +Tableau13[[#This Row],[velocity]]*Tableau13[[#This Row],[dt]]+Tableau13[[#This Row],[acceleration]]*Tableau13[[#This Row],[dt]]*Tableau13[[#This Row],[dt]]*0.5</f>
        <v>-152.41580033974992</v>
      </c>
      <c r="H206">
        <f>-0.5*9.8*Tableau13[[#This Row],[t]]*Tableau13[[#This Row],[t]]</f>
        <v>-796.55624999999998</v>
      </c>
    </row>
    <row r="207" spans="1:8" x14ac:dyDescent="0.35">
      <c r="A207">
        <f t="shared" si="10"/>
        <v>6.25E-2</v>
      </c>
      <c r="B207">
        <f>SUM($A$2:A207)</f>
        <v>12.8125</v>
      </c>
      <c r="C207">
        <f t="shared" si="9"/>
        <v>-98</v>
      </c>
      <c r="D207">
        <f>-0.6*Tableau13[[#This Row],[velocity]]*ABS(Tableau13[[#This Row],[velocity]])</f>
        <v>97.999999549302728</v>
      </c>
      <c r="E207">
        <f>(Tableau13[[#This Row],[Fg]]+Tableau13[[#This Row],[Ffric]])/$N$2</f>
        <v>-4.5069727150348628E-8</v>
      </c>
      <c r="F207">
        <f t="shared" si="11"/>
        <v>-12.780192979066131</v>
      </c>
      <c r="G207">
        <f>G206 +Tableau13[[#This Row],[velocity]]*Tableau13[[#This Row],[dt]]+Tableau13[[#This Row],[acceleration]]*Tableau13[[#This Row],[dt]]*Tableau13[[#This Row],[dt]]*0.5</f>
        <v>-153.21456240102958</v>
      </c>
      <c r="H207">
        <f>-0.5*9.8*Tableau13[[#This Row],[t]]*Tableau13[[#This Row],[t]]</f>
        <v>-804.38476562500011</v>
      </c>
    </row>
    <row r="208" spans="1:8" x14ac:dyDescent="0.35">
      <c r="A208">
        <f t="shared" si="10"/>
        <v>6.25E-2</v>
      </c>
      <c r="B208">
        <f>SUM($A$2:A208)</f>
        <v>12.875</v>
      </c>
      <c r="C208">
        <f t="shared" si="9"/>
        <v>-98</v>
      </c>
      <c r="D208">
        <f>-0.6*Tableau13[[#This Row],[velocity]]*ABS(Tableau13[[#This Row],[velocity]])</f>
        <v>97.999999592502718</v>
      </c>
      <c r="E208">
        <f>(Tableau13[[#This Row],[Fg]]+Tableau13[[#This Row],[Ffric]])/$N$2</f>
        <v>-4.0749728213995698E-8</v>
      </c>
      <c r="F208">
        <f t="shared" si="11"/>
        <v>-12.780192981882989</v>
      </c>
      <c r="G208">
        <f>G207 +Tableau13[[#This Row],[velocity]]*Tableau13[[#This Row],[dt]]+Tableau13[[#This Row],[acceleration]]*Tableau13[[#This Row],[dt]]*Tableau13[[#This Row],[dt]]*0.5</f>
        <v>-154.01332446247685</v>
      </c>
      <c r="H208">
        <f>-0.5*9.8*Tableau13[[#This Row],[t]]*Tableau13[[#This Row],[t]]</f>
        <v>-812.25156250000009</v>
      </c>
    </row>
    <row r="209" spans="1:8" x14ac:dyDescent="0.35">
      <c r="A209">
        <f t="shared" si="10"/>
        <v>6.25E-2</v>
      </c>
      <c r="B209">
        <f>SUM($A$2:A209)</f>
        <v>12.9375</v>
      </c>
      <c r="C209">
        <f t="shared" si="9"/>
        <v>-98</v>
      </c>
      <c r="D209">
        <f>-0.6*Tableau13[[#This Row],[velocity]]*ABS(Tableau13[[#This Row],[velocity]])</f>
        <v>97.999999631561934</v>
      </c>
      <c r="E209">
        <f>(Tableau13[[#This Row],[Fg]]+Tableau13[[#This Row],[Ffric]])/$N$2</f>
        <v>-3.684380658341979E-8</v>
      </c>
      <c r="F209">
        <f t="shared" si="11"/>
        <v>-12.780192984429847</v>
      </c>
      <c r="G209">
        <f>G208 +Tableau13[[#This Row],[velocity]]*Tableau13[[#This Row],[dt]]+Tableau13[[#This Row],[acceleration]]*Tableau13[[#This Row],[dt]]*Tableau13[[#This Row],[dt]]*0.5</f>
        <v>-154.81208652407568</v>
      </c>
      <c r="H209">
        <f>-0.5*9.8*Tableau13[[#This Row],[t]]*Tableau13[[#This Row],[t]]</f>
        <v>-820.15664062500002</v>
      </c>
    </row>
    <row r="210" spans="1:8" x14ac:dyDescent="0.35">
      <c r="A210">
        <f t="shared" si="10"/>
        <v>6.25E-2</v>
      </c>
      <c r="B210">
        <f>SUM($A$2:A210)</f>
        <v>13</v>
      </c>
      <c r="C210">
        <f t="shared" si="9"/>
        <v>-98</v>
      </c>
      <c r="D210">
        <f>-0.6*Tableau13[[#This Row],[velocity]]*ABS(Tableau13[[#This Row],[velocity]])</f>
        <v>97.999999666877244</v>
      </c>
      <c r="E210">
        <f>(Tableau13[[#This Row],[Fg]]+Tableau13[[#This Row],[Ffric]])/$N$2</f>
        <v>-3.3312275604657771E-8</v>
      </c>
      <c r="F210">
        <f t="shared" si="11"/>
        <v>-12.780192986732585</v>
      </c>
      <c r="G210">
        <f>G209 +Tableau13[[#This Row],[velocity]]*Tableau13[[#This Row],[dt]]+Tableau13[[#This Row],[acceleration]]*Tableau13[[#This Row],[dt]]*Tableau13[[#This Row],[dt]]*0.5</f>
        <v>-155.61084858581154</v>
      </c>
      <c r="H210">
        <f>-0.5*9.8*Tableau13[[#This Row],[t]]*Tableau13[[#This Row],[t]]</f>
        <v>-828.1</v>
      </c>
    </row>
    <row r="211" spans="1:8" x14ac:dyDescent="0.35">
      <c r="A211">
        <f t="shared" si="10"/>
        <v>6.25E-2</v>
      </c>
      <c r="B211">
        <f>SUM($A$2:A211)</f>
        <v>13.0625</v>
      </c>
      <c r="C211">
        <f t="shared" si="9"/>
        <v>-98</v>
      </c>
      <c r="D211">
        <f>-0.6*Tableau13[[#This Row],[velocity]]*ABS(Tableau13[[#This Row],[velocity]])</f>
        <v>97.999999698807528</v>
      </c>
      <c r="E211">
        <f>(Tableau13[[#This Row],[Fg]]+Tableau13[[#This Row],[Ffric]])/$N$2</f>
        <v>-3.0119247185211863E-8</v>
      </c>
      <c r="F211">
        <f t="shared" si="11"/>
        <v>-12.780192988814601</v>
      </c>
      <c r="G211">
        <f>G210 +Tableau13[[#This Row],[velocity]]*Tableau13[[#This Row],[dt]]+Tableau13[[#This Row],[acceleration]]*Tableau13[[#This Row],[dt]]*Tableau13[[#This Row],[dt]]*0.5</f>
        <v>-156.40961064767129</v>
      </c>
      <c r="H211">
        <f>-0.5*9.8*Tableau13[[#This Row],[t]]*Tableau13[[#This Row],[t]]</f>
        <v>-836.08164062500009</v>
      </c>
    </row>
    <row r="212" spans="1:8" x14ac:dyDescent="0.35">
      <c r="A212">
        <f t="shared" si="10"/>
        <v>6.25E-2</v>
      </c>
      <c r="B212">
        <f>SUM($A$2:A212)</f>
        <v>13.125</v>
      </c>
      <c r="C212">
        <f t="shared" si="9"/>
        <v>-98</v>
      </c>
      <c r="D212">
        <f>-0.6*Tableau13[[#This Row],[velocity]]*ABS(Tableau13[[#This Row],[velocity]])</f>
        <v>97.999999727677277</v>
      </c>
      <c r="E212">
        <f>(Tableau13[[#This Row],[Fg]]+Tableau13[[#This Row],[Ffric]])/$N$2</f>
        <v>-2.7232272259425373E-8</v>
      </c>
      <c r="F212">
        <f t="shared" si="11"/>
        <v>-12.780192990697055</v>
      </c>
      <c r="G212">
        <f>G211 +Tableau13[[#This Row],[velocity]]*Tableau13[[#This Row],[dt]]+Tableau13[[#This Row],[acceleration]]*Tableau13[[#This Row],[dt]]*Tableau13[[#This Row],[dt]]*0.5</f>
        <v>-157.20837270964302</v>
      </c>
      <c r="H212">
        <f>-0.5*9.8*Tableau13[[#This Row],[t]]*Tableau13[[#This Row],[t]]</f>
        <v>-844.1015625</v>
      </c>
    </row>
    <row r="213" spans="1:8" x14ac:dyDescent="0.35">
      <c r="A213">
        <f t="shared" si="10"/>
        <v>6.25E-2</v>
      </c>
      <c r="B213">
        <f>SUM($A$2:A213)</f>
        <v>13.1875</v>
      </c>
      <c r="C213">
        <f t="shared" si="9"/>
        <v>-98</v>
      </c>
      <c r="D213">
        <f>-0.6*Tableau13[[#This Row],[velocity]]*ABS(Tableau13[[#This Row],[velocity]])</f>
        <v>97.99999975377979</v>
      </c>
      <c r="E213">
        <f>(Tableau13[[#This Row],[Fg]]+Tableau13[[#This Row],[Ffric]])/$N$2</f>
        <v>-2.4622021044251596E-8</v>
      </c>
      <c r="F213">
        <f t="shared" si="11"/>
        <v>-12.780192992399071</v>
      </c>
      <c r="G213">
        <f>G212 +Tableau13[[#This Row],[velocity]]*Tableau13[[#This Row],[dt]]+Tableau13[[#This Row],[acceleration]]*Tableau13[[#This Row],[dt]]*Tableau13[[#This Row],[dt]]*0.5</f>
        <v>-158.00713477171604</v>
      </c>
      <c r="H213">
        <f>-0.5*9.8*Tableau13[[#This Row],[t]]*Tableau13[[#This Row],[t]]</f>
        <v>-852.15976562500009</v>
      </c>
    </row>
    <row r="214" spans="1:8" x14ac:dyDescent="0.35">
      <c r="A214">
        <f t="shared" si="10"/>
        <v>6.25E-2</v>
      </c>
      <c r="B214">
        <f>SUM($A$2:A214)</f>
        <v>13.25</v>
      </c>
      <c r="C214">
        <f t="shared" si="9"/>
        <v>-98</v>
      </c>
      <c r="D214">
        <f>-0.6*Tableau13[[#This Row],[velocity]]*ABS(Tableau13[[#This Row],[velocity]])</f>
        <v>97.999999777380339</v>
      </c>
      <c r="E214">
        <f>(Tableau13[[#This Row],[Fg]]+Tableau13[[#This Row],[Ffric]])/$N$2</f>
        <v>-2.2261966137193669E-8</v>
      </c>
      <c r="F214">
        <f t="shared" si="11"/>
        <v>-12.780192993937947</v>
      </c>
      <c r="G214">
        <f>G213 +Tableau13[[#This Row],[velocity]]*Tableau13[[#This Row],[dt]]+Tableau13[[#This Row],[acceleration]]*Tableau13[[#This Row],[dt]]*Tableau13[[#This Row],[dt]]*0.5</f>
        <v>-158.80589683388064</v>
      </c>
      <c r="H214">
        <f>-0.5*9.8*Tableau13[[#This Row],[t]]*Tableau13[[#This Row],[t]]</f>
        <v>-860.25625000000014</v>
      </c>
    </row>
    <row r="215" spans="1:8" x14ac:dyDescent="0.35">
      <c r="A215">
        <f t="shared" si="10"/>
        <v>6.25E-2</v>
      </c>
      <c r="B215">
        <f>SUM($A$2:A215)</f>
        <v>13.3125</v>
      </c>
      <c r="C215">
        <f t="shared" si="9"/>
        <v>-98</v>
      </c>
      <c r="D215">
        <f>-0.6*Tableau13[[#This Row],[velocity]]*ABS(Tableau13[[#This Row],[velocity]])</f>
        <v>97.999999798718747</v>
      </c>
      <c r="E215">
        <f>(Tableau13[[#This Row],[Fg]]+Tableau13[[#This Row],[Ffric]])/$N$2</f>
        <v>-2.0128125299834208E-8</v>
      </c>
      <c r="F215">
        <f t="shared" si="11"/>
        <v>-12.780192995329319</v>
      </c>
      <c r="G215">
        <f>G214 +Tableau13[[#This Row],[velocity]]*Tableau13[[#This Row],[dt]]+Tableau13[[#This Row],[acceleration]]*Tableau13[[#This Row],[dt]]*Tableau13[[#This Row],[dt]]*0.5</f>
        <v>-159.60465889612803</v>
      </c>
      <c r="H215">
        <f>-0.5*9.8*Tableau13[[#This Row],[t]]*Tableau13[[#This Row],[t]]</f>
        <v>-868.39101562500002</v>
      </c>
    </row>
    <row r="216" spans="1:8" x14ac:dyDescent="0.35">
      <c r="A216">
        <f t="shared" si="10"/>
        <v>6.25E-2</v>
      </c>
      <c r="B216">
        <f>SUM($A$2:A216)</f>
        <v>13.375</v>
      </c>
      <c r="C216">
        <f t="shared" si="9"/>
        <v>-98</v>
      </c>
      <c r="D216">
        <f>-0.6*Tableau13[[#This Row],[velocity]]*ABS(Tableau13[[#This Row],[velocity]])</f>
        <v>97.99999981801183</v>
      </c>
      <c r="E216">
        <f>(Tableau13[[#This Row],[Fg]]+Tableau13[[#This Row],[Ffric]])/$N$2</f>
        <v>-1.8198817031134239E-8</v>
      </c>
      <c r="F216">
        <f t="shared" si="11"/>
        <v>-12.780192996587326</v>
      </c>
      <c r="G216">
        <f>G215 +Tableau13[[#This Row],[velocity]]*Tableau13[[#This Row],[dt]]+Tableau13[[#This Row],[acceleration]]*Tableau13[[#This Row],[dt]]*Tableau13[[#This Row],[dt]]*0.5</f>
        <v>-160.40342095845028</v>
      </c>
      <c r="H216">
        <f>-0.5*9.8*Tableau13[[#This Row],[t]]*Tableau13[[#This Row],[t]]</f>
        <v>-876.56406250000009</v>
      </c>
    </row>
    <row r="217" spans="1:8" x14ac:dyDescent="0.35">
      <c r="A217">
        <f t="shared" si="10"/>
        <v>6.25E-2</v>
      </c>
      <c r="B217">
        <f>SUM($A$2:A217)</f>
        <v>13.4375</v>
      </c>
      <c r="C217">
        <f t="shared" si="9"/>
        <v>-98</v>
      </c>
      <c r="D217">
        <f>-0.6*Tableau13[[#This Row],[velocity]]*ABS(Tableau13[[#This Row],[velocity]])</f>
        <v>97.999999835455668</v>
      </c>
      <c r="E217">
        <f>(Tableau13[[#This Row],[Fg]]+Tableau13[[#This Row],[Ffric]])/$N$2</f>
        <v>-1.6454433193757723E-8</v>
      </c>
      <c r="F217">
        <f t="shared" si="11"/>
        <v>-12.780192997724752</v>
      </c>
      <c r="G217">
        <f>G216 +Tableau13[[#This Row],[velocity]]*Tableau13[[#This Row],[dt]]+Tableau13[[#This Row],[acceleration]]*Tableau13[[#This Row],[dt]]*Tableau13[[#This Row],[dt]]*0.5</f>
        <v>-161.20218302084024</v>
      </c>
      <c r="H217">
        <f>-0.5*9.8*Tableau13[[#This Row],[t]]*Tableau13[[#This Row],[t]]</f>
        <v>-884.775390625</v>
      </c>
    </row>
    <row r="218" spans="1:8" x14ac:dyDescent="0.35">
      <c r="A218">
        <f t="shared" si="10"/>
        <v>6.25E-2</v>
      </c>
      <c r="B218">
        <f>SUM($A$2:A218)</f>
        <v>13.5</v>
      </c>
      <c r="C218">
        <f t="shared" si="9"/>
        <v>-98</v>
      </c>
      <c r="D218">
        <f>-0.6*Tableau13[[#This Row],[velocity]]*ABS(Tableau13[[#This Row],[velocity]])</f>
        <v>97.999999851227486</v>
      </c>
      <c r="E218">
        <f>(Tableau13[[#This Row],[Fg]]+Tableau13[[#This Row],[Ffric]])/$N$2</f>
        <v>-1.4877251430789329E-8</v>
      </c>
      <c r="F218">
        <f t="shared" si="11"/>
        <v>-12.780192998753154</v>
      </c>
      <c r="G218">
        <f>G217 +Tableau13[[#This Row],[velocity]]*Tableau13[[#This Row],[dt]]+Tableau13[[#This Row],[acceleration]]*Tableau13[[#This Row],[dt]]*Tableau13[[#This Row],[dt]]*0.5</f>
        <v>-162.00094508329136</v>
      </c>
      <c r="H218">
        <f>-0.5*9.8*Tableau13[[#This Row],[t]]*Tableau13[[#This Row],[t]]</f>
        <v>-893.02500000000009</v>
      </c>
    </row>
    <row r="219" spans="1:8" x14ac:dyDescent="0.35">
      <c r="A219">
        <f t="shared" si="10"/>
        <v>6.25E-2</v>
      </c>
      <c r="B219">
        <f>SUM($A$2:A219)</f>
        <v>13.5625</v>
      </c>
      <c r="C219">
        <f t="shared" si="9"/>
        <v>-98</v>
      </c>
      <c r="D219">
        <f>-0.6*Tableau13[[#This Row],[velocity]]*ABS(Tableau13[[#This Row],[velocity]])</f>
        <v>97.999999865487553</v>
      </c>
      <c r="E219">
        <f>(Tableau13[[#This Row],[Fg]]+Tableau13[[#This Row],[Ffric]])/$N$2</f>
        <v>-1.3451244740281253E-8</v>
      </c>
      <c r="F219">
        <f t="shared" si="11"/>
        <v>-12.780192999682983</v>
      </c>
      <c r="G219">
        <f>G218 +Tableau13[[#This Row],[velocity]]*Tableau13[[#This Row],[dt]]+Tableau13[[#This Row],[acceleration]]*Tableau13[[#This Row],[dt]]*Tableau13[[#This Row],[dt]]*0.5</f>
        <v>-162.79970714579781</v>
      </c>
      <c r="H219">
        <f>-0.5*9.8*Tableau13[[#This Row],[t]]*Tableau13[[#This Row],[t]]</f>
        <v>-901.31289062500014</v>
      </c>
    </row>
    <row r="220" spans="1:8" x14ac:dyDescent="0.35">
      <c r="A220">
        <f t="shared" si="10"/>
        <v>6.25E-2</v>
      </c>
      <c r="B220">
        <f>SUM($A$2:A220)</f>
        <v>13.625</v>
      </c>
      <c r="C220">
        <f t="shared" si="9"/>
        <v>-98</v>
      </c>
      <c r="D220">
        <f>-0.6*Tableau13[[#This Row],[velocity]]*ABS(Tableau13[[#This Row],[velocity]])</f>
        <v>97.999999878380777</v>
      </c>
      <c r="E220">
        <f>(Tableau13[[#This Row],[Fg]]+Tableau13[[#This Row],[Ffric]])/$N$2</f>
        <v>-1.2161922313680406E-8</v>
      </c>
      <c r="F220">
        <f t="shared" si="11"/>
        <v>-12.780193000523687</v>
      </c>
      <c r="G220">
        <f>G219 +Tableau13[[#This Row],[velocity]]*Tableau13[[#This Row],[dt]]+Tableau13[[#This Row],[acceleration]]*Tableau13[[#This Row],[dt]]*Tableau13[[#This Row],[dt]]*0.5</f>
        <v>-163.59846920835429</v>
      </c>
      <c r="H220">
        <f>-0.5*9.8*Tableau13[[#This Row],[t]]*Tableau13[[#This Row],[t]]</f>
        <v>-909.63906250000002</v>
      </c>
    </row>
    <row r="221" spans="1:8" x14ac:dyDescent="0.35">
      <c r="A221">
        <f t="shared" si="10"/>
        <v>6.25E-2</v>
      </c>
      <c r="B221">
        <f>SUM($A$2:A221)</f>
        <v>13.6875</v>
      </c>
      <c r="C221">
        <f t="shared" si="9"/>
        <v>-98</v>
      </c>
      <c r="D221">
        <f>-0.6*Tableau13[[#This Row],[velocity]]*ABS(Tableau13[[#This Row],[velocity]])</f>
        <v>97.999999890038168</v>
      </c>
      <c r="E221">
        <f>(Tableau13[[#This Row],[Fg]]+Tableau13[[#This Row],[Ffric]])/$N$2</f>
        <v>-1.0996183164024842E-8</v>
      </c>
      <c r="F221">
        <f t="shared" si="11"/>
        <v>-12.780193001283807</v>
      </c>
      <c r="G221">
        <f>G220 +Tableau13[[#This Row],[velocity]]*Tableau13[[#This Row],[dt]]+Tableau13[[#This Row],[acceleration]]*Tableau13[[#This Row],[dt]]*Tableau13[[#This Row],[dt]]*0.5</f>
        <v>-164.39723127095601</v>
      </c>
      <c r="H221">
        <f>-0.5*9.8*Tableau13[[#This Row],[t]]*Tableau13[[#This Row],[t]]</f>
        <v>-918.00351562500009</v>
      </c>
    </row>
    <row r="222" spans="1:8" x14ac:dyDescent="0.35">
      <c r="A222">
        <f t="shared" si="10"/>
        <v>6.25E-2</v>
      </c>
      <c r="B222">
        <f>SUM($A$2:A222)</f>
        <v>13.75</v>
      </c>
      <c r="C222">
        <f t="shared" si="9"/>
        <v>-98</v>
      </c>
      <c r="D222">
        <f>-0.6*Tableau13[[#This Row],[velocity]]*ABS(Tableau13[[#This Row],[velocity]])</f>
        <v>97.999999900578175</v>
      </c>
      <c r="E222">
        <f>(Tableau13[[#This Row],[Fg]]+Tableau13[[#This Row],[Ffric]])/$N$2</f>
        <v>-9.9421825439094394E-9</v>
      </c>
      <c r="F222">
        <f t="shared" si="11"/>
        <v>-12.780193001971069</v>
      </c>
      <c r="G222">
        <f>G221 +Tableau13[[#This Row],[velocity]]*Tableau13[[#This Row],[dt]]+Tableau13[[#This Row],[acceleration]]*Tableau13[[#This Row],[dt]]*Tableau13[[#This Row],[dt]]*0.5</f>
        <v>-165.19599333359861</v>
      </c>
      <c r="H222">
        <f>-0.5*9.8*Tableau13[[#This Row],[t]]*Tableau13[[#This Row],[t]]</f>
        <v>-926.40625</v>
      </c>
    </row>
    <row r="223" spans="1:8" x14ac:dyDescent="0.35">
      <c r="A223">
        <f t="shared" si="10"/>
        <v>6.25E-2</v>
      </c>
      <c r="B223">
        <f>SUM($A$2:A223)</f>
        <v>13.8125</v>
      </c>
      <c r="C223">
        <f t="shared" si="9"/>
        <v>-98</v>
      </c>
      <c r="D223">
        <f>-0.6*Tableau13[[#This Row],[velocity]]*ABS(Tableau13[[#This Row],[velocity]])</f>
        <v>97.999999910107888</v>
      </c>
      <c r="E223">
        <f>(Tableau13[[#This Row],[Fg]]+Tableau13[[#This Row],[Ffric]])/$N$2</f>
        <v>-8.9892111532208219E-9</v>
      </c>
      <c r="F223">
        <f t="shared" si="11"/>
        <v>-12.780193002592455</v>
      </c>
      <c r="G223">
        <f>G222 +Tableau13[[#This Row],[velocity]]*Tableau13[[#This Row],[dt]]+Tableau13[[#This Row],[acceleration]]*Tableau13[[#This Row],[dt]]*Tableau13[[#This Row],[dt]]*0.5</f>
        <v>-165.99475539627821</v>
      </c>
      <c r="H223">
        <f>-0.5*9.8*Tableau13[[#This Row],[t]]*Tableau13[[#This Row],[t]]</f>
        <v>-934.84726562500009</v>
      </c>
    </row>
    <row r="224" spans="1:8" x14ac:dyDescent="0.35">
      <c r="A224">
        <f t="shared" si="10"/>
        <v>6.25E-2</v>
      </c>
      <c r="B224">
        <f>SUM($A$2:A224)</f>
        <v>13.875</v>
      </c>
      <c r="C224">
        <f t="shared" si="9"/>
        <v>-98</v>
      </c>
      <c r="D224">
        <f>-0.6*Tableau13[[#This Row],[velocity]]*ABS(Tableau13[[#This Row],[velocity]])</f>
        <v>97.999999918724185</v>
      </c>
      <c r="E224">
        <f>(Tableau13[[#This Row],[Fg]]+Tableau13[[#This Row],[Ffric]])/$N$2</f>
        <v>-8.1275814522996364E-9</v>
      </c>
      <c r="F224">
        <f t="shared" si="11"/>
        <v>-12.780193003154281</v>
      </c>
      <c r="G224">
        <f>G223 +Tableau13[[#This Row],[velocity]]*Tableau13[[#This Row],[dt]]+Tableau13[[#This Row],[acceleration]]*Tableau13[[#This Row],[dt]]*Tableau13[[#This Row],[dt]]*0.5</f>
        <v>-166.79351745899123</v>
      </c>
      <c r="H224">
        <f>-0.5*9.8*Tableau13[[#This Row],[t]]*Tableau13[[#This Row],[t]]</f>
        <v>-943.32656250000014</v>
      </c>
    </row>
    <row r="225" spans="1:8" x14ac:dyDescent="0.35">
      <c r="A225">
        <f t="shared" si="10"/>
        <v>6.25E-2</v>
      </c>
      <c r="B225">
        <f>SUM($A$2:A225)</f>
        <v>13.9375</v>
      </c>
      <c r="C225">
        <f t="shared" si="9"/>
        <v>-98</v>
      </c>
      <c r="D225">
        <f>-0.6*Tableau13[[#This Row],[velocity]]*ABS(Tableau13[[#This Row],[velocity]])</f>
        <v>97.999999926514576</v>
      </c>
      <c r="E225">
        <f>(Tableau13[[#This Row],[Fg]]+Tableau13[[#This Row],[Ffric]])/$N$2</f>
        <v>-7.3485423968122633E-9</v>
      </c>
      <c r="F225">
        <f t="shared" si="11"/>
        <v>-12.780193003662255</v>
      </c>
      <c r="G225">
        <f>G224 +Tableau13[[#This Row],[velocity]]*Tableau13[[#This Row],[dt]]+Tableau13[[#This Row],[acceleration]]*Tableau13[[#This Row],[dt]]*Tableau13[[#This Row],[dt]]*0.5</f>
        <v>-167.59227952173447</v>
      </c>
      <c r="H225">
        <f>-0.5*9.8*Tableau13[[#This Row],[t]]*Tableau13[[#This Row],[t]]</f>
        <v>-951.84414062500002</v>
      </c>
    </row>
    <row r="226" spans="1:8" x14ac:dyDescent="0.35">
      <c r="A226">
        <f t="shared" si="10"/>
        <v>6.25E-2</v>
      </c>
      <c r="B226">
        <f>SUM($A$2:A226)</f>
        <v>14</v>
      </c>
      <c r="C226">
        <f t="shared" si="9"/>
        <v>-98</v>
      </c>
      <c r="D226">
        <f>-0.6*Tableau13[[#This Row],[velocity]]*ABS(Tableau13[[#This Row],[velocity]])</f>
        <v>97.999999933558271</v>
      </c>
      <c r="E226">
        <f>(Tableau13[[#This Row],[Fg]]+Tableau13[[#This Row],[Ffric]])/$N$2</f>
        <v>-6.6441728563404464E-9</v>
      </c>
      <c r="F226">
        <f t="shared" si="11"/>
        <v>-12.780193004121539</v>
      </c>
      <c r="G226">
        <f>G225 +Tableau13[[#This Row],[velocity]]*Tableau13[[#This Row],[dt]]+Tableau13[[#This Row],[acceleration]]*Tableau13[[#This Row],[dt]]*Tableau13[[#This Row],[dt]]*0.5</f>
        <v>-168.39104158450505</v>
      </c>
      <c r="H226">
        <f>-0.5*9.8*Tableau13[[#This Row],[t]]*Tableau13[[#This Row],[t]]</f>
        <v>-960.40000000000009</v>
      </c>
    </row>
    <row r="227" spans="1:8" x14ac:dyDescent="0.35">
      <c r="A227">
        <f t="shared" si="10"/>
        <v>6.25E-2</v>
      </c>
      <c r="B227">
        <f>SUM($A$2:A227)</f>
        <v>14.0625</v>
      </c>
      <c r="C227">
        <f t="shared" si="9"/>
        <v>-98</v>
      </c>
      <c r="D227">
        <f>-0.6*Tableau13[[#This Row],[velocity]]*ABS(Tableau13[[#This Row],[velocity]])</f>
        <v>97.999999939926809</v>
      </c>
      <c r="E227">
        <f>(Tableau13[[#This Row],[Fg]]+Tableau13[[#This Row],[Ffric]])/$N$2</f>
        <v>-6.007319086620555E-9</v>
      </c>
      <c r="F227">
        <f t="shared" si="11"/>
        <v>-12.7801930045368</v>
      </c>
      <c r="G227">
        <f>G226 +Tableau13[[#This Row],[velocity]]*Tableau13[[#This Row],[dt]]+Tableau13[[#This Row],[acceleration]]*Tableau13[[#This Row],[dt]]*Tableau13[[#This Row],[dt]]*0.5</f>
        <v>-169.18980364730032</v>
      </c>
      <c r="H227">
        <f>-0.5*9.8*Tableau13[[#This Row],[t]]*Tableau13[[#This Row],[t]]</f>
        <v>-968.994140625</v>
      </c>
    </row>
    <row r="228" spans="1:8" x14ac:dyDescent="0.35">
      <c r="A228">
        <f t="shared" si="10"/>
        <v>6.25E-2</v>
      </c>
      <c r="B228">
        <f>SUM($A$2:A228)</f>
        <v>14.125</v>
      </c>
      <c r="C228">
        <f t="shared" si="9"/>
        <v>-98</v>
      </c>
      <c r="D228">
        <f>-0.6*Tableau13[[#This Row],[velocity]]*ABS(Tableau13[[#This Row],[velocity]])</f>
        <v>97.99999994568492</v>
      </c>
      <c r="E228">
        <f>(Tableau13[[#This Row],[Fg]]+Tableau13[[#This Row],[Ffric]])/$N$2</f>
        <v>-5.4315080433298138E-9</v>
      </c>
      <c r="F228">
        <f t="shared" si="11"/>
        <v>-12.780193004912258</v>
      </c>
      <c r="G228">
        <f>G227 +Tableau13[[#This Row],[velocity]]*Tableau13[[#This Row],[dt]]+Tableau13[[#This Row],[acceleration]]*Tableau13[[#This Row],[dt]]*Tableau13[[#This Row],[dt]]*0.5</f>
        <v>-169.98856571011794</v>
      </c>
      <c r="H228">
        <f>-0.5*9.8*Tableau13[[#This Row],[t]]*Tableau13[[#This Row],[t]]</f>
        <v>-977.62656250000009</v>
      </c>
    </row>
    <row r="229" spans="1:8" x14ac:dyDescent="0.35">
      <c r="A229">
        <f t="shared" si="10"/>
        <v>6.25E-2</v>
      </c>
      <c r="B229">
        <f>SUM($A$2:A229)</f>
        <v>14.1875</v>
      </c>
      <c r="C229">
        <f t="shared" si="9"/>
        <v>-98</v>
      </c>
      <c r="D229">
        <f>-0.6*Tableau13[[#This Row],[velocity]]*ABS(Tableau13[[#This Row],[velocity]])</f>
        <v>97.999999950891095</v>
      </c>
      <c r="E229">
        <f>(Tableau13[[#This Row],[Fg]]+Tableau13[[#This Row],[Ffric]])/$N$2</f>
        <v>-4.9108905386674452E-9</v>
      </c>
      <c r="F229">
        <f t="shared" si="11"/>
        <v>-12.780193005251727</v>
      </c>
      <c r="G229">
        <f>G228 +Tableau13[[#This Row],[velocity]]*Tableau13[[#This Row],[dt]]+Tableau13[[#This Row],[acceleration]]*Tableau13[[#This Row],[dt]]*Tableau13[[#This Row],[dt]]*0.5</f>
        <v>-170.78732777295576</v>
      </c>
      <c r="H229">
        <f>-0.5*9.8*Tableau13[[#This Row],[t]]*Tableau13[[#This Row],[t]]</f>
        <v>-986.29726562500014</v>
      </c>
    </row>
    <row r="230" spans="1:8" x14ac:dyDescent="0.35">
      <c r="A230">
        <f t="shared" si="10"/>
        <v>6.25E-2</v>
      </c>
      <c r="B230">
        <f>SUM($A$2:A230)</f>
        <v>14.25</v>
      </c>
      <c r="C230">
        <f t="shared" si="9"/>
        <v>-98</v>
      </c>
      <c r="D230">
        <f>-0.6*Tableau13[[#This Row],[velocity]]*ABS(Tableau13[[#This Row],[velocity]])</f>
        <v>97.999999955598255</v>
      </c>
      <c r="E230">
        <f>(Tableau13[[#This Row],[Fg]]+Tableau13[[#This Row],[Ffric]])/$N$2</f>
        <v>-4.4401744503375085E-9</v>
      </c>
      <c r="F230">
        <f t="shared" si="11"/>
        <v>-12.780193005558658</v>
      </c>
      <c r="G230">
        <f>G229 +Tableau13[[#This Row],[velocity]]*Tableau13[[#This Row],[dt]]+Tableau13[[#This Row],[acceleration]]*Tableau13[[#This Row],[dt]]*Tableau13[[#This Row],[dt]]*0.5</f>
        <v>-171.58608983581186</v>
      </c>
      <c r="H230">
        <f>-0.5*9.8*Tableau13[[#This Row],[t]]*Tableau13[[#This Row],[t]]</f>
        <v>-995.00625000000002</v>
      </c>
    </row>
    <row r="231" spans="1:8" x14ac:dyDescent="0.35">
      <c r="A231">
        <f t="shared" si="10"/>
        <v>6.25E-2</v>
      </c>
      <c r="B231">
        <f>SUM($A$2:A231)</f>
        <v>14.3125</v>
      </c>
      <c r="C231">
        <f t="shared" si="9"/>
        <v>-98</v>
      </c>
      <c r="D231">
        <f>-0.6*Tableau13[[#This Row],[velocity]]*ABS(Tableau13[[#This Row],[velocity]])</f>
        <v>97.999999959854236</v>
      </c>
      <c r="E231">
        <f>(Tableau13[[#This Row],[Fg]]+Tableau13[[#This Row],[Ffric]])/$N$2</f>
        <v>-4.0145764046428669E-9</v>
      </c>
      <c r="F231">
        <f t="shared" si="11"/>
        <v>-12.780193005836169</v>
      </c>
      <c r="G231">
        <f>G230 +Tableau13[[#This Row],[velocity]]*Tableau13[[#This Row],[dt]]+Tableau13[[#This Row],[acceleration]]*Tableau13[[#This Row],[dt]]*Tableau13[[#This Row],[dt]]*0.5</f>
        <v>-172.38485189868447</v>
      </c>
      <c r="H231">
        <f>-0.5*9.8*Tableau13[[#This Row],[t]]*Tableau13[[#This Row],[t]]</f>
        <v>-1003.7535156250001</v>
      </c>
    </row>
    <row r="232" spans="1:8" x14ac:dyDescent="0.35">
      <c r="A232">
        <f t="shared" si="10"/>
        <v>6.25E-2</v>
      </c>
      <c r="B232">
        <f>SUM($A$2:A232)</f>
        <v>14.375</v>
      </c>
      <c r="C232">
        <f t="shared" si="9"/>
        <v>-98</v>
      </c>
      <c r="D232">
        <f>-0.6*Tableau13[[#This Row],[velocity]]*ABS(Tableau13[[#This Row],[velocity]])</f>
        <v>97.999999963702251</v>
      </c>
      <c r="E232">
        <f>(Tableau13[[#This Row],[Fg]]+Tableau13[[#This Row],[Ffric]])/$N$2</f>
        <v>-3.629774880664627E-9</v>
      </c>
      <c r="F232">
        <f t="shared" si="11"/>
        <v>-12.78019300608708</v>
      </c>
      <c r="G232">
        <f>G231 +Tableau13[[#This Row],[velocity]]*Tableau13[[#This Row],[dt]]+Tableau13[[#This Row],[acceleration]]*Tableau13[[#This Row],[dt]]*Tableau13[[#This Row],[dt]]*0.5</f>
        <v>-173.18361396157201</v>
      </c>
      <c r="H232">
        <f>-0.5*9.8*Tableau13[[#This Row],[t]]*Tableau13[[#This Row],[t]]</f>
        <v>-1012.5390625</v>
      </c>
    </row>
    <row r="233" spans="1:8" x14ac:dyDescent="0.35">
      <c r="A233">
        <f t="shared" si="10"/>
        <v>6.25E-2</v>
      </c>
      <c r="B233">
        <f>SUM($A$2:A233)</f>
        <v>14.4375</v>
      </c>
      <c r="C233">
        <f t="shared" si="9"/>
        <v>-98</v>
      </c>
      <c r="D233">
        <f>-0.6*Tableau13[[#This Row],[velocity]]*ABS(Tableau13[[#This Row],[velocity]])</f>
        <v>97.999999967181452</v>
      </c>
      <c r="E233">
        <f>(Tableau13[[#This Row],[Fg]]+Tableau13[[#This Row],[Ffric]])/$N$2</f>
        <v>-3.2818547879287507E-9</v>
      </c>
      <c r="F233">
        <f t="shared" si="11"/>
        <v>-12.78019300631394</v>
      </c>
      <c r="G233">
        <f>G232 +Tableau13[[#This Row],[velocity]]*Tableau13[[#This Row],[dt]]+Tableau13[[#This Row],[acceleration]]*Tableau13[[#This Row],[dt]]*Tableau13[[#This Row],[dt]]*0.5</f>
        <v>-173.98237602447304</v>
      </c>
      <c r="H233">
        <f>-0.5*9.8*Tableau13[[#This Row],[t]]*Tableau13[[#This Row],[t]]</f>
        <v>-1021.3628906250001</v>
      </c>
    </row>
    <row r="234" spans="1:8" x14ac:dyDescent="0.35">
      <c r="A234">
        <f t="shared" si="10"/>
        <v>6.25E-2</v>
      </c>
      <c r="B234">
        <f>SUM($A$2:A234)</f>
        <v>14.5</v>
      </c>
      <c r="C234">
        <f t="shared" si="9"/>
        <v>-98</v>
      </c>
      <c r="D234">
        <f>-0.6*Tableau13[[#This Row],[velocity]]*ABS(Tableau13[[#This Row],[velocity]])</f>
        <v>97.999999970327153</v>
      </c>
      <c r="E234">
        <f>(Tableau13[[#This Row],[Fg]]+Tableau13[[#This Row],[Ffric]])/$N$2</f>
        <v>-2.9672847290385108E-9</v>
      </c>
      <c r="F234">
        <f t="shared" si="11"/>
        <v>-12.780193006519056</v>
      </c>
      <c r="G234">
        <f>G233 +Tableau13[[#This Row],[velocity]]*Tableau13[[#This Row],[dt]]+Tableau13[[#This Row],[acceleration]]*Tableau13[[#This Row],[dt]]*Tableau13[[#This Row],[dt]]*0.5</f>
        <v>-174.78113808738627</v>
      </c>
      <c r="H234">
        <f>-0.5*9.8*Tableau13[[#This Row],[t]]*Tableau13[[#This Row],[t]]</f>
        <v>-1030.2250000000001</v>
      </c>
    </row>
    <row r="235" spans="1:8" x14ac:dyDescent="0.35">
      <c r="A235">
        <f t="shared" si="10"/>
        <v>6.25E-2</v>
      </c>
      <c r="B235">
        <f>SUM($A$2:A235)</f>
        <v>14.5625</v>
      </c>
      <c r="C235">
        <f t="shared" si="9"/>
        <v>-98</v>
      </c>
      <c r="D235">
        <f>-0.6*Tableau13[[#This Row],[velocity]]*ABS(Tableau13[[#This Row],[velocity]])</f>
        <v>97.999999973171327</v>
      </c>
      <c r="E235">
        <f>(Tableau13[[#This Row],[Fg]]+Tableau13[[#This Row],[Ffric]])/$N$2</f>
        <v>-2.6828672616829863E-9</v>
      </c>
      <c r="F235">
        <f t="shared" si="11"/>
        <v>-12.780193006704511</v>
      </c>
      <c r="G235">
        <f>G234 +Tableau13[[#This Row],[velocity]]*Tableau13[[#This Row],[dt]]+Tableau13[[#This Row],[acceleration]]*Tableau13[[#This Row],[dt]]*Tableau13[[#This Row],[dt]]*0.5</f>
        <v>-175.57990015031052</v>
      </c>
      <c r="H235">
        <f>-0.5*9.8*Tableau13[[#This Row],[t]]*Tableau13[[#This Row],[t]]</f>
        <v>-1039.1253906250001</v>
      </c>
    </row>
    <row r="236" spans="1:8" x14ac:dyDescent="0.35">
      <c r="A236">
        <f t="shared" si="10"/>
        <v>6.25E-2</v>
      </c>
      <c r="B236">
        <f>SUM($A$2:A236)</f>
        <v>14.625</v>
      </c>
      <c r="C236">
        <f t="shared" si="9"/>
        <v>-98</v>
      </c>
      <c r="D236">
        <f>-0.6*Tableau13[[#This Row],[velocity]]*ABS(Tableau13[[#This Row],[velocity]])</f>
        <v>97.999999975742895</v>
      </c>
      <c r="E236">
        <f>(Tableau13[[#This Row],[Fg]]+Tableau13[[#This Row],[Ffric]])/$N$2</f>
        <v>-2.425710476927634E-9</v>
      </c>
      <c r="F236">
        <f t="shared" si="11"/>
        <v>-12.780193006872191</v>
      </c>
      <c r="G236">
        <f>G235 +Tableau13[[#This Row],[velocity]]*Tableau13[[#This Row],[dt]]+Tableau13[[#This Row],[acceleration]]*Tableau13[[#This Row],[dt]]*Tableau13[[#This Row],[dt]]*0.5</f>
        <v>-176.37866221324478</v>
      </c>
      <c r="H236">
        <f>-0.5*9.8*Tableau13[[#This Row],[t]]*Tableau13[[#This Row],[t]]</f>
        <v>-1048.0640625000001</v>
      </c>
    </row>
    <row r="237" spans="1:8" x14ac:dyDescent="0.35">
      <c r="A237">
        <f t="shared" si="10"/>
        <v>6.25E-2</v>
      </c>
      <c r="B237">
        <f>SUM($A$2:A237)</f>
        <v>14.6875</v>
      </c>
      <c r="C237">
        <f t="shared" si="9"/>
        <v>-98</v>
      </c>
      <c r="D237">
        <f>-0.6*Tableau13[[#This Row],[velocity]]*ABS(Tableau13[[#This Row],[velocity]])</f>
        <v>97.999999978067976</v>
      </c>
      <c r="E237">
        <f>(Tableau13[[#This Row],[Fg]]+Tableau13[[#This Row],[Ffric]])/$N$2</f>
        <v>-2.1932024196757992E-9</v>
      </c>
      <c r="F237">
        <f t="shared" si="11"/>
        <v>-12.780193007023797</v>
      </c>
      <c r="G237">
        <f>G236 +Tableau13[[#This Row],[velocity]]*Tableau13[[#This Row],[dt]]+Tableau13[[#This Row],[acceleration]]*Tableau13[[#This Row],[dt]]*Tableau13[[#This Row],[dt]]*0.5</f>
        <v>-177.17742427618805</v>
      </c>
      <c r="H237">
        <f>-0.5*9.8*Tableau13[[#This Row],[t]]*Tableau13[[#This Row],[t]]</f>
        <v>-1057.041015625</v>
      </c>
    </row>
    <row r="238" spans="1:8" x14ac:dyDescent="0.35">
      <c r="A238">
        <f t="shared" si="10"/>
        <v>6.25E-2</v>
      </c>
      <c r="B238">
        <f>SUM($A$2:A238)</f>
        <v>14.75</v>
      </c>
      <c r="C238">
        <f t="shared" si="9"/>
        <v>-98</v>
      </c>
      <c r="D238">
        <f>-0.6*Tableau13[[#This Row],[velocity]]*ABS(Tableau13[[#This Row],[velocity]])</f>
        <v>97.999999980170188</v>
      </c>
      <c r="E238">
        <f>(Tableau13[[#This Row],[Fg]]+Tableau13[[#This Row],[Ffric]])/$N$2</f>
        <v>-1.982981245873816E-9</v>
      </c>
      <c r="F238">
        <f t="shared" si="11"/>
        <v>-12.780193007160872</v>
      </c>
      <c r="G238">
        <f>G237 +Tableau13[[#This Row],[velocity]]*Tableau13[[#This Row],[dt]]+Tableau13[[#This Row],[acceleration]]*Tableau13[[#This Row],[dt]]*Tableau13[[#This Row],[dt]]*0.5</f>
        <v>-177.97618633913947</v>
      </c>
      <c r="H238">
        <f>-0.5*9.8*Tableau13[[#This Row],[t]]*Tableau13[[#This Row],[t]]</f>
        <v>-1066.0562500000001</v>
      </c>
    </row>
    <row r="239" spans="1:8" x14ac:dyDescent="0.35">
      <c r="A239">
        <f t="shared" si="10"/>
        <v>6.25E-2</v>
      </c>
      <c r="B239">
        <f>SUM($A$2:A239)</f>
        <v>14.8125</v>
      </c>
      <c r="C239">
        <f t="shared" si="9"/>
        <v>-98</v>
      </c>
      <c r="D239">
        <f>-0.6*Tableau13[[#This Row],[velocity]]*ABS(Tableau13[[#This Row],[velocity]])</f>
        <v>97.999999982070904</v>
      </c>
      <c r="E239">
        <f>(Tableau13[[#This Row],[Fg]]+Tableau13[[#This Row],[Ffric]])/$N$2</f>
        <v>-1.7929096429725178E-9</v>
      </c>
      <c r="F239">
        <f t="shared" si="11"/>
        <v>-12.780193007284808</v>
      </c>
      <c r="G239">
        <f>G238 +Tableau13[[#This Row],[velocity]]*Tableau13[[#This Row],[dt]]+Tableau13[[#This Row],[acceleration]]*Tableau13[[#This Row],[dt]]*Tableau13[[#This Row],[dt]]*0.5</f>
        <v>-178.77494840209826</v>
      </c>
      <c r="H239">
        <f>-0.5*9.8*Tableau13[[#This Row],[t]]*Tableau13[[#This Row],[t]]</f>
        <v>-1075.1097656250001</v>
      </c>
    </row>
    <row r="240" spans="1:8" x14ac:dyDescent="0.35">
      <c r="A240">
        <f t="shared" si="10"/>
        <v>6.25E-2</v>
      </c>
      <c r="B240">
        <f>SUM($A$2:A240)</f>
        <v>14.875</v>
      </c>
      <c r="C240">
        <f t="shared" si="9"/>
        <v>-98</v>
      </c>
      <c r="D240">
        <f>-0.6*Tableau13[[#This Row],[velocity]]*ABS(Tableau13[[#This Row],[velocity]])</f>
        <v>97.999999983789422</v>
      </c>
      <c r="E240">
        <f>(Tableau13[[#This Row],[Fg]]+Tableau13[[#This Row],[Ffric]])/$N$2</f>
        <v>-1.62105777690158E-9</v>
      </c>
      <c r="F240">
        <f t="shared" si="11"/>
        <v>-12.780193007396864</v>
      </c>
      <c r="G240">
        <f>G239 +Tableau13[[#This Row],[velocity]]*Tableau13[[#This Row],[dt]]+Tableau13[[#This Row],[acceleration]]*Tableau13[[#This Row],[dt]]*Tableau13[[#This Row],[dt]]*0.5</f>
        <v>-179.57371046506373</v>
      </c>
      <c r="H240">
        <f>-0.5*9.8*Tableau13[[#This Row],[t]]*Tableau13[[#This Row],[t]]</f>
        <v>-1084.2015625000001</v>
      </c>
    </row>
    <row r="241" spans="1:8" x14ac:dyDescent="0.35">
      <c r="A241">
        <f t="shared" si="10"/>
        <v>6.25E-2</v>
      </c>
      <c r="B241">
        <f>SUM($A$2:A241)</f>
        <v>14.9375</v>
      </c>
      <c r="C241">
        <f t="shared" si="9"/>
        <v>-98</v>
      </c>
      <c r="D241">
        <f>-0.6*Tableau13[[#This Row],[velocity]]*ABS(Tableau13[[#This Row],[velocity]])</f>
        <v>97.999999985343223</v>
      </c>
      <c r="E241">
        <f>(Tableau13[[#This Row],[Fg]]+Tableau13[[#This Row],[Ffric]])/$N$2</f>
        <v>-1.4656777125310327E-9</v>
      </c>
      <c r="F241">
        <f t="shared" si="11"/>
        <v>-12.78019300749818</v>
      </c>
      <c r="G241">
        <f>G240 +Tableau13[[#This Row],[velocity]]*Tableau13[[#This Row],[dt]]+Tableau13[[#This Row],[acceleration]]*Tableau13[[#This Row],[dt]]*Tableau13[[#This Row],[dt]]*0.5</f>
        <v>-180.37247252803525</v>
      </c>
      <c r="H241">
        <f>-0.5*9.8*Tableau13[[#This Row],[t]]*Tableau13[[#This Row],[t]]</f>
        <v>-1093.3316406250001</v>
      </c>
    </row>
    <row r="242" spans="1:8" x14ac:dyDescent="0.35">
      <c r="A242">
        <f t="shared" si="10"/>
        <v>6.25E-2</v>
      </c>
      <c r="B242">
        <f>SUM($A$2:A242)</f>
        <v>15</v>
      </c>
      <c r="C242">
        <f t="shared" si="9"/>
        <v>-98</v>
      </c>
      <c r="D242">
        <f>-0.6*Tableau13[[#This Row],[velocity]]*ABS(Tableau13[[#This Row],[velocity]])</f>
        <v>97.999999986748108</v>
      </c>
      <c r="E242">
        <f>(Tableau13[[#This Row],[Fg]]+Tableau13[[#This Row],[Ffric]])/$N$2</f>
        <v>-1.3251892028165456E-9</v>
      </c>
      <c r="F242">
        <f t="shared" si="11"/>
        <v>-12.780193007589785</v>
      </c>
      <c r="G242">
        <f>G241 +Tableau13[[#This Row],[velocity]]*Tableau13[[#This Row],[dt]]+Tableau13[[#This Row],[acceleration]]*Tableau13[[#This Row],[dt]]*Tableau13[[#This Row],[dt]]*0.5</f>
        <v>-181.17123459101219</v>
      </c>
      <c r="H242">
        <f>-0.5*9.8*Tableau13[[#This Row],[t]]*Tableau13[[#This Row],[t]]</f>
        <v>-1102.5</v>
      </c>
    </row>
    <row r="243" spans="1:8" x14ac:dyDescent="0.35">
      <c r="A243">
        <f t="shared" si="10"/>
        <v>6.25E-2</v>
      </c>
      <c r="B243">
        <f>SUM($A$2:A243)</f>
        <v>15.0625</v>
      </c>
      <c r="C243">
        <f t="shared" si="9"/>
        <v>-98</v>
      </c>
      <c r="D243">
        <f>-0.6*Tableau13[[#This Row],[velocity]]*ABS(Tableau13[[#This Row],[velocity]])</f>
        <v>97.999999988018317</v>
      </c>
      <c r="E243">
        <f>(Tableau13[[#This Row],[Fg]]+Tableau13[[#This Row],[Ffric]])/$N$2</f>
        <v>-1.1981683201156557E-9</v>
      </c>
      <c r="F243">
        <f t="shared" si="11"/>
        <v>-12.78019300767261</v>
      </c>
      <c r="G243">
        <f>G242 +Tableau13[[#This Row],[velocity]]*Tableau13[[#This Row],[dt]]+Tableau13[[#This Row],[acceleration]]*Tableau13[[#This Row],[dt]]*Tableau13[[#This Row],[dt]]*0.5</f>
        <v>-181.96999665399406</v>
      </c>
      <c r="H243">
        <f>-0.5*9.8*Tableau13[[#This Row],[t]]*Tableau13[[#This Row],[t]]</f>
        <v>-1111.7066406250001</v>
      </c>
    </row>
    <row r="244" spans="1:8" x14ac:dyDescent="0.35">
      <c r="A244">
        <f t="shared" si="10"/>
        <v>6.25E-2</v>
      </c>
      <c r="B244">
        <f>SUM($A$2:A244)</f>
        <v>15.125</v>
      </c>
      <c r="C244">
        <f t="shared" si="9"/>
        <v>-98</v>
      </c>
      <c r="D244">
        <f>-0.6*Tableau13[[#This Row],[velocity]]*ABS(Tableau13[[#This Row],[velocity]])</f>
        <v>97.999999989166781</v>
      </c>
      <c r="E244">
        <f>(Tableau13[[#This Row],[Fg]]+Tableau13[[#This Row],[Ffric]])/$N$2</f>
        <v>-1.0833218766492791E-9</v>
      </c>
      <c r="F244">
        <f t="shared" si="11"/>
        <v>-12.780193007747496</v>
      </c>
      <c r="G244">
        <f>G243 +Tableau13[[#This Row],[velocity]]*Tableau13[[#This Row],[dt]]+Tableau13[[#This Row],[acceleration]]*Tableau13[[#This Row],[dt]]*Tableau13[[#This Row],[dt]]*0.5</f>
        <v>-182.76875871698039</v>
      </c>
      <c r="H244">
        <f>-0.5*9.8*Tableau13[[#This Row],[t]]*Tableau13[[#This Row],[t]]</f>
        <v>-1120.9515625000001</v>
      </c>
    </row>
    <row r="245" spans="1:8" x14ac:dyDescent="0.35">
      <c r="A245">
        <f t="shared" si="10"/>
        <v>6.25E-2</v>
      </c>
      <c r="B245">
        <f>SUM($A$2:A245)</f>
        <v>15.1875</v>
      </c>
      <c r="C245">
        <f t="shared" si="9"/>
        <v>-98</v>
      </c>
      <c r="D245">
        <f>-0.6*Tableau13[[#This Row],[velocity]]*ABS(Tableau13[[#This Row],[velocity]])</f>
        <v>97.999999990205168</v>
      </c>
      <c r="E245">
        <f>(Tableau13[[#This Row],[Fg]]+Tableau13[[#This Row],[Ffric]])/$N$2</f>
        <v>-9.7948316124529811E-10</v>
      </c>
      <c r="F245">
        <f t="shared" si="11"/>
        <v>-12.780193007815203</v>
      </c>
      <c r="G245">
        <f>G244 +Tableau13[[#This Row],[velocity]]*Tableau13[[#This Row],[dt]]+Tableau13[[#This Row],[acceleration]]*Tableau13[[#This Row],[dt]]*Tableau13[[#This Row],[dt]]*0.5</f>
        <v>-183.56752077997075</v>
      </c>
      <c r="H245">
        <f>-0.5*9.8*Tableau13[[#This Row],[t]]*Tableau13[[#This Row],[t]]</f>
        <v>-1130.2347656250001</v>
      </c>
    </row>
    <row r="246" spans="1:8" x14ac:dyDescent="0.35">
      <c r="A246">
        <f t="shared" si="10"/>
        <v>6.25E-2</v>
      </c>
      <c r="B246">
        <f>SUM($A$2:A246)</f>
        <v>15.25</v>
      </c>
      <c r="C246">
        <f t="shared" si="9"/>
        <v>-98</v>
      </c>
      <c r="D246">
        <f>-0.6*Tableau13[[#This Row],[velocity]]*ABS(Tableau13[[#This Row],[velocity]])</f>
        <v>97.999999991143994</v>
      </c>
      <c r="E246">
        <f>(Tableau13[[#This Row],[Fg]]+Tableau13[[#This Row],[Ffric]])/$N$2</f>
        <v>-8.8560057065478757E-10</v>
      </c>
      <c r="F246">
        <f t="shared" si="11"/>
        <v>-12.78019300787642</v>
      </c>
      <c r="G246">
        <f>G245 +Tableau13[[#This Row],[velocity]]*Tableau13[[#This Row],[dt]]+Tableau13[[#This Row],[acceleration]]*Tableau13[[#This Row],[dt]]*Tableau13[[#This Row],[dt]]*0.5</f>
        <v>-184.36628284296475</v>
      </c>
      <c r="H246">
        <f>-0.5*9.8*Tableau13[[#This Row],[t]]*Tableau13[[#This Row],[t]]</f>
        <v>-1139.5562500000001</v>
      </c>
    </row>
    <row r="247" spans="1:8" x14ac:dyDescent="0.35">
      <c r="A247">
        <f t="shared" si="10"/>
        <v>6.25E-2</v>
      </c>
      <c r="B247">
        <f>SUM($A$2:A247)</f>
        <v>15.3125</v>
      </c>
      <c r="C247">
        <f t="shared" si="9"/>
        <v>-98</v>
      </c>
      <c r="D247">
        <f>-0.6*Tableau13[[#This Row],[velocity]]*ABS(Tableau13[[#This Row],[velocity]])</f>
        <v>97.999999991992851</v>
      </c>
      <c r="E247">
        <f>(Tableau13[[#This Row],[Fg]]+Tableau13[[#This Row],[Ffric]])/$N$2</f>
        <v>-8.007148721844715E-10</v>
      </c>
      <c r="F247">
        <f t="shared" si="11"/>
        <v>-12.78019300793177</v>
      </c>
      <c r="G247">
        <f>G246 +Tableau13[[#This Row],[velocity]]*Tableau13[[#This Row],[dt]]+Tableau13[[#This Row],[acceleration]]*Tableau13[[#This Row],[dt]]*Tableau13[[#This Row],[dt]]*0.5</f>
        <v>-185.16504490596205</v>
      </c>
      <c r="H247">
        <f>-0.5*9.8*Tableau13[[#This Row],[t]]*Tableau13[[#This Row],[t]]</f>
        <v>-1148.916015625</v>
      </c>
    </row>
    <row r="248" spans="1:8" x14ac:dyDescent="0.35">
      <c r="A248">
        <f t="shared" si="10"/>
        <v>6.25E-2</v>
      </c>
      <c r="B248">
        <f>SUM($A$2:A248)</f>
        <v>15.375</v>
      </c>
      <c r="C248">
        <f t="shared" si="9"/>
        <v>-98</v>
      </c>
      <c r="D248">
        <f>-0.6*Tableau13[[#This Row],[velocity]]*ABS(Tableau13[[#This Row],[velocity]])</f>
        <v>97.999999992760365</v>
      </c>
      <c r="E248">
        <f>(Tableau13[[#This Row],[Fg]]+Tableau13[[#This Row],[Ffric]])/$N$2</f>
        <v>-7.2396346695313698E-10</v>
      </c>
      <c r="F248">
        <f t="shared" si="11"/>
        <v>-12.780193007981815</v>
      </c>
      <c r="G248">
        <f>G247 +Tableau13[[#This Row],[velocity]]*Tableau13[[#This Row],[dt]]+Tableau13[[#This Row],[acceleration]]*Tableau13[[#This Row],[dt]]*Tableau13[[#This Row],[dt]]*0.5</f>
        <v>-185.96380696896233</v>
      </c>
      <c r="H248">
        <f>-0.5*9.8*Tableau13[[#This Row],[t]]*Tableau13[[#This Row],[t]]</f>
        <v>-1158.3140625000001</v>
      </c>
    </row>
    <row r="249" spans="1:8" x14ac:dyDescent="0.35">
      <c r="A249">
        <f t="shared" si="10"/>
        <v>6.25E-2</v>
      </c>
      <c r="B249">
        <f>SUM($A$2:A249)</f>
        <v>15.4375</v>
      </c>
      <c r="C249">
        <f t="shared" si="9"/>
        <v>-98</v>
      </c>
      <c r="D249">
        <f>-0.6*Tableau13[[#This Row],[velocity]]*ABS(Tableau13[[#This Row],[velocity]])</f>
        <v>97.999999993454281</v>
      </c>
      <c r="E249">
        <f>(Tableau13[[#This Row],[Fg]]+Tableau13[[#This Row],[Ffric]])/$N$2</f>
        <v>-6.5457186337880559E-10</v>
      </c>
      <c r="F249">
        <f t="shared" si="11"/>
        <v>-12.780193008027062</v>
      </c>
      <c r="G249">
        <f>G248 +Tableau13[[#This Row],[velocity]]*Tableau13[[#This Row],[dt]]+Tableau13[[#This Row],[acceleration]]*Tableau13[[#This Row],[dt]]*Tableau13[[#This Row],[dt]]*0.5</f>
        <v>-186.76256903196531</v>
      </c>
      <c r="H249">
        <f>-0.5*9.8*Tableau13[[#This Row],[t]]*Tableau13[[#This Row],[t]]</f>
        <v>-1167.7503906250001</v>
      </c>
    </row>
    <row r="250" spans="1:8" x14ac:dyDescent="0.35">
      <c r="A250">
        <f t="shared" si="10"/>
        <v>6.25E-2</v>
      </c>
      <c r="B250">
        <f>SUM($A$2:A250)</f>
        <v>15.5</v>
      </c>
      <c r="C250">
        <f t="shared" si="9"/>
        <v>-98</v>
      </c>
      <c r="D250">
        <f>-0.6*Tableau13[[#This Row],[velocity]]*ABS(Tableau13[[#This Row],[velocity]])</f>
        <v>97.999999994081705</v>
      </c>
      <c r="E250">
        <f>(Tableau13[[#This Row],[Fg]]+Tableau13[[#This Row],[Ffric]])/$N$2</f>
        <v>-5.9182951872571725E-10</v>
      </c>
      <c r="F250">
        <f t="shared" si="11"/>
        <v>-12.780193008067974</v>
      </c>
      <c r="G250">
        <f>G249 +Tableau13[[#This Row],[velocity]]*Tableau13[[#This Row],[dt]]+Tableau13[[#This Row],[acceleration]]*Tableau13[[#This Row],[dt]]*Tableau13[[#This Row],[dt]]*0.5</f>
        <v>-187.56133109497074</v>
      </c>
      <c r="H250">
        <f>-0.5*9.8*Tableau13[[#This Row],[t]]*Tableau13[[#This Row],[t]]</f>
        <v>-1177.2250000000001</v>
      </c>
    </row>
  </sheetData>
  <pageMargins left="0.7" right="0.7" top="0.75" bottom="0.75" header="0.3" footer="0.3"/>
  <headerFooter>
    <oddFooter xml:space="preserve">&amp;L_x000D_&amp;1#&amp;"Tahoma"&amp;9&amp;KCF022B C2 – Usage restreint </oddFooter>
  </headerFooter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fictionless model</vt:lpstr>
      <vt:lpstr>linear fiction ajusted mode</vt:lpstr>
      <vt:lpstr>quadratic fiction ajusted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PROUST Jean-Baptiste</dc:creator>
  <cp:lastModifiedBy>PROUST Jean-Baptiste</cp:lastModifiedBy>
  <dcterms:created xsi:type="dcterms:W3CDTF">2023-11-21T22:23:38Z</dcterms:created>
  <dcterms:modified xsi:type="dcterms:W3CDTF">2024-01-08T10:12:16Z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d1f144-26ac-4410-8fdb-05c7de218e82_Enabled">
    <vt:lpwstr>true</vt:lpwstr>
  </property>
  <property fmtid="{D5CDD505-2E9C-101B-9397-08002B2CF9AE}" pid="3" name="MSIP_Label_7bd1f144-26ac-4410-8fdb-05c7de218e82_SetDate">
    <vt:lpwstr>2023-11-21T22:57:20Z</vt:lpwstr>
  </property>
  <property fmtid="{D5CDD505-2E9C-101B-9397-08002B2CF9AE}" pid="4" name="MSIP_Label_7bd1f144-26ac-4410-8fdb-05c7de218e82_Method">
    <vt:lpwstr>Standard</vt:lpwstr>
  </property>
  <property fmtid="{D5CDD505-2E9C-101B-9397-08002B2CF9AE}" pid="5" name="MSIP_Label_7bd1f144-26ac-4410-8fdb-05c7de218e82_Name">
    <vt:lpwstr>FR Usage restreint</vt:lpwstr>
  </property>
  <property fmtid="{D5CDD505-2E9C-101B-9397-08002B2CF9AE}" pid="6" name="MSIP_Label_7bd1f144-26ac-4410-8fdb-05c7de218e82_SiteId">
    <vt:lpwstr>8b87af7d-8647-4dc7-8df4-5f69a2011bb5</vt:lpwstr>
  </property>
  <property fmtid="{D5CDD505-2E9C-101B-9397-08002B2CF9AE}" pid="7" name="MSIP_Label_7bd1f144-26ac-4410-8fdb-05c7de218e82_ActionId">
    <vt:lpwstr>a3512e22-093e-4c88-895b-d2f6fc40cdd1</vt:lpwstr>
  </property>
  <property fmtid="{D5CDD505-2E9C-101B-9397-08002B2CF9AE}" pid="8" name="MSIP_Label_7bd1f144-26ac-4410-8fdb-05c7de218e82_ContentBits">
    <vt:lpwstr>3</vt:lpwstr>
  </property>
</Properties>
</file>