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"/>
    </mc:Choice>
  </mc:AlternateContent>
  <xr:revisionPtr revIDLastSave="0" documentId="13_ncr:1_{474A5CD8-9C75-48C8-AB9F-D99D0352E514}" xr6:coauthVersionLast="47" xr6:coauthVersionMax="47" xr10:uidLastSave="{00000000-0000-0000-0000-000000000000}"/>
  <bookViews>
    <workbookView xWindow="-120" yWindow="-120" windowWidth="38640" windowHeight="21120" xr2:uid="{6BFD6DE9-8C03-4167-ADB1-1BE53FC596A2}"/>
  </bookViews>
  <sheets>
    <sheet name="Safety Calculations" sheetId="1" r:id="rId1"/>
    <sheet name="Safety Factor Dro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F20" i="1" s="1"/>
  <c r="C9" i="1"/>
  <c r="D9" i="1" s="1"/>
  <c r="E2" i="1"/>
  <c r="C35" i="1"/>
  <c r="C36" i="1"/>
  <c r="D36" i="1" s="1"/>
  <c r="C37" i="1"/>
  <c r="C38" i="1"/>
  <c r="C39" i="1"/>
  <c r="D39" i="1" s="1"/>
  <c r="C40" i="1"/>
  <c r="D40" i="1" s="1"/>
  <c r="C41" i="1"/>
  <c r="D41" i="1" s="1"/>
  <c r="C42" i="1"/>
  <c r="D42" i="1" s="1"/>
  <c r="C43" i="1"/>
  <c r="D43" i="1" s="1"/>
  <c r="C34" i="1"/>
  <c r="D34" i="1" s="1"/>
  <c r="C25" i="1"/>
  <c r="C26" i="1"/>
  <c r="C27" i="1"/>
  <c r="C28" i="1"/>
  <c r="C29" i="1"/>
  <c r="C30" i="1"/>
  <c r="C31" i="1"/>
  <c r="C32" i="1"/>
  <c r="C33" i="1"/>
  <c r="C24" i="1"/>
  <c r="D24" i="1" s="1"/>
  <c r="C14" i="1"/>
  <c r="C15" i="1"/>
  <c r="C16" i="1"/>
  <c r="C17" i="1"/>
  <c r="C18" i="1"/>
  <c r="C19" i="1"/>
  <c r="C21" i="1"/>
  <c r="C22" i="1"/>
  <c r="C23" i="1"/>
  <c r="C13" i="1"/>
  <c r="D17" i="1" s="1"/>
  <c r="C2" i="1"/>
  <c r="C3" i="1"/>
  <c r="D3" i="1" s="1"/>
  <c r="C4" i="1"/>
  <c r="C5" i="1"/>
  <c r="C6" i="1"/>
  <c r="C7" i="1"/>
  <c r="D7" i="1" s="1"/>
  <c r="C8" i="1"/>
  <c r="C10" i="1"/>
  <c r="C11" i="1"/>
  <c r="C12" i="1"/>
  <c r="E34" i="1"/>
  <c r="E24" i="1"/>
  <c r="E13" i="1"/>
  <c r="D35" i="1"/>
  <c r="A40" i="1"/>
  <c r="A30" i="1"/>
  <c r="A19" i="1"/>
  <c r="A8" i="1"/>
  <c r="F9" i="1" l="1"/>
  <c r="D38" i="1"/>
  <c r="D37" i="1"/>
  <c r="F37" i="1" s="1"/>
  <c r="D22" i="1"/>
  <c r="D12" i="1"/>
  <c r="F12" i="1" s="1"/>
  <c r="D11" i="1"/>
  <c r="F11" i="1" s="1"/>
  <c r="D10" i="1"/>
  <c r="F10" i="1" s="1"/>
  <c r="F43" i="1"/>
  <c r="F39" i="1"/>
  <c r="F40" i="1"/>
  <c r="F42" i="1"/>
  <c r="F35" i="1"/>
  <c r="F3" i="1"/>
  <c r="F22" i="1"/>
  <c r="F41" i="1"/>
  <c r="F17" i="1"/>
  <c r="F24" i="1"/>
  <c r="F36" i="1"/>
  <c r="F34" i="1"/>
  <c r="F38" i="1"/>
  <c r="D28" i="1"/>
  <c r="F28" i="1" s="1"/>
  <c r="D25" i="1"/>
  <c r="F25" i="1" s="1"/>
  <c r="D32" i="1"/>
  <c r="F32" i="1" s="1"/>
  <c r="D30" i="1"/>
  <c r="F30" i="1" s="1"/>
  <c r="D27" i="1"/>
  <c r="F27" i="1" s="1"/>
  <c r="D33" i="1"/>
  <c r="F33" i="1" s="1"/>
  <c r="D31" i="1"/>
  <c r="F31" i="1" s="1"/>
  <c r="D29" i="1"/>
  <c r="F29" i="1" s="1"/>
  <c r="D26" i="1"/>
  <c r="F26" i="1" s="1"/>
  <c r="D13" i="1"/>
  <c r="F13" i="1" s="1"/>
  <c r="D21" i="1"/>
  <c r="F21" i="1" s="1"/>
  <c r="D16" i="1"/>
  <c r="F16" i="1" s="1"/>
  <c r="D18" i="1"/>
  <c r="F18" i="1" s="1"/>
  <c r="D15" i="1"/>
  <c r="F15" i="1" s="1"/>
  <c r="D14" i="1"/>
  <c r="F14" i="1" s="1"/>
  <c r="D23" i="1"/>
  <c r="F23" i="1" s="1"/>
  <c r="D19" i="1"/>
  <c r="F19" i="1" s="1"/>
  <c r="D8" i="1"/>
  <c r="F8" i="1" s="1"/>
  <c r="D5" i="1"/>
  <c r="F5" i="1" s="1"/>
  <c r="D4" i="1"/>
  <c r="F4" i="1" s="1"/>
  <c r="D6" i="1"/>
  <c r="F6" i="1" s="1"/>
  <c r="F7" i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13" authorId="0" shapeId="0" xr:uid="{E0D2AB1C-C41C-4098-BBE1-3588EDA2393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24" authorId="0" shapeId="0" xr:uid="{ADC1AD87-6389-4E6D-98C7-14C255B92D4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  <comment ref="F34" authorId="0" shapeId="0" xr:uid="{637BC005-84ED-4B36-AD16-D2D1D76DC17F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<sst xmlns="http://schemas.openxmlformats.org/spreadsheetml/2006/main" count="22" uniqueCount="13">
  <si>
    <t>D73-N52</t>
  </si>
  <si>
    <t>Angle (Deg)</t>
  </si>
  <si>
    <t>Part No.</t>
  </si>
  <si>
    <t>Normal Force (N)</t>
  </si>
  <si>
    <t>Safety Factor</t>
  </si>
  <si>
    <t>DC3-N52</t>
  </si>
  <si>
    <t>Pulling Force (lb.)</t>
  </si>
  <si>
    <t>C3X Force (N)</t>
  </si>
  <si>
    <t xml:space="preserve">Price </t>
  </si>
  <si>
    <t>Per set</t>
  </si>
  <si>
    <t>DX03-N52</t>
  </si>
  <si>
    <t>D83-N52</t>
  </si>
  <si>
    <t>Holding Strength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</si>
</sst>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2" fontId="0" fillId="0" borderId="0" xfId="0" applyNumberFormat="1"/>
    <xf numFmtId="164" fontId="0" fillId="0" borderId="2" xfId="0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horizontal="center"/>
    </xf>
    <xf numFmtId="2" fontId="0" fillId="0" borderId="7" xfId="0" applyNumberFormat="1" applyBorder="1"/>
    <xf numFmtId="164" fontId="0" fillId="0" borderId="6" xfId="0" applyNumberFormat="1" applyBorder="1"/>
    <xf numFmtId="0" fontId="0" fillId="0" borderId="10" xfId="0" applyBorder="1"/>
    <xf numFmtId="0" fontId="0" fillId="0" borderId="9" xfId="0" applyBorder="1"/>
    <xf numFmtId="44" fontId="0" fillId="0" borderId="11" xfId="1" applyFont="1" applyBorder="1"/>
    <xf numFmtId="0" fontId="0" fillId="0" borderId="11" xfId="0" applyBorder="1"/>
    <xf numFmtId="44" fontId="0" fillId="0" borderId="5" xfId="0" applyNumberFormat="1" applyBorder="1"/>
    <xf numFmtId="0" fontId="0" fillId="2" borderId="0" xfId="0" applyFill="1" applyAlignment="1">
      <alignment horizontal="center"/>
    </xf>
    <xf numFmtId="2" fontId="0" fillId="2" borderId="0" xfId="0" applyNumberFormat="1" applyFill="1"/>
    <xf numFmtId="0" fontId="0" fillId="2" borderId="0" xfId="0" applyFill="1"/>
    <xf numFmtId="164" fontId="0" fillId="2" borderId="2" xfId="0" applyNumberFormat="1" applyFill="1" applyBorder="1"/>
    <xf numFmtId="0" fontId="0" fillId="0" borderId="6" xfId="0" applyBorder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A5B2-4248-A15F-1C65C239F9A9}"/>
              </c:ext>
            </c:extLst>
          </c:dPt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2-4248-A15F-1C65C239F9A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A5B2-4248-A15F-1C65C239F9A9}"/>
              </c:ext>
            </c:extLst>
          </c:dPt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2-4248-A15F-1C65C239F9A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A5B2-4248-A15F-1C65C239F9A9}"/>
              </c:ext>
            </c:extLst>
          </c:dPt>
          <c:xVal>
            <c:numRef>
              <c:f>'Safety Calculations'!$B$24:$B$33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Calculations'!$F$24:$F$33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B2-4248-A15F-1C65C239F9A9}"/>
            </c:ext>
          </c:extLst>
        </c:ser>
        <c:ser>
          <c:idx val="3"/>
          <c:order val="3"/>
          <c:tx>
            <c:strRef>
              <c:f>'Safety Calculations'!$A$34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5B2-4248-A15F-1C65C239F9A9}"/>
              </c:ext>
            </c:extLst>
          </c:dPt>
          <c:xVal>
            <c:numRef>
              <c:f>'Safety Calculations'!$B$34:$B$43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Calculations'!$F$34:$F$43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B2-4248-A15F-1C65C239F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  <c:minorUnit val="10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7090151457098888"/>
          <c:y val="0.14977577016463661"/>
          <c:w val="0.17386313977835446"/>
          <c:h val="0.2207078627566428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Factor Drop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'Safety Calculations'!$A$2</c:f>
              <c:strCache>
                <c:ptCount val="1"/>
                <c:pt idx="0">
                  <c:v>D73-N52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'Safety Calculations'!$B$2:$B$12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Calculations'!$F$2:$F$12</c:f>
              <c:numCache>
                <c:formatCode>0.0</c:formatCode>
                <c:ptCount val="11"/>
                <c:pt idx="0">
                  <c:v>8.2816597543881427E-16</c:v>
                </c:pt>
                <c:pt idx="1">
                  <c:v>1.1782967267112507</c:v>
                </c:pt>
                <c:pt idx="2">
                  <c:v>3.4990882303395447</c:v>
                </c:pt>
                <c:pt idx="3">
                  <c:v>5.7135617087130504</c:v>
                </c:pt>
                <c:pt idx="4">
                  <c:v>7.7544315057690394</c:v>
                </c:pt>
                <c:pt idx="5">
                  <c:v>9.5596868254539089</c:v>
                </c:pt>
                <c:pt idx="6">
                  <c:v>11.074475898382305</c:v>
                </c:pt>
                <c:pt idx="7">
                  <c:v>11.991888639138484</c:v>
                </c:pt>
                <c:pt idx="8">
                  <c:v>12.252772625093558</c:v>
                </c:pt>
                <c:pt idx="9">
                  <c:v>13.058775055793454</c:v>
                </c:pt>
                <c:pt idx="10">
                  <c:v>13.519438760596316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7-4282-B661-4B92D812A1C9}"/>
            </c:ext>
          </c:extLst>
        </c:ser>
        <c:ser>
          <c:idx val="1"/>
          <c:order val="1"/>
          <c:tx>
            <c:strRef>
              <c:f>'Safety Calculations'!$A$13</c:f>
              <c:strCache>
                <c:ptCount val="1"/>
                <c:pt idx="0">
                  <c:v>DC3-N52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'Safety Calculations'!$B$13:$B$23</c:f>
              <c:numCache>
                <c:formatCode>General</c:formatCode>
                <c:ptCount val="11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27.5</c:v>
                </c:pt>
                <c:pt idx="8">
                  <c:v>25</c:v>
                </c:pt>
                <c:pt idx="9">
                  <c:v>15</c:v>
                </c:pt>
                <c:pt idx="10">
                  <c:v>0</c:v>
                </c:pt>
              </c:numCache>
            </c:numRef>
          </c:xVal>
          <c:yVal>
            <c:numRef>
              <c:f>'Safety Calculations'!$F$13:$F$23</c:f>
              <c:numCache>
                <c:formatCode>0.0</c:formatCode>
                <c:ptCount val="11"/>
                <c:pt idx="0">
                  <c:v>1.7181086560725241E-15</c:v>
                </c:pt>
                <c:pt idx="1">
                  <c:v>2.4444880200636652</c:v>
                </c:pt>
                <c:pt idx="2">
                  <c:v>7.2591895286719872</c:v>
                </c:pt>
                <c:pt idx="3">
                  <c:v>11.853324236778752</c:v>
                </c:pt>
                <c:pt idx="4">
                  <c:v>16.087301686022474</c:v>
                </c:pt>
                <c:pt idx="5">
                  <c:v>19.832474614103841</c:v>
                </c:pt>
                <c:pt idx="6">
                  <c:v>22.975047836752047</c:v>
                </c:pt>
                <c:pt idx="7">
                  <c:v>24.878307349737028</c:v>
                </c:pt>
                <c:pt idx="8">
                  <c:v>25.419535856815717</c:v>
                </c:pt>
                <c:pt idx="9">
                  <c:v>27.091664142775826</c:v>
                </c:pt>
                <c:pt idx="10">
                  <c:v>28.047354574685766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7-4282-B661-4B92D812A1C9}"/>
            </c:ext>
          </c:extLst>
        </c:ser>
        <c:ser>
          <c:idx val="2"/>
          <c:order val="2"/>
          <c:tx>
            <c:strRef>
              <c:f>'Safety Calculations'!$A$24</c:f>
              <c:strCache>
                <c:ptCount val="1"/>
                <c:pt idx="0">
                  <c:v>DX03-N52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'Safety Calculations'!$B$24:$B$33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Calculations'!$F$24:$F$33</c:f>
              <c:numCache>
                <c:formatCode>0.0</c:formatCode>
                <c:ptCount val="10"/>
                <c:pt idx="0">
                  <c:v>2.4889744991566527E-15</c:v>
                </c:pt>
                <c:pt idx="1">
                  <c:v>3.5412593516294883</c:v>
                </c:pt>
                <c:pt idx="2">
                  <c:v>10.516178681452903</c:v>
                </c:pt>
                <c:pt idx="3">
                  <c:v>17.17156924348355</c:v>
                </c:pt>
                <c:pt idx="4">
                  <c:v>23.30521036328425</c:v>
                </c:pt>
                <c:pt idx="5">
                  <c:v>28.730734459202015</c:v>
                </c:pt>
                <c:pt idx="6">
                  <c:v>33.283289727030066</c:v>
                </c:pt>
                <c:pt idx="7">
                  <c:v>36.824549078659558</c:v>
                </c:pt>
                <c:pt idx="8">
                  <c:v>39.246913140654925</c:v>
                </c:pt>
                <c:pt idx="9">
                  <c:v>40.631394329143525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7-4282-B661-4B92D812A1C9}"/>
            </c:ext>
          </c:extLst>
        </c:ser>
        <c:ser>
          <c:idx val="3"/>
          <c:order val="3"/>
          <c:tx>
            <c:strRef>
              <c:f>'Safety Calculations'!$A$34</c:f>
              <c:strCache>
                <c:ptCount val="1"/>
                <c:pt idx="0">
                  <c:v>D83-N52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'Safety Calculations'!$B$34:$B$43</c:f>
              <c:numCache>
                <c:formatCode>General</c:formatCode>
                <c:ptCount val="10"/>
                <c:pt idx="0">
                  <c:v>90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55</c:v>
                </c:pt>
                <c:pt idx="5">
                  <c:v>45</c:v>
                </c:pt>
                <c:pt idx="6">
                  <c:v>35</c:v>
                </c:pt>
                <c:pt idx="7">
                  <c:v>25</c:v>
                </c:pt>
                <c:pt idx="8">
                  <c:v>15</c:v>
                </c:pt>
                <c:pt idx="9">
                  <c:v>0</c:v>
                </c:pt>
              </c:numCache>
            </c:numRef>
          </c:xVal>
          <c:yVal>
            <c:numRef>
              <c:f>'Safety Calculations'!$F$34:$F$43</c:f>
              <c:numCache>
                <c:formatCode>0.0</c:formatCode>
                <c:ptCount val="10"/>
                <c:pt idx="0">
                  <c:v>1.0134960910235002E-15</c:v>
                </c:pt>
                <c:pt idx="1">
                  <c:v>1.4419804266347416</c:v>
                </c:pt>
                <c:pt idx="2">
                  <c:v>4.282127434318233</c:v>
                </c:pt>
                <c:pt idx="3">
                  <c:v>6.9921641667710004</c:v>
                </c:pt>
                <c:pt idx="4">
                  <c:v>9.4897475292222211</c:v>
                </c:pt>
                <c:pt idx="5">
                  <c:v>11.698989715041977</c:v>
                </c:pt>
                <c:pt idx="6">
                  <c:v>13.552764018344616</c:v>
                </c:pt>
                <c:pt idx="7">
                  <c:v>14.994744444979361</c:v>
                </c:pt>
                <c:pt idx="8">
                  <c:v>15.981117149360207</c:v>
                </c:pt>
                <c:pt idx="9">
                  <c:v>16.544869921075708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7-4282-B661-4B92D812A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307983"/>
        <c:axId val="320938175"/>
      </c:scatterChart>
      <c:valAx>
        <c:axId val="25930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38175"/>
        <c:crosses val="autoZero"/>
        <c:crossBetween val="midCat"/>
      </c:valAx>
      <c:valAx>
        <c:axId val="3209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30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2613676548934434"/>
          <c:y val="8.7063000585073894E-2"/>
          <c:w val="0.13125194037502275"/>
          <c:h val="0.2280858826136849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8F695-C5A0-436B-B11B-734FEA7C2EC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635462" y="1565563"/>
    <xdr:ext cx="6166138" cy="4216112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F9C295-B12E-434E-8F2F-5EF45486E5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0F1A6-EB7A-1477-62E1-28F5AABD8DB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F43"/>
  <sheetViews>
    <sheetView tabSelected="1" zoomScaleNormal="100" workbookViewId="0">
      <selection activeCell="B9" sqref="B9:F9"/>
    </sheetView>
  </sheetViews>
  <sheetFormatPr defaultRowHeight="15" x14ac:dyDescent="0.25"/>
  <cols>
    <col min="1" max="1" width="16.7109375" bestFit="1" customWidth="1"/>
    <col min="2" max="2" width="11.42578125" bestFit="1" customWidth="1"/>
    <col min="3" max="3" width="18.85546875" bestFit="1" customWidth="1"/>
    <col min="4" max="4" width="16.42578125" bestFit="1" customWidth="1"/>
    <col min="5" max="5" width="13.42578125" bestFit="1" customWidth="1"/>
    <col min="6" max="6" width="12.42578125" bestFit="1" customWidth="1"/>
  </cols>
  <sheetData>
    <row r="1" spans="1:6" ht="15.75" thickBot="1" x14ac:dyDescent="0.3">
      <c r="A1" s="13" t="s">
        <v>2</v>
      </c>
      <c r="B1" s="13" t="s">
        <v>1</v>
      </c>
      <c r="C1" s="13" t="s">
        <v>12</v>
      </c>
      <c r="D1" s="13" t="s">
        <v>3</v>
      </c>
      <c r="E1" s="13" t="s">
        <v>7</v>
      </c>
      <c r="F1" s="13" t="s">
        <v>4</v>
      </c>
    </row>
    <row r="2" spans="1:6" ht="15.75" thickBot="1" x14ac:dyDescent="0.3">
      <c r="A2" s="12" t="s">
        <v>0</v>
      </c>
      <c r="B2" s="1">
        <v>90</v>
      </c>
      <c r="C2" s="2">
        <f>($A$4/2.2)*COS(RADIANS(B2))</f>
        <v>2.5755961836147122E-16</v>
      </c>
      <c r="D2" s="2">
        <f t="shared" ref="D2:D15" si="0">C2*9.8</f>
        <v>2.5240842599424181E-15</v>
      </c>
      <c r="E2" s="2">
        <f>0.311*9.8</f>
        <v>3.0478000000000001</v>
      </c>
      <c r="F2" s="3">
        <f t="shared" ref="F2:F15" si="1">D2/$E$2</f>
        <v>8.2816597543881427E-16</v>
      </c>
    </row>
    <row r="3" spans="1:6" x14ac:dyDescent="0.25">
      <c r="A3" s="6" t="s">
        <v>6</v>
      </c>
      <c r="B3" s="5">
        <v>85</v>
      </c>
      <c r="C3" s="2">
        <f t="shared" ref="C3:C12" si="2">($A$4/2.2)*COS(RADIANS(B3))</f>
        <v>0.36645028200719898</v>
      </c>
      <c r="D3" s="2">
        <f t="shared" si="0"/>
        <v>3.5912127636705504</v>
      </c>
      <c r="F3" s="3">
        <f t="shared" si="1"/>
        <v>1.1782967267112507</v>
      </c>
    </row>
    <row r="4" spans="1:6" ht="15.75" thickBot="1" x14ac:dyDescent="0.3">
      <c r="A4" s="7">
        <v>9.25</v>
      </c>
      <c r="B4" s="5">
        <v>75</v>
      </c>
      <c r="C4" s="2">
        <f t="shared" si="2"/>
        <v>1.0882164396355984</v>
      </c>
      <c r="D4" s="2">
        <f t="shared" si="0"/>
        <v>10.664521108428865</v>
      </c>
      <c r="F4" s="3">
        <f t="shared" si="1"/>
        <v>3.4990882303395447</v>
      </c>
    </row>
    <row r="5" spans="1:6" x14ac:dyDescent="0.25">
      <c r="A5" s="6" t="s">
        <v>8</v>
      </c>
      <c r="B5" s="5">
        <v>65</v>
      </c>
      <c r="C5" s="2">
        <f t="shared" si="2"/>
        <v>1.7769176914097589</v>
      </c>
      <c r="D5" s="2">
        <f t="shared" si="0"/>
        <v>17.413793375815636</v>
      </c>
      <c r="F5" s="3">
        <f t="shared" si="1"/>
        <v>5.7135617087130504</v>
      </c>
    </row>
    <row r="6" spans="1:6" x14ac:dyDescent="0.25">
      <c r="A6" s="14">
        <v>1.35</v>
      </c>
      <c r="B6" s="5">
        <v>55</v>
      </c>
      <c r="C6" s="2">
        <f t="shared" si="2"/>
        <v>2.4116281982941712</v>
      </c>
      <c r="D6" s="2">
        <f t="shared" si="0"/>
        <v>23.633956343282879</v>
      </c>
      <c r="F6" s="3">
        <f t="shared" si="1"/>
        <v>7.7544315057690394</v>
      </c>
    </row>
    <row r="7" spans="1:6" x14ac:dyDescent="0.25">
      <c r="A7" s="15" t="s">
        <v>9</v>
      </c>
      <c r="B7" s="17">
        <v>45</v>
      </c>
      <c r="C7" s="18">
        <f t="shared" si="2"/>
        <v>2.9730626027161655</v>
      </c>
      <c r="D7" s="18">
        <f>C7*9.8</f>
        <v>29.136013506618426</v>
      </c>
      <c r="E7" s="19"/>
      <c r="F7" s="20">
        <f t="shared" si="1"/>
        <v>9.5596868254539089</v>
      </c>
    </row>
    <row r="8" spans="1:6" ht="15.75" thickBot="1" x14ac:dyDescent="0.3">
      <c r="A8" s="16">
        <f>A6*4</f>
        <v>5.4</v>
      </c>
      <c r="B8" s="5">
        <v>35</v>
      </c>
      <c r="C8" s="2">
        <f t="shared" si="2"/>
        <v>3.444162004396897</v>
      </c>
      <c r="D8" s="2">
        <f t="shared" si="0"/>
        <v>33.75278764308959</v>
      </c>
      <c r="F8" s="3">
        <f t="shared" si="1"/>
        <v>11.074475898382305</v>
      </c>
    </row>
    <row r="9" spans="1:6" x14ac:dyDescent="0.25">
      <c r="A9" s="22"/>
      <c r="B9" s="5">
        <v>27.5</v>
      </c>
      <c r="C9" s="2">
        <f>($A$4/2.2)*COS(RADIANS(B9))</f>
        <v>3.7294773667720684</v>
      </c>
      <c r="D9" s="2">
        <f t="shared" si="0"/>
        <v>36.548878194366274</v>
      </c>
      <c r="F9" s="3">
        <f t="shared" si="1"/>
        <v>11.991888639138484</v>
      </c>
    </row>
    <row r="10" spans="1:6" x14ac:dyDescent="0.25">
      <c r="B10" s="1">
        <v>25</v>
      </c>
      <c r="C10" s="2">
        <f t="shared" si="2"/>
        <v>3.8106122864040959</v>
      </c>
      <c r="D10" s="2">
        <f t="shared" si="0"/>
        <v>37.344000406760145</v>
      </c>
      <c r="F10" s="3">
        <f t="shared" si="1"/>
        <v>12.252772625093558</v>
      </c>
    </row>
    <row r="11" spans="1:6" x14ac:dyDescent="0.25">
      <c r="B11" s="1">
        <v>15</v>
      </c>
      <c r="C11" s="2">
        <f t="shared" si="2"/>
        <v>4.0612790423517637</v>
      </c>
      <c r="D11" s="2">
        <f t="shared" si="0"/>
        <v>39.80053461504729</v>
      </c>
      <c r="F11" s="3">
        <f t="shared" si="1"/>
        <v>13.058775055793454</v>
      </c>
    </row>
    <row r="12" spans="1:6" ht="15.75" thickBot="1" x14ac:dyDescent="0.3">
      <c r="A12" s="8"/>
      <c r="B12" s="9">
        <v>0</v>
      </c>
      <c r="C12" s="10">
        <f t="shared" si="2"/>
        <v>4.2045454545454541</v>
      </c>
      <c r="D12" s="10">
        <f t="shared" si="0"/>
        <v>41.204545454545453</v>
      </c>
      <c r="E12" s="8"/>
      <c r="F12" s="11">
        <f t="shared" si="1"/>
        <v>13.519438760596316</v>
      </c>
    </row>
    <row r="13" spans="1:6" ht="15.75" thickBot="1" x14ac:dyDescent="0.3">
      <c r="A13" s="4" t="s">
        <v>5</v>
      </c>
      <c r="B13" s="1">
        <v>90</v>
      </c>
      <c r="C13" s="2">
        <f>($A$15/2.2)*COS(RADIANS(B13))</f>
        <v>5.3433179203855495E-16</v>
      </c>
      <c r="D13" s="2">
        <f t="shared" si="0"/>
        <v>5.236451561977839E-15</v>
      </c>
      <c r="E13" s="2">
        <f>0.311*9.8</f>
        <v>3.0478000000000001</v>
      </c>
      <c r="F13" s="3">
        <f t="shared" si="1"/>
        <v>1.7181086560725241E-15</v>
      </c>
    </row>
    <row r="14" spans="1:6" x14ac:dyDescent="0.25">
      <c r="A14" s="6" t="s">
        <v>6</v>
      </c>
      <c r="B14" s="1">
        <v>85</v>
      </c>
      <c r="C14" s="2">
        <f t="shared" ref="C14:C23" si="3">($A$15/2.2)*COS(RADIANS(B14))</f>
        <v>0.76023577423979982</v>
      </c>
      <c r="D14" s="2">
        <f t="shared" si="0"/>
        <v>7.4503105875500388</v>
      </c>
      <c r="F14" s="3">
        <f t="shared" si="1"/>
        <v>2.4444880200636652</v>
      </c>
    </row>
    <row r="15" spans="1:6" ht="15.75" thickBot="1" x14ac:dyDescent="0.3">
      <c r="A15" s="7">
        <v>19.190000000000001</v>
      </c>
      <c r="B15" s="1">
        <v>75</v>
      </c>
      <c r="C15" s="2">
        <f t="shared" si="3"/>
        <v>2.2576079434169878</v>
      </c>
      <c r="D15" s="2">
        <f t="shared" si="0"/>
        <v>22.124557845486482</v>
      </c>
      <c r="F15" s="3">
        <f t="shared" si="1"/>
        <v>7.2591895286719872</v>
      </c>
    </row>
    <row r="16" spans="1:6" x14ac:dyDescent="0.25">
      <c r="A16" s="6" t="s">
        <v>8</v>
      </c>
      <c r="B16" s="5">
        <v>65</v>
      </c>
      <c r="C16" s="2">
        <f t="shared" si="3"/>
        <v>3.6863838376381919</v>
      </c>
      <c r="D16" s="2">
        <f t="shared" ref="D16:D26" si="4">C16*9.8</f>
        <v>36.126561608854281</v>
      </c>
      <c r="F16" s="3">
        <f t="shared" ref="F16:F26" si="5">D16/$E$2</f>
        <v>11.853324236778752</v>
      </c>
    </row>
    <row r="17" spans="1:6" x14ac:dyDescent="0.25">
      <c r="A17" s="14">
        <v>3.49</v>
      </c>
      <c r="B17" s="5">
        <v>55</v>
      </c>
      <c r="C17" s="2">
        <f t="shared" si="3"/>
        <v>5.0031508243529892</v>
      </c>
      <c r="D17" s="2">
        <f t="shared" si="4"/>
        <v>49.030878078659299</v>
      </c>
      <c r="F17" s="3">
        <f t="shared" si="5"/>
        <v>16.087301686022474</v>
      </c>
    </row>
    <row r="18" spans="1:6" x14ac:dyDescent="0.25">
      <c r="A18" s="15" t="s">
        <v>9</v>
      </c>
      <c r="B18" s="17">
        <v>45</v>
      </c>
      <c r="C18" s="18">
        <f t="shared" si="3"/>
        <v>6.1678996049862942</v>
      </c>
      <c r="D18" s="18">
        <f t="shared" si="4"/>
        <v>60.445416128865688</v>
      </c>
      <c r="E18" s="19"/>
      <c r="F18" s="20">
        <f t="shared" si="5"/>
        <v>19.832474614103841</v>
      </c>
    </row>
    <row r="19" spans="1:6" ht="15.75" thickBot="1" x14ac:dyDescent="0.3">
      <c r="A19" s="16">
        <f>A17*4</f>
        <v>13.96</v>
      </c>
      <c r="B19" s="5">
        <v>35</v>
      </c>
      <c r="C19" s="2">
        <f t="shared" si="3"/>
        <v>7.1452398772298871</v>
      </c>
      <c r="D19" s="2">
        <f t="shared" si="4"/>
        <v>70.023350796852895</v>
      </c>
      <c r="F19" s="3">
        <f t="shared" si="5"/>
        <v>22.975047836752047</v>
      </c>
    </row>
    <row r="20" spans="1:6" x14ac:dyDescent="0.25">
      <c r="A20" s="22"/>
      <c r="B20" s="5">
        <v>27.5</v>
      </c>
      <c r="C20" s="2">
        <f t="shared" si="3"/>
        <v>7.7371535857682154</v>
      </c>
      <c r="D20" s="2">
        <f t="shared" si="4"/>
        <v>75.824105140528516</v>
      </c>
      <c r="F20" s="3">
        <f t="shared" si="5"/>
        <v>24.878307349737028</v>
      </c>
    </row>
    <row r="21" spans="1:6" x14ac:dyDescent="0.25">
      <c r="B21" s="1">
        <v>25</v>
      </c>
      <c r="C21" s="2">
        <f t="shared" si="3"/>
        <v>7.9054756514696871</v>
      </c>
      <c r="D21" s="2">
        <f t="shared" si="4"/>
        <v>77.473661384402945</v>
      </c>
      <c r="F21" s="3">
        <f t="shared" si="5"/>
        <v>25.419535856815717</v>
      </c>
    </row>
    <row r="22" spans="1:6" x14ac:dyDescent="0.25">
      <c r="B22" s="1">
        <v>15</v>
      </c>
      <c r="C22" s="2">
        <f t="shared" si="3"/>
        <v>8.4255075484032815</v>
      </c>
      <c r="D22" s="2">
        <f t="shared" si="4"/>
        <v>82.569973974352166</v>
      </c>
      <c r="F22" s="3">
        <f t="shared" si="5"/>
        <v>27.091664142775826</v>
      </c>
    </row>
    <row r="23" spans="1:6" ht="15.75" thickBot="1" x14ac:dyDescent="0.3">
      <c r="A23" s="8"/>
      <c r="B23" s="9">
        <v>0</v>
      </c>
      <c r="C23" s="10">
        <f t="shared" si="3"/>
        <v>8.7227272727272727</v>
      </c>
      <c r="D23" s="10">
        <f t="shared" si="4"/>
        <v>85.482727272727274</v>
      </c>
      <c r="E23" s="8"/>
      <c r="F23" s="11">
        <f t="shared" si="5"/>
        <v>28.047354574685766</v>
      </c>
    </row>
    <row r="24" spans="1:6" ht="15.75" thickBot="1" x14ac:dyDescent="0.3">
      <c r="A24" t="s">
        <v>10</v>
      </c>
      <c r="B24" s="1">
        <v>90</v>
      </c>
      <c r="C24" s="2">
        <f>($A$26/2.2)*COS(RADIANS(B24))</f>
        <v>7.7407106923771895E-16</v>
      </c>
      <c r="D24" s="2">
        <f t="shared" si="4"/>
        <v>7.5858964785296464E-15</v>
      </c>
      <c r="E24" s="2">
        <f>0.311*9.8</f>
        <v>3.0478000000000001</v>
      </c>
      <c r="F24" s="3">
        <f t="shared" si="5"/>
        <v>2.4889744991566527E-15</v>
      </c>
    </row>
    <row r="25" spans="1:6" x14ac:dyDescent="0.25">
      <c r="A25" s="6" t="s">
        <v>6</v>
      </c>
      <c r="B25" s="1">
        <v>85</v>
      </c>
      <c r="C25" s="2">
        <f t="shared" ref="C25:C33" si="6">($A$26/2.2)*COS(RADIANS(B25))</f>
        <v>1.1013316583567709</v>
      </c>
      <c r="D25" s="2">
        <f t="shared" si="4"/>
        <v>10.793050251896355</v>
      </c>
      <c r="F25" s="3">
        <f t="shared" si="5"/>
        <v>3.5412593516294883</v>
      </c>
    </row>
    <row r="26" spans="1:6" ht="15.75" thickBot="1" x14ac:dyDescent="0.3">
      <c r="A26" s="7">
        <v>27.8</v>
      </c>
      <c r="B26" s="1">
        <v>75</v>
      </c>
      <c r="C26" s="2">
        <f t="shared" si="6"/>
        <v>3.2705315699318525</v>
      </c>
      <c r="D26" s="2">
        <f t="shared" si="4"/>
        <v>32.051209385332157</v>
      </c>
      <c r="F26" s="3">
        <f t="shared" si="5"/>
        <v>10.516178681452903</v>
      </c>
    </row>
    <row r="27" spans="1:6" x14ac:dyDescent="0.25">
      <c r="A27" s="6" t="s">
        <v>8</v>
      </c>
      <c r="B27" s="5">
        <v>65</v>
      </c>
      <c r="C27" s="2">
        <f t="shared" si="6"/>
        <v>5.3403580347233834</v>
      </c>
      <c r="D27" s="2">
        <f t="shared" ref="D27:D43" si="7">C27*9.8</f>
        <v>52.335508740289164</v>
      </c>
      <c r="F27" s="3">
        <f t="shared" ref="F27:F43" si="8">D27/$E$2</f>
        <v>17.17156924348355</v>
      </c>
    </row>
    <row r="28" spans="1:6" x14ac:dyDescent="0.25">
      <c r="A28" s="14">
        <v>5.92</v>
      </c>
      <c r="B28" s="5">
        <v>55</v>
      </c>
      <c r="C28" s="2">
        <f t="shared" si="6"/>
        <v>7.2479204229814007</v>
      </c>
      <c r="D28" s="2">
        <f t="shared" si="7"/>
        <v>71.029620145217734</v>
      </c>
      <c r="F28" s="3">
        <f t="shared" si="8"/>
        <v>23.30521036328425</v>
      </c>
    </row>
    <row r="29" spans="1:6" x14ac:dyDescent="0.25">
      <c r="A29" s="15" t="s">
        <v>9</v>
      </c>
      <c r="B29" s="17">
        <v>45</v>
      </c>
      <c r="C29" s="18">
        <f t="shared" si="6"/>
        <v>8.935258416811827</v>
      </c>
      <c r="D29" s="18">
        <f t="shared" si="7"/>
        <v>87.565532484755906</v>
      </c>
      <c r="E29" s="19"/>
      <c r="F29" s="20">
        <f t="shared" si="8"/>
        <v>28.730734459202015</v>
      </c>
    </row>
    <row r="30" spans="1:6" ht="15.75" thickBot="1" x14ac:dyDescent="0.3">
      <c r="A30" s="16">
        <f>A28*4</f>
        <v>23.68</v>
      </c>
      <c r="B30" s="5">
        <v>35</v>
      </c>
      <c r="C30" s="2">
        <f t="shared" si="6"/>
        <v>10.35110310510635</v>
      </c>
      <c r="D30" s="2">
        <f t="shared" si="7"/>
        <v>101.44081043004225</v>
      </c>
      <c r="F30" s="3">
        <f t="shared" si="8"/>
        <v>33.283289727030066</v>
      </c>
    </row>
    <row r="31" spans="1:6" x14ac:dyDescent="0.25">
      <c r="B31" s="1">
        <v>25</v>
      </c>
      <c r="C31" s="2">
        <f t="shared" si="6"/>
        <v>11.452434763463121</v>
      </c>
      <c r="D31" s="2">
        <f t="shared" si="7"/>
        <v>112.23386068193859</v>
      </c>
      <c r="F31" s="3">
        <f t="shared" si="8"/>
        <v>36.824549078659558</v>
      </c>
    </row>
    <row r="32" spans="1:6" x14ac:dyDescent="0.25">
      <c r="B32" s="1">
        <v>15</v>
      </c>
      <c r="C32" s="2">
        <f t="shared" si="6"/>
        <v>12.20578998674368</v>
      </c>
      <c r="D32" s="2">
        <f t="shared" si="7"/>
        <v>119.61674187008808</v>
      </c>
      <c r="F32" s="3">
        <f t="shared" si="8"/>
        <v>39.246913140654925</v>
      </c>
    </row>
    <row r="33" spans="1:6" ht="15.75" thickBot="1" x14ac:dyDescent="0.3">
      <c r="A33" s="21"/>
      <c r="B33" s="9">
        <v>0</v>
      </c>
      <c r="C33" s="10">
        <f t="shared" si="6"/>
        <v>12.636363636363635</v>
      </c>
      <c r="D33" s="10">
        <f t="shared" si="7"/>
        <v>123.83636363636363</v>
      </c>
      <c r="E33" s="8"/>
      <c r="F33" s="11">
        <f t="shared" si="8"/>
        <v>40.631394329143525</v>
      </c>
    </row>
    <row r="34" spans="1:6" ht="15.75" thickBot="1" x14ac:dyDescent="0.3">
      <c r="A34" s="4" t="s">
        <v>11</v>
      </c>
      <c r="B34" s="1">
        <v>90</v>
      </c>
      <c r="C34" s="2">
        <f>($A$36/2.2)*COS(RADIANS(B34))</f>
        <v>3.1519728430830858E-16</v>
      </c>
      <c r="D34" s="2">
        <f t="shared" si="7"/>
        <v>3.0889333862214242E-15</v>
      </c>
      <c r="E34" s="2">
        <f>0.311*9.8</f>
        <v>3.0478000000000001</v>
      </c>
      <c r="F34" s="3">
        <f t="shared" si="8"/>
        <v>1.0134960910235002E-15</v>
      </c>
    </row>
    <row r="35" spans="1:6" x14ac:dyDescent="0.25">
      <c r="A35" s="6" t="s">
        <v>6</v>
      </c>
      <c r="B35" s="1">
        <v>85</v>
      </c>
      <c r="C35" s="2">
        <f t="shared" ref="C35:C43" si="9">($A$36/2.2)*COS(RADIANS(B35))</f>
        <v>0.44845591268340462</v>
      </c>
      <c r="D35" s="2">
        <f t="shared" si="7"/>
        <v>4.3948679442973653</v>
      </c>
      <c r="F35" s="3">
        <f t="shared" si="8"/>
        <v>1.4419804266347416</v>
      </c>
    </row>
    <row r="36" spans="1:6" ht="15.75" thickBot="1" x14ac:dyDescent="0.3">
      <c r="A36" s="7">
        <v>11.32</v>
      </c>
      <c r="B36" s="1">
        <v>75</v>
      </c>
      <c r="C36" s="2">
        <f t="shared" si="9"/>
        <v>1.3317416320729705</v>
      </c>
      <c r="D36" s="2">
        <f t="shared" si="7"/>
        <v>13.051067994315112</v>
      </c>
      <c r="F36" s="3">
        <f t="shared" si="8"/>
        <v>4.282127434318233</v>
      </c>
    </row>
    <row r="37" spans="1:6" x14ac:dyDescent="0.25">
      <c r="A37" s="6" t="s">
        <v>8</v>
      </c>
      <c r="B37" s="5">
        <v>65</v>
      </c>
      <c r="C37" s="2">
        <f t="shared" si="9"/>
        <v>2.1745630558657809</v>
      </c>
      <c r="D37" s="2">
        <f t="shared" si="7"/>
        <v>21.310717947484655</v>
      </c>
      <c r="F37" s="3">
        <f t="shared" si="8"/>
        <v>6.9921641667710004</v>
      </c>
    </row>
    <row r="38" spans="1:6" x14ac:dyDescent="0.25">
      <c r="A38" s="14">
        <v>1.71</v>
      </c>
      <c r="B38" s="5">
        <v>55</v>
      </c>
      <c r="C38" s="2">
        <f t="shared" si="9"/>
        <v>2.9513114815881103</v>
      </c>
      <c r="D38" s="2">
        <f t="shared" si="7"/>
        <v>28.922852519563484</v>
      </c>
      <c r="F38" s="3">
        <f t="shared" si="8"/>
        <v>9.4897475292222211</v>
      </c>
    </row>
    <row r="39" spans="1:6" x14ac:dyDescent="0.25">
      <c r="A39" s="15" t="s">
        <v>9</v>
      </c>
      <c r="B39" s="17">
        <v>45</v>
      </c>
      <c r="C39" s="18">
        <f t="shared" si="9"/>
        <v>3.6383858013780541</v>
      </c>
      <c r="D39" s="18">
        <f t="shared" si="7"/>
        <v>35.656180853504935</v>
      </c>
      <c r="E39" s="19"/>
      <c r="F39" s="20">
        <f t="shared" si="8"/>
        <v>11.698989715041977</v>
      </c>
    </row>
    <row r="40" spans="1:6" ht="15.75" thickBot="1" x14ac:dyDescent="0.3">
      <c r="A40" s="16">
        <f>A38*4</f>
        <v>6.84</v>
      </c>
      <c r="B40" s="5">
        <v>35</v>
      </c>
      <c r="C40" s="2">
        <f t="shared" si="9"/>
        <v>4.2149096097051757</v>
      </c>
      <c r="D40" s="2">
        <f t="shared" si="7"/>
        <v>41.306114175110721</v>
      </c>
      <c r="F40" s="3">
        <f t="shared" si="8"/>
        <v>13.552764018344616</v>
      </c>
    </row>
    <row r="41" spans="1:6" x14ac:dyDescent="0.25">
      <c r="B41" s="1">
        <v>25</v>
      </c>
      <c r="C41" s="2">
        <f t="shared" si="9"/>
        <v>4.663365522388581</v>
      </c>
      <c r="D41" s="2">
        <f t="shared" si="7"/>
        <v>45.700982119408096</v>
      </c>
      <c r="F41" s="3">
        <f t="shared" si="8"/>
        <v>14.994744444979361</v>
      </c>
    </row>
    <row r="42" spans="1:6" x14ac:dyDescent="0.25">
      <c r="B42" s="1">
        <v>15</v>
      </c>
      <c r="C42" s="2">
        <f t="shared" si="9"/>
        <v>4.9701274334510241</v>
      </c>
      <c r="D42" s="2">
        <f t="shared" si="7"/>
        <v>48.70724884782004</v>
      </c>
      <c r="F42" s="3">
        <f t="shared" si="8"/>
        <v>15.981117149360207</v>
      </c>
    </row>
    <row r="43" spans="1:6" ht="15.75" thickBot="1" x14ac:dyDescent="0.3">
      <c r="A43" s="8"/>
      <c r="B43" s="9">
        <v>0</v>
      </c>
      <c r="C43" s="10">
        <f t="shared" si="9"/>
        <v>5.1454545454545455</v>
      </c>
      <c r="D43" s="10">
        <f t="shared" si="7"/>
        <v>50.425454545454549</v>
      </c>
      <c r="E43" s="8"/>
      <c r="F43" s="11">
        <f t="shared" si="8"/>
        <v>16.544869921075708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Safety Calculations</vt:lpstr>
      <vt:lpstr>Safety Factor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</cp:lastModifiedBy>
  <dcterms:created xsi:type="dcterms:W3CDTF">2024-02-14T18:22:48Z</dcterms:created>
  <dcterms:modified xsi:type="dcterms:W3CDTF">2024-02-19T05:50:21Z</dcterms:modified>
</cp:coreProperties>
</file>