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AA967689-0795-4A52-976A-C75ED4829B1C}" xr6:coauthVersionLast="47" xr6:coauthVersionMax="47" xr10:uidLastSave="{00000000-0000-0000-0000-000000000000}"/>
  <bookViews>
    <workbookView xWindow="-120" yWindow="-120" windowWidth="29040" windowHeight="15840" xr2:uid="{6BFD6DE9-8C03-4167-ADB1-1BE53FC596A2}"/>
  </bookViews>
  <sheets>
    <sheet name="Safety Calculations" sheetId="1" r:id="rId1"/>
    <sheet name="Safety Factor Dr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D38" i="1" s="1"/>
  <c r="C39" i="1"/>
  <c r="C40" i="1"/>
  <c r="D40" i="1" s="1"/>
  <c r="C41" i="1"/>
  <c r="D41" i="1" s="1"/>
  <c r="C32" i="1"/>
  <c r="D32" i="1" s="1"/>
  <c r="C23" i="1"/>
  <c r="C24" i="1"/>
  <c r="C25" i="1"/>
  <c r="C26" i="1"/>
  <c r="C27" i="1"/>
  <c r="C28" i="1"/>
  <c r="C29" i="1"/>
  <c r="C30" i="1"/>
  <c r="C31" i="1"/>
  <c r="C22" i="1"/>
  <c r="D22" i="1" s="1"/>
  <c r="C13" i="1"/>
  <c r="C14" i="1"/>
  <c r="C15" i="1"/>
  <c r="C16" i="1"/>
  <c r="C17" i="1"/>
  <c r="C18" i="1"/>
  <c r="C19" i="1"/>
  <c r="C20" i="1"/>
  <c r="C21" i="1"/>
  <c r="C12" i="1"/>
  <c r="D16" i="1" s="1"/>
  <c r="C2" i="1"/>
  <c r="C3" i="1"/>
  <c r="C4" i="1"/>
  <c r="C5" i="1"/>
  <c r="C6" i="1"/>
  <c r="C7" i="1"/>
  <c r="C8" i="1"/>
  <c r="C9" i="1"/>
  <c r="C10" i="1"/>
  <c r="C11" i="1"/>
  <c r="D3" i="1"/>
  <c r="E2" i="1"/>
  <c r="E32" i="1"/>
  <c r="E22" i="1"/>
  <c r="E12" i="1"/>
  <c r="D34" i="1"/>
  <c r="D37" i="1"/>
  <c r="D39" i="1"/>
  <c r="D33" i="1"/>
  <c r="A38" i="1"/>
  <c r="A28" i="1"/>
  <c r="A18" i="1"/>
  <c r="A8" i="1"/>
  <c r="D36" i="1" l="1"/>
  <c r="D35" i="1"/>
  <c r="F35" i="1" s="1"/>
  <c r="D20" i="1"/>
  <c r="D11" i="1"/>
  <c r="F11" i="1" s="1"/>
  <c r="D10" i="1"/>
  <c r="F10" i="1" s="1"/>
  <c r="D9" i="1"/>
  <c r="F9" i="1" s="1"/>
  <c r="F41" i="1"/>
  <c r="F37" i="1"/>
  <c r="F38" i="1"/>
  <c r="F40" i="1"/>
  <c r="F33" i="1"/>
  <c r="F3" i="1"/>
  <c r="F20" i="1"/>
  <c r="F39" i="1"/>
  <c r="F16" i="1"/>
  <c r="F22" i="1"/>
  <c r="F34" i="1"/>
  <c r="F32" i="1"/>
  <c r="F36" i="1"/>
  <c r="D26" i="1"/>
  <c r="F26" i="1" s="1"/>
  <c r="D23" i="1"/>
  <c r="F23" i="1" s="1"/>
  <c r="D30" i="1"/>
  <c r="F30" i="1" s="1"/>
  <c r="D28" i="1"/>
  <c r="F28" i="1" s="1"/>
  <c r="D25" i="1"/>
  <c r="F25" i="1" s="1"/>
  <c r="D31" i="1"/>
  <c r="F31" i="1" s="1"/>
  <c r="D29" i="1"/>
  <c r="F29" i="1" s="1"/>
  <c r="D27" i="1"/>
  <c r="F27" i="1" s="1"/>
  <c r="D24" i="1"/>
  <c r="F24" i="1" s="1"/>
  <c r="D12" i="1"/>
  <c r="F12" i="1" s="1"/>
  <c r="D19" i="1"/>
  <c r="F19" i="1" s="1"/>
  <c r="D15" i="1"/>
  <c r="F15" i="1" s="1"/>
  <c r="D17" i="1"/>
  <c r="F17" i="1" s="1"/>
  <c r="D14" i="1"/>
  <c r="F14" i="1" s="1"/>
  <c r="D13" i="1"/>
  <c r="F13" i="1" s="1"/>
  <c r="D21" i="1"/>
  <c r="F21" i="1" s="1"/>
  <c r="D18" i="1"/>
  <c r="F18" i="1" s="1"/>
  <c r="D8" i="1"/>
  <c r="F8" i="1" s="1"/>
  <c r="D5" i="1"/>
  <c r="F5" i="1" s="1"/>
  <c r="D4" i="1"/>
  <c r="F4" i="1" s="1"/>
  <c r="D6" i="1"/>
  <c r="F6" i="1" s="1"/>
  <c r="D7" i="1"/>
  <c r="F7" i="1" s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2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2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2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<sst xmlns="http://schemas.openxmlformats.org/spreadsheetml/2006/main" count="22" uniqueCount="13">
  <si>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</si>
  <si>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</si>
  <si>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</si>
  <si>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</si>
  <si>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</si>
  <si>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</si>
  <si>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</si>
  <si>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</si>
  <si>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</si>
  <si>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</si>
  <si>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</si>
  <si>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</si>
  <si>
    <t>Holding Strength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</si>
</sst>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2-4248-A15F-1C65C239F9A9}"/>
              </c:ext>
            </c:extLst>
          </c:dPt>
          <c:xVal>
            <c:numRef>
              <c:f>'Safety Calculations'!$B$2:$B$11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Calculations'!$F$2:$F$11</c:f>
              <c:numCache>
                <c:formatCode>0.0</c:formatCode>
                <c:ptCount val="10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12.252772625093558</c:v>
                </c:pt>
                <c:pt idx="8">
                  <c:v>13.058775055793454</c:v>
                </c:pt>
                <c:pt idx="9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2-4248-A15F-1C65C239F9A9}"/>
            </c:ext>
          </c:extLst>
        </c:ser>
        <c:ser>
          <c:idx val="1"/>
          <c:order val="1"/>
          <c:tx>
            <c:strRef>
              <c:f>'Safety Calculations'!$A$12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B2-4248-A15F-1C65C239F9A9}"/>
              </c:ext>
            </c:extLst>
          </c:dPt>
          <c:xVal>
            <c:numRef>
              <c:f>'Safety Calculations'!$B$12:$B$21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Calculations'!$F$12:$F$21</c:f>
              <c:numCache>
                <c:formatCode>0.0</c:formatCode>
                <c:ptCount val="10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25.419535856815717</c:v>
                </c:pt>
                <c:pt idx="8">
                  <c:v>27.091664142775826</c:v>
                </c:pt>
                <c:pt idx="9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2-4248-A15F-1C65C239F9A9}"/>
            </c:ext>
          </c:extLst>
        </c:ser>
        <c:ser>
          <c:idx val="2"/>
          <c:order val="2"/>
          <c:tx>
            <c:strRef>
              <c:f>'Safety Calculations'!$A$22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B2-4248-A15F-1C65C239F9A9}"/>
              </c:ext>
            </c:extLst>
          </c:dPt>
          <c:xVal>
            <c:numRef>
              <c:f>'Safety Calculations'!$B$22:$B$31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Calculations'!$F$22:$F$31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2-4248-A15F-1C65C239F9A9}"/>
            </c:ext>
          </c:extLst>
        </c:ser>
        <c:ser>
          <c:idx val="3"/>
          <c:order val="3"/>
          <c:tx>
            <c:strRef>
              <c:f>'Safety Calculations'!$A$32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B2-4248-A15F-1C65C239F9A9}"/>
              </c:ext>
            </c:extLst>
          </c:dPt>
          <c:xVal>
            <c:numRef>
              <c:f>'Safety Calculations'!$B$32:$B$41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Calculations'!$F$32:$F$41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B2-4248-A15F-1C65C239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  <c:minorUnit val="10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90151457098888"/>
          <c:y val="0.14977577016463661"/>
          <c:w val="0.17386313977835446"/>
          <c:h val="0.22070786275664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Calculations'!$B$2:$B$11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Calculations'!$F$2:$F$11</c:f>
              <c:numCache>
                <c:formatCode>0.0</c:formatCode>
                <c:ptCount val="10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12.252772625093558</c:v>
                </c:pt>
                <c:pt idx="8">
                  <c:v>13.058775055793454</c:v>
                </c:pt>
                <c:pt idx="9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7-4282-B661-4B92D812A1C9}"/>
            </c:ext>
          </c:extLst>
        </c:ser>
        <c:ser>
          <c:idx val="1"/>
          <c:order val="1"/>
          <c:tx>
            <c:strRef>
              <c:f>'Safety Calculations'!$A$12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Calculations'!$B$12:$B$21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Calculations'!$F$12:$F$21</c:f>
              <c:numCache>
                <c:formatCode>0.0</c:formatCode>
                <c:ptCount val="10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25.419535856815717</c:v>
                </c:pt>
                <c:pt idx="8">
                  <c:v>27.091664142775826</c:v>
                </c:pt>
                <c:pt idx="9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7-4282-B661-4B92D812A1C9}"/>
            </c:ext>
          </c:extLst>
        </c:ser>
        <c:ser>
          <c:idx val="2"/>
          <c:order val="2"/>
          <c:tx>
            <c:strRef>
              <c:f>'Safety Calculations'!$A$22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Calculations'!$B$22:$B$31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Calculations'!$F$22:$F$31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7-4282-B661-4B92D812A1C9}"/>
            </c:ext>
          </c:extLst>
        </c:ser>
        <c:ser>
          <c:idx val="3"/>
          <c:order val="3"/>
          <c:tx>
            <c:strRef>
              <c:f>'Safety Calculations'!$A$32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Calculations'!$B$32:$B$41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Calculations'!$F$32:$F$41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7-4282-B661-4B92D812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13676548934434"/>
          <c:y val="8.7063000585073894E-2"/>
          <c:w val="0.13125194037502275"/>
          <c:h val="0.22808588261368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8F695-C5A0-436B-B11B-734FEA7C2EC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667499" y="1194954"/>
    <xdr:ext cx="4828430" cy="3442673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9C295-B12E-434E-8F2F-5EF45486E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0F1A6-EB7A-1477-62E1-28F5AABD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T41"/>
  <sheetViews>
    <sheetView tabSelected="1" zoomScale="110" zoomScaleNormal="110" workbookViewId="0">
      <selection activeCell="P19" sqref="P19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8.85546875" bestFit="1" customWidth="1"/>
    <col min="4" max="4" width="16.42578125" bestFit="1" customWidth="1"/>
    <col min="5" max="5" width="13.42578125" bestFit="1" customWidth="1"/>
    <col min="6" max="6" width="12.42578125" bestFit="1" customWidth="1"/>
  </cols>
  <sheetData>
    <row r="1" spans="1:20" ht="15.75" thickBot="1" x14ac:dyDescent="0.3">
      <c r="A1" s="13" t="s">
        <v>2</v>
      </c>
      <c r="B1" s="13" t="s">
        <v>1</v>
      </c>
      <c r="C1" s="13" t="s">
        <v>12</v>
      </c>
      <c r="D1" s="13" t="s">
        <v>3</v>
      </c>
      <c r="E1" s="13" t="s">
        <v>7</v>
      </c>
      <c r="F1" s="13" t="s">
        <v>4</v>
      </c>
    </row>
    <row r="2" spans="1:20" ht="15.75" thickBot="1" x14ac:dyDescent="0.3">
      <c r="A2" s="12" t="s">
        <v>0</v>
      </c>
      <c r="B2" s="1">
        <v>90</v>
      </c>
      <c r="C2" s="2">
        <f>($A$4/2.2)*COS(RADIANS(B2))</f>
        <v>2.5755961836147122E-16</v>
      </c>
      <c r="D2" s="2">
        <f t="shared" ref="D2:D14" si="0">C2*9.8</f>
        <v>2.5240842599424181E-15</v>
      </c>
      <c r="E2" s="2">
        <f>0.311*9.8</f>
        <v>3.0478000000000001</v>
      </c>
      <c r="F2" s="3">
        <f t="shared" ref="F2:F14" si="1">D2/$E$2</f>
        <v>8.2816597543881427E-16</v>
      </c>
    </row>
    <row r="3" spans="1:20" x14ac:dyDescent="0.25">
      <c r="A3" s="6" t="s">
        <v>6</v>
      </c>
      <c r="B3" s="5">
        <v>85</v>
      </c>
      <c r="C3" s="2">
        <f t="shared" ref="C3:C11" si="2">($A$4/2.2)*COS(RADIANS(B3))</f>
        <v>0.36645028200719898</v>
      </c>
      <c r="D3" s="2">
        <f t="shared" si="0"/>
        <v>3.5912127636705504</v>
      </c>
      <c r="F3" s="3">
        <f t="shared" si="1"/>
        <v>1.1782967267112507</v>
      </c>
    </row>
    <row r="4" spans="1:20" ht="15.75" thickBot="1" x14ac:dyDescent="0.3">
      <c r="A4" s="7">
        <v>9.25</v>
      </c>
      <c r="B4" s="5">
        <v>75</v>
      </c>
      <c r="C4" s="2">
        <f t="shared" si="2"/>
        <v>1.0882164396355984</v>
      </c>
      <c r="D4" s="2">
        <f t="shared" si="0"/>
        <v>10.664521108428865</v>
      </c>
      <c r="F4" s="3">
        <f t="shared" si="1"/>
        <v>3.4990882303395447</v>
      </c>
    </row>
    <row r="5" spans="1:20" x14ac:dyDescent="0.25">
      <c r="A5" s="6" t="s">
        <v>8</v>
      </c>
      <c r="B5" s="5">
        <v>65</v>
      </c>
      <c r="C5" s="2">
        <f t="shared" si="2"/>
        <v>1.7769176914097589</v>
      </c>
      <c r="D5" s="2">
        <f t="shared" si="0"/>
        <v>17.413793375815636</v>
      </c>
      <c r="F5" s="3">
        <f t="shared" si="1"/>
        <v>5.7135617087130504</v>
      </c>
    </row>
    <row r="6" spans="1:20" x14ac:dyDescent="0.25">
      <c r="A6" s="14">
        <v>1.35</v>
      </c>
      <c r="B6" s="5">
        <v>55</v>
      </c>
      <c r="C6" s="2">
        <f t="shared" si="2"/>
        <v>2.4116281982941712</v>
      </c>
      <c r="D6" s="2">
        <f t="shared" si="0"/>
        <v>23.633956343282879</v>
      </c>
      <c r="F6" s="3">
        <f t="shared" si="1"/>
        <v>7.7544315057690394</v>
      </c>
      <c r="Q6" s="22"/>
      <c r="R6" s="22"/>
      <c r="S6" s="22"/>
      <c r="T6" s="22"/>
    </row>
    <row r="7" spans="1:20" x14ac:dyDescent="0.25">
      <c r="A7" s="15" t="s">
        <v>9</v>
      </c>
      <c r="B7" s="17">
        <v>45</v>
      </c>
      <c r="C7" s="18">
        <f t="shared" si="2"/>
        <v>2.9730626027161655</v>
      </c>
      <c r="D7" s="18">
        <f t="shared" si="0"/>
        <v>29.136013506618426</v>
      </c>
      <c r="E7" s="19"/>
      <c r="F7" s="20">
        <f t="shared" si="1"/>
        <v>9.5596868254539089</v>
      </c>
      <c r="Q7" s="22"/>
      <c r="R7" s="22"/>
      <c r="S7" s="22"/>
      <c r="T7" s="22"/>
    </row>
    <row r="8" spans="1:20" ht="15.75" thickBot="1" x14ac:dyDescent="0.3">
      <c r="A8" s="16">
        <f>A6*4</f>
        <v>5.4</v>
      </c>
      <c r="B8" s="5">
        <v>35</v>
      </c>
      <c r="C8" s="2">
        <f t="shared" si="2"/>
        <v>3.444162004396897</v>
      </c>
      <c r="D8" s="2">
        <f t="shared" si="0"/>
        <v>33.75278764308959</v>
      </c>
      <c r="F8" s="3">
        <f t="shared" si="1"/>
        <v>11.074475898382305</v>
      </c>
      <c r="Q8" s="22"/>
      <c r="R8" s="22"/>
      <c r="S8" s="22"/>
      <c r="T8" s="22"/>
    </row>
    <row r="9" spans="1:20" x14ac:dyDescent="0.25">
      <c r="B9" s="1">
        <v>25</v>
      </c>
      <c r="C9" s="2">
        <f t="shared" si="2"/>
        <v>3.8106122864040959</v>
      </c>
      <c r="D9" s="2">
        <f t="shared" si="0"/>
        <v>37.344000406760145</v>
      </c>
      <c r="F9" s="3">
        <f t="shared" si="1"/>
        <v>12.252772625093558</v>
      </c>
      <c r="Q9" s="22"/>
      <c r="R9" s="22"/>
      <c r="S9" s="22"/>
      <c r="T9" s="22"/>
    </row>
    <row r="10" spans="1:20" x14ac:dyDescent="0.25">
      <c r="B10" s="1">
        <v>15</v>
      </c>
      <c r="C10" s="2">
        <f t="shared" si="2"/>
        <v>4.0612790423517637</v>
      </c>
      <c r="D10" s="2">
        <f t="shared" si="0"/>
        <v>39.80053461504729</v>
      </c>
      <c r="F10" s="3">
        <f t="shared" si="1"/>
        <v>13.058775055793454</v>
      </c>
      <c r="Q10" s="22"/>
      <c r="R10" s="22"/>
      <c r="S10" s="22"/>
      <c r="T10" s="22"/>
    </row>
    <row r="11" spans="1:20" ht="15.75" thickBot="1" x14ac:dyDescent="0.3">
      <c r="A11" s="8"/>
      <c r="B11" s="9">
        <v>0</v>
      </c>
      <c r="C11" s="10">
        <f t="shared" si="2"/>
        <v>4.2045454545454541</v>
      </c>
      <c r="D11" s="10">
        <f t="shared" si="0"/>
        <v>41.204545454545453</v>
      </c>
      <c r="E11" s="8"/>
      <c r="F11" s="11">
        <f t="shared" si="1"/>
        <v>13.519438760596316</v>
      </c>
      <c r="Q11" s="22"/>
      <c r="R11" s="22"/>
      <c r="S11" s="22"/>
      <c r="T11" s="22"/>
    </row>
    <row r="12" spans="1:20" ht="15.75" thickBot="1" x14ac:dyDescent="0.3">
      <c r="A12" s="4" t="s">
        <v>5</v>
      </c>
      <c r="B12" s="1">
        <v>90</v>
      </c>
      <c r="C12" s="2">
        <f>($A$14/2.2)*COS(RADIANS(B12))</f>
        <v>5.3433179203855495E-16</v>
      </c>
      <c r="D12" s="2">
        <f t="shared" si="0"/>
        <v>5.236451561977839E-15</v>
      </c>
      <c r="E12" s="2">
        <f>0.311*9.8</f>
        <v>3.0478000000000001</v>
      </c>
      <c r="F12" s="3">
        <f t="shared" si="1"/>
        <v>1.7181086560725241E-15</v>
      </c>
      <c r="Q12" s="22"/>
      <c r="R12" s="22"/>
      <c r="S12" s="22"/>
      <c r="T12" s="22"/>
    </row>
    <row r="13" spans="1:20" x14ac:dyDescent="0.25">
      <c r="A13" s="6" t="s">
        <v>6</v>
      </c>
      <c r="B13" s="1">
        <v>85</v>
      </c>
      <c r="C13" s="2">
        <f t="shared" ref="C13:C21" si="3">($A$14/2.2)*COS(RADIANS(B13))</f>
        <v>0.76023577423979982</v>
      </c>
      <c r="D13" s="2">
        <f t="shared" si="0"/>
        <v>7.4503105875500388</v>
      </c>
      <c r="F13" s="3">
        <f t="shared" si="1"/>
        <v>2.4444880200636652</v>
      </c>
      <c r="Q13" s="22"/>
      <c r="R13" s="22"/>
      <c r="S13" s="22"/>
      <c r="T13" s="22"/>
    </row>
    <row r="14" spans="1:20" ht="15.75" thickBot="1" x14ac:dyDescent="0.3">
      <c r="A14" s="7">
        <v>19.190000000000001</v>
      </c>
      <c r="B14" s="1">
        <v>75</v>
      </c>
      <c r="C14" s="2">
        <f t="shared" si="3"/>
        <v>2.2576079434169878</v>
      </c>
      <c r="D14" s="2">
        <f t="shared" si="0"/>
        <v>22.124557845486482</v>
      </c>
      <c r="F14" s="3">
        <f t="shared" si="1"/>
        <v>7.2591895286719872</v>
      </c>
      <c r="Q14" s="22"/>
      <c r="R14" s="22"/>
      <c r="S14" s="22"/>
      <c r="T14" s="22"/>
    </row>
    <row r="15" spans="1:20" x14ac:dyDescent="0.25">
      <c r="A15" s="6" t="s">
        <v>8</v>
      </c>
      <c r="B15" s="5">
        <v>65</v>
      </c>
      <c r="C15" s="2">
        <f t="shared" si="3"/>
        <v>3.6863838376381919</v>
      </c>
      <c r="D15" s="2">
        <f t="shared" ref="D15:D24" si="4">C15*9.8</f>
        <v>36.126561608854281</v>
      </c>
      <c r="F15" s="3">
        <f t="shared" ref="F15:F24" si="5">D15/$E$2</f>
        <v>11.853324236778752</v>
      </c>
    </row>
    <row r="16" spans="1:20" x14ac:dyDescent="0.25">
      <c r="A16" s="14">
        <v>3.49</v>
      </c>
      <c r="B16" s="5">
        <v>55</v>
      </c>
      <c r="C16" s="2">
        <f t="shared" si="3"/>
        <v>5.0031508243529892</v>
      </c>
      <c r="D16" s="2">
        <f t="shared" si="4"/>
        <v>49.030878078659299</v>
      </c>
      <c r="F16" s="3">
        <f t="shared" si="5"/>
        <v>16.087301686022474</v>
      </c>
    </row>
    <row r="17" spans="1:6" x14ac:dyDescent="0.25">
      <c r="A17" s="15" t="s">
        <v>9</v>
      </c>
      <c r="B17" s="17">
        <v>45</v>
      </c>
      <c r="C17" s="18">
        <f t="shared" si="3"/>
        <v>6.1678996049862942</v>
      </c>
      <c r="D17" s="18">
        <f t="shared" si="4"/>
        <v>60.445416128865688</v>
      </c>
      <c r="E17" s="19"/>
      <c r="F17" s="20">
        <f t="shared" si="5"/>
        <v>19.832474614103841</v>
      </c>
    </row>
    <row r="18" spans="1:6" ht="15.75" thickBot="1" x14ac:dyDescent="0.3">
      <c r="A18" s="16">
        <f>A16*4</f>
        <v>13.96</v>
      </c>
      <c r="B18" s="5">
        <v>35</v>
      </c>
      <c r="C18" s="2">
        <f t="shared" si="3"/>
        <v>7.1452398772298871</v>
      </c>
      <c r="D18" s="2">
        <f t="shared" si="4"/>
        <v>70.023350796852895</v>
      </c>
      <c r="F18" s="3">
        <f t="shared" si="5"/>
        <v>22.975047836752047</v>
      </c>
    </row>
    <row r="19" spans="1:6" x14ac:dyDescent="0.25">
      <c r="B19" s="1">
        <v>25</v>
      </c>
      <c r="C19" s="2">
        <f t="shared" si="3"/>
        <v>7.9054756514696871</v>
      </c>
      <c r="D19" s="2">
        <f t="shared" si="4"/>
        <v>77.473661384402945</v>
      </c>
      <c r="F19" s="3">
        <f t="shared" si="5"/>
        <v>25.419535856815717</v>
      </c>
    </row>
    <row r="20" spans="1:6" x14ac:dyDescent="0.25">
      <c r="B20" s="1">
        <v>15</v>
      </c>
      <c r="C20" s="2">
        <f t="shared" si="3"/>
        <v>8.4255075484032815</v>
      </c>
      <c r="D20" s="2">
        <f t="shared" si="4"/>
        <v>82.569973974352166</v>
      </c>
      <c r="F20" s="3">
        <f t="shared" si="5"/>
        <v>27.091664142775826</v>
      </c>
    </row>
    <row r="21" spans="1:6" ht="15.75" thickBot="1" x14ac:dyDescent="0.3">
      <c r="A21" s="8"/>
      <c r="B21" s="9">
        <v>0</v>
      </c>
      <c r="C21" s="10">
        <f t="shared" si="3"/>
        <v>8.7227272727272727</v>
      </c>
      <c r="D21" s="10">
        <f t="shared" si="4"/>
        <v>85.482727272727274</v>
      </c>
      <c r="E21" s="8"/>
      <c r="F21" s="11">
        <f t="shared" si="5"/>
        <v>28.047354574685766</v>
      </c>
    </row>
    <row r="22" spans="1:6" ht="15.75" thickBot="1" x14ac:dyDescent="0.3">
      <c r="A22" t="s">
        <v>10</v>
      </c>
      <c r="B22" s="1">
        <v>90</v>
      </c>
      <c r="C22" s="2">
        <f>($A$24/2.2)*COS(RADIANS(B22))</f>
        <v>7.7407106923771895E-16</v>
      </c>
      <c r="D22" s="2">
        <f t="shared" si="4"/>
        <v>7.5858964785296464E-15</v>
      </c>
      <c r="E22" s="2">
        <f>0.311*9.8</f>
        <v>3.0478000000000001</v>
      </c>
      <c r="F22" s="3">
        <f t="shared" si="5"/>
        <v>2.4889744991566527E-15</v>
      </c>
    </row>
    <row r="23" spans="1:6" x14ac:dyDescent="0.25">
      <c r="A23" s="6" t="s">
        <v>6</v>
      </c>
      <c r="B23" s="1">
        <v>85</v>
      </c>
      <c r="C23" s="2">
        <f t="shared" ref="C23:C31" si="6">($A$24/2.2)*COS(RADIANS(B23))</f>
        <v>1.1013316583567709</v>
      </c>
      <c r="D23" s="2">
        <f t="shared" si="4"/>
        <v>10.793050251896355</v>
      </c>
      <c r="F23" s="3">
        <f t="shared" si="5"/>
        <v>3.5412593516294883</v>
      </c>
    </row>
    <row r="24" spans="1:6" ht="15.75" thickBot="1" x14ac:dyDescent="0.3">
      <c r="A24" s="7">
        <v>27.8</v>
      </c>
      <c r="B24" s="1">
        <v>75</v>
      </c>
      <c r="C24" s="2">
        <f t="shared" si="6"/>
        <v>3.2705315699318525</v>
      </c>
      <c r="D24" s="2">
        <f t="shared" si="4"/>
        <v>32.051209385332157</v>
      </c>
      <c r="F24" s="3">
        <f t="shared" si="5"/>
        <v>10.516178681452903</v>
      </c>
    </row>
    <row r="25" spans="1:6" x14ac:dyDescent="0.25">
      <c r="A25" s="6" t="s">
        <v>8</v>
      </c>
      <c r="B25" s="5">
        <v>65</v>
      </c>
      <c r="C25" s="2">
        <f t="shared" si="6"/>
        <v>5.3403580347233834</v>
      </c>
      <c r="D25" s="2">
        <f t="shared" ref="D25:D41" si="7">C25*9.8</f>
        <v>52.335508740289164</v>
      </c>
      <c r="F25" s="3">
        <f t="shared" ref="F25:F41" si="8">D25/$E$2</f>
        <v>17.17156924348355</v>
      </c>
    </row>
    <row r="26" spans="1:6" x14ac:dyDescent="0.25">
      <c r="A26" s="14">
        <v>5.92</v>
      </c>
      <c r="B26" s="5">
        <v>55</v>
      </c>
      <c r="C26" s="2">
        <f t="shared" si="6"/>
        <v>7.2479204229814007</v>
      </c>
      <c r="D26" s="2">
        <f t="shared" si="7"/>
        <v>71.029620145217734</v>
      </c>
      <c r="F26" s="3">
        <f t="shared" si="8"/>
        <v>23.30521036328425</v>
      </c>
    </row>
    <row r="27" spans="1:6" x14ac:dyDescent="0.25">
      <c r="A27" s="15" t="s">
        <v>9</v>
      </c>
      <c r="B27" s="17">
        <v>45</v>
      </c>
      <c r="C27" s="18">
        <f t="shared" si="6"/>
        <v>8.935258416811827</v>
      </c>
      <c r="D27" s="18">
        <f t="shared" si="7"/>
        <v>87.565532484755906</v>
      </c>
      <c r="E27" s="19"/>
      <c r="F27" s="20">
        <f t="shared" si="8"/>
        <v>28.730734459202015</v>
      </c>
    </row>
    <row r="28" spans="1:6" ht="15.75" thickBot="1" x14ac:dyDescent="0.3">
      <c r="A28" s="16">
        <f>A26*4</f>
        <v>23.68</v>
      </c>
      <c r="B28" s="5">
        <v>35</v>
      </c>
      <c r="C28" s="2">
        <f t="shared" si="6"/>
        <v>10.35110310510635</v>
      </c>
      <c r="D28" s="2">
        <f t="shared" si="7"/>
        <v>101.44081043004225</v>
      </c>
      <c r="F28" s="3">
        <f t="shared" si="8"/>
        <v>33.283289727030066</v>
      </c>
    </row>
    <row r="29" spans="1:6" x14ac:dyDescent="0.25">
      <c r="B29" s="1">
        <v>25</v>
      </c>
      <c r="C29" s="2">
        <f t="shared" si="6"/>
        <v>11.452434763463121</v>
      </c>
      <c r="D29" s="2">
        <f t="shared" si="7"/>
        <v>112.23386068193859</v>
      </c>
      <c r="F29" s="3">
        <f t="shared" si="8"/>
        <v>36.824549078659558</v>
      </c>
    </row>
    <row r="30" spans="1:6" x14ac:dyDescent="0.25">
      <c r="B30" s="1">
        <v>15</v>
      </c>
      <c r="C30" s="2">
        <f t="shared" si="6"/>
        <v>12.20578998674368</v>
      </c>
      <c r="D30" s="2">
        <f t="shared" si="7"/>
        <v>119.61674187008808</v>
      </c>
      <c r="F30" s="3">
        <f t="shared" si="8"/>
        <v>39.246913140654925</v>
      </c>
    </row>
    <row r="31" spans="1:6" ht="15.75" thickBot="1" x14ac:dyDescent="0.3">
      <c r="A31" s="21"/>
      <c r="B31" s="9">
        <v>0</v>
      </c>
      <c r="C31" s="10">
        <f t="shared" si="6"/>
        <v>12.636363636363635</v>
      </c>
      <c r="D31" s="10">
        <f t="shared" si="7"/>
        <v>123.83636363636363</v>
      </c>
      <c r="E31" s="8"/>
      <c r="F31" s="11">
        <f t="shared" si="8"/>
        <v>40.631394329143525</v>
      </c>
    </row>
    <row r="32" spans="1:6" ht="15.75" thickBot="1" x14ac:dyDescent="0.3">
      <c r="A32" s="4" t="s">
        <v>11</v>
      </c>
      <c r="B32" s="1">
        <v>90</v>
      </c>
      <c r="C32" s="2">
        <f>($A$34/2.2)*COS(RADIANS(B32))</f>
        <v>3.1519728430830858E-16</v>
      </c>
      <c r="D32" s="2">
        <f t="shared" si="7"/>
        <v>3.0889333862214242E-15</v>
      </c>
      <c r="E32" s="2">
        <f>0.311*9.8</f>
        <v>3.0478000000000001</v>
      </c>
      <c r="F32" s="3">
        <f t="shared" si="8"/>
        <v>1.0134960910235002E-15</v>
      </c>
    </row>
    <row r="33" spans="1:6" x14ac:dyDescent="0.25">
      <c r="A33" s="6" t="s">
        <v>6</v>
      </c>
      <c r="B33" s="1">
        <v>85</v>
      </c>
      <c r="C33" s="2">
        <f t="shared" ref="C33:C41" si="9">($A$34/2.2)*COS(RADIANS(B33))</f>
        <v>0.44845591268340462</v>
      </c>
      <c r="D33" s="2">
        <f t="shared" si="7"/>
        <v>4.3948679442973653</v>
      </c>
      <c r="F33" s="3">
        <f t="shared" si="8"/>
        <v>1.4419804266347416</v>
      </c>
    </row>
    <row r="34" spans="1:6" ht="15.75" thickBot="1" x14ac:dyDescent="0.3">
      <c r="A34" s="7">
        <v>11.32</v>
      </c>
      <c r="B34" s="1">
        <v>75</v>
      </c>
      <c r="C34" s="2">
        <f t="shared" si="9"/>
        <v>1.3317416320729705</v>
      </c>
      <c r="D34" s="2">
        <f t="shared" si="7"/>
        <v>13.051067994315112</v>
      </c>
      <c r="F34" s="3">
        <f t="shared" si="8"/>
        <v>4.282127434318233</v>
      </c>
    </row>
    <row r="35" spans="1:6" x14ac:dyDescent="0.25">
      <c r="A35" s="6" t="s">
        <v>8</v>
      </c>
      <c r="B35" s="5">
        <v>65</v>
      </c>
      <c r="C35" s="2">
        <f t="shared" si="9"/>
        <v>2.1745630558657809</v>
      </c>
      <c r="D35" s="2">
        <f t="shared" si="7"/>
        <v>21.310717947484655</v>
      </c>
      <c r="F35" s="3">
        <f t="shared" si="8"/>
        <v>6.9921641667710004</v>
      </c>
    </row>
    <row r="36" spans="1:6" x14ac:dyDescent="0.25">
      <c r="A36" s="14">
        <v>1.71</v>
      </c>
      <c r="B36" s="5">
        <v>55</v>
      </c>
      <c r="C36" s="2">
        <f t="shared" si="9"/>
        <v>2.9513114815881103</v>
      </c>
      <c r="D36" s="2">
        <f t="shared" si="7"/>
        <v>28.922852519563484</v>
      </c>
      <c r="F36" s="3">
        <f t="shared" si="8"/>
        <v>9.4897475292222211</v>
      </c>
    </row>
    <row r="37" spans="1:6" x14ac:dyDescent="0.25">
      <c r="A37" s="15" t="s">
        <v>9</v>
      </c>
      <c r="B37" s="17">
        <v>45</v>
      </c>
      <c r="C37" s="18">
        <f t="shared" si="9"/>
        <v>3.6383858013780541</v>
      </c>
      <c r="D37" s="18">
        <f t="shared" si="7"/>
        <v>35.656180853504935</v>
      </c>
      <c r="E37" s="19"/>
      <c r="F37" s="20">
        <f t="shared" si="8"/>
        <v>11.698989715041977</v>
      </c>
    </row>
    <row r="38" spans="1:6" ht="15.75" thickBot="1" x14ac:dyDescent="0.3">
      <c r="A38" s="16">
        <f>A36*4</f>
        <v>6.84</v>
      </c>
      <c r="B38" s="5">
        <v>35</v>
      </c>
      <c r="C38" s="2">
        <f t="shared" si="9"/>
        <v>4.2149096097051757</v>
      </c>
      <c r="D38" s="2">
        <f t="shared" si="7"/>
        <v>41.306114175110721</v>
      </c>
      <c r="F38" s="3">
        <f t="shared" si="8"/>
        <v>13.552764018344616</v>
      </c>
    </row>
    <row r="39" spans="1:6" x14ac:dyDescent="0.25">
      <c r="B39" s="1">
        <v>25</v>
      </c>
      <c r="C39" s="2">
        <f t="shared" si="9"/>
        <v>4.663365522388581</v>
      </c>
      <c r="D39" s="2">
        <f t="shared" si="7"/>
        <v>45.700982119408096</v>
      </c>
      <c r="F39" s="3">
        <f t="shared" si="8"/>
        <v>14.994744444979361</v>
      </c>
    </row>
    <row r="40" spans="1:6" x14ac:dyDescent="0.25">
      <c r="B40" s="1">
        <v>15</v>
      </c>
      <c r="C40" s="2">
        <f t="shared" si="9"/>
        <v>4.9701274334510241</v>
      </c>
      <c r="D40" s="2">
        <f t="shared" si="7"/>
        <v>48.70724884782004</v>
      </c>
      <c r="F40" s="3">
        <f t="shared" si="8"/>
        <v>15.981117149360207</v>
      </c>
    </row>
    <row r="41" spans="1:6" ht="15.75" thickBot="1" x14ac:dyDescent="0.3">
      <c r="A41" s="8"/>
      <c r="B41" s="9">
        <v>0</v>
      </c>
      <c r="C41" s="10">
        <f t="shared" si="9"/>
        <v>5.1454545454545455</v>
      </c>
      <c r="D41" s="10">
        <f t="shared" si="7"/>
        <v>50.425454545454549</v>
      </c>
      <c r="E41" s="8"/>
      <c r="F41" s="11">
        <f t="shared" si="8"/>
        <v>16.544869921075708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Safety Calculations</vt:lpstr>
      <vt:lpstr>Safety Factor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 [Tiger Optics]</cp:lastModifiedBy>
  <dcterms:created xsi:type="dcterms:W3CDTF">2024-02-14T18:22:48Z</dcterms:created>
  <dcterms:modified xsi:type="dcterms:W3CDTF">2024-02-15T19:37:00Z</dcterms:modified>
</cp:coreProperties>
</file>