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"/>
    </mc:Choice>
  </mc:AlternateContent>
  <xr:revisionPtr revIDLastSave="0" documentId="13_ncr:1_{33AC5C33-4760-493E-A739-63A351417ABA}" xr6:coauthVersionLast="47" xr6:coauthVersionMax="47" xr10:uidLastSave="{00000000-0000-0000-0000-000000000000}"/>
  <bookViews>
    <workbookView xWindow="-120" yWindow="-120" windowWidth="29040" windowHeight="15840" xr2:uid="{6BFD6DE9-8C03-4167-ADB1-1BE53FC59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F15" i="1" s="1"/>
  <c r="C16" i="1"/>
  <c r="D16" i="1"/>
  <c r="F16" i="1" s="1"/>
  <c r="C17" i="1"/>
  <c r="D17" i="1" s="1"/>
  <c r="F17" i="1" s="1"/>
  <c r="C18" i="1"/>
  <c r="D18" i="1" s="1"/>
  <c r="F18" i="1" s="1"/>
  <c r="C19" i="1"/>
  <c r="D19" i="1" s="1"/>
  <c r="F19" i="1" s="1"/>
  <c r="C20" i="1"/>
  <c r="D20" i="1" s="1"/>
  <c r="F20" i="1" s="1"/>
  <c r="C21" i="1"/>
  <c r="D21" i="1"/>
  <c r="F21" i="1" s="1"/>
  <c r="C13" i="1"/>
  <c r="D13" i="1" s="1"/>
  <c r="F13" i="1" s="1"/>
  <c r="C14" i="1"/>
  <c r="D14" i="1" s="1"/>
  <c r="F14" i="1" s="1"/>
  <c r="C12" i="1"/>
  <c r="D12" i="1" s="1"/>
  <c r="F12" i="1" s="1"/>
  <c r="C3" i="1"/>
  <c r="D3" i="1" s="1"/>
  <c r="F3" i="1" s="1"/>
  <c r="E3" i="1"/>
  <c r="E2" i="1"/>
  <c r="C2" i="1"/>
  <c r="C9" i="1" s="1"/>
  <c r="C10" i="1" l="1"/>
  <c r="D10" i="1" s="1"/>
  <c r="F10" i="1" s="1"/>
  <c r="C11" i="1"/>
  <c r="D11" i="1" s="1"/>
  <c r="F11" i="1" s="1"/>
  <c r="C8" i="1"/>
  <c r="D8" i="1" s="1"/>
  <c r="F8" i="1" s="1"/>
  <c r="C5" i="1"/>
  <c r="D5" i="1" s="1"/>
  <c r="F5" i="1" s="1"/>
  <c r="C4" i="1"/>
  <c r="D4" i="1" s="1"/>
  <c r="F4" i="1" s="1"/>
  <c r="C6" i="1"/>
  <c r="D6" i="1" s="1"/>
  <c r="F6" i="1" s="1"/>
  <c r="C7" i="1"/>
  <c r="D7" i="1" s="1"/>
  <c r="F7" i="1" s="1"/>
  <c r="D9" i="1"/>
  <c r="F9" i="1" s="1"/>
  <c r="D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Young</author>
  </authors>
  <commentList>
    <comment ref="F2" authorId="0" shapeId="0" xr:uid="{F9C24668-B421-4C45-B10F-DC86BA1CE2E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12" authorId="0" shapeId="0" xr:uid="{E0D2AB1C-C41C-4098-BBE1-3588EDA2393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</commentList>
</comments>
</file>

<file path=xl/sharedStrings.xml><?xml version="1.0" encoding="utf-8"?>
<sst xmlns="http://schemas.openxmlformats.org/spreadsheetml/2006/main" count="8" uniqueCount="8">
  <si>
    <t>D73-N52</t>
  </si>
  <si>
    <t>Angle (Deg)</t>
  </si>
  <si>
    <t>Part No.</t>
  </si>
  <si>
    <t>Pulling Force (kg)</t>
  </si>
  <si>
    <t>Normal Force (N)</t>
  </si>
  <si>
    <t>Unit Force (N)</t>
  </si>
  <si>
    <t>Safety Factor</t>
  </si>
  <si>
    <t>DC3-N52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</si>
</sst>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64" fontId="0" fillId="0" borderId="6" xfId="0" applyNumberFormat="1" applyBorder="1"/>
    <xf numFmtId="0" fontId="0" fillId="0" borderId="7" xfId="0" applyBorder="1" applyAlignment="1">
      <alignment horizontal="center"/>
    </xf>
    <xf numFmtId="2" fontId="0" fillId="0" borderId="8" xfId="0" applyNumberFormat="1" applyBorder="1"/>
    <xf numFmtId="0" fontId="0" fillId="0" borderId="8" xfId="0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(D73)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593175853018369E-4"/>
                  <c:y val="-0.50192330125400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Sheet1!$F$2:$F$11</c:f>
              <c:numCache>
                <c:formatCode>0.0</c:formatCode>
                <c:ptCount val="10"/>
                <c:pt idx="0">
                  <c:v>13.519438760596316</c:v>
                </c:pt>
                <c:pt idx="1">
                  <c:v>13.467993214482089</c:v>
                </c:pt>
                <c:pt idx="2">
                  <c:v>13.058775055793454</c:v>
                </c:pt>
                <c:pt idx="3">
                  <c:v>12.252772625093558</c:v>
                </c:pt>
                <c:pt idx="4">
                  <c:v>11.074475898382305</c:v>
                </c:pt>
                <c:pt idx="5">
                  <c:v>9.5596868254539071</c:v>
                </c:pt>
                <c:pt idx="6">
                  <c:v>7.7544315057690385</c:v>
                </c:pt>
                <c:pt idx="7">
                  <c:v>5.7135617087130504</c:v>
                </c:pt>
                <c:pt idx="8">
                  <c:v>3.4990882303395447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C-40F5-B836-7B6A3C96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 (DC3)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8740157480315E-2"/>
                  <c:y val="-0.55578885972586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Sheet1!$F$12:$F$21</c:f>
              <c:numCache>
                <c:formatCode>0.0</c:formatCode>
                <c:ptCount val="10"/>
                <c:pt idx="0">
                  <c:v>28.047354574685766</c:v>
                </c:pt>
                <c:pt idx="1">
                  <c:v>27.940625922801225</c:v>
                </c:pt>
                <c:pt idx="2">
                  <c:v>27.091664142775826</c:v>
                </c:pt>
                <c:pt idx="3">
                  <c:v>25.419535856815717</c:v>
                </c:pt>
                <c:pt idx="4">
                  <c:v>22.975047836752047</c:v>
                </c:pt>
                <c:pt idx="5">
                  <c:v>19.832474614103837</c:v>
                </c:pt>
                <c:pt idx="6">
                  <c:v>16.087301686022471</c:v>
                </c:pt>
                <c:pt idx="7">
                  <c:v>11.853324236778752</c:v>
                </c:pt>
                <c:pt idx="8">
                  <c:v>7.2591895286719872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7-457E-A9A9-2BA66D32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42862</xdr:rowOff>
    </xdr:from>
    <xdr:to>
      <xdr:col>14</xdr:col>
      <xdr:colOff>0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5AA3B-550C-4199-910F-653A0291A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15</xdr:row>
      <xdr:rowOff>19050</xdr:rowOff>
    </xdr:from>
    <xdr:to>
      <xdr:col>14</xdr:col>
      <xdr:colOff>9525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406E3A-A82B-4114-BCE2-C02773B08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247D-C69E-4F80-AEFB-C1F8182EA819}">
  <dimension ref="A1:F21"/>
  <sheetViews>
    <sheetView tabSelected="1" workbookViewId="0">
      <selection activeCell="S14" sqref="S14"/>
    </sheetView>
  </sheetViews>
  <sheetFormatPr defaultRowHeight="15" x14ac:dyDescent="0.25"/>
  <cols>
    <col min="2" max="2" width="11.42578125" bestFit="1" customWidth="1"/>
    <col min="3" max="4" width="16.42578125" bestFit="1" customWidth="1"/>
    <col min="5" max="5" width="13.42578125" bestFit="1" customWidth="1"/>
    <col min="6" max="6" width="12.42578125" bestFit="1" customWidth="1"/>
  </cols>
  <sheetData>
    <row r="1" spans="1:6" x14ac:dyDescent="0.25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 t="s">
        <v>0</v>
      </c>
      <c r="B2" s="2">
        <v>90</v>
      </c>
      <c r="C2" s="3">
        <f>(9.25/2.2)*SIN(RADIANS(B2))</f>
        <v>4.2045454545454541</v>
      </c>
      <c r="D2" s="3">
        <f>C2*9.8</f>
        <v>41.204545454545453</v>
      </c>
      <c r="E2" s="4">
        <f>0.311*9.8</f>
        <v>3.0478000000000001</v>
      </c>
      <c r="F2" s="5">
        <f>D2/$E$2</f>
        <v>13.519438760596316</v>
      </c>
    </row>
    <row r="3" spans="1:6" x14ac:dyDescent="0.25">
      <c r="B3" s="6">
        <v>85</v>
      </c>
      <c r="C3" s="7">
        <f>(9.25/2.2)*SIN(RADIANS(B3))</f>
        <v>4.1885458897039296</v>
      </c>
      <c r="D3" s="7">
        <f>C3*9.8</f>
        <v>41.047749719098512</v>
      </c>
      <c r="E3" s="8">
        <f>0.311*9.8</f>
        <v>3.0478000000000001</v>
      </c>
      <c r="F3" s="9">
        <f>D3/$E$2</f>
        <v>13.467993214482089</v>
      </c>
    </row>
    <row r="4" spans="1:6" x14ac:dyDescent="0.25">
      <c r="B4" s="6">
        <v>75</v>
      </c>
      <c r="C4" s="7">
        <f>$C$2*SIN(RADIANS(B4))</f>
        <v>4.0612790423517637</v>
      </c>
      <c r="D4" s="7">
        <f>C4*9.8</f>
        <v>39.80053461504729</v>
      </c>
      <c r="E4" s="8"/>
      <c r="F4" s="9">
        <f>D4/$E$2</f>
        <v>13.058775055793454</v>
      </c>
    </row>
    <row r="5" spans="1:6" x14ac:dyDescent="0.25">
      <c r="B5" s="6">
        <v>65</v>
      </c>
      <c r="C5" s="7">
        <f>$C$2*SIN(RADIANS(B5))</f>
        <v>3.8106122864040959</v>
      </c>
      <c r="D5" s="7">
        <f>C5*9.8</f>
        <v>37.344000406760145</v>
      </c>
      <c r="E5" s="8"/>
      <c r="F5" s="9">
        <f>D5/$E$2</f>
        <v>12.252772625093558</v>
      </c>
    </row>
    <row r="6" spans="1:6" x14ac:dyDescent="0.25">
      <c r="B6" s="6">
        <v>55</v>
      </c>
      <c r="C6" s="7">
        <f>$C$2*SIN(RADIANS(B6))</f>
        <v>3.444162004396897</v>
      </c>
      <c r="D6" s="7">
        <f>C6*9.8</f>
        <v>33.75278764308959</v>
      </c>
      <c r="E6" s="8"/>
      <c r="F6" s="9">
        <f>D6/$E$2</f>
        <v>11.074475898382305</v>
      </c>
    </row>
    <row r="7" spans="1:6" x14ac:dyDescent="0.25">
      <c r="B7" s="6">
        <v>45</v>
      </c>
      <c r="C7" s="7">
        <f>$C$2*SIN(RADIANS(B7))</f>
        <v>2.9730626027161651</v>
      </c>
      <c r="D7" s="7">
        <f>C7*9.8</f>
        <v>29.136013506618418</v>
      </c>
      <c r="E7" s="8"/>
      <c r="F7" s="9">
        <f>D7/$E$2</f>
        <v>9.5596868254539071</v>
      </c>
    </row>
    <row r="8" spans="1:6" x14ac:dyDescent="0.25">
      <c r="B8" s="6">
        <v>35</v>
      </c>
      <c r="C8" s="7">
        <f>$C$2*SIN(RADIANS(B8))</f>
        <v>2.4116281982941707</v>
      </c>
      <c r="D8" s="7">
        <f>C8*9.8</f>
        <v>23.633956343282875</v>
      </c>
      <c r="E8" s="8"/>
      <c r="F8" s="9">
        <f>D8/$E$2</f>
        <v>7.7544315057690385</v>
      </c>
    </row>
    <row r="9" spans="1:6" x14ac:dyDescent="0.25">
      <c r="B9" s="6">
        <v>25</v>
      </c>
      <c r="C9" s="7">
        <f>$C$2*SIN(RADIANS(B9))</f>
        <v>1.7769176914097589</v>
      </c>
      <c r="D9" s="7">
        <f>C9*9.8</f>
        <v>17.413793375815636</v>
      </c>
      <c r="E9" s="8"/>
      <c r="F9" s="9">
        <f>D9/$E$2</f>
        <v>5.7135617087130504</v>
      </c>
    </row>
    <row r="10" spans="1:6" x14ac:dyDescent="0.25">
      <c r="B10" s="6">
        <v>15</v>
      </c>
      <c r="C10" s="7">
        <f>$C$2*SIN(RADIANS(B10))</f>
        <v>1.0882164396355984</v>
      </c>
      <c r="D10" s="7">
        <f>C10*9.8</f>
        <v>10.664521108428865</v>
      </c>
      <c r="E10" s="8"/>
      <c r="F10" s="9">
        <f>D10/$E$2</f>
        <v>3.4990882303395447</v>
      </c>
    </row>
    <row r="11" spans="1:6" x14ac:dyDescent="0.25">
      <c r="B11" s="10">
        <v>0</v>
      </c>
      <c r="C11" s="11">
        <f>$C$2*SIN(RADIANS(B11))</f>
        <v>0</v>
      </c>
      <c r="D11" s="11">
        <f>C11*9.8</f>
        <v>0</v>
      </c>
      <c r="E11" s="12"/>
      <c r="F11" s="13">
        <f>D11/$E$2</f>
        <v>0</v>
      </c>
    </row>
    <row r="12" spans="1:6" x14ac:dyDescent="0.25">
      <c r="A12" s="1" t="s">
        <v>7</v>
      </c>
      <c r="B12" s="2">
        <v>90</v>
      </c>
      <c r="C12" s="3">
        <f>(19.19/2.2)*SIN(RADIANS(B12))</f>
        <v>8.7227272727272727</v>
      </c>
      <c r="D12" s="3">
        <f>C12*9.8</f>
        <v>85.482727272727274</v>
      </c>
      <c r="E12" s="4"/>
      <c r="F12" s="5">
        <f>D12/$E$2</f>
        <v>28.047354574685766</v>
      </c>
    </row>
    <row r="13" spans="1:6" x14ac:dyDescent="0.25">
      <c r="B13" s="6">
        <v>85</v>
      </c>
      <c r="C13" s="7">
        <f>$C$12*SIN(RADIANS(B13))</f>
        <v>8.6895346619911802</v>
      </c>
      <c r="D13" s="7">
        <f>C13*9.8</f>
        <v>85.157439687513573</v>
      </c>
      <c r="E13" s="8"/>
      <c r="F13" s="9">
        <f>D13/$E$2</f>
        <v>27.940625922801225</v>
      </c>
    </row>
    <row r="14" spans="1:6" x14ac:dyDescent="0.25">
      <c r="B14" s="6">
        <v>75</v>
      </c>
      <c r="C14" s="7">
        <f>$C$12*SIN(RADIANS(B14))</f>
        <v>8.4255075484032815</v>
      </c>
      <c r="D14" s="7">
        <f>C14*9.8</f>
        <v>82.569973974352166</v>
      </c>
      <c r="E14" s="8"/>
      <c r="F14" s="9">
        <f>D14/$E$2</f>
        <v>27.091664142775826</v>
      </c>
    </row>
    <row r="15" spans="1:6" x14ac:dyDescent="0.25">
      <c r="B15" s="6">
        <v>65</v>
      </c>
      <c r="C15" s="7">
        <f t="shared" ref="C15:C21" si="0">$C$12*SIN(RADIANS(B15))</f>
        <v>7.9054756514696871</v>
      </c>
      <c r="D15" s="7">
        <f t="shared" ref="D15:D21" si="1">C15*9.8</f>
        <v>77.473661384402945</v>
      </c>
      <c r="E15" s="8"/>
      <c r="F15" s="9">
        <f t="shared" ref="F15:F21" si="2">D15/$E$2</f>
        <v>25.419535856815717</v>
      </c>
    </row>
    <row r="16" spans="1:6" x14ac:dyDescent="0.25">
      <c r="B16" s="6">
        <v>55</v>
      </c>
      <c r="C16" s="7">
        <f t="shared" si="0"/>
        <v>7.1452398772298871</v>
      </c>
      <c r="D16" s="7">
        <f t="shared" si="1"/>
        <v>70.023350796852895</v>
      </c>
      <c r="E16" s="8"/>
      <c r="F16" s="9">
        <f t="shared" si="2"/>
        <v>22.975047836752047</v>
      </c>
    </row>
    <row r="17" spans="2:6" x14ac:dyDescent="0.25">
      <c r="B17" s="6">
        <v>45</v>
      </c>
      <c r="C17" s="7">
        <f t="shared" si="0"/>
        <v>6.1678996049862933</v>
      </c>
      <c r="D17" s="7">
        <f t="shared" si="1"/>
        <v>60.445416128865681</v>
      </c>
      <c r="E17" s="8"/>
      <c r="F17" s="9">
        <f t="shared" si="2"/>
        <v>19.832474614103837</v>
      </c>
    </row>
    <row r="18" spans="2:6" x14ac:dyDescent="0.25">
      <c r="B18" s="6">
        <v>35</v>
      </c>
      <c r="C18" s="7">
        <f t="shared" si="0"/>
        <v>5.0031508243529883</v>
      </c>
      <c r="D18" s="7">
        <f t="shared" si="1"/>
        <v>49.030878078659292</v>
      </c>
      <c r="E18" s="8"/>
      <c r="F18" s="9">
        <f t="shared" si="2"/>
        <v>16.087301686022471</v>
      </c>
    </row>
    <row r="19" spans="2:6" x14ac:dyDescent="0.25">
      <c r="B19" s="6">
        <v>25</v>
      </c>
      <c r="C19" s="7">
        <f t="shared" si="0"/>
        <v>3.6863838376381919</v>
      </c>
      <c r="D19" s="7">
        <f t="shared" si="1"/>
        <v>36.126561608854281</v>
      </c>
      <c r="E19" s="8"/>
      <c r="F19" s="9">
        <f t="shared" si="2"/>
        <v>11.853324236778752</v>
      </c>
    </row>
    <row r="20" spans="2:6" x14ac:dyDescent="0.25">
      <c r="B20" s="6">
        <v>15</v>
      </c>
      <c r="C20" s="7">
        <f t="shared" si="0"/>
        <v>2.2576079434169878</v>
      </c>
      <c r="D20" s="7">
        <f t="shared" si="1"/>
        <v>22.124557845486482</v>
      </c>
      <c r="E20" s="8"/>
      <c r="F20" s="9">
        <f t="shared" si="2"/>
        <v>7.2591895286719872</v>
      </c>
    </row>
    <row r="21" spans="2:6" x14ac:dyDescent="0.25">
      <c r="B21" s="10">
        <v>0</v>
      </c>
      <c r="C21" s="11">
        <f t="shared" si="0"/>
        <v>0</v>
      </c>
      <c r="D21" s="11">
        <f t="shared" si="1"/>
        <v>0</v>
      </c>
      <c r="E21" s="12"/>
      <c r="F21" s="13">
        <f t="shared" si="2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 [Tiger Optics]</dc:creator>
  <cp:lastModifiedBy>Max Young [Tiger Optics]</cp:lastModifiedBy>
  <dcterms:created xsi:type="dcterms:W3CDTF">2024-02-14T18:22:48Z</dcterms:created>
  <dcterms:modified xsi:type="dcterms:W3CDTF">2024-02-14T19:36:38Z</dcterms:modified>
</cp:coreProperties>
</file>