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명세서" sheetId="1" r:id="rId4"/>
    <sheet state="visible" name="데이터 정리" sheetId="2" r:id="rId5"/>
    <sheet state="visible" name="E data" sheetId="3" r:id="rId6"/>
    <sheet state="visible" name="S data " sheetId="4" r:id="rId7"/>
    <sheet state="visible" name="G data" sheetId="5" r:id="rId8"/>
  </sheets>
  <definedNames/>
  <calcPr/>
</workbook>
</file>

<file path=xl/sharedStrings.xml><?xml version="1.0" encoding="utf-8"?>
<sst xmlns="http://schemas.openxmlformats.org/spreadsheetml/2006/main" count="1641" uniqueCount="822">
  <si>
    <t>분류</t>
  </si>
  <si>
    <t>ID</t>
  </si>
  <si>
    <t>주요기능</t>
  </si>
  <si>
    <t>상세기능</t>
  </si>
  <si>
    <t>수정사항</t>
  </si>
  <si>
    <t>비고</t>
  </si>
  <si>
    <t>우선순위</t>
  </si>
  <si>
    <t>대분류</t>
  </si>
  <si>
    <t>1단계</t>
  </si>
  <si>
    <t>2단계</t>
  </si>
  <si>
    <t>사용자 관련</t>
  </si>
  <si>
    <t>회원가입</t>
  </si>
  <si>
    <t>USR_SU_01</t>
  </si>
  <si>
    <t>회원 정보를 form에 입력 
(메일,  닉네임, 비밀번호, 비밀번호 확인)</t>
  </si>
  <si>
    <t>- 회원가입 후 로그인 된 화면으로 바로 이동 
- 시간 남으면 이메일 인증</t>
  </si>
  <si>
    <t>시간 남는 경우 이메일 인증 추가</t>
  </si>
  <si>
    <t>소셜 회원가입</t>
  </si>
  <si>
    <t>USR_SU_02</t>
  </si>
  <si>
    <t xml:space="preserve">구글 소셜 회원가입 기능 </t>
  </si>
  <si>
    <t xml:space="preserve">- 구글 소셜 로그인 </t>
  </si>
  <si>
    <t>구현이 오래 걸리지 않을시 진행</t>
  </si>
  <si>
    <t>하</t>
  </si>
  <si>
    <t>유효성 검사</t>
  </si>
  <si>
    <t>USR_SU_03</t>
  </si>
  <si>
    <t>아이디, 비밀번호, 닉네임 등의 규칙 설정</t>
  </si>
  <si>
    <t>- 유효성 검사 실패 시 회원가입 불가</t>
  </si>
  <si>
    <t>로그인</t>
  </si>
  <si>
    <t>아이디, 비밀번호 입력</t>
  </si>
  <si>
    <t>USR_LG_01</t>
  </si>
  <si>
    <t>이메일 + 비밀번호로 로그인</t>
  </si>
  <si>
    <t>- 이메일은 아이디 역할일뿐 (시간 남는 경우 인증 도입)</t>
  </si>
  <si>
    <t>소셜 로그인</t>
  </si>
  <si>
    <t>USR_LG_02</t>
  </si>
  <si>
    <t>구글 소셜 로그인</t>
  </si>
  <si>
    <t>로그아웃</t>
  </si>
  <si>
    <t xml:space="preserve">로그아웃 </t>
  </si>
  <si>
    <t>USR_LO_01</t>
  </si>
  <si>
    <t>로그인 상태일 경우에만 로그아웃</t>
  </si>
  <si>
    <t>- LocalStorage JWT 삭제
 - 비로그인 상태로 전환
 - 로그아웃시 홈화면으로 이동</t>
  </si>
  <si>
    <t>My Page</t>
  </si>
  <si>
    <t>종목 스크랩</t>
  </si>
  <si>
    <t>USR_MP_01</t>
  </si>
  <si>
    <t>관심있는 종목 스크랩</t>
  </si>
  <si>
    <t>- 스크랩한 종목 리스트 확인
- 스크랩한 종목 관련 뉴스 확인</t>
  </si>
  <si>
    <t>ESG 성향 조회</t>
  </si>
  <si>
    <t>USR_MP_02</t>
  </si>
  <si>
    <t>ESG 테스트 결과 조회</t>
  </si>
  <si>
    <t>수치? 성향? -추후 결정</t>
  </si>
  <si>
    <t xml:space="preserve">서비스 소개 </t>
  </si>
  <si>
    <t>Welcome Page</t>
  </si>
  <si>
    <t>초기 페이지</t>
  </si>
  <si>
    <t>SI_WP_01</t>
  </si>
  <si>
    <t xml:space="preserve">초기 페이지 </t>
  </si>
  <si>
    <t xml:space="preserve">- 둘러보기 클릭 시 메인 화면으로 이동 
- 대략적인 서비스 소개와 제공 정보 종류 나열 </t>
  </si>
  <si>
    <t>서비스 정보</t>
  </si>
  <si>
    <t>서비스 소개</t>
  </si>
  <si>
    <t>SI_SI_01</t>
  </si>
  <si>
    <t>서비스 소개 카테고리 내부에 
각각 tab으로 넘어가도록 설정</t>
  </si>
  <si>
    <t>- 팀 소개 
- 서비스 제공 정보 소개
- 서비스 활용법
- 자체 평가 기준 소개</t>
  </si>
  <si>
    <t>서비스 목표</t>
  </si>
  <si>
    <t>SI_SI_02</t>
  </si>
  <si>
    <t xml:space="preserve">- 서비스 취지 
- 서비스 타겟층 </t>
  </si>
  <si>
    <t xml:space="preserve">ESG 소개 </t>
  </si>
  <si>
    <t>SI_SI_03</t>
  </si>
  <si>
    <t>- ESG의 중요성 
- ESG 의미</t>
  </si>
  <si>
    <t xml:space="preserve">ESG 평가 조회 </t>
  </si>
  <si>
    <t xml:space="preserve">순위 표 제공 </t>
  </si>
  <si>
    <t xml:space="preserve">오늘의 기업 </t>
  </si>
  <si>
    <t>EV_RK_01</t>
  </si>
  <si>
    <t>기사 언급량 통계를 이용하여 순위 제공</t>
  </si>
  <si>
    <t>검색어를 ESG로 놓고 가장 많이 언급된 기업?
(ESG와 관련된 키워드 정리 후 크롤링)</t>
  </si>
  <si>
    <t>전체 평가 순위</t>
  </si>
  <si>
    <t>EV_RK_02</t>
  </si>
  <si>
    <t>자체 기준을 통한 평가 후 순위 제공</t>
  </si>
  <si>
    <t>ESG 점수 순서대로 순위표 제공</t>
  </si>
  <si>
    <t>필터링</t>
  </si>
  <si>
    <t>E, S, G 내림차순</t>
  </si>
  <si>
    <t>EV_FT_01</t>
  </si>
  <si>
    <t>ESG 각 항목 별 정렬</t>
  </si>
  <si>
    <t>ESG 글자 클릭 or 필터 버튼 클릭 시 해당 평가 내용 기준 정렬</t>
  </si>
  <si>
    <t>E, S,G 평가요소별</t>
  </si>
  <si>
    <t>EV_FT_02</t>
  </si>
  <si>
    <t>ESG 각 평가 항목 단위 정렬</t>
  </si>
  <si>
    <t>ESG 각 평가 항목 단위 필터링</t>
  </si>
  <si>
    <t>요소별로 필터링을 하는 것이
 어떤 의미가 있을지? or 
어떤 정보들을 표현해야할지?
 - 추후고민</t>
  </si>
  <si>
    <t>기업 정보 제공</t>
  </si>
  <si>
    <t>기업 재무 정보</t>
  </si>
  <si>
    <t>기업 기본 정보 제공</t>
  </si>
  <si>
    <t>CI_CFI_01</t>
  </si>
  <si>
    <t>수익성, 안정성 등을 확인할 수 있는 기본 재무정보</t>
  </si>
  <si>
    <t>매출액, 영업이익, 당기순이익,유동비율,
부채비율,매출액순이익률,자기자본순이익률(ROE)</t>
  </si>
  <si>
    <t>주가가 정말 필요할지?</t>
  </si>
  <si>
    <t>관련 ESG 뉴스 제공</t>
  </si>
  <si>
    <t>뉴스 크롤링</t>
  </si>
  <si>
    <t>CI_ESGNS_01</t>
  </si>
  <si>
    <t>ESG 키워드를 가진 뉴스 크롤링</t>
  </si>
  <si>
    <t xml:space="preserve">ESG 키워드를 가진 뉴스를 크롤링하여 제공 </t>
  </si>
  <si>
    <t>어떤식(키워드)으로 크롤링 or 데이터셋을 구할지? -- 추후 논의</t>
  </si>
  <si>
    <t>ESG 평가 내용</t>
  </si>
  <si>
    <t>항목별 평가 내용 제공</t>
  </si>
  <si>
    <t>CI_ESGEV_01</t>
  </si>
  <si>
    <t>개별 기업의 상세 평가 기준과 내용 제공</t>
  </si>
  <si>
    <t>ESG 항목 별 구체적인 평가 점수 공개</t>
  </si>
  <si>
    <t>추천 서비스</t>
  </si>
  <si>
    <t>컨텐츠기반필터링</t>
  </si>
  <si>
    <t xml:space="preserve">사용자 ESG테스트 추천 기업 </t>
  </si>
  <si>
    <t>RC_CR_01</t>
  </si>
  <si>
    <t>로그인 후 조회 가능</t>
  </si>
  <si>
    <t>ESG 성향 테스트를 통해 유사한 기업 추천</t>
  </si>
  <si>
    <t>사용자 스크랩 많은 기업</t>
  </si>
  <si>
    <t>RC_CR_02</t>
  </si>
  <si>
    <t>스크랩 개수를 통해 추천</t>
  </si>
  <si>
    <t>현재 스크랩 수가 많은 기업 추천</t>
  </si>
  <si>
    <t>유사 기업 추천 (기업 간)</t>
  </si>
  <si>
    <t>RC_CR_03</t>
  </si>
  <si>
    <t>해당 기업과 유사도가 높은 기업 추천</t>
  </si>
  <si>
    <t xml:space="preserve">유사한 E, S, G 평가를 갖는 기업 보여주기 (기업 상세 페이지에서 제공) </t>
  </si>
  <si>
    <t>협업기반필터링</t>
  </si>
  <si>
    <t>사용자 간 유사도를 통한 추천</t>
  </si>
  <si>
    <t>비슷한 성향을 갖는 유저의 PICK? 추천</t>
  </si>
  <si>
    <t>유저 간 유사도 평가 후 진행</t>
  </si>
  <si>
    <t>시간 남는 경우</t>
  </si>
  <si>
    <t>ESG 성향 테스트</t>
  </si>
  <si>
    <t xml:space="preserve">ESG 성향 테스트 제공 </t>
  </si>
  <si>
    <t>TS_TS_01</t>
  </si>
  <si>
    <t>E,S,G 평가 기준을 토대로 테스트 -&gt; 성향 추출</t>
  </si>
  <si>
    <t>테스트 후 유저 테이블에 저장 
E : 0 ~ 5 점
S : 0 ~ 5 점
G : 0 ~ 5 점
----------------------------------------------------------------------------------------------------
유저가 기업을 볼 때 중요하게 생각하는 키워드(E,S,G 中 1)로 정보 표시</t>
  </si>
  <si>
    <t>최최하</t>
  </si>
  <si>
    <t>키워드</t>
  </si>
  <si>
    <t xml:space="preserve">세부 기준 </t>
  </si>
  <si>
    <t>데이터 수집 경로</t>
  </si>
  <si>
    <t>점수 기준 구체화</t>
  </si>
  <si>
    <t xml:space="preserve">비고 </t>
  </si>
  <si>
    <t>E</t>
  </si>
  <si>
    <t>온실 가스 배출량</t>
  </si>
  <si>
    <r>
      <rPr/>
      <t xml:space="preserve">NGMS (온실가스종합정보센터) </t>
    </r>
    <r>
      <rPr>
        <color rgb="FF1155CC"/>
        <u/>
      </rPr>
      <t>http://www.gir.go.kr/home/main.do</t>
    </r>
  </si>
  <si>
    <t>에너지 사용량</t>
  </si>
  <si>
    <r>
      <rPr/>
      <t xml:space="preserve">NGMS (온실가스종합정보센터) </t>
    </r>
    <r>
      <rPr>
        <color rgb="FF1155CC"/>
        <u/>
      </rPr>
      <t>http://www.gir.go.kr/home/main.do</t>
    </r>
  </si>
  <si>
    <t>S</t>
  </si>
  <si>
    <t>노동 형평성(50%)</t>
  </si>
  <si>
    <t>임원 내 여성 비율</t>
  </si>
  <si>
    <t>https://opendart.fss.or.kr/guide/detail.do?apiGrpCd=DS002&amp;apiId=2019010</t>
  </si>
  <si>
    <r>
      <rPr>
        <rFont val="Calibri"/>
        <color theme="1"/>
      </rPr>
      <t xml:space="preserve">50:50 성비가 만점 
계산: </t>
    </r>
    <r>
      <rPr>
        <rFont val="Calibri"/>
        <b/>
        <color theme="1"/>
      </rPr>
      <t>여성임원 / 전체 임원* 2</t>
    </r>
    <r>
      <rPr>
        <rFont val="Calibri"/>
        <color theme="1"/>
      </rPr>
      <t xml:space="preserve"> 점수 부여 
이유: 구간을 나누면  기업 쏠림 현상이 우려 + 기업마다 세부화된 점수를 부여할 수 있음</t>
    </r>
  </si>
  <si>
    <t>남자:여자
50:50 만점  = 10점
70:30 = 0.3 * 2 * 10  = 6점
80:20 = 0.2 * 2 * 10=   4점
99:1 =0.01*2 *10 =0.2점
100:0 0점</t>
  </si>
  <si>
    <t>노동 형평성</t>
  </si>
  <si>
    <t>장애인 고용률</t>
  </si>
  <si>
    <t>https://www.data.go.kr/data/15028088/fileData.do</t>
  </si>
  <si>
    <t xml:space="preserve">기본 점수 / 목록에 있는 기업은 마이너스
 (저조 기업 목록 + 고용률) </t>
  </si>
  <si>
    <t>고용과 노동가치(25%)</t>
  </si>
  <si>
    <t>직원 평균 근속 년수</t>
  </si>
  <si>
    <t>https://opendart.fss.or.kr/guide/detail.do?apiGrpCd=DS002&amp;apiId=2019011</t>
  </si>
  <si>
    <t xml:space="preserve">평균 근속 년수가 높을 수록 좋음 
구간별 등급화 </t>
  </si>
  <si>
    <t xml:space="preserve">- 데이터가 없는 경우 '-1' 로 채워두기 </t>
  </si>
  <si>
    <t>기간제 근로자 비율</t>
  </si>
  <si>
    <r>
      <rPr>
        <color rgb="FF1155CC"/>
        <u/>
      </rPr>
      <t>https://opendart.fss.or.kr/guide/detail.do?apiGrpCd=DS002&amp;apiId=2019011</t>
    </r>
    <r>
      <rPr>
        <color rgb="FF000000"/>
        <u/>
      </rPr>
      <t xml:space="preserve"> </t>
    </r>
  </si>
  <si>
    <t>근로자 비율이 작을수록 좋음 
구간별 등급화
ex) 0%~1% : 10점
      1%~2% : 9점</t>
  </si>
  <si>
    <t>Max, Min 찾아서 구간 찾기</t>
  </si>
  <si>
    <t>G</t>
  </si>
  <si>
    <t>이사회 독립성(12.5%)</t>
  </si>
  <si>
    <t>사외이사 비율</t>
  </si>
  <si>
    <t>사외이사 비율 50% 이상 유지 의무 (2조 이상기업)</t>
  </si>
  <si>
    <t>대표이사와 이사회 의장 일치 여부</t>
  </si>
  <si>
    <t>일치 / 불일치 0점 or +10점</t>
  </si>
  <si>
    <t>권력 분립(25%)</t>
  </si>
  <si>
    <t>최대주주 지분율</t>
  </si>
  <si>
    <t>https://opendart.fss.or.kr/guide/detail.do?apiGrpCd=DS002&amp;apiId=2019007</t>
  </si>
  <si>
    <t>전체 기업 평균 46.8%, 200개 기업 중간값, 13.7%</t>
  </si>
  <si>
    <t>계층구조의 형평성(25%)</t>
  </si>
  <si>
    <t>임원/직원 보수 비율</t>
  </si>
  <si>
    <r>
      <rPr>
        <color rgb="FF000000"/>
      </rPr>
      <t xml:space="preserve">임원 보수: </t>
    </r>
    <r>
      <rPr>
        <color rgb="FF1155CC"/>
        <u/>
      </rPr>
      <t>https://opendart.fss.or.kr/guide/detail.do?apiGrpCd=DS002&amp;apiId=2019013</t>
    </r>
    <r>
      <rPr>
        <color rgb="FF000000"/>
      </rPr>
      <t xml:space="preserve">
</t>
    </r>
    <r>
      <rPr>
        <color rgb="FF000000"/>
      </rPr>
      <t xml:space="preserve">직원 보수: </t>
    </r>
    <r>
      <rPr>
        <color rgb="FF1155CC"/>
        <u/>
      </rPr>
      <t>https://opendart.fss.or.kr/guide/detail.do?apiGrpCd=DS002&amp;apiId=2019011</t>
    </r>
  </si>
  <si>
    <t>200개 기업 중간/평균값을 통한 상대평가</t>
  </si>
  <si>
    <t>주주가치 제고(25%)</t>
  </si>
  <si>
    <t>배당성향</t>
  </si>
  <si>
    <t>https://opendart.fss.or.kr/guide/detail.do?apiGrpCd=DS002&amp;apiId=2019005</t>
  </si>
  <si>
    <t>종합: 100점(?)</t>
  </si>
  <si>
    <t>공통 논의</t>
  </si>
  <si>
    <t>Q1 점수 주는 방법의 차이는?</t>
  </si>
  <si>
    <t>1) ESG 세부 항목 가중치</t>
  </si>
  <si>
    <t>분포를 확인하여 일정 구간에 많은 도수가 몰려있을 경우, 각 기업 데이터에 맞춤형 점수를 부여</t>
  </si>
  <si>
    <t>2) ESG 대분류 가중치</t>
  </si>
  <si>
    <t>분포가 고르다면 약 5개의 구간으로 나누어 점수 부여</t>
  </si>
  <si>
    <t>3) 점수 표현 (각 기준 마다) + 종합 점수</t>
  </si>
  <si>
    <t>Q2 결측치 해결?</t>
  </si>
  <si>
    <t>4) 평가 기준 : 절대 평가 or 상대평가</t>
  </si>
  <si>
    <t xml:space="preserve">결측치에 0점을 부여할 경우 전체 ESG 평가에 너무 큰 영향을 줄 수 있기 때문에 </t>
  </si>
  <si>
    <t>최하점보다 1점 깎는 정보 미공개 패널티를 부여</t>
  </si>
  <si>
    <t>종목코드</t>
  </si>
  <si>
    <t>종목명</t>
  </si>
  <si>
    <t>고유번호</t>
  </si>
  <si>
    <t>업종대분류</t>
  </si>
  <si>
    <t>온실가스배출량</t>
  </si>
  <si>
    <t>에너지사용량</t>
  </si>
  <si>
    <t>삼성전자</t>
  </si>
  <si>
    <t>제조업</t>
  </si>
  <si>
    <t>SK하이닉스</t>
  </si>
  <si>
    <t>NAVER</t>
  </si>
  <si>
    <t>정보통신업</t>
  </si>
  <si>
    <t>2020.1H 라고 나와있어서 두 배 해줌.</t>
  </si>
  <si>
    <t>카카오</t>
  </si>
  <si>
    <t>삼성바이오로직스</t>
  </si>
  <si>
    <t>LG화학</t>
  </si>
  <si>
    <t>삼성SDI</t>
  </si>
  <si>
    <t>현대차</t>
  </si>
  <si>
    <t>셀트리온</t>
  </si>
  <si>
    <t>기아</t>
  </si>
  <si>
    <t>POSCO</t>
  </si>
  <si>
    <t>현대모비스</t>
  </si>
  <si>
    <t>삼성물산</t>
  </si>
  <si>
    <t>도매 및 소매업</t>
  </si>
  <si>
    <t>LG전자</t>
  </si>
  <si>
    <t>SK바이오사이언스</t>
  </si>
  <si>
    <t>SK이노베이션</t>
  </si>
  <si>
    <t>LG생활건강</t>
  </si>
  <si>
    <t>SK텔레콤</t>
  </si>
  <si>
    <t>KB금융</t>
  </si>
  <si>
    <t>금융 및 보험업</t>
  </si>
  <si>
    <t>신한지주</t>
  </si>
  <si>
    <t>SK</t>
  </si>
  <si>
    <t>HMM</t>
  </si>
  <si>
    <t>운수 및 창고업</t>
  </si>
  <si>
    <r>
      <rPr>
        <rFont val="&quot;맑은 고딕&quot;, monospace"/>
        <color rgb="FF1155CC"/>
        <sz val="11.0"/>
        <u/>
      </rPr>
      <t>https://www.hmm21.com/ebiz/introduce/__icsFiles/HMM_sustainabilty_report_2020(KOR).pdf</t>
    </r>
    <r>
      <rPr>
        <rFont val="&quot;맑은 고딕&quot;, monospace"/>
        <color rgb="FF000000"/>
        <sz val="11.0"/>
      </rPr>
      <t xml:space="preserve"> 총액이 없음</t>
    </r>
  </si>
  <si>
    <t>한국전력</t>
  </si>
  <si>
    <t>전기, 가스, 증기 및 공기 조절 공급업</t>
  </si>
  <si>
    <t>LG</t>
  </si>
  <si>
    <t>다 합쳐야되나</t>
  </si>
  <si>
    <t>삼성생명</t>
  </si>
  <si>
    <t>SK아이이테크놀로지</t>
  </si>
  <si>
    <t>삼성전기</t>
  </si>
  <si>
    <t>엔씨소프트</t>
  </si>
  <si>
    <t>삼성에스디에스</t>
  </si>
  <si>
    <t>하나금융지주</t>
  </si>
  <si>
    <t>아모레퍼시픽</t>
  </si>
  <si>
    <t>포스코케미칼</t>
  </si>
  <si>
    <t>KT&amp;G</t>
  </si>
  <si>
    <t>하이브</t>
  </si>
  <si>
    <t>보고서 자체가 있는지</t>
  </si>
  <si>
    <t>두산중공업</t>
  </si>
  <si>
    <t>대한항공</t>
  </si>
  <si>
    <t>넷마블</t>
  </si>
  <si>
    <t>삼성화재</t>
  </si>
  <si>
    <t>S-Oil</t>
  </si>
  <si>
    <t>고려아연</t>
  </si>
  <si>
    <t>SK바이오팜</t>
  </si>
  <si>
    <t>부동산업</t>
  </si>
  <si>
    <t>한온시스템</t>
  </si>
  <si>
    <t>KT</t>
  </si>
  <si>
    <t>롯데케미칼</t>
  </si>
  <si>
    <t>우리금융지주</t>
  </si>
  <si>
    <t>한국조선해양</t>
  </si>
  <si>
    <t>한화솔루션</t>
  </si>
  <si>
    <t>기업은행</t>
  </si>
  <si>
    <t>LG디스플레이</t>
  </si>
  <si>
    <t>현대글로비스</t>
  </si>
  <si>
    <t>현대제철</t>
  </si>
  <si>
    <t>CJ제일제당</t>
  </si>
  <si>
    <t>LG유플러스</t>
  </si>
  <si>
    <t>금호석유</t>
  </si>
  <si>
    <t>강원랜드</t>
  </si>
  <si>
    <t>예술, 스포츠 및 여가관련 서비스업</t>
  </si>
  <si>
    <t>현대건설</t>
  </si>
  <si>
    <t>건설업</t>
  </si>
  <si>
    <t>코웨이</t>
  </si>
  <si>
    <t>협회 및 단체, 수리 및 기타 개인 서비스업</t>
  </si>
  <si>
    <t>한국타이어앤테크놀로지</t>
  </si>
  <si>
    <t>SKC</t>
  </si>
  <si>
    <t>미래에셋증권</t>
  </si>
  <si>
    <t>LG이노텍</t>
  </si>
  <si>
    <t>현대중공업지주</t>
  </si>
  <si>
    <t>계열사 총합으로 계산해서 값이 큼</t>
  </si>
  <si>
    <t>한국금융지주</t>
  </si>
  <si>
    <t>한미사이언스</t>
  </si>
  <si>
    <t>이마트</t>
  </si>
  <si>
    <t>오리온</t>
  </si>
  <si>
    <t>삼성엔지니어링</t>
  </si>
  <si>
    <t>전문, 과학 및 기술 서비스업</t>
  </si>
  <si>
    <t>아모레G</t>
  </si>
  <si>
    <t>2018년 자료 땜빵 죄송합니다</t>
  </si>
  <si>
    <t>녹십자</t>
  </si>
  <si>
    <t>유한양행</t>
  </si>
  <si>
    <t>유한킴벌리...</t>
  </si>
  <si>
    <t>한진칼</t>
  </si>
  <si>
    <t>셀 색깔 신경쓰지 마세요</t>
  </si>
  <si>
    <t>두산밥캣</t>
  </si>
  <si>
    <t>삼성증권</t>
  </si>
  <si>
    <t>DB손해보험</t>
  </si>
  <si>
    <t>쌍용C&amp;E</t>
  </si>
  <si>
    <t>팬오션</t>
  </si>
  <si>
    <t>2010년 자료 가능할까요...</t>
  </si>
  <si>
    <t>삼성카드</t>
  </si>
  <si>
    <t>GS</t>
  </si>
  <si>
    <t xml:space="preserve">다 합쳐야 하나 </t>
  </si>
  <si>
    <t>삼성중공업</t>
  </si>
  <si>
    <t>KCC</t>
  </si>
  <si>
    <t>GS건설</t>
  </si>
  <si>
    <t>CJ대한통운</t>
  </si>
  <si>
    <t>한미약품</t>
  </si>
  <si>
    <t>롯데지주</t>
  </si>
  <si>
    <t>신풍제약</t>
  </si>
  <si>
    <t>?</t>
  </si>
  <si>
    <t>메리츠증권</t>
  </si>
  <si>
    <t>2019년자료, GJ라서 1000으로 나눔</t>
  </si>
  <si>
    <t>NH투자증권</t>
  </si>
  <si>
    <t>한국가스공사</t>
  </si>
  <si>
    <t>한화시스템</t>
  </si>
  <si>
    <t>에너지는 아예 제시 안되어있음</t>
  </si>
  <si>
    <t>두산퓨얼셀</t>
  </si>
  <si>
    <t>두산 자료 사용. 에너지는 BG별 자료가 없음.</t>
  </si>
  <si>
    <t>일진머티리얼즈</t>
  </si>
  <si>
    <t>호텔신라</t>
  </si>
  <si>
    <t>한솔케미칼</t>
  </si>
  <si>
    <t>GS리테일</t>
  </si>
  <si>
    <t xml:space="preserve">점포 수로 나뉘어있음 </t>
  </si>
  <si>
    <t>씨에스윈드</t>
  </si>
  <si>
    <t>OCI</t>
  </si>
  <si>
    <t>SK케미칼</t>
  </si>
  <si>
    <t>키움증권</t>
  </si>
  <si>
    <t>대우건설</t>
  </si>
  <si>
    <t>한국항공우주</t>
  </si>
  <si>
    <t>https://www.koreaaero.com/KO/Sustainability/EnvironmentalManagement.aspx</t>
  </si>
  <si>
    <t>롯데쇼핑</t>
  </si>
  <si>
    <t>효성티앤씨</t>
  </si>
  <si>
    <t>CJ</t>
  </si>
  <si>
    <t>에스원</t>
  </si>
  <si>
    <t>사업시설 관리, 사업 지원 및 임대 서비스업</t>
  </si>
  <si>
    <t>https://invest.s1.co.kr:1447/invest/operatingReport.do#none</t>
  </si>
  <si>
    <t>BGF리테일</t>
  </si>
  <si>
    <t>https://www.bgfretail.com/winwin/ungc.do 하지만 총량은 없어</t>
  </si>
  <si>
    <t>대우조선해양</t>
  </si>
  <si>
    <t>포스코인터내셔널</t>
  </si>
  <si>
    <t>현대로템</t>
  </si>
  <si>
    <t>월 단위라서 *12 함</t>
  </si>
  <si>
    <t>동서</t>
  </si>
  <si>
    <t>만도</t>
  </si>
  <si>
    <t>한샘</t>
  </si>
  <si>
    <t>현대미포조선</t>
  </si>
  <si>
    <t>한화생명</t>
  </si>
  <si>
    <t>제일기획</t>
  </si>
  <si>
    <t>2014년꺼 가능..?</t>
  </si>
  <si>
    <t>휠라홀딩스</t>
  </si>
  <si>
    <t>효성첨단소재</t>
  </si>
  <si>
    <t>신세계</t>
  </si>
  <si>
    <t>한화</t>
  </si>
  <si>
    <t>DB하이텍</t>
  </si>
  <si>
    <t>DL이앤씨</t>
  </si>
  <si>
    <t>BNK금융지주</t>
  </si>
  <si>
    <t>한화에어로스페이스</t>
  </si>
  <si>
    <t>현대위아</t>
  </si>
  <si>
    <t>효성</t>
  </si>
  <si>
    <t>코오롱인더</t>
  </si>
  <si>
    <t>2018년</t>
  </si>
  <si>
    <t>현대해상</t>
  </si>
  <si>
    <t>하이트진로</t>
  </si>
  <si>
    <t>대한전선</t>
  </si>
  <si>
    <t>대웅</t>
  </si>
  <si>
    <t>현대엘리베이</t>
  </si>
  <si>
    <t>LS ELECTRIC</t>
  </si>
  <si>
    <t>https://www.ls-electric.com/ko/company/data/2020_2021_%EA%B5%AD%EB%AC%B8_%EC%A7%80%EC%86%8D%EA%B0%80%EB%8A%A5%EA%B2%BD%EC%98%81%EB%B3%B4%EA%B3%A0%EC%84%9C.pdf</t>
  </si>
  <si>
    <t>LS</t>
  </si>
  <si>
    <t>http://www.lscns.co.kr/upload/download/LS_2020_reports_korean.pdf</t>
  </si>
  <si>
    <t>한전기술</t>
  </si>
  <si>
    <t>대웅제약</t>
  </si>
  <si>
    <t>현대백화점</t>
  </si>
  <si>
    <t>오뚜기</t>
  </si>
  <si>
    <t>HDC현대산업개발</t>
  </si>
  <si>
    <t>동국제강</t>
  </si>
  <si>
    <t>롯데정밀화학</t>
  </si>
  <si>
    <t>영원무역</t>
  </si>
  <si>
    <t>https://www.youngone.co.kr/esg/milestone-report/</t>
  </si>
  <si>
    <t>농심</t>
  </si>
  <si>
    <t>아시아나항공</t>
  </si>
  <si>
    <t>한전KPS</t>
  </si>
  <si>
    <t>https://www.industrynews.co.kr/news/articleView.html?idxno=40948</t>
  </si>
  <si>
    <t>금호타이어</t>
  </si>
  <si>
    <t>후성</t>
  </si>
  <si>
    <t>녹십자홀딩스</t>
  </si>
  <si>
    <t>대한유화</t>
  </si>
  <si>
    <t>DL</t>
  </si>
  <si>
    <t>https://www.dlenc.co.kr/sustainability/manage/Report01.do</t>
  </si>
  <si>
    <t>한국앤컴퍼니</t>
  </si>
  <si>
    <t>https://kind.krx.co.kr/common/disclsviewer.do?method=search&amp;acptno=20210817002364</t>
  </si>
  <si>
    <t>코스맥스</t>
  </si>
  <si>
    <t>https://cosmax.com/new/download/2020_COSMAX_Sustainability_Report.pdf</t>
  </si>
  <si>
    <t>종근당</t>
  </si>
  <si>
    <t>http://m.ceoscoredaily.com/page/view/2020092915504858366</t>
  </si>
  <si>
    <t>F&amp;F홀딩스</t>
  </si>
  <si>
    <t>KG동부제철</t>
  </si>
  <si>
    <t>두산</t>
  </si>
  <si>
    <t>동원시스템즈</t>
  </si>
  <si>
    <t>https://media.dongwon.com/news/archive</t>
  </si>
  <si>
    <t>아이에스동서</t>
  </si>
  <si>
    <t>https://rreport.einfomax.co.kr/report/ezmziqcgmgiikkcgcgccqgz.pdf</t>
  </si>
  <si>
    <t>부광약품</t>
  </si>
  <si>
    <t>신세계인터내셔날</t>
  </si>
  <si>
    <t>SK네트웍스</t>
  </si>
  <si>
    <t>영풍</t>
  </si>
  <si>
    <t>지누스</t>
  </si>
  <si>
    <t>롯데관광개발</t>
  </si>
  <si>
    <t>한올바이오파마</t>
  </si>
  <si>
    <t>롯데칠성</t>
  </si>
  <si>
    <t>https://company.lottechilsung.co.kr/kor/management/SDGs/contentsid/867/index.do</t>
  </si>
  <si>
    <t>휴켐스</t>
  </si>
  <si>
    <t>더블유게임즈</t>
  </si>
  <si>
    <t>CJ CGV</t>
  </si>
  <si>
    <t>보령제약</t>
  </si>
  <si>
    <t>태광산업</t>
  </si>
  <si>
    <t>LX인터내셔널</t>
  </si>
  <si>
    <t>세방전지</t>
  </si>
  <si>
    <t>LIG넥스원</t>
  </si>
  <si>
    <t>한국콜마</t>
  </si>
  <si>
    <t>온실가스 간접발생량만 있음 (직접발생량 X)</t>
  </si>
  <si>
    <t>이노션</t>
  </si>
  <si>
    <t>현대홈쇼핑</t>
  </si>
  <si>
    <t>두산인프라코어</t>
  </si>
  <si>
    <t>쿠쿠홈시스</t>
  </si>
  <si>
    <t>정보 공개 안 해서 등급 낮게 받았다는 기사 있음...</t>
  </si>
  <si>
    <t>한섬</t>
  </si>
  <si>
    <t>2019년 자료</t>
  </si>
  <si>
    <t>오리온홀딩스</t>
  </si>
  <si>
    <t>화승엔터프라이즈</t>
  </si>
  <si>
    <t>SK디스커버리</t>
  </si>
  <si>
    <t>현대그린푸드</t>
  </si>
  <si>
    <t>동원산업</t>
  </si>
  <si>
    <t>농업, 임업 및 어업</t>
  </si>
  <si>
    <t>영진약품</t>
  </si>
  <si>
    <t>삼양홀딩스</t>
  </si>
  <si>
    <t>GKL</t>
  </si>
  <si>
    <t>한세실업</t>
  </si>
  <si>
    <t>풍산</t>
  </si>
  <si>
    <t>LX하우시스</t>
  </si>
  <si>
    <t>넥센타이어</t>
  </si>
  <si>
    <t>롯데하이마트</t>
  </si>
  <si>
    <t>동원F&amp;B</t>
  </si>
  <si>
    <t>LX홀딩스</t>
  </si>
  <si>
    <t>http://www.lxinternational.com/files/befo_kr/pdf/kor_report_2020-2021.pdf</t>
  </si>
  <si>
    <t>SNT모티브</t>
  </si>
  <si>
    <t>일양약품</t>
  </si>
  <si>
    <t>쿠쿠홀딩스</t>
  </si>
  <si>
    <t>대상</t>
  </si>
  <si>
    <t>JW중외제약</t>
  </si>
  <si>
    <t>락앤락</t>
  </si>
  <si>
    <t>삼양식품</t>
  </si>
  <si>
    <t>종가</t>
  </si>
  <si>
    <t>대비</t>
  </si>
  <si>
    <t>등락률</t>
  </si>
  <si>
    <t>상장시가총액</t>
  </si>
  <si>
    <t>전사 유무</t>
  </si>
  <si>
    <t>평균 근속 년수</t>
  </si>
  <si>
    <t>소수점 제거 반올림 기준</t>
  </si>
  <si>
    <t>범위</t>
  </si>
  <si>
    <t>도수</t>
  </si>
  <si>
    <t>등급</t>
  </si>
  <si>
    <t>점수</t>
  </si>
  <si>
    <t xml:space="preserve">성별 총합이 있지만 '반도체' 부서로 적혀 있음 </t>
  </si>
  <si>
    <t>데이터가 없다</t>
  </si>
  <si>
    <t>1~5</t>
  </si>
  <si>
    <t>5년 미만</t>
  </si>
  <si>
    <t>6~10</t>
  </si>
  <si>
    <t>5년 초과</t>
  </si>
  <si>
    <t>분포 고려하여
그룹 간 2점 차 
그룹 내 2점 차</t>
  </si>
  <si>
    <t>11~15</t>
  </si>
  <si>
    <t>10년 초과</t>
  </si>
  <si>
    <t>16~20</t>
  </si>
  <si>
    <t>15년 초과</t>
  </si>
  <si>
    <t>21~</t>
  </si>
  <si>
    <t>20년 초과</t>
  </si>
  <si>
    <t>총합</t>
  </si>
  <si>
    <t>데이터없음</t>
  </si>
  <si>
    <t>데이터가 존재하지 않습니다.</t>
  </si>
  <si>
    <t>성별 총계</t>
  </si>
  <si>
    <t>성별합계인데 결과치는 안나왔음..</t>
  </si>
  <si>
    <t>성별 v 합계</t>
  </si>
  <si>
    <t>0~2</t>
  </si>
  <si>
    <t>2~5</t>
  </si>
  <si>
    <t>전체</t>
  </si>
  <si>
    <t>성별합계</t>
  </si>
  <si>
    <t>-</t>
  </si>
  <si>
    <t>회사 계</t>
  </si>
  <si>
    <t>전사</t>
  </si>
  <si>
    <t>직원현황</t>
  </si>
  <si>
    <t>"-" 로 표시되어있음</t>
  </si>
  <si>
    <t>대표이사</t>
  </si>
  <si>
    <t>이사회 의장</t>
  </si>
  <si>
    <t>일치여부</t>
  </si>
  <si>
    <t>임원보수</t>
  </si>
  <si>
    <t>직원보수</t>
  </si>
  <si>
    <t>임원/직원 보수비율</t>
  </si>
  <si>
    <t>현금배당금총액(백만원)</t>
  </si>
  <si>
    <t>(연결)당기순이익(백만원)</t>
  </si>
  <si>
    <t>배당성향(%)</t>
  </si>
  <si>
    <t>배당성향(ABS)</t>
  </si>
  <si>
    <t>김기남,김현석,고동진</t>
  </si>
  <si>
    <t>박재완</t>
  </si>
  <si>
    <t>54.54545454545454</t>
  </si>
  <si>
    <t>이석희</t>
  </si>
  <si>
    <t>박정호</t>
  </si>
  <si>
    <t>77.77777777777779</t>
  </si>
  <si>
    <t>한성숙</t>
  </si>
  <si>
    <t>변대규</t>
  </si>
  <si>
    <t>57.14285714285714</t>
  </si>
  <si>
    <t>여민수,조수용</t>
  </si>
  <si>
    <t>김범수</t>
  </si>
  <si>
    <t>존림</t>
  </si>
  <si>
    <t>김태한</t>
  </si>
  <si>
    <t>신학철</t>
  </si>
  <si>
    <t>권영수</t>
  </si>
  <si>
    <t>전영현</t>
  </si>
  <si>
    <t>정의선,하언태,장재훈</t>
  </si>
  <si>
    <t>정의선</t>
  </si>
  <si>
    <t>기우성</t>
  </si>
  <si>
    <t>서진석</t>
  </si>
  <si>
    <t>송호성,최준영</t>
  </si>
  <si>
    <t>송호성</t>
  </si>
  <si>
    <t>55.55555555555556</t>
  </si>
  <si>
    <t>최정우,장인화</t>
  </si>
  <si>
    <t>정문기</t>
  </si>
  <si>
    <t>58.333333333333336</t>
  </si>
  <si>
    <t>정의선,조성환</t>
  </si>
  <si>
    <t>조성환</t>
  </si>
  <si>
    <t>이영호,고정석,정금용</t>
  </si>
  <si>
    <t>최치훈</t>
  </si>
  <si>
    <t>권영수, 권봉석,배두용</t>
  </si>
  <si>
    <t>안재용</t>
  </si>
  <si>
    <t>김준,장영익</t>
  </si>
  <si>
    <t>김창근</t>
  </si>
  <si>
    <t>차석용</t>
  </si>
  <si>
    <t>김용학</t>
  </si>
  <si>
    <t>62.5</t>
  </si>
  <si>
    <t>윤종규</t>
  </si>
  <si>
    <t>선우석호</t>
  </si>
  <si>
    <t>조용병</t>
  </si>
  <si>
    <t>박철</t>
  </si>
  <si>
    <t>최태원,장동현,박성하</t>
  </si>
  <si>
    <t>염재호</t>
  </si>
  <si>
    <t>배재훈</t>
  </si>
  <si>
    <t>정승일</t>
  </si>
  <si>
    <t>성시헌</t>
  </si>
  <si>
    <t>구광모,권영수</t>
  </si>
  <si>
    <t>구광모</t>
  </si>
  <si>
    <t>전영묵</t>
  </si>
  <si>
    <t>강윤구</t>
  </si>
  <si>
    <t>노재석</t>
  </si>
  <si>
    <t>경계현</t>
  </si>
  <si>
    <t>김용균</t>
  </si>
  <si>
    <t>김택진</t>
  </si>
  <si>
    <t>71.42857142857143</t>
  </si>
  <si>
    <t>황성우</t>
  </si>
  <si>
    <t>김정태</t>
  </si>
  <si>
    <t xml:space="preserve">박원구 </t>
  </si>
  <si>
    <t>서경배,안세홍</t>
  </si>
  <si>
    <t>서경배</t>
  </si>
  <si>
    <t>민경준</t>
  </si>
  <si>
    <t>백복인</t>
  </si>
  <si>
    <t>윤해수</t>
  </si>
  <si>
    <t>방시혁, 박지원</t>
  </si>
  <si>
    <t>방시혁</t>
  </si>
  <si>
    <t>박지원,정연인</t>
  </si>
  <si>
    <t>박지원</t>
  </si>
  <si>
    <t>조원태,우기홍</t>
  </si>
  <si>
    <t>정갑영</t>
  </si>
  <si>
    <t>방준혁</t>
  </si>
  <si>
    <t>최영무</t>
  </si>
  <si>
    <t>박대동</t>
  </si>
  <si>
    <t>Hussain A.
 Al-Qahtani</t>
  </si>
  <si>
    <t>한덕수</t>
  </si>
  <si>
    <t>최창근</t>
  </si>
  <si>
    <t>조정우</t>
  </si>
  <si>
    <t>이동훈</t>
  </si>
  <si>
    <t>성민석</t>
  </si>
  <si>
    <t>윤여을</t>
  </si>
  <si>
    <t>구현모</t>
  </si>
  <si>
    <t>김대유</t>
  </si>
  <si>
    <t>72.72727272727273</t>
  </si>
  <si>
    <t>신동빈,모영문,박현철,김교현 외 8</t>
  </si>
  <si>
    <t>김교현</t>
  </si>
  <si>
    <t>손태승</t>
  </si>
  <si>
    <t>노성태</t>
  </si>
  <si>
    <t>권오갑,가삼현</t>
  </si>
  <si>
    <t>권오갑</t>
  </si>
  <si>
    <t>이구영,김희철,류두형,김동관</t>
  </si>
  <si>
    <t>이구영</t>
  </si>
  <si>
    <t>윤종원</t>
  </si>
  <si>
    <t>정호영</t>
  </si>
  <si>
    <t>김정훈</t>
  </si>
  <si>
    <t>안동일</t>
  </si>
  <si>
    <t>손경식,최은석</t>
  </si>
  <si>
    <t>손경식</t>
  </si>
  <si>
    <t>황현식</t>
  </si>
  <si>
    <t>박찬구</t>
  </si>
  <si>
    <t>이삼걸</t>
  </si>
  <si>
    <t>61.53846153846154</t>
  </si>
  <si>
    <t>윤영준</t>
  </si>
  <si>
    <t>이해선</t>
  </si>
  <si>
    <t>조현범,이수일</t>
  </si>
  <si>
    <t>이수일</t>
  </si>
  <si>
    <t>이완재,박호석</t>
  </si>
  <si>
    <t>장동현</t>
  </si>
  <si>
    <t>최현만,조웅기</t>
  </si>
  <si>
    <t>최현만</t>
  </si>
  <si>
    <t>정철동</t>
  </si>
  <si>
    <t>가삼현</t>
  </si>
  <si>
    <t>김남구</t>
  </si>
  <si>
    <t>송영숙,임종윤</t>
  </si>
  <si>
    <t>임종윤</t>
  </si>
  <si>
    <t>강희석</t>
  </si>
  <si>
    <t>허인철</t>
  </si>
  <si>
    <t>60.0</t>
  </si>
  <si>
    <t>최성안</t>
  </si>
  <si>
    <t>서경배, 안세홍</t>
  </si>
  <si>
    <t>허은철</t>
  </si>
  <si>
    <t>조욱제</t>
  </si>
  <si>
    <t>이정희</t>
  </si>
  <si>
    <t>조원태,석태수</t>
  </si>
  <si>
    <t>김석동</t>
  </si>
  <si>
    <t>스캇성철박</t>
  </si>
  <si>
    <t>장석훈</t>
  </si>
  <si>
    <t>이영석</t>
  </si>
  <si>
    <t>김정남</t>
  </si>
  <si>
    <t>홍사승</t>
  </si>
  <si>
    <t>사외이사</t>
  </si>
  <si>
    <t>김홍국,안중호</t>
  </si>
  <si>
    <t>안중호</t>
  </si>
  <si>
    <t>True</t>
  </si>
  <si>
    <t>김대환</t>
  </si>
  <si>
    <t>권오규</t>
  </si>
  <si>
    <t>허태수,홍순기</t>
  </si>
  <si>
    <t>허태수</t>
  </si>
  <si>
    <t>남준우</t>
  </si>
  <si>
    <t>정몽열, 윤희영</t>
  </si>
  <si>
    <t>정몽열</t>
  </si>
  <si>
    <t>허창수,임병용</t>
  </si>
  <si>
    <t>허창수</t>
  </si>
  <si>
    <t>강신호</t>
  </si>
  <si>
    <t>우종수,권세창</t>
  </si>
  <si>
    <t>우종수</t>
  </si>
  <si>
    <t>신동빈,송용덕,이동우</t>
  </si>
  <si>
    <t>황각규</t>
  </si>
  <si>
    <t>False</t>
  </si>
  <si>
    <t>유제만</t>
  </si>
  <si>
    <t>38.46153846153847</t>
  </si>
  <si>
    <t>최희문</t>
  </si>
  <si>
    <t>정영채</t>
  </si>
  <si>
    <t>채희봉</t>
  </si>
  <si>
    <t>42.10526315789473</t>
  </si>
  <si>
    <t>어성철</t>
  </si>
  <si>
    <t>유수경</t>
  </si>
  <si>
    <t>양점식, 정병국</t>
  </si>
  <si>
    <t>10.0</t>
  </si>
  <si>
    <t>이부진</t>
  </si>
  <si>
    <t>박원환</t>
  </si>
  <si>
    <t>허연수</t>
  </si>
  <si>
    <t>임춘성</t>
  </si>
  <si>
    <t>김승범,김성권</t>
  </si>
  <si>
    <t>김성권</t>
  </si>
  <si>
    <t>백우석,이우현,김택중</t>
  </si>
  <si>
    <t>백우석</t>
  </si>
  <si>
    <t>김철,전광현</t>
  </si>
  <si>
    <t>문성환</t>
  </si>
  <si>
    <t>이 현</t>
  </si>
  <si>
    <t>김익래</t>
  </si>
  <si>
    <t>김형</t>
  </si>
  <si>
    <t>장세진</t>
  </si>
  <si>
    <t>안현호</t>
  </si>
  <si>
    <t>정보주</t>
  </si>
  <si>
    <t>강희태</t>
  </si>
  <si>
    <t>김용섭</t>
  </si>
  <si>
    <t>손경식,김홍기</t>
  </si>
  <si>
    <t>노희찬,모리야
키요시</t>
  </si>
  <si>
    <t>노희찬</t>
  </si>
  <si>
    <t>이건준,홍정국</t>
  </si>
  <si>
    <t>이건준</t>
  </si>
  <si>
    <t>이성근</t>
  </si>
  <si>
    <t>주시보</t>
  </si>
  <si>
    <t>이용배</t>
  </si>
  <si>
    <t>김종원</t>
  </si>
  <si>
    <t>정몽원,김광헌</t>
  </si>
  <si>
    <t>정몽원</t>
  </si>
  <si>
    <t>조창걸,강승수</t>
  </si>
  <si>
    <t>조창걸</t>
  </si>
  <si>
    <t>신현대</t>
  </si>
  <si>
    <t>여승주</t>
  </si>
  <si>
    <t>유정근</t>
  </si>
  <si>
    <t>윤근창</t>
  </si>
  <si>
    <t>윤윤수</t>
  </si>
  <si>
    <t>황정모</t>
  </si>
  <si>
    <t>차정호</t>
  </si>
  <si>
    <t>금춘수,옥경석</t>
  </si>
  <si>
    <t>옥경석</t>
  </si>
  <si>
    <t>최창식</t>
  </si>
  <si>
    <t>남용</t>
  </si>
  <si>
    <t>김지완</t>
  </si>
  <si>
    <t>정기영</t>
  </si>
  <si>
    <t>신현우</t>
  </si>
  <si>
    <t>정재욱</t>
  </si>
  <si>
    <t>조현준,김규영</t>
  </si>
  <si>
    <t>조현준</t>
  </si>
  <si>
    <t>장희구</t>
  </si>
  <si>
    <t>조용일,이성재</t>
  </si>
  <si>
    <t>정몽윤</t>
  </si>
  <si>
    <t>김인규</t>
  </si>
  <si>
    <t>나형균</t>
  </si>
  <si>
    <t>윤재춘, 전승호</t>
  </si>
  <si>
    <t>윤재춘</t>
  </si>
  <si>
    <t>송승봉</t>
  </si>
  <si>
    <t>42.857142857142854</t>
  </si>
  <si>
    <t>구자균,박용상,남기원</t>
  </si>
  <si>
    <t>구자균</t>
  </si>
  <si>
    <t>구자열</t>
  </si>
  <si>
    <t>김성암</t>
  </si>
  <si>
    <t>27.27272727272727</t>
  </si>
  <si>
    <t>전승호,윤재춘</t>
  </si>
  <si>
    <t>정지선,장호진,김형종</t>
  </si>
  <si>
    <t>김형종</t>
  </si>
  <si>
    <t>함영준,이강훈</t>
  </si>
  <si>
    <t>함영준</t>
  </si>
  <si>
    <t>권순호,정경구</t>
  </si>
  <si>
    <t>권순호</t>
  </si>
  <si>
    <t>장세욱,김연극</t>
  </si>
  <si>
    <t>장세욱</t>
  </si>
  <si>
    <t>정경문</t>
  </si>
  <si>
    <t>성래은</t>
  </si>
  <si>
    <t>신동원,박 준</t>
  </si>
  <si>
    <t>신동원</t>
  </si>
  <si>
    <t>정성권</t>
  </si>
  <si>
    <t>김홍연</t>
  </si>
  <si>
    <t>정일택</t>
  </si>
  <si>
    <t>차이용선</t>
  </si>
  <si>
    <t>송한주,김용민</t>
  </si>
  <si>
    <t>김용민</t>
  </si>
  <si>
    <t>허일섭,허용준</t>
  </si>
  <si>
    <t>허일섭</t>
  </si>
  <si>
    <t>정영태</t>
  </si>
  <si>
    <t>이순규</t>
  </si>
  <si>
    <t>김상우,배원복</t>
  </si>
  <si>
    <t>조현범</t>
  </si>
  <si>
    <t>이병만</t>
  </si>
  <si>
    <t>김영주</t>
  </si>
  <si>
    <t>박의헌</t>
  </si>
  <si>
    <t>박성희</t>
  </si>
  <si>
    <t>박정원,동현수,김민철</t>
  </si>
  <si>
    <t>박정원</t>
  </si>
  <si>
    <t>조점근</t>
  </si>
  <si>
    <t>김갑진,정원호,허석헌</t>
  </si>
  <si>
    <t>권민석</t>
  </si>
  <si>
    <t>유희원</t>
  </si>
  <si>
    <t>장재영,이길한,손문국</t>
  </si>
  <si>
    <t>장재영</t>
  </si>
  <si>
    <t>최신원,박상규</t>
  </si>
  <si>
    <t>하영원</t>
  </si>
  <si>
    <t>이강인,박영민</t>
  </si>
  <si>
    <t>이강인</t>
  </si>
  <si>
    <t>이윤재</t>
  </si>
  <si>
    <t>김기병,백현,김한준</t>
  </si>
  <si>
    <t>박승국,정승원</t>
  </si>
  <si>
    <t>박윤기</t>
  </si>
  <si>
    <t>신진용</t>
  </si>
  <si>
    <t>박주환</t>
  </si>
  <si>
    <t>김가람</t>
  </si>
  <si>
    <t>허민회</t>
  </si>
  <si>
    <t>장두현</t>
  </si>
  <si>
    <t>정찬식,박재용</t>
  </si>
  <si>
    <t>정찬식</t>
  </si>
  <si>
    <t>윤춘성</t>
  </si>
  <si>
    <t>원성연,차주호</t>
  </si>
  <si>
    <t>김지찬</t>
  </si>
  <si>
    <t>김흥걸</t>
  </si>
  <si>
    <t>안병준</t>
  </si>
  <si>
    <t>강학희</t>
  </si>
  <si>
    <t>이용우</t>
  </si>
  <si>
    <t>정교선,강찬석</t>
  </si>
  <si>
    <t>강찬석</t>
  </si>
  <si>
    <t>손동연</t>
  </si>
  <si>
    <t>박용만</t>
  </si>
  <si>
    <t>구본학</t>
  </si>
  <si>
    <t>김민덕</t>
  </si>
  <si>
    <t>이계영,이찬호</t>
  </si>
  <si>
    <t>최창원,김철,박찬중</t>
  </si>
  <si>
    <t>오영호</t>
  </si>
  <si>
    <t>박홍진</t>
  </si>
  <si>
    <t>30.0</t>
  </si>
  <si>
    <t>이명우</t>
  </si>
  <si>
    <t>이재준</t>
  </si>
  <si>
    <t>윤재엽,엄태웅</t>
  </si>
  <si>
    <t>김윤</t>
  </si>
  <si>
    <t>김영산</t>
  </si>
  <si>
    <t>김익환,조희선</t>
  </si>
  <si>
    <t>류진,박우동</t>
  </si>
  <si>
    <t>강계웅,강인식</t>
  </si>
  <si>
    <t>강계웅</t>
  </si>
  <si>
    <t>강병중,강호찬</t>
  </si>
  <si>
    <t>강병중</t>
  </si>
  <si>
    <t>황영근</t>
  </si>
  <si>
    <t>박문서</t>
  </si>
  <si>
    <t>구본준,송치호</t>
  </si>
  <si>
    <t>구본준</t>
  </si>
  <si>
    <t>김형철</t>
  </si>
  <si>
    <t>25.0</t>
  </si>
  <si>
    <t>김동연</t>
  </si>
  <si>
    <t>구자신</t>
  </si>
  <si>
    <t>임정배</t>
  </si>
  <si>
    <t>신영섭,이성열</t>
  </si>
  <si>
    <t>김성훈</t>
  </si>
  <si>
    <t>박영택</t>
  </si>
  <si>
    <t>정태운,진종기</t>
  </si>
  <si>
    <t>문용욱</t>
  </si>
  <si>
    <t>사외이사 비율(%)</t>
  </si>
  <si>
    <t xml:space="preserve">임원/직원 보수비율	</t>
  </si>
  <si>
    <t>전체 분포 상위 %에 따라 차등 점수</t>
  </si>
  <si>
    <t>count</t>
  </si>
  <si>
    <t>mean</t>
  </si>
  <si>
    <t>~50</t>
  </si>
  <si>
    <t>법적 기준 50%</t>
  </si>
  <si>
    <t>std</t>
  </si>
  <si>
    <t>min</t>
  </si>
  <si>
    <t>이사회 일치 여부</t>
  </si>
  <si>
    <t>~40</t>
  </si>
  <si>
    <t>max</t>
  </si>
  <si>
    <t>~60</t>
  </si>
  <si>
    <t>~70</t>
  </si>
  <si>
    <t>~80</t>
  </si>
  <si>
    <t>~90</t>
  </si>
  <si>
    <t>~100</t>
  </si>
  <si>
    <t>100이상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</si>
</sst>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6">
    <font>
      <sz val="10.0"/>
      <color rgb="FF000000"/>
      <name val="Arial"/>
    </font>
    <font>
      <b/>
      <color rgb="FF000000"/>
      <name val="&quot;\&quot;맑은 고딕\&quot;&quot;"/>
    </font>
    <font/>
    <font>
      <b/>
      <color rgb="FF000000"/>
      <name val="Arial"/>
    </font>
    <font>
      <color theme="1"/>
      <name val="Calibri"/>
    </font>
    <font>
      <b/>
      <color theme="1"/>
      <name val="Calibri"/>
    </font>
    <font>
      <color rgb="FF000000"/>
      <name val="Arial"/>
    </font>
    <font>
      <b/>
    </font>
    <font>
      <sz val="11.0"/>
      <color rgb="FF000000"/>
      <name val="Inconsolata"/>
    </font>
    <font>
      <u/>
      <color rgb="FF0000FF"/>
    </font>
    <font>
      <color rgb="FF000000"/>
      <name val="Calibri"/>
    </font>
    <font>
      <u/>
      <color rgb="FF1155CC"/>
    </font>
    <font>
      <strike/>
      <color theme="1"/>
      <name val="Calibri"/>
    </font>
    <font>
      <strike/>
      <color rgb="FFFF0000"/>
      <name val="Calibri"/>
    </font>
    <font>
      <strike/>
      <color rgb="FF1155CC"/>
    </font>
    <font>
      <u/>
      <color rgb="FF0000FF"/>
    </font>
    <font>
      <color rgb="FF000000"/>
    </font>
    <font>
      <u/>
      <color rgb="FF1155CC"/>
      <name val="Calibri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u/>
      <sz val="11.0"/>
      <color rgb="FF000000"/>
      <name val="&quot;맑은 고딕&quot;"/>
    </font>
    <font>
      <sz val="11.0"/>
      <color rgb="FFFF0000"/>
      <name val="&quot;맑은 고딕&quot;"/>
    </font>
    <font>
      <u/>
      <sz val="11.0"/>
      <color rgb="FF000000"/>
      <name val="&quot;맑은 고딕&quot;"/>
    </font>
    <font>
      <color rgb="FFFF0000"/>
      <name val="Calibri"/>
    </font>
    <font>
      <u/>
      <sz val="12.0"/>
      <color rgb="FF333333"/>
      <name val="Arial"/>
    </font>
    <font>
      <b/>
      <sz val="9.0"/>
      <color rgb="FF333333"/>
      <name val="Arial"/>
    </font>
    <font>
      <b/>
      <sz val="12.0"/>
      <color rgb="FF333333"/>
      <name val="&quot;Samsung One&quot;"/>
    </font>
    <font>
      <sz val="12.0"/>
      <color rgb="FF333333"/>
      <name val="Arial"/>
    </font>
    <font>
      <sz val="11.0"/>
      <color rgb="FF666666"/>
      <name val="&quot;Malgun Gothic&quot;"/>
    </font>
    <font>
      <u/>
      <sz val="11.0"/>
      <color rgb="FF000000"/>
      <name val="&quot;맑은 고딕&quot;"/>
    </font>
    <font>
      <sz val="11.0"/>
      <color rgb="FF000000"/>
      <name val="Monospace"/>
    </font>
    <font>
      <sz val="11.0"/>
      <color rgb="FF006100"/>
      <name val="&quot;맑은 고딕&quot;"/>
    </font>
    <font>
      <sz val="11.0"/>
      <color rgb="FF000000"/>
      <name val="Malgun Gothic"/>
    </font>
    <font>
      <b/>
      <sz val="11.0"/>
    </font>
    <font>
      <b/>
      <sz val="11.0"/>
      <color theme="1"/>
    </font>
    <font>
      <b/>
      <sz val="11.0"/>
      <color rgb="FF000000"/>
    </font>
    <font>
      <b/>
      <sz val="11.0"/>
      <color theme="1"/>
      <name val="Calibri"/>
    </font>
    <font>
      <sz val="11.0"/>
      <color theme="1"/>
      <name val="Calibri"/>
    </font>
    <font>
      <sz val="11.0"/>
    </font>
    <font>
      <sz val="11.0"/>
      <color rgb="FF000000"/>
      <name val="Calibri"/>
    </font>
    <font>
      <sz val="11.0"/>
      <color rgb="FF000000"/>
      <name val="굴림"/>
    </font>
    <font>
      <sz val="11.0"/>
      <color rgb="FF000000"/>
      <name val="Docs-Calibri"/>
    </font>
    <font>
      <b/>
      <sz val="9.0"/>
      <color rgb="FF000000"/>
      <name val="&quot;Helvetica Neue&quot;"/>
    </font>
    <font>
      <sz val="10.0"/>
    </font>
    <font>
      <sz val="10.0"/>
      <color rgb="FF000000"/>
    </font>
    <font>
      <sz val="9.0"/>
      <color rgb="FF000000"/>
      <name val="&quot;Helvetica Neue&quot;"/>
    </font>
  </fonts>
  <fills count="21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5" fillId="2" fontId="1" numFmtId="0" xfId="0" applyAlignment="1" applyBorder="1" applyFont="1">
      <alignment horizontal="center" readingOrder="0" shrinkToFit="0" vertical="center" wrapText="0"/>
    </xf>
    <xf borderId="6" fillId="0" fontId="2" numFmtId="0" xfId="0" applyBorder="1" applyFont="1"/>
    <xf borderId="4" fillId="3" fontId="5" numFmtId="0" xfId="0" applyAlignment="1" applyBorder="1" applyFill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horizontal="center" vertical="center"/>
    </xf>
    <xf borderId="7" fillId="0" fontId="2" numFmtId="0" xfId="0" applyBorder="1" applyFont="1"/>
    <xf borderId="5" fillId="0" fontId="6" numFmtId="0" xfId="0" applyAlignment="1" applyBorder="1" applyFont="1">
      <alignment horizontal="left" readingOrder="0"/>
    </xf>
    <xf borderId="5" fillId="4" fontId="4" numFmtId="0" xfId="0" applyAlignment="1" applyBorder="1" applyFill="1" applyFont="1">
      <alignment horizontal="center" readingOrder="0" vertical="center"/>
    </xf>
    <xf borderId="5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left" readingOrder="0" vertical="center"/>
    </xf>
    <xf borderId="5" fillId="5" fontId="2" numFmtId="0" xfId="0" applyAlignment="1" applyBorder="1" applyFill="1" applyFont="1">
      <alignment horizontal="center" readingOrder="0" vertical="center"/>
    </xf>
    <xf borderId="5" fillId="5" fontId="2" numFmtId="0" xfId="0" applyAlignment="1" applyBorder="1" applyFont="1">
      <alignment readingOrder="0"/>
    </xf>
    <xf borderId="5" fillId="4" fontId="7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6" fontId="5" numFmtId="0" xfId="0" applyAlignment="1" applyFill="1" applyFont="1">
      <alignment horizontal="center" readingOrder="0" vertical="center"/>
    </xf>
    <xf borderId="0" fillId="0" fontId="5" numFmtId="0" xfId="0" applyFont="1"/>
    <xf borderId="0" fillId="7" fontId="5" numFmtId="0" xfId="0" applyAlignment="1" applyFill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7" fontId="4" numFmtId="0" xfId="0" applyAlignment="1" applyFont="1">
      <alignment readingOrder="0" vertical="center"/>
    </xf>
    <xf borderId="0" fillId="0" fontId="17" numFmtId="0" xfId="0" applyAlignment="1" applyFont="1">
      <alignment readingOrder="0"/>
    </xf>
    <xf borderId="0" fillId="4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8" numFmtId="0" xfId="0" applyAlignment="1" applyFont="1">
      <alignment shrinkToFit="0" vertical="bottom" wrapText="0"/>
    </xf>
    <xf borderId="5" fillId="0" fontId="19" numFmtId="0" xfId="0" applyAlignment="1" applyBorder="1" applyFont="1">
      <alignment horizontal="center" readingOrder="0" shrinkToFit="0" vertical="top" wrapText="0"/>
    </xf>
    <xf borderId="3" fillId="0" fontId="19" numFmtId="0" xfId="0" applyAlignment="1" applyBorder="1" applyFont="1">
      <alignment horizontal="center" readingOrder="0" shrinkToFit="0" vertical="top" wrapText="0"/>
    </xf>
    <xf borderId="8" fillId="0" fontId="19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horizontal="center" shrinkToFit="0" vertical="bottom" wrapText="0"/>
    </xf>
    <xf borderId="6" fillId="0" fontId="19" numFmtId="0" xfId="0" applyAlignment="1" applyBorder="1" applyFont="1">
      <alignment horizontal="center" readingOrder="0" shrinkToFit="0" vertical="top" wrapText="0"/>
    </xf>
    <xf borderId="0" fillId="0" fontId="18" numFmtId="0" xfId="0" applyAlignment="1" applyFont="1">
      <alignment horizontal="center" readingOrder="0" shrinkToFit="0" vertical="bottom" wrapText="0"/>
    </xf>
    <xf borderId="0" fillId="0" fontId="18" numFmtId="3" xfId="0" applyAlignment="1" applyFont="1" applyNumberFormat="1">
      <alignment horizontal="right" readingOrder="0" shrinkToFit="0" vertical="bottom" wrapText="0"/>
    </xf>
    <xf borderId="0" fillId="4" fontId="18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center" readingOrder="0" shrinkToFit="0" vertical="center" wrapText="0"/>
    </xf>
    <xf borderId="0" fillId="0" fontId="18" numFmtId="3" xfId="0" applyAlignment="1" applyFont="1" applyNumberFormat="1">
      <alignment readingOrder="0" shrinkToFit="0" vertical="bottom" wrapText="0"/>
    </xf>
    <xf borderId="0" fillId="4" fontId="18" numFmtId="0" xfId="0" applyAlignment="1" applyFont="1">
      <alignment shrinkToFit="0" vertical="bottom" wrapText="0"/>
    </xf>
    <xf borderId="0" fillId="0" fontId="21" numFmtId="0" xfId="0" applyAlignment="1" applyFont="1">
      <alignment horizontal="center" readingOrder="0" shrinkToFit="0" vertical="center" wrapText="0"/>
    </xf>
    <xf borderId="0" fillId="0" fontId="18" numFmtId="0" xfId="0" applyAlignment="1" applyFont="1">
      <alignment horizontal="center" readingOrder="0" shrinkToFit="0" vertical="center" wrapText="0"/>
    </xf>
    <xf borderId="0" fillId="0" fontId="18" numFmtId="0" xfId="0" applyAlignment="1" applyFont="1">
      <alignment horizontal="center" shrinkToFit="0" vertical="center" wrapText="0"/>
    </xf>
    <xf borderId="0" fillId="5" fontId="18" numFmtId="0" xfId="0" applyAlignment="1" applyFont="1">
      <alignment readingOrder="0" shrinkToFit="0" vertical="bottom" wrapText="0"/>
    </xf>
    <xf borderId="0" fillId="8" fontId="18" numFmtId="0" xfId="0" applyAlignment="1" applyFill="1" applyFont="1">
      <alignment shrinkToFit="0" vertical="bottom" wrapText="0"/>
    </xf>
    <xf borderId="0" fillId="0" fontId="22" numFmtId="0" xfId="0" applyAlignment="1" applyFont="1">
      <alignment horizontal="center" readingOrder="0" shrinkToFit="0" vertical="center" wrapText="0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0" fillId="0" fontId="26" numFmtId="0" xfId="0" applyAlignment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0" fillId="9" fontId="18" numFmtId="0" xfId="0" applyAlignment="1" applyFill="1" applyFont="1">
      <alignment readingOrder="0" shrinkToFit="0" vertical="bottom" wrapText="0"/>
    </xf>
    <xf borderId="0" fillId="10" fontId="28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9" numFmtId="0" xfId="0" applyAlignment="1" applyFont="1">
      <alignment horizontal="center" readingOrder="0" shrinkToFit="0" vertical="bottom" wrapText="0"/>
    </xf>
    <xf borderId="8" fillId="0" fontId="19" numFmtId="0" xfId="0" applyAlignment="1" applyBorder="1" applyFont="1">
      <alignment horizontal="center" readingOrder="0" shrinkToFit="0" vertical="top" wrapText="0"/>
    </xf>
    <xf borderId="0" fillId="0" fontId="18" numFmtId="0" xfId="0" applyAlignment="1" applyFont="1">
      <alignment readingOrder="0" shrinkToFit="0" wrapText="0"/>
    </xf>
    <xf borderId="0" fillId="0" fontId="18" numFmtId="11" xfId="0" applyAlignment="1" applyFont="1" applyNumberFormat="1">
      <alignment horizontal="right" readingOrder="0" shrinkToFit="0" vertical="bottom" wrapText="0"/>
    </xf>
    <xf borderId="0" fillId="4" fontId="30" numFmtId="0" xfId="0" applyAlignment="1" applyFont="1">
      <alignment horizontal="left" readingOrder="0" shrinkToFit="0" wrapText="1"/>
    </xf>
    <xf borderId="0" fillId="0" fontId="19" numFmtId="0" xfId="0" applyAlignment="1" applyFont="1">
      <alignment horizontal="center" readingOrder="0" shrinkToFit="0" wrapText="0"/>
    </xf>
    <xf borderId="5" fillId="0" fontId="18" numFmtId="0" xfId="0" applyAlignment="1" applyBorder="1" applyFont="1">
      <alignment horizontal="center" readingOrder="0" shrinkToFit="0" wrapText="0"/>
    </xf>
    <xf borderId="3" fillId="0" fontId="18" numFmtId="0" xfId="0" applyAlignment="1" applyBorder="1" applyFont="1">
      <alignment horizontal="center" readingOrder="0" shrinkToFit="0" wrapText="0"/>
    </xf>
    <xf borderId="0" fillId="11" fontId="31" numFmtId="0" xfId="0" applyAlignment="1" applyFill="1" applyFont="1">
      <alignment horizontal="center" readingOrder="0" shrinkToFit="0" wrapText="0"/>
    </xf>
    <xf borderId="6" fillId="0" fontId="18" numFmtId="0" xfId="0" applyAlignment="1" applyBorder="1" applyFont="1">
      <alignment horizontal="center" readingOrder="0" shrinkToFit="0" wrapText="0"/>
    </xf>
    <xf borderId="8" fillId="0" fontId="18" numFmtId="0" xfId="0" applyAlignment="1" applyBorder="1" applyFont="1">
      <alignment horizontal="center" readingOrder="0" shrinkToFit="0" vertical="center" wrapText="0"/>
    </xf>
    <xf borderId="7" fillId="0" fontId="18" numFmtId="0" xfId="0" applyAlignment="1" applyBorder="1" applyFont="1">
      <alignment horizontal="center" readingOrder="0" shrinkToFit="0" wrapText="0"/>
    </xf>
    <xf borderId="9" fillId="0" fontId="2" numFmtId="0" xfId="0" applyBorder="1" applyFont="1"/>
    <xf borderId="0" fillId="8" fontId="31" numFmtId="0" xfId="0" applyAlignment="1" applyFont="1">
      <alignment horizontal="center" readingOrder="0" shrinkToFit="0" wrapText="0"/>
    </xf>
    <xf borderId="6" fillId="12" fontId="18" numFmtId="0" xfId="0" applyAlignment="1" applyBorder="1" applyFill="1" applyFont="1">
      <alignment horizontal="center" readingOrder="0" shrinkToFit="0" wrapText="0"/>
    </xf>
    <xf borderId="9" fillId="12" fontId="18" numFmtId="0" xfId="0" applyAlignment="1" applyBorder="1" applyFont="1">
      <alignment horizontal="center" readingOrder="0" shrinkToFit="0" wrapText="0"/>
    </xf>
    <xf borderId="9" fillId="0" fontId="18" numFmtId="0" xfId="0" applyAlignment="1" applyBorder="1" applyFont="1">
      <alignment horizontal="center" shrinkToFit="0" wrapText="0"/>
    </xf>
    <xf borderId="0" fillId="13" fontId="31" numFmtId="0" xfId="0" applyAlignment="1" applyFill="1" applyFont="1">
      <alignment horizontal="center" readingOrder="0" shrinkToFit="0" wrapText="0"/>
    </xf>
    <xf borderId="6" fillId="13" fontId="18" numFmtId="0" xfId="0" applyAlignment="1" applyBorder="1" applyFont="1">
      <alignment horizontal="center" readingOrder="0" shrinkToFit="0" wrapText="0"/>
    </xf>
    <xf borderId="9" fillId="13" fontId="18" numFmtId="0" xfId="0" applyAlignment="1" applyBorder="1" applyFont="1">
      <alignment horizontal="center" readingOrder="0" shrinkToFit="0" wrapText="0"/>
    </xf>
    <xf borderId="7" fillId="0" fontId="18" numFmtId="0" xfId="0" applyAlignment="1" applyBorder="1" applyFont="1">
      <alignment horizontal="center" readingOrder="0" shrinkToFit="0" vertical="center" wrapText="0"/>
    </xf>
    <xf borderId="0" fillId="14" fontId="31" numFmtId="0" xfId="0" applyAlignment="1" applyFill="1" applyFont="1">
      <alignment horizontal="center" readingOrder="0" shrinkToFit="0" wrapText="0"/>
    </xf>
    <xf borderId="6" fillId="11" fontId="18" numFmtId="0" xfId="0" applyAlignment="1" applyBorder="1" applyFont="1">
      <alignment horizontal="center" readingOrder="0" shrinkToFit="0" wrapText="0"/>
    </xf>
    <xf borderId="9" fillId="11" fontId="18" numFmtId="0" xfId="0" applyAlignment="1" applyBorder="1" applyFont="1">
      <alignment horizontal="center" readingOrder="0" shrinkToFit="0" wrapText="0"/>
    </xf>
    <xf borderId="0" fillId="15" fontId="31" numFmtId="0" xfId="0" applyAlignment="1" applyFill="1" applyFont="1">
      <alignment horizontal="center" readingOrder="0" shrinkToFit="0" wrapText="0"/>
    </xf>
    <xf borderId="5" fillId="0" fontId="32" numFmtId="0" xfId="0" applyAlignment="1" applyBorder="1" applyFont="1">
      <alignment horizontal="center" readingOrder="0" shrinkToFit="0" wrapText="0"/>
    </xf>
    <xf borderId="4" fillId="0" fontId="32" numFmtId="0" xfId="0" applyAlignment="1" applyBorder="1" applyFont="1">
      <alignment horizontal="center" readingOrder="0" shrinkToFit="0" vertical="center" wrapText="0"/>
    </xf>
    <xf borderId="5" fillId="16" fontId="32" numFmtId="0" xfId="0" applyAlignment="1" applyBorder="1" applyFill="1" applyFont="1">
      <alignment horizontal="center" readingOrder="0" shrinkToFit="0" wrapText="0"/>
    </xf>
    <xf borderId="5" fillId="17" fontId="32" numFmtId="0" xfId="0" applyAlignment="1" applyBorder="1" applyFill="1" applyFont="1">
      <alignment horizontal="center" readingOrder="0" shrinkToFit="0" wrapText="0"/>
    </xf>
    <xf borderId="5" fillId="8" fontId="32" numFmtId="0" xfId="0" applyAlignment="1" applyBorder="1" applyFont="1">
      <alignment horizontal="center" readingOrder="0" shrinkToFit="0" wrapText="0"/>
    </xf>
    <xf borderId="5" fillId="18" fontId="32" numFmtId="0" xfId="0" applyAlignment="1" applyBorder="1" applyFill="1" applyFont="1">
      <alignment horizontal="center" readingOrder="0" shrinkToFit="0" wrapText="0"/>
    </xf>
    <xf borderId="5" fillId="0" fontId="32" numFmtId="0" xfId="0" applyAlignment="1" applyBorder="1" applyFont="1">
      <alignment horizontal="center" shrinkToFit="0" wrapText="0"/>
    </xf>
    <xf borderId="5" fillId="9" fontId="33" numFmtId="0" xfId="0" applyAlignment="1" applyBorder="1" applyFont="1">
      <alignment horizontal="center" vertical="center"/>
    </xf>
    <xf borderId="5" fillId="9" fontId="34" numFmtId="0" xfId="0" applyAlignment="1" applyBorder="1" applyFont="1">
      <alignment horizontal="center" vertical="center"/>
    </xf>
    <xf borderId="5" fillId="9" fontId="35" numFmtId="0" xfId="0" applyAlignment="1" applyBorder="1" applyFont="1">
      <alignment horizontal="center" readingOrder="0" shrinkToFit="0" vertical="center" wrapText="0"/>
    </xf>
    <xf borderId="5" fillId="9" fontId="7" numFmtId="0" xfId="0" applyAlignment="1" applyBorder="1" applyFont="1">
      <alignment horizontal="center" readingOrder="0" vertical="center"/>
    </xf>
    <xf borderId="5" fillId="9" fontId="19" numFmtId="0" xfId="0" applyAlignment="1" applyBorder="1" applyFont="1">
      <alignment horizontal="center" readingOrder="0" shrinkToFit="0" vertical="center" wrapText="0"/>
    </xf>
    <xf borderId="5" fillId="0" fontId="36" numFmtId="0" xfId="0" applyAlignment="1" applyBorder="1" applyFont="1">
      <alignment horizontal="center" vertical="top"/>
    </xf>
    <xf borderId="0" fillId="0" fontId="37" numFmtId="0" xfId="0" applyFont="1"/>
    <xf borderId="0" fillId="0" fontId="38" numFmtId="49" xfId="0" applyFont="1" applyNumberFormat="1"/>
    <xf borderId="0" fillId="0" fontId="39" numFmtId="0" xfId="0" applyAlignment="1" applyFont="1">
      <alignment readingOrder="0" shrinkToFit="0" vertical="bottom" wrapText="0"/>
    </xf>
    <xf borderId="0" fillId="0" fontId="39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39" numFmtId="0" xfId="0" applyAlignment="1" applyFont="1">
      <alignment shrinkToFit="0" vertical="bottom" wrapText="0"/>
    </xf>
    <xf borderId="0" fillId="0" fontId="37" numFmtId="49" xfId="0" applyFont="1" applyNumberFormat="1"/>
    <xf borderId="0" fillId="0" fontId="37" numFmtId="0" xfId="0" applyAlignment="1" applyFont="1">
      <alignment readingOrder="0"/>
    </xf>
    <xf borderId="0" fillId="0" fontId="38" numFmtId="49" xfId="0" applyAlignment="1" applyFont="1" applyNumberFormat="1">
      <alignment readingOrder="0"/>
    </xf>
    <xf borderId="0" fillId="0" fontId="37" numFmtId="49" xfId="0" applyAlignment="1" applyFont="1" applyNumberFormat="1">
      <alignment readingOrder="0"/>
    </xf>
    <xf borderId="0" fillId="4" fontId="40" numFmtId="0" xfId="0" applyAlignment="1" applyFont="1">
      <alignment readingOrder="0"/>
    </xf>
    <xf borderId="0" fillId="4" fontId="41" numFmtId="0" xfId="0" applyAlignment="1" applyFont="1">
      <alignment horizontal="left" readingOrder="0"/>
    </xf>
    <xf borderId="5" fillId="0" fontId="7" numFmtId="0" xfId="0" applyAlignment="1" applyBorder="1" applyFont="1">
      <alignment horizontal="center" readingOrder="0"/>
    </xf>
    <xf borderId="5" fillId="0" fontId="19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readingOrder="0" shrinkToFit="0" vertical="center" wrapText="0"/>
    </xf>
    <xf borderId="5" fillId="4" fontId="42" numFmtId="0" xfId="0" applyAlignment="1" applyBorder="1" applyFont="1">
      <alignment horizontal="right"/>
    </xf>
    <xf borderId="5" fillId="4" fontId="42" numFmtId="0" xfId="0" applyAlignment="1" applyBorder="1" applyFont="1">
      <alignment horizontal="right" readingOrder="0"/>
    </xf>
    <xf borderId="5" fillId="0" fontId="18" numFmtId="0" xfId="0" applyAlignment="1" applyBorder="1" applyFont="1">
      <alignment horizontal="center" readingOrder="0" shrinkToFit="0" vertical="center" wrapText="0"/>
    </xf>
    <xf borderId="4" fillId="0" fontId="18" numFmtId="0" xfId="0" applyAlignment="1" applyBorder="1" applyFont="1">
      <alignment horizontal="center" readingOrder="0" shrinkToFit="0" wrapText="0"/>
    </xf>
    <xf borderId="5" fillId="0" fontId="43" numFmtId="9" xfId="0" applyAlignment="1" applyBorder="1" applyFont="1" applyNumberFormat="1">
      <alignment horizontal="center" readingOrder="0" vertical="center"/>
    </xf>
    <xf borderId="5" fillId="0" fontId="44" numFmtId="0" xfId="0" applyAlignment="1" applyBorder="1" applyFont="1">
      <alignment horizontal="center" readingOrder="0" shrinkToFit="0" vertical="center" wrapText="0"/>
    </xf>
    <xf borderId="4" fillId="0" fontId="18" numFmtId="0" xfId="0" applyAlignment="1" applyBorder="1" applyFont="1">
      <alignment horizontal="center" readingOrder="0" shrinkToFit="0" vertical="center" wrapText="0"/>
    </xf>
    <xf borderId="5" fillId="19" fontId="42" numFmtId="0" xfId="0" applyAlignment="1" applyBorder="1" applyFill="1" applyFont="1">
      <alignment horizontal="right" readingOrder="0"/>
    </xf>
    <xf borderId="5" fillId="19" fontId="45" numFmtId="0" xfId="0" applyAlignment="1" applyBorder="1" applyFont="1">
      <alignment horizontal="right" readingOrder="0"/>
    </xf>
    <xf borderId="5" fillId="0" fontId="44" numFmtId="0" xfId="0" applyAlignment="1" applyBorder="1" applyFont="1">
      <alignment horizontal="center" readingOrder="0" vertical="center"/>
    </xf>
    <xf borderId="5" fillId="4" fontId="45" numFmtId="0" xfId="0" applyAlignment="1" applyBorder="1" applyFont="1">
      <alignment horizontal="right" readingOrder="0"/>
    </xf>
    <xf borderId="5" fillId="12" fontId="18" numFmtId="0" xfId="0" applyAlignment="1" applyBorder="1" applyFont="1">
      <alignment horizontal="center" readingOrder="0" shrinkToFit="0" wrapText="0"/>
    </xf>
    <xf borderId="5" fillId="13" fontId="18" numFmtId="0" xfId="0" applyAlignment="1" applyBorder="1" applyFont="1">
      <alignment horizontal="center" readingOrder="0" shrinkToFit="0" wrapText="0"/>
    </xf>
    <xf borderId="5" fillId="19" fontId="42" numFmtId="9" xfId="0" applyAlignment="1" applyBorder="1" applyFont="1" applyNumberFormat="1">
      <alignment horizontal="right" readingOrder="0"/>
    </xf>
    <xf borderId="5" fillId="11" fontId="18" numFmtId="0" xfId="0" applyAlignment="1" applyBorder="1" applyFont="1">
      <alignment horizontal="center" readingOrder="0" shrinkToFit="0" wrapText="0"/>
    </xf>
    <xf borderId="5" fillId="4" fontId="42" numFmtId="9" xfId="0" applyAlignment="1" applyBorder="1" applyFont="1" applyNumberFormat="1">
      <alignment horizontal="right" readingOrder="0"/>
    </xf>
    <xf borderId="5" fillId="4" fontId="42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5" fillId="20" fontId="42" numFmtId="0" xfId="0" applyAlignment="1" applyBorder="1" applyFill="1" applyFont="1">
      <alignment horizontal="right" readingOrder="0"/>
    </xf>
    <xf borderId="5" fillId="20" fontId="45" numFmtId="0" xfId="0" applyAlignment="1" applyBorder="1" applyFont="1">
      <alignment horizontal="right" readingOrder="0"/>
    </xf>
    <xf borderId="0" fillId="5" fontId="42" numFmtId="0" xfId="0" applyAlignment="1" applyFont="1">
      <alignment horizontal="right" readingOrder="0"/>
    </xf>
    <xf borderId="0" fillId="5" fontId="45" numFmtId="0" xfId="0" applyAlignment="1" applyFont="1">
      <alignment horizontal="right" readingOrder="0"/>
    </xf>
    <xf borderId="0" fillId="5" fontId="42" numFmtId="9" xfId="0" applyAlignment="1" applyFont="1" applyNumberFormat="1">
      <alignment horizontal="right" readingOrder="0"/>
    </xf>
    <xf borderId="0" fillId="4" fontId="42" numFmtId="0" xfId="0" applyAlignment="1" applyFont="1">
      <alignment horizontal="right" readingOrder="0"/>
    </xf>
    <xf borderId="0" fillId="4" fontId="45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895350</xdr:colOff>
      <xdr:row>11</xdr:row>
      <xdr:rowOff>38100</xdr:rowOff>
    </xdr:from>
    <xdr:ext cx="4581525" cy="27527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ir.go.kr/home/main.do" TargetMode="External"/><Relationship Id="rId2" Type="http://schemas.openxmlformats.org/officeDocument/2006/relationships/hyperlink" Target="http://www.gir.go.kr/home/main.do" TargetMode="External"/><Relationship Id="rId3" Type="http://schemas.openxmlformats.org/officeDocument/2006/relationships/hyperlink" Target="https://opendart.fss.or.kr/guide/detail.do?apiGrpCd=DS002&amp;apiId=2019010" TargetMode="External"/><Relationship Id="rId4" Type="http://schemas.openxmlformats.org/officeDocument/2006/relationships/hyperlink" Target="https://www.data.go.kr/data/15028088/fileData.do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opendart.fss.or.kr/guide/detail.do?apiGrpCd=DS002&amp;apiId=2019005" TargetMode="External"/><Relationship Id="rId9" Type="http://schemas.openxmlformats.org/officeDocument/2006/relationships/hyperlink" Target="https://opendart.fss.or.kr/guide/detail.do?apiGrpCd=DS002&amp;apiId=2019013" TargetMode="External"/><Relationship Id="rId5" Type="http://schemas.openxmlformats.org/officeDocument/2006/relationships/hyperlink" Target="https://opendart.fss.or.kr/guide/detail.do?apiGrpCd=DS002&amp;apiId=2019011" TargetMode="External"/><Relationship Id="rId6" Type="http://schemas.openxmlformats.org/officeDocument/2006/relationships/hyperlink" Target="https://opendart.fss.or.kr/guide/detail.do?apiGrpCd=DS002&amp;apiId=2019011" TargetMode="External"/><Relationship Id="rId7" Type="http://schemas.openxmlformats.org/officeDocument/2006/relationships/hyperlink" Target="https://opendart.fss.or.kr/guide/detail.do?apiGrpCd=DS002&amp;apiId=2019010" TargetMode="External"/><Relationship Id="rId8" Type="http://schemas.openxmlformats.org/officeDocument/2006/relationships/hyperlink" Target="https://opendart.fss.or.kr/guide/detail.do?apiGrpCd=DS002&amp;apiId=2019007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m.ceoscoredaily.com/page/view/2020092915504858366" TargetMode="External"/><Relationship Id="rId10" Type="http://schemas.openxmlformats.org/officeDocument/2006/relationships/hyperlink" Target="https://cosmax.com/new/download/2020_COSMAX_Sustainability_Report.pdf" TargetMode="External"/><Relationship Id="rId13" Type="http://schemas.openxmlformats.org/officeDocument/2006/relationships/hyperlink" Target="https://rreport.einfomax.co.kr/report/ezmziqcgmgiikkcgcgccqgz.pdf" TargetMode="External"/><Relationship Id="rId12" Type="http://schemas.openxmlformats.org/officeDocument/2006/relationships/hyperlink" Target="https://media.dongwon.com/news/archive" TargetMode="External"/><Relationship Id="rId1" Type="http://schemas.openxmlformats.org/officeDocument/2006/relationships/hyperlink" Target="https://www.hmm21.com/ebiz/introduce/__icsFiles/HMM_sustainabilty_report_2020(KOR).pdf" TargetMode="External"/><Relationship Id="rId2" Type="http://schemas.openxmlformats.org/officeDocument/2006/relationships/hyperlink" Target="https://www.koreaaero.com/KO/Sustainability/EnvironmentalManagement.aspx" TargetMode="External"/><Relationship Id="rId3" Type="http://schemas.openxmlformats.org/officeDocument/2006/relationships/hyperlink" Target="https://invest.s1.co.kr:1447/invest/operatingReport.do" TargetMode="External"/><Relationship Id="rId4" Type="http://schemas.openxmlformats.org/officeDocument/2006/relationships/hyperlink" Target="https://www.ls-electric.com/ko/company/data/2020_2021_%EA%B5%AD%EB%AC%B8_%EC%A7%80%EC%86%8D%EA%B0%80%EB%8A%A5%EA%B2%BD%EC%98%81%EB%B3%B4%EA%B3%A0%EC%84%9C.pdf" TargetMode="External"/><Relationship Id="rId9" Type="http://schemas.openxmlformats.org/officeDocument/2006/relationships/hyperlink" Target="https://kind.krx.co.kr/common/disclsviewer.do?method=search&amp;acptno=20210817002364" TargetMode="External"/><Relationship Id="rId15" Type="http://schemas.openxmlformats.org/officeDocument/2006/relationships/hyperlink" Target="https://media.dongwon.com/news/archive" TargetMode="External"/><Relationship Id="rId14" Type="http://schemas.openxmlformats.org/officeDocument/2006/relationships/hyperlink" Target="https://company.lottechilsung.co.kr/kor/management/SDGs/contentsid/867/index.do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://www.lxinternational.com/files/befo_kr/pdf/kor_report_2020-2021.pdf" TargetMode="External"/><Relationship Id="rId5" Type="http://schemas.openxmlformats.org/officeDocument/2006/relationships/hyperlink" Target="http://www.lscns.co.kr/upload/download/LS_2020_reports_korean.pdf" TargetMode="External"/><Relationship Id="rId6" Type="http://schemas.openxmlformats.org/officeDocument/2006/relationships/hyperlink" Target="https://www.youngone.co.kr/esg/milestone-report/" TargetMode="External"/><Relationship Id="rId7" Type="http://schemas.openxmlformats.org/officeDocument/2006/relationships/hyperlink" Target="https://www.industrynews.co.kr/news/articleView.html?idxno=40948" TargetMode="External"/><Relationship Id="rId8" Type="http://schemas.openxmlformats.org/officeDocument/2006/relationships/hyperlink" Target="https://www.dlenc.co.kr/sustainability/manage/Report01.d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8.14"/>
    <col customWidth="1" min="3" max="3" width="28.71"/>
    <col customWidth="1" min="5" max="5" width="43.43"/>
    <col customWidth="1" min="6" max="6" width="60.14"/>
    <col customWidth="1" min="8" max="8" width="54.0"/>
  </cols>
  <sheetData>
    <row r="1">
      <c r="A1" s="1" t="s">
        <v>0</v>
      </c>
      <c r="B1" s="2"/>
      <c r="C1" s="3"/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7</v>
      </c>
      <c r="B2" s="7" t="s">
        <v>8</v>
      </c>
      <c r="C2" s="7" t="s">
        <v>9</v>
      </c>
      <c r="D2" s="8"/>
      <c r="E2" s="8"/>
      <c r="F2" s="8"/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9" t="s">
        <v>10</v>
      </c>
      <c r="B3" s="10" t="s">
        <v>11</v>
      </c>
      <c r="C3" s="11" t="s">
        <v>11</v>
      </c>
      <c r="D3" s="11" t="s">
        <v>12</v>
      </c>
      <c r="E3" s="11" t="s">
        <v>13</v>
      </c>
      <c r="F3" s="12" t="s">
        <v>14</v>
      </c>
      <c r="G3" s="13"/>
      <c r="H3" s="12" t="s">
        <v>15</v>
      </c>
      <c r="I3" s="14"/>
    </row>
    <row r="4">
      <c r="A4" s="15"/>
      <c r="B4" s="15"/>
      <c r="C4" s="11" t="s">
        <v>16</v>
      </c>
      <c r="D4" s="11" t="s">
        <v>17</v>
      </c>
      <c r="E4" s="11" t="s">
        <v>18</v>
      </c>
      <c r="F4" s="12" t="s">
        <v>19</v>
      </c>
      <c r="G4" s="13"/>
      <c r="H4" s="12" t="s">
        <v>20</v>
      </c>
      <c r="I4" s="11" t="s">
        <v>21</v>
      </c>
    </row>
    <row r="5">
      <c r="A5" s="15"/>
      <c r="B5" s="8"/>
      <c r="C5" s="11" t="s">
        <v>22</v>
      </c>
      <c r="D5" s="11" t="s">
        <v>23</v>
      </c>
      <c r="E5" s="11" t="s">
        <v>24</v>
      </c>
      <c r="F5" s="12" t="s">
        <v>25</v>
      </c>
      <c r="G5" s="13"/>
      <c r="H5" s="13"/>
      <c r="I5" s="14"/>
    </row>
    <row r="6">
      <c r="A6" s="15"/>
      <c r="B6" s="10" t="s">
        <v>26</v>
      </c>
      <c r="C6" s="11" t="s">
        <v>27</v>
      </c>
      <c r="D6" s="11" t="s">
        <v>28</v>
      </c>
      <c r="E6" s="11" t="s">
        <v>29</v>
      </c>
      <c r="F6" s="12" t="s">
        <v>30</v>
      </c>
      <c r="G6" s="13"/>
      <c r="H6" s="12" t="s">
        <v>15</v>
      </c>
      <c r="I6" s="14"/>
    </row>
    <row r="7">
      <c r="A7" s="15"/>
      <c r="B7" s="8"/>
      <c r="C7" s="11" t="s">
        <v>31</v>
      </c>
      <c r="D7" s="11" t="s">
        <v>32</v>
      </c>
      <c r="E7" s="11" t="s">
        <v>33</v>
      </c>
      <c r="F7" s="12" t="s">
        <v>19</v>
      </c>
      <c r="G7" s="13"/>
      <c r="H7" s="12" t="s">
        <v>20</v>
      </c>
      <c r="I7" s="11" t="s">
        <v>21</v>
      </c>
    </row>
    <row r="8">
      <c r="A8" s="15"/>
      <c r="B8" s="11" t="s">
        <v>34</v>
      </c>
      <c r="C8" s="11" t="s">
        <v>35</v>
      </c>
      <c r="D8" s="11" t="s">
        <v>36</v>
      </c>
      <c r="E8" s="11" t="s">
        <v>37</v>
      </c>
      <c r="F8" s="16" t="s">
        <v>38</v>
      </c>
      <c r="G8" s="13"/>
      <c r="H8" s="13"/>
      <c r="I8" s="14"/>
    </row>
    <row r="9">
      <c r="A9" s="15"/>
      <c r="B9" s="10" t="s">
        <v>39</v>
      </c>
      <c r="C9" s="11" t="s">
        <v>40</v>
      </c>
      <c r="D9" s="11" t="s">
        <v>41</v>
      </c>
      <c r="E9" s="11" t="s">
        <v>42</v>
      </c>
      <c r="F9" s="12" t="s">
        <v>43</v>
      </c>
      <c r="G9" s="13"/>
      <c r="H9" s="13"/>
      <c r="I9" s="14"/>
    </row>
    <row r="10">
      <c r="A10" s="8"/>
      <c r="B10" s="8"/>
      <c r="C10" s="11" t="s">
        <v>44</v>
      </c>
      <c r="D10" s="11" t="s">
        <v>45</v>
      </c>
      <c r="E10" s="11" t="s">
        <v>46</v>
      </c>
      <c r="F10" s="12" t="s">
        <v>47</v>
      </c>
      <c r="G10" s="13"/>
      <c r="H10" s="13"/>
      <c r="I10" s="14"/>
    </row>
    <row r="11">
      <c r="A11" s="9" t="s">
        <v>48</v>
      </c>
      <c r="B11" s="11" t="s">
        <v>49</v>
      </c>
      <c r="C11" s="11" t="s">
        <v>50</v>
      </c>
      <c r="D11" s="11" t="s">
        <v>51</v>
      </c>
      <c r="E11" s="11" t="s">
        <v>52</v>
      </c>
      <c r="F11" s="12" t="s">
        <v>53</v>
      </c>
      <c r="G11" s="13"/>
      <c r="H11" s="13"/>
      <c r="I11" s="14"/>
    </row>
    <row r="12">
      <c r="A12" s="15"/>
      <c r="B12" s="10" t="s">
        <v>54</v>
      </c>
      <c r="C12" s="11" t="s">
        <v>55</v>
      </c>
      <c r="D12" s="11" t="s">
        <v>56</v>
      </c>
      <c r="E12" s="10" t="s">
        <v>57</v>
      </c>
      <c r="F12" s="12" t="s">
        <v>58</v>
      </c>
      <c r="G12" s="13"/>
      <c r="H12" s="13"/>
      <c r="I12" s="14"/>
    </row>
    <row r="13">
      <c r="A13" s="15"/>
      <c r="B13" s="15"/>
      <c r="C13" s="11" t="s">
        <v>59</v>
      </c>
      <c r="D13" s="11" t="s">
        <v>60</v>
      </c>
      <c r="E13" s="15"/>
      <c r="F13" s="12" t="s">
        <v>61</v>
      </c>
      <c r="G13" s="13"/>
      <c r="H13" s="13"/>
      <c r="I13" s="14"/>
    </row>
    <row r="14">
      <c r="A14" s="8"/>
      <c r="B14" s="8"/>
      <c r="C14" s="11" t="s">
        <v>62</v>
      </c>
      <c r="D14" s="11" t="s">
        <v>63</v>
      </c>
      <c r="E14" s="8"/>
      <c r="F14" s="12" t="s">
        <v>64</v>
      </c>
      <c r="G14" s="13"/>
      <c r="H14" s="13"/>
      <c r="I14" s="14"/>
    </row>
    <row r="15">
      <c r="A15" s="9" t="s">
        <v>65</v>
      </c>
      <c r="B15" s="10" t="s">
        <v>66</v>
      </c>
      <c r="C15" s="11" t="s">
        <v>67</v>
      </c>
      <c r="D15" s="11" t="s">
        <v>68</v>
      </c>
      <c r="E15" s="11" t="s">
        <v>69</v>
      </c>
      <c r="F15" s="12" t="s">
        <v>70</v>
      </c>
      <c r="G15" s="13"/>
      <c r="H15" s="12"/>
      <c r="I15" s="14"/>
    </row>
    <row r="16">
      <c r="A16" s="15"/>
      <c r="B16" s="8"/>
      <c r="C16" s="11" t="s">
        <v>71</v>
      </c>
      <c r="D16" s="11" t="s">
        <v>72</v>
      </c>
      <c r="E16" s="11" t="s">
        <v>73</v>
      </c>
      <c r="F16" s="12" t="s">
        <v>74</v>
      </c>
      <c r="G16" s="13"/>
      <c r="H16" s="13"/>
      <c r="I16" s="14"/>
    </row>
    <row r="17">
      <c r="A17" s="15"/>
      <c r="B17" s="10" t="s">
        <v>75</v>
      </c>
      <c r="C17" s="11" t="s">
        <v>76</v>
      </c>
      <c r="D17" s="11" t="s">
        <v>77</v>
      </c>
      <c r="E17" s="11" t="s">
        <v>78</v>
      </c>
      <c r="F17" s="12" t="s">
        <v>79</v>
      </c>
      <c r="G17" s="13"/>
      <c r="H17" s="13"/>
      <c r="I17" s="14"/>
    </row>
    <row r="18">
      <c r="A18" s="8"/>
      <c r="B18" s="8"/>
      <c r="C18" s="17" t="s">
        <v>80</v>
      </c>
      <c r="D18" s="11" t="s">
        <v>81</v>
      </c>
      <c r="E18" s="11" t="s">
        <v>82</v>
      </c>
      <c r="F18" s="18" t="s">
        <v>83</v>
      </c>
      <c r="G18" s="19"/>
      <c r="H18" s="12" t="s">
        <v>84</v>
      </c>
      <c r="I18" s="11" t="s">
        <v>21</v>
      </c>
    </row>
    <row r="19">
      <c r="A19" s="9" t="s">
        <v>85</v>
      </c>
      <c r="B19" s="11" t="s">
        <v>86</v>
      </c>
      <c r="C19" s="11" t="s">
        <v>87</v>
      </c>
      <c r="D19" s="11" t="s">
        <v>88</v>
      </c>
      <c r="E19" s="11" t="s">
        <v>89</v>
      </c>
      <c r="F19" s="20" t="s">
        <v>90</v>
      </c>
      <c r="G19" s="14"/>
      <c r="H19" s="20" t="s">
        <v>91</v>
      </c>
      <c r="I19" s="11" t="s">
        <v>21</v>
      </c>
    </row>
    <row r="20">
      <c r="A20" s="15"/>
      <c r="B20" s="17" t="s">
        <v>92</v>
      </c>
      <c r="C20" s="11" t="s">
        <v>93</v>
      </c>
      <c r="D20" s="11" t="s">
        <v>94</v>
      </c>
      <c r="E20" s="11" t="s">
        <v>95</v>
      </c>
      <c r="F20" s="20" t="s">
        <v>96</v>
      </c>
      <c r="G20" s="14"/>
      <c r="H20" s="11" t="s">
        <v>97</v>
      </c>
      <c r="I20" s="14"/>
    </row>
    <row r="21">
      <c r="A21" s="8"/>
      <c r="B21" s="11" t="s">
        <v>98</v>
      </c>
      <c r="C21" s="11" t="s">
        <v>99</v>
      </c>
      <c r="D21" s="11" t="s">
        <v>100</v>
      </c>
      <c r="E21" s="11" t="s">
        <v>101</v>
      </c>
      <c r="F21" s="20" t="s">
        <v>102</v>
      </c>
      <c r="G21" s="14"/>
      <c r="H21" s="14"/>
      <c r="I21" s="14"/>
    </row>
    <row r="22">
      <c r="A22" s="9" t="s">
        <v>103</v>
      </c>
      <c r="B22" s="10" t="s">
        <v>104</v>
      </c>
      <c r="C22" s="21" t="s">
        <v>105</v>
      </c>
      <c r="D22" s="21" t="s">
        <v>106</v>
      </c>
      <c r="E22" s="21" t="s">
        <v>107</v>
      </c>
      <c r="F22" s="22" t="s">
        <v>108</v>
      </c>
      <c r="G22" s="13"/>
      <c r="H22" s="13"/>
      <c r="I22" s="10"/>
    </row>
    <row r="23">
      <c r="A23" s="15"/>
      <c r="B23" s="15"/>
      <c r="C23" s="23" t="s">
        <v>109</v>
      </c>
      <c r="D23" s="11" t="s">
        <v>110</v>
      </c>
      <c r="E23" s="11" t="s">
        <v>111</v>
      </c>
      <c r="F23" s="12" t="s">
        <v>112</v>
      </c>
      <c r="G23" s="13"/>
      <c r="H23" s="13"/>
      <c r="I23" s="15"/>
    </row>
    <row r="24">
      <c r="A24" s="15"/>
      <c r="B24" s="8"/>
      <c r="C24" s="24" t="s">
        <v>113</v>
      </c>
      <c r="D24" s="11" t="s">
        <v>114</v>
      </c>
      <c r="E24" s="11" t="s">
        <v>115</v>
      </c>
      <c r="F24" s="12" t="s">
        <v>116</v>
      </c>
      <c r="G24" s="13"/>
      <c r="H24" s="13"/>
      <c r="I24" s="8"/>
    </row>
    <row r="25">
      <c r="A25" s="8"/>
      <c r="B25" s="11" t="s">
        <v>117</v>
      </c>
      <c r="C25" s="25" t="s">
        <v>118</v>
      </c>
      <c r="D25" s="11" t="s">
        <v>106</v>
      </c>
      <c r="E25" s="11" t="s">
        <v>119</v>
      </c>
      <c r="F25" s="12" t="s">
        <v>120</v>
      </c>
      <c r="G25" s="13"/>
      <c r="H25" s="12" t="s">
        <v>121</v>
      </c>
      <c r="I25" s="11" t="s">
        <v>21</v>
      </c>
    </row>
    <row r="26">
      <c r="A26" s="26" t="s">
        <v>122</v>
      </c>
      <c r="B26" s="11" t="s">
        <v>122</v>
      </c>
      <c r="C26" s="25" t="s">
        <v>123</v>
      </c>
      <c r="D26" s="11" t="s">
        <v>124</v>
      </c>
      <c r="E26" s="11" t="s">
        <v>125</v>
      </c>
      <c r="F26" s="12" t="s">
        <v>126</v>
      </c>
      <c r="G26" s="13"/>
      <c r="H26" s="13"/>
      <c r="I26" s="11" t="s">
        <v>127</v>
      </c>
    </row>
    <row r="27" ht="29.25" customHeight="1">
      <c r="A27" s="27">
        <f t="shared" ref="A27:C27" si="1">COUNTA(A3:A26)</f>
        <v>6</v>
      </c>
      <c r="B27" s="28">
        <f t="shared" si="1"/>
        <v>14</v>
      </c>
      <c r="C27" s="28">
        <f t="shared" si="1"/>
        <v>24</v>
      </c>
      <c r="D27" s="28"/>
      <c r="E27" s="28"/>
      <c r="F27" s="14"/>
      <c r="G27" s="14"/>
      <c r="H27" s="14"/>
      <c r="I27" s="14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B28" s="29"/>
      <c r="C28" s="29"/>
      <c r="D28" s="29"/>
      <c r="E28" s="29"/>
    </row>
    <row r="29">
      <c r="B29" s="29"/>
      <c r="C29" s="29"/>
      <c r="D29" s="29"/>
      <c r="E29" s="29"/>
    </row>
    <row r="30">
      <c r="B30" s="29"/>
      <c r="C30" s="29"/>
      <c r="D30" s="29"/>
      <c r="E30" s="29"/>
    </row>
    <row r="31">
      <c r="B31" s="29"/>
      <c r="C31" s="29"/>
      <c r="D31" s="29"/>
      <c r="E31" s="29"/>
    </row>
    <row r="32">
      <c r="B32" s="29"/>
      <c r="C32" s="29"/>
      <c r="D32" s="29"/>
      <c r="E32" s="29"/>
    </row>
    <row r="33">
      <c r="B33" s="29"/>
      <c r="C33" s="29"/>
      <c r="D33" s="29"/>
      <c r="E33" s="29"/>
    </row>
    <row r="34">
      <c r="B34" s="29"/>
      <c r="C34" s="29"/>
      <c r="D34" s="29"/>
      <c r="E34" s="29"/>
    </row>
    <row r="35">
      <c r="B35" s="29"/>
      <c r="C35" s="29"/>
      <c r="D35" s="29"/>
      <c r="E35" s="29"/>
    </row>
    <row r="36">
      <c r="B36" s="29"/>
      <c r="C36" s="29"/>
      <c r="D36" s="29"/>
      <c r="E36" s="29"/>
    </row>
    <row r="37">
      <c r="B37" s="29"/>
      <c r="C37" s="29"/>
      <c r="D37" s="29"/>
      <c r="E37" s="29"/>
    </row>
    <row r="38">
      <c r="B38" s="29"/>
      <c r="C38" s="29"/>
      <c r="D38" s="29"/>
      <c r="E38" s="29"/>
    </row>
    <row r="39">
      <c r="B39" s="29"/>
      <c r="C39" s="29"/>
      <c r="D39" s="29"/>
      <c r="E39" s="29"/>
    </row>
    <row r="40">
      <c r="B40" s="29"/>
      <c r="C40" s="29"/>
      <c r="D40" s="29"/>
      <c r="E40" s="29"/>
    </row>
    <row r="41">
      <c r="B41" s="29"/>
      <c r="C41" s="29"/>
      <c r="D41" s="29"/>
      <c r="E41" s="29"/>
    </row>
    <row r="42">
      <c r="B42" s="29"/>
      <c r="C42" s="29"/>
      <c r="D42" s="29"/>
      <c r="E42" s="29"/>
    </row>
    <row r="43">
      <c r="B43" s="29"/>
      <c r="C43" s="29"/>
      <c r="D43" s="29"/>
      <c r="E43" s="29"/>
    </row>
    <row r="44">
      <c r="B44" s="29"/>
      <c r="C44" s="29"/>
      <c r="D44" s="29"/>
      <c r="E44" s="29"/>
    </row>
    <row r="45">
      <c r="B45" s="29"/>
      <c r="C45" s="29"/>
      <c r="D45" s="29"/>
      <c r="E45" s="29"/>
    </row>
    <row r="46">
      <c r="B46" s="29"/>
      <c r="C46" s="29"/>
      <c r="D46" s="29"/>
      <c r="E46" s="29"/>
    </row>
    <row r="47">
      <c r="B47" s="29"/>
      <c r="C47" s="29"/>
      <c r="D47" s="29"/>
      <c r="E47" s="29"/>
    </row>
    <row r="48">
      <c r="B48" s="29"/>
      <c r="C48" s="29"/>
      <c r="D48" s="29"/>
      <c r="E48" s="29"/>
    </row>
    <row r="49">
      <c r="B49" s="29"/>
      <c r="C49" s="29"/>
      <c r="D49" s="29"/>
      <c r="E49" s="29"/>
    </row>
    <row r="50">
      <c r="B50" s="29"/>
      <c r="C50" s="29"/>
      <c r="D50" s="29"/>
      <c r="E50" s="29"/>
    </row>
    <row r="51">
      <c r="B51" s="29"/>
      <c r="C51" s="29"/>
      <c r="D51" s="29"/>
      <c r="E51" s="29"/>
    </row>
    <row r="52">
      <c r="B52" s="29"/>
      <c r="C52" s="29"/>
      <c r="D52" s="29"/>
      <c r="E52" s="29"/>
    </row>
    <row r="53">
      <c r="B53" s="29"/>
      <c r="C53" s="29"/>
      <c r="D53" s="29"/>
      <c r="E53" s="29"/>
    </row>
    <row r="54">
      <c r="B54" s="29"/>
      <c r="C54" s="29"/>
      <c r="D54" s="29"/>
      <c r="E54" s="29"/>
    </row>
    <row r="55">
      <c r="B55" s="29"/>
      <c r="C55" s="29"/>
      <c r="D55" s="29"/>
      <c r="E55" s="29"/>
    </row>
    <row r="56">
      <c r="B56" s="29"/>
      <c r="C56" s="29"/>
      <c r="D56" s="29"/>
      <c r="E56" s="29"/>
    </row>
    <row r="57">
      <c r="B57" s="29"/>
      <c r="C57" s="29"/>
      <c r="D57" s="29"/>
      <c r="E57" s="29"/>
    </row>
    <row r="58">
      <c r="B58" s="29"/>
      <c r="C58" s="29"/>
      <c r="D58" s="29"/>
      <c r="E58" s="29"/>
    </row>
    <row r="59">
      <c r="B59" s="29"/>
      <c r="C59" s="29"/>
      <c r="D59" s="29"/>
      <c r="E59" s="29"/>
    </row>
    <row r="60">
      <c r="B60" s="29"/>
      <c r="C60" s="29"/>
      <c r="D60" s="29"/>
      <c r="E60" s="29"/>
    </row>
    <row r="61">
      <c r="B61" s="29"/>
      <c r="C61" s="29"/>
      <c r="D61" s="29"/>
      <c r="E61" s="29"/>
    </row>
    <row r="62">
      <c r="B62" s="29"/>
      <c r="C62" s="29"/>
      <c r="D62" s="29"/>
      <c r="E62" s="29"/>
    </row>
    <row r="63">
      <c r="B63" s="29"/>
      <c r="C63" s="29"/>
      <c r="D63" s="29"/>
      <c r="E63" s="29"/>
    </row>
    <row r="64">
      <c r="B64" s="29"/>
      <c r="C64" s="29"/>
      <c r="D64" s="29"/>
      <c r="E64" s="29"/>
    </row>
    <row r="65">
      <c r="B65" s="29"/>
      <c r="C65" s="29"/>
      <c r="D65" s="29"/>
      <c r="E65" s="29"/>
    </row>
    <row r="66">
      <c r="B66" s="29"/>
      <c r="C66" s="29"/>
      <c r="D66" s="29"/>
      <c r="E66" s="29"/>
    </row>
    <row r="67">
      <c r="B67" s="29"/>
      <c r="C67" s="29"/>
      <c r="D67" s="29"/>
      <c r="E67" s="29"/>
    </row>
    <row r="68">
      <c r="B68" s="29"/>
      <c r="C68" s="29"/>
      <c r="D68" s="29"/>
      <c r="E68" s="29"/>
    </row>
    <row r="69">
      <c r="B69" s="29"/>
      <c r="C69" s="29"/>
      <c r="D69" s="29"/>
      <c r="E69" s="29"/>
    </row>
    <row r="70">
      <c r="B70" s="29"/>
      <c r="C70" s="29"/>
      <c r="D70" s="29"/>
      <c r="E70" s="29"/>
    </row>
    <row r="71">
      <c r="B71" s="29"/>
      <c r="C71" s="29"/>
      <c r="D71" s="29"/>
      <c r="E71" s="29"/>
    </row>
    <row r="72">
      <c r="B72" s="29"/>
      <c r="C72" s="29"/>
      <c r="D72" s="29"/>
      <c r="E72" s="29"/>
    </row>
    <row r="73">
      <c r="B73" s="29"/>
      <c r="C73" s="29"/>
      <c r="D73" s="29"/>
      <c r="E73" s="29"/>
    </row>
    <row r="74">
      <c r="B74" s="29"/>
      <c r="C74" s="29"/>
      <c r="D74" s="29"/>
      <c r="E74" s="29"/>
    </row>
    <row r="75">
      <c r="B75" s="29"/>
      <c r="C75" s="29"/>
      <c r="D75" s="29"/>
      <c r="E75" s="29"/>
    </row>
    <row r="76">
      <c r="B76" s="29"/>
      <c r="C76" s="29"/>
      <c r="D76" s="29"/>
      <c r="E76" s="29"/>
    </row>
    <row r="77">
      <c r="B77" s="29"/>
      <c r="C77" s="29"/>
      <c r="D77" s="29"/>
      <c r="E77" s="29"/>
    </row>
    <row r="78">
      <c r="B78" s="29"/>
      <c r="C78" s="29"/>
      <c r="D78" s="29"/>
      <c r="E78" s="29"/>
    </row>
    <row r="79">
      <c r="B79" s="29"/>
      <c r="C79" s="29"/>
      <c r="D79" s="29"/>
      <c r="E79" s="29"/>
    </row>
    <row r="80">
      <c r="B80" s="29"/>
      <c r="C80" s="29"/>
      <c r="D80" s="29"/>
      <c r="E80" s="29"/>
    </row>
    <row r="81">
      <c r="B81" s="29"/>
      <c r="C81" s="29"/>
      <c r="D81" s="29"/>
      <c r="E81" s="29"/>
    </row>
    <row r="82">
      <c r="B82" s="29"/>
      <c r="C82" s="29"/>
      <c r="D82" s="29"/>
      <c r="E82" s="29"/>
    </row>
    <row r="83">
      <c r="B83" s="29"/>
      <c r="C83" s="29"/>
      <c r="D83" s="29"/>
      <c r="E83" s="29"/>
    </row>
    <row r="84">
      <c r="B84" s="29"/>
      <c r="C84" s="29"/>
      <c r="D84" s="29"/>
      <c r="E84" s="29"/>
    </row>
    <row r="85">
      <c r="B85" s="29"/>
      <c r="C85" s="29"/>
      <c r="D85" s="29"/>
      <c r="E85" s="29"/>
    </row>
    <row r="86">
      <c r="B86" s="29"/>
      <c r="C86" s="29"/>
      <c r="D86" s="29"/>
      <c r="E86" s="29"/>
    </row>
    <row r="87">
      <c r="B87" s="29"/>
      <c r="C87" s="29"/>
      <c r="D87" s="29"/>
      <c r="E87" s="29"/>
    </row>
    <row r="88">
      <c r="B88" s="29"/>
      <c r="C88" s="29"/>
      <c r="D88" s="29"/>
      <c r="E88" s="29"/>
    </row>
    <row r="89">
      <c r="B89" s="29"/>
      <c r="C89" s="29"/>
      <c r="D89" s="29"/>
      <c r="E89" s="29"/>
    </row>
    <row r="90">
      <c r="B90" s="29"/>
      <c r="C90" s="29"/>
      <c r="D90" s="29"/>
      <c r="E90" s="29"/>
    </row>
    <row r="91">
      <c r="B91" s="29"/>
      <c r="C91" s="29"/>
      <c r="D91" s="29"/>
      <c r="E91" s="29"/>
    </row>
    <row r="92">
      <c r="B92" s="29"/>
      <c r="C92" s="29"/>
      <c r="D92" s="29"/>
      <c r="E92" s="29"/>
    </row>
    <row r="93">
      <c r="B93" s="29"/>
      <c r="C93" s="29"/>
      <c r="D93" s="29"/>
      <c r="E93" s="29"/>
    </row>
    <row r="94">
      <c r="B94" s="29"/>
      <c r="C94" s="29"/>
      <c r="D94" s="29"/>
      <c r="E94" s="29"/>
    </row>
    <row r="95">
      <c r="B95" s="29"/>
      <c r="C95" s="29"/>
      <c r="D95" s="29"/>
      <c r="E95" s="29"/>
    </row>
    <row r="96">
      <c r="B96" s="29"/>
      <c r="C96" s="29"/>
      <c r="D96" s="29"/>
      <c r="E96" s="29"/>
    </row>
    <row r="97">
      <c r="B97" s="29"/>
      <c r="C97" s="29"/>
      <c r="D97" s="29"/>
      <c r="E97" s="29"/>
    </row>
    <row r="98">
      <c r="B98" s="29"/>
      <c r="C98" s="29"/>
      <c r="D98" s="29"/>
      <c r="E98" s="29"/>
    </row>
    <row r="99">
      <c r="B99" s="29"/>
      <c r="C99" s="29"/>
      <c r="D99" s="29"/>
      <c r="E99" s="29"/>
    </row>
    <row r="100">
      <c r="B100" s="29"/>
      <c r="C100" s="29"/>
      <c r="D100" s="29"/>
      <c r="E100" s="29"/>
    </row>
    <row r="101">
      <c r="B101" s="29"/>
      <c r="C101" s="29"/>
      <c r="D101" s="29"/>
      <c r="E101" s="29"/>
    </row>
    <row r="102">
      <c r="B102" s="29"/>
      <c r="C102" s="29"/>
      <c r="D102" s="29"/>
      <c r="E102" s="29"/>
    </row>
    <row r="103">
      <c r="B103" s="29"/>
      <c r="C103" s="29"/>
      <c r="D103" s="29"/>
      <c r="E103" s="29"/>
    </row>
    <row r="104">
      <c r="B104" s="29"/>
      <c r="C104" s="29"/>
      <c r="D104" s="29"/>
      <c r="E104" s="29"/>
    </row>
    <row r="105">
      <c r="B105" s="29"/>
      <c r="C105" s="29"/>
      <c r="D105" s="29"/>
      <c r="E105" s="29"/>
    </row>
    <row r="106">
      <c r="B106" s="29"/>
      <c r="C106" s="29"/>
      <c r="D106" s="29"/>
      <c r="E106" s="29"/>
    </row>
    <row r="107">
      <c r="B107" s="29"/>
      <c r="C107" s="29"/>
      <c r="D107" s="29"/>
      <c r="E107" s="29"/>
    </row>
    <row r="108">
      <c r="B108" s="29"/>
      <c r="C108" s="29"/>
      <c r="D108" s="29"/>
      <c r="E108" s="29"/>
    </row>
    <row r="109">
      <c r="B109" s="29"/>
      <c r="C109" s="29"/>
      <c r="D109" s="29"/>
      <c r="E109" s="29"/>
    </row>
    <row r="110">
      <c r="B110" s="29"/>
      <c r="C110" s="29"/>
      <c r="D110" s="29"/>
      <c r="E110" s="29"/>
    </row>
    <row r="111">
      <c r="B111" s="29"/>
      <c r="C111" s="29"/>
      <c r="D111" s="29"/>
      <c r="E111" s="29"/>
    </row>
    <row r="112">
      <c r="B112" s="29"/>
      <c r="C112" s="29"/>
      <c r="D112" s="29"/>
      <c r="E112" s="29"/>
    </row>
    <row r="113">
      <c r="B113" s="29"/>
      <c r="C113" s="29"/>
      <c r="D113" s="29"/>
      <c r="E113" s="29"/>
    </row>
    <row r="114">
      <c r="B114" s="29"/>
      <c r="C114" s="29"/>
      <c r="D114" s="29"/>
      <c r="E114" s="29"/>
    </row>
    <row r="115">
      <c r="B115" s="29"/>
      <c r="C115" s="29"/>
      <c r="D115" s="29"/>
      <c r="E115" s="29"/>
    </row>
    <row r="116">
      <c r="B116" s="29"/>
      <c r="C116" s="29"/>
      <c r="D116" s="29"/>
      <c r="E116" s="29"/>
    </row>
    <row r="117">
      <c r="B117" s="29"/>
      <c r="C117" s="29"/>
      <c r="D117" s="29"/>
      <c r="E117" s="29"/>
    </row>
    <row r="118">
      <c r="B118" s="29"/>
      <c r="C118" s="29"/>
      <c r="D118" s="29"/>
      <c r="E118" s="29"/>
    </row>
    <row r="119">
      <c r="B119" s="29"/>
      <c r="C119" s="29"/>
      <c r="D119" s="29"/>
      <c r="E119" s="29"/>
    </row>
    <row r="120">
      <c r="B120" s="29"/>
      <c r="C120" s="29"/>
      <c r="D120" s="29"/>
      <c r="E120" s="29"/>
    </row>
    <row r="121">
      <c r="B121" s="29"/>
      <c r="C121" s="29"/>
      <c r="D121" s="29"/>
      <c r="E121" s="29"/>
    </row>
    <row r="122">
      <c r="B122" s="29"/>
      <c r="C122" s="29"/>
      <c r="D122" s="29"/>
      <c r="E122" s="29"/>
    </row>
    <row r="123">
      <c r="B123" s="29"/>
      <c r="C123" s="29"/>
      <c r="D123" s="29"/>
      <c r="E123" s="29"/>
    </row>
    <row r="124">
      <c r="B124" s="29"/>
      <c r="C124" s="29"/>
      <c r="D124" s="29"/>
      <c r="E124" s="29"/>
    </row>
    <row r="125">
      <c r="B125" s="29"/>
      <c r="C125" s="29"/>
      <c r="D125" s="29"/>
      <c r="E125" s="29"/>
    </row>
    <row r="126">
      <c r="B126" s="29"/>
      <c r="C126" s="29"/>
      <c r="D126" s="29"/>
      <c r="E126" s="29"/>
    </row>
    <row r="127">
      <c r="B127" s="29"/>
      <c r="C127" s="29"/>
      <c r="D127" s="29"/>
      <c r="E127" s="29"/>
    </row>
    <row r="128">
      <c r="B128" s="29"/>
      <c r="C128" s="29"/>
      <c r="D128" s="29"/>
      <c r="E128" s="29"/>
    </row>
    <row r="129">
      <c r="B129" s="29"/>
      <c r="C129" s="29"/>
      <c r="D129" s="29"/>
      <c r="E129" s="29"/>
    </row>
    <row r="130">
      <c r="B130" s="29"/>
      <c r="C130" s="29"/>
      <c r="D130" s="29"/>
      <c r="E130" s="29"/>
    </row>
    <row r="131">
      <c r="B131" s="29"/>
      <c r="C131" s="29"/>
      <c r="D131" s="29"/>
      <c r="E131" s="29"/>
    </row>
    <row r="132">
      <c r="B132" s="29"/>
      <c r="C132" s="29"/>
      <c r="D132" s="29"/>
      <c r="E132" s="29"/>
    </row>
    <row r="133">
      <c r="B133" s="29"/>
      <c r="C133" s="29"/>
      <c r="D133" s="29"/>
      <c r="E133" s="29"/>
    </row>
    <row r="134">
      <c r="B134" s="29"/>
      <c r="C134" s="29"/>
      <c r="D134" s="29"/>
      <c r="E134" s="29"/>
    </row>
    <row r="135">
      <c r="B135" s="29"/>
      <c r="C135" s="29"/>
      <c r="D135" s="29"/>
      <c r="E135" s="29"/>
    </row>
    <row r="136">
      <c r="B136" s="29"/>
      <c r="C136" s="29"/>
      <c r="D136" s="29"/>
      <c r="E136" s="29"/>
    </row>
    <row r="137">
      <c r="B137" s="29"/>
      <c r="C137" s="29"/>
      <c r="D137" s="29"/>
      <c r="E137" s="29"/>
    </row>
    <row r="138">
      <c r="B138" s="29"/>
      <c r="C138" s="29"/>
      <c r="D138" s="29"/>
      <c r="E138" s="29"/>
    </row>
    <row r="139">
      <c r="B139" s="29"/>
      <c r="C139" s="29"/>
      <c r="D139" s="29"/>
      <c r="E139" s="29"/>
    </row>
    <row r="140">
      <c r="B140" s="29"/>
      <c r="C140" s="29"/>
      <c r="D140" s="29"/>
      <c r="E140" s="29"/>
    </row>
    <row r="141">
      <c r="B141" s="29"/>
      <c r="C141" s="29"/>
      <c r="D141" s="29"/>
      <c r="E141" s="29"/>
    </row>
    <row r="142">
      <c r="B142" s="29"/>
      <c r="C142" s="29"/>
      <c r="D142" s="29"/>
      <c r="E142" s="29"/>
    </row>
    <row r="143">
      <c r="B143" s="29"/>
      <c r="C143" s="29"/>
      <c r="D143" s="29"/>
      <c r="E143" s="29"/>
    </row>
    <row r="144">
      <c r="B144" s="29"/>
      <c r="C144" s="29"/>
      <c r="D144" s="29"/>
      <c r="E144" s="29"/>
    </row>
    <row r="145">
      <c r="B145" s="29"/>
      <c r="C145" s="29"/>
      <c r="D145" s="29"/>
      <c r="E145" s="29"/>
    </row>
    <row r="146">
      <c r="B146" s="29"/>
      <c r="C146" s="29"/>
      <c r="D146" s="29"/>
      <c r="E146" s="29"/>
    </row>
    <row r="147">
      <c r="B147" s="29"/>
      <c r="C147" s="29"/>
      <c r="D147" s="29"/>
      <c r="E147" s="29"/>
    </row>
    <row r="148">
      <c r="B148" s="29"/>
      <c r="C148" s="29"/>
      <c r="D148" s="29"/>
      <c r="E148" s="29"/>
    </row>
    <row r="149">
      <c r="B149" s="29"/>
      <c r="C149" s="29"/>
      <c r="D149" s="29"/>
      <c r="E149" s="29"/>
    </row>
    <row r="150">
      <c r="B150" s="29"/>
      <c r="C150" s="29"/>
      <c r="D150" s="29"/>
      <c r="E150" s="29"/>
    </row>
    <row r="151">
      <c r="B151" s="29"/>
      <c r="C151" s="29"/>
      <c r="D151" s="29"/>
      <c r="E151" s="29"/>
    </row>
    <row r="152">
      <c r="B152" s="29"/>
      <c r="C152" s="29"/>
      <c r="D152" s="29"/>
      <c r="E152" s="29"/>
    </row>
    <row r="153">
      <c r="B153" s="29"/>
      <c r="C153" s="29"/>
      <c r="D153" s="29"/>
      <c r="E153" s="29"/>
    </row>
    <row r="154">
      <c r="B154" s="29"/>
      <c r="C154" s="29"/>
      <c r="D154" s="29"/>
      <c r="E154" s="29"/>
    </row>
    <row r="155">
      <c r="B155" s="29"/>
      <c r="C155" s="29"/>
      <c r="D155" s="29"/>
      <c r="E155" s="29"/>
    </row>
    <row r="156">
      <c r="B156" s="29"/>
      <c r="C156" s="29"/>
      <c r="D156" s="29"/>
      <c r="E156" s="29"/>
    </row>
    <row r="157">
      <c r="B157" s="29"/>
      <c r="C157" s="29"/>
      <c r="D157" s="29"/>
      <c r="E157" s="29"/>
    </row>
    <row r="158">
      <c r="B158" s="29"/>
      <c r="C158" s="29"/>
      <c r="D158" s="29"/>
      <c r="E158" s="29"/>
    </row>
    <row r="159">
      <c r="B159" s="29"/>
      <c r="C159" s="29"/>
      <c r="D159" s="29"/>
      <c r="E159" s="29"/>
    </row>
    <row r="160">
      <c r="B160" s="29"/>
      <c r="C160" s="29"/>
      <c r="D160" s="29"/>
      <c r="E160" s="29"/>
    </row>
    <row r="161">
      <c r="B161" s="29"/>
      <c r="C161" s="29"/>
      <c r="D161" s="29"/>
      <c r="E161" s="29"/>
    </row>
    <row r="162">
      <c r="B162" s="29"/>
      <c r="C162" s="29"/>
      <c r="D162" s="29"/>
      <c r="E162" s="29"/>
    </row>
    <row r="163">
      <c r="B163" s="29"/>
      <c r="C163" s="29"/>
      <c r="D163" s="29"/>
      <c r="E163" s="29"/>
    </row>
    <row r="164">
      <c r="B164" s="29"/>
      <c r="C164" s="29"/>
      <c r="D164" s="29"/>
      <c r="E164" s="29"/>
    </row>
    <row r="165">
      <c r="B165" s="29"/>
      <c r="C165" s="29"/>
      <c r="D165" s="29"/>
      <c r="E165" s="29"/>
    </row>
    <row r="166">
      <c r="B166" s="29"/>
      <c r="C166" s="29"/>
      <c r="D166" s="29"/>
      <c r="E166" s="29"/>
    </row>
    <row r="167">
      <c r="B167" s="29"/>
      <c r="C167" s="29"/>
      <c r="D167" s="29"/>
      <c r="E167" s="29"/>
    </row>
    <row r="168">
      <c r="B168" s="29"/>
      <c r="C168" s="29"/>
      <c r="D168" s="29"/>
      <c r="E168" s="29"/>
    </row>
    <row r="169">
      <c r="B169" s="29"/>
      <c r="C169" s="29"/>
      <c r="D169" s="29"/>
      <c r="E169" s="29"/>
    </row>
    <row r="170">
      <c r="B170" s="29"/>
      <c r="C170" s="29"/>
      <c r="D170" s="29"/>
      <c r="E170" s="29"/>
    </row>
    <row r="171">
      <c r="B171" s="29"/>
      <c r="C171" s="29"/>
      <c r="D171" s="29"/>
      <c r="E171" s="29"/>
    </row>
    <row r="172">
      <c r="B172" s="29"/>
      <c r="C172" s="29"/>
      <c r="D172" s="29"/>
      <c r="E172" s="29"/>
    </row>
    <row r="173">
      <c r="B173" s="29"/>
      <c r="C173" s="29"/>
      <c r="D173" s="29"/>
      <c r="E173" s="29"/>
    </row>
    <row r="174">
      <c r="B174" s="29"/>
      <c r="C174" s="29"/>
      <c r="D174" s="29"/>
      <c r="E174" s="29"/>
    </row>
    <row r="175">
      <c r="B175" s="29"/>
      <c r="C175" s="29"/>
      <c r="D175" s="29"/>
      <c r="E175" s="29"/>
    </row>
    <row r="176">
      <c r="B176" s="29"/>
      <c r="C176" s="29"/>
      <c r="D176" s="29"/>
      <c r="E176" s="29"/>
    </row>
    <row r="177">
      <c r="B177" s="29"/>
      <c r="C177" s="29"/>
      <c r="D177" s="29"/>
      <c r="E177" s="29"/>
    </row>
    <row r="178">
      <c r="B178" s="29"/>
      <c r="C178" s="29"/>
      <c r="D178" s="29"/>
      <c r="E178" s="29"/>
    </row>
    <row r="179">
      <c r="B179" s="29"/>
      <c r="C179" s="29"/>
      <c r="D179" s="29"/>
      <c r="E179" s="29"/>
    </row>
    <row r="180">
      <c r="B180" s="29"/>
      <c r="C180" s="29"/>
      <c r="D180" s="29"/>
      <c r="E180" s="29"/>
    </row>
    <row r="181">
      <c r="B181" s="29"/>
      <c r="C181" s="29"/>
      <c r="D181" s="29"/>
      <c r="E181" s="29"/>
    </row>
    <row r="182">
      <c r="B182" s="29"/>
      <c r="C182" s="29"/>
      <c r="D182" s="29"/>
      <c r="E182" s="29"/>
    </row>
    <row r="183">
      <c r="B183" s="29"/>
      <c r="C183" s="29"/>
      <c r="D183" s="29"/>
      <c r="E183" s="29"/>
    </row>
    <row r="184">
      <c r="B184" s="29"/>
      <c r="C184" s="29"/>
      <c r="D184" s="29"/>
      <c r="E184" s="29"/>
    </row>
    <row r="185">
      <c r="B185" s="29"/>
      <c r="C185" s="29"/>
      <c r="D185" s="29"/>
      <c r="E185" s="29"/>
    </row>
    <row r="186">
      <c r="B186" s="29"/>
      <c r="C186" s="29"/>
      <c r="D186" s="29"/>
      <c r="E186" s="29"/>
    </row>
    <row r="187">
      <c r="B187" s="29"/>
      <c r="C187" s="29"/>
      <c r="D187" s="29"/>
      <c r="E187" s="29"/>
    </row>
    <row r="188">
      <c r="B188" s="29"/>
      <c r="C188" s="29"/>
      <c r="D188" s="29"/>
      <c r="E188" s="29"/>
    </row>
    <row r="189">
      <c r="B189" s="29"/>
      <c r="C189" s="29"/>
      <c r="D189" s="29"/>
      <c r="E189" s="29"/>
    </row>
    <row r="190">
      <c r="B190" s="29"/>
      <c r="C190" s="29"/>
      <c r="D190" s="29"/>
      <c r="E190" s="29"/>
    </row>
    <row r="191">
      <c r="B191" s="29"/>
      <c r="C191" s="29"/>
      <c r="D191" s="29"/>
      <c r="E191" s="29"/>
    </row>
    <row r="192">
      <c r="B192" s="29"/>
      <c r="C192" s="29"/>
      <c r="D192" s="29"/>
      <c r="E192" s="29"/>
    </row>
    <row r="193">
      <c r="B193" s="29"/>
      <c r="C193" s="29"/>
      <c r="D193" s="29"/>
      <c r="E193" s="29"/>
    </row>
    <row r="194">
      <c r="B194" s="29"/>
      <c r="C194" s="29"/>
      <c r="D194" s="29"/>
      <c r="E194" s="29"/>
    </row>
    <row r="195">
      <c r="B195" s="29"/>
      <c r="C195" s="29"/>
      <c r="D195" s="29"/>
      <c r="E195" s="29"/>
    </row>
    <row r="196">
      <c r="B196" s="29"/>
      <c r="C196" s="29"/>
      <c r="D196" s="29"/>
      <c r="E196" s="29"/>
    </row>
    <row r="197">
      <c r="B197" s="29"/>
      <c r="C197" s="29"/>
      <c r="D197" s="29"/>
      <c r="E197" s="29"/>
    </row>
    <row r="198">
      <c r="B198" s="29"/>
      <c r="C198" s="29"/>
      <c r="D198" s="29"/>
      <c r="E198" s="29"/>
    </row>
    <row r="199">
      <c r="B199" s="29"/>
      <c r="C199" s="29"/>
      <c r="D199" s="29"/>
      <c r="E199" s="29"/>
    </row>
    <row r="200">
      <c r="B200" s="29"/>
      <c r="C200" s="29"/>
      <c r="D200" s="29"/>
      <c r="E200" s="29"/>
    </row>
    <row r="201">
      <c r="B201" s="29"/>
      <c r="C201" s="29"/>
      <c r="D201" s="29"/>
      <c r="E201" s="29"/>
    </row>
    <row r="202">
      <c r="B202" s="29"/>
      <c r="C202" s="29"/>
      <c r="D202" s="29"/>
      <c r="E202" s="29"/>
    </row>
    <row r="203">
      <c r="B203" s="29"/>
      <c r="C203" s="29"/>
      <c r="D203" s="29"/>
      <c r="E203" s="29"/>
    </row>
    <row r="204">
      <c r="B204" s="29"/>
      <c r="C204" s="29"/>
      <c r="D204" s="29"/>
      <c r="E204" s="29"/>
    </row>
    <row r="205">
      <c r="B205" s="29"/>
      <c r="C205" s="29"/>
      <c r="D205" s="29"/>
      <c r="E205" s="29"/>
    </row>
    <row r="206">
      <c r="B206" s="29"/>
      <c r="C206" s="29"/>
      <c r="D206" s="29"/>
      <c r="E206" s="29"/>
    </row>
    <row r="207">
      <c r="B207" s="29"/>
      <c r="C207" s="29"/>
      <c r="D207" s="29"/>
      <c r="E207" s="29"/>
    </row>
    <row r="208">
      <c r="B208" s="29"/>
      <c r="C208" s="29"/>
      <c r="D208" s="29"/>
      <c r="E208" s="29"/>
    </row>
    <row r="209">
      <c r="B209" s="29"/>
      <c r="C209" s="29"/>
      <c r="D209" s="29"/>
      <c r="E209" s="29"/>
    </row>
    <row r="210">
      <c r="B210" s="29"/>
      <c r="C210" s="29"/>
      <c r="D210" s="29"/>
      <c r="E210" s="29"/>
    </row>
    <row r="211">
      <c r="B211" s="29"/>
      <c r="C211" s="29"/>
      <c r="D211" s="29"/>
      <c r="E211" s="29"/>
    </row>
    <row r="212">
      <c r="B212" s="29"/>
      <c r="C212" s="29"/>
      <c r="D212" s="29"/>
      <c r="E212" s="29"/>
    </row>
    <row r="213">
      <c r="B213" s="29"/>
      <c r="C213" s="29"/>
      <c r="D213" s="29"/>
      <c r="E213" s="29"/>
    </row>
    <row r="214">
      <c r="B214" s="29"/>
      <c r="C214" s="29"/>
      <c r="D214" s="29"/>
      <c r="E214" s="29"/>
    </row>
    <row r="215">
      <c r="B215" s="29"/>
      <c r="C215" s="29"/>
      <c r="D215" s="29"/>
      <c r="E215" s="29"/>
    </row>
    <row r="216">
      <c r="B216" s="29"/>
      <c r="C216" s="29"/>
      <c r="D216" s="29"/>
      <c r="E216" s="29"/>
    </row>
    <row r="217">
      <c r="B217" s="29"/>
      <c r="C217" s="29"/>
      <c r="D217" s="29"/>
      <c r="E217" s="29"/>
    </row>
    <row r="218">
      <c r="B218" s="29"/>
      <c r="C218" s="29"/>
      <c r="D218" s="29"/>
      <c r="E218" s="29"/>
    </row>
    <row r="219">
      <c r="B219" s="29"/>
      <c r="C219" s="29"/>
      <c r="D219" s="29"/>
      <c r="E219" s="29"/>
    </row>
    <row r="220">
      <c r="B220" s="29"/>
      <c r="C220" s="29"/>
      <c r="D220" s="29"/>
      <c r="E220" s="29"/>
    </row>
    <row r="221">
      <c r="B221" s="29"/>
      <c r="C221" s="29"/>
      <c r="D221" s="29"/>
      <c r="E221" s="29"/>
    </row>
    <row r="222">
      <c r="B222" s="29"/>
      <c r="C222" s="29"/>
      <c r="D222" s="29"/>
      <c r="E222" s="29"/>
    </row>
    <row r="223">
      <c r="B223" s="29"/>
      <c r="C223" s="29"/>
      <c r="D223" s="29"/>
      <c r="E223" s="29"/>
    </row>
    <row r="224">
      <c r="B224" s="29"/>
      <c r="C224" s="29"/>
      <c r="D224" s="29"/>
      <c r="E224" s="29"/>
    </row>
    <row r="225">
      <c r="B225" s="29"/>
      <c r="C225" s="29"/>
      <c r="D225" s="29"/>
      <c r="E225" s="29"/>
    </row>
    <row r="226">
      <c r="B226" s="29"/>
      <c r="C226" s="29"/>
      <c r="D226" s="29"/>
      <c r="E226" s="29"/>
    </row>
    <row r="227">
      <c r="B227" s="29"/>
      <c r="C227" s="29"/>
      <c r="D227" s="29"/>
      <c r="E227" s="29"/>
    </row>
    <row r="228">
      <c r="B228" s="29"/>
      <c r="C228" s="29"/>
      <c r="D228" s="29"/>
      <c r="E228" s="29"/>
    </row>
    <row r="229">
      <c r="B229" s="29"/>
      <c r="C229" s="29"/>
      <c r="D229" s="29"/>
      <c r="E229" s="29"/>
    </row>
    <row r="230">
      <c r="B230" s="29"/>
      <c r="C230" s="29"/>
      <c r="D230" s="29"/>
      <c r="E230" s="29"/>
    </row>
    <row r="231">
      <c r="B231" s="29"/>
      <c r="C231" s="29"/>
      <c r="D231" s="29"/>
      <c r="E231" s="29"/>
    </row>
    <row r="232">
      <c r="B232" s="29"/>
      <c r="C232" s="29"/>
      <c r="D232" s="29"/>
      <c r="E232" s="29"/>
    </row>
    <row r="233">
      <c r="B233" s="29"/>
      <c r="C233" s="29"/>
      <c r="D233" s="29"/>
      <c r="E233" s="29"/>
    </row>
    <row r="234">
      <c r="B234" s="29"/>
      <c r="C234" s="29"/>
      <c r="D234" s="29"/>
      <c r="E234" s="29"/>
    </row>
    <row r="235">
      <c r="B235" s="29"/>
      <c r="C235" s="29"/>
      <c r="D235" s="29"/>
      <c r="E235" s="29"/>
    </row>
    <row r="236">
      <c r="B236" s="29"/>
      <c r="C236" s="29"/>
      <c r="D236" s="29"/>
      <c r="E236" s="29"/>
    </row>
    <row r="237">
      <c r="B237" s="29"/>
      <c r="C237" s="29"/>
      <c r="D237" s="29"/>
      <c r="E237" s="29"/>
    </row>
    <row r="238">
      <c r="B238" s="29"/>
      <c r="C238" s="29"/>
      <c r="D238" s="29"/>
      <c r="E238" s="29"/>
    </row>
    <row r="239">
      <c r="B239" s="29"/>
      <c r="C239" s="29"/>
      <c r="D239" s="29"/>
      <c r="E239" s="29"/>
    </row>
    <row r="240">
      <c r="B240" s="29"/>
      <c r="C240" s="29"/>
      <c r="D240" s="29"/>
      <c r="E240" s="29"/>
    </row>
    <row r="241">
      <c r="B241" s="29"/>
      <c r="C241" s="29"/>
      <c r="D241" s="29"/>
      <c r="E241" s="29"/>
    </row>
    <row r="242">
      <c r="B242" s="29"/>
      <c r="C242" s="29"/>
      <c r="D242" s="29"/>
      <c r="E242" s="29"/>
    </row>
    <row r="243">
      <c r="B243" s="29"/>
      <c r="C243" s="29"/>
      <c r="D243" s="29"/>
      <c r="E243" s="29"/>
    </row>
    <row r="244">
      <c r="B244" s="29"/>
      <c r="C244" s="29"/>
      <c r="D244" s="29"/>
      <c r="E244" s="29"/>
    </row>
    <row r="245">
      <c r="B245" s="29"/>
      <c r="C245" s="29"/>
      <c r="D245" s="29"/>
      <c r="E245" s="29"/>
    </row>
    <row r="246">
      <c r="B246" s="29"/>
      <c r="C246" s="29"/>
      <c r="D246" s="29"/>
      <c r="E246" s="29"/>
    </row>
    <row r="247">
      <c r="B247" s="29"/>
      <c r="C247" s="29"/>
      <c r="D247" s="29"/>
      <c r="E247" s="29"/>
    </row>
    <row r="248">
      <c r="B248" s="29"/>
      <c r="C248" s="29"/>
      <c r="D248" s="29"/>
      <c r="E248" s="29"/>
    </row>
    <row r="249">
      <c r="B249" s="29"/>
      <c r="C249" s="29"/>
      <c r="D249" s="29"/>
      <c r="E249" s="29"/>
    </row>
    <row r="250">
      <c r="B250" s="29"/>
      <c r="C250" s="29"/>
      <c r="D250" s="29"/>
      <c r="E250" s="29"/>
    </row>
    <row r="251">
      <c r="B251" s="29"/>
      <c r="C251" s="29"/>
      <c r="D251" s="29"/>
      <c r="E251" s="29"/>
    </row>
    <row r="252">
      <c r="B252" s="29"/>
      <c r="C252" s="29"/>
      <c r="D252" s="29"/>
      <c r="E252" s="29"/>
    </row>
    <row r="253">
      <c r="B253" s="29"/>
      <c r="C253" s="29"/>
      <c r="D253" s="29"/>
      <c r="E253" s="29"/>
    </row>
    <row r="254">
      <c r="B254" s="29"/>
      <c r="C254" s="29"/>
      <c r="D254" s="29"/>
      <c r="E254" s="29"/>
    </row>
    <row r="255">
      <c r="B255" s="29"/>
      <c r="C255" s="29"/>
      <c r="D255" s="29"/>
      <c r="E255" s="29"/>
    </row>
    <row r="256">
      <c r="B256" s="29"/>
      <c r="C256" s="29"/>
      <c r="D256" s="29"/>
      <c r="E256" s="29"/>
    </row>
    <row r="257">
      <c r="B257" s="29"/>
      <c r="C257" s="29"/>
      <c r="D257" s="29"/>
      <c r="E257" s="29"/>
    </row>
    <row r="258">
      <c r="B258" s="29"/>
      <c r="C258" s="29"/>
      <c r="D258" s="29"/>
      <c r="E258" s="29"/>
    </row>
    <row r="259">
      <c r="B259" s="29"/>
      <c r="C259" s="29"/>
      <c r="D259" s="29"/>
      <c r="E259" s="29"/>
    </row>
    <row r="260">
      <c r="B260" s="29"/>
      <c r="C260" s="29"/>
      <c r="D260" s="29"/>
      <c r="E260" s="29"/>
    </row>
    <row r="261">
      <c r="B261" s="29"/>
      <c r="C261" s="29"/>
      <c r="D261" s="29"/>
      <c r="E261" s="29"/>
    </row>
    <row r="262">
      <c r="B262" s="29"/>
      <c r="C262" s="29"/>
      <c r="D262" s="29"/>
      <c r="E262" s="29"/>
    </row>
    <row r="263">
      <c r="B263" s="29"/>
      <c r="C263" s="29"/>
      <c r="D263" s="29"/>
      <c r="E263" s="29"/>
    </row>
    <row r="264">
      <c r="B264" s="29"/>
      <c r="C264" s="29"/>
      <c r="D264" s="29"/>
      <c r="E264" s="29"/>
    </row>
    <row r="265">
      <c r="B265" s="29"/>
      <c r="C265" s="29"/>
      <c r="D265" s="29"/>
      <c r="E265" s="29"/>
    </row>
    <row r="266">
      <c r="B266" s="29"/>
      <c r="C266" s="29"/>
      <c r="D266" s="29"/>
      <c r="E266" s="29"/>
    </row>
    <row r="267">
      <c r="B267" s="29"/>
      <c r="C267" s="29"/>
      <c r="D267" s="29"/>
      <c r="E267" s="29"/>
    </row>
    <row r="268">
      <c r="B268" s="29"/>
      <c r="C268" s="29"/>
      <c r="D268" s="29"/>
      <c r="E268" s="29"/>
    </row>
    <row r="269">
      <c r="B269" s="29"/>
      <c r="C269" s="29"/>
      <c r="D269" s="29"/>
      <c r="E269" s="29"/>
    </row>
    <row r="270">
      <c r="B270" s="29"/>
      <c r="C270" s="29"/>
      <c r="D270" s="29"/>
      <c r="E270" s="29"/>
    </row>
    <row r="271">
      <c r="B271" s="29"/>
      <c r="C271" s="29"/>
      <c r="D271" s="29"/>
      <c r="E271" s="29"/>
    </row>
    <row r="272">
      <c r="B272" s="29"/>
      <c r="C272" s="29"/>
      <c r="D272" s="29"/>
      <c r="E272" s="29"/>
    </row>
    <row r="273">
      <c r="B273" s="29"/>
      <c r="C273" s="29"/>
      <c r="D273" s="29"/>
      <c r="E273" s="29"/>
    </row>
    <row r="274">
      <c r="B274" s="29"/>
      <c r="C274" s="29"/>
      <c r="D274" s="29"/>
      <c r="E274" s="29"/>
    </row>
    <row r="275">
      <c r="B275" s="29"/>
      <c r="C275" s="29"/>
      <c r="D275" s="29"/>
      <c r="E275" s="29"/>
    </row>
    <row r="276">
      <c r="B276" s="29"/>
      <c r="C276" s="29"/>
      <c r="D276" s="29"/>
      <c r="E276" s="29"/>
    </row>
    <row r="277">
      <c r="B277" s="29"/>
      <c r="C277" s="29"/>
      <c r="D277" s="29"/>
      <c r="E277" s="29"/>
    </row>
    <row r="278">
      <c r="B278" s="29"/>
      <c r="C278" s="29"/>
      <c r="D278" s="29"/>
      <c r="E278" s="29"/>
    </row>
    <row r="279">
      <c r="B279" s="29"/>
      <c r="C279" s="29"/>
      <c r="D279" s="29"/>
      <c r="E279" s="29"/>
    </row>
    <row r="280">
      <c r="B280" s="29"/>
      <c r="C280" s="29"/>
      <c r="D280" s="29"/>
      <c r="E280" s="29"/>
    </row>
    <row r="281">
      <c r="B281" s="29"/>
      <c r="C281" s="29"/>
      <c r="D281" s="29"/>
      <c r="E281" s="29"/>
    </row>
    <row r="282">
      <c r="B282" s="29"/>
      <c r="C282" s="29"/>
      <c r="D282" s="29"/>
      <c r="E282" s="29"/>
    </row>
    <row r="283">
      <c r="B283" s="29"/>
      <c r="C283" s="29"/>
      <c r="D283" s="29"/>
      <c r="E283" s="29"/>
    </row>
    <row r="284">
      <c r="B284" s="29"/>
      <c r="C284" s="29"/>
      <c r="D284" s="29"/>
      <c r="E284" s="29"/>
    </row>
    <row r="285">
      <c r="B285" s="29"/>
      <c r="C285" s="29"/>
      <c r="D285" s="29"/>
      <c r="E285" s="29"/>
    </row>
    <row r="286">
      <c r="B286" s="29"/>
      <c r="C286" s="29"/>
      <c r="D286" s="29"/>
      <c r="E286" s="29"/>
    </row>
    <row r="287">
      <c r="B287" s="29"/>
      <c r="C287" s="29"/>
      <c r="D287" s="29"/>
      <c r="E287" s="29"/>
    </row>
    <row r="288">
      <c r="B288" s="29"/>
      <c r="C288" s="29"/>
      <c r="D288" s="29"/>
      <c r="E288" s="29"/>
    </row>
    <row r="289">
      <c r="B289" s="29"/>
      <c r="C289" s="29"/>
      <c r="D289" s="29"/>
      <c r="E289" s="29"/>
    </row>
    <row r="290">
      <c r="B290" s="29"/>
      <c r="C290" s="29"/>
      <c r="D290" s="29"/>
      <c r="E290" s="29"/>
    </row>
    <row r="291">
      <c r="B291" s="29"/>
      <c r="C291" s="29"/>
      <c r="D291" s="29"/>
      <c r="E291" s="29"/>
    </row>
    <row r="292">
      <c r="B292" s="29"/>
      <c r="C292" s="29"/>
      <c r="D292" s="29"/>
      <c r="E292" s="29"/>
    </row>
    <row r="293">
      <c r="B293" s="29"/>
      <c r="C293" s="29"/>
      <c r="D293" s="29"/>
      <c r="E293" s="29"/>
    </row>
    <row r="294">
      <c r="B294" s="29"/>
      <c r="C294" s="29"/>
      <c r="D294" s="29"/>
      <c r="E294" s="29"/>
    </row>
    <row r="295">
      <c r="B295" s="29"/>
      <c r="C295" s="29"/>
      <c r="D295" s="29"/>
      <c r="E295" s="29"/>
    </row>
    <row r="296">
      <c r="B296" s="29"/>
      <c r="C296" s="29"/>
      <c r="D296" s="29"/>
      <c r="E296" s="29"/>
    </row>
    <row r="297">
      <c r="B297" s="29"/>
      <c r="C297" s="29"/>
      <c r="D297" s="29"/>
      <c r="E297" s="29"/>
    </row>
    <row r="298">
      <c r="B298" s="29"/>
      <c r="C298" s="29"/>
      <c r="D298" s="29"/>
      <c r="E298" s="29"/>
    </row>
    <row r="299">
      <c r="B299" s="29"/>
      <c r="C299" s="29"/>
      <c r="D299" s="29"/>
      <c r="E299" s="29"/>
    </row>
    <row r="300">
      <c r="B300" s="29"/>
      <c r="C300" s="29"/>
      <c r="D300" s="29"/>
      <c r="E300" s="29"/>
    </row>
    <row r="301">
      <c r="B301" s="29"/>
      <c r="C301" s="29"/>
      <c r="D301" s="29"/>
      <c r="E301" s="29"/>
    </row>
    <row r="302">
      <c r="B302" s="29"/>
      <c r="C302" s="29"/>
      <c r="D302" s="29"/>
      <c r="E302" s="29"/>
    </row>
    <row r="303">
      <c r="B303" s="29"/>
      <c r="C303" s="29"/>
      <c r="D303" s="29"/>
      <c r="E303" s="29"/>
    </row>
    <row r="304">
      <c r="B304" s="29"/>
      <c r="C304" s="29"/>
      <c r="D304" s="29"/>
      <c r="E304" s="29"/>
    </row>
    <row r="305">
      <c r="B305" s="29"/>
      <c r="C305" s="29"/>
      <c r="D305" s="29"/>
      <c r="E305" s="29"/>
    </row>
    <row r="306">
      <c r="B306" s="29"/>
      <c r="C306" s="29"/>
      <c r="D306" s="29"/>
      <c r="E306" s="29"/>
    </row>
    <row r="307">
      <c r="B307" s="29"/>
      <c r="C307" s="29"/>
      <c r="D307" s="29"/>
      <c r="E307" s="29"/>
    </row>
    <row r="308">
      <c r="B308" s="29"/>
      <c r="C308" s="29"/>
      <c r="D308" s="29"/>
      <c r="E308" s="29"/>
    </row>
    <row r="309">
      <c r="B309" s="29"/>
      <c r="C309" s="29"/>
      <c r="D309" s="29"/>
      <c r="E309" s="29"/>
    </row>
    <row r="310">
      <c r="B310" s="29"/>
      <c r="C310" s="29"/>
      <c r="D310" s="29"/>
      <c r="E310" s="29"/>
    </row>
    <row r="311">
      <c r="B311" s="29"/>
      <c r="C311" s="29"/>
      <c r="D311" s="29"/>
      <c r="E311" s="29"/>
    </row>
    <row r="312">
      <c r="B312" s="29"/>
      <c r="C312" s="29"/>
      <c r="D312" s="29"/>
      <c r="E312" s="29"/>
    </row>
    <row r="313">
      <c r="B313" s="29"/>
      <c r="C313" s="29"/>
      <c r="D313" s="29"/>
      <c r="E313" s="29"/>
    </row>
    <row r="314">
      <c r="B314" s="29"/>
      <c r="C314" s="29"/>
      <c r="D314" s="29"/>
      <c r="E314" s="29"/>
    </row>
    <row r="315">
      <c r="B315" s="29"/>
      <c r="C315" s="29"/>
      <c r="D315" s="29"/>
      <c r="E315" s="29"/>
    </row>
    <row r="316">
      <c r="B316" s="29"/>
      <c r="C316" s="29"/>
      <c r="D316" s="29"/>
      <c r="E316" s="29"/>
    </row>
    <row r="317">
      <c r="B317" s="29"/>
      <c r="C317" s="29"/>
      <c r="D317" s="29"/>
      <c r="E317" s="29"/>
    </row>
    <row r="318">
      <c r="B318" s="29"/>
      <c r="C318" s="29"/>
      <c r="D318" s="29"/>
      <c r="E318" s="29"/>
    </row>
    <row r="319">
      <c r="B319" s="29"/>
      <c r="C319" s="29"/>
      <c r="D319" s="29"/>
      <c r="E319" s="29"/>
    </row>
    <row r="320">
      <c r="B320" s="29"/>
      <c r="C320" s="29"/>
      <c r="D320" s="29"/>
      <c r="E320" s="29"/>
    </row>
    <row r="321">
      <c r="B321" s="29"/>
      <c r="C321" s="29"/>
      <c r="D321" s="29"/>
      <c r="E321" s="29"/>
    </row>
    <row r="322">
      <c r="B322" s="29"/>
      <c r="C322" s="29"/>
      <c r="D322" s="29"/>
      <c r="E322" s="29"/>
    </row>
    <row r="323">
      <c r="B323" s="29"/>
      <c r="C323" s="29"/>
      <c r="D323" s="29"/>
      <c r="E323" s="29"/>
    </row>
    <row r="324">
      <c r="B324" s="29"/>
      <c r="C324" s="29"/>
      <c r="D324" s="29"/>
      <c r="E324" s="29"/>
    </row>
    <row r="325">
      <c r="B325" s="29"/>
      <c r="C325" s="29"/>
      <c r="D325" s="29"/>
      <c r="E325" s="29"/>
    </row>
    <row r="326">
      <c r="B326" s="29"/>
      <c r="C326" s="29"/>
      <c r="D326" s="29"/>
      <c r="E326" s="29"/>
    </row>
    <row r="327">
      <c r="B327" s="29"/>
      <c r="C327" s="29"/>
      <c r="D327" s="29"/>
      <c r="E327" s="29"/>
    </row>
    <row r="328">
      <c r="B328" s="29"/>
      <c r="C328" s="29"/>
      <c r="D328" s="29"/>
      <c r="E328" s="29"/>
    </row>
    <row r="329">
      <c r="B329" s="29"/>
      <c r="C329" s="29"/>
      <c r="D329" s="29"/>
      <c r="E329" s="29"/>
    </row>
    <row r="330">
      <c r="B330" s="29"/>
      <c r="C330" s="29"/>
      <c r="D330" s="29"/>
      <c r="E330" s="29"/>
    </row>
    <row r="331">
      <c r="B331" s="29"/>
      <c r="C331" s="29"/>
      <c r="D331" s="29"/>
      <c r="E331" s="29"/>
    </row>
    <row r="332">
      <c r="B332" s="29"/>
      <c r="C332" s="29"/>
      <c r="D332" s="29"/>
      <c r="E332" s="29"/>
    </row>
    <row r="333">
      <c r="B333" s="29"/>
      <c r="C333" s="29"/>
      <c r="D333" s="29"/>
      <c r="E333" s="29"/>
    </row>
    <row r="334">
      <c r="B334" s="29"/>
      <c r="C334" s="29"/>
      <c r="D334" s="29"/>
      <c r="E334" s="29"/>
    </row>
    <row r="335">
      <c r="B335" s="29"/>
      <c r="C335" s="29"/>
      <c r="D335" s="29"/>
      <c r="E335" s="29"/>
    </row>
    <row r="336">
      <c r="B336" s="29"/>
      <c r="C336" s="29"/>
      <c r="D336" s="29"/>
      <c r="E336" s="29"/>
    </row>
    <row r="337">
      <c r="B337" s="29"/>
      <c r="C337" s="29"/>
      <c r="D337" s="29"/>
      <c r="E337" s="29"/>
    </row>
    <row r="338">
      <c r="B338" s="29"/>
      <c r="C338" s="29"/>
      <c r="D338" s="29"/>
      <c r="E338" s="29"/>
    </row>
    <row r="339">
      <c r="B339" s="29"/>
      <c r="C339" s="29"/>
      <c r="D339" s="29"/>
      <c r="E339" s="29"/>
    </row>
    <row r="340">
      <c r="B340" s="29"/>
      <c r="C340" s="29"/>
      <c r="D340" s="29"/>
      <c r="E340" s="29"/>
    </row>
    <row r="341">
      <c r="B341" s="29"/>
      <c r="C341" s="29"/>
      <c r="D341" s="29"/>
      <c r="E341" s="29"/>
    </row>
    <row r="342">
      <c r="B342" s="29"/>
      <c r="C342" s="29"/>
      <c r="D342" s="29"/>
      <c r="E342" s="29"/>
    </row>
    <row r="343">
      <c r="B343" s="29"/>
      <c r="C343" s="29"/>
      <c r="D343" s="29"/>
      <c r="E343" s="29"/>
    </row>
    <row r="344">
      <c r="B344" s="29"/>
      <c r="C344" s="29"/>
      <c r="D344" s="29"/>
      <c r="E344" s="29"/>
    </row>
    <row r="345">
      <c r="B345" s="29"/>
      <c r="C345" s="29"/>
      <c r="D345" s="29"/>
      <c r="E345" s="29"/>
    </row>
    <row r="346">
      <c r="B346" s="29"/>
      <c r="C346" s="29"/>
      <c r="D346" s="29"/>
      <c r="E346" s="29"/>
    </row>
    <row r="347">
      <c r="B347" s="29"/>
      <c r="C347" s="29"/>
      <c r="D347" s="29"/>
      <c r="E347" s="29"/>
    </row>
    <row r="348">
      <c r="B348" s="29"/>
      <c r="C348" s="29"/>
      <c r="D348" s="29"/>
      <c r="E348" s="29"/>
    </row>
    <row r="349">
      <c r="B349" s="29"/>
      <c r="C349" s="29"/>
      <c r="D349" s="29"/>
      <c r="E349" s="29"/>
    </row>
    <row r="350">
      <c r="B350" s="29"/>
      <c r="C350" s="29"/>
      <c r="D350" s="29"/>
      <c r="E350" s="29"/>
    </row>
    <row r="351">
      <c r="B351" s="29"/>
      <c r="C351" s="29"/>
      <c r="D351" s="29"/>
      <c r="E351" s="29"/>
    </row>
    <row r="352">
      <c r="B352" s="29"/>
      <c r="C352" s="29"/>
      <c r="D352" s="29"/>
      <c r="E352" s="29"/>
    </row>
    <row r="353">
      <c r="B353" s="29"/>
      <c r="C353" s="29"/>
      <c r="D353" s="29"/>
      <c r="E353" s="29"/>
    </row>
    <row r="354">
      <c r="B354" s="29"/>
      <c r="C354" s="29"/>
      <c r="D354" s="29"/>
      <c r="E354" s="29"/>
    </row>
    <row r="355">
      <c r="B355" s="29"/>
      <c r="C355" s="29"/>
      <c r="D355" s="29"/>
      <c r="E355" s="29"/>
    </row>
    <row r="356">
      <c r="B356" s="29"/>
      <c r="C356" s="29"/>
      <c r="D356" s="29"/>
      <c r="E356" s="29"/>
    </row>
    <row r="357">
      <c r="B357" s="29"/>
      <c r="C357" s="29"/>
      <c r="D357" s="29"/>
      <c r="E357" s="29"/>
    </row>
    <row r="358">
      <c r="B358" s="29"/>
      <c r="C358" s="29"/>
      <c r="D358" s="29"/>
      <c r="E358" s="29"/>
    </row>
    <row r="359">
      <c r="B359" s="29"/>
      <c r="C359" s="29"/>
      <c r="D359" s="29"/>
      <c r="E359" s="29"/>
    </row>
    <row r="360">
      <c r="B360" s="29"/>
      <c r="C360" s="29"/>
      <c r="D360" s="29"/>
      <c r="E360" s="29"/>
    </row>
    <row r="361">
      <c r="B361" s="29"/>
      <c r="C361" s="29"/>
      <c r="D361" s="29"/>
      <c r="E361" s="29"/>
    </row>
    <row r="362">
      <c r="B362" s="29"/>
      <c r="C362" s="29"/>
      <c r="D362" s="29"/>
      <c r="E362" s="29"/>
    </row>
    <row r="363">
      <c r="B363" s="29"/>
      <c r="C363" s="29"/>
      <c r="D363" s="29"/>
      <c r="E363" s="29"/>
    </row>
    <row r="364">
      <c r="B364" s="29"/>
      <c r="C364" s="29"/>
      <c r="D364" s="29"/>
      <c r="E364" s="29"/>
    </row>
    <row r="365">
      <c r="B365" s="29"/>
      <c r="C365" s="29"/>
      <c r="D365" s="29"/>
      <c r="E365" s="29"/>
    </row>
    <row r="366">
      <c r="B366" s="29"/>
      <c r="C366" s="29"/>
      <c r="D366" s="29"/>
      <c r="E366" s="29"/>
    </row>
    <row r="367">
      <c r="B367" s="29"/>
      <c r="C367" s="29"/>
      <c r="D367" s="29"/>
      <c r="E367" s="29"/>
    </row>
    <row r="368">
      <c r="B368" s="29"/>
      <c r="C368" s="29"/>
      <c r="D368" s="29"/>
      <c r="E368" s="29"/>
    </row>
    <row r="369">
      <c r="B369" s="29"/>
      <c r="C369" s="29"/>
      <c r="D369" s="29"/>
      <c r="E369" s="29"/>
    </row>
    <row r="370">
      <c r="B370" s="29"/>
      <c r="C370" s="29"/>
      <c r="D370" s="29"/>
      <c r="E370" s="29"/>
    </row>
    <row r="371">
      <c r="B371" s="29"/>
      <c r="C371" s="29"/>
      <c r="D371" s="29"/>
      <c r="E371" s="29"/>
    </row>
    <row r="372">
      <c r="B372" s="29"/>
      <c r="C372" s="29"/>
      <c r="D372" s="29"/>
      <c r="E372" s="29"/>
    </row>
    <row r="373">
      <c r="B373" s="29"/>
      <c r="C373" s="29"/>
      <c r="D373" s="29"/>
      <c r="E373" s="29"/>
    </row>
    <row r="374">
      <c r="B374" s="29"/>
      <c r="C374" s="29"/>
      <c r="D374" s="29"/>
      <c r="E374" s="29"/>
    </row>
    <row r="375">
      <c r="B375" s="29"/>
      <c r="C375" s="29"/>
      <c r="D375" s="29"/>
      <c r="E375" s="29"/>
    </row>
    <row r="376">
      <c r="B376" s="29"/>
      <c r="C376" s="29"/>
      <c r="D376" s="29"/>
      <c r="E376" s="29"/>
    </row>
    <row r="377">
      <c r="B377" s="29"/>
      <c r="C377" s="29"/>
      <c r="D377" s="29"/>
      <c r="E377" s="29"/>
    </row>
    <row r="378">
      <c r="B378" s="29"/>
      <c r="C378" s="29"/>
      <c r="D378" s="29"/>
      <c r="E378" s="29"/>
    </row>
    <row r="379">
      <c r="B379" s="29"/>
      <c r="C379" s="29"/>
      <c r="D379" s="29"/>
      <c r="E379" s="29"/>
    </row>
    <row r="380">
      <c r="B380" s="29"/>
      <c r="C380" s="29"/>
      <c r="D380" s="29"/>
      <c r="E380" s="29"/>
    </row>
    <row r="381">
      <c r="B381" s="29"/>
      <c r="C381" s="29"/>
      <c r="D381" s="29"/>
      <c r="E381" s="29"/>
    </row>
    <row r="382">
      <c r="B382" s="29"/>
      <c r="C382" s="29"/>
      <c r="D382" s="29"/>
      <c r="E382" s="29"/>
    </row>
    <row r="383">
      <c r="B383" s="29"/>
      <c r="C383" s="29"/>
      <c r="D383" s="29"/>
      <c r="E383" s="29"/>
    </row>
    <row r="384">
      <c r="B384" s="29"/>
      <c r="C384" s="29"/>
      <c r="D384" s="29"/>
      <c r="E384" s="29"/>
    </row>
    <row r="385">
      <c r="B385" s="29"/>
      <c r="C385" s="29"/>
      <c r="D385" s="29"/>
      <c r="E385" s="29"/>
    </row>
    <row r="386">
      <c r="B386" s="29"/>
      <c r="C386" s="29"/>
      <c r="D386" s="29"/>
      <c r="E386" s="29"/>
    </row>
    <row r="387">
      <c r="B387" s="29"/>
      <c r="C387" s="29"/>
      <c r="D387" s="29"/>
      <c r="E387" s="29"/>
    </row>
    <row r="388">
      <c r="B388" s="29"/>
      <c r="C388" s="29"/>
      <c r="D388" s="29"/>
      <c r="E388" s="29"/>
    </row>
    <row r="389">
      <c r="B389" s="29"/>
      <c r="C389" s="29"/>
      <c r="D389" s="29"/>
      <c r="E389" s="29"/>
    </row>
    <row r="390">
      <c r="B390" s="29"/>
      <c r="C390" s="29"/>
      <c r="D390" s="29"/>
      <c r="E390" s="29"/>
    </row>
    <row r="391">
      <c r="B391" s="29"/>
      <c r="C391" s="29"/>
      <c r="D391" s="29"/>
      <c r="E391" s="29"/>
    </row>
    <row r="392">
      <c r="B392" s="29"/>
      <c r="C392" s="29"/>
      <c r="D392" s="29"/>
      <c r="E392" s="29"/>
    </row>
    <row r="393">
      <c r="B393" s="29"/>
      <c r="C393" s="29"/>
      <c r="D393" s="29"/>
      <c r="E393" s="29"/>
    </row>
    <row r="394">
      <c r="B394" s="29"/>
      <c r="C394" s="29"/>
      <c r="D394" s="29"/>
      <c r="E394" s="29"/>
    </row>
    <row r="395">
      <c r="B395" s="29"/>
      <c r="C395" s="29"/>
      <c r="D395" s="29"/>
      <c r="E395" s="29"/>
    </row>
    <row r="396">
      <c r="B396" s="29"/>
      <c r="C396" s="29"/>
      <c r="D396" s="29"/>
      <c r="E396" s="29"/>
    </row>
    <row r="397">
      <c r="B397" s="29"/>
      <c r="C397" s="29"/>
      <c r="D397" s="29"/>
      <c r="E397" s="29"/>
    </row>
    <row r="398">
      <c r="B398" s="29"/>
      <c r="C398" s="29"/>
      <c r="D398" s="29"/>
      <c r="E398" s="29"/>
    </row>
    <row r="399">
      <c r="B399" s="29"/>
      <c r="C399" s="29"/>
      <c r="D399" s="29"/>
      <c r="E399" s="29"/>
    </row>
    <row r="400">
      <c r="B400" s="29"/>
      <c r="C400" s="29"/>
      <c r="D400" s="29"/>
      <c r="E400" s="29"/>
    </row>
    <row r="401">
      <c r="B401" s="29"/>
      <c r="C401" s="29"/>
      <c r="D401" s="29"/>
      <c r="E401" s="29"/>
    </row>
    <row r="402">
      <c r="B402" s="29"/>
      <c r="C402" s="29"/>
      <c r="D402" s="29"/>
      <c r="E402" s="29"/>
    </row>
    <row r="403">
      <c r="B403" s="29"/>
      <c r="C403" s="29"/>
      <c r="D403" s="29"/>
      <c r="E403" s="29"/>
    </row>
    <row r="404">
      <c r="B404" s="29"/>
      <c r="C404" s="29"/>
      <c r="D404" s="29"/>
      <c r="E404" s="29"/>
    </row>
    <row r="405">
      <c r="B405" s="29"/>
      <c r="C405" s="29"/>
      <c r="D405" s="29"/>
      <c r="E405" s="29"/>
    </row>
    <row r="406">
      <c r="B406" s="29"/>
      <c r="C406" s="29"/>
      <c r="D406" s="29"/>
      <c r="E406" s="29"/>
    </row>
    <row r="407">
      <c r="B407" s="29"/>
      <c r="C407" s="29"/>
      <c r="D407" s="29"/>
      <c r="E407" s="29"/>
    </row>
    <row r="408">
      <c r="B408" s="29"/>
      <c r="C408" s="29"/>
      <c r="D408" s="29"/>
      <c r="E408" s="29"/>
    </row>
    <row r="409">
      <c r="B409" s="29"/>
      <c r="C409" s="29"/>
      <c r="D409" s="29"/>
      <c r="E409" s="29"/>
    </row>
    <row r="410">
      <c r="B410" s="29"/>
      <c r="C410" s="29"/>
      <c r="D410" s="29"/>
      <c r="E410" s="29"/>
    </row>
    <row r="411">
      <c r="B411" s="29"/>
      <c r="C411" s="29"/>
      <c r="D411" s="29"/>
      <c r="E411" s="29"/>
    </row>
    <row r="412">
      <c r="B412" s="29"/>
      <c r="C412" s="29"/>
      <c r="D412" s="29"/>
      <c r="E412" s="29"/>
    </row>
    <row r="413">
      <c r="B413" s="29"/>
      <c r="C413" s="29"/>
      <c r="D413" s="29"/>
      <c r="E413" s="29"/>
    </row>
    <row r="414">
      <c r="B414" s="29"/>
      <c r="C414" s="29"/>
      <c r="D414" s="29"/>
      <c r="E414" s="29"/>
    </row>
    <row r="415">
      <c r="B415" s="29"/>
      <c r="C415" s="29"/>
      <c r="D415" s="29"/>
      <c r="E415" s="29"/>
    </row>
    <row r="416">
      <c r="B416" s="29"/>
      <c r="C416" s="29"/>
      <c r="D416" s="29"/>
      <c r="E416" s="29"/>
    </row>
    <row r="417">
      <c r="B417" s="29"/>
      <c r="C417" s="29"/>
      <c r="D417" s="29"/>
      <c r="E417" s="29"/>
    </row>
    <row r="418">
      <c r="B418" s="29"/>
      <c r="C418" s="29"/>
      <c r="D418" s="29"/>
      <c r="E418" s="29"/>
    </row>
    <row r="419">
      <c r="B419" s="29"/>
      <c r="C419" s="29"/>
      <c r="D419" s="29"/>
      <c r="E419" s="29"/>
    </row>
    <row r="420">
      <c r="B420" s="29"/>
      <c r="C420" s="29"/>
      <c r="D420" s="29"/>
      <c r="E420" s="29"/>
    </row>
    <row r="421">
      <c r="B421" s="29"/>
      <c r="C421" s="29"/>
      <c r="D421" s="29"/>
      <c r="E421" s="29"/>
    </row>
    <row r="422">
      <c r="B422" s="29"/>
      <c r="C422" s="29"/>
      <c r="D422" s="29"/>
      <c r="E422" s="29"/>
    </row>
    <row r="423">
      <c r="B423" s="29"/>
      <c r="C423" s="29"/>
      <c r="D423" s="29"/>
      <c r="E423" s="29"/>
    </row>
    <row r="424">
      <c r="B424" s="29"/>
      <c r="C424" s="29"/>
      <c r="D424" s="29"/>
      <c r="E424" s="29"/>
    </row>
    <row r="425">
      <c r="B425" s="29"/>
      <c r="C425" s="29"/>
      <c r="D425" s="29"/>
      <c r="E425" s="29"/>
    </row>
    <row r="426">
      <c r="B426" s="29"/>
      <c r="C426" s="29"/>
      <c r="D426" s="29"/>
      <c r="E426" s="29"/>
    </row>
    <row r="427">
      <c r="B427" s="29"/>
      <c r="C427" s="29"/>
      <c r="D427" s="29"/>
      <c r="E427" s="29"/>
    </row>
    <row r="428">
      <c r="B428" s="29"/>
      <c r="C428" s="29"/>
      <c r="D428" s="29"/>
      <c r="E428" s="29"/>
    </row>
    <row r="429">
      <c r="B429" s="29"/>
      <c r="C429" s="29"/>
      <c r="D429" s="29"/>
      <c r="E429" s="29"/>
    </row>
    <row r="430">
      <c r="B430" s="29"/>
      <c r="C430" s="29"/>
      <c r="D430" s="29"/>
      <c r="E430" s="29"/>
    </row>
    <row r="431">
      <c r="B431" s="29"/>
      <c r="C431" s="29"/>
      <c r="D431" s="29"/>
      <c r="E431" s="29"/>
    </row>
    <row r="432">
      <c r="B432" s="29"/>
      <c r="C432" s="29"/>
      <c r="D432" s="29"/>
      <c r="E432" s="29"/>
    </row>
    <row r="433">
      <c r="B433" s="29"/>
      <c r="C433" s="29"/>
      <c r="D433" s="29"/>
      <c r="E433" s="29"/>
    </row>
    <row r="434">
      <c r="B434" s="29"/>
      <c r="C434" s="29"/>
      <c r="D434" s="29"/>
      <c r="E434" s="29"/>
    </row>
    <row r="435">
      <c r="B435" s="29"/>
      <c r="C435" s="29"/>
      <c r="D435" s="29"/>
      <c r="E435" s="29"/>
    </row>
    <row r="436">
      <c r="B436" s="29"/>
      <c r="C436" s="29"/>
      <c r="D436" s="29"/>
      <c r="E436" s="29"/>
    </row>
    <row r="437">
      <c r="B437" s="29"/>
      <c r="C437" s="29"/>
      <c r="D437" s="29"/>
      <c r="E437" s="29"/>
    </row>
    <row r="438">
      <c r="B438" s="29"/>
      <c r="C438" s="29"/>
      <c r="D438" s="29"/>
      <c r="E438" s="29"/>
    </row>
    <row r="439">
      <c r="B439" s="29"/>
      <c r="C439" s="29"/>
      <c r="D439" s="29"/>
      <c r="E439" s="29"/>
    </row>
    <row r="440">
      <c r="B440" s="29"/>
      <c r="C440" s="29"/>
      <c r="D440" s="29"/>
      <c r="E440" s="29"/>
    </row>
    <row r="441">
      <c r="B441" s="29"/>
      <c r="C441" s="29"/>
      <c r="D441" s="29"/>
      <c r="E441" s="29"/>
    </row>
    <row r="442">
      <c r="B442" s="29"/>
      <c r="C442" s="29"/>
      <c r="D442" s="29"/>
      <c r="E442" s="29"/>
    </row>
    <row r="443">
      <c r="B443" s="29"/>
      <c r="C443" s="29"/>
      <c r="D443" s="29"/>
      <c r="E443" s="29"/>
    </row>
    <row r="444">
      <c r="B444" s="29"/>
      <c r="C444" s="29"/>
      <c r="D444" s="29"/>
      <c r="E444" s="29"/>
    </row>
    <row r="445">
      <c r="B445" s="29"/>
      <c r="C445" s="29"/>
      <c r="D445" s="29"/>
      <c r="E445" s="29"/>
    </row>
    <row r="446">
      <c r="B446" s="29"/>
      <c r="C446" s="29"/>
      <c r="D446" s="29"/>
      <c r="E446" s="29"/>
    </row>
    <row r="447">
      <c r="B447" s="29"/>
      <c r="C447" s="29"/>
      <c r="D447" s="29"/>
      <c r="E447" s="29"/>
    </row>
    <row r="448">
      <c r="B448" s="29"/>
      <c r="C448" s="29"/>
      <c r="D448" s="29"/>
      <c r="E448" s="29"/>
    </row>
    <row r="449">
      <c r="B449" s="29"/>
      <c r="C449" s="29"/>
      <c r="D449" s="29"/>
      <c r="E449" s="29"/>
    </row>
    <row r="450">
      <c r="B450" s="29"/>
      <c r="C450" s="29"/>
      <c r="D450" s="29"/>
      <c r="E450" s="29"/>
    </row>
    <row r="451">
      <c r="B451" s="29"/>
      <c r="C451" s="29"/>
      <c r="D451" s="29"/>
      <c r="E451" s="29"/>
    </row>
    <row r="452">
      <c r="B452" s="29"/>
      <c r="C452" s="29"/>
      <c r="D452" s="29"/>
      <c r="E452" s="29"/>
    </row>
    <row r="453">
      <c r="B453" s="29"/>
      <c r="C453" s="29"/>
      <c r="D453" s="29"/>
      <c r="E453" s="29"/>
    </row>
    <row r="454">
      <c r="B454" s="29"/>
      <c r="C454" s="29"/>
      <c r="D454" s="29"/>
      <c r="E454" s="29"/>
    </row>
    <row r="455">
      <c r="B455" s="29"/>
      <c r="C455" s="29"/>
      <c r="D455" s="29"/>
      <c r="E455" s="29"/>
    </row>
    <row r="456">
      <c r="B456" s="29"/>
      <c r="C456" s="29"/>
      <c r="D456" s="29"/>
      <c r="E456" s="29"/>
    </row>
    <row r="457">
      <c r="B457" s="29"/>
      <c r="C457" s="29"/>
      <c r="D457" s="29"/>
      <c r="E457" s="29"/>
    </row>
    <row r="458">
      <c r="B458" s="29"/>
      <c r="C458" s="29"/>
      <c r="D458" s="29"/>
      <c r="E458" s="29"/>
    </row>
    <row r="459">
      <c r="B459" s="29"/>
      <c r="C459" s="29"/>
      <c r="D459" s="29"/>
      <c r="E459" s="29"/>
    </row>
    <row r="460">
      <c r="B460" s="29"/>
      <c r="C460" s="29"/>
      <c r="D460" s="29"/>
      <c r="E460" s="29"/>
    </row>
    <row r="461">
      <c r="B461" s="29"/>
      <c r="C461" s="29"/>
      <c r="D461" s="29"/>
      <c r="E461" s="29"/>
    </row>
    <row r="462">
      <c r="B462" s="29"/>
      <c r="C462" s="29"/>
      <c r="D462" s="29"/>
      <c r="E462" s="29"/>
    </row>
    <row r="463">
      <c r="B463" s="29"/>
      <c r="C463" s="29"/>
      <c r="D463" s="29"/>
      <c r="E463" s="29"/>
    </row>
    <row r="464">
      <c r="B464" s="29"/>
      <c r="C464" s="29"/>
      <c r="D464" s="29"/>
      <c r="E464" s="29"/>
    </row>
    <row r="465">
      <c r="B465" s="29"/>
      <c r="C465" s="29"/>
      <c r="D465" s="29"/>
      <c r="E465" s="29"/>
    </row>
    <row r="466">
      <c r="B466" s="29"/>
      <c r="C466" s="29"/>
      <c r="D466" s="29"/>
      <c r="E466" s="29"/>
    </row>
    <row r="467">
      <c r="B467" s="29"/>
      <c r="C467" s="29"/>
      <c r="D467" s="29"/>
      <c r="E467" s="29"/>
    </row>
    <row r="468">
      <c r="B468" s="29"/>
      <c r="C468" s="29"/>
      <c r="D468" s="29"/>
      <c r="E468" s="29"/>
    </row>
    <row r="469">
      <c r="B469" s="29"/>
      <c r="C469" s="29"/>
      <c r="D469" s="29"/>
      <c r="E469" s="29"/>
    </row>
    <row r="470">
      <c r="B470" s="29"/>
      <c r="C470" s="29"/>
      <c r="D470" s="29"/>
      <c r="E470" s="29"/>
    </row>
    <row r="471">
      <c r="B471" s="29"/>
      <c r="C471" s="29"/>
      <c r="D471" s="29"/>
      <c r="E471" s="29"/>
    </row>
    <row r="472">
      <c r="B472" s="29"/>
      <c r="C472" s="29"/>
      <c r="D472" s="29"/>
      <c r="E472" s="29"/>
    </row>
    <row r="473">
      <c r="B473" s="29"/>
      <c r="C473" s="29"/>
      <c r="D473" s="29"/>
      <c r="E473" s="29"/>
    </row>
    <row r="474">
      <c r="B474" s="29"/>
      <c r="C474" s="29"/>
      <c r="D474" s="29"/>
      <c r="E474" s="29"/>
    </row>
    <row r="475">
      <c r="B475" s="29"/>
      <c r="C475" s="29"/>
      <c r="D475" s="29"/>
      <c r="E475" s="29"/>
    </row>
    <row r="476">
      <c r="B476" s="29"/>
      <c r="C476" s="29"/>
      <c r="D476" s="29"/>
      <c r="E476" s="29"/>
    </row>
    <row r="477">
      <c r="B477" s="29"/>
      <c r="C477" s="29"/>
      <c r="D477" s="29"/>
      <c r="E477" s="29"/>
    </row>
    <row r="478">
      <c r="B478" s="29"/>
      <c r="C478" s="29"/>
      <c r="D478" s="29"/>
      <c r="E478" s="29"/>
    </row>
    <row r="479">
      <c r="B479" s="29"/>
      <c r="C479" s="29"/>
      <c r="D479" s="29"/>
      <c r="E479" s="29"/>
    </row>
    <row r="480">
      <c r="B480" s="29"/>
      <c r="C480" s="29"/>
      <c r="D480" s="29"/>
      <c r="E480" s="29"/>
    </row>
    <row r="481">
      <c r="B481" s="29"/>
      <c r="C481" s="29"/>
      <c r="D481" s="29"/>
      <c r="E481" s="29"/>
    </row>
    <row r="482">
      <c r="B482" s="29"/>
      <c r="C482" s="29"/>
      <c r="D482" s="29"/>
      <c r="E482" s="29"/>
    </row>
    <row r="483">
      <c r="B483" s="29"/>
      <c r="C483" s="29"/>
      <c r="D483" s="29"/>
      <c r="E483" s="29"/>
    </row>
    <row r="484">
      <c r="B484" s="29"/>
      <c r="C484" s="29"/>
      <c r="D484" s="29"/>
      <c r="E484" s="29"/>
    </row>
    <row r="485">
      <c r="B485" s="29"/>
      <c r="C485" s="29"/>
      <c r="D485" s="29"/>
      <c r="E485" s="29"/>
    </row>
    <row r="486">
      <c r="B486" s="29"/>
      <c r="C486" s="29"/>
      <c r="D486" s="29"/>
      <c r="E486" s="29"/>
    </row>
    <row r="487">
      <c r="B487" s="29"/>
      <c r="C487" s="29"/>
      <c r="D487" s="29"/>
      <c r="E487" s="29"/>
    </row>
    <row r="488">
      <c r="B488" s="29"/>
      <c r="C488" s="29"/>
      <c r="D488" s="29"/>
      <c r="E488" s="29"/>
    </row>
    <row r="489">
      <c r="B489" s="29"/>
      <c r="C489" s="29"/>
      <c r="D489" s="29"/>
      <c r="E489" s="29"/>
    </row>
    <row r="490">
      <c r="B490" s="29"/>
      <c r="C490" s="29"/>
      <c r="D490" s="29"/>
      <c r="E490" s="29"/>
    </row>
    <row r="491">
      <c r="B491" s="29"/>
      <c r="C491" s="29"/>
      <c r="D491" s="29"/>
      <c r="E491" s="29"/>
    </row>
    <row r="492">
      <c r="B492" s="29"/>
      <c r="C492" s="29"/>
      <c r="D492" s="29"/>
      <c r="E492" s="29"/>
    </row>
    <row r="493">
      <c r="B493" s="29"/>
      <c r="C493" s="29"/>
      <c r="D493" s="29"/>
      <c r="E493" s="29"/>
    </row>
    <row r="494">
      <c r="B494" s="29"/>
      <c r="C494" s="29"/>
      <c r="D494" s="29"/>
      <c r="E494" s="29"/>
    </row>
    <row r="495">
      <c r="B495" s="29"/>
      <c r="C495" s="29"/>
      <c r="D495" s="29"/>
      <c r="E495" s="29"/>
    </row>
    <row r="496">
      <c r="B496" s="29"/>
      <c r="C496" s="29"/>
      <c r="D496" s="29"/>
      <c r="E496" s="29"/>
    </row>
    <row r="497">
      <c r="B497" s="29"/>
      <c r="C497" s="29"/>
      <c r="D497" s="29"/>
      <c r="E497" s="29"/>
    </row>
    <row r="498">
      <c r="B498" s="29"/>
      <c r="C498" s="29"/>
      <c r="D498" s="29"/>
      <c r="E498" s="29"/>
    </row>
    <row r="499">
      <c r="B499" s="29"/>
      <c r="C499" s="29"/>
      <c r="D499" s="29"/>
      <c r="E499" s="29"/>
    </row>
    <row r="500">
      <c r="B500" s="29"/>
      <c r="C500" s="29"/>
      <c r="D500" s="29"/>
      <c r="E500" s="29"/>
    </row>
    <row r="501">
      <c r="B501" s="29"/>
      <c r="C501" s="29"/>
      <c r="D501" s="29"/>
      <c r="E501" s="29"/>
    </row>
    <row r="502">
      <c r="B502" s="29"/>
      <c r="C502" s="29"/>
      <c r="D502" s="29"/>
      <c r="E502" s="29"/>
    </row>
    <row r="503">
      <c r="B503" s="29"/>
      <c r="C503" s="29"/>
      <c r="D503" s="29"/>
      <c r="E503" s="29"/>
    </row>
    <row r="504">
      <c r="B504" s="29"/>
      <c r="C504" s="29"/>
      <c r="D504" s="29"/>
      <c r="E504" s="29"/>
    </row>
    <row r="505">
      <c r="B505" s="29"/>
      <c r="C505" s="29"/>
      <c r="D505" s="29"/>
      <c r="E505" s="29"/>
    </row>
    <row r="506">
      <c r="B506" s="29"/>
      <c r="C506" s="29"/>
      <c r="D506" s="29"/>
      <c r="E506" s="29"/>
    </row>
    <row r="507">
      <c r="B507" s="29"/>
      <c r="C507" s="29"/>
      <c r="D507" s="29"/>
      <c r="E507" s="29"/>
    </row>
    <row r="508">
      <c r="B508" s="29"/>
      <c r="C508" s="29"/>
      <c r="D508" s="29"/>
      <c r="E508" s="29"/>
    </row>
    <row r="509">
      <c r="B509" s="29"/>
      <c r="C509" s="29"/>
      <c r="D509" s="29"/>
      <c r="E509" s="29"/>
    </row>
    <row r="510">
      <c r="B510" s="29"/>
      <c r="C510" s="29"/>
      <c r="D510" s="29"/>
      <c r="E510" s="29"/>
    </row>
    <row r="511">
      <c r="B511" s="29"/>
      <c r="C511" s="29"/>
      <c r="D511" s="29"/>
      <c r="E511" s="29"/>
    </row>
    <row r="512">
      <c r="B512" s="29"/>
      <c r="C512" s="29"/>
      <c r="D512" s="29"/>
      <c r="E512" s="29"/>
    </row>
    <row r="513">
      <c r="B513" s="29"/>
      <c r="C513" s="29"/>
      <c r="D513" s="29"/>
      <c r="E513" s="29"/>
    </row>
    <row r="514">
      <c r="B514" s="29"/>
      <c r="C514" s="29"/>
      <c r="D514" s="29"/>
      <c r="E514" s="29"/>
    </row>
    <row r="515">
      <c r="B515" s="29"/>
      <c r="C515" s="29"/>
      <c r="D515" s="29"/>
      <c r="E515" s="29"/>
    </row>
    <row r="516">
      <c r="B516" s="29"/>
      <c r="C516" s="29"/>
      <c r="D516" s="29"/>
      <c r="E516" s="29"/>
    </row>
    <row r="517">
      <c r="B517" s="29"/>
      <c r="C517" s="29"/>
      <c r="D517" s="29"/>
      <c r="E517" s="29"/>
    </row>
    <row r="518">
      <c r="B518" s="29"/>
      <c r="C518" s="29"/>
      <c r="D518" s="29"/>
      <c r="E518" s="29"/>
    </row>
    <row r="519">
      <c r="B519" s="29"/>
      <c r="C519" s="29"/>
      <c r="D519" s="29"/>
      <c r="E519" s="29"/>
    </row>
    <row r="520">
      <c r="B520" s="29"/>
      <c r="C520" s="29"/>
      <c r="D520" s="29"/>
      <c r="E520" s="29"/>
    </row>
    <row r="521">
      <c r="B521" s="29"/>
      <c r="C521" s="29"/>
      <c r="D521" s="29"/>
      <c r="E521" s="29"/>
    </row>
    <row r="522">
      <c r="B522" s="29"/>
      <c r="C522" s="29"/>
      <c r="D522" s="29"/>
      <c r="E522" s="29"/>
    </row>
    <row r="523">
      <c r="B523" s="29"/>
      <c r="C523" s="29"/>
      <c r="D523" s="29"/>
      <c r="E523" s="29"/>
    </row>
    <row r="524">
      <c r="B524" s="29"/>
      <c r="C524" s="29"/>
      <c r="D524" s="29"/>
      <c r="E524" s="29"/>
    </row>
    <row r="525">
      <c r="B525" s="29"/>
      <c r="C525" s="29"/>
      <c r="D525" s="29"/>
      <c r="E525" s="29"/>
    </row>
    <row r="526">
      <c r="B526" s="29"/>
      <c r="C526" s="29"/>
      <c r="D526" s="29"/>
      <c r="E526" s="29"/>
    </row>
    <row r="527">
      <c r="B527" s="29"/>
      <c r="C527" s="29"/>
      <c r="D527" s="29"/>
      <c r="E527" s="29"/>
    </row>
    <row r="528">
      <c r="B528" s="29"/>
      <c r="C528" s="29"/>
      <c r="D528" s="29"/>
      <c r="E528" s="29"/>
    </row>
    <row r="529">
      <c r="B529" s="29"/>
      <c r="C529" s="29"/>
      <c r="D529" s="29"/>
      <c r="E529" s="29"/>
    </row>
    <row r="530">
      <c r="B530" s="29"/>
      <c r="C530" s="29"/>
      <c r="D530" s="29"/>
      <c r="E530" s="29"/>
    </row>
    <row r="531">
      <c r="B531" s="29"/>
      <c r="C531" s="29"/>
      <c r="D531" s="29"/>
      <c r="E531" s="29"/>
    </row>
    <row r="532">
      <c r="B532" s="29"/>
      <c r="C532" s="29"/>
      <c r="D532" s="29"/>
      <c r="E532" s="29"/>
    </row>
    <row r="533">
      <c r="B533" s="29"/>
      <c r="C533" s="29"/>
      <c r="D533" s="29"/>
      <c r="E533" s="29"/>
    </row>
    <row r="534">
      <c r="B534" s="29"/>
      <c r="C534" s="29"/>
      <c r="D534" s="29"/>
      <c r="E534" s="29"/>
    </row>
    <row r="535">
      <c r="B535" s="29"/>
      <c r="C535" s="29"/>
      <c r="D535" s="29"/>
      <c r="E535" s="29"/>
    </row>
    <row r="536">
      <c r="B536" s="29"/>
      <c r="C536" s="29"/>
      <c r="D536" s="29"/>
      <c r="E536" s="29"/>
    </row>
    <row r="537">
      <c r="B537" s="29"/>
      <c r="C537" s="29"/>
      <c r="D537" s="29"/>
      <c r="E537" s="29"/>
    </row>
    <row r="538">
      <c r="B538" s="29"/>
      <c r="C538" s="29"/>
      <c r="D538" s="29"/>
      <c r="E538" s="29"/>
    </row>
    <row r="539">
      <c r="B539" s="29"/>
      <c r="C539" s="29"/>
      <c r="D539" s="29"/>
      <c r="E539" s="29"/>
    </row>
    <row r="540">
      <c r="B540" s="29"/>
      <c r="C540" s="29"/>
      <c r="D540" s="29"/>
      <c r="E540" s="29"/>
    </row>
    <row r="541">
      <c r="B541" s="29"/>
      <c r="C541" s="29"/>
      <c r="D541" s="29"/>
      <c r="E541" s="29"/>
    </row>
    <row r="542">
      <c r="B542" s="29"/>
      <c r="C542" s="29"/>
      <c r="D542" s="29"/>
      <c r="E542" s="29"/>
    </row>
    <row r="543">
      <c r="B543" s="29"/>
      <c r="C543" s="29"/>
      <c r="D543" s="29"/>
      <c r="E543" s="29"/>
    </row>
    <row r="544">
      <c r="B544" s="29"/>
      <c r="C544" s="29"/>
      <c r="D544" s="29"/>
      <c r="E544" s="29"/>
    </row>
    <row r="545">
      <c r="B545" s="29"/>
      <c r="C545" s="29"/>
      <c r="D545" s="29"/>
      <c r="E545" s="29"/>
    </row>
    <row r="546">
      <c r="B546" s="29"/>
      <c r="C546" s="29"/>
      <c r="D546" s="29"/>
      <c r="E546" s="29"/>
    </row>
    <row r="547">
      <c r="B547" s="29"/>
      <c r="C547" s="29"/>
      <c r="D547" s="29"/>
      <c r="E547" s="29"/>
    </row>
    <row r="548">
      <c r="B548" s="29"/>
      <c r="C548" s="29"/>
      <c r="D548" s="29"/>
      <c r="E548" s="29"/>
    </row>
    <row r="549">
      <c r="B549" s="29"/>
      <c r="C549" s="29"/>
      <c r="D549" s="29"/>
      <c r="E549" s="29"/>
    </row>
    <row r="550">
      <c r="B550" s="29"/>
      <c r="C550" s="29"/>
      <c r="D550" s="29"/>
      <c r="E550" s="29"/>
    </row>
    <row r="551">
      <c r="B551" s="29"/>
      <c r="C551" s="29"/>
      <c r="D551" s="29"/>
      <c r="E551" s="29"/>
    </row>
    <row r="552">
      <c r="B552" s="29"/>
      <c r="C552" s="29"/>
      <c r="D552" s="29"/>
      <c r="E552" s="29"/>
    </row>
    <row r="553">
      <c r="B553" s="29"/>
      <c r="C553" s="29"/>
      <c r="D553" s="29"/>
      <c r="E553" s="29"/>
    </row>
    <row r="554">
      <c r="B554" s="29"/>
      <c r="C554" s="29"/>
      <c r="D554" s="29"/>
      <c r="E554" s="29"/>
    </row>
    <row r="555">
      <c r="B555" s="29"/>
      <c r="C555" s="29"/>
      <c r="D555" s="29"/>
      <c r="E555" s="29"/>
    </row>
    <row r="556">
      <c r="B556" s="29"/>
      <c r="C556" s="29"/>
      <c r="D556" s="29"/>
      <c r="E556" s="29"/>
    </row>
    <row r="557">
      <c r="B557" s="29"/>
      <c r="C557" s="29"/>
      <c r="D557" s="29"/>
      <c r="E557" s="29"/>
    </row>
    <row r="558">
      <c r="B558" s="29"/>
      <c r="C558" s="29"/>
      <c r="D558" s="29"/>
      <c r="E558" s="29"/>
    </row>
    <row r="559">
      <c r="B559" s="29"/>
      <c r="C559" s="29"/>
      <c r="D559" s="29"/>
      <c r="E559" s="29"/>
    </row>
    <row r="560">
      <c r="B560" s="29"/>
      <c r="C560" s="29"/>
      <c r="D560" s="29"/>
      <c r="E560" s="29"/>
    </row>
    <row r="561">
      <c r="B561" s="29"/>
      <c r="C561" s="29"/>
      <c r="D561" s="29"/>
      <c r="E561" s="29"/>
    </row>
    <row r="562">
      <c r="B562" s="29"/>
      <c r="C562" s="29"/>
      <c r="D562" s="29"/>
      <c r="E562" s="29"/>
    </row>
    <row r="563">
      <c r="B563" s="29"/>
      <c r="C563" s="29"/>
      <c r="D563" s="29"/>
      <c r="E563" s="29"/>
    </row>
    <row r="564">
      <c r="B564" s="29"/>
      <c r="C564" s="29"/>
      <c r="D564" s="29"/>
      <c r="E564" s="29"/>
    </row>
    <row r="565">
      <c r="B565" s="29"/>
      <c r="C565" s="29"/>
      <c r="D565" s="29"/>
      <c r="E565" s="29"/>
    </row>
    <row r="566">
      <c r="B566" s="29"/>
      <c r="C566" s="29"/>
      <c r="D566" s="29"/>
      <c r="E566" s="29"/>
    </row>
    <row r="567">
      <c r="B567" s="29"/>
      <c r="C567" s="29"/>
      <c r="D567" s="29"/>
      <c r="E567" s="29"/>
    </row>
    <row r="568">
      <c r="B568" s="29"/>
      <c r="C568" s="29"/>
      <c r="D568" s="29"/>
      <c r="E568" s="29"/>
    </row>
    <row r="569">
      <c r="B569" s="29"/>
      <c r="C569" s="29"/>
      <c r="D569" s="29"/>
      <c r="E569" s="29"/>
    </row>
    <row r="570">
      <c r="B570" s="29"/>
      <c r="C570" s="29"/>
      <c r="D570" s="29"/>
      <c r="E570" s="29"/>
    </row>
    <row r="571">
      <c r="B571" s="29"/>
      <c r="C571" s="29"/>
      <c r="D571" s="29"/>
      <c r="E571" s="29"/>
    </row>
    <row r="572">
      <c r="B572" s="29"/>
      <c r="C572" s="29"/>
      <c r="D572" s="29"/>
      <c r="E572" s="29"/>
    </row>
    <row r="573">
      <c r="B573" s="29"/>
      <c r="C573" s="29"/>
      <c r="D573" s="29"/>
      <c r="E573" s="29"/>
    </row>
    <row r="574">
      <c r="B574" s="29"/>
      <c r="C574" s="29"/>
      <c r="D574" s="29"/>
      <c r="E574" s="29"/>
    </row>
    <row r="575">
      <c r="B575" s="29"/>
      <c r="C575" s="29"/>
      <c r="D575" s="29"/>
      <c r="E575" s="29"/>
    </row>
    <row r="576">
      <c r="B576" s="29"/>
      <c r="C576" s="29"/>
      <c r="D576" s="29"/>
      <c r="E576" s="29"/>
    </row>
    <row r="577">
      <c r="B577" s="29"/>
      <c r="C577" s="29"/>
      <c r="D577" s="29"/>
      <c r="E577" s="29"/>
    </row>
    <row r="578">
      <c r="B578" s="29"/>
      <c r="C578" s="29"/>
      <c r="D578" s="29"/>
      <c r="E578" s="29"/>
    </row>
    <row r="579">
      <c r="B579" s="29"/>
      <c r="C579" s="29"/>
      <c r="D579" s="29"/>
      <c r="E579" s="29"/>
    </row>
    <row r="580">
      <c r="B580" s="29"/>
      <c r="C580" s="29"/>
      <c r="D580" s="29"/>
      <c r="E580" s="29"/>
    </row>
    <row r="581">
      <c r="B581" s="29"/>
      <c r="C581" s="29"/>
      <c r="D581" s="29"/>
      <c r="E581" s="29"/>
    </row>
    <row r="582">
      <c r="B582" s="29"/>
      <c r="C582" s="29"/>
      <c r="D582" s="29"/>
      <c r="E582" s="29"/>
    </row>
    <row r="583">
      <c r="B583" s="29"/>
      <c r="C583" s="29"/>
      <c r="D583" s="29"/>
      <c r="E583" s="29"/>
    </row>
    <row r="584">
      <c r="B584" s="29"/>
      <c r="C584" s="29"/>
      <c r="D584" s="29"/>
      <c r="E584" s="29"/>
    </row>
    <row r="585">
      <c r="B585" s="29"/>
      <c r="C585" s="29"/>
      <c r="D585" s="29"/>
      <c r="E585" s="29"/>
    </row>
    <row r="586">
      <c r="B586" s="29"/>
      <c r="C586" s="29"/>
      <c r="D586" s="29"/>
      <c r="E586" s="29"/>
    </row>
    <row r="587">
      <c r="B587" s="29"/>
      <c r="C587" s="29"/>
      <c r="D587" s="29"/>
      <c r="E587" s="29"/>
    </row>
    <row r="588">
      <c r="B588" s="29"/>
      <c r="C588" s="29"/>
      <c r="D588" s="29"/>
      <c r="E588" s="29"/>
    </row>
    <row r="589">
      <c r="B589" s="29"/>
      <c r="C589" s="29"/>
      <c r="D589" s="29"/>
      <c r="E589" s="29"/>
    </row>
    <row r="590">
      <c r="B590" s="29"/>
      <c r="C590" s="29"/>
      <c r="D590" s="29"/>
      <c r="E590" s="29"/>
    </row>
    <row r="591">
      <c r="B591" s="29"/>
      <c r="C591" s="29"/>
      <c r="D591" s="29"/>
      <c r="E591" s="29"/>
    </row>
    <row r="592">
      <c r="B592" s="29"/>
      <c r="C592" s="29"/>
      <c r="D592" s="29"/>
      <c r="E592" s="29"/>
    </row>
    <row r="593">
      <c r="B593" s="29"/>
      <c r="C593" s="29"/>
      <c r="D593" s="29"/>
      <c r="E593" s="29"/>
    </row>
    <row r="594">
      <c r="B594" s="29"/>
      <c r="C594" s="29"/>
      <c r="D594" s="29"/>
      <c r="E594" s="29"/>
    </row>
    <row r="595">
      <c r="B595" s="29"/>
      <c r="C595" s="29"/>
      <c r="D595" s="29"/>
      <c r="E595" s="29"/>
    </row>
    <row r="596">
      <c r="B596" s="29"/>
      <c r="C596" s="29"/>
      <c r="D596" s="29"/>
      <c r="E596" s="29"/>
    </row>
    <row r="597">
      <c r="B597" s="29"/>
      <c r="C597" s="29"/>
      <c r="D597" s="29"/>
      <c r="E597" s="29"/>
    </row>
    <row r="598">
      <c r="B598" s="29"/>
      <c r="C598" s="29"/>
      <c r="D598" s="29"/>
      <c r="E598" s="29"/>
    </row>
    <row r="599">
      <c r="B599" s="29"/>
      <c r="C599" s="29"/>
      <c r="D599" s="29"/>
      <c r="E599" s="29"/>
    </row>
    <row r="600">
      <c r="B600" s="29"/>
      <c r="C600" s="29"/>
      <c r="D600" s="29"/>
      <c r="E600" s="29"/>
    </row>
    <row r="601">
      <c r="B601" s="29"/>
      <c r="C601" s="29"/>
      <c r="D601" s="29"/>
      <c r="E601" s="29"/>
    </row>
    <row r="602">
      <c r="B602" s="29"/>
      <c r="C602" s="29"/>
      <c r="D602" s="29"/>
      <c r="E602" s="29"/>
    </row>
    <row r="603">
      <c r="B603" s="29"/>
      <c r="C603" s="29"/>
      <c r="D603" s="29"/>
      <c r="E603" s="29"/>
    </row>
    <row r="604">
      <c r="B604" s="29"/>
      <c r="C604" s="29"/>
      <c r="D604" s="29"/>
      <c r="E604" s="29"/>
    </row>
    <row r="605">
      <c r="B605" s="29"/>
      <c r="C605" s="29"/>
      <c r="D605" s="29"/>
      <c r="E605" s="29"/>
    </row>
    <row r="606">
      <c r="B606" s="29"/>
      <c r="C606" s="29"/>
      <c r="D606" s="29"/>
      <c r="E606" s="29"/>
    </row>
    <row r="607">
      <c r="B607" s="29"/>
      <c r="C607" s="29"/>
      <c r="D607" s="29"/>
      <c r="E607" s="29"/>
    </row>
    <row r="608">
      <c r="B608" s="29"/>
      <c r="C608" s="29"/>
      <c r="D608" s="29"/>
      <c r="E608" s="29"/>
    </row>
    <row r="609">
      <c r="B609" s="29"/>
      <c r="C609" s="29"/>
      <c r="D609" s="29"/>
      <c r="E609" s="29"/>
    </row>
    <row r="610">
      <c r="B610" s="29"/>
      <c r="C610" s="29"/>
      <c r="D610" s="29"/>
      <c r="E610" s="29"/>
    </row>
    <row r="611">
      <c r="B611" s="29"/>
      <c r="C611" s="29"/>
      <c r="D611" s="29"/>
      <c r="E611" s="29"/>
    </row>
    <row r="612">
      <c r="B612" s="29"/>
      <c r="C612" s="29"/>
      <c r="D612" s="29"/>
      <c r="E612" s="29"/>
    </row>
    <row r="613">
      <c r="B613" s="29"/>
      <c r="C613" s="29"/>
      <c r="D613" s="29"/>
      <c r="E613" s="29"/>
    </row>
    <row r="614">
      <c r="B614" s="29"/>
      <c r="C614" s="29"/>
      <c r="D614" s="29"/>
      <c r="E614" s="29"/>
    </row>
    <row r="615">
      <c r="B615" s="29"/>
      <c r="C615" s="29"/>
      <c r="D615" s="29"/>
      <c r="E615" s="29"/>
    </row>
    <row r="616">
      <c r="B616" s="29"/>
      <c r="C616" s="29"/>
      <c r="D616" s="29"/>
      <c r="E616" s="29"/>
    </row>
    <row r="617">
      <c r="B617" s="29"/>
      <c r="C617" s="29"/>
      <c r="D617" s="29"/>
      <c r="E617" s="29"/>
    </row>
    <row r="618">
      <c r="B618" s="29"/>
      <c r="C618" s="29"/>
      <c r="D618" s="29"/>
      <c r="E618" s="29"/>
    </row>
    <row r="619">
      <c r="B619" s="29"/>
      <c r="C619" s="29"/>
      <c r="D619" s="29"/>
      <c r="E619" s="29"/>
    </row>
    <row r="620">
      <c r="B620" s="29"/>
      <c r="C620" s="29"/>
      <c r="D620" s="29"/>
      <c r="E620" s="29"/>
    </row>
    <row r="621">
      <c r="B621" s="29"/>
      <c r="C621" s="29"/>
      <c r="D621" s="29"/>
      <c r="E621" s="29"/>
    </row>
    <row r="622">
      <c r="B622" s="29"/>
      <c r="C622" s="29"/>
      <c r="D622" s="29"/>
      <c r="E622" s="29"/>
    </row>
    <row r="623">
      <c r="B623" s="29"/>
      <c r="C623" s="29"/>
      <c r="D623" s="29"/>
      <c r="E623" s="29"/>
    </row>
    <row r="624">
      <c r="B624" s="29"/>
      <c r="C624" s="29"/>
      <c r="D624" s="29"/>
      <c r="E624" s="29"/>
    </row>
    <row r="625">
      <c r="B625" s="29"/>
      <c r="C625" s="29"/>
      <c r="D625" s="29"/>
      <c r="E625" s="29"/>
    </row>
    <row r="626">
      <c r="B626" s="29"/>
      <c r="C626" s="29"/>
      <c r="D626" s="29"/>
      <c r="E626" s="29"/>
    </row>
    <row r="627">
      <c r="B627" s="29"/>
      <c r="C627" s="29"/>
      <c r="D627" s="29"/>
      <c r="E627" s="29"/>
    </row>
    <row r="628">
      <c r="B628" s="29"/>
      <c r="C628" s="29"/>
      <c r="D628" s="29"/>
      <c r="E628" s="29"/>
    </row>
    <row r="629">
      <c r="B629" s="29"/>
      <c r="C629" s="29"/>
      <c r="D629" s="29"/>
      <c r="E629" s="29"/>
    </row>
    <row r="630">
      <c r="B630" s="29"/>
      <c r="C630" s="29"/>
      <c r="D630" s="29"/>
      <c r="E630" s="29"/>
    </row>
    <row r="631">
      <c r="B631" s="29"/>
      <c r="C631" s="29"/>
      <c r="D631" s="29"/>
      <c r="E631" s="29"/>
    </row>
    <row r="632">
      <c r="B632" s="29"/>
      <c r="C632" s="29"/>
      <c r="D632" s="29"/>
      <c r="E632" s="29"/>
    </row>
    <row r="633">
      <c r="B633" s="29"/>
      <c r="C633" s="29"/>
      <c r="D633" s="29"/>
      <c r="E633" s="29"/>
    </row>
    <row r="634">
      <c r="B634" s="29"/>
      <c r="C634" s="29"/>
      <c r="D634" s="29"/>
      <c r="E634" s="29"/>
    </row>
    <row r="635">
      <c r="B635" s="29"/>
      <c r="C635" s="29"/>
      <c r="D635" s="29"/>
      <c r="E635" s="29"/>
    </row>
    <row r="636">
      <c r="B636" s="29"/>
      <c r="C636" s="29"/>
      <c r="D636" s="29"/>
      <c r="E636" s="29"/>
    </row>
    <row r="637">
      <c r="B637" s="29"/>
      <c r="C637" s="29"/>
      <c r="D637" s="29"/>
      <c r="E637" s="29"/>
    </row>
    <row r="638">
      <c r="B638" s="29"/>
      <c r="C638" s="29"/>
      <c r="D638" s="29"/>
      <c r="E638" s="29"/>
    </row>
    <row r="639">
      <c r="B639" s="29"/>
      <c r="C639" s="29"/>
      <c r="D639" s="29"/>
      <c r="E639" s="29"/>
    </row>
    <row r="640">
      <c r="B640" s="29"/>
      <c r="C640" s="29"/>
      <c r="D640" s="29"/>
      <c r="E640" s="29"/>
    </row>
    <row r="641">
      <c r="B641" s="29"/>
      <c r="C641" s="29"/>
      <c r="D641" s="29"/>
      <c r="E641" s="29"/>
    </row>
    <row r="642">
      <c r="B642" s="29"/>
      <c r="C642" s="29"/>
      <c r="D642" s="29"/>
      <c r="E642" s="29"/>
    </row>
    <row r="643">
      <c r="B643" s="29"/>
      <c r="C643" s="29"/>
      <c r="D643" s="29"/>
      <c r="E643" s="29"/>
    </row>
    <row r="644">
      <c r="B644" s="29"/>
      <c r="C644" s="29"/>
      <c r="D644" s="29"/>
      <c r="E644" s="29"/>
    </row>
    <row r="645">
      <c r="B645" s="29"/>
      <c r="C645" s="29"/>
      <c r="D645" s="29"/>
      <c r="E645" s="29"/>
    </row>
    <row r="646">
      <c r="B646" s="29"/>
      <c r="C646" s="29"/>
      <c r="D646" s="29"/>
      <c r="E646" s="29"/>
    </row>
    <row r="647">
      <c r="B647" s="29"/>
      <c r="C647" s="29"/>
      <c r="D647" s="29"/>
      <c r="E647" s="29"/>
    </row>
    <row r="648">
      <c r="B648" s="29"/>
      <c r="C648" s="29"/>
      <c r="D648" s="29"/>
      <c r="E648" s="29"/>
    </row>
    <row r="649">
      <c r="B649" s="29"/>
      <c r="C649" s="29"/>
      <c r="D649" s="29"/>
      <c r="E649" s="29"/>
    </row>
    <row r="650">
      <c r="B650" s="29"/>
      <c r="C650" s="29"/>
      <c r="D650" s="29"/>
      <c r="E650" s="29"/>
    </row>
    <row r="651">
      <c r="B651" s="29"/>
      <c r="C651" s="29"/>
      <c r="D651" s="29"/>
      <c r="E651" s="29"/>
    </row>
    <row r="652">
      <c r="B652" s="29"/>
      <c r="C652" s="29"/>
      <c r="D652" s="29"/>
      <c r="E652" s="29"/>
    </row>
    <row r="653">
      <c r="B653" s="29"/>
      <c r="C653" s="29"/>
      <c r="D653" s="29"/>
      <c r="E653" s="29"/>
    </row>
    <row r="654">
      <c r="B654" s="29"/>
      <c r="C654" s="29"/>
      <c r="D654" s="29"/>
      <c r="E654" s="29"/>
    </row>
    <row r="655">
      <c r="B655" s="29"/>
      <c r="C655" s="29"/>
      <c r="D655" s="29"/>
      <c r="E655" s="29"/>
    </row>
    <row r="656">
      <c r="B656" s="29"/>
      <c r="C656" s="29"/>
      <c r="D656" s="29"/>
      <c r="E656" s="29"/>
    </row>
    <row r="657">
      <c r="B657" s="29"/>
      <c r="C657" s="29"/>
      <c r="D657" s="29"/>
      <c r="E657" s="29"/>
    </row>
    <row r="658">
      <c r="B658" s="29"/>
      <c r="C658" s="29"/>
      <c r="D658" s="29"/>
      <c r="E658" s="29"/>
    </row>
    <row r="659">
      <c r="B659" s="29"/>
      <c r="C659" s="29"/>
      <c r="D659" s="29"/>
      <c r="E659" s="29"/>
    </row>
    <row r="660">
      <c r="B660" s="29"/>
      <c r="C660" s="29"/>
      <c r="D660" s="29"/>
      <c r="E660" s="29"/>
    </row>
    <row r="661">
      <c r="B661" s="29"/>
      <c r="C661" s="29"/>
      <c r="D661" s="29"/>
      <c r="E661" s="29"/>
    </row>
    <row r="662">
      <c r="B662" s="29"/>
      <c r="C662" s="29"/>
      <c r="D662" s="29"/>
      <c r="E662" s="29"/>
    </row>
    <row r="663">
      <c r="B663" s="29"/>
      <c r="C663" s="29"/>
      <c r="D663" s="29"/>
      <c r="E663" s="29"/>
    </row>
    <row r="664">
      <c r="B664" s="29"/>
      <c r="C664" s="29"/>
      <c r="D664" s="29"/>
      <c r="E664" s="29"/>
    </row>
    <row r="665">
      <c r="B665" s="29"/>
      <c r="C665" s="29"/>
      <c r="D665" s="29"/>
      <c r="E665" s="29"/>
    </row>
    <row r="666">
      <c r="B666" s="29"/>
      <c r="C666" s="29"/>
      <c r="D666" s="29"/>
      <c r="E666" s="29"/>
    </row>
    <row r="667">
      <c r="B667" s="29"/>
      <c r="C667" s="29"/>
      <c r="D667" s="29"/>
      <c r="E667" s="29"/>
    </row>
    <row r="668">
      <c r="B668" s="29"/>
      <c r="C668" s="29"/>
      <c r="D668" s="29"/>
      <c r="E668" s="29"/>
    </row>
    <row r="669">
      <c r="B669" s="29"/>
      <c r="C669" s="29"/>
      <c r="D669" s="29"/>
      <c r="E669" s="29"/>
    </row>
    <row r="670">
      <c r="B670" s="29"/>
      <c r="C670" s="29"/>
      <c r="D670" s="29"/>
      <c r="E670" s="29"/>
    </row>
    <row r="671">
      <c r="B671" s="29"/>
      <c r="C671" s="29"/>
      <c r="D671" s="29"/>
      <c r="E671" s="29"/>
    </row>
    <row r="672">
      <c r="B672" s="29"/>
      <c r="C672" s="29"/>
      <c r="D672" s="29"/>
      <c r="E672" s="29"/>
    </row>
    <row r="673">
      <c r="B673" s="29"/>
      <c r="C673" s="29"/>
      <c r="D673" s="29"/>
      <c r="E673" s="29"/>
    </row>
    <row r="674">
      <c r="B674" s="29"/>
      <c r="C674" s="29"/>
      <c r="D674" s="29"/>
      <c r="E674" s="29"/>
    </row>
    <row r="675">
      <c r="B675" s="29"/>
      <c r="C675" s="29"/>
      <c r="D675" s="29"/>
      <c r="E675" s="29"/>
    </row>
    <row r="676">
      <c r="B676" s="29"/>
      <c r="C676" s="29"/>
      <c r="D676" s="29"/>
      <c r="E676" s="29"/>
    </row>
    <row r="677">
      <c r="B677" s="29"/>
      <c r="C677" s="29"/>
      <c r="D677" s="29"/>
      <c r="E677" s="29"/>
    </row>
    <row r="678">
      <c r="B678" s="29"/>
      <c r="C678" s="29"/>
      <c r="D678" s="29"/>
      <c r="E678" s="29"/>
    </row>
    <row r="679">
      <c r="B679" s="29"/>
      <c r="C679" s="29"/>
      <c r="D679" s="29"/>
      <c r="E679" s="29"/>
    </row>
    <row r="680">
      <c r="B680" s="29"/>
      <c r="C680" s="29"/>
      <c r="D680" s="29"/>
      <c r="E680" s="29"/>
    </row>
    <row r="681">
      <c r="B681" s="29"/>
      <c r="C681" s="29"/>
      <c r="D681" s="29"/>
      <c r="E681" s="29"/>
    </row>
    <row r="682">
      <c r="B682" s="29"/>
      <c r="C682" s="29"/>
      <c r="D682" s="29"/>
      <c r="E682" s="29"/>
    </row>
    <row r="683">
      <c r="B683" s="29"/>
      <c r="C683" s="29"/>
      <c r="D683" s="29"/>
      <c r="E683" s="29"/>
    </row>
    <row r="684">
      <c r="B684" s="29"/>
      <c r="C684" s="29"/>
      <c r="D684" s="29"/>
      <c r="E684" s="29"/>
    </row>
    <row r="685">
      <c r="B685" s="29"/>
      <c r="C685" s="29"/>
      <c r="D685" s="29"/>
      <c r="E685" s="29"/>
    </row>
    <row r="686">
      <c r="B686" s="29"/>
      <c r="C686" s="29"/>
      <c r="D686" s="29"/>
      <c r="E686" s="29"/>
    </row>
    <row r="687">
      <c r="B687" s="29"/>
      <c r="C687" s="29"/>
      <c r="D687" s="29"/>
      <c r="E687" s="29"/>
    </row>
    <row r="688">
      <c r="B688" s="29"/>
      <c r="C688" s="29"/>
      <c r="D688" s="29"/>
      <c r="E688" s="29"/>
    </row>
    <row r="689">
      <c r="B689" s="29"/>
      <c r="C689" s="29"/>
      <c r="D689" s="29"/>
      <c r="E689" s="29"/>
    </row>
    <row r="690">
      <c r="B690" s="29"/>
      <c r="C690" s="29"/>
      <c r="D690" s="29"/>
      <c r="E690" s="29"/>
    </row>
    <row r="691">
      <c r="B691" s="29"/>
      <c r="C691" s="29"/>
      <c r="D691" s="29"/>
      <c r="E691" s="29"/>
    </row>
    <row r="692">
      <c r="B692" s="29"/>
      <c r="C692" s="29"/>
      <c r="D692" s="29"/>
      <c r="E692" s="29"/>
    </row>
    <row r="693">
      <c r="B693" s="29"/>
      <c r="C693" s="29"/>
      <c r="D693" s="29"/>
      <c r="E693" s="29"/>
    </row>
    <row r="694">
      <c r="B694" s="29"/>
      <c r="C694" s="29"/>
      <c r="D694" s="29"/>
      <c r="E694" s="29"/>
    </row>
    <row r="695">
      <c r="B695" s="29"/>
      <c r="C695" s="29"/>
      <c r="D695" s="29"/>
      <c r="E695" s="29"/>
    </row>
    <row r="696">
      <c r="B696" s="29"/>
      <c r="C696" s="29"/>
      <c r="D696" s="29"/>
      <c r="E696" s="29"/>
    </row>
    <row r="697">
      <c r="B697" s="29"/>
      <c r="C697" s="29"/>
      <c r="D697" s="29"/>
      <c r="E697" s="29"/>
    </row>
    <row r="698">
      <c r="B698" s="29"/>
      <c r="C698" s="29"/>
      <c r="D698" s="29"/>
      <c r="E698" s="29"/>
    </row>
    <row r="699">
      <c r="B699" s="29"/>
      <c r="C699" s="29"/>
      <c r="D699" s="29"/>
      <c r="E699" s="29"/>
    </row>
    <row r="700">
      <c r="B700" s="29"/>
      <c r="C700" s="29"/>
      <c r="D700" s="29"/>
      <c r="E700" s="29"/>
    </row>
    <row r="701">
      <c r="B701" s="29"/>
      <c r="C701" s="29"/>
      <c r="D701" s="29"/>
      <c r="E701" s="29"/>
    </row>
    <row r="702">
      <c r="B702" s="29"/>
      <c r="C702" s="29"/>
      <c r="D702" s="29"/>
      <c r="E702" s="29"/>
    </row>
    <row r="703">
      <c r="B703" s="29"/>
      <c r="C703" s="29"/>
      <c r="D703" s="29"/>
      <c r="E703" s="29"/>
    </row>
    <row r="704">
      <c r="B704" s="29"/>
      <c r="C704" s="29"/>
      <c r="D704" s="29"/>
      <c r="E704" s="29"/>
    </row>
    <row r="705">
      <c r="B705" s="29"/>
      <c r="C705" s="29"/>
      <c r="D705" s="29"/>
      <c r="E705" s="29"/>
    </row>
    <row r="706">
      <c r="B706" s="29"/>
      <c r="C706" s="29"/>
      <c r="D706" s="29"/>
      <c r="E706" s="29"/>
    </row>
    <row r="707">
      <c r="B707" s="29"/>
      <c r="C707" s="29"/>
      <c r="D707" s="29"/>
      <c r="E707" s="29"/>
    </row>
    <row r="708">
      <c r="B708" s="29"/>
      <c r="C708" s="29"/>
      <c r="D708" s="29"/>
      <c r="E708" s="29"/>
    </row>
    <row r="709">
      <c r="B709" s="29"/>
      <c r="C709" s="29"/>
      <c r="D709" s="29"/>
      <c r="E709" s="29"/>
    </row>
    <row r="710">
      <c r="B710" s="29"/>
      <c r="C710" s="29"/>
      <c r="D710" s="29"/>
      <c r="E710" s="29"/>
    </row>
    <row r="711">
      <c r="B711" s="29"/>
      <c r="C711" s="29"/>
      <c r="D711" s="29"/>
      <c r="E711" s="29"/>
    </row>
    <row r="712">
      <c r="B712" s="29"/>
      <c r="C712" s="29"/>
      <c r="D712" s="29"/>
      <c r="E712" s="29"/>
    </row>
    <row r="713">
      <c r="B713" s="29"/>
      <c r="C713" s="29"/>
      <c r="D713" s="29"/>
      <c r="E713" s="29"/>
    </row>
    <row r="714">
      <c r="B714" s="29"/>
      <c r="C714" s="29"/>
      <c r="D714" s="29"/>
      <c r="E714" s="29"/>
    </row>
    <row r="715">
      <c r="B715" s="29"/>
      <c r="C715" s="29"/>
      <c r="D715" s="29"/>
      <c r="E715" s="29"/>
    </row>
    <row r="716">
      <c r="B716" s="29"/>
      <c r="C716" s="29"/>
      <c r="D716" s="29"/>
      <c r="E716" s="29"/>
    </row>
    <row r="717">
      <c r="B717" s="29"/>
      <c r="C717" s="29"/>
      <c r="D717" s="29"/>
      <c r="E717" s="29"/>
    </row>
    <row r="718">
      <c r="B718" s="29"/>
      <c r="C718" s="29"/>
      <c r="D718" s="29"/>
      <c r="E718" s="29"/>
    </row>
    <row r="719">
      <c r="B719" s="29"/>
      <c r="C719" s="29"/>
      <c r="D719" s="29"/>
      <c r="E719" s="29"/>
    </row>
    <row r="720">
      <c r="B720" s="29"/>
      <c r="C720" s="29"/>
      <c r="D720" s="29"/>
      <c r="E720" s="29"/>
    </row>
    <row r="721">
      <c r="B721" s="29"/>
      <c r="C721" s="29"/>
      <c r="D721" s="29"/>
      <c r="E721" s="29"/>
    </row>
    <row r="722">
      <c r="B722" s="29"/>
      <c r="C722" s="29"/>
      <c r="D722" s="29"/>
      <c r="E722" s="29"/>
    </row>
    <row r="723">
      <c r="B723" s="29"/>
      <c r="C723" s="29"/>
      <c r="D723" s="29"/>
      <c r="E723" s="29"/>
    </row>
    <row r="724">
      <c r="B724" s="29"/>
      <c r="C724" s="29"/>
      <c r="D724" s="29"/>
      <c r="E724" s="29"/>
    </row>
    <row r="725">
      <c r="B725" s="29"/>
      <c r="C725" s="29"/>
      <c r="D725" s="29"/>
      <c r="E725" s="29"/>
    </row>
    <row r="726">
      <c r="B726" s="29"/>
      <c r="C726" s="29"/>
      <c r="D726" s="29"/>
      <c r="E726" s="29"/>
    </row>
    <row r="727">
      <c r="B727" s="29"/>
      <c r="C727" s="29"/>
      <c r="D727" s="29"/>
      <c r="E727" s="29"/>
    </row>
    <row r="728">
      <c r="B728" s="29"/>
      <c r="C728" s="29"/>
      <c r="D728" s="29"/>
      <c r="E728" s="29"/>
    </row>
    <row r="729">
      <c r="B729" s="29"/>
      <c r="C729" s="29"/>
      <c r="D729" s="29"/>
      <c r="E729" s="29"/>
    </row>
    <row r="730">
      <c r="B730" s="29"/>
      <c r="C730" s="29"/>
      <c r="D730" s="29"/>
      <c r="E730" s="29"/>
    </row>
    <row r="731">
      <c r="B731" s="29"/>
      <c r="C731" s="29"/>
      <c r="D731" s="29"/>
      <c r="E731" s="29"/>
    </row>
    <row r="732">
      <c r="B732" s="29"/>
      <c r="C732" s="29"/>
      <c r="D732" s="29"/>
      <c r="E732" s="29"/>
    </row>
    <row r="733">
      <c r="B733" s="29"/>
      <c r="C733" s="29"/>
      <c r="D733" s="29"/>
      <c r="E733" s="29"/>
    </row>
    <row r="734">
      <c r="B734" s="29"/>
      <c r="C734" s="29"/>
      <c r="D734" s="29"/>
      <c r="E734" s="29"/>
    </row>
    <row r="735">
      <c r="B735" s="29"/>
      <c r="C735" s="29"/>
      <c r="D735" s="29"/>
      <c r="E735" s="29"/>
    </row>
    <row r="736">
      <c r="B736" s="29"/>
      <c r="C736" s="29"/>
      <c r="D736" s="29"/>
      <c r="E736" s="29"/>
    </row>
    <row r="737">
      <c r="B737" s="29"/>
      <c r="C737" s="29"/>
      <c r="D737" s="29"/>
      <c r="E737" s="29"/>
    </row>
    <row r="738">
      <c r="B738" s="29"/>
      <c r="C738" s="29"/>
      <c r="D738" s="29"/>
      <c r="E738" s="29"/>
    </row>
    <row r="739">
      <c r="B739" s="29"/>
      <c r="C739" s="29"/>
      <c r="D739" s="29"/>
      <c r="E739" s="29"/>
    </row>
    <row r="740">
      <c r="B740" s="29"/>
      <c r="C740" s="29"/>
      <c r="D740" s="29"/>
      <c r="E740" s="29"/>
    </row>
    <row r="741">
      <c r="B741" s="29"/>
      <c r="C741" s="29"/>
      <c r="D741" s="29"/>
      <c r="E741" s="29"/>
    </row>
    <row r="742">
      <c r="B742" s="29"/>
      <c r="C742" s="29"/>
      <c r="D742" s="29"/>
      <c r="E742" s="29"/>
    </row>
    <row r="743">
      <c r="B743" s="29"/>
      <c r="C743" s="29"/>
      <c r="D743" s="29"/>
      <c r="E743" s="29"/>
    </row>
    <row r="744">
      <c r="B744" s="29"/>
      <c r="C744" s="29"/>
      <c r="D744" s="29"/>
      <c r="E744" s="29"/>
    </row>
    <row r="745">
      <c r="B745" s="29"/>
      <c r="C745" s="29"/>
      <c r="D745" s="29"/>
      <c r="E745" s="29"/>
    </row>
    <row r="746">
      <c r="B746" s="29"/>
      <c r="C746" s="29"/>
      <c r="D746" s="29"/>
      <c r="E746" s="29"/>
    </row>
    <row r="747">
      <c r="B747" s="29"/>
      <c r="C747" s="29"/>
      <c r="D747" s="29"/>
      <c r="E747" s="29"/>
    </row>
    <row r="748">
      <c r="B748" s="29"/>
      <c r="C748" s="29"/>
      <c r="D748" s="29"/>
      <c r="E748" s="29"/>
    </row>
    <row r="749">
      <c r="B749" s="29"/>
      <c r="C749" s="29"/>
      <c r="D749" s="29"/>
      <c r="E749" s="29"/>
    </row>
    <row r="750">
      <c r="B750" s="29"/>
      <c r="C750" s="29"/>
      <c r="D750" s="29"/>
      <c r="E750" s="29"/>
    </row>
    <row r="751">
      <c r="B751" s="29"/>
      <c r="C751" s="29"/>
      <c r="D751" s="29"/>
      <c r="E751" s="29"/>
    </row>
    <row r="752">
      <c r="B752" s="29"/>
      <c r="C752" s="29"/>
      <c r="D752" s="29"/>
      <c r="E752" s="29"/>
    </row>
    <row r="753">
      <c r="B753" s="29"/>
      <c r="C753" s="29"/>
      <c r="D753" s="29"/>
      <c r="E753" s="29"/>
    </row>
    <row r="754">
      <c r="B754" s="29"/>
      <c r="C754" s="29"/>
      <c r="D754" s="29"/>
      <c r="E754" s="29"/>
    </row>
    <row r="755">
      <c r="B755" s="29"/>
      <c r="C755" s="29"/>
      <c r="D755" s="29"/>
      <c r="E755" s="29"/>
    </row>
    <row r="756">
      <c r="B756" s="29"/>
      <c r="C756" s="29"/>
      <c r="D756" s="29"/>
      <c r="E756" s="29"/>
    </row>
    <row r="757">
      <c r="B757" s="29"/>
      <c r="C757" s="29"/>
      <c r="D757" s="29"/>
      <c r="E757" s="29"/>
    </row>
    <row r="758">
      <c r="B758" s="29"/>
      <c r="C758" s="29"/>
      <c r="D758" s="29"/>
      <c r="E758" s="29"/>
    </row>
    <row r="759">
      <c r="B759" s="29"/>
      <c r="C759" s="29"/>
      <c r="D759" s="29"/>
      <c r="E759" s="29"/>
    </row>
    <row r="760">
      <c r="B760" s="29"/>
      <c r="C760" s="29"/>
      <c r="D760" s="29"/>
      <c r="E760" s="29"/>
    </row>
    <row r="761">
      <c r="B761" s="29"/>
      <c r="C761" s="29"/>
      <c r="D761" s="29"/>
      <c r="E761" s="29"/>
    </row>
    <row r="762">
      <c r="B762" s="29"/>
      <c r="C762" s="29"/>
      <c r="D762" s="29"/>
      <c r="E762" s="29"/>
    </row>
    <row r="763">
      <c r="B763" s="29"/>
      <c r="C763" s="29"/>
      <c r="D763" s="29"/>
      <c r="E763" s="29"/>
    </row>
    <row r="764">
      <c r="B764" s="29"/>
      <c r="C764" s="29"/>
      <c r="D764" s="29"/>
      <c r="E764" s="29"/>
    </row>
    <row r="765">
      <c r="B765" s="29"/>
      <c r="C765" s="29"/>
      <c r="D765" s="29"/>
      <c r="E765" s="29"/>
    </row>
    <row r="766">
      <c r="B766" s="29"/>
      <c r="C766" s="29"/>
      <c r="D766" s="29"/>
      <c r="E766" s="29"/>
    </row>
    <row r="767">
      <c r="B767" s="29"/>
      <c r="C767" s="29"/>
      <c r="D767" s="29"/>
      <c r="E767" s="29"/>
    </row>
    <row r="768">
      <c r="B768" s="29"/>
      <c r="C768" s="29"/>
      <c r="D768" s="29"/>
      <c r="E768" s="29"/>
    </row>
    <row r="769">
      <c r="B769" s="29"/>
      <c r="C769" s="29"/>
      <c r="D769" s="29"/>
      <c r="E769" s="29"/>
    </row>
    <row r="770">
      <c r="B770" s="29"/>
      <c r="C770" s="29"/>
      <c r="D770" s="29"/>
      <c r="E770" s="29"/>
    </row>
    <row r="771">
      <c r="B771" s="29"/>
      <c r="C771" s="29"/>
      <c r="D771" s="29"/>
      <c r="E771" s="29"/>
    </row>
    <row r="772">
      <c r="B772" s="29"/>
      <c r="C772" s="29"/>
      <c r="D772" s="29"/>
      <c r="E772" s="29"/>
    </row>
    <row r="773">
      <c r="B773" s="29"/>
      <c r="C773" s="29"/>
      <c r="D773" s="29"/>
      <c r="E773" s="29"/>
    </row>
    <row r="774">
      <c r="B774" s="29"/>
      <c r="C774" s="29"/>
      <c r="D774" s="29"/>
      <c r="E774" s="29"/>
    </row>
    <row r="775">
      <c r="B775" s="29"/>
      <c r="C775" s="29"/>
      <c r="D775" s="29"/>
      <c r="E775" s="29"/>
    </row>
    <row r="776">
      <c r="B776" s="29"/>
      <c r="C776" s="29"/>
      <c r="D776" s="29"/>
      <c r="E776" s="29"/>
    </row>
    <row r="777">
      <c r="B777" s="29"/>
      <c r="C777" s="29"/>
      <c r="D777" s="29"/>
      <c r="E777" s="29"/>
    </row>
    <row r="778">
      <c r="B778" s="29"/>
      <c r="C778" s="29"/>
      <c r="D778" s="29"/>
      <c r="E778" s="29"/>
    </row>
    <row r="779">
      <c r="B779" s="29"/>
      <c r="C779" s="29"/>
      <c r="D779" s="29"/>
      <c r="E779" s="29"/>
    </row>
    <row r="780">
      <c r="B780" s="29"/>
      <c r="C780" s="29"/>
      <c r="D780" s="29"/>
      <c r="E780" s="29"/>
    </row>
    <row r="781">
      <c r="B781" s="29"/>
      <c r="C781" s="29"/>
      <c r="D781" s="29"/>
      <c r="E781" s="29"/>
    </row>
    <row r="782">
      <c r="B782" s="29"/>
      <c r="C782" s="29"/>
      <c r="D782" s="29"/>
      <c r="E782" s="29"/>
    </row>
    <row r="783">
      <c r="B783" s="29"/>
      <c r="C783" s="29"/>
      <c r="D783" s="29"/>
      <c r="E783" s="29"/>
    </row>
    <row r="784">
      <c r="B784" s="29"/>
      <c r="C784" s="29"/>
      <c r="D784" s="29"/>
      <c r="E784" s="29"/>
    </row>
    <row r="785">
      <c r="B785" s="29"/>
      <c r="C785" s="29"/>
      <c r="D785" s="29"/>
      <c r="E785" s="29"/>
    </row>
    <row r="786">
      <c r="B786" s="29"/>
      <c r="C786" s="29"/>
      <c r="D786" s="29"/>
      <c r="E786" s="29"/>
    </row>
    <row r="787">
      <c r="B787" s="29"/>
      <c r="C787" s="29"/>
      <c r="D787" s="29"/>
      <c r="E787" s="29"/>
    </row>
    <row r="788">
      <c r="B788" s="29"/>
      <c r="C788" s="29"/>
      <c r="D788" s="29"/>
      <c r="E788" s="29"/>
    </row>
    <row r="789">
      <c r="B789" s="29"/>
      <c r="C789" s="29"/>
      <c r="D789" s="29"/>
      <c r="E789" s="29"/>
    </row>
    <row r="790">
      <c r="B790" s="29"/>
      <c r="C790" s="29"/>
      <c r="D790" s="29"/>
      <c r="E790" s="29"/>
    </row>
    <row r="791">
      <c r="B791" s="29"/>
      <c r="C791" s="29"/>
      <c r="D791" s="29"/>
      <c r="E791" s="29"/>
    </row>
    <row r="792">
      <c r="B792" s="29"/>
      <c r="C792" s="29"/>
      <c r="D792" s="29"/>
      <c r="E792" s="29"/>
    </row>
    <row r="793">
      <c r="B793" s="29"/>
      <c r="C793" s="29"/>
      <c r="D793" s="29"/>
      <c r="E793" s="29"/>
    </row>
    <row r="794">
      <c r="B794" s="29"/>
      <c r="C794" s="29"/>
      <c r="D794" s="29"/>
      <c r="E794" s="29"/>
    </row>
    <row r="795">
      <c r="B795" s="29"/>
      <c r="C795" s="29"/>
      <c r="D795" s="29"/>
      <c r="E795" s="29"/>
    </row>
    <row r="796">
      <c r="B796" s="29"/>
      <c r="C796" s="29"/>
      <c r="D796" s="29"/>
      <c r="E796" s="29"/>
    </row>
    <row r="797">
      <c r="B797" s="29"/>
      <c r="C797" s="29"/>
      <c r="D797" s="29"/>
      <c r="E797" s="29"/>
    </row>
    <row r="798">
      <c r="B798" s="29"/>
      <c r="C798" s="29"/>
      <c r="D798" s="29"/>
      <c r="E798" s="29"/>
    </row>
    <row r="799">
      <c r="B799" s="29"/>
      <c r="C799" s="29"/>
      <c r="D799" s="29"/>
      <c r="E799" s="29"/>
    </row>
    <row r="800">
      <c r="B800" s="29"/>
      <c r="C800" s="29"/>
      <c r="D800" s="29"/>
      <c r="E800" s="29"/>
    </row>
    <row r="801">
      <c r="B801" s="29"/>
      <c r="C801" s="29"/>
      <c r="D801" s="29"/>
      <c r="E801" s="29"/>
    </row>
    <row r="802">
      <c r="B802" s="29"/>
      <c r="C802" s="29"/>
      <c r="D802" s="29"/>
      <c r="E802" s="29"/>
    </row>
    <row r="803">
      <c r="B803" s="29"/>
      <c r="C803" s="29"/>
      <c r="D803" s="29"/>
      <c r="E803" s="29"/>
    </row>
    <row r="804">
      <c r="B804" s="29"/>
      <c r="C804" s="29"/>
      <c r="D804" s="29"/>
      <c r="E804" s="29"/>
    </row>
    <row r="805">
      <c r="B805" s="29"/>
      <c r="C805" s="29"/>
      <c r="D805" s="29"/>
      <c r="E805" s="29"/>
    </row>
    <row r="806">
      <c r="B806" s="29"/>
      <c r="C806" s="29"/>
      <c r="D806" s="29"/>
      <c r="E806" s="29"/>
    </row>
    <row r="807">
      <c r="B807" s="29"/>
      <c r="C807" s="29"/>
      <c r="D807" s="29"/>
      <c r="E807" s="29"/>
    </row>
    <row r="808">
      <c r="B808" s="29"/>
      <c r="C808" s="29"/>
      <c r="D808" s="29"/>
      <c r="E808" s="29"/>
    </row>
    <row r="809">
      <c r="B809" s="29"/>
      <c r="C809" s="29"/>
      <c r="D809" s="29"/>
      <c r="E809" s="29"/>
    </row>
    <row r="810">
      <c r="B810" s="29"/>
      <c r="C810" s="29"/>
      <c r="D810" s="29"/>
      <c r="E810" s="29"/>
    </row>
    <row r="811">
      <c r="B811" s="29"/>
      <c r="C811" s="29"/>
      <c r="D811" s="29"/>
      <c r="E811" s="29"/>
    </row>
    <row r="812">
      <c r="B812" s="29"/>
      <c r="C812" s="29"/>
      <c r="D812" s="29"/>
      <c r="E812" s="29"/>
    </row>
    <row r="813">
      <c r="B813" s="29"/>
      <c r="C813" s="29"/>
      <c r="D813" s="29"/>
      <c r="E813" s="29"/>
    </row>
    <row r="814">
      <c r="B814" s="29"/>
      <c r="C814" s="29"/>
      <c r="D814" s="29"/>
      <c r="E814" s="29"/>
    </row>
    <row r="815">
      <c r="B815" s="29"/>
      <c r="C815" s="29"/>
      <c r="D815" s="29"/>
      <c r="E815" s="29"/>
    </row>
    <row r="816">
      <c r="B816" s="29"/>
      <c r="C816" s="29"/>
      <c r="D816" s="29"/>
      <c r="E816" s="29"/>
    </row>
    <row r="817">
      <c r="B817" s="29"/>
      <c r="C817" s="29"/>
      <c r="D817" s="29"/>
      <c r="E817" s="29"/>
    </row>
    <row r="818">
      <c r="B818" s="29"/>
      <c r="C818" s="29"/>
      <c r="D818" s="29"/>
      <c r="E818" s="29"/>
    </row>
    <row r="819">
      <c r="B819" s="29"/>
      <c r="C819" s="29"/>
      <c r="D819" s="29"/>
      <c r="E819" s="29"/>
    </row>
    <row r="820">
      <c r="B820" s="29"/>
      <c r="C820" s="29"/>
      <c r="D820" s="29"/>
      <c r="E820" s="29"/>
    </row>
    <row r="821">
      <c r="B821" s="29"/>
      <c r="C821" s="29"/>
      <c r="D821" s="29"/>
      <c r="E821" s="29"/>
    </row>
    <row r="822">
      <c r="B822" s="29"/>
      <c r="C822" s="29"/>
      <c r="D822" s="29"/>
      <c r="E822" s="29"/>
    </row>
    <row r="823">
      <c r="B823" s="29"/>
      <c r="C823" s="29"/>
      <c r="D823" s="29"/>
      <c r="E823" s="29"/>
    </row>
    <row r="824">
      <c r="B824" s="29"/>
      <c r="C824" s="29"/>
      <c r="D824" s="29"/>
      <c r="E824" s="29"/>
    </row>
    <row r="825">
      <c r="B825" s="29"/>
      <c r="C825" s="29"/>
      <c r="D825" s="29"/>
      <c r="E825" s="29"/>
    </row>
    <row r="826">
      <c r="B826" s="29"/>
      <c r="C826" s="29"/>
      <c r="D826" s="29"/>
      <c r="E826" s="29"/>
    </row>
    <row r="827">
      <c r="B827" s="29"/>
      <c r="C827" s="29"/>
      <c r="D827" s="29"/>
      <c r="E827" s="29"/>
    </row>
    <row r="828">
      <c r="B828" s="29"/>
      <c r="C828" s="29"/>
      <c r="D828" s="29"/>
      <c r="E828" s="29"/>
    </row>
    <row r="829">
      <c r="B829" s="29"/>
      <c r="C829" s="29"/>
      <c r="D829" s="29"/>
      <c r="E829" s="29"/>
    </row>
    <row r="830">
      <c r="B830" s="29"/>
      <c r="C830" s="29"/>
      <c r="D830" s="29"/>
      <c r="E830" s="29"/>
    </row>
    <row r="831">
      <c r="B831" s="29"/>
      <c r="C831" s="29"/>
      <c r="D831" s="29"/>
      <c r="E831" s="29"/>
    </row>
    <row r="832">
      <c r="B832" s="29"/>
      <c r="C832" s="29"/>
      <c r="D832" s="29"/>
      <c r="E832" s="29"/>
    </row>
    <row r="833">
      <c r="B833" s="29"/>
      <c r="C833" s="29"/>
      <c r="D833" s="29"/>
      <c r="E833" s="29"/>
    </row>
    <row r="834">
      <c r="B834" s="29"/>
      <c r="C834" s="29"/>
      <c r="D834" s="29"/>
      <c r="E834" s="29"/>
    </row>
    <row r="835">
      <c r="B835" s="29"/>
      <c r="C835" s="29"/>
      <c r="D835" s="29"/>
      <c r="E835" s="29"/>
    </row>
    <row r="836">
      <c r="B836" s="29"/>
      <c r="C836" s="29"/>
      <c r="D836" s="29"/>
      <c r="E836" s="29"/>
    </row>
    <row r="837">
      <c r="B837" s="29"/>
      <c r="C837" s="29"/>
      <c r="D837" s="29"/>
      <c r="E837" s="29"/>
    </row>
    <row r="838">
      <c r="B838" s="29"/>
      <c r="C838" s="29"/>
      <c r="D838" s="29"/>
      <c r="E838" s="29"/>
    </row>
    <row r="839">
      <c r="B839" s="29"/>
      <c r="C839" s="29"/>
      <c r="D839" s="29"/>
      <c r="E839" s="29"/>
    </row>
    <row r="840">
      <c r="B840" s="29"/>
      <c r="C840" s="29"/>
      <c r="D840" s="29"/>
      <c r="E840" s="29"/>
    </row>
    <row r="841">
      <c r="B841" s="29"/>
      <c r="C841" s="29"/>
      <c r="D841" s="29"/>
      <c r="E841" s="29"/>
    </row>
    <row r="842">
      <c r="B842" s="29"/>
      <c r="C842" s="29"/>
      <c r="D842" s="29"/>
      <c r="E842" s="29"/>
    </row>
    <row r="843">
      <c r="B843" s="29"/>
      <c r="C843" s="29"/>
      <c r="D843" s="29"/>
      <c r="E843" s="29"/>
    </row>
    <row r="844">
      <c r="B844" s="29"/>
      <c r="C844" s="29"/>
      <c r="D844" s="29"/>
      <c r="E844" s="29"/>
    </row>
    <row r="845">
      <c r="B845" s="29"/>
      <c r="C845" s="29"/>
      <c r="D845" s="29"/>
      <c r="E845" s="29"/>
    </row>
    <row r="846">
      <c r="B846" s="29"/>
      <c r="C846" s="29"/>
      <c r="D846" s="29"/>
      <c r="E846" s="29"/>
    </row>
    <row r="847">
      <c r="B847" s="29"/>
      <c r="C847" s="29"/>
      <c r="D847" s="29"/>
      <c r="E847" s="29"/>
    </row>
    <row r="848">
      <c r="B848" s="29"/>
      <c r="C848" s="29"/>
      <c r="D848" s="29"/>
      <c r="E848" s="29"/>
    </row>
    <row r="849">
      <c r="B849" s="29"/>
      <c r="C849" s="29"/>
      <c r="D849" s="29"/>
      <c r="E849" s="29"/>
    </row>
    <row r="850">
      <c r="B850" s="29"/>
      <c r="C850" s="29"/>
      <c r="D850" s="29"/>
      <c r="E850" s="29"/>
    </row>
    <row r="851">
      <c r="B851" s="29"/>
      <c r="C851" s="29"/>
      <c r="D851" s="29"/>
      <c r="E851" s="29"/>
    </row>
    <row r="852">
      <c r="B852" s="29"/>
      <c r="C852" s="29"/>
      <c r="D852" s="29"/>
      <c r="E852" s="29"/>
    </row>
    <row r="853">
      <c r="B853" s="29"/>
      <c r="C853" s="29"/>
      <c r="D853" s="29"/>
      <c r="E853" s="29"/>
    </row>
    <row r="854">
      <c r="B854" s="29"/>
      <c r="C854" s="29"/>
      <c r="D854" s="29"/>
      <c r="E854" s="29"/>
    </row>
    <row r="855">
      <c r="B855" s="29"/>
      <c r="C855" s="29"/>
      <c r="D855" s="29"/>
      <c r="E855" s="29"/>
    </row>
    <row r="856">
      <c r="B856" s="29"/>
      <c r="C856" s="29"/>
      <c r="D856" s="29"/>
      <c r="E856" s="29"/>
    </row>
    <row r="857">
      <c r="B857" s="29"/>
      <c r="C857" s="29"/>
      <c r="D857" s="29"/>
      <c r="E857" s="29"/>
    </row>
    <row r="858">
      <c r="B858" s="29"/>
      <c r="C858" s="29"/>
      <c r="D858" s="29"/>
      <c r="E858" s="29"/>
    </row>
    <row r="859">
      <c r="B859" s="29"/>
      <c r="C859" s="29"/>
      <c r="D859" s="29"/>
      <c r="E859" s="29"/>
    </row>
    <row r="860">
      <c r="B860" s="29"/>
      <c r="C860" s="29"/>
      <c r="D860" s="29"/>
      <c r="E860" s="29"/>
    </row>
    <row r="861">
      <c r="B861" s="29"/>
      <c r="C861" s="29"/>
      <c r="D861" s="29"/>
      <c r="E861" s="29"/>
    </row>
    <row r="862">
      <c r="B862" s="29"/>
      <c r="C862" s="29"/>
      <c r="D862" s="29"/>
      <c r="E862" s="29"/>
    </row>
    <row r="863">
      <c r="B863" s="29"/>
      <c r="C863" s="29"/>
      <c r="D863" s="29"/>
      <c r="E863" s="29"/>
    </row>
    <row r="864">
      <c r="B864" s="29"/>
      <c r="C864" s="29"/>
      <c r="D864" s="29"/>
      <c r="E864" s="29"/>
    </row>
    <row r="865">
      <c r="B865" s="29"/>
      <c r="C865" s="29"/>
      <c r="D865" s="29"/>
      <c r="E865" s="29"/>
    </row>
    <row r="866">
      <c r="B866" s="29"/>
      <c r="C866" s="29"/>
      <c r="D866" s="29"/>
      <c r="E866" s="29"/>
    </row>
    <row r="867">
      <c r="B867" s="29"/>
      <c r="C867" s="29"/>
      <c r="D867" s="29"/>
      <c r="E867" s="29"/>
    </row>
    <row r="868">
      <c r="B868" s="29"/>
      <c r="C868" s="29"/>
      <c r="D868" s="29"/>
      <c r="E868" s="29"/>
    </row>
    <row r="869">
      <c r="B869" s="29"/>
      <c r="C869" s="29"/>
      <c r="D869" s="29"/>
      <c r="E869" s="29"/>
    </row>
    <row r="870">
      <c r="B870" s="29"/>
      <c r="C870" s="29"/>
      <c r="D870" s="29"/>
      <c r="E870" s="29"/>
    </row>
    <row r="871">
      <c r="B871" s="29"/>
      <c r="C871" s="29"/>
      <c r="D871" s="29"/>
      <c r="E871" s="29"/>
    </row>
    <row r="872">
      <c r="B872" s="29"/>
      <c r="C872" s="29"/>
      <c r="D872" s="29"/>
      <c r="E872" s="29"/>
    </row>
    <row r="873">
      <c r="B873" s="29"/>
      <c r="C873" s="29"/>
      <c r="D873" s="29"/>
      <c r="E873" s="29"/>
    </row>
    <row r="874">
      <c r="B874" s="29"/>
      <c r="C874" s="29"/>
      <c r="D874" s="29"/>
      <c r="E874" s="29"/>
    </row>
    <row r="875">
      <c r="B875" s="29"/>
      <c r="C875" s="29"/>
      <c r="D875" s="29"/>
      <c r="E875" s="29"/>
    </row>
    <row r="876">
      <c r="B876" s="29"/>
      <c r="C876" s="29"/>
      <c r="D876" s="29"/>
      <c r="E876" s="29"/>
    </row>
    <row r="877">
      <c r="B877" s="29"/>
      <c r="C877" s="29"/>
      <c r="D877" s="29"/>
      <c r="E877" s="29"/>
    </row>
    <row r="878">
      <c r="B878" s="29"/>
      <c r="C878" s="29"/>
      <c r="D878" s="29"/>
      <c r="E878" s="29"/>
    </row>
    <row r="879">
      <c r="B879" s="29"/>
      <c r="C879" s="29"/>
      <c r="D879" s="29"/>
      <c r="E879" s="29"/>
    </row>
    <row r="880">
      <c r="B880" s="29"/>
      <c r="C880" s="29"/>
      <c r="D880" s="29"/>
      <c r="E880" s="29"/>
    </row>
    <row r="881">
      <c r="B881" s="29"/>
      <c r="C881" s="29"/>
      <c r="D881" s="29"/>
      <c r="E881" s="29"/>
    </row>
    <row r="882">
      <c r="B882" s="29"/>
      <c r="C882" s="29"/>
      <c r="D882" s="29"/>
      <c r="E882" s="29"/>
    </row>
    <row r="883">
      <c r="B883" s="29"/>
      <c r="C883" s="29"/>
      <c r="D883" s="29"/>
      <c r="E883" s="29"/>
    </row>
    <row r="884">
      <c r="B884" s="29"/>
      <c r="C884" s="29"/>
      <c r="D884" s="29"/>
      <c r="E884" s="29"/>
    </row>
    <row r="885">
      <c r="B885" s="29"/>
      <c r="C885" s="29"/>
      <c r="D885" s="29"/>
      <c r="E885" s="29"/>
    </row>
    <row r="886">
      <c r="B886" s="29"/>
      <c r="C886" s="29"/>
      <c r="D886" s="29"/>
      <c r="E886" s="29"/>
    </row>
    <row r="887">
      <c r="B887" s="29"/>
      <c r="C887" s="29"/>
      <c r="D887" s="29"/>
      <c r="E887" s="29"/>
    </row>
    <row r="888">
      <c r="B888" s="29"/>
      <c r="C888" s="29"/>
      <c r="D888" s="29"/>
      <c r="E888" s="29"/>
    </row>
    <row r="889">
      <c r="B889" s="29"/>
      <c r="C889" s="29"/>
      <c r="D889" s="29"/>
      <c r="E889" s="29"/>
    </row>
    <row r="890">
      <c r="B890" s="29"/>
      <c r="C890" s="29"/>
      <c r="D890" s="29"/>
      <c r="E890" s="29"/>
    </row>
    <row r="891">
      <c r="B891" s="29"/>
      <c r="C891" s="29"/>
      <c r="D891" s="29"/>
      <c r="E891" s="29"/>
    </row>
    <row r="892">
      <c r="B892" s="29"/>
      <c r="C892" s="29"/>
      <c r="D892" s="29"/>
      <c r="E892" s="29"/>
    </row>
    <row r="893">
      <c r="B893" s="29"/>
      <c r="C893" s="29"/>
      <c r="D893" s="29"/>
      <c r="E893" s="29"/>
    </row>
    <row r="894">
      <c r="B894" s="29"/>
      <c r="C894" s="29"/>
      <c r="D894" s="29"/>
      <c r="E894" s="29"/>
    </row>
    <row r="895">
      <c r="B895" s="29"/>
      <c r="C895" s="29"/>
      <c r="D895" s="29"/>
      <c r="E895" s="29"/>
    </row>
    <row r="896">
      <c r="B896" s="29"/>
      <c r="C896" s="29"/>
      <c r="D896" s="29"/>
      <c r="E896" s="29"/>
    </row>
    <row r="897">
      <c r="B897" s="29"/>
      <c r="C897" s="29"/>
      <c r="D897" s="29"/>
      <c r="E897" s="29"/>
    </row>
    <row r="898">
      <c r="B898" s="29"/>
      <c r="C898" s="29"/>
      <c r="D898" s="29"/>
      <c r="E898" s="29"/>
    </row>
    <row r="899">
      <c r="B899" s="29"/>
      <c r="C899" s="29"/>
      <c r="D899" s="29"/>
      <c r="E899" s="29"/>
    </row>
    <row r="900">
      <c r="B900" s="29"/>
      <c r="C900" s="29"/>
      <c r="D900" s="29"/>
      <c r="E900" s="29"/>
    </row>
    <row r="901">
      <c r="B901" s="29"/>
      <c r="C901" s="29"/>
      <c r="D901" s="29"/>
      <c r="E901" s="29"/>
    </row>
    <row r="902">
      <c r="B902" s="29"/>
      <c r="C902" s="29"/>
      <c r="D902" s="29"/>
      <c r="E902" s="29"/>
    </row>
    <row r="903">
      <c r="B903" s="29"/>
      <c r="C903" s="29"/>
      <c r="D903" s="29"/>
      <c r="E903" s="29"/>
    </row>
    <row r="904">
      <c r="B904" s="29"/>
      <c r="C904" s="29"/>
      <c r="D904" s="29"/>
      <c r="E904" s="29"/>
    </row>
    <row r="905">
      <c r="B905" s="29"/>
      <c r="C905" s="29"/>
      <c r="D905" s="29"/>
      <c r="E905" s="29"/>
    </row>
    <row r="906">
      <c r="B906" s="29"/>
      <c r="C906" s="29"/>
      <c r="D906" s="29"/>
      <c r="E906" s="29"/>
    </row>
    <row r="907">
      <c r="B907" s="29"/>
      <c r="C907" s="29"/>
      <c r="D907" s="29"/>
      <c r="E907" s="29"/>
    </row>
    <row r="908">
      <c r="B908" s="29"/>
      <c r="C908" s="29"/>
      <c r="D908" s="29"/>
      <c r="E908" s="29"/>
    </row>
    <row r="909">
      <c r="B909" s="29"/>
      <c r="C909" s="29"/>
      <c r="D909" s="29"/>
      <c r="E909" s="29"/>
    </row>
    <row r="910">
      <c r="B910" s="29"/>
      <c r="C910" s="29"/>
      <c r="D910" s="29"/>
      <c r="E910" s="29"/>
    </row>
    <row r="911">
      <c r="B911" s="29"/>
      <c r="C911" s="29"/>
      <c r="D911" s="29"/>
      <c r="E911" s="29"/>
    </row>
    <row r="912">
      <c r="B912" s="29"/>
      <c r="C912" s="29"/>
      <c r="D912" s="29"/>
      <c r="E912" s="29"/>
    </row>
    <row r="913">
      <c r="B913" s="29"/>
      <c r="C913" s="29"/>
      <c r="D913" s="29"/>
      <c r="E913" s="29"/>
    </row>
    <row r="914">
      <c r="B914" s="29"/>
      <c r="C914" s="29"/>
      <c r="D914" s="29"/>
      <c r="E914" s="29"/>
    </row>
    <row r="915">
      <c r="B915" s="29"/>
      <c r="C915" s="29"/>
      <c r="D915" s="29"/>
      <c r="E915" s="29"/>
    </row>
    <row r="916">
      <c r="B916" s="29"/>
      <c r="C916" s="29"/>
      <c r="D916" s="29"/>
      <c r="E916" s="29"/>
    </row>
    <row r="917">
      <c r="B917" s="29"/>
      <c r="C917" s="29"/>
      <c r="D917" s="29"/>
      <c r="E917" s="29"/>
    </row>
    <row r="918">
      <c r="B918" s="29"/>
      <c r="C918" s="29"/>
      <c r="D918" s="29"/>
      <c r="E918" s="29"/>
    </row>
    <row r="919">
      <c r="B919" s="29"/>
      <c r="C919" s="29"/>
      <c r="D919" s="29"/>
      <c r="E919" s="29"/>
    </row>
    <row r="920">
      <c r="B920" s="29"/>
      <c r="C920" s="29"/>
      <c r="D920" s="29"/>
      <c r="E920" s="29"/>
    </row>
    <row r="921">
      <c r="B921" s="29"/>
      <c r="C921" s="29"/>
      <c r="D921" s="29"/>
      <c r="E921" s="29"/>
    </row>
    <row r="922">
      <c r="B922" s="29"/>
      <c r="C922" s="29"/>
      <c r="D922" s="29"/>
      <c r="E922" s="29"/>
    </row>
    <row r="923">
      <c r="B923" s="29"/>
      <c r="C923" s="29"/>
      <c r="D923" s="29"/>
      <c r="E923" s="29"/>
    </row>
    <row r="924">
      <c r="B924" s="29"/>
      <c r="C924" s="29"/>
      <c r="D924" s="29"/>
      <c r="E924" s="29"/>
    </row>
    <row r="925">
      <c r="B925" s="29"/>
      <c r="C925" s="29"/>
      <c r="D925" s="29"/>
      <c r="E925" s="29"/>
    </row>
    <row r="926">
      <c r="B926" s="29"/>
      <c r="C926" s="29"/>
      <c r="D926" s="29"/>
      <c r="E926" s="29"/>
    </row>
    <row r="927">
      <c r="B927" s="29"/>
      <c r="C927" s="29"/>
      <c r="D927" s="29"/>
      <c r="E927" s="29"/>
    </row>
    <row r="928">
      <c r="B928" s="29"/>
      <c r="C928" s="29"/>
      <c r="D928" s="29"/>
      <c r="E928" s="29"/>
    </row>
    <row r="929">
      <c r="B929" s="29"/>
      <c r="C929" s="29"/>
      <c r="D929" s="29"/>
      <c r="E929" s="29"/>
    </row>
    <row r="930">
      <c r="B930" s="29"/>
      <c r="C930" s="29"/>
      <c r="D930" s="29"/>
      <c r="E930" s="29"/>
    </row>
    <row r="931">
      <c r="B931" s="29"/>
      <c r="C931" s="29"/>
      <c r="D931" s="29"/>
      <c r="E931" s="29"/>
    </row>
    <row r="932">
      <c r="B932" s="29"/>
      <c r="C932" s="29"/>
      <c r="D932" s="29"/>
      <c r="E932" s="29"/>
    </row>
    <row r="933">
      <c r="B933" s="29"/>
      <c r="C933" s="29"/>
      <c r="D933" s="29"/>
      <c r="E933" s="29"/>
    </row>
    <row r="934">
      <c r="B934" s="29"/>
      <c r="C934" s="29"/>
      <c r="D934" s="29"/>
      <c r="E934" s="29"/>
    </row>
    <row r="935">
      <c r="B935" s="29"/>
      <c r="C935" s="29"/>
      <c r="D935" s="29"/>
      <c r="E935" s="29"/>
    </row>
    <row r="936">
      <c r="B936" s="29"/>
      <c r="C936" s="29"/>
      <c r="D936" s="29"/>
      <c r="E936" s="29"/>
    </row>
    <row r="937">
      <c r="B937" s="29"/>
      <c r="C937" s="29"/>
      <c r="D937" s="29"/>
      <c r="E937" s="29"/>
    </row>
    <row r="938">
      <c r="B938" s="29"/>
      <c r="C938" s="29"/>
      <c r="D938" s="29"/>
      <c r="E938" s="29"/>
    </row>
    <row r="939">
      <c r="B939" s="29"/>
      <c r="C939" s="29"/>
      <c r="D939" s="29"/>
      <c r="E939" s="29"/>
    </row>
    <row r="940">
      <c r="B940" s="29"/>
      <c r="C940" s="29"/>
      <c r="D940" s="29"/>
      <c r="E940" s="29"/>
    </row>
    <row r="941">
      <c r="B941" s="29"/>
      <c r="C941" s="29"/>
      <c r="D941" s="29"/>
      <c r="E941" s="29"/>
    </row>
    <row r="942">
      <c r="B942" s="29"/>
      <c r="C942" s="29"/>
      <c r="D942" s="29"/>
      <c r="E942" s="29"/>
    </row>
    <row r="943">
      <c r="B943" s="29"/>
      <c r="C943" s="29"/>
      <c r="D943" s="29"/>
      <c r="E943" s="29"/>
    </row>
    <row r="944">
      <c r="B944" s="29"/>
      <c r="C944" s="29"/>
      <c r="D944" s="29"/>
      <c r="E944" s="29"/>
    </row>
    <row r="945">
      <c r="B945" s="29"/>
      <c r="C945" s="29"/>
      <c r="D945" s="29"/>
      <c r="E945" s="29"/>
    </row>
    <row r="946">
      <c r="B946" s="29"/>
      <c r="C946" s="29"/>
      <c r="D946" s="29"/>
      <c r="E946" s="29"/>
    </row>
    <row r="947">
      <c r="B947" s="29"/>
      <c r="C947" s="29"/>
      <c r="D947" s="29"/>
      <c r="E947" s="29"/>
    </row>
    <row r="948">
      <c r="B948" s="29"/>
      <c r="C948" s="29"/>
      <c r="D948" s="29"/>
      <c r="E948" s="29"/>
    </row>
    <row r="949">
      <c r="B949" s="29"/>
      <c r="C949" s="29"/>
      <c r="D949" s="29"/>
      <c r="E949" s="29"/>
    </row>
    <row r="950">
      <c r="B950" s="29"/>
      <c r="C950" s="29"/>
      <c r="D950" s="29"/>
      <c r="E950" s="29"/>
    </row>
    <row r="951">
      <c r="B951" s="29"/>
      <c r="C951" s="29"/>
      <c r="D951" s="29"/>
      <c r="E951" s="29"/>
    </row>
    <row r="952">
      <c r="B952" s="29"/>
      <c r="C952" s="29"/>
      <c r="D952" s="29"/>
      <c r="E952" s="29"/>
    </row>
    <row r="953">
      <c r="B953" s="29"/>
      <c r="C953" s="29"/>
      <c r="D953" s="29"/>
      <c r="E953" s="29"/>
    </row>
    <row r="954">
      <c r="B954" s="29"/>
      <c r="C954" s="29"/>
      <c r="D954" s="29"/>
      <c r="E954" s="29"/>
    </row>
    <row r="955">
      <c r="B955" s="29"/>
      <c r="C955" s="29"/>
      <c r="D955" s="29"/>
      <c r="E955" s="29"/>
    </row>
    <row r="956">
      <c r="B956" s="29"/>
      <c r="C956" s="29"/>
      <c r="D956" s="29"/>
      <c r="E956" s="29"/>
    </row>
    <row r="957">
      <c r="B957" s="29"/>
      <c r="C957" s="29"/>
      <c r="D957" s="29"/>
      <c r="E957" s="29"/>
    </row>
    <row r="958">
      <c r="B958" s="29"/>
      <c r="C958" s="29"/>
      <c r="D958" s="29"/>
      <c r="E958" s="29"/>
    </row>
    <row r="959">
      <c r="B959" s="29"/>
      <c r="C959" s="29"/>
      <c r="D959" s="29"/>
      <c r="E959" s="29"/>
    </row>
    <row r="960">
      <c r="B960" s="29"/>
      <c r="C960" s="29"/>
      <c r="D960" s="29"/>
      <c r="E960" s="29"/>
    </row>
    <row r="961">
      <c r="B961" s="29"/>
      <c r="C961" s="29"/>
      <c r="D961" s="29"/>
      <c r="E961" s="29"/>
    </row>
    <row r="962">
      <c r="B962" s="29"/>
      <c r="C962" s="29"/>
      <c r="D962" s="29"/>
      <c r="E962" s="29"/>
    </row>
    <row r="963">
      <c r="B963" s="29"/>
      <c r="C963" s="29"/>
      <c r="D963" s="29"/>
      <c r="E963" s="29"/>
    </row>
    <row r="964">
      <c r="B964" s="29"/>
      <c r="C964" s="29"/>
      <c r="D964" s="29"/>
      <c r="E964" s="29"/>
    </row>
    <row r="965">
      <c r="B965" s="29"/>
      <c r="C965" s="29"/>
      <c r="D965" s="29"/>
      <c r="E965" s="29"/>
    </row>
    <row r="966">
      <c r="B966" s="29"/>
      <c r="C966" s="29"/>
      <c r="D966" s="29"/>
      <c r="E966" s="29"/>
    </row>
    <row r="967">
      <c r="B967" s="29"/>
      <c r="C967" s="29"/>
      <c r="D967" s="29"/>
      <c r="E967" s="29"/>
    </row>
    <row r="968">
      <c r="B968" s="29"/>
      <c r="C968" s="29"/>
      <c r="D968" s="29"/>
      <c r="E968" s="29"/>
    </row>
    <row r="969">
      <c r="B969" s="29"/>
      <c r="C969" s="29"/>
      <c r="D969" s="29"/>
      <c r="E969" s="29"/>
    </row>
    <row r="970">
      <c r="B970" s="29"/>
      <c r="C970" s="29"/>
      <c r="D970" s="29"/>
      <c r="E970" s="29"/>
    </row>
    <row r="971">
      <c r="B971" s="29"/>
      <c r="C971" s="29"/>
      <c r="D971" s="29"/>
      <c r="E971" s="29"/>
    </row>
    <row r="972">
      <c r="B972" s="29"/>
      <c r="C972" s="29"/>
      <c r="D972" s="29"/>
      <c r="E972" s="29"/>
    </row>
    <row r="973">
      <c r="B973" s="29"/>
      <c r="C973" s="29"/>
      <c r="D973" s="29"/>
      <c r="E973" s="29"/>
    </row>
    <row r="974">
      <c r="B974" s="29"/>
      <c r="C974" s="29"/>
      <c r="D974" s="29"/>
      <c r="E974" s="29"/>
    </row>
    <row r="975">
      <c r="B975" s="29"/>
      <c r="C975" s="29"/>
      <c r="D975" s="29"/>
      <c r="E975" s="29"/>
    </row>
    <row r="976">
      <c r="B976" s="29"/>
      <c r="C976" s="29"/>
      <c r="D976" s="29"/>
      <c r="E976" s="29"/>
    </row>
    <row r="977">
      <c r="B977" s="29"/>
      <c r="C977" s="29"/>
      <c r="D977" s="29"/>
      <c r="E977" s="29"/>
    </row>
    <row r="978">
      <c r="B978" s="29"/>
      <c r="C978" s="29"/>
      <c r="D978" s="29"/>
      <c r="E978" s="29"/>
    </row>
    <row r="979">
      <c r="B979" s="29"/>
      <c r="C979" s="29"/>
      <c r="D979" s="29"/>
      <c r="E979" s="29"/>
    </row>
    <row r="980">
      <c r="B980" s="29"/>
      <c r="C980" s="29"/>
      <c r="D980" s="29"/>
      <c r="E980" s="29"/>
    </row>
    <row r="981">
      <c r="B981" s="29"/>
      <c r="C981" s="29"/>
      <c r="D981" s="29"/>
      <c r="E981" s="29"/>
    </row>
    <row r="982">
      <c r="B982" s="29"/>
      <c r="C982" s="29"/>
      <c r="D982" s="29"/>
      <c r="E982" s="29"/>
    </row>
    <row r="983">
      <c r="B983" s="29"/>
      <c r="C983" s="29"/>
      <c r="D983" s="29"/>
      <c r="E983" s="29"/>
    </row>
    <row r="984">
      <c r="B984" s="29"/>
      <c r="C984" s="29"/>
      <c r="D984" s="29"/>
      <c r="E984" s="29"/>
    </row>
    <row r="985">
      <c r="B985" s="29"/>
      <c r="C985" s="29"/>
      <c r="D985" s="29"/>
      <c r="E985" s="29"/>
    </row>
    <row r="986">
      <c r="B986" s="29"/>
      <c r="C986" s="29"/>
      <c r="D986" s="29"/>
      <c r="E986" s="29"/>
    </row>
    <row r="987">
      <c r="B987" s="29"/>
      <c r="C987" s="29"/>
      <c r="D987" s="29"/>
      <c r="E987" s="29"/>
    </row>
    <row r="988">
      <c r="B988" s="29"/>
      <c r="C988" s="29"/>
      <c r="D988" s="29"/>
      <c r="E988" s="29"/>
    </row>
    <row r="989">
      <c r="B989" s="29"/>
      <c r="C989" s="29"/>
      <c r="D989" s="29"/>
      <c r="E989" s="29"/>
    </row>
    <row r="990">
      <c r="B990" s="29"/>
      <c r="C990" s="29"/>
      <c r="D990" s="29"/>
      <c r="E990" s="29"/>
    </row>
    <row r="991">
      <c r="B991" s="29"/>
      <c r="C991" s="29"/>
      <c r="D991" s="29"/>
      <c r="E991" s="29"/>
    </row>
    <row r="992">
      <c r="B992" s="29"/>
      <c r="C992" s="29"/>
      <c r="D992" s="29"/>
      <c r="E992" s="29"/>
    </row>
    <row r="993">
      <c r="B993" s="29"/>
      <c r="C993" s="29"/>
      <c r="D993" s="29"/>
      <c r="E993" s="29"/>
    </row>
    <row r="994">
      <c r="B994" s="29"/>
      <c r="C994" s="29"/>
      <c r="D994" s="29"/>
      <c r="E994" s="29"/>
    </row>
    <row r="995">
      <c r="B995" s="29"/>
      <c r="C995" s="29"/>
      <c r="D995" s="29"/>
      <c r="E995" s="29"/>
    </row>
  </sheetData>
  <mergeCells count="21">
    <mergeCell ref="A1:C1"/>
    <mergeCell ref="D1:D2"/>
    <mergeCell ref="E1:E2"/>
    <mergeCell ref="F1:F2"/>
    <mergeCell ref="G1:G2"/>
    <mergeCell ref="H1:H2"/>
    <mergeCell ref="I1:I2"/>
    <mergeCell ref="B12:B14"/>
    <mergeCell ref="B15:B16"/>
    <mergeCell ref="B22:B24"/>
    <mergeCell ref="A15:A18"/>
    <mergeCell ref="A19:A21"/>
    <mergeCell ref="A22:A25"/>
    <mergeCell ref="I22:I24"/>
    <mergeCell ref="A3:A10"/>
    <mergeCell ref="B3:B5"/>
    <mergeCell ref="B6:B7"/>
    <mergeCell ref="B9:B10"/>
    <mergeCell ref="A11:A14"/>
    <mergeCell ref="E12:E14"/>
    <mergeCell ref="B17:B1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9.86"/>
    <col customWidth="1" min="4" max="4" width="73.57"/>
    <col customWidth="1" min="5" max="5" width="38.29"/>
    <col customWidth="1" min="6" max="6" width="87.43"/>
    <col customWidth="1" min="7" max="7" width="27.43"/>
  </cols>
  <sheetData>
    <row r="1" ht="33.0" customHeight="1">
      <c r="A1" s="30" t="s">
        <v>7</v>
      </c>
      <c r="B1" s="30" t="s">
        <v>128</v>
      </c>
      <c r="C1" s="30" t="s">
        <v>129</v>
      </c>
      <c r="D1" s="30" t="s">
        <v>130</v>
      </c>
      <c r="E1" s="30" t="s">
        <v>131</v>
      </c>
      <c r="F1" s="30" t="s">
        <v>132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>
      <c r="A2" s="32" t="s">
        <v>133</v>
      </c>
      <c r="B2" s="33" t="s">
        <v>134</v>
      </c>
      <c r="C2" s="34" t="s">
        <v>134</v>
      </c>
      <c r="D2" s="35" t="s">
        <v>135</v>
      </c>
    </row>
    <row r="3">
      <c r="B3" s="33" t="s">
        <v>136</v>
      </c>
      <c r="C3" s="34" t="s">
        <v>136</v>
      </c>
      <c r="D3" s="35" t="s">
        <v>137</v>
      </c>
    </row>
    <row r="4">
      <c r="A4" s="32" t="s">
        <v>138</v>
      </c>
      <c r="B4" s="33" t="s">
        <v>139</v>
      </c>
      <c r="C4" s="36" t="s">
        <v>140</v>
      </c>
      <c r="D4" s="37" t="s">
        <v>141</v>
      </c>
      <c r="E4" s="34" t="s">
        <v>142</v>
      </c>
      <c r="F4" s="38" t="s">
        <v>143</v>
      </c>
    </row>
    <row r="5">
      <c r="B5" s="39" t="s">
        <v>144</v>
      </c>
      <c r="C5" s="40" t="s">
        <v>145</v>
      </c>
      <c r="D5" s="41" t="s">
        <v>146</v>
      </c>
      <c r="E5" s="42"/>
      <c r="F5" s="43" t="s">
        <v>147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B6" s="33" t="s">
        <v>148</v>
      </c>
      <c r="C6" s="34" t="s">
        <v>149</v>
      </c>
      <c r="D6" s="44" t="s">
        <v>150</v>
      </c>
      <c r="E6" s="38" t="s">
        <v>151</v>
      </c>
      <c r="F6" s="38" t="s">
        <v>152</v>
      </c>
    </row>
    <row r="7">
      <c r="B7" s="33" t="s">
        <v>148</v>
      </c>
      <c r="C7" s="34" t="s">
        <v>153</v>
      </c>
      <c r="D7" s="37" t="s">
        <v>154</v>
      </c>
      <c r="E7" s="38" t="s">
        <v>155</v>
      </c>
      <c r="F7" s="38" t="s">
        <v>156</v>
      </c>
    </row>
    <row r="8">
      <c r="A8" s="32" t="s">
        <v>157</v>
      </c>
      <c r="B8" s="33" t="s">
        <v>158</v>
      </c>
      <c r="C8" s="34" t="s">
        <v>159</v>
      </c>
      <c r="D8" s="44" t="s">
        <v>141</v>
      </c>
      <c r="F8" s="38" t="s">
        <v>160</v>
      </c>
    </row>
    <row r="9">
      <c r="B9" s="33" t="s">
        <v>158</v>
      </c>
      <c r="C9" s="34" t="s">
        <v>161</v>
      </c>
      <c r="F9" s="38" t="s">
        <v>162</v>
      </c>
    </row>
    <row r="10">
      <c r="B10" s="33" t="s">
        <v>163</v>
      </c>
      <c r="C10" s="34" t="s">
        <v>164</v>
      </c>
      <c r="D10" s="44" t="s">
        <v>165</v>
      </c>
      <c r="F10" s="38" t="s">
        <v>166</v>
      </c>
    </row>
    <row r="11">
      <c r="B11" s="33" t="s">
        <v>167</v>
      </c>
      <c r="C11" s="34" t="s">
        <v>168</v>
      </c>
      <c r="D11" s="45" t="s">
        <v>169</v>
      </c>
      <c r="F11" s="38" t="s">
        <v>170</v>
      </c>
    </row>
    <row r="12">
      <c r="B12" s="33" t="s">
        <v>171</v>
      </c>
      <c r="C12" s="34" t="s">
        <v>172</v>
      </c>
      <c r="D12" s="44" t="s">
        <v>173</v>
      </c>
      <c r="F12" s="38" t="s">
        <v>170</v>
      </c>
    </row>
    <row r="13">
      <c r="A13" s="31"/>
      <c r="B13" s="46" t="s">
        <v>174</v>
      </c>
      <c r="C13" s="29"/>
      <c r="F13" s="47"/>
    </row>
    <row r="14">
      <c r="A14" s="31"/>
      <c r="B14" s="6"/>
      <c r="C14" s="48"/>
      <c r="D14" s="34"/>
    </row>
    <row r="15">
      <c r="A15" s="31"/>
      <c r="B15" s="6"/>
      <c r="C15" s="34"/>
      <c r="D15" s="34"/>
    </row>
    <row r="16">
      <c r="A16" s="31"/>
      <c r="B16" s="6"/>
      <c r="C16" s="29"/>
      <c r="D16" s="34"/>
    </row>
    <row r="17">
      <c r="A17" s="31"/>
      <c r="B17" s="6"/>
      <c r="C17" s="29"/>
    </row>
    <row r="18">
      <c r="A18" s="49" t="s">
        <v>175</v>
      </c>
      <c r="D18" s="49" t="s">
        <v>176</v>
      </c>
      <c r="E18" s="6"/>
      <c r="F18" s="29"/>
    </row>
    <row r="19">
      <c r="A19" s="49" t="s">
        <v>177</v>
      </c>
      <c r="D19" s="49" t="s">
        <v>178</v>
      </c>
      <c r="E19" s="6"/>
      <c r="F19" s="29"/>
    </row>
    <row r="20">
      <c r="A20" s="49" t="s">
        <v>179</v>
      </c>
      <c r="D20" s="49" t="s">
        <v>180</v>
      </c>
      <c r="E20" s="6"/>
      <c r="F20" s="29"/>
    </row>
    <row r="21">
      <c r="A21" s="49" t="s">
        <v>181</v>
      </c>
      <c r="D21" s="49" t="s">
        <v>182</v>
      </c>
      <c r="E21" s="6"/>
      <c r="F21" s="29"/>
    </row>
    <row r="22">
      <c r="A22" s="49" t="s">
        <v>183</v>
      </c>
      <c r="D22" s="49" t="s">
        <v>184</v>
      </c>
      <c r="E22" s="6"/>
      <c r="F22" s="34"/>
    </row>
    <row r="23">
      <c r="A23" s="49"/>
      <c r="D23" s="49" t="s">
        <v>185</v>
      </c>
      <c r="E23" s="6"/>
      <c r="F23" s="34"/>
    </row>
    <row r="24">
      <c r="A24" s="49"/>
      <c r="D24" s="29"/>
    </row>
    <row r="25">
      <c r="A25" s="49"/>
      <c r="D25" s="29"/>
    </row>
    <row r="26">
      <c r="A26" s="49"/>
      <c r="D26" s="29"/>
    </row>
    <row r="27">
      <c r="A27" s="31"/>
      <c r="B27" s="6"/>
      <c r="C27" s="29"/>
      <c r="D27" s="29"/>
    </row>
    <row r="28">
      <c r="D28" s="29"/>
    </row>
    <row r="29">
      <c r="D29" s="29"/>
    </row>
    <row r="30">
      <c r="D30" s="29"/>
    </row>
    <row r="31">
      <c r="D31" s="29"/>
    </row>
    <row r="32">
      <c r="D32" s="34"/>
      <c r="E32" s="50"/>
    </row>
    <row r="33">
      <c r="D33" s="34"/>
    </row>
    <row r="34">
      <c r="A34" s="31"/>
      <c r="B34" s="6"/>
      <c r="C34" s="29"/>
      <c r="D34" s="29"/>
    </row>
    <row r="35">
      <c r="A35" s="31"/>
      <c r="B35" s="6"/>
      <c r="C35" s="29"/>
      <c r="D35" s="29"/>
    </row>
    <row r="36">
      <c r="A36" s="31"/>
      <c r="B36" s="6"/>
      <c r="C36" s="29"/>
      <c r="D36" s="29"/>
    </row>
    <row r="37">
      <c r="A37" s="31"/>
      <c r="B37" s="6"/>
      <c r="C37" s="29"/>
      <c r="D37" s="29"/>
    </row>
    <row r="38">
      <c r="A38" s="31"/>
      <c r="B38" s="6"/>
      <c r="C38" s="29"/>
      <c r="D38" s="29"/>
    </row>
    <row r="39">
      <c r="A39" s="31"/>
      <c r="B39" s="6"/>
      <c r="C39" s="29"/>
      <c r="D39" s="29"/>
    </row>
    <row r="40">
      <c r="A40" s="31"/>
      <c r="B40" s="6"/>
      <c r="C40" s="29"/>
      <c r="D40" s="29"/>
    </row>
    <row r="41">
      <c r="A41" s="31"/>
      <c r="B41" s="6"/>
      <c r="C41" s="29"/>
      <c r="D41" s="29"/>
    </row>
    <row r="42">
      <c r="A42" s="31"/>
      <c r="B42" s="6"/>
      <c r="C42" s="29"/>
      <c r="D42" s="29"/>
    </row>
    <row r="43">
      <c r="A43" s="31"/>
      <c r="B43" s="6"/>
      <c r="C43" s="29"/>
      <c r="D43" s="29"/>
    </row>
    <row r="44">
      <c r="A44" s="31"/>
      <c r="B44" s="6"/>
      <c r="C44" s="29"/>
      <c r="D44" s="29"/>
    </row>
    <row r="45">
      <c r="A45" s="31"/>
      <c r="B45" s="6"/>
      <c r="C45" s="29"/>
      <c r="D45" s="29"/>
    </row>
    <row r="46">
      <c r="A46" s="31"/>
      <c r="B46" s="6"/>
      <c r="C46" s="29"/>
      <c r="D46" s="29"/>
    </row>
    <row r="47">
      <c r="A47" s="31"/>
      <c r="B47" s="6"/>
      <c r="C47" s="29"/>
      <c r="D47" s="29"/>
    </row>
    <row r="48">
      <c r="A48" s="31"/>
      <c r="B48" s="6"/>
      <c r="C48" s="29"/>
      <c r="D48" s="29"/>
    </row>
    <row r="49">
      <c r="A49" s="31"/>
      <c r="B49" s="6"/>
      <c r="C49" s="29"/>
      <c r="D49" s="29"/>
    </row>
    <row r="50">
      <c r="A50" s="31"/>
      <c r="B50" s="6"/>
      <c r="C50" s="29"/>
      <c r="D50" s="29"/>
    </row>
    <row r="51">
      <c r="A51" s="31"/>
      <c r="B51" s="6"/>
      <c r="C51" s="29"/>
      <c r="D51" s="29"/>
    </row>
    <row r="52">
      <c r="A52" s="31"/>
      <c r="B52" s="6"/>
      <c r="C52" s="29"/>
      <c r="D52" s="29"/>
    </row>
    <row r="53">
      <c r="A53" s="31"/>
      <c r="B53" s="6"/>
      <c r="C53" s="29"/>
      <c r="D53" s="29"/>
    </row>
    <row r="54">
      <c r="A54" s="31"/>
      <c r="B54" s="6"/>
      <c r="C54" s="29"/>
      <c r="D54" s="29"/>
    </row>
    <row r="55">
      <c r="A55" s="31"/>
      <c r="B55" s="6"/>
      <c r="C55" s="29"/>
      <c r="D55" s="29"/>
    </row>
    <row r="56">
      <c r="A56" s="31"/>
      <c r="B56" s="6"/>
      <c r="C56" s="29"/>
      <c r="D56" s="29"/>
    </row>
    <row r="57">
      <c r="A57" s="31"/>
      <c r="B57" s="6"/>
      <c r="C57" s="29"/>
      <c r="D57" s="29"/>
    </row>
    <row r="58">
      <c r="A58" s="31"/>
      <c r="B58" s="6"/>
      <c r="C58" s="29"/>
      <c r="D58" s="29"/>
    </row>
    <row r="59">
      <c r="A59" s="31"/>
      <c r="B59" s="6"/>
      <c r="C59" s="29"/>
      <c r="D59" s="29"/>
    </row>
    <row r="60">
      <c r="A60" s="31"/>
      <c r="B60" s="6"/>
      <c r="C60" s="29"/>
      <c r="D60" s="29"/>
    </row>
    <row r="61">
      <c r="A61" s="31"/>
      <c r="B61" s="6"/>
      <c r="C61" s="29"/>
      <c r="D61" s="29"/>
    </row>
    <row r="62">
      <c r="A62" s="31"/>
      <c r="B62" s="6"/>
      <c r="C62" s="29"/>
      <c r="D62" s="29"/>
    </row>
    <row r="63">
      <c r="A63" s="31"/>
      <c r="B63" s="6"/>
      <c r="C63" s="29"/>
      <c r="D63" s="29"/>
    </row>
    <row r="64">
      <c r="A64" s="31"/>
      <c r="B64" s="6"/>
      <c r="C64" s="29"/>
      <c r="D64" s="29"/>
    </row>
    <row r="65">
      <c r="A65" s="31"/>
      <c r="B65" s="6"/>
      <c r="C65" s="29"/>
      <c r="D65" s="29"/>
    </row>
    <row r="66">
      <c r="A66" s="31"/>
      <c r="B66" s="6"/>
      <c r="C66" s="29"/>
      <c r="D66" s="29"/>
    </row>
    <row r="67">
      <c r="A67" s="31"/>
      <c r="B67" s="6"/>
      <c r="C67" s="29"/>
      <c r="D67" s="29"/>
    </row>
    <row r="68">
      <c r="A68" s="31"/>
      <c r="B68" s="6"/>
      <c r="C68" s="29"/>
      <c r="D68" s="29"/>
    </row>
    <row r="69">
      <c r="A69" s="31"/>
      <c r="B69" s="6"/>
      <c r="C69" s="29"/>
      <c r="D69" s="29"/>
    </row>
    <row r="70">
      <c r="A70" s="31"/>
      <c r="B70" s="6"/>
      <c r="C70" s="29"/>
      <c r="D70" s="29"/>
    </row>
    <row r="71">
      <c r="A71" s="31"/>
      <c r="B71" s="6"/>
      <c r="C71" s="29"/>
      <c r="D71" s="29"/>
    </row>
    <row r="72">
      <c r="A72" s="31"/>
      <c r="B72" s="6"/>
      <c r="C72" s="29"/>
      <c r="D72" s="29"/>
    </row>
    <row r="73">
      <c r="A73" s="31"/>
      <c r="B73" s="6"/>
      <c r="C73" s="29"/>
      <c r="D73" s="29"/>
    </row>
    <row r="74">
      <c r="A74" s="31"/>
      <c r="B74" s="6"/>
      <c r="C74" s="29"/>
      <c r="D74" s="29"/>
    </row>
    <row r="75">
      <c r="A75" s="31"/>
      <c r="B75" s="6"/>
      <c r="C75" s="29"/>
      <c r="D75" s="29"/>
    </row>
    <row r="76">
      <c r="A76" s="31"/>
      <c r="B76" s="6"/>
      <c r="C76" s="29"/>
      <c r="D76" s="29"/>
    </row>
    <row r="77">
      <c r="A77" s="31"/>
      <c r="B77" s="6"/>
      <c r="C77" s="29"/>
      <c r="D77" s="29"/>
    </row>
    <row r="78">
      <c r="A78" s="31"/>
      <c r="B78" s="6"/>
      <c r="C78" s="29"/>
      <c r="D78" s="29"/>
    </row>
    <row r="79">
      <c r="A79" s="31"/>
      <c r="B79" s="6"/>
      <c r="C79" s="29"/>
      <c r="D79" s="29"/>
    </row>
    <row r="80">
      <c r="A80" s="31"/>
      <c r="B80" s="6"/>
      <c r="C80" s="29"/>
      <c r="D80" s="29"/>
    </row>
    <row r="81">
      <c r="A81" s="31"/>
      <c r="B81" s="6"/>
      <c r="C81" s="29"/>
      <c r="D81" s="29"/>
    </row>
    <row r="82">
      <c r="A82" s="31"/>
      <c r="B82" s="6"/>
      <c r="C82" s="29"/>
      <c r="D82" s="29"/>
    </row>
    <row r="83">
      <c r="A83" s="31"/>
      <c r="B83" s="6"/>
      <c r="C83" s="29"/>
      <c r="D83" s="29"/>
    </row>
    <row r="84">
      <c r="A84" s="31"/>
      <c r="B84" s="6"/>
      <c r="C84" s="29"/>
      <c r="D84" s="29"/>
    </row>
    <row r="85">
      <c r="A85" s="31"/>
      <c r="B85" s="6"/>
      <c r="C85" s="29"/>
      <c r="D85" s="29"/>
    </row>
    <row r="86">
      <c r="A86" s="31"/>
      <c r="B86" s="6"/>
      <c r="C86" s="29"/>
      <c r="D86" s="29"/>
    </row>
    <row r="87">
      <c r="A87" s="31"/>
      <c r="B87" s="6"/>
      <c r="C87" s="29"/>
      <c r="D87" s="29"/>
    </row>
    <row r="88">
      <c r="A88" s="31"/>
      <c r="B88" s="6"/>
      <c r="C88" s="29"/>
      <c r="D88" s="29"/>
    </row>
    <row r="89">
      <c r="A89" s="31"/>
      <c r="B89" s="6"/>
      <c r="C89" s="29"/>
      <c r="D89" s="29"/>
    </row>
    <row r="90">
      <c r="A90" s="31"/>
      <c r="B90" s="6"/>
      <c r="C90" s="29"/>
      <c r="D90" s="29"/>
    </row>
    <row r="91">
      <c r="A91" s="31"/>
      <c r="B91" s="6"/>
      <c r="C91" s="29"/>
      <c r="D91" s="29"/>
    </row>
    <row r="92">
      <c r="A92" s="31"/>
      <c r="B92" s="6"/>
      <c r="C92" s="29"/>
      <c r="D92" s="29"/>
    </row>
    <row r="93">
      <c r="A93" s="31"/>
      <c r="B93" s="6"/>
      <c r="C93" s="29"/>
      <c r="D93" s="29"/>
    </row>
    <row r="94">
      <c r="A94" s="31"/>
      <c r="B94" s="6"/>
      <c r="C94" s="29"/>
      <c r="D94" s="29"/>
    </row>
    <row r="95">
      <c r="A95" s="31"/>
      <c r="B95" s="6"/>
      <c r="C95" s="29"/>
      <c r="D95" s="29"/>
    </row>
    <row r="96">
      <c r="A96" s="31"/>
      <c r="B96" s="6"/>
      <c r="C96" s="29"/>
      <c r="D96" s="29"/>
    </row>
    <row r="97">
      <c r="A97" s="31"/>
      <c r="B97" s="6"/>
      <c r="C97" s="29"/>
      <c r="D97" s="29"/>
    </row>
    <row r="98">
      <c r="A98" s="31"/>
      <c r="B98" s="6"/>
      <c r="C98" s="29"/>
      <c r="D98" s="29"/>
    </row>
    <row r="99">
      <c r="A99" s="31"/>
      <c r="B99" s="6"/>
      <c r="C99" s="29"/>
      <c r="D99" s="29"/>
    </row>
    <row r="100">
      <c r="A100" s="31"/>
      <c r="B100" s="6"/>
      <c r="C100" s="29"/>
      <c r="D100" s="29"/>
    </row>
    <row r="101">
      <c r="A101" s="31"/>
      <c r="B101" s="6"/>
      <c r="C101" s="29"/>
      <c r="D101" s="29"/>
    </row>
    <row r="102">
      <c r="A102" s="31"/>
      <c r="B102" s="6"/>
      <c r="C102" s="29"/>
      <c r="D102" s="29"/>
    </row>
    <row r="103">
      <c r="A103" s="31"/>
      <c r="B103" s="6"/>
      <c r="C103" s="29"/>
      <c r="D103" s="29"/>
    </row>
    <row r="104">
      <c r="A104" s="31"/>
      <c r="B104" s="6"/>
      <c r="C104" s="29"/>
      <c r="D104" s="29"/>
    </row>
    <row r="105">
      <c r="A105" s="31"/>
      <c r="B105" s="6"/>
      <c r="C105" s="29"/>
      <c r="D105" s="29"/>
    </row>
    <row r="106">
      <c r="A106" s="31"/>
      <c r="B106" s="6"/>
      <c r="C106" s="29"/>
      <c r="D106" s="29"/>
    </row>
    <row r="107">
      <c r="A107" s="31"/>
      <c r="B107" s="6"/>
      <c r="C107" s="29"/>
      <c r="D107" s="29"/>
    </row>
    <row r="108">
      <c r="A108" s="31"/>
      <c r="B108" s="6"/>
      <c r="C108" s="29"/>
      <c r="D108" s="29"/>
    </row>
    <row r="109">
      <c r="A109" s="31"/>
      <c r="B109" s="6"/>
      <c r="C109" s="29"/>
      <c r="D109" s="29"/>
    </row>
    <row r="110">
      <c r="A110" s="31"/>
      <c r="B110" s="6"/>
      <c r="C110" s="29"/>
      <c r="D110" s="29"/>
    </row>
    <row r="111">
      <c r="A111" s="31"/>
      <c r="B111" s="6"/>
      <c r="C111" s="29"/>
      <c r="D111" s="29"/>
    </row>
    <row r="112">
      <c r="A112" s="31"/>
      <c r="B112" s="6"/>
      <c r="C112" s="29"/>
      <c r="D112" s="29"/>
    </row>
    <row r="113">
      <c r="A113" s="31"/>
      <c r="B113" s="6"/>
      <c r="C113" s="29"/>
      <c r="D113" s="29"/>
    </row>
    <row r="114">
      <c r="A114" s="31"/>
      <c r="B114" s="6"/>
      <c r="C114" s="29"/>
      <c r="D114" s="29"/>
    </row>
    <row r="115">
      <c r="A115" s="31"/>
      <c r="B115" s="6"/>
      <c r="C115" s="29"/>
      <c r="D115" s="29"/>
    </row>
    <row r="116">
      <c r="A116" s="31"/>
      <c r="B116" s="6"/>
      <c r="C116" s="29"/>
      <c r="D116" s="29"/>
    </row>
    <row r="117">
      <c r="A117" s="31"/>
      <c r="B117" s="6"/>
      <c r="C117" s="29"/>
      <c r="D117" s="29"/>
    </row>
    <row r="118">
      <c r="A118" s="31"/>
      <c r="B118" s="6"/>
      <c r="C118" s="29"/>
      <c r="D118" s="29"/>
    </row>
    <row r="119">
      <c r="A119" s="31"/>
      <c r="B119" s="6"/>
      <c r="C119" s="29"/>
      <c r="D119" s="29"/>
    </row>
    <row r="120">
      <c r="A120" s="31"/>
      <c r="B120" s="6"/>
      <c r="C120" s="29"/>
      <c r="D120" s="29"/>
    </row>
    <row r="121">
      <c r="A121" s="31"/>
      <c r="B121" s="6"/>
      <c r="C121" s="29"/>
      <c r="D121" s="29"/>
    </row>
    <row r="122">
      <c r="A122" s="31"/>
      <c r="B122" s="6"/>
      <c r="C122" s="29"/>
      <c r="D122" s="29"/>
    </row>
    <row r="123">
      <c r="A123" s="31"/>
      <c r="B123" s="6"/>
      <c r="C123" s="29"/>
      <c r="D123" s="29"/>
    </row>
    <row r="124">
      <c r="A124" s="31"/>
      <c r="B124" s="6"/>
      <c r="C124" s="29"/>
      <c r="D124" s="29"/>
    </row>
    <row r="125">
      <c r="A125" s="31"/>
      <c r="B125" s="6"/>
      <c r="C125" s="29"/>
      <c r="D125" s="29"/>
    </row>
    <row r="126">
      <c r="A126" s="31"/>
      <c r="B126" s="6"/>
      <c r="C126" s="29"/>
      <c r="D126" s="29"/>
    </row>
    <row r="127">
      <c r="A127" s="31"/>
      <c r="B127" s="6"/>
      <c r="C127" s="29"/>
      <c r="D127" s="29"/>
    </row>
    <row r="128">
      <c r="A128" s="31"/>
      <c r="B128" s="6"/>
      <c r="C128" s="29"/>
      <c r="D128" s="29"/>
    </row>
    <row r="129">
      <c r="A129" s="31"/>
      <c r="B129" s="6"/>
      <c r="C129" s="29"/>
      <c r="D129" s="29"/>
    </row>
    <row r="130">
      <c r="A130" s="31"/>
      <c r="B130" s="6"/>
      <c r="C130" s="29"/>
      <c r="D130" s="29"/>
    </row>
    <row r="131">
      <c r="A131" s="31"/>
      <c r="B131" s="6"/>
      <c r="C131" s="29"/>
      <c r="D131" s="29"/>
    </row>
    <row r="132">
      <c r="A132" s="31"/>
      <c r="B132" s="6"/>
      <c r="C132" s="29"/>
      <c r="D132" s="29"/>
    </row>
    <row r="133">
      <c r="A133" s="31"/>
      <c r="B133" s="6"/>
      <c r="C133" s="29"/>
      <c r="D133" s="29"/>
    </row>
    <row r="134">
      <c r="A134" s="31"/>
      <c r="B134" s="6"/>
      <c r="C134" s="29"/>
      <c r="D134" s="29"/>
    </row>
    <row r="135">
      <c r="A135" s="31"/>
      <c r="B135" s="6"/>
      <c r="C135" s="29"/>
      <c r="D135" s="29"/>
    </row>
    <row r="136">
      <c r="A136" s="31"/>
      <c r="B136" s="6"/>
      <c r="C136" s="29"/>
      <c r="D136" s="29"/>
    </row>
    <row r="137">
      <c r="A137" s="31"/>
      <c r="B137" s="6"/>
      <c r="C137" s="29"/>
      <c r="D137" s="29"/>
    </row>
    <row r="138">
      <c r="A138" s="31"/>
      <c r="B138" s="6"/>
      <c r="C138" s="29"/>
      <c r="D138" s="29"/>
    </row>
    <row r="139">
      <c r="A139" s="31"/>
      <c r="B139" s="6"/>
      <c r="C139" s="29"/>
      <c r="D139" s="29"/>
    </row>
    <row r="140">
      <c r="A140" s="31"/>
      <c r="B140" s="6"/>
      <c r="C140" s="29"/>
      <c r="D140" s="29"/>
    </row>
    <row r="141">
      <c r="A141" s="31"/>
      <c r="B141" s="6"/>
      <c r="C141" s="29"/>
      <c r="D141" s="29"/>
    </row>
    <row r="142">
      <c r="A142" s="31"/>
      <c r="B142" s="6"/>
      <c r="C142" s="29"/>
      <c r="D142" s="29"/>
    </row>
    <row r="143">
      <c r="A143" s="31"/>
      <c r="B143" s="6"/>
      <c r="C143" s="29"/>
      <c r="D143" s="29"/>
    </row>
    <row r="144">
      <c r="A144" s="31"/>
      <c r="B144" s="6"/>
      <c r="C144" s="29"/>
      <c r="D144" s="29"/>
    </row>
    <row r="145">
      <c r="A145" s="31"/>
      <c r="B145" s="6"/>
      <c r="C145" s="29"/>
      <c r="D145" s="29"/>
    </row>
    <row r="146">
      <c r="A146" s="31"/>
      <c r="B146" s="6"/>
      <c r="C146" s="29"/>
      <c r="D146" s="29"/>
    </row>
    <row r="147">
      <c r="A147" s="31"/>
      <c r="B147" s="6"/>
      <c r="C147" s="29"/>
      <c r="D147" s="29"/>
    </row>
    <row r="148">
      <c r="A148" s="31"/>
      <c r="B148" s="6"/>
      <c r="C148" s="29"/>
      <c r="D148" s="29"/>
    </row>
    <row r="149">
      <c r="A149" s="31"/>
      <c r="B149" s="6"/>
      <c r="C149" s="29"/>
      <c r="D149" s="29"/>
    </row>
    <row r="150">
      <c r="A150" s="31"/>
      <c r="B150" s="6"/>
      <c r="C150" s="29"/>
      <c r="D150" s="29"/>
    </row>
    <row r="151">
      <c r="A151" s="31"/>
      <c r="B151" s="6"/>
      <c r="C151" s="29"/>
      <c r="D151" s="29"/>
    </row>
    <row r="152">
      <c r="A152" s="31"/>
      <c r="B152" s="6"/>
      <c r="C152" s="29"/>
      <c r="D152" s="29"/>
    </row>
    <row r="153">
      <c r="A153" s="31"/>
      <c r="B153" s="6"/>
      <c r="C153" s="29"/>
      <c r="D153" s="29"/>
    </row>
    <row r="154">
      <c r="A154" s="31"/>
      <c r="B154" s="6"/>
      <c r="C154" s="29"/>
      <c r="D154" s="29"/>
    </row>
    <row r="155">
      <c r="A155" s="31"/>
      <c r="B155" s="6"/>
      <c r="C155" s="29"/>
      <c r="D155" s="29"/>
    </row>
    <row r="156">
      <c r="A156" s="31"/>
      <c r="B156" s="6"/>
      <c r="C156" s="29"/>
      <c r="D156" s="29"/>
    </row>
    <row r="157">
      <c r="A157" s="31"/>
      <c r="B157" s="6"/>
      <c r="C157" s="29"/>
      <c r="D157" s="29"/>
    </row>
    <row r="158">
      <c r="A158" s="31"/>
      <c r="B158" s="6"/>
      <c r="C158" s="29"/>
      <c r="D158" s="29"/>
    </row>
    <row r="159">
      <c r="A159" s="31"/>
      <c r="B159" s="6"/>
      <c r="C159" s="29"/>
      <c r="D159" s="29"/>
    </row>
    <row r="160">
      <c r="A160" s="31"/>
      <c r="B160" s="6"/>
      <c r="C160" s="29"/>
      <c r="D160" s="29"/>
    </row>
    <row r="161">
      <c r="A161" s="31"/>
      <c r="B161" s="6"/>
      <c r="C161" s="29"/>
      <c r="D161" s="29"/>
    </row>
    <row r="162">
      <c r="A162" s="31"/>
      <c r="B162" s="6"/>
      <c r="C162" s="29"/>
      <c r="D162" s="29"/>
    </row>
    <row r="163">
      <c r="A163" s="31"/>
      <c r="B163" s="6"/>
      <c r="C163" s="29"/>
      <c r="D163" s="29"/>
    </row>
    <row r="164">
      <c r="A164" s="31"/>
      <c r="B164" s="6"/>
      <c r="C164" s="29"/>
      <c r="D164" s="29"/>
    </row>
    <row r="165">
      <c r="A165" s="31"/>
      <c r="B165" s="6"/>
      <c r="C165" s="29"/>
      <c r="D165" s="29"/>
    </row>
    <row r="166">
      <c r="A166" s="31"/>
      <c r="B166" s="6"/>
      <c r="C166" s="29"/>
      <c r="D166" s="29"/>
    </row>
    <row r="167">
      <c r="A167" s="31"/>
      <c r="B167" s="6"/>
      <c r="C167" s="29"/>
      <c r="D167" s="29"/>
    </row>
    <row r="168">
      <c r="A168" s="31"/>
      <c r="B168" s="6"/>
      <c r="C168" s="29"/>
      <c r="D168" s="29"/>
    </row>
    <row r="169">
      <c r="A169" s="31"/>
      <c r="B169" s="6"/>
      <c r="C169" s="29"/>
      <c r="D169" s="29"/>
    </row>
    <row r="170">
      <c r="A170" s="31"/>
      <c r="B170" s="6"/>
      <c r="C170" s="29"/>
      <c r="D170" s="29"/>
    </row>
    <row r="171">
      <c r="A171" s="31"/>
      <c r="B171" s="6"/>
      <c r="C171" s="29"/>
      <c r="D171" s="29"/>
    </row>
    <row r="172">
      <c r="A172" s="31"/>
      <c r="B172" s="6"/>
      <c r="C172" s="29"/>
      <c r="D172" s="29"/>
    </row>
    <row r="173">
      <c r="A173" s="31"/>
      <c r="B173" s="6"/>
      <c r="C173" s="29"/>
      <c r="D173" s="29"/>
    </row>
    <row r="174">
      <c r="A174" s="31"/>
      <c r="B174" s="6"/>
      <c r="C174" s="29"/>
      <c r="D174" s="29"/>
    </row>
    <row r="175">
      <c r="A175" s="31"/>
      <c r="B175" s="6"/>
      <c r="C175" s="29"/>
      <c r="D175" s="29"/>
    </row>
    <row r="176">
      <c r="A176" s="31"/>
      <c r="B176" s="6"/>
      <c r="C176" s="29"/>
      <c r="D176" s="29"/>
    </row>
    <row r="177">
      <c r="A177" s="31"/>
      <c r="B177" s="6"/>
      <c r="C177" s="29"/>
      <c r="D177" s="29"/>
    </row>
    <row r="178">
      <c r="A178" s="31"/>
      <c r="B178" s="6"/>
      <c r="C178" s="29"/>
      <c r="D178" s="29"/>
    </row>
    <row r="179">
      <c r="A179" s="31"/>
      <c r="B179" s="6"/>
      <c r="C179" s="29"/>
      <c r="D179" s="29"/>
    </row>
    <row r="180">
      <c r="A180" s="31"/>
      <c r="B180" s="6"/>
      <c r="C180" s="29"/>
      <c r="D180" s="29"/>
    </row>
    <row r="181">
      <c r="A181" s="31"/>
      <c r="B181" s="6"/>
      <c r="C181" s="29"/>
      <c r="D181" s="29"/>
    </row>
    <row r="182">
      <c r="A182" s="31"/>
      <c r="B182" s="6"/>
      <c r="C182" s="29"/>
      <c r="D182" s="29"/>
    </row>
    <row r="183">
      <c r="A183" s="31"/>
      <c r="B183" s="6"/>
      <c r="C183" s="29"/>
      <c r="D183" s="29"/>
    </row>
    <row r="184">
      <c r="A184" s="31"/>
      <c r="B184" s="6"/>
      <c r="C184" s="29"/>
      <c r="D184" s="29"/>
    </row>
    <row r="185">
      <c r="A185" s="31"/>
      <c r="B185" s="6"/>
      <c r="C185" s="29"/>
      <c r="D185" s="29"/>
    </row>
    <row r="186">
      <c r="A186" s="31"/>
      <c r="B186" s="6"/>
      <c r="C186" s="29"/>
      <c r="D186" s="29"/>
    </row>
    <row r="187">
      <c r="A187" s="31"/>
      <c r="B187" s="6"/>
      <c r="C187" s="29"/>
      <c r="D187" s="29"/>
    </row>
    <row r="188">
      <c r="A188" s="31"/>
      <c r="B188" s="6"/>
      <c r="C188" s="29"/>
      <c r="D188" s="29"/>
    </row>
    <row r="189">
      <c r="A189" s="31"/>
      <c r="B189" s="6"/>
      <c r="C189" s="29"/>
      <c r="D189" s="29"/>
    </row>
    <row r="190">
      <c r="A190" s="31"/>
      <c r="B190" s="6"/>
      <c r="C190" s="29"/>
      <c r="D190" s="29"/>
    </row>
    <row r="191">
      <c r="A191" s="31"/>
      <c r="B191" s="6"/>
      <c r="C191" s="29"/>
      <c r="D191" s="29"/>
    </row>
    <row r="192">
      <c r="A192" s="31"/>
      <c r="B192" s="6"/>
      <c r="C192" s="29"/>
      <c r="D192" s="29"/>
    </row>
    <row r="193">
      <c r="A193" s="31"/>
      <c r="B193" s="6"/>
      <c r="C193" s="29"/>
      <c r="D193" s="29"/>
    </row>
    <row r="194">
      <c r="A194" s="31"/>
      <c r="B194" s="6"/>
      <c r="C194" s="29"/>
      <c r="D194" s="29"/>
    </row>
    <row r="195">
      <c r="A195" s="31"/>
      <c r="B195" s="6"/>
      <c r="C195" s="29"/>
      <c r="D195" s="29"/>
    </row>
    <row r="196">
      <c r="A196" s="31"/>
      <c r="B196" s="6"/>
      <c r="C196" s="29"/>
      <c r="D196" s="29"/>
    </row>
    <row r="197">
      <c r="A197" s="31"/>
      <c r="B197" s="6"/>
      <c r="C197" s="29"/>
      <c r="D197" s="29"/>
    </row>
    <row r="198">
      <c r="A198" s="31"/>
      <c r="B198" s="6"/>
      <c r="C198" s="29"/>
      <c r="D198" s="29"/>
    </row>
    <row r="199">
      <c r="A199" s="31"/>
      <c r="B199" s="6"/>
      <c r="C199" s="29"/>
      <c r="D199" s="29"/>
    </row>
    <row r="200">
      <c r="A200" s="31"/>
      <c r="B200" s="6"/>
      <c r="C200" s="29"/>
      <c r="D200" s="29"/>
    </row>
    <row r="201">
      <c r="A201" s="31"/>
      <c r="B201" s="6"/>
      <c r="C201" s="29"/>
      <c r="D201" s="29"/>
    </row>
    <row r="202">
      <c r="A202" s="31"/>
      <c r="B202" s="6"/>
      <c r="C202" s="29"/>
      <c r="D202" s="29"/>
    </row>
    <row r="203">
      <c r="A203" s="31"/>
      <c r="B203" s="6"/>
      <c r="C203" s="29"/>
      <c r="D203" s="29"/>
    </row>
    <row r="204">
      <c r="A204" s="31"/>
      <c r="B204" s="6"/>
      <c r="C204" s="29"/>
      <c r="D204" s="29"/>
    </row>
    <row r="205">
      <c r="A205" s="31"/>
      <c r="B205" s="6"/>
      <c r="C205" s="29"/>
      <c r="D205" s="29"/>
    </row>
    <row r="206">
      <c r="A206" s="31"/>
      <c r="B206" s="6"/>
      <c r="C206" s="29"/>
      <c r="D206" s="29"/>
    </row>
    <row r="207">
      <c r="A207" s="31"/>
      <c r="B207" s="6"/>
      <c r="C207" s="29"/>
      <c r="D207" s="29"/>
    </row>
    <row r="208">
      <c r="A208" s="31"/>
      <c r="B208" s="6"/>
      <c r="C208" s="29"/>
      <c r="D208" s="29"/>
    </row>
    <row r="209">
      <c r="A209" s="31"/>
      <c r="B209" s="6"/>
      <c r="C209" s="29"/>
      <c r="D209" s="29"/>
    </row>
    <row r="210">
      <c r="A210" s="31"/>
      <c r="B210" s="6"/>
      <c r="C210" s="29"/>
      <c r="D210" s="29"/>
    </row>
    <row r="211">
      <c r="A211" s="31"/>
      <c r="B211" s="6"/>
      <c r="C211" s="29"/>
      <c r="D211" s="29"/>
    </row>
    <row r="212">
      <c r="A212" s="31"/>
      <c r="B212" s="6"/>
      <c r="C212" s="29"/>
      <c r="D212" s="29"/>
    </row>
    <row r="213">
      <c r="A213" s="31"/>
      <c r="B213" s="6"/>
      <c r="C213" s="29"/>
      <c r="D213" s="29"/>
    </row>
    <row r="214">
      <c r="A214" s="31"/>
      <c r="B214" s="6"/>
      <c r="C214" s="29"/>
      <c r="D214" s="29"/>
    </row>
    <row r="215">
      <c r="A215" s="31"/>
      <c r="B215" s="6"/>
      <c r="C215" s="29"/>
      <c r="D215" s="29"/>
    </row>
    <row r="216">
      <c r="A216" s="31"/>
      <c r="B216" s="6"/>
      <c r="C216" s="29"/>
      <c r="D216" s="29"/>
    </row>
    <row r="217">
      <c r="A217" s="31"/>
      <c r="B217" s="6"/>
      <c r="C217" s="29"/>
      <c r="D217" s="29"/>
    </row>
    <row r="218">
      <c r="A218" s="31"/>
      <c r="B218" s="6"/>
      <c r="C218" s="29"/>
      <c r="D218" s="29"/>
    </row>
    <row r="219">
      <c r="A219" s="31"/>
      <c r="B219" s="6"/>
      <c r="C219" s="29"/>
      <c r="D219" s="29"/>
    </row>
    <row r="220">
      <c r="A220" s="31"/>
      <c r="B220" s="6"/>
      <c r="C220" s="29"/>
      <c r="D220" s="29"/>
    </row>
    <row r="221">
      <c r="A221" s="31"/>
      <c r="B221" s="6"/>
      <c r="C221" s="29"/>
      <c r="D221" s="29"/>
    </row>
    <row r="222">
      <c r="A222" s="31"/>
      <c r="B222" s="6"/>
      <c r="C222" s="29"/>
      <c r="D222" s="29"/>
    </row>
    <row r="223">
      <c r="A223" s="31"/>
      <c r="B223" s="6"/>
      <c r="C223" s="29"/>
      <c r="D223" s="29"/>
    </row>
    <row r="224">
      <c r="A224" s="31"/>
      <c r="B224" s="6"/>
      <c r="C224" s="29"/>
      <c r="D224" s="29"/>
    </row>
    <row r="225">
      <c r="A225" s="31"/>
      <c r="B225" s="6"/>
      <c r="C225" s="29"/>
      <c r="D225" s="29"/>
    </row>
    <row r="226">
      <c r="A226" s="31"/>
      <c r="B226" s="6"/>
      <c r="C226" s="29"/>
      <c r="D226" s="29"/>
    </row>
    <row r="227">
      <c r="A227" s="31"/>
      <c r="B227" s="6"/>
      <c r="C227" s="29"/>
      <c r="D227" s="29"/>
    </row>
    <row r="228">
      <c r="A228" s="31"/>
      <c r="B228" s="6"/>
      <c r="C228" s="29"/>
      <c r="D228" s="29"/>
    </row>
    <row r="229">
      <c r="A229" s="31"/>
      <c r="B229" s="6"/>
      <c r="C229" s="29"/>
      <c r="D229" s="29"/>
    </row>
    <row r="230">
      <c r="A230" s="31"/>
      <c r="B230" s="6"/>
      <c r="C230" s="29"/>
      <c r="D230" s="29"/>
    </row>
    <row r="231">
      <c r="A231" s="31"/>
      <c r="B231" s="6"/>
      <c r="C231" s="29"/>
      <c r="D231" s="29"/>
    </row>
    <row r="232">
      <c r="A232" s="31"/>
      <c r="B232" s="6"/>
      <c r="C232" s="29"/>
      <c r="D232" s="29"/>
    </row>
    <row r="233">
      <c r="A233" s="31"/>
      <c r="B233" s="6"/>
      <c r="C233" s="29"/>
      <c r="D233" s="29"/>
    </row>
    <row r="234">
      <c r="A234" s="31"/>
      <c r="B234" s="6"/>
      <c r="C234" s="29"/>
      <c r="D234" s="29"/>
    </row>
    <row r="235">
      <c r="A235" s="31"/>
      <c r="B235" s="6"/>
      <c r="C235" s="29"/>
      <c r="D235" s="29"/>
    </row>
    <row r="236">
      <c r="A236" s="31"/>
      <c r="B236" s="6"/>
      <c r="C236" s="29"/>
      <c r="D236" s="29"/>
    </row>
    <row r="237">
      <c r="A237" s="31"/>
      <c r="B237" s="6"/>
      <c r="C237" s="29"/>
      <c r="D237" s="29"/>
    </row>
    <row r="238">
      <c r="A238" s="31"/>
      <c r="B238" s="6"/>
      <c r="C238" s="29"/>
      <c r="D238" s="29"/>
    </row>
    <row r="239">
      <c r="A239" s="31"/>
      <c r="B239" s="6"/>
      <c r="C239" s="29"/>
      <c r="D239" s="29"/>
    </row>
    <row r="240">
      <c r="A240" s="31"/>
      <c r="B240" s="6"/>
      <c r="C240" s="29"/>
      <c r="D240" s="29"/>
    </row>
    <row r="241">
      <c r="A241" s="31"/>
      <c r="B241" s="6"/>
      <c r="C241" s="29"/>
      <c r="D241" s="29"/>
    </row>
    <row r="242">
      <c r="A242" s="31"/>
      <c r="B242" s="6"/>
      <c r="C242" s="29"/>
      <c r="D242" s="29"/>
    </row>
    <row r="243">
      <c r="A243" s="31"/>
      <c r="B243" s="6"/>
      <c r="C243" s="29"/>
      <c r="D243" s="29"/>
    </row>
    <row r="244">
      <c r="A244" s="31"/>
      <c r="B244" s="6"/>
      <c r="C244" s="29"/>
      <c r="D244" s="29"/>
    </row>
    <row r="245">
      <c r="A245" s="31"/>
      <c r="B245" s="6"/>
      <c r="C245" s="29"/>
      <c r="D245" s="29"/>
    </row>
    <row r="246">
      <c r="A246" s="31"/>
      <c r="B246" s="6"/>
      <c r="C246" s="29"/>
      <c r="D246" s="29"/>
    </row>
    <row r="247">
      <c r="A247" s="31"/>
      <c r="B247" s="6"/>
      <c r="C247" s="29"/>
      <c r="D247" s="29"/>
    </row>
    <row r="248">
      <c r="A248" s="31"/>
      <c r="B248" s="6"/>
      <c r="C248" s="29"/>
      <c r="D248" s="29"/>
    </row>
    <row r="249">
      <c r="A249" s="31"/>
      <c r="B249" s="6"/>
      <c r="C249" s="29"/>
      <c r="D249" s="29"/>
    </row>
    <row r="250">
      <c r="A250" s="31"/>
      <c r="B250" s="6"/>
      <c r="C250" s="29"/>
      <c r="D250" s="29"/>
    </row>
    <row r="251">
      <c r="A251" s="31"/>
      <c r="B251" s="6"/>
      <c r="C251" s="29"/>
      <c r="D251" s="29"/>
    </row>
    <row r="252">
      <c r="A252" s="31"/>
      <c r="B252" s="6"/>
      <c r="C252" s="29"/>
      <c r="D252" s="29"/>
    </row>
    <row r="253">
      <c r="A253" s="31"/>
      <c r="B253" s="6"/>
      <c r="C253" s="29"/>
      <c r="D253" s="29"/>
    </row>
    <row r="254">
      <c r="A254" s="31"/>
      <c r="B254" s="6"/>
      <c r="C254" s="29"/>
      <c r="D254" s="29"/>
    </row>
    <row r="255">
      <c r="A255" s="31"/>
      <c r="B255" s="6"/>
      <c r="C255" s="29"/>
      <c r="D255" s="29"/>
    </row>
    <row r="256">
      <c r="A256" s="31"/>
      <c r="B256" s="6"/>
      <c r="C256" s="29"/>
      <c r="D256" s="29"/>
    </row>
    <row r="257">
      <c r="A257" s="31"/>
      <c r="B257" s="6"/>
      <c r="C257" s="29"/>
      <c r="D257" s="29"/>
    </row>
    <row r="258">
      <c r="A258" s="31"/>
      <c r="B258" s="6"/>
      <c r="C258" s="29"/>
      <c r="D258" s="29"/>
    </row>
    <row r="259">
      <c r="A259" s="31"/>
      <c r="B259" s="6"/>
      <c r="C259" s="29"/>
      <c r="D259" s="29"/>
    </row>
    <row r="260">
      <c r="A260" s="31"/>
      <c r="B260" s="6"/>
      <c r="C260" s="29"/>
      <c r="D260" s="29"/>
    </row>
    <row r="261">
      <c r="A261" s="31"/>
      <c r="B261" s="6"/>
      <c r="C261" s="29"/>
      <c r="D261" s="29"/>
    </row>
    <row r="262">
      <c r="A262" s="31"/>
      <c r="B262" s="6"/>
      <c r="C262" s="29"/>
      <c r="D262" s="29"/>
    </row>
    <row r="263">
      <c r="A263" s="31"/>
      <c r="B263" s="6"/>
      <c r="C263" s="29"/>
      <c r="D263" s="29"/>
    </row>
    <row r="264">
      <c r="A264" s="31"/>
      <c r="B264" s="6"/>
      <c r="C264" s="29"/>
      <c r="D264" s="29"/>
    </row>
    <row r="265">
      <c r="A265" s="31"/>
      <c r="B265" s="6"/>
      <c r="C265" s="29"/>
      <c r="D265" s="29"/>
    </row>
    <row r="266">
      <c r="A266" s="31"/>
      <c r="B266" s="6"/>
      <c r="C266" s="29"/>
      <c r="D266" s="29"/>
    </row>
    <row r="267">
      <c r="A267" s="31"/>
      <c r="B267" s="6"/>
      <c r="C267" s="29"/>
      <c r="D267" s="29"/>
    </row>
    <row r="268">
      <c r="A268" s="31"/>
      <c r="B268" s="6"/>
      <c r="C268" s="29"/>
      <c r="D268" s="29"/>
    </row>
    <row r="269">
      <c r="A269" s="31"/>
      <c r="B269" s="6"/>
      <c r="C269" s="29"/>
      <c r="D269" s="29"/>
    </row>
    <row r="270">
      <c r="A270" s="31"/>
      <c r="B270" s="6"/>
      <c r="C270" s="29"/>
      <c r="D270" s="29"/>
    </row>
    <row r="271">
      <c r="A271" s="31"/>
      <c r="B271" s="6"/>
      <c r="C271" s="29"/>
      <c r="D271" s="29"/>
    </row>
    <row r="272">
      <c r="A272" s="31"/>
      <c r="B272" s="6"/>
      <c r="C272" s="29"/>
      <c r="D272" s="29"/>
    </row>
    <row r="273">
      <c r="A273" s="31"/>
      <c r="B273" s="6"/>
      <c r="C273" s="29"/>
      <c r="D273" s="29"/>
    </row>
    <row r="274">
      <c r="A274" s="31"/>
      <c r="B274" s="6"/>
      <c r="C274" s="29"/>
      <c r="D274" s="29"/>
    </row>
    <row r="275">
      <c r="A275" s="31"/>
      <c r="B275" s="6"/>
      <c r="C275" s="29"/>
      <c r="D275" s="29"/>
    </row>
    <row r="276">
      <c r="A276" s="31"/>
      <c r="B276" s="6"/>
      <c r="C276" s="29"/>
      <c r="D276" s="29"/>
    </row>
    <row r="277">
      <c r="A277" s="31"/>
      <c r="B277" s="6"/>
      <c r="C277" s="29"/>
      <c r="D277" s="29"/>
    </row>
    <row r="278">
      <c r="A278" s="31"/>
      <c r="B278" s="6"/>
      <c r="C278" s="29"/>
      <c r="D278" s="29"/>
    </row>
    <row r="279">
      <c r="A279" s="31"/>
      <c r="B279" s="6"/>
      <c r="C279" s="29"/>
      <c r="D279" s="29"/>
    </row>
    <row r="280">
      <c r="A280" s="31"/>
      <c r="B280" s="6"/>
      <c r="C280" s="29"/>
      <c r="D280" s="29"/>
    </row>
    <row r="281">
      <c r="A281" s="31"/>
      <c r="B281" s="6"/>
      <c r="C281" s="29"/>
      <c r="D281" s="29"/>
    </row>
    <row r="282">
      <c r="A282" s="31"/>
      <c r="B282" s="6"/>
      <c r="C282" s="29"/>
      <c r="D282" s="29"/>
    </row>
    <row r="283">
      <c r="A283" s="31"/>
      <c r="B283" s="6"/>
      <c r="C283" s="29"/>
      <c r="D283" s="29"/>
    </row>
    <row r="284">
      <c r="A284" s="31"/>
      <c r="B284" s="6"/>
      <c r="C284" s="29"/>
      <c r="D284" s="29"/>
    </row>
    <row r="285">
      <c r="A285" s="31"/>
      <c r="B285" s="6"/>
      <c r="C285" s="29"/>
      <c r="D285" s="29"/>
    </row>
    <row r="286">
      <c r="A286" s="31"/>
      <c r="B286" s="6"/>
      <c r="C286" s="29"/>
      <c r="D286" s="29"/>
    </row>
    <row r="287">
      <c r="A287" s="31"/>
      <c r="B287" s="6"/>
      <c r="C287" s="29"/>
      <c r="D287" s="29"/>
    </row>
    <row r="288">
      <c r="A288" s="31"/>
      <c r="B288" s="6"/>
      <c r="C288" s="29"/>
      <c r="D288" s="29"/>
    </row>
    <row r="289">
      <c r="A289" s="31"/>
      <c r="B289" s="6"/>
      <c r="C289" s="29"/>
      <c r="D289" s="29"/>
    </row>
    <row r="290">
      <c r="A290" s="31"/>
      <c r="B290" s="6"/>
      <c r="C290" s="29"/>
      <c r="D290" s="29"/>
    </row>
    <row r="291">
      <c r="A291" s="31"/>
      <c r="B291" s="6"/>
      <c r="C291" s="29"/>
      <c r="D291" s="29"/>
    </row>
    <row r="292">
      <c r="A292" s="31"/>
      <c r="B292" s="6"/>
      <c r="C292" s="29"/>
      <c r="D292" s="29"/>
    </row>
    <row r="293">
      <c r="A293" s="31"/>
      <c r="B293" s="6"/>
      <c r="C293" s="29"/>
      <c r="D293" s="29"/>
    </row>
    <row r="294">
      <c r="A294" s="31"/>
      <c r="B294" s="6"/>
      <c r="C294" s="29"/>
      <c r="D294" s="29"/>
    </row>
    <row r="295">
      <c r="A295" s="31"/>
      <c r="B295" s="6"/>
      <c r="C295" s="29"/>
      <c r="D295" s="29"/>
    </row>
    <row r="296">
      <c r="A296" s="31"/>
      <c r="B296" s="6"/>
      <c r="C296" s="29"/>
      <c r="D296" s="29"/>
    </row>
    <row r="297">
      <c r="A297" s="31"/>
      <c r="B297" s="6"/>
      <c r="C297" s="29"/>
      <c r="D297" s="29"/>
    </row>
    <row r="298">
      <c r="A298" s="31"/>
      <c r="B298" s="6"/>
      <c r="C298" s="29"/>
      <c r="D298" s="29"/>
    </row>
    <row r="299">
      <c r="A299" s="31"/>
      <c r="B299" s="6"/>
      <c r="C299" s="29"/>
      <c r="D299" s="29"/>
    </row>
    <row r="300">
      <c r="A300" s="31"/>
      <c r="B300" s="6"/>
      <c r="C300" s="29"/>
      <c r="D300" s="29"/>
    </row>
    <row r="301">
      <c r="A301" s="31"/>
      <c r="B301" s="6"/>
      <c r="C301" s="29"/>
      <c r="D301" s="29"/>
    </row>
    <row r="302">
      <c r="A302" s="31"/>
      <c r="B302" s="6"/>
      <c r="C302" s="29"/>
      <c r="D302" s="29"/>
    </row>
    <row r="303">
      <c r="A303" s="31"/>
      <c r="B303" s="6"/>
      <c r="C303" s="29"/>
      <c r="D303" s="29"/>
    </row>
    <row r="304">
      <c r="A304" s="31"/>
      <c r="B304" s="6"/>
      <c r="C304" s="29"/>
      <c r="D304" s="29"/>
    </row>
    <row r="305">
      <c r="A305" s="31"/>
      <c r="B305" s="6"/>
      <c r="C305" s="29"/>
      <c r="D305" s="29"/>
    </row>
    <row r="306">
      <c r="A306" s="31"/>
      <c r="B306" s="6"/>
      <c r="C306" s="29"/>
      <c r="D306" s="29"/>
    </row>
    <row r="307">
      <c r="A307" s="31"/>
      <c r="B307" s="6"/>
      <c r="C307" s="29"/>
      <c r="D307" s="29"/>
    </row>
    <row r="308">
      <c r="A308" s="31"/>
      <c r="B308" s="6"/>
      <c r="C308" s="29"/>
      <c r="D308" s="29"/>
    </row>
    <row r="309">
      <c r="A309" s="31"/>
      <c r="B309" s="6"/>
      <c r="C309" s="29"/>
      <c r="D309" s="29"/>
    </row>
    <row r="310">
      <c r="A310" s="31"/>
      <c r="B310" s="6"/>
      <c r="C310" s="29"/>
      <c r="D310" s="29"/>
    </row>
    <row r="311">
      <c r="A311" s="31"/>
      <c r="B311" s="6"/>
      <c r="C311" s="29"/>
      <c r="D311" s="29"/>
    </row>
    <row r="312">
      <c r="A312" s="31"/>
      <c r="B312" s="6"/>
      <c r="C312" s="29"/>
      <c r="D312" s="29"/>
    </row>
    <row r="313">
      <c r="A313" s="31"/>
      <c r="B313" s="6"/>
      <c r="C313" s="29"/>
      <c r="D313" s="29"/>
    </row>
    <row r="314">
      <c r="A314" s="31"/>
      <c r="B314" s="6"/>
      <c r="C314" s="29"/>
      <c r="D314" s="29"/>
    </row>
    <row r="315">
      <c r="A315" s="31"/>
      <c r="B315" s="6"/>
      <c r="C315" s="29"/>
      <c r="D315" s="29"/>
    </row>
    <row r="316">
      <c r="A316" s="31"/>
      <c r="B316" s="6"/>
      <c r="C316" s="29"/>
      <c r="D316" s="29"/>
    </row>
    <row r="317">
      <c r="A317" s="31"/>
      <c r="B317" s="6"/>
      <c r="C317" s="29"/>
      <c r="D317" s="29"/>
    </row>
    <row r="318">
      <c r="A318" s="31"/>
      <c r="B318" s="6"/>
      <c r="C318" s="29"/>
      <c r="D318" s="29"/>
    </row>
    <row r="319">
      <c r="A319" s="31"/>
      <c r="B319" s="6"/>
      <c r="C319" s="29"/>
      <c r="D319" s="29"/>
    </row>
    <row r="320">
      <c r="A320" s="31"/>
      <c r="B320" s="6"/>
      <c r="C320" s="29"/>
      <c r="D320" s="29"/>
    </row>
    <row r="321">
      <c r="A321" s="31"/>
      <c r="B321" s="6"/>
      <c r="C321" s="29"/>
      <c r="D321" s="29"/>
    </row>
    <row r="322">
      <c r="A322" s="31"/>
      <c r="B322" s="6"/>
      <c r="C322" s="29"/>
      <c r="D322" s="29"/>
    </row>
    <row r="323">
      <c r="A323" s="31"/>
      <c r="B323" s="6"/>
      <c r="C323" s="29"/>
      <c r="D323" s="29"/>
    </row>
    <row r="324">
      <c r="A324" s="31"/>
      <c r="B324" s="6"/>
      <c r="C324" s="29"/>
      <c r="D324" s="29"/>
    </row>
    <row r="325">
      <c r="A325" s="31"/>
      <c r="B325" s="6"/>
      <c r="C325" s="29"/>
      <c r="D325" s="29"/>
    </row>
    <row r="326">
      <c r="A326" s="31"/>
      <c r="B326" s="6"/>
      <c r="C326" s="29"/>
      <c r="D326" s="29"/>
    </row>
    <row r="327">
      <c r="A327" s="31"/>
      <c r="B327" s="6"/>
      <c r="C327" s="29"/>
      <c r="D327" s="29"/>
    </row>
    <row r="328">
      <c r="A328" s="31"/>
      <c r="B328" s="6"/>
      <c r="C328" s="29"/>
      <c r="D328" s="29"/>
    </row>
    <row r="329">
      <c r="A329" s="31"/>
      <c r="B329" s="6"/>
      <c r="C329" s="29"/>
      <c r="D329" s="29"/>
    </row>
    <row r="330">
      <c r="A330" s="31"/>
      <c r="B330" s="6"/>
      <c r="C330" s="29"/>
      <c r="D330" s="29"/>
    </row>
    <row r="331">
      <c r="A331" s="31"/>
      <c r="B331" s="6"/>
      <c r="C331" s="29"/>
      <c r="D331" s="29"/>
    </row>
    <row r="332">
      <c r="A332" s="31"/>
      <c r="B332" s="6"/>
      <c r="C332" s="29"/>
      <c r="D332" s="29"/>
    </row>
    <row r="333">
      <c r="A333" s="31"/>
      <c r="B333" s="6"/>
      <c r="C333" s="29"/>
      <c r="D333" s="29"/>
    </row>
    <row r="334">
      <c r="A334" s="31"/>
      <c r="B334" s="6"/>
      <c r="C334" s="29"/>
      <c r="D334" s="29"/>
    </row>
    <row r="335">
      <c r="A335" s="31"/>
      <c r="B335" s="6"/>
      <c r="C335" s="29"/>
      <c r="D335" s="29"/>
    </row>
    <row r="336">
      <c r="A336" s="31"/>
      <c r="B336" s="6"/>
      <c r="C336" s="29"/>
      <c r="D336" s="29"/>
    </row>
    <row r="337">
      <c r="A337" s="31"/>
      <c r="B337" s="6"/>
      <c r="C337" s="29"/>
      <c r="D337" s="29"/>
    </row>
    <row r="338">
      <c r="A338" s="31"/>
      <c r="B338" s="6"/>
      <c r="C338" s="29"/>
      <c r="D338" s="29"/>
    </row>
    <row r="339">
      <c r="A339" s="31"/>
      <c r="B339" s="6"/>
      <c r="C339" s="29"/>
      <c r="D339" s="29"/>
    </row>
    <row r="340">
      <c r="A340" s="31"/>
      <c r="B340" s="6"/>
      <c r="C340" s="29"/>
      <c r="D340" s="29"/>
    </row>
    <row r="341">
      <c r="A341" s="31"/>
      <c r="B341" s="6"/>
      <c r="C341" s="29"/>
      <c r="D341" s="29"/>
    </row>
    <row r="342">
      <c r="A342" s="31"/>
      <c r="B342" s="6"/>
      <c r="C342" s="29"/>
      <c r="D342" s="29"/>
    </row>
    <row r="343">
      <c r="A343" s="31"/>
      <c r="B343" s="6"/>
      <c r="C343" s="29"/>
      <c r="D343" s="29"/>
    </row>
    <row r="344">
      <c r="A344" s="31"/>
      <c r="B344" s="6"/>
      <c r="C344" s="29"/>
      <c r="D344" s="29"/>
    </row>
    <row r="345">
      <c r="A345" s="31"/>
      <c r="B345" s="6"/>
      <c r="C345" s="29"/>
      <c r="D345" s="29"/>
    </row>
    <row r="346">
      <c r="A346" s="31"/>
      <c r="B346" s="6"/>
      <c r="C346" s="29"/>
      <c r="D346" s="29"/>
    </row>
    <row r="347">
      <c r="A347" s="31"/>
      <c r="B347" s="6"/>
      <c r="C347" s="29"/>
      <c r="D347" s="29"/>
    </row>
    <row r="348">
      <c r="A348" s="31"/>
      <c r="B348" s="6"/>
      <c r="C348" s="29"/>
      <c r="D348" s="29"/>
    </row>
    <row r="349">
      <c r="A349" s="31"/>
      <c r="B349" s="6"/>
      <c r="C349" s="29"/>
      <c r="D349" s="29"/>
    </row>
    <row r="350">
      <c r="A350" s="31"/>
      <c r="B350" s="6"/>
      <c r="C350" s="29"/>
      <c r="D350" s="29"/>
    </row>
    <row r="351">
      <c r="A351" s="31"/>
      <c r="B351" s="6"/>
      <c r="C351" s="29"/>
      <c r="D351" s="29"/>
    </row>
    <row r="352">
      <c r="A352" s="31"/>
      <c r="B352" s="6"/>
      <c r="C352" s="29"/>
      <c r="D352" s="29"/>
    </row>
    <row r="353">
      <c r="A353" s="31"/>
      <c r="B353" s="6"/>
      <c r="C353" s="29"/>
      <c r="D353" s="29"/>
    </row>
    <row r="354">
      <c r="A354" s="31"/>
      <c r="B354" s="6"/>
      <c r="C354" s="29"/>
      <c r="D354" s="29"/>
    </row>
    <row r="355">
      <c r="A355" s="31"/>
      <c r="B355" s="6"/>
      <c r="C355" s="29"/>
      <c r="D355" s="29"/>
    </row>
    <row r="356">
      <c r="A356" s="31"/>
      <c r="B356" s="6"/>
      <c r="C356" s="29"/>
      <c r="D356" s="29"/>
    </row>
    <row r="357">
      <c r="A357" s="31"/>
      <c r="B357" s="6"/>
      <c r="C357" s="29"/>
      <c r="D357" s="29"/>
    </row>
    <row r="358">
      <c r="A358" s="31"/>
      <c r="B358" s="6"/>
      <c r="C358" s="29"/>
      <c r="D358" s="29"/>
    </row>
    <row r="359">
      <c r="A359" s="31"/>
      <c r="B359" s="6"/>
      <c r="C359" s="29"/>
      <c r="D359" s="29"/>
    </row>
    <row r="360">
      <c r="A360" s="31"/>
      <c r="B360" s="6"/>
      <c r="C360" s="29"/>
      <c r="D360" s="29"/>
    </row>
    <row r="361">
      <c r="A361" s="31"/>
      <c r="B361" s="6"/>
      <c r="C361" s="29"/>
      <c r="D361" s="29"/>
    </row>
    <row r="362">
      <c r="A362" s="31"/>
      <c r="B362" s="6"/>
      <c r="C362" s="29"/>
      <c r="D362" s="29"/>
    </row>
    <row r="363">
      <c r="A363" s="31"/>
      <c r="B363" s="6"/>
      <c r="C363" s="29"/>
      <c r="D363" s="29"/>
    </row>
    <row r="364">
      <c r="A364" s="31"/>
      <c r="B364" s="6"/>
      <c r="C364" s="29"/>
      <c r="D364" s="29"/>
    </row>
    <row r="365">
      <c r="A365" s="31"/>
      <c r="B365" s="6"/>
      <c r="C365" s="29"/>
      <c r="D365" s="29"/>
    </row>
    <row r="366">
      <c r="A366" s="31"/>
      <c r="B366" s="6"/>
      <c r="C366" s="29"/>
      <c r="D366" s="29"/>
    </row>
    <row r="367">
      <c r="A367" s="31"/>
      <c r="B367" s="6"/>
      <c r="C367" s="29"/>
      <c r="D367" s="29"/>
    </row>
    <row r="368">
      <c r="A368" s="31"/>
      <c r="B368" s="6"/>
      <c r="C368" s="29"/>
      <c r="D368" s="29"/>
    </row>
    <row r="369">
      <c r="A369" s="31"/>
      <c r="B369" s="6"/>
      <c r="C369" s="29"/>
      <c r="D369" s="29"/>
    </row>
    <row r="370">
      <c r="A370" s="31"/>
      <c r="B370" s="6"/>
      <c r="C370" s="29"/>
      <c r="D370" s="29"/>
    </row>
    <row r="371">
      <c r="A371" s="31"/>
      <c r="B371" s="6"/>
      <c r="C371" s="29"/>
      <c r="D371" s="29"/>
    </row>
    <row r="372">
      <c r="A372" s="31"/>
      <c r="B372" s="6"/>
      <c r="C372" s="29"/>
      <c r="D372" s="29"/>
    </row>
    <row r="373">
      <c r="A373" s="31"/>
      <c r="B373" s="6"/>
      <c r="C373" s="29"/>
      <c r="D373" s="29"/>
    </row>
    <row r="374">
      <c r="A374" s="31"/>
      <c r="B374" s="6"/>
      <c r="C374" s="29"/>
      <c r="D374" s="29"/>
    </row>
    <row r="375">
      <c r="A375" s="31"/>
      <c r="B375" s="6"/>
      <c r="C375" s="29"/>
      <c r="D375" s="29"/>
    </row>
    <row r="376">
      <c r="A376" s="31"/>
      <c r="B376" s="6"/>
      <c r="C376" s="29"/>
      <c r="D376" s="29"/>
    </row>
    <row r="377">
      <c r="A377" s="31"/>
      <c r="B377" s="6"/>
      <c r="C377" s="29"/>
      <c r="D377" s="29"/>
    </row>
    <row r="378">
      <c r="A378" s="31"/>
      <c r="B378" s="6"/>
      <c r="C378" s="29"/>
      <c r="D378" s="29"/>
    </row>
    <row r="379">
      <c r="A379" s="31"/>
      <c r="B379" s="6"/>
      <c r="C379" s="29"/>
      <c r="D379" s="29"/>
    </row>
    <row r="380">
      <c r="A380" s="31"/>
      <c r="B380" s="6"/>
      <c r="C380" s="29"/>
      <c r="D380" s="29"/>
    </row>
    <row r="381">
      <c r="A381" s="31"/>
      <c r="B381" s="6"/>
      <c r="C381" s="29"/>
      <c r="D381" s="29"/>
    </row>
    <row r="382">
      <c r="A382" s="31"/>
      <c r="B382" s="6"/>
      <c r="C382" s="29"/>
      <c r="D382" s="29"/>
    </row>
    <row r="383">
      <c r="A383" s="31"/>
      <c r="B383" s="6"/>
      <c r="C383" s="29"/>
      <c r="D383" s="29"/>
    </row>
    <row r="384">
      <c r="A384" s="31"/>
      <c r="B384" s="6"/>
      <c r="C384" s="29"/>
      <c r="D384" s="29"/>
    </row>
    <row r="385">
      <c r="A385" s="31"/>
      <c r="B385" s="6"/>
      <c r="C385" s="29"/>
      <c r="D385" s="29"/>
    </row>
    <row r="386">
      <c r="A386" s="31"/>
      <c r="B386" s="6"/>
      <c r="C386" s="29"/>
      <c r="D386" s="29"/>
    </row>
    <row r="387">
      <c r="A387" s="31"/>
      <c r="B387" s="6"/>
      <c r="C387" s="29"/>
      <c r="D387" s="29"/>
    </row>
    <row r="388">
      <c r="A388" s="31"/>
      <c r="B388" s="6"/>
      <c r="C388" s="29"/>
      <c r="D388" s="29"/>
    </row>
    <row r="389">
      <c r="A389" s="31"/>
      <c r="B389" s="6"/>
      <c r="C389" s="29"/>
      <c r="D389" s="29"/>
    </row>
    <row r="390">
      <c r="A390" s="31"/>
      <c r="B390" s="6"/>
      <c r="C390" s="29"/>
      <c r="D390" s="29"/>
    </row>
    <row r="391">
      <c r="A391" s="31"/>
      <c r="B391" s="6"/>
      <c r="C391" s="29"/>
      <c r="D391" s="29"/>
    </row>
    <row r="392">
      <c r="A392" s="31"/>
      <c r="B392" s="6"/>
      <c r="C392" s="29"/>
      <c r="D392" s="29"/>
    </row>
    <row r="393">
      <c r="A393" s="31"/>
      <c r="B393" s="6"/>
      <c r="C393" s="29"/>
      <c r="D393" s="29"/>
    </row>
    <row r="394">
      <c r="A394" s="31"/>
      <c r="B394" s="6"/>
      <c r="C394" s="29"/>
      <c r="D394" s="29"/>
    </row>
    <row r="395">
      <c r="A395" s="31"/>
      <c r="B395" s="6"/>
      <c r="C395" s="29"/>
      <c r="D395" s="29"/>
    </row>
    <row r="396">
      <c r="A396" s="31"/>
      <c r="B396" s="6"/>
      <c r="C396" s="29"/>
      <c r="D396" s="29"/>
    </row>
    <row r="397">
      <c r="A397" s="31"/>
      <c r="B397" s="6"/>
      <c r="C397" s="29"/>
      <c r="D397" s="29"/>
    </row>
    <row r="398">
      <c r="A398" s="31"/>
      <c r="B398" s="6"/>
      <c r="C398" s="29"/>
      <c r="D398" s="29"/>
    </row>
    <row r="399">
      <c r="A399" s="31"/>
      <c r="B399" s="6"/>
      <c r="C399" s="29"/>
      <c r="D399" s="29"/>
    </row>
    <row r="400">
      <c r="A400" s="31"/>
      <c r="B400" s="6"/>
      <c r="C400" s="29"/>
      <c r="D400" s="29"/>
    </row>
    <row r="401">
      <c r="A401" s="31"/>
      <c r="B401" s="6"/>
      <c r="C401" s="29"/>
      <c r="D401" s="29"/>
    </row>
    <row r="402">
      <c r="A402" s="31"/>
      <c r="B402" s="6"/>
      <c r="C402" s="29"/>
      <c r="D402" s="29"/>
    </row>
    <row r="403">
      <c r="A403" s="31"/>
      <c r="B403" s="6"/>
      <c r="C403" s="29"/>
      <c r="D403" s="29"/>
    </row>
    <row r="404">
      <c r="A404" s="31"/>
      <c r="B404" s="6"/>
      <c r="C404" s="29"/>
      <c r="D404" s="29"/>
    </row>
    <row r="405">
      <c r="A405" s="31"/>
      <c r="B405" s="6"/>
      <c r="C405" s="29"/>
      <c r="D405" s="29"/>
    </row>
    <row r="406">
      <c r="A406" s="31"/>
      <c r="B406" s="6"/>
      <c r="C406" s="29"/>
      <c r="D406" s="29"/>
    </row>
    <row r="407">
      <c r="A407" s="31"/>
      <c r="B407" s="6"/>
      <c r="C407" s="29"/>
      <c r="D407" s="29"/>
    </row>
    <row r="408">
      <c r="A408" s="31"/>
      <c r="B408" s="6"/>
      <c r="C408" s="29"/>
      <c r="D408" s="29"/>
    </row>
    <row r="409">
      <c r="A409" s="31"/>
      <c r="B409" s="6"/>
      <c r="C409" s="29"/>
      <c r="D409" s="29"/>
    </row>
    <row r="410">
      <c r="A410" s="31"/>
      <c r="B410" s="6"/>
      <c r="C410" s="29"/>
      <c r="D410" s="29"/>
    </row>
    <row r="411">
      <c r="A411" s="31"/>
      <c r="B411" s="6"/>
      <c r="C411" s="29"/>
      <c r="D411" s="29"/>
    </row>
    <row r="412">
      <c r="A412" s="31"/>
      <c r="B412" s="6"/>
      <c r="C412" s="29"/>
      <c r="D412" s="29"/>
    </row>
    <row r="413">
      <c r="A413" s="31"/>
      <c r="B413" s="6"/>
      <c r="C413" s="29"/>
      <c r="D413" s="29"/>
    </row>
    <row r="414">
      <c r="A414" s="31"/>
      <c r="B414" s="6"/>
      <c r="C414" s="29"/>
      <c r="D414" s="29"/>
    </row>
    <row r="415">
      <c r="A415" s="31"/>
      <c r="B415" s="6"/>
      <c r="C415" s="29"/>
      <c r="D415" s="29"/>
    </row>
    <row r="416">
      <c r="A416" s="31"/>
      <c r="B416" s="6"/>
      <c r="C416" s="29"/>
      <c r="D416" s="29"/>
    </row>
    <row r="417">
      <c r="A417" s="31"/>
      <c r="B417" s="6"/>
      <c r="C417" s="29"/>
      <c r="D417" s="29"/>
    </row>
    <row r="418">
      <c r="A418" s="31"/>
      <c r="B418" s="6"/>
      <c r="C418" s="29"/>
      <c r="D418" s="29"/>
    </row>
    <row r="419">
      <c r="A419" s="31"/>
      <c r="B419" s="6"/>
      <c r="C419" s="29"/>
      <c r="D419" s="29"/>
    </row>
    <row r="420">
      <c r="A420" s="31"/>
      <c r="B420" s="6"/>
      <c r="C420" s="29"/>
      <c r="D420" s="29"/>
    </row>
    <row r="421">
      <c r="A421" s="31"/>
      <c r="B421" s="6"/>
      <c r="C421" s="29"/>
      <c r="D421" s="29"/>
    </row>
    <row r="422">
      <c r="A422" s="31"/>
      <c r="B422" s="6"/>
      <c r="C422" s="29"/>
      <c r="D422" s="29"/>
    </row>
    <row r="423">
      <c r="A423" s="31"/>
      <c r="B423" s="6"/>
      <c r="C423" s="29"/>
      <c r="D423" s="29"/>
    </row>
    <row r="424">
      <c r="A424" s="31"/>
      <c r="B424" s="6"/>
      <c r="C424" s="29"/>
      <c r="D424" s="29"/>
    </row>
    <row r="425">
      <c r="A425" s="31"/>
      <c r="B425" s="6"/>
      <c r="C425" s="29"/>
      <c r="D425" s="29"/>
    </row>
    <row r="426">
      <c r="A426" s="31"/>
      <c r="B426" s="6"/>
      <c r="C426" s="29"/>
      <c r="D426" s="29"/>
    </row>
    <row r="427">
      <c r="A427" s="31"/>
      <c r="B427" s="6"/>
      <c r="C427" s="29"/>
      <c r="D427" s="29"/>
    </row>
    <row r="428">
      <c r="A428" s="31"/>
      <c r="B428" s="6"/>
      <c r="C428" s="29"/>
      <c r="D428" s="29"/>
    </row>
    <row r="429">
      <c r="A429" s="31"/>
      <c r="B429" s="6"/>
      <c r="C429" s="29"/>
      <c r="D429" s="29"/>
    </row>
    <row r="430">
      <c r="A430" s="31"/>
      <c r="B430" s="6"/>
      <c r="C430" s="29"/>
      <c r="D430" s="29"/>
    </row>
    <row r="431">
      <c r="A431" s="31"/>
      <c r="B431" s="6"/>
      <c r="C431" s="29"/>
      <c r="D431" s="29"/>
    </row>
    <row r="432">
      <c r="A432" s="31"/>
      <c r="B432" s="6"/>
      <c r="C432" s="29"/>
      <c r="D432" s="29"/>
    </row>
    <row r="433">
      <c r="A433" s="31"/>
      <c r="B433" s="6"/>
      <c r="C433" s="29"/>
      <c r="D433" s="29"/>
    </row>
    <row r="434">
      <c r="A434" s="31"/>
      <c r="B434" s="6"/>
      <c r="C434" s="29"/>
      <c r="D434" s="29"/>
    </row>
    <row r="435">
      <c r="A435" s="31"/>
      <c r="B435" s="6"/>
      <c r="C435" s="29"/>
      <c r="D435" s="29"/>
    </row>
    <row r="436">
      <c r="A436" s="31"/>
      <c r="B436" s="6"/>
      <c r="C436" s="29"/>
      <c r="D436" s="29"/>
    </row>
    <row r="437">
      <c r="A437" s="31"/>
      <c r="B437" s="6"/>
      <c r="C437" s="29"/>
      <c r="D437" s="29"/>
    </row>
    <row r="438">
      <c r="A438" s="31"/>
      <c r="B438" s="6"/>
      <c r="C438" s="29"/>
      <c r="D438" s="29"/>
    </row>
    <row r="439">
      <c r="A439" s="31"/>
      <c r="B439" s="6"/>
      <c r="C439" s="29"/>
      <c r="D439" s="29"/>
    </row>
    <row r="440">
      <c r="A440" s="31"/>
      <c r="B440" s="6"/>
      <c r="C440" s="29"/>
      <c r="D440" s="29"/>
    </row>
    <row r="441">
      <c r="A441" s="31"/>
      <c r="B441" s="6"/>
      <c r="C441" s="29"/>
      <c r="D441" s="29"/>
    </row>
    <row r="442">
      <c r="A442" s="31"/>
      <c r="B442" s="6"/>
      <c r="C442" s="29"/>
      <c r="D442" s="29"/>
    </row>
    <row r="443">
      <c r="A443" s="31"/>
      <c r="B443" s="6"/>
      <c r="C443" s="29"/>
      <c r="D443" s="29"/>
    </row>
    <row r="444">
      <c r="A444" s="31"/>
      <c r="B444" s="6"/>
      <c r="C444" s="29"/>
      <c r="D444" s="29"/>
    </row>
    <row r="445">
      <c r="A445" s="31"/>
      <c r="B445" s="6"/>
      <c r="C445" s="29"/>
      <c r="D445" s="29"/>
    </row>
    <row r="446">
      <c r="A446" s="31"/>
      <c r="B446" s="6"/>
      <c r="C446" s="29"/>
      <c r="D446" s="29"/>
    </row>
    <row r="447">
      <c r="A447" s="31"/>
      <c r="B447" s="6"/>
      <c r="C447" s="29"/>
      <c r="D447" s="29"/>
    </row>
    <row r="448">
      <c r="A448" s="31"/>
      <c r="B448" s="6"/>
      <c r="C448" s="29"/>
      <c r="D448" s="29"/>
    </row>
    <row r="449">
      <c r="A449" s="31"/>
      <c r="B449" s="6"/>
      <c r="C449" s="29"/>
      <c r="D449" s="29"/>
    </row>
    <row r="450">
      <c r="A450" s="31"/>
      <c r="B450" s="6"/>
      <c r="C450" s="29"/>
      <c r="D450" s="29"/>
    </row>
    <row r="451">
      <c r="A451" s="31"/>
      <c r="B451" s="6"/>
      <c r="C451" s="29"/>
      <c r="D451" s="29"/>
    </row>
    <row r="452">
      <c r="A452" s="31"/>
      <c r="B452" s="6"/>
      <c r="C452" s="29"/>
      <c r="D452" s="29"/>
    </row>
    <row r="453">
      <c r="A453" s="31"/>
      <c r="B453" s="6"/>
      <c r="C453" s="29"/>
      <c r="D453" s="29"/>
    </row>
    <row r="454">
      <c r="A454" s="31"/>
      <c r="B454" s="6"/>
      <c r="C454" s="29"/>
      <c r="D454" s="29"/>
    </row>
    <row r="455">
      <c r="A455" s="31"/>
      <c r="B455" s="6"/>
      <c r="C455" s="29"/>
      <c r="D455" s="29"/>
    </row>
    <row r="456">
      <c r="A456" s="31"/>
      <c r="B456" s="6"/>
      <c r="C456" s="29"/>
      <c r="D456" s="29"/>
    </row>
    <row r="457">
      <c r="A457" s="31"/>
      <c r="B457" s="6"/>
      <c r="C457" s="29"/>
      <c r="D457" s="29"/>
    </row>
    <row r="458">
      <c r="A458" s="31"/>
      <c r="B458" s="6"/>
      <c r="C458" s="29"/>
      <c r="D458" s="29"/>
    </row>
    <row r="459">
      <c r="A459" s="31"/>
      <c r="B459" s="6"/>
      <c r="C459" s="29"/>
      <c r="D459" s="29"/>
    </row>
    <row r="460">
      <c r="A460" s="31"/>
      <c r="B460" s="6"/>
      <c r="C460" s="29"/>
      <c r="D460" s="29"/>
    </row>
    <row r="461">
      <c r="A461" s="31"/>
      <c r="B461" s="6"/>
      <c r="C461" s="29"/>
      <c r="D461" s="29"/>
    </row>
    <row r="462">
      <c r="A462" s="31"/>
      <c r="B462" s="6"/>
      <c r="C462" s="29"/>
      <c r="D462" s="29"/>
    </row>
    <row r="463">
      <c r="A463" s="31"/>
      <c r="B463" s="6"/>
      <c r="C463" s="29"/>
      <c r="D463" s="29"/>
    </row>
    <row r="464">
      <c r="A464" s="31"/>
      <c r="B464" s="6"/>
      <c r="C464" s="29"/>
      <c r="D464" s="29"/>
    </row>
    <row r="465">
      <c r="A465" s="31"/>
      <c r="B465" s="6"/>
      <c r="C465" s="29"/>
      <c r="D465" s="29"/>
    </row>
    <row r="466">
      <c r="A466" s="31"/>
      <c r="B466" s="6"/>
      <c r="C466" s="29"/>
      <c r="D466" s="29"/>
    </row>
    <row r="467">
      <c r="A467" s="31"/>
      <c r="B467" s="6"/>
      <c r="C467" s="29"/>
      <c r="D467" s="29"/>
    </row>
    <row r="468">
      <c r="A468" s="31"/>
      <c r="B468" s="6"/>
      <c r="C468" s="29"/>
      <c r="D468" s="29"/>
    </row>
    <row r="469">
      <c r="A469" s="31"/>
      <c r="B469" s="6"/>
      <c r="C469" s="29"/>
      <c r="D469" s="29"/>
    </row>
    <row r="470">
      <c r="A470" s="31"/>
      <c r="B470" s="6"/>
      <c r="C470" s="29"/>
      <c r="D470" s="29"/>
    </row>
    <row r="471">
      <c r="A471" s="31"/>
      <c r="B471" s="6"/>
      <c r="C471" s="29"/>
      <c r="D471" s="29"/>
    </row>
    <row r="472">
      <c r="A472" s="31"/>
      <c r="B472" s="6"/>
      <c r="C472" s="29"/>
      <c r="D472" s="29"/>
    </row>
    <row r="473">
      <c r="A473" s="31"/>
      <c r="B473" s="6"/>
      <c r="C473" s="29"/>
      <c r="D473" s="29"/>
    </row>
    <row r="474">
      <c r="A474" s="31"/>
      <c r="B474" s="6"/>
      <c r="C474" s="29"/>
      <c r="D474" s="29"/>
    </row>
    <row r="475">
      <c r="A475" s="31"/>
      <c r="B475" s="6"/>
      <c r="C475" s="29"/>
      <c r="D475" s="29"/>
    </row>
    <row r="476">
      <c r="A476" s="31"/>
      <c r="B476" s="6"/>
      <c r="C476" s="29"/>
      <c r="D476" s="29"/>
    </row>
    <row r="477">
      <c r="A477" s="31"/>
      <c r="B477" s="6"/>
      <c r="C477" s="29"/>
      <c r="D477" s="29"/>
    </row>
    <row r="478">
      <c r="A478" s="31"/>
      <c r="B478" s="6"/>
      <c r="C478" s="29"/>
      <c r="D478" s="29"/>
    </row>
    <row r="479">
      <c r="A479" s="31"/>
      <c r="B479" s="6"/>
      <c r="C479" s="29"/>
      <c r="D479" s="29"/>
    </row>
    <row r="480">
      <c r="A480" s="31"/>
      <c r="B480" s="6"/>
      <c r="C480" s="29"/>
      <c r="D480" s="29"/>
    </row>
    <row r="481">
      <c r="A481" s="31"/>
      <c r="B481" s="6"/>
      <c r="C481" s="29"/>
      <c r="D481" s="29"/>
    </row>
    <row r="482">
      <c r="A482" s="31"/>
      <c r="B482" s="6"/>
      <c r="C482" s="29"/>
      <c r="D482" s="29"/>
    </row>
    <row r="483">
      <c r="A483" s="31"/>
      <c r="B483" s="6"/>
      <c r="C483" s="29"/>
      <c r="D483" s="29"/>
    </row>
    <row r="484">
      <c r="A484" s="31"/>
      <c r="B484" s="6"/>
      <c r="C484" s="29"/>
      <c r="D484" s="29"/>
    </row>
    <row r="485">
      <c r="A485" s="31"/>
      <c r="B485" s="6"/>
      <c r="C485" s="29"/>
      <c r="D485" s="29"/>
    </row>
    <row r="486">
      <c r="A486" s="31"/>
      <c r="B486" s="6"/>
      <c r="C486" s="29"/>
      <c r="D486" s="29"/>
    </row>
    <row r="487">
      <c r="A487" s="31"/>
      <c r="B487" s="6"/>
      <c r="C487" s="29"/>
      <c r="D487" s="29"/>
    </row>
    <row r="488">
      <c r="A488" s="31"/>
      <c r="B488" s="6"/>
      <c r="C488" s="29"/>
      <c r="D488" s="29"/>
    </row>
    <row r="489">
      <c r="A489" s="31"/>
      <c r="B489" s="6"/>
      <c r="C489" s="29"/>
      <c r="D489" s="29"/>
    </row>
    <row r="490">
      <c r="A490" s="31"/>
      <c r="B490" s="6"/>
      <c r="C490" s="29"/>
      <c r="D490" s="29"/>
    </row>
    <row r="491">
      <c r="A491" s="31"/>
      <c r="B491" s="6"/>
      <c r="C491" s="29"/>
      <c r="D491" s="29"/>
    </row>
    <row r="492">
      <c r="A492" s="31"/>
      <c r="B492" s="6"/>
      <c r="C492" s="29"/>
      <c r="D492" s="29"/>
    </row>
    <row r="493">
      <c r="A493" s="31"/>
      <c r="B493" s="6"/>
      <c r="C493" s="29"/>
      <c r="D493" s="29"/>
    </row>
    <row r="494">
      <c r="A494" s="31"/>
      <c r="B494" s="6"/>
      <c r="C494" s="29"/>
      <c r="D494" s="29"/>
    </row>
    <row r="495">
      <c r="A495" s="31"/>
      <c r="B495" s="6"/>
      <c r="C495" s="29"/>
      <c r="D495" s="29"/>
    </row>
    <row r="496">
      <c r="A496" s="31"/>
      <c r="B496" s="6"/>
      <c r="C496" s="29"/>
      <c r="D496" s="29"/>
    </row>
    <row r="497">
      <c r="A497" s="31"/>
      <c r="B497" s="6"/>
      <c r="C497" s="29"/>
      <c r="D497" s="29"/>
    </row>
    <row r="498">
      <c r="A498" s="31"/>
      <c r="B498" s="6"/>
      <c r="C498" s="29"/>
      <c r="D498" s="29"/>
    </row>
    <row r="499">
      <c r="A499" s="31"/>
      <c r="B499" s="6"/>
      <c r="C499" s="29"/>
      <c r="D499" s="29"/>
    </row>
    <row r="500">
      <c r="A500" s="31"/>
      <c r="B500" s="6"/>
      <c r="C500" s="29"/>
      <c r="D500" s="29"/>
    </row>
    <row r="501">
      <c r="A501" s="31"/>
      <c r="B501" s="6"/>
      <c r="C501" s="29"/>
      <c r="D501" s="29"/>
    </row>
    <row r="502">
      <c r="A502" s="31"/>
      <c r="B502" s="6"/>
      <c r="C502" s="29"/>
      <c r="D502" s="29"/>
    </row>
    <row r="503">
      <c r="A503" s="31"/>
      <c r="B503" s="6"/>
      <c r="C503" s="29"/>
      <c r="D503" s="29"/>
    </row>
    <row r="504">
      <c r="A504" s="31"/>
      <c r="B504" s="6"/>
      <c r="C504" s="29"/>
      <c r="D504" s="29"/>
    </row>
    <row r="505">
      <c r="A505" s="31"/>
      <c r="B505" s="6"/>
      <c r="C505" s="29"/>
      <c r="D505" s="29"/>
    </row>
    <row r="506">
      <c r="A506" s="31"/>
      <c r="B506" s="6"/>
      <c r="C506" s="29"/>
      <c r="D506" s="29"/>
    </row>
    <row r="507">
      <c r="A507" s="31"/>
      <c r="B507" s="6"/>
      <c r="C507" s="29"/>
      <c r="D507" s="29"/>
    </row>
    <row r="508">
      <c r="A508" s="31"/>
      <c r="B508" s="6"/>
      <c r="C508" s="29"/>
      <c r="D508" s="29"/>
    </row>
    <row r="509">
      <c r="A509" s="31"/>
      <c r="B509" s="6"/>
      <c r="C509" s="29"/>
      <c r="D509" s="29"/>
    </row>
    <row r="510">
      <c r="A510" s="31"/>
      <c r="B510" s="6"/>
      <c r="C510" s="29"/>
      <c r="D510" s="29"/>
    </row>
    <row r="511">
      <c r="A511" s="31"/>
      <c r="B511" s="6"/>
      <c r="C511" s="29"/>
      <c r="D511" s="29"/>
    </row>
    <row r="512">
      <c r="A512" s="31"/>
      <c r="B512" s="6"/>
      <c r="C512" s="29"/>
      <c r="D512" s="29"/>
    </row>
    <row r="513">
      <c r="A513" s="31"/>
      <c r="B513" s="6"/>
      <c r="C513" s="29"/>
      <c r="D513" s="29"/>
    </row>
    <row r="514">
      <c r="A514" s="31"/>
      <c r="B514" s="6"/>
      <c r="C514" s="29"/>
      <c r="D514" s="29"/>
    </row>
    <row r="515">
      <c r="A515" s="31"/>
      <c r="B515" s="6"/>
      <c r="C515" s="29"/>
      <c r="D515" s="29"/>
    </row>
    <row r="516">
      <c r="A516" s="31"/>
      <c r="B516" s="6"/>
      <c r="C516" s="29"/>
      <c r="D516" s="29"/>
    </row>
    <row r="517">
      <c r="A517" s="31"/>
      <c r="B517" s="6"/>
      <c r="C517" s="29"/>
      <c r="D517" s="29"/>
    </row>
    <row r="518">
      <c r="A518" s="31"/>
      <c r="B518" s="6"/>
      <c r="C518" s="29"/>
      <c r="D518" s="29"/>
    </row>
    <row r="519">
      <c r="A519" s="31"/>
      <c r="B519" s="6"/>
      <c r="C519" s="29"/>
      <c r="D519" s="29"/>
    </row>
    <row r="520">
      <c r="A520" s="31"/>
      <c r="B520" s="6"/>
      <c r="C520" s="29"/>
      <c r="D520" s="29"/>
    </row>
    <row r="521">
      <c r="A521" s="31"/>
      <c r="B521" s="6"/>
      <c r="C521" s="29"/>
      <c r="D521" s="29"/>
    </row>
    <row r="522">
      <c r="A522" s="31"/>
      <c r="B522" s="6"/>
      <c r="C522" s="29"/>
      <c r="D522" s="29"/>
    </row>
    <row r="523">
      <c r="A523" s="31"/>
      <c r="B523" s="6"/>
      <c r="C523" s="29"/>
      <c r="D523" s="29"/>
    </row>
    <row r="524">
      <c r="A524" s="31"/>
      <c r="B524" s="6"/>
      <c r="C524" s="29"/>
      <c r="D524" s="29"/>
    </row>
    <row r="525">
      <c r="A525" s="31"/>
      <c r="B525" s="6"/>
      <c r="C525" s="29"/>
      <c r="D525" s="29"/>
    </row>
    <row r="526">
      <c r="A526" s="31"/>
      <c r="B526" s="6"/>
      <c r="C526" s="29"/>
      <c r="D526" s="29"/>
    </row>
    <row r="527">
      <c r="A527" s="31"/>
      <c r="B527" s="6"/>
      <c r="C527" s="29"/>
      <c r="D527" s="29"/>
    </row>
    <row r="528">
      <c r="A528" s="31"/>
      <c r="B528" s="6"/>
      <c r="C528" s="29"/>
      <c r="D528" s="29"/>
    </row>
    <row r="529">
      <c r="A529" s="31"/>
      <c r="B529" s="6"/>
      <c r="C529" s="29"/>
      <c r="D529" s="29"/>
    </row>
    <row r="530">
      <c r="A530" s="31"/>
      <c r="B530" s="6"/>
      <c r="C530" s="29"/>
      <c r="D530" s="29"/>
    </row>
    <row r="531">
      <c r="A531" s="31"/>
      <c r="B531" s="6"/>
      <c r="C531" s="29"/>
      <c r="D531" s="29"/>
    </row>
    <row r="532">
      <c r="A532" s="31"/>
      <c r="B532" s="6"/>
      <c r="C532" s="29"/>
      <c r="D532" s="29"/>
    </row>
    <row r="533">
      <c r="A533" s="31"/>
      <c r="B533" s="6"/>
      <c r="C533" s="29"/>
      <c r="D533" s="29"/>
    </row>
    <row r="534">
      <c r="A534" s="31"/>
      <c r="B534" s="6"/>
      <c r="C534" s="29"/>
      <c r="D534" s="29"/>
    </row>
    <row r="535">
      <c r="A535" s="31"/>
      <c r="B535" s="6"/>
      <c r="C535" s="29"/>
      <c r="D535" s="29"/>
    </row>
    <row r="536">
      <c r="A536" s="31"/>
      <c r="B536" s="6"/>
      <c r="C536" s="29"/>
      <c r="D536" s="29"/>
    </row>
    <row r="537">
      <c r="A537" s="31"/>
      <c r="B537" s="6"/>
      <c r="C537" s="29"/>
      <c r="D537" s="29"/>
    </row>
    <row r="538">
      <c r="A538" s="31"/>
      <c r="B538" s="6"/>
      <c r="C538" s="29"/>
      <c r="D538" s="29"/>
    </row>
    <row r="539">
      <c r="A539" s="31"/>
      <c r="B539" s="6"/>
      <c r="C539" s="29"/>
      <c r="D539" s="29"/>
    </row>
    <row r="540">
      <c r="A540" s="31"/>
      <c r="B540" s="6"/>
      <c r="C540" s="29"/>
      <c r="D540" s="29"/>
    </row>
    <row r="541">
      <c r="A541" s="31"/>
      <c r="B541" s="6"/>
      <c r="C541" s="29"/>
      <c r="D541" s="29"/>
    </row>
    <row r="542">
      <c r="A542" s="31"/>
      <c r="B542" s="6"/>
      <c r="C542" s="29"/>
      <c r="D542" s="29"/>
    </row>
    <row r="543">
      <c r="A543" s="31"/>
      <c r="B543" s="6"/>
      <c r="C543" s="29"/>
      <c r="D543" s="29"/>
    </row>
    <row r="544">
      <c r="A544" s="31"/>
      <c r="B544" s="6"/>
      <c r="C544" s="29"/>
      <c r="D544" s="29"/>
    </row>
    <row r="545">
      <c r="A545" s="31"/>
      <c r="B545" s="6"/>
      <c r="C545" s="29"/>
      <c r="D545" s="29"/>
    </row>
    <row r="546">
      <c r="A546" s="31"/>
      <c r="B546" s="6"/>
      <c r="C546" s="29"/>
      <c r="D546" s="29"/>
    </row>
    <row r="547">
      <c r="A547" s="31"/>
      <c r="B547" s="6"/>
      <c r="C547" s="29"/>
      <c r="D547" s="29"/>
    </row>
    <row r="548">
      <c r="A548" s="31"/>
      <c r="B548" s="6"/>
      <c r="C548" s="29"/>
      <c r="D548" s="29"/>
    </row>
    <row r="549">
      <c r="A549" s="31"/>
      <c r="B549" s="6"/>
      <c r="C549" s="29"/>
      <c r="D549" s="29"/>
    </row>
    <row r="550">
      <c r="A550" s="31"/>
      <c r="B550" s="6"/>
      <c r="C550" s="29"/>
      <c r="D550" s="29"/>
    </row>
    <row r="551">
      <c r="A551" s="31"/>
      <c r="B551" s="6"/>
      <c r="C551" s="29"/>
      <c r="D551" s="29"/>
    </row>
    <row r="552">
      <c r="A552" s="31"/>
      <c r="B552" s="6"/>
      <c r="C552" s="29"/>
      <c r="D552" s="29"/>
    </row>
    <row r="553">
      <c r="A553" s="31"/>
      <c r="B553" s="6"/>
      <c r="C553" s="29"/>
      <c r="D553" s="29"/>
    </row>
    <row r="554">
      <c r="A554" s="31"/>
      <c r="B554" s="6"/>
      <c r="C554" s="29"/>
      <c r="D554" s="29"/>
    </row>
    <row r="555">
      <c r="A555" s="31"/>
      <c r="B555" s="6"/>
      <c r="C555" s="29"/>
      <c r="D555" s="29"/>
    </row>
    <row r="556">
      <c r="A556" s="31"/>
      <c r="B556" s="6"/>
      <c r="C556" s="29"/>
      <c r="D556" s="29"/>
    </row>
    <row r="557">
      <c r="A557" s="31"/>
      <c r="B557" s="6"/>
      <c r="C557" s="29"/>
      <c r="D557" s="29"/>
    </row>
    <row r="558">
      <c r="A558" s="31"/>
      <c r="B558" s="6"/>
      <c r="C558" s="29"/>
      <c r="D558" s="29"/>
    </row>
    <row r="559">
      <c r="A559" s="31"/>
      <c r="B559" s="6"/>
      <c r="C559" s="29"/>
      <c r="D559" s="29"/>
    </row>
    <row r="560">
      <c r="A560" s="31"/>
      <c r="B560" s="6"/>
      <c r="C560" s="29"/>
      <c r="D560" s="29"/>
    </row>
    <row r="561">
      <c r="A561" s="31"/>
      <c r="B561" s="6"/>
      <c r="C561" s="29"/>
      <c r="D561" s="29"/>
    </row>
    <row r="562">
      <c r="A562" s="31"/>
      <c r="B562" s="6"/>
      <c r="C562" s="29"/>
      <c r="D562" s="29"/>
    </row>
    <row r="563">
      <c r="A563" s="31"/>
      <c r="B563" s="6"/>
      <c r="C563" s="29"/>
      <c r="D563" s="29"/>
    </row>
    <row r="564">
      <c r="A564" s="31"/>
      <c r="B564" s="6"/>
      <c r="C564" s="29"/>
      <c r="D564" s="29"/>
    </row>
    <row r="565">
      <c r="A565" s="31"/>
      <c r="B565" s="6"/>
      <c r="C565" s="29"/>
      <c r="D565" s="29"/>
    </row>
    <row r="566">
      <c r="A566" s="31"/>
      <c r="B566" s="6"/>
      <c r="C566" s="29"/>
      <c r="D566" s="29"/>
    </row>
    <row r="567">
      <c r="A567" s="31"/>
      <c r="B567" s="6"/>
      <c r="C567" s="29"/>
      <c r="D567" s="29"/>
    </row>
    <row r="568">
      <c r="A568" s="31"/>
      <c r="B568" s="6"/>
      <c r="C568" s="29"/>
      <c r="D568" s="29"/>
    </row>
    <row r="569">
      <c r="A569" s="31"/>
      <c r="B569" s="6"/>
      <c r="C569" s="29"/>
      <c r="D569" s="29"/>
    </row>
    <row r="570">
      <c r="A570" s="31"/>
      <c r="B570" s="6"/>
      <c r="C570" s="29"/>
      <c r="D570" s="29"/>
    </row>
    <row r="571">
      <c r="A571" s="31"/>
      <c r="B571" s="6"/>
      <c r="C571" s="29"/>
      <c r="D571" s="29"/>
    </row>
    <row r="572">
      <c r="A572" s="31"/>
      <c r="B572" s="6"/>
      <c r="C572" s="29"/>
      <c r="D572" s="29"/>
    </row>
    <row r="573">
      <c r="A573" s="31"/>
      <c r="B573" s="6"/>
      <c r="C573" s="29"/>
      <c r="D573" s="29"/>
    </row>
    <row r="574">
      <c r="A574" s="31"/>
      <c r="B574" s="6"/>
      <c r="C574" s="29"/>
      <c r="D574" s="29"/>
    </row>
    <row r="575">
      <c r="A575" s="31"/>
      <c r="B575" s="6"/>
      <c r="C575" s="29"/>
      <c r="D575" s="29"/>
    </row>
    <row r="576">
      <c r="A576" s="31"/>
      <c r="B576" s="6"/>
      <c r="C576" s="29"/>
      <c r="D576" s="29"/>
    </row>
    <row r="577">
      <c r="A577" s="31"/>
      <c r="B577" s="6"/>
      <c r="C577" s="29"/>
      <c r="D577" s="29"/>
    </row>
    <row r="578">
      <c r="A578" s="31"/>
      <c r="B578" s="6"/>
      <c r="C578" s="29"/>
      <c r="D578" s="29"/>
    </row>
    <row r="579">
      <c r="A579" s="31"/>
      <c r="B579" s="6"/>
      <c r="C579" s="29"/>
      <c r="D579" s="29"/>
    </row>
    <row r="580">
      <c r="A580" s="31"/>
      <c r="B580" s="6"/>
      <c r="C580" s="29"/>
      <c r="D580" s="29"/>
    </row>
    <row r="581">
      <c r="A581" s="31"/>
      <c r="B581" s="6"/>
      <c r="C581" s="29"/>
      <c r="D581" s="29"/>
    </row>
    <row r="582">
      <c r="A582" s="31"/>
      <c r="B582" s="6"/>
      <c r="C582" s="29"/>
      <c r="D582" s="29"/>
    </row>
    <row r="583">
      <c r="A583" s="31"/>
      <c r="B583" s="6"/>
      <c r="C583" s="29"/>
      <c r="D583" s="29"/>
    </row>
    <row r="584">
      <c r="A584" s="31"/>
      <c r="B584" s="6"/>
      <c r="C584" s="29"/>
      <c r="D584" s="29"/>
    </row>
    <row r="585">
      <c r="A585" s="31"/>
      <c r="B585" s="6"/>
      <c r="C585" s="29"/>
      <c r="D585" s="29"/>
    </row>
    <row r="586">
      <c r="A586" s="31"/>
      <c r="B586" s="6"/>
      <c r="C586" s="29"/>
      <c r="D586" s="29"/>
    </row>
    <row r="587">
      <c r="A587" s="31"/>
      <c r="B587" s="6"/>
      <c r="C587" s="29"/>
      <c r="D587" s="29"/>
    </row>
    <row r="588">
      <c r="A588" s="31"/>
      <c r="B588" s="6"/>
      <c r="C588" s="29"/>
      <c r="D588" s="29"/>
    </row>
    <row r="589">
      <c r="A589" s="31"/>
      <c r="B589" s="6"/>
      <c r="C589" s="29"/>
      <c r="D589" s="29"/>
    </row>
    <row r="590">
      <c r="A590" s="31"/>
      <c r="B590" s="6"/>
      <c r="C590" s="29"/>
      <c r="D590" s="29"/>
    </row>
    <row r="591">
      <c r="A591" s="31"/>
      <c r="B591" s="6"/>
      <c r="C591" s="29"/>
      <c r="D591" s="29"/>
    </row>
    <row r="592">
      <c r="A592" s="31"/>
      <c r="B592" s="6"/>
      <c r="C592" s="29"/>
      <c r="D592" s="29"/>
    </row>
    <row r="593">
      <c r="A593" s="31"/>
      <c r="B593" s="6"/>
      <c r="C593" s="29"/>
      <c r="D593" s="29"/>
    </row>
    <row r="594">
      <c r="A594" s="31"/>
      <c r="B594" s="6"/>
      <c r="C594" s="29"/>
      <c r="D594" s="29"/>
    </row>
    <row r="595">
      <c r="A595" s="31"/>
      <c r="B595" s="6"/>
      <c r="C595" s="29"/>
      <c r="D595" s="29"/>
    </row>
    <row r="596">
      <c r="A596" s="31"/>
      <c r="B596" s="6"/>
      <c r="C596" s="29"/>
      <c r="D596" s="29"/>
    </row>
    <row r="597">
      <c r="A597" s="31"/>
      <c r="B597" s="6"/>
      <c r="C597" s="29"/>
      <c r="D597" s="29"/>
    </row>
    <row r="598">
      <c r="A598" s="31"/>
      <c r="B598" s="6"/>
      <c r="C598" s="29"/>
      <c r="D598" s="29"/>
    </row>
    <row r="599">
      <c r="A599" s="31"/>
      <c r="B599" s="6"/>
      <c r="C599" s="29"/>
      <c r="D599" s="29"/>
    </row>
    <row r="600">
      <c r="A600" s="31"/>
      <c r="B600" s="6"/>
      <c r="C600" s="29"/>
      <c r="D600" s="29"/>
    </row>
    <row r="601">
      <c r="A601" s="31"/>
      <c r="B601" s="6"/>
      <c r="C601" s="29"/>
      <c r="D601" s="29"/>
    </row>
    <row r="602">
      <c r="A602" s="31"/>
      <c r="B602" s="6"/>
      <c r="C602" s="29"/>
      <c r="D602" s="29"/>
    </row>
    <row r="603">
      <c r="A603" s="31"/>
      <c r="B603" s="6"/>
      <c r="C603" s="29"/>
      <c r="D603" s="29"/>
    </row>
    <row r="604">
      <c r="A604" s="31"/>
      <c r="B604" s="6"/>
      <c r="C604" s="29"/>
      <c r="D604" s="29"/>
    </row>
    <row r="605">
      <c r="A605" s="31"/>
      <c r="B605" s="6"/>
      <c r="C605" s="29"/>
      <c r="D605" s="29"/>
    </row>
    <row r="606">
      <c r="A606" s="31"/>
      <c r="B606" s="6"/>
      <c r="C606" s="29"/>
      <c r="D606" s="29"/>
    </row>
    <row r="607">
      <c r="A607" s="31"/>
      <c r="B607" s="6"/>
      <c r="C607" s="29"/>
      <c r="D607" s="29"/>
    </row>
    <row r="608">
      <c r="A608" s="31"/>
      <c r="B608" s="6"/>
      <c r="C608" s="29"/>
      <c r="D608" s="29"/>
    </row>
    <row r="609">
      <c r="A609" s="31"/>
      <c r="B609" s="6"/>
      <c r="C609" s="29"/>
      <c r="D609" s="29"/>
    </row>
    <row r="610">
      <c r="A610" s="31"/>
      <c r="B610" s="6"/>
      <c r="C610" s="29"/>
      <c r="D610" s="29"/>
    </row>
    <row r="611">
      <c r="A611" s="31"/>
      <c r="B611" s="6"/>
      <c r="C611" s="29"/>
      <c r="D611" s="29"/>
    </row>
    <row r="612">
      <c r="A612" s="31"/>
      <c r="B612" s="6"/>
      <c r="C612" s="29"/>
      <c r="D612" s="29"/>
    </row>
    <row r="613">
      <c r="A613" s="31"/>
      <c r="B613" s="6"/>
      <c r="C613" s="29"/>
      <c r="D613" s="29"/>
    </row>
    <row r="614">
      <c r="A614" s="31"/>
      <c r="B614" s="6"/>
      <c r="C614" s="29"/>
      <c r="D614" s="29"/>
    </row>
    <row r="615">
      <c r="A615" s="31"/>
      <c r="B615" s="6"/>
      <c r="C615" s="29"/>
      <c r="D615" s="29"/>
    </row>
    <row r="616">
      <c r="A616" s="31"/>
      <c r="B616" s="6"/>
      <c r="C616" s="29"/>
      <c r="D616" s="29"/>
    </row>
    <row r="617">
      <c r="A617" s="31"/>
      <c r="B617" s="6"/>
      <c r="C617" s="29"/>
      <c r="D617" s="29"/>
    </row>
    <row r="618">
      <c r="A618" s="31"/>
      <c r="B618" s="6"/>
      <c r="C618" s="29"/>
      <c r="D618" s="29"/>
    </row>
    <row r="619">
      <c r="A619" s="31"/>
      <c r="B619" s="6"/>
      <c r="C619" s="29"/>
      <c r="D619" s="29"/>
    </row>
    <row r="620">
      <c r="A620" s="31"/>
      <c r="B620" s="6"/>
      <c r="C620" s="29"/>
      <c r="D620" s="29"/>
    </row>
    <row r="621">
      <c r="A621" s="31"/>
      <c r="B621" s="6"/>
      <c r="C621" s="29"/>
      <c r="D621" s="29"/>
    </row>
    <row r="622">
      <c r="A622" s="31"/>
      <c r="B622" s="6"/>
      <c r="C622" s="29"/>
      <c r="D622" s="29"/>
    </row>
    <row r="623">
      <c r="A623" s="31"/>
      <c r="B623" s="6"/>
      <c r="C623" s="29"/>
      <c r="D623" s="29"/>
    </row>
    <row r="624">
      <c r="A624" s="31"/>
      <c r="B624" s="6"/>
      <c r="C624" s="29"/>
      <c r="D624" s="29"/>
    </row>
    <row r="625">
      <c r="A625" s="31"/>
      <c r="B625" s="6"/>
      <c r="C625" s="29"/>
      <c r="D625" s="29"/>
    </row>
    <row r="626">
      <c r="A626" s="31"/>
      <c r="B626" s="6"/>
      <c r="C626" s="29"/>
      <c r="D626" s="29"/>
    </row>
    <row r="627">
      <c r="A627" s="31"/>
      <c r="B627" s="6"/>
      <c r="C627" s="29"/>
      <c r="D627" s="29"/>
    </row>
    <row r="628">
      <c r="A628" s="31"/>
      <c r="B628" s="6"/>
      <c r="C628" s="29"/>
      <c r="D628" s="29"/>
    </row>
    <row r="629">
      <c r="A629" s="31"/>
      <c r="B629" s="6"/>
      <c r="C629" s="29"/>
      <c r="D629" s="29"/>
    </row>
    <row r="630">
      <c r="A630" s="31"/>
      <c r="B630" s="6"/>
      <c r="C630" s="29"/>
      <c r="D630" s="29"/>
    </row>
    <row r="631">
      <c r="A631" s="31"/>
      <c r="B631" s="6"/>
      <c r="C631" s="29"/>
      <c r="D631" s="29"/>
    </row>
    <row r="632">
      <c r="A632" s="31"/>
      <c r="B632" s="6"/>
      <c r="C632" s="29"/>
      <c r="D632" s="29"/>
    </row>
    <row r="633">
      <c r="A633" s="31"/>
      <c r="B633" s="6"/>
      <c r="C633" s="29"/>
      <c r="D633" s="29"/>
    </row>
    <row r="634">
      <c r="A634" s="31"/>
      <c r="B634" s="6"/>
      <c r="C634" s="29"/>
      <c r="D634" s="29"/>
    </row>
    <row r="635">
      <c r="A635" s="31"/>
      <c r="B635" s="6"/>
      <c r="C635" s="29"/>
      <c r="D635" s="29"/>
    </row>
    <row r="636">
      <c r="A636" s="31"/>
      <c r="B636" s="6"/>
      <c r="C636" s="29"/>
      <c r="D636" s="29"/>
    </row>
    <row r="637">
      <c r="A637" s="31"/>
      <c r="B637" s="6"/>
      <c r="C637" s="29"/>
      <c r="D637" s="29"/>
    </row>
    <row r="638">
      <c r="A638" s="31"/>
      <c r="B638" s="6"/>
      <c r="C638" s="29"/>
      <c r="D638" s="29"/>
    </row>
    <row r="639">
      <c r="A639" s="31"/>
      <c r="B639" s="6"/>
      <c r="C639" s="29"/>
      <c r="D639" s="29"/>
    </row>
    <row r="640">
      <c r="A640" s="31"/>
      <c r="B640" s="6"/>
      <c r="C640" s="29"/>
      <c r="D640" s="29"/>
    </row>
    <row r="641">
      <c r="A641" s="31"/>
      <c r="B641" s="6"/>
      <c r="C641" s="29"/>
      <c r="D641" s="29"/>
    </row>
    <row r="642">
      <c r="A642" s="31"/>
      <c r="B642" s="6"/>
      <c r="C642" s="29"/>
      <c r="D642" s="29"/>
    </row>
    <row r="643">
      <c r="A643" s="31"/>
      <c r="B643" s="6"/>
      <c r="C643" s="29"/>
      <c r="D643" s="29"/>
    </row>
    <row r="644">
      <c r="A644" s="31"/>
      <c r="B644" s="6"/>
      <c r="C644" s="29"/>
      <c r="D644" s="29"/>
    </row>
    <row r="645">
      <c r="A645" s="31"/>
      <c r="B645" s="6"/>
      <c r="C645" s="29"/>
      <c r="D645" s="29"/>
    </row>
    <row r="646">
      <c r="A646" s="31"/>
      <c r="B646" s="6"/>
      <c r="C646" s="29"/>
      <c r="D646" s="29"/>
    </row>
    <row r="647">
      <c r="A647" s="31"/>
      <c r="B647" s="6"/>
      <c r="C647" s="29"/>
      <c r="D647" s="29"/>
    </row>
    <row r="648">
      <c r="A648" s="31"/>
      <c r="B648" s="6"/>
      <c r="C648" s="29"/>
      <c r="D648" s="29"/>
    </row>
    <row r="649">
      <c r="A649" s="31"/>
      <c r="B649" s="6"/>
      <c r="C649" s="29"/>
      <c r="D649" s="29"/>
    </row>
    <row r="650">
      <c r="A650" s="31"/>
      <c r="B650" s="6"/>
      <c r="C650" s="29"/>
      <c r="D650" s="29"/>
    </row>
    <row r="651">
      <c r="A651" s="31"/>
      <c r="B651" s="6"/>
      <c r="C651" s="29"/>
      <c r="D651" s="29"/>
    </row>
    <row r="652">
      <c r="A652" s="31"/>
      <c r="B652" s="6"/>
      <c r="C652" s="29"/>
      <c r="D652" s="29"/>
    </row>
    <row r="653">
      <c r="A653" s="31"/>
      <c r="B653" s="6"/>
      <c r="C653" s="29"/>
      <c r="D653" s="29"/>
    </row>
    <row r="654">
      <c r="A654" s="31"/>
      <c r="B654" s="6"/>
      <c r="C654" s="29"/>
      <c r="D654" s="29"/>
    </row>
    <row r="655">
      <c r="A655" s="31"/>
      <c r="B655" s="6"/>
      <c r="C655" s="29"/>
      <c r="D655" s="29"/>
    </row>
    <row r="656">
      <c r="A656" s="31"/>
      <c r="B656" s="6"/>
      <c r="C656" s="29"/>
      <c r="D656" s="29"/>
    </row>
    <row r="657">
      <c r="A657" s="31"/>
      <c r="B657" s="6"/>
      <c r="C657" s="29"/>
      <c r="D657" s="29"/>
    </row>
    <row r="658">
      <c r="A658" s="31"/>
      <c r="B658" s="6"/>
      <c r="C658" s="29"/>
      <c r="D658" s="29"/>
    </row>
    <row r="659">
      <c r="A659" s="31"/>
      <c r="B659" s="6"/>
      <c r="C659" s="29"/>
      <c r="D659" s="29"/>
    </row>
    <row r="660">
      <c r="A660" s="31"/>
      <c r="B660" s="6"/>
      <c r="C660" s="29"/>
      <c r="D660" s="29"/>
    </row>
    <row r="661">
      <c r="A661" s="31"/>
      <c r="B661" s="6"/>
      <c r="C661" s="29"/>
      <c r="D661" s="29"/>
    </row>
    <row r="662">
      <c r="A662" s="31"/>
      <c r="B662" s="6"/>
      <c r="C662" s="29"/>
      <c r="D662" s="29"/>
    </row>
    <row r="663">
      <c r="A663" s="31"/>
      <c r="B663" s="6"/>
      <c r="C663" s="29"/>
      <c r="D663" s="29"/>
    </row>
    <row r="664">
      <c r="A664" s="31"/>
      <c r="B664" s="6"/>
      <c r="C664" s="29"/>
      <c r="D664" s="29"/>
    </row>
    <row r="665">
      <c r="A665" s="31"/>
      <c r="B665" s="6"/>
      <c r="C665" s="29"/>
      <c r="D665" s="29"/>
    </row>
    <row r="666">
      <c r="A666" s="31"/>
      <c r="B666" s="6"/>
      <c r="C666" s="29"/>
      <c r="D666" s="29"/>
    </row>
    <row r="667">
      <c r="A667" s="31"/>
      <c r="B667" s="6"/>
      <c r="C667" s="29"/>
      <c r="D667" s="29"/>
    </row>
    <row r="668">
      <c r="A668" s="31"/>
      <c r="B668" s="6"/>
      <c r="C668" s="29"/>
      <c r="D668" s="29"/>
    </row>
    <row r="669">
      <c r="A669" s="31"/>
      <c r="B669" s="6"/>
      <c r="C669" s="29"/>
      <c r="D669" s="29"/>
    </row>
    <row r="670">
      <c r="A670" s="31"/>
      <c r="B670" s="6"/>
      <c r="C670" s="29"/>
      <c r="D670" s="29"/>
    </row>
    <row r="671">
      <c r="A671" s="31"/>
      <c r="B671" s="6"/>
      <c r="C671" s="29"/>
      <c r="D671" s="29"/>
    </row>
    <row r="672">
      <c r="A672" s="31"/>
      <c r="B672" s="6"/>
      <c r="C672" s="29"/>
      <c r="D672" s="29"/>
    </row>
    <row r="673">
      <c r="A673" s="31"/>
      <c r="B673" s="6"/>
      <c r="C673" s="29"/>
      <c r="D673" s="29"/>
    </row>
    <row r="674">
      <c r="A674" s="31"/>
      <c r="B674" s="6"/>
      <c r="C674" s="29"/>
      <c r="D674" s="29"/>
    </row>
    <row r="675">
      <c r="A675" s="31"/>
      <c r="B675" s="6"/>
      <c r="C675" s="29"/>
      <c r="D675" s="29"/>
    </row>
    <row r="676">
      <c r="A676" s="31"/>
      <c r="B676" s="6"/>
      <c r="C676" s="29"/>
      <c r="D676" s="29"/>
    </row>
    <row r="677">
      <c r="A677" s="31"/>
      <c r="B677" s="6"/>
      <c r="C677" s="29"/>
      <c r="D677" s="29"/>
    </row>
    <row r="678">
      <c r="A678" s="31"/>
      <c r="B678" s="6"/>
      <c r="C678" s="29"/>
      <c r="D678" s="29"/>
    </row>
    <row r="679">
      <c r="A679" s="31"/>
      <c r="B679" s="6"/>
      <c r="C679" s="29"/>
      <c r="D679" s="29"/>
    </row>
    <row r="680">
      <c r="A680" s="31"/>
      <c r="B680" s="6"/>
      <c r="C680" s="29"/>
      <c r="D680" s="29"/>
    </row>
    <row r="681">
      <c r="A681" s="31"/>
      <c r="B681" s="6"/>
      <c r="C681" s="29"/>
      <c r="D681" s="29"/>
    </row>
    <row r="682">
      <c r="A682" s="31"/>
      <c r="B682" s="6"/>
      <c r="C682" s="29"/>
      <c r="D682" s="29"/>
    </row>
    <row r="683">
      <c r="A683" s="31"/>
      <c r="B683" s="6"/>
      <c r="C683" s="29"/>
      <c r="D683" s="29"/>
    </row>
    <row r="684">
      <c r="A684" s="31"/>
      <c r="B684" s="6"/>
      <c r="C684" s="29"/>
      <c r="D684" s="29"/>
    </row>
    <row r="685">
      <c r="A685" s="31"/>
      <c r="B685" s="6"/>
      <c r="C685" s="29"/>
      <c r="D685" s="29"/>
    </row>
    <row r="686">
      <c r="A686" s="31"/>
      <c r="B686" s="6"/>
      <c r="C686" s="29"/>
      <c r="D686" s="29"/>
    </row>
    <row r="687">
      <c r="A687" s="31"/>
      <c r="B687" s="6"/>
      <c r="C687" s="29"/>
      <c r="D687" s="29"/>
    </row>
    <row r="688">
      <c r="A688" s="31"/>
      <c r="B688" s="6"/>
      <c r="C688" s="29"/>
      <c r="D688" s="29"/>
    </row>
    <row r="689">
      <c r="A689" s="31"/>
      <c r="B689" s="6"/>
      <c r="C689" s="29"/>
      <c r="D689" s="29"/>
    </row>
    <row r="690">
      <c r="A690" s="31"/>
      <c r="B690" s="6"/>
      <c r="C690" s="29"/>
      <c r="D690" s="29"/>
    </row>
    <row r="691">
      <c r="A691" s="31"/>
      <c r="B691" s="6"/>
      <c r="C691" s="29"/>
      <c r="D691" s="29"/>
    </row>
    <row r="692">
      <c r="A692" s="31"/>
      <c r="B692" s="6"/>
      <c r="C692" s="29"/>
      <c r="D692" s="29"/>
    </row>
    <row r="693">
      <c r="A693" s="31"/>
      <c r="B693" s="6"/>
      <c r="C693" s="29"/>
      <c r="D693" s="29"/>
    </row>
    <row r="694">
      <c r="A694" s="31"/>
      <c r="B694" s="6"/>
      <c r="C694" s="29"/>
      <c r="D694" s="29"/>
    </row>
    <row r="695">
      <c r="A695" s="31"/>
      <c r="B695" s="6"/>
      <c r="C695" s="29"/>
      <c r="D695" s="29"/>
    </row>
    <row r="696">
      <c r="A696" s="31"/>
      <c r="B696" s="6"/>
      <c r="C696" s="29"/>
      <c r="D696" s="29"/>
    </row>
    <row r="697">
      <c r="A697" s="31"/>
      <c r="B697" s="6"/>
      <c r="C697" s="29"/>
      <c r="D697" s="29"/>
    </row>
    <row r="698">
      <c r="A698" s="31"/>
      <c r="B698" s="6"/>
      <c r="C698" s="29"/>
      <c r="D698" s="29"/>
    </row>
    <row r="699">
      <c r="A699" s="31"/>
      <c r="B699" s="6"/>
      <c r="C699" s="29"/>
      <c r="D699" s="29"/>
    </row>
    <row r="700">
      <c r="A700" s="31"/>
      <c r="B700" s="6"/>
      <c r="C700" s="29"/>
      <c r="D700" s="29"/>
    </row>
    <row r="701">
      <c r="A701" s="31"/>
      <c r="B701" s="6"/>
      <c r="C701" s="29"/>
      <c r="D701" s="29"/>
    </row>
    <row r="702">
      <c r="A702" s="31"/>
      <c r="B702" s="6"/>
      <c r="C702" s="29"/>
      <c r="D702" s="29"/>
    </row>
    <row r="703">
      <c r="A703" s="31"/>
      <c r="B703" s="6"/>
      <c r="C703" s="29"/>
      <c r="D703" s="29"/>
    </row>
    <row r="704">
      <c r="A704" s="31"/>
      <c r="B704" s="6"/>
      <c r="C704" s="29"/>
      <c r="D704" s="29"/>
    </row>
    <row r="705">
      <c r="A705" s="31"/>
      <c r="B705" s="6"/>
      <c r="C705" s="29"/>
      <c r="D705" s="29"/>
    </row>
    <row r="706">
      <c r="A706" s="31"/>
      <c r="B706" s="6"/>
      <c r="C706" s="29"/>
      <c r="D706" s="29"/>
    </row>
    <row r="707">
      <c r="A707" s="31"/>
      <c r="B707" s="6"/>
      <c r="C707" s="29"/>
      <c r="D707" s="29"/>
    </row>
    <row r="708">
      <c r="A708" s="31"/>
      <c r="B708" s="6"/>
      <c r="C708" s="29"/>
      <c r="D708" s="29"/>
    </row>
    <row r="709">
      <c r="A709" s="31"/>
      <c r="B709" s="6"/>
      <c r="C709" s="29"/>
      <c r="D709" s="29"/>
    </row>
    <row r="710">
      <c r="A710" s="31"/>
      <c r="B710" s="6"/>
      <c r="C710" s="29"/>
      <c r="D710" s="29"/>
    </row>
    <row r="711">
      <c r="A711" s="31"/>
      <c r="B711" s="6"/>
      <c r="C711" s="29"/>
      <c r="D711" s="29"/>
    </row>
    <row r="712">
      <c r="A712" s="31"/>
      <c r="B712" s="6"/>
      <c r="C712" s="29"/>
      <c r="D712" s="29"/>
    </row>
    <row r="713">
      <c r="A713" s="31"/>
      <c r="B713" s="6"/>
      <c r="C713" s="29"/>
      <c r="D713" s="29"/>
    </row>
    <row r="714">
      <c r="A714" s="31"/>
      <c r="B714" s="6"/>
      <c r="C714" s="29"/>
      <c r="D714" s="29"/>
    </row>
    <row r="715">
      <c r="A715" s="31"/>
      <c r="B715" s="6"/>
      <c r="C715" s="29"/>
      <c r="D715" s="29"/>
    </row>
    <row r="716">
      <c r="A716" s="31"/>
      <c r="B716" s="6"/>
      <c r="C716" s="29"/>
      <c r="D716" s="29"/>
    </row>
    <row r="717">
      <c r="A717" s="31"/>
      <c r="B717" s="6"/>
      <c r="C717" s="29"/>
      <c r="D717" s="29"/>
    </row>
    <row r="718">
      <c r="A718" s="31"/>
      <c r="B718" s="6"/>
      <c r="C718" s="29"/>
      <c r="D718" s="29"/>
    </row>
    <row r="719">
      <c r="A719" s="31"/>
      <c r="B719" s="6"/>
      <c r="C719" s="29"/>
      <c r="D719" s="29"/>
    </row>
    <row r="720">
      <c r="A720" s="31"/>
      <c r="B720" s="6"/>
      <c r="C720" s="29"/>
      <c r="D720" s="29"/>
    </row>
    <row r="721">
      <c r="A721" s="31"/>
      <c r="B721" s="6"/>
      <c r="C721" s="29"/>
      <c r="D721" s="29"/>
    </row>
    <row r="722">
      <c r="A722" s="31"/>
      <c r="B722" s="6"/>
      <c r="C722" s="29"/>
      <c r="D722" s="29"/>
    </row>
    <row r="723">
      <c r="A723" s="31"/>
      <c r="B723" s="6"/>
      <c r="C723" s="29"/>
      <c r="D723" s="29"/>
    </row>
    <row r="724">
      <c r="A724" s="31"/>
      <c r="B724" s="6"/>
      <c r="C724" s="29"/>
      <c r="D724" s="29"/>
    </row>
    <row r="725">
      <c r="A725" s="31"/>
      <c r="B725" s="6"/>
      <c r="C725" s="29"/>
      <c r="D725" s="29"/>
    </row>
    <row r="726">
      <c r="A726" s="31"/>
      <c r="B726" s="6"/>
      <c r="C726" s="29"/>
      <c r="D726" s="29"/>
    </row>
    <row r="727">
      <c r="A727" s="31"/>
      <c r="B727" s="6"/>
      <c r="C727" s="29"/>
      <c r="D727" s="29"/>
    </row>
    <row r="728">
      <c r="A728" s="31"/>
      <c r="B728" s="6"/>
      <c r="C728" s="29"/>
      <c r="D728" s="29"/>
    </row>
    <row r="729">
      <c r="A729" s="31"/>
      <c r="B729" s="6"/>
      <c r="C729" s="29"/>
      <c r="D729" s="29"/>
    </row>
    <row r="730">
      <c r="A730" s="31"/>
      <c r="B730" s="6"/>
      <c r="C730" s="29"/>
      <c r="D730" s="29"/>
    </row>
    <row r="731">
      <c r="A731" s="31"/>
      <c r="B731" s="6"/>
      <c r="C731" s="29"/>
      <c r="D731" s="29"/>
    </row>
    <row r="732">
      <c r="A732" s="31"/>
      <c r="B732" s="6"/>
      <c r="C732" s="29"/>
      <c r="D732" s="29"/>
    </row>
    <row r="733">
      <c r="A733" s="31"/>
      <c r="B733" s="6"/>
      <c r="C733" s="29"/>
      <c r="D733" s="29"/>
    </row>
    <row r="734">
      <c r="A734" s="31"/>
      <c r="B734" s="6"/>
      <c r="C734" s="29"/>
      <c r="D734" s="29"/>
    </row>
    <row r="735">
      <c r="A735" s="31"/>
      <c r="B735" s="6"/>
      <c r="C735" s="29"/>
      <c r="D735" s="29"/>
    </row>
    <row r="736">
      <c r="A736" s="31"/>
      <c r="B736" s="6"/>
      <c r="C736" s="29"/>
      <c r="D736" s="29"/>
    </row>
    <row r="737">
      <c r="A737" s="31"/>
      <c r="B737" s="6"/>
      <c r="C737" s="29"/>
      <c r="D737" s="29"/>
    </row>
    <row r="738">
      <c r="A738" s="31"/>
      <c r="B738" s="6"/>
      <c r="C738" s="29"/>
      <c r="D738" s="29"/>
    </row>
    <row r="739">
      <c r="A739" s="31"/>
      <c r="B739" s="6"/>
      <c r="C739" s="29"/>
      <c r="D739" s="29"/>
    </row>
    <row r="740">
      <c r="A740" s="31"/>
      <c r="B740" s="6"/>
      <c r="C740" s="29"/>
      <c r="D740" s="29"/>
    </row>
    <row r="741">
      <c r="A741" s="31"/>
      <c r="B741" s="6"/>
      <c r="C741" s="29"/>
      <c r="D741" s="29"/>
    </row>
    <row r="742">
      <c r="A742" s="31"/>
      <c r="B742" s="6"/>
      <c r="C742" s="29"/>
      <c r="D742" s="29"/>
    </row>
    <row r="743">
      <c r="A743" s="31"/>
      <c r="B743" s="6"/>
      <c r="C743" s="29"/>
      <c r="D743" s="29"/>
    </row>
    <row r="744">
      <c r="A744" s="31"/>
      <c r="B744" s="6"/>
      <c r="C744" s="29"/>
      <c r="D744" s="29"/>
    </row>
    <row r="745">
      <c r="A745" s="31"/>
      <c r="B745" s="6"/>
      <c r="C745" s="29"/>
      <c r="D745" s="29"/>
    </row>
    <row r="746">
      <c r="A746" s="31"/>
      <c r="B746" s="6"/>
      <c r="C746" s="29"/>
      <c r="D746" s="29"/>
    </row>
    <row r="747">
      <c r="A747" s="31"/>
      <c r="B747" s="6"/>
      <c r="C747" s="29"/>
      <c r="D747" s="29"/>
    </row>
    <row r="748">
      <c r="A748" s="31"/>
      <c r="B748" s="6"/>
      <c r="C748" s="29"/>
      <c r="D748" s="29"/>
    </row>
    <row r="749">
      <c r="A749" s="31"/>
      <c r="B749" s="6"/>
      <c r="C749" s="29"/>
      <c r="D749" s="29"/>
    </row>
    <row r="750">
      <c r="A750" s="31"/>
      <c r="B750" s="6"/>
      <c r="C750" s="29"/>
      <c r="D750" s="29"/>
    </row>
    <row r="751">
      <c r="A751" s="31"/>
      <c r="B751" s="6"/>
      <c r="C751" s="29"/>
      <c r="D751" s="29"/>
    </row>
    <row r="752">
      <c r="A752" s="31"/>
      <c r="B752" s="6"/>
      <c r="C752" s="29"/>
      <c r="D752" s="29"/>
    </row>
    <row r="753">
      <c r="A753" s="31"/>
      <c r="B753" s="6"/>
      <c r="C753" s="29"/>
      <c r="D753" s="29"/>
    </row>
    <row r="754">
      <c r="A754" s="31"/>
      <c r="B754" s="6"/>
      <c r="C754" s="29"/>
      <c r="D754" s="29"/>
    </row>
    <row r="755">
      <c r="A755" s="31"/>
      <c r="B755" s="6"/>
      <c r="C755" s="29"/>
      <c r="D755" s="29"/>
    </row>
    <row r="756">
      <c r="A756" s="31"/>
      <c r="B756" s="6"/>
      <c r="C756" s="29"/>
      <c r="D756" s="29"/>
    </row>
    <row r="757">
      <c r="A757" s="31"/>
      <c r="B757" s="6"/>
      <c r="C757" s="29"/>
      <c r="D757" s="29"/>
    </row>
    <row r="758">
      <c r="A758" s="31"/>
      <c r="B758" s="6"/>
      <c r="C758" s="29"/>
      <c r="D758" s="29"/>
    </row>
    <row r="759">
      <c r="A759" s="31"/>
      <c r="B759" s="6"/>
      <c r="C759" s="29"/>
      <c r="D759" s="29"/>
    </row>
    <row r="760">
      <c r="A760" s="31"/>
      <c r="B760" s="6"/>
      <c r="C760" s="29"/>
      <c r="D760" s="29"/>
    </row>
    <row r="761">
      <c r="A761" s="31"/>
      <c r="B761" s="6"/>
      <c r="C761" s="29"/>
      <c r="D761" s="29"/>
    </row>
    <row r="762">
      <c r="A762" s="31"/>
      <c r="B762" s="6"/>
      <c r="C762" s="29"/>
      <c r="D762" s="29"/>
    </row>
    <row r="763">
      <c r="A763" s="31"/>
      <c r="B763" s="6"/>
      <c r="C763" s="29"/>
      <c r="D763" s="29"/>
    </row>
    <row r="764">
      <c r="A764" s="31"/>
      <c r="B764" s="6"/>
      <c r="C764" s="29"/>
      <c r="D764" s="29"/>
    </row>
    <row r="765">
      <c r="A765" s="31"/>
      <c r="B765" s="6"/>
      <c r="C765" s="29"/>
      <c r="D765" s="29"/>
    </row>
    <row r="766">
      <c r="A766" s="31"/>
      <c r="B766" s="6"/>
      <c r="C766" s="29"/>
      <c r="D766" s="29"/>
    </row>
    <row r="767">
      <c r="A767" s="31"/>
      <c r="B767" s="6"/>
      <c r="C767" s="29"/>
      <c r="D767" s="29"/>
    </row>
    <row r="768">
      <c r="A768" s="31"/>
      <c r="B768" s="6"/>
      <c r="C768" s="29"/>
      <c r="D768" s="29"/>
    </row>
    <row r="769">
      <c r="A769" s="31"/>
      <c r="B769" s="6"/>
      <c r="C769" s="29"/>
      <c r="D769" s="29"/>
    </row>
    <row r="770">
      <c r="A770" s="31"/>
      <c r="B770" s="6"/>
      <c r="C770" s="29"/>
      <c r="D770" s="29"/>
    </row>
    <row r="771">
      <c r="A771" s="31"/>
      <c r="B771" s="6"/>
      <c r="C771" s="29"/>
      <c r="D771" s="29"/>
    </row>
    <row r="772">
      <c r="A772" s="31"/>
      <c r="B772" s="6"/>
      <c r="C772" s="29"/>
      <c r="D772" s="29"/>
    </row>
    <row r="773">
      <c r="A773" s="31"/>
      <c r="B773" s="6"/>
      <c r="C773" s="29"/>
      <c r="D773" s="29"/>
    </row>
    <row r="774">
      <c r="A774" s="31"/>
      <c r="B774" s="6"/>
      <c r="C774" s="29"/>
      <c r="D774" s="29"/>
    </row>
    <row r="775">
      <c r="A775" s="31"/>
      <c r="B775" s="6"/>
      <c r="C775" s="29"/>
      <c r="D775" s="29"/>
    </row>
    <row r="776">
      <c r="A776" s="31"/>
      <c r="B776" s="6"/>
      <c r="C776" s="29"/>
      <c r="D776" s="29"/>
    </row>
    <row r="777">
      <c r="A777" s="31"/>
      <c r="B777" s="6"/>
      <c r="C777" s="29"/>
      <c r="D777" s="29"/>
    </row>
    <row r="778">
      <c r="A778" s="31"/>
      <c r="B778" s="6"/>
      <c r="C778" s="29"/>
      <c r="D778" s="29"/>
    </row>
    <row r="779">
      <c r="A779" s="31"/>
      <c r="B779" s="6"/>
      <c r="C779" s="29"/>
      <c r="D779" s="29"/>
    </row>
    <row r="780">
      <c r="A780" s="31"/>
      <c r="B780" s="6"/>
      <c r="C780" s="29"/>
      <c r="D780" s="29"/>
    </row>
    <row r="781">
      <c r="A781" s="31"/>
      <c r="B781" s="6"/>
      <c r="C781" s="29"/>
      <c r="D781" s="29"/>
    </row>
    <row r="782">
      <c r="A782" s="31"/>
      <c r="B782" s="6"/>
      <c r="C782" s="29"/>
      <c r="D782" s="29"/>
    </row>
    <row r="783">
      <c r="A783" s="31"/>
      <c r="B783" s="6"/>
      <c r="C783" s="29"/>
      <c r="D783" s="29"/>
    </row>
    <row r="784">
      <c r="A784" s="31"/>
      <c r="B784" s="6"/>
      <c r="C784" s="29"/>
      <c r="D784" s="29"/>
    </row>
    <row r="785">
      <c r="A785" s="31"/>
      <c r="B785" s="6"/>
      <c r="C785" s="29"/>
      <c r="D785" s="29"/>
    </row>
    <row r="786">
      <c r="A786" s="31"/>
      <c r="B786" s="6"/>
      <c r="C786" s="29"/>
      <c r="D786" s="29"/>
    </row>
    <row r="787">
      <c r="A787" s="31"/>
      <c r="B787" s="6"/>
      <c r="C787" s="29"/>
      <c r="D787" s="29"/>
    </row>
    <row r="788">
      <c r="A788" s="31"/>
      <c r="B788" s="6"/>
      <c r="C788" s="29"/>
      <c r="D788" s="29"/>
    </row>
    <row r="789">
      <c r="A789" s="31"/>
      <c r="B789" s="6"/>
      <c r="C789" s="29"/>
      <c r="D789" s="29"/>
    </row>
    <row r="790">
      <c r="A790" s="31"/>
      <c r="B790" s="6"/>
      <c r="C790" s="29"/>
      <c r="D790" s="29"/>
    </row>
    <row r="791">
      <c r="A791" s="31"/>
      <c r="B791" s="6"/>
      <c r="C791" s="29"/>
      <c r="D791" s="29"/>
    </row>
    <row r="792">
      <c r="A792" s="31"/>
      <c r="B792" s="6"/>
      <c r="C792" s="29"/>
      <c r="D792" s="29"/>
    </row>
    <row r="793">
      <c r="A793" s="31"/>
      <c r="B793" s="6"/>
      <c r="C793" s="29"/>
      <c r="D793" s="29"/>
    </row>
    <row r="794">
      <c r="A794" s="31"/>
      <c r="B794" s="6"/>
      <c r="C794" s="29"/>
      <c r="D794" s="29"/>
    </row>
    <row r="795">
      <c r="A795" s="31"/>
      <c r="B795" s="6"/>
      <c r="C795" s="29"/>
      <c r="D795" s="29"/>
    </row>
    <row r="796">
      <c r="A796" s="31"/>
      <c r="B796" s="6"/>
      <c r="C796" s="29"/>
      <c r="D796" s="29"/>
    </row>
    <row r="797">
      <c r="A797" s="31"/>
      <c r="B797" s="6"/>
      <c r="C797" s="29"/>
      <c r="D797" s="29"/>
    </row>
    <row r="798">
      <c r="A798" s="31"/>
      <c r="B798" s="6"/>
      <c r="C798" s="29"/>
      <c r="D798" s="29"/>
    </row>
    <row r="799">
      <c r="A799" s="31"/>
      <c r="B799" s="6"/>
      <c r="C799" s="29"/>
      <c r="D799" s="29"/>
    </row>
    <row r="800">
      <c r="A800" s="31"/>
      <c r="B800" s="6"/>
      <c r="C800" s="29"/>
      <c r="D800" s="29"/>
    </row>
    <row r="801">
      <c r="A801" s="31"/>
      <c r="B801" s="6"/>
      <c r="C801" s="29"/>
      <c r="D801" s="29"/>
    </row>
    <row r="802">
      <c r="A802" s="31"/>
      <c r="B802" s="6"/>
      <c r="C802" s="29"/>
      <c r="D802" s="29"/>
    </row>
    <row r="803">
      <c r="A803" s="31"/>
      <c r="B803" s="6"/>
      <c r="C803" s="29"/>
      <c r="D803" s="29"/>
    </row>
    <row r="804">
      <c r="A804" s="31"/>
      <c r="B804" s="6"/>
      <c r="C804" s="29"/>
      <c r="D804" s="29"/>
    </row>
    <row r="805">
      <c r="A805" s="31"/>
      <c r="B805" s="6"/>
      <c r="C805" s="29"/>
      <c r="D805" s="29"/>
    </row>
    <row r="806">
      <c r="A806" s="31"/>
      <c r="B806" s="6"/>
      <c r="C806" s="29"/>
      <c r="D806" s="29"/>
    </row>
    <row r="807">
      <c r="A807" s="31"/>
      <c r="B807" s="6"/>
      <c r="C807" s="29"/>
      <c r="D807" s="29"/>
    </row>
    <row r="808">
      <c r="A808" s="31"/>
      <c r="B808" s="6"/>
      <c r="C808" s="29"/>
      <c r="D808" s="29"/>
    </row>
    <row r="809">
      <c r="A809" s="31"/>
      <c r="B809" s="6"/>
      <c r="C809" s="29"/>
      <c r="D809" s="29"/>
    </row>
    <row r="810">
      <c r="A810" s="31"/>
      <c r="B810" s="6"/>
      <c r="C810" s="29"/>
      <c r="D810" s="29"/>
    </row>
    <row r="811">
      <c r="A811" s="31"/>
      <c r="B811" s="6"/>
      <c r="C811" s="29"/>
      <c r="D811" s="29"/>
    </row>
    <row r="812">
      <c r="A812" s="31"/>
      <c r="B812" s="6"/>
      <c r="C812" s="29"/>
      <c r="D812" s="29"/>
    </row>
    <row r="813">
      <c r="A813" s="31"/>
      <c r="B813" s="6"/>
      <c r="C813" s="29"/>
      <c r="D813" s="29"/>
    </row>
    <row r="814">
      <c r="A814" s="31"/>
      <c r="B814" s="6"/>
      <c r="C814" s="29"/>
      <c r="D814" s="29"/>
    </row>
    <row r="815">
      <c r="A815" s="31"/>
      <c r="B815" s="6"/>
      <c r="C815" s="29"/>
      <c r="D815" s="29"/>
    </row>
    <row r="816">
      <c r="A816" s="31"/>
      <c r="B816" s="6"/>
      <c r="C816" s="29"/>
      <c r="D816" s="29"/>
    </row>
    <row r="817">
      <c r="A817" s="31"/>
      <c r="B817" s="6"/>
      <c r="C817" s="29"/>
      <c r="D817" s="29"/>
    </row>
    <row r="818">
      <c r="A818" s="31"/>
      <c r="B818" s="6"/>
      <c r="C818" s="29"/>
      <c r="D818" s="29"/>
    </row>
    <row r="819">
      <c r="A819" s="31"/>
      <c r="B819" s="6"/>
      <c r="C819" s="29"/>
      <c r="D819" s="29"/>
    </row>
    <row r="820">
      <c r="A820" s="31"/>
      <c r="B820" s="6"/>
      <c r="C820" s="29"/>
      <c r="D820" s="29"/>
    </row>
    <row r="821">
      <c r="A821" s="31"/>
      <c r="B821" s="6"/>
      <c r="C821" s="29"/>
      <c r="D821" s="29"/>
    </row>
    <row r="822">
      <c r="A822" s="31"/>
      <c r="B822" s="6"/>
      <c r="C822" s="29"/>
      <c r="D822" s="29"/>
    </row>
    <row r="823">
      <c r="A823" s="31"/>
      <c r="B823" s="6"/>
      <c r="C823" s="29"/>
      <c r="D823" s="29"/>
    </row>
    <row r="824">
      <c r="A824" s="31"/>
      <c r="B824" s="6"/>
      <c r="C824" s="29"/>
      <c r="D824" s="29"/>
    </row>
    <row r="825">
      <c r="A825" s="31"/>
      <c r="B825" s="6"/>
      <c r="C825" s="29"/>
      <c r="D825" s="29"/>
    </row>
    <row r="826">
      <c r="A826" s="31"/>
      <c r="B826" s="6"/>
      <c r="C826" s="29"/>
      <c r="D826" s="29"/>
    </row>
    <row r="827">
      <c r="A827" s="31"/>
      <c r="B827" s="6"/>
      <c r="C827" s="29"/>
      <c r="D827" s="29"/>
    </row>
    <row r="828">
      <c r="A828" s="31"/>
      <c r="B828" s="6"/>
      <c r="C828" s="29"/>
      <c r="D828" s="29"/>
    </row>
    <row r="829">
      <c r="A829" s="31"/>
      <c r="B829" s="6"/>
      <c r="C829" s="29"/>
      <c r="D829" s="29"/>
    </row>
    <row r="830">
      <c r="A830" s="31"/>
      <c r="B830" s="6"/>
      <c r="C830" s="29"/>
      <c r="D830" s="29"/>
    </row>
    <row r="831">
      <c r="A831" s="31"/>
      <c r="B831" s="6"/>
      <c r="C831" s="29"/>
      <c r="D831" s="29"/>
    </row>
    <row r="832">
      <c r="A832" s="31"/>
      <c r="B832" s="6"/>
      <c r="C832" s="29"/>
      <c r="D832" s="29"/>
    </row>
    <row r="833">
      <c r="A833" s="31"/>
      <c r="B833" s="6"/>
      <c r="C833" s="29"/>
      <c r="D833" s="29"/>
    </row>
    <row r="834">
      <c r="A834" s="31"/>
      <c r="B834" s="6"/>
      <c r="C834" s="29"/>
      <c r="D834" s="29"/>
    </row>
    <row r="835">
      <c r="A835" s="31"/>
      <c r="B835" s="6"/>
      <c r="C835" s="29"/>
      <c r="D835" s="29"/>
    </row>
    <row r="836">
      <c r="A836" s="31"/>
      <c r="B836" s="6"/>
      <c r="C836" s="29"/>
      <c r="D836" s="29"/>
    </row>
    <row r="837">
      <c r="A837" s="31"/>
      <c r="B837" s="6"/>
      <c r="C837" s="29"/>
      <c r="D837" s="29"/>
    </row>
    <row r="838">
      <c r="A838" s="31"/>
      <c r="B838" s="6"/>
      <c r="C838" s="29"/>
      <c r="D838" s="29"/>
    </row>
    <row r="839">
      <c r="A839" s="31"/>
      <c r="B839" s="6"/>
      <c r="C839" s="29"/>
      <c r="D839" s="29"/>
    </row>
    <row r="840">
      <c r="A840" s="31"/>
      <c r="B840" s="6"/>
      <c r="C840" s="29"/>
      <c r="D840" s="29"/>
    </row>
    <row r="841">
      <c r="A841" s="31"/>
      <c r="B841" s="6"/>
      <c r="C841" s="29"/>
      <c r="D841" s="29"/>
    </row>
    <row r="842">
      <c r="A842" s="31"/>
      <c r="B842" s="6"/>
      <c r="C842" s="29"/>
      <c r="D842" s="29"/>
    </row>
    <row r="843">
      <c r="A843" s="31"/>
      <c r="B843" s="6"/>
      <c r="C843" s="29"/>
      <c r="D843" s="29"/>
    </row>
    <row r="844">
      <c r="A844" s="31"/>
      <c r="B844" s="6"/>
      <c r="C844" s="29"/>
      <c r="D844" s="29"/>
    </row>
    <row r="845">
      <c r="A845" s="31"/>
      <c r="B845" s="6"/>
      <c r="C845" s="29"/>
      <c r="D845" s="29"/>
    </row>
    <row r="846">
      <c r="A846" s="31"/>
      <c r="B846" s="6"/>
      <c r="C846" s="29"/>
      <c r="D846" s="29"/>
    </row>
    <row r="847">
      <c r="A847" s="31"/>
      <c r="B847" s="6"/>
      <c r="C847" s="29"/>
      <c r="D847" s="29"/>
    </row>
    <row r="848">
      <c r="A848" s="31"/>
      <c r="B848" s="6"/>
      <c r="C848" s="29"/>
      <c r="D848" s="29"/>
    </row>
    <row r="849">
      <c r="A849" s="31"/>
      <c r="B849" s="6"/>
      <c r="C849" s="29"/>
      <c r="D849" s="29"/>
    </row>
    <row r="850">
      <c r="A850" s="31"/>
      <c r="B850" s="6"/>
      <c r="C850" s="29"/>
      <c r="D850" s="29"/>
    </row>
    <row r="851">
      <c r="A851" s="31"/>
      <c r="B851" s="6"/>
      <c r="C851" s="29"/>
      <c r="D851" s="29"/>
    </row>
    <row r="852">
      <c r="A852" s="31"/>
      <c r="B852" s="6"/>
      <c r="C852" s="29"/>
      <c r="D852" s="29"/>
    </row>
    <row r="853">
      <c r="A853" s="31"/>
      <c r="B853" s="6"/>
      <c r="C853" s="29"/>
      <c r="D853" s="29"/>
    </row>
    <row r="854">
      <c r="A854" s="31"/>
      <c r="B854" s="6"/>
      <c r="C854" s="29"/>
      <c r="D854" s="29"/>
    </row>
    <row r="855">
      <c r="A855" s="31"/>
      <c r="B855" s="6"/>
      <c r="C855" s="29"/>
      <c r="D855" s="29"/>
    </row>
    <row r="856">
      <c r="A856" s="31"/>
      <c r="B856" s="6"/>
      <c r="C856" s="29"/>
      <c r="D856" s="29"/>
    </row>
    <row r="857">
      <c r="A857" s="31"/>
      <c r="B857" s="6"/>
      <c r="C857" s="29"/>
      <c r="D857" s="29"/>
    </row>
    <row r="858">
      <c r="A858" s="31"/>
      <c r="B858" s="6"/>
      <c r="C858" s="29"/>
      <c r="D858" s="29"/>
    </row>
    <row r="859">
      <c r="A859" s="31"/>
      <c r="B859" s="6"/>
      <c r="C859" s="29"/>
      <c r="D859" s="29"/>
    </row>
    <row r="860">
      <c r="A860" s="31"/>
      <c r="B860" s="6"/>
      <c r="C860" s="29"/>
      <c r="D860" s="29"/>
    </row>
    <row r="861">
      <c r="A861" s="31"/>
      <c r="B861" s="6"/>
      <c r="C861" s="29"/>
      <c r="D861" s="29"/>
    </row>
    <row r="862">
      <c r="A862" s="31"/>
      <c r="B862" s="6"/>
      <c r="C862" s="29"/>
      <c r="D862" s="29"/>
    </row>
    <row r="863">
      <c r="A863" s="31"/>
      <c r="B863" s="6"/>
      <c r="C863" s="29"/>
      <c r="D863" s="29"/>
    </row>
    <row r="864">
      <c r="A864" s="31"/>
      <c r="B864" s="6"/>
      <c r="C864" s="29"/>
      <c r="D864" s="29"/>
    </row>
    <row r="865">
      <c r="A865" s="31"/>
      <c r="B865" s="6"/>
      <c r="C865" s="29"/>
      <c r="D865" s="29"/>
    </row>
    <row r="866">
      <c r="A866" s="31"/>
      <c r="B866" s="6"/>
      <c r="C866" s="29"/>
      <c r="D866" s="29"/>
    </row>
    <row r="867">
      <c r="A867" s="31"/>
      <c r="B867" s="6"/>
      <c r="C867" s="29"/>
      <c r="D867" s="29"/>
    </row>
    <row r="868">
      <c r="A868" s="31"/>
      <c r="B868" s="6"/>
      <c r="C868" s="29"/>
      <c r="D868" s="29"/>
    </row>
    <row r="869">
      <c r="A869" s="31"/>
      <c r="B869" s="6"/>
      <c r="C869" s="29"/>
      <c r="D869" s="29"/>
    </row>
    <row r="870">
      <c r="A870" s="31"/>
      <c r="B870" s="6"/>
      <c r="C870" s="29"/>
      <c r="D870" s="29"/>
    </row>
    <row r="871">
      <c r="A871" s="31"/>
      <c r="B871" s="6"/>
      <c r="C871" s="29"/>
      <c r="D871" s="29"/>
    </row>
    <row r="872">
      <c r="A872" s="31"/>
      <c r="B872" s="6"/>
      <c r="C872" s="29"/>
      <c r="D872" s="29"/>
    </row>
    <row r="873">
      <c r="A873" s="31"/>
      <c r="B873" s="6"/>
      <c r="C873" s="29"/>
      <c r="D873" s="29"/>
    </row>
    <row r="874">
      <c r="A874" s="31"/>
      <c r="B874" s="6"/>
      <c r="C874" s="29"/>
      <c r="D874" s="29"/>
    </row>
    <row r="875">
      <c r="A875" s="31"/>
      <c r="B875" s="6"/>
      <c r="C875" s="29"/>
      <c r="D875" s="29"/>
    </row>
    <row r="876">
      <c r="A876" s="31"/>
      <c r="B876" s="6"/>
      <c r="C876" s="29"/>
      <c r="D876" s="29"/>
    </row>
    <row r="877">
      <c r="A877" s="31"/>
      <c r="B877" s="6"/>
      <c r="C877" s="29"/>
      <c r="D877" s="29"/>
    </row>
    <row r="878">
      <c r="A878" s="31"/>
      <c r="B878" s="6"/>
      <c r="C878" s="29"/>
      <c r="D878" s="29"/>
    </row>
    <row r="879">
      <c r="A879" s="31"/>
      <c r="B879" s="6"/>
      <c r="C879" s="29"/>
      <c r="D879" s="29"/>
    </row>
    <row r="880">
      <c r="A880" s="31"/>
      <c r="B880" s="6"/>
      <c r="C880" s="29"/>
      <c r="D880" s="29"/>
    </row>
    <row r="881">
      <c r="A881" s="31"/>
      <c r="B881" s="6"/>
      <c r="C881" s="29"/>
      <c r="D881" s="29"/>
    </row>
    <row r="882">
      <c r="A882" s="31"/>
      <c r="B882" s="6"/>
      <c r="C882" s="29"/>
      <c r="D882" s="29"/>
    </row>
    <row r="883">
      <c r="A883" s="31"/>
      <c r="B883" s="6"/>
      <c r="C883" s="29"/>
      <c r="D883" s="29"/>
    </row>
    <row r="884">
      <c r="A884" s="31"/>
      <c r="B884" s="6"/>
      <c r="C884" s="29"/>
      <c r="D884" s="29"/>
    </row>
    <row r="885">
      <c r="A885" s="31"/>
      <c r="B885" s="6"/>
      <c r="C885" s="29"/>
      <c r="D885" s="29"/>
    </row>
    <row r="886">
      <c r="A886" s="31"/>
      <c r="B886" s="6"/>
      <c r="C886" s="29"/>
      <c r="D886" s="29"/>
    </row>
    <row r="887">
      <c r="A887" s="31"/>
      <c r="B887" s="6"/>
      <c r="C887" s="29"/>
      <c r="D887" s="29"/>
    </row>
    <row r="888">
      <c r="A888" s="31"/>
      <c r="B888" s="6"/>
      <c r="C888" s="29"/>
      <c r="D888" s="29"/>
    </row>
    <row r="889">
      <c r="A889" s="31"/>
      <c r="B889" s="6"/>
      <c r="C889" s="29"/>
      <c r="D889" s="29"/>
    </row>
    <row r="890">
      <c r="A890" s="31"/>
      <c r="B890" s="6"/>
      <c r="C890" s="29"/>
      <c r="D890" s="29"/>
    </row>
    <row r="891">
      <c r="A891" s="31"/>
      <c r="B891" s="6"/>
      <c r="C891" s="29"/>
      <c r="D891" s="29"/>
    </row>
    <row r="892">
      <c r="A892" s="31"/>
      <c r="B892" s="6"/>
      <c r="C892" s="29"/>
      <c r="D892" s="29"/>
    </row>
    <row r="893">
      <c r="A893" s="31"/>
      <c r="B893" s="6"/>
      <c r="C893" s="29"/>
      <c r="D893" s="29"/>
    </row>
    <row r="894">
      <c r="A894" s="31"/>
      <c r="B894" s="6"/>
      <c r="C894" s="29"/>
      <c r="D894" s="29"/>
    </row>
    <row r="895">
      <c r="A895" s="31"/>
      <c r="B895" s="6"/>
      <c r="C895" s="29"/>
      <c r="D895" s="29"/>
    </row>
    <row r="896">
      <c r="A896" s="31"/>
      <c r="B896" s="6"/>
      <c r="C896" s="29"/>
      <c r="D896" s="29"/>
    </row>
    <row r="897">
      <c r="A897" s="31"/>
      <c r="B897" s="6"/>
      <c r="C897" s="29"/>
      <c r="D897" s="29"/>
    </row>
    <row r="898">
      <c r="A898" s="31"/>
      <c r="B898" s="6"/>
      <c r="C898" s="29"/>
      <c r="D898" s="29"/>
    </row>
    <row r="899">
      <c r="A899" s="31"/>
      <c r="B899" s="6"/>
      <c r="C899" s="29"/>
      <c r="D899" s="29"/>
    </row>
    <row r="900">
      <c r="A900" s="31"/>
      <c r="B900" s="6"/>
      <c r="C900" s="29"/>
      <c r="D900" s="29"/>
    </row>
    <row r="901">
      <c r="A901" s="31"/>
      <c r="B901" s="6"/>
      <c r="C901" s="29"/>
      <c r="D901" s="29"/>
    </row>
    <row r="902">
      <c r="A902" s="31"/>
      <c r="B902" s="6"/>
      <c r="C902" s="29"/>
      <c r="D902" s="29"/>
    </row>
    <row r="903">
      <c r="A903" s="31"/>
      <c r="B903" s="6"/>
      <c r="C903" s="29"/>
      <c r="D903" s="29"/>
    </row>
    <row r="904">
      <c r="A904" s="31"/>
      <c r="B904" s="6"/>
      <c r="C904" s="29"/>
      <c r="D904" s="29"/>
    </row>
    <row r="905">
      <c r="A905" s="31"/>
      <c r="B905" s="6"/>
      <c r="C905" s="29"/>
      <c r="D905" s="29"/>
    </row>
    <row r="906">
      <c r="A906" s="31"/>
      <c r="B906" s="6"/>
      <c r="C906" s="29"/>
      <c r="D906" s="29"/>
    </row>
    <row r="907">
      <c r="A907" s="31"/>
      <c r="B907" s="6"/>
      <c r="C907" s="29"/>
      <c r="D907" s="29"/>
    </row>
    <row r="908">
      <c r="A908" s="31"/>
      <c r="B908" s="6"/>
      <c r="C908" s="29"/>
      <c r="D908" s="29"/>
    </row>
    <row r="909">
      <c r="A909" s="31"/>
      <c r="B909" s="6"/>
      <c r="C909" s="29"/>
      <c r="D909" s="29"/>
    </row>
    <row r="910">
      <c r="A910" s="31"/>
      <c r="B910" s="6"/>
      <c r="C910" s="29"/>
      <c r="D910" s="29"/>
    </row>
    <row r="911">
      <c r="A911" s="31"/>
      <c r="B911" s="6"/>
      <c r="C911" s="29"/>
      <c r="D911" s="29"/>
    </row>
    <row r="912">
      <c r="A912" s="31"/>
      <c r="B912" s="6"/>
      <c r="C912" s="29"/>
      <c r="D912" s="29"/>
    </row>
    <row r="913">
      <c r="A913" s="31"/>
      <c r="B913" s="6"/>
      <c r="C913" s="29"/>
      <c r="D913" s="29"/>
    </row>
    <row r="914">
      <c r="A914" s="31"/>
      <c r="B914" s="6"/>
      <c r="C914" s="29"/>
      <c r="D914" s="29"/>
    </row>
    <row r="915">
      <c r="A915" s="31"/>
      <c r="B915" s="6"/>
      <c r="C915" s="29"/>
      <c r="D915" s="29"/>
    </row>
    <row r="916">
      <c r="A916" s="31"/>
      <c r="B916" s="6"/>
      <c r="C916" s="29"/>
      <c r="D916" s="29"/>
    </row>
    <row r="917">
      <c r="A917" s="31"/>
      <c r="B917" s="6"/>
      <c r="C917" s="29"/>
      <c r="D917" s="29"/>
    </row>
    <row r="918">
      <c r="A918" s="31"/>
      <c r="B918" s="6"/>
      <c r="C918" s="29"/>
      <c r="D918" s="29"/>
    </row>
    <row r="919">
      <c r="A919" s="31"/>
      <c r="B919" s="6"/>
      <c r="C919" s="29"/>
      <c r="D919" s="29"/>
    </row>
    <row r="920">
      <c r="A920" s="31"/>
      <c r="B920" s="6"/>
      <c r="C920" s="29"/>
      <c r="D920" s="29"/>
    </row>
    <row r="921">
      <c r="A921" s="31"/>
      <c r="B921" s="6"/>
      <c r="C921" s="29"/>
      <c r="D921" s="29"/>
    </row>
    <row r="922">
      <c r="A922" s="31"/>
      <c r="B922" s="6"/>
      <c r="C922" s="29"/>
      <c r="D922" s="29"/>
    </row>
    <row r="923">
      <c r="A923" s="31"/>
      <c r="B923" s="6"/>
      <c r="C923" s="29"/>
      <c r="D923" s="29"/>
    </row>
    <row r="924">
      <c r="A924" s="31"/>
      <c r="B924" s="6"/>
      <c r="C924" s="29"/>
      <c r="D924" s="29"/>
    </row>
    <row r="925">
      <c r="A925" s="31"/>
      <c r="B925" s="6"/>
      <c r="C925" s="29"/>
      <c r="D925" s="29"/>
    </row>
    <row r="926">
      <c r="A926" s="31"/>
      <c r="B926" s="6"/>
      <c r="C926" s="29"/>
      <c r="D926" s="29"/>
    </row>
    <row r="927">
      <c r="A927" s="31"/>
      <c r="B927" s="6"/>
      <c r="C927" s="29"/>
      <c r="D927" s="29"/>
    </row>
    <row r="928">
      <c r="A928" s="31"/>
      <c r="B928" s="6"/>
      <c r="C928" s="29"/>
      <c r="D928" s="29"/>
    </row>
    <row r="929">
      <c r="A929" s="31"/>
      <c r="B929" s="6"/>
      <c r="C929" s="29"/>
      <c r="D929" s="29"/>
    </row>
    <row r="930">
      <c r="A930" s="31"/>
      <c r="B930" s="6"/>
      <c r="C930" s="29"/>
      <c r="D930" s="29"/>
    </row>
    <row r="931">
      <c r="A931" s="31"/>
      <c r="B931" s="6"/>
      <c r="C931" s="29"/>
      <c r="D931" s="29"/>
    </row>
    <row r="932">
      <c r="A932" s="31"/>
      <c r="B932" s="6"/>
      <c r="C932" s="29"/>
      <c r="D932" s="29"/>
    </row>
    <row r="933">
      <c r="A933" s="31"/>
      <c r="B933" s="6"/>
      <c r="C933" s="29"/>
      <c r="D933" s="29"/>
    </row>
    <row r="934">
      <c r="A934" s="31"/>
      <c r="B934" s="6"/>
      <c r="C934" s="29"/>
      <c r="D934" s="29"/>
    </row>
    <row r="935">
      <c r="A935" s="31"/>
      <c r="B935" s="6"/>
      <c r="C935" s="29"/>
      <c r="D935" s="29"/>
    </row>
    <row r="936">
      <c r="A936" s="31"/>
      <c r="B936" s="6"/>
      <c r="C936" s="29"/>
      <c r="D936" s="29"/>
    </row>
    <row r="937">
      <c r="A937" s="31"/>
      <c r="B937" s="6"/>
      <c r="C937" s="29"/>
      <c r="D937" s="29"/>
    </row>
    <row r="938">
      <c r="A938" s="31"/>
      <c r="B938" s="6"/>
      <c r="C938" s="29"/>
      <c r="D938" s="29"/>
    </row>
    <row r="939">
      <c r="A939" s="31"/>
      <c r="B939" s="6"/>
      <c r="C939" s="29"/>
      <c r="D939" s="29"/>
    </row>
    <row r="940">
      <c r="A940" s="31"/>
      <c r="B940" s="6"/>
      <c r="C940" s="29"/>
      <c r="D940" s="29"/>
    </row>
    <row r="941">
      <c r="A941" s="31"/>
      <c r="B941" s="6"/>
      <c r="C941" s="29"/>
      <c r="D941" s="29"/>
    </row>
    <row r="942">
      <c r="A942" s="31"/>
      <c r="B942" s="6"/>
      <c r="C942" s="29"/>
      <c r="D942" s="29"/>
    </row>
    <row r="943">
      <c r="A943" s="31"/>
      <c r="B943" s="6"/>
      <c r="C943" s="29"/>
      <c r="D943" s="29"/>
    </row>
    <row r="944">
      <c r="A944" s="31"/>
      <c r="B944" s="6"/>
      <c r="C944" s="29"/>
      <c r="D944" s="29"/>
    </row>
    <row r="945">
      <c r="A945" s="31"/>
      <c r="B945" s="6"/>
      <c r="C945" s="29"/>
      <c r="D945" s="29"/>
    </row>
    <row r="946">
      <c r="A946" s="31"/>
      <c r="B946" s="6"/>
      <c r="C946" s="29"/>
      <c r="D946" s="29"/>
    </row>
    <row r="947">
      <c r="A947" s="31"/>
      <c r="B947" s="6"/>
      <c r="C947" s="29"/>
      <c r="D947" s="29"/>
    </row>
    <row r="948">
      <c r="A948" s="31"/>
      <c r="B948" s="6"/>
      <c r="C948" s="29"/>
      <c r="D948" s="29"/>
    </row>
    <row r="949">
      <c r="A949" s="31"/>
      <c r="B949" s="6"/>
      <c r="C949" s="29"/>
      <c r="D949" s="29"/>
    </row>
    <row r="950">
      <c r="A950" s="31"/>
      <c r="B950" s="6"/>
      <c r="C950" s="29"/>
      <c r="D950" s="29"/>
    </row>
    <row r="951">
      <c r="A951" s="31"/>
      <c r="B951" s="6"/>
      <c r="C951" s="29"/>
      <c r="D951" s="29"/>
    </row>
    <row r="952">
      <c r="A952" s="31"/>
      <c r="B952" s="6"/>
      <c r="C952" s="29"/>
      <c r="D952" s="29"/>
    </row>
    <row r="953">
      <c r="A953" s="31"/>
      <c r="B953" s="6"/>
      <c r="C953" s="29"/>
      <c r="D953" s="29"/>
    </row>
    <row r="954">
      <c r="A954" s="31"/>
      <c r="B954" s="6"/>
      <c r="C954" s="29"/>
      <c r="D954" s="29"/>
    </row>
    <row r="955">
      <c r="A955" s="31"/>
      <c r="B955" s="6"/>
      <c r="C955" s="29"/>
      <c r="D955" s="29"/>
    </row>
    <row r="956">
      <c r="A956" s="31"/>
      <c r="B956" s="6"/>
      <c r="C956" s="29"/>
      <c r="D956" s="29"/>
    </row>
    <row r="957">
      <c r="A957" s="31"/>
      <c r="B957" s="6"/>
      <c r="C957" s="29"/>
      <c r="D957" s="29"/>
    </row>
    <row r="958">
      <c r="A958" s="31"/>
      <c r="B958" s="6"/>
      <c r="C958" s="29"/>
      <c r="D958" s="29"/>
    </row>
    <row r="959">
      <c r="A959" s="31"/>
      <c r="B959" s="6"/>
      <c r="C959" s="29"/>
      <c r="D959" s="29"/>
    </row>
    <row r="960">
      <c r="A960" s="31"/>
      <c r="B960" s="6"/>
      <c r="C960" s="29"/>
      <c r="D960" s="29"/>
    </row>
    <row r="961">
      <c r="A961" s="31"/>
      <c r="B961" s="6"/>
      <c r="C961" s="29"/>
      <c r="D961" s="29"/>
    </row>
    <row r="962">
      <c r="A962" s="31"/>
      <c r="B962" s="6"/>
      <c r="C962" s="29"/>
      <c r="D962" s="29"/>
    </row>
    <row r="963">
      <c r="A963" s="31"/>
      <c r="B963" s="6"/>
      <c r="C963" s="29"/>
      <c r="D963" s="29"/>
    </row>
    <row r="964">
      <c r="A964" s="31"/>
      <c r="B964" s="6"/>
      <c r="C964" s="29"/>
      <c r="D964" s="29"/>
    </row>
    <row r="965">
      <c r="A965" s="31"/>
      <c r="B965" s="6"/>
      <c r="C965" s="29"/>
      <c r="D965" s="29"/>
    </row>
    <row r="966">
      <c r="A966" s="31"/>
      <c r="B966" s="6"/>
      <c r="C966" s="29"/>
      <c r="D966" s="29"/>
    </row>
    <row r="967">
      <c r="A967" s="31"/>
      <c r="B967" s="6"/>
      <c r="C967" s="29"/>
      <c r="D967" s="29"/>
    </row>
    <row r="968">
      <c r="A968" s="31"/>
      <c r="B968" s="6"/>
      <c r="C968" s="29"/>
      <c r="D968" s="29"/>
    </row>
    <row r="969">
      <c r="A969" s="31"/>
      <c r="B969" s="6"/>
      <c r="C969" s="29"/>
      <c r="D969" s="29"/>
    </row>
    <row r="970">
      <c r="A970" s="31"/>
      <c r="B970" s="6"/>
      <c r="C970" s="29"/>
      <c r="D970" s="29"/>
    </row>
    <row r="971">
      <c r="A971" s="31"/>
      <c r="B971" s="6"/>
      <c r="C971" s="29"/>
      <c r="D971" s="29"/>
    </row>
    <row r="972">
      <c r="A972" s="31"/>
      <c r="B972" s="6"/>
      <c r="C972" s="29"/>
      <c r="D972" s="29"/>
    </row>
    <row r="973">
      <c r="A973" s="31"/>
      <c r="B973" s="6"/>
      <c r="C973" s="29"/>
      <c r="D973" s="29"/>
    </row>
    <row r="974">
      <c r="A974" s="31"/>
      <c r="B974" s="6"/>
      <c r="C974" s="29"/>
      <c r="D974" s="29"/>
    </row>
    <row r="975">
      <c r="A975" s="31"/>
      <c r="B975" s="6"/>
      <c r="C975" s="29"/>
      <c r="D975" s="29"/>
    </row>
    <row r="976">
      <c r="A976" s="31"/>
      <c r="B976" s="6"/>
      <c r="C976" s="29"/>
      <c r="D976" s="29"/>
    </row>
    <row r="977">
      <c r="A977" s="31"/>
      <c r="B977" s="6"/>
      <c r="C977" s="29"/>
      <c r="D977" s="29"/>
    </row>
    <row r="978">
      <c r="A978" s="31"/>
      <c r="B978" s="6"/>
      <c r="C978" s="29"/>
      <c r="D978" s="29"/>
    </row>
    <row r="979">
      <c r="A979" s="31"/>
      <c r="B979" s="6"/>
      <c r="C979" s="29"/>
      <c r="D979" s="29"/>
    </row>
    <row r="980">
      <c r="A980" s="31"/>
      <c r="B980" s="6"/>
      <c r="C980" s="29"/>
      <c r="D980" s="29"/>
    </row>
    <row r="981">
      <c r="A981" s="31"/>
      <c r="B981" s="6"/>
      <c r="C981" s="29"/>
      <c r="D981" s="29"/>
    </row>
    <row r="982">
      <c r="A982" s="31"/>
      <c r="B982" s="6"/>
      <c r="C982" s="29"/>
      <c r="D982" s="29"/>
    </row>
    <row r="983">
      <c r="A983" s="31"/>
      <c r="B983" s="6"/>
      <c r="C983" s="29"/>
      <c r="D983" s="29"/>
    </row>
    <row r="984">
      <c r="A984" s="31"/>
      <c r="B984" s="6"/>
      <c r="C984" s="29"/>
      <c r="D984" s="29"/>
    </row>
    <row r="985">
      <c r="A985" s="31"/>
      <c r="B985" s="6"/>
      <c r="C985" s="29"/>
      <c r="D985" s="29"/>
    </row>
    <row r="986">
      <c r="A986" s="31"/>
      <c r="B986" s="6"/>
      <c r="C986" s="29"/>
      <c r="D986" s="29"/>
    </row>
    <row r="987">
      <c r="A987" s="31"/>
      <c r="B987" s="6"/>
      <c r="C987" s="29"/>
      <c r="D987" s="29"/>
    </row>
    <row r="988">
      <c r="A988" s="31"/>
      <c r="B988" s="6"/>
      <c r="C988" s="29"/>
      <c r="D988" s="29"/>
    </row>
    <row r="989">
      <c r="A989" s="31"/>
      <c r="B989" s="6"/>
      <c r="C989" s="29"/>
      <c r="D989" s="29"/>
    </row>
    <row r="990">
      <c r="A990" s="31"/>
      <c r="B990" s="6"/>
      <c r="C990" s="29"/>
      <c r="D990" s="29"/>
    </row>
    <row r="991">
      <c r="A991" s="31"/>
      <c r="B991" s="6"/>
      <c r="C991" s="29"/>
      <c r="D991" s="29"/>
    </row>
    <row r="992">
      <c r="A992" s="31"/>
      <c r="B992" s="6"/>
      <c r="C992" s="29"/>
      <c r="D992" s="29"/>
    </row>
    <row r="993">
      <c r="A993" s="31"/>
      <c r="B993" s="6"/>
      <c r="C993" s="29"/>
      <c r="D993" s="29"/>
    </row>
    <row r="994">
      <c r="A994" s="31"/>
      <c r="B994" s="6"/>
      <c r="C994" s="29"/>
      <c r="D994" s="29"/>
    </row>
    <row r="995">
      <c r="A995" s="31"/>
      <c r="B995" s="6"/>
      <c r="C995" s="29"/>
      <c r="D995" s="29"/>
    </row>
    <row r="996">
      <c r="A996" s="31"/>
      <c r="B996" s="6"/>
      <c r="C996" s="29"/>
      <c r="D996" s="29"/>
    </row>
    <row r="997">
      <c r="A997" s="31"/>
      <c r="B997" s="6"/>
      <c r="C997" s="29"/>
      <c r="D997" s="29"/>
    </row>
    <row r="998">
      <c r="A998" s="31"/>
      <c r="B998" s="6"/>
      <c r="C998" s="29"/>
      <c r="D998" s="29"/>
    </row>
    <row r="999">
      <c r="A999" s="31"/>
      <c r="B999" s="6"/>
      <c r="C999" s="29"/>
      <c r="D999" s="29"/>
    </row>
  </sheetData>
  <mergeCells count="13">
    <mergeCell ref="A21:C21"/>
    <mergeCell ref="A22:C22"/>
    <mergeCell ref="A23:C23"/>
    <mergeCell ref="A24:C24"/>
    <mergeCell ref="A25:C25"/>
    <mergeCell ref="A26:C26"/>
    <mergeCell ref="A2:A3"/>
    <mergeCell ref="A4:A7"/>
    <mergeCell ref="A8:A12"/>
    <mergeCell ref="D8:D9"/>
    <mergeCell ref="A18:C18"/>
    <mergeCell ref="A19:C19"/>
    <mergeCell ref="A20:C20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10"/>
    <hyperlink r:id="rId9" ref="D11"/>
    <hyperlink r:id="rId10" ref="D12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5" max="5" width="42.29"/>
    <col customWidth="1" min="6" max="6" width="21.0"/>
    <col customWidth="1" min="7" max="7" width="34.0"/>
    <col customWidth="1" min="8" max="8" width="78.14"/>
  </cols>
  <sheetData>
    <row r="1">
      <c r="A1" s="51"/>
      <c r="B1" s="52" t="s">
        <v>186</v>
      </c>
      <c r="C1" s="53" t="s">
        <v>187</v>
      </c>
      <c r="D1" s="53" t="s">
        <v>188</v>
      </c>
      <c r="E1" s="53" t="s">
        <v>189</v>
      </c>
      <c r="F1" s="53" t="s">
        <v>190</v>
      </c>
      <c r="G1" s="53" t="s">
        <v>191</v>
      </c>
      <c r="H1" s="54" t="s">
        <v>5</v>
      </c>
    </row>
    <row r="2">
      <c r="A2" s="52">
        <v>0.0</v>
      </c>
      <c r="B2" s="55">
        <v>5930.0</v>
      </c>
      <c r="C2" s="55" t="s">
        <v>192</v>
      </c>
      <c r="D2" s="55">
        <v>126380.0</v>
      </c>
      <c r="E2" s="55" t="s">
        <v>193</v>
      </c>
      <c r="F2" s="56">
        <v>1.25319E7</v>
      </c>
      <c r="G2" s="56">
        <v>177122.0</v>
      </c>
      <c r="H2" s="57"/>
    </row>
    <row r="3">
      <c r="A3" s="58">
        <v>1.0</v>
      </c>
      <c r="B3" s="55">
        <v>660.0</v>
      </c>
      <c r="C3" s="55" t="s">
        <v>194</v>
      </c>
      <c r="D3" s="55">
        <v>164779.0</v>
      </c>
      <c r="E3" s="55" t="s">
        <v>193</v>
      </c>
      <c r="F3" s="56">
        <v>4691884.0</v>
      </c>
      <c r="G3" s="56">
        <v>80758.0</v>
      </c>
      <c r="H3" s="57"/>
    </row>
    <row r="4">
      <c r="A4" s="58">
        <v>2.0</v>
      </c>
      <c r="B4" s="55">
        <v>35420.0</v>
      </c>
      <c r="C4" s="55" t="s">
        <v>195</v>
      </c>
      <c r="D4" s="55">
        <v>266961.0</v>
      </c>
      <c r="E4" s="55" t="s">
        <v>196</v>
      </c>
      <c r="F4" s="56">
        <v>77420.0</v>
      </c>
      <c r="G4" s="56">
        <v>1398.0</v>
      </c>
      <c r="H4" s="59" t="s">
        <v>197</v>
      </c>
    </row>
    <row r="5">
      <c r="A5" s="58">
        <v>3.0</v>
      </c>
      <c r="B5" s="55">
        <v>35720.0</v>
      </c>
      <c r="C5" s="55" t="s">
        <v>198</v>
      </c>
      <c r="D5" s="55">
        <v>258801.0</v>
      </c>
      <c r="E5" s="55" t="s">
        <v>196</v>
      </c>
      <c r="F5" s="55">
        <v>76926.0</v>
      </c>
      <c r="G5" s="55">
        <v>1585.0</v>
      </c>
      <c r="H5" s="57"/>
    </row>
    <row r="6">
      <c r="A6" s="58">
        <v>4.0</v>
      </c>
      <c r="B6" s="55">
        <v>207940.0</v>
      </c>
      <c r="C6" s="55" t="s">
        <v>199</v>
      </c>
      <c r="D6" s="55">
        <v>877059.0</v>
      </c>
      <c r="E6" s="55" t="s">
        <v>193</v>
      </c>
      <c r="F6" s="56">
        <v>124807.0</v>
      </c>
      <c r="G6" s="56">
        <v>2529.0</v>
      </c>
      <c r="H6" s="57"/>
    </row>
    <row r="7">
      <c r="A7" s="58">
        <v>5.0</v>
      </c>
      <c r="B7" s="55">
        <v>51910.0</v>
      </c>
      <c r="C7" s="55" t="s">
        <v>200</v>
      </c>
      <c r="D7" s="55">
        <v>356361.0</v>
      </c>
      <c r="E7" s="55" t="s">
        <v>193</v>
      </c>
      <c r="F7" s="56">
        <v>8176631.0</v>
      </c>
      <c r="G7" s="56">
        <v>152392.0</v>
      </c>
      <c r="H7" s="57"/>
    </row>
    <row r="8">
      <c r="A8" s="58">
        <v>6.0</v>
      </c>
      <c r="B8" s="55">
        <v>6400.0</v>
      </c>
      <c r="C8" s="55" t="s">
        <v>201</v>
      </c>
      <c r="D8" s="55">
        <v>126362.0</v>
      </c>
      <c r="E8" s="55" t="s">
        <v>193</v>
      </c>
      <c r="F8" s="56">
        <v>561499.0</v>
      </c>
      <c r="G8" s="56">
        <v>11601.0</v>
      </c>
      <c r="H8" s="57"/>
    </row>
    <row r="9">
      <c r="A9" s="58">
        <v>7.0</v>
      </c>
      <c r="B9" s="55">
        <v>5380.0</v>
      </c>
      <c r="C9" s="55" t="s">
        <v>202</v>
      </c>
      <c r="D9" s="55">
        <v>164742.0</v>
      </c>
      <c r="E9" s="55" t="s">
        <v>193</v>
      </c>
      <c r="F9" s="60">
        <v>2396316.0</v>
      </c>
      <c r="G9" s="56">
        <v>24450.0</v>
      </c>
      <c r="H9" s="51"/>
    </row>
    <row r="10">
      <c r="A10" s="58">
        <v>8.0</v>
      </c>
      <c r="B10" s="55">
        <v>68270.0</v>
      </c>
      <c r="C10" s="55" t="s">
        <v>203</v>
      </c>
      <c r="D10" s="55">
        <v>413046.0</v>
      </c>
      <c r="E10" s="55" t="s">
        <v>193</v>
      </c>
      <c r="F10" s="56">
        <v>52602.0</v>
      </c>
      <c r="G10" s="56">
        <v>1066.0</v>
      </c>
      <c r="H10" s="57"/>
    </row>
    <row r="11">
      <c r="A11" s="58">
        <v>9.0</v>
      </c>
      <c r="B11" s="55">
        <v>270.0</v>
      </c>
      <c r="C11" s="55" t="s">
        <v>204</v>
      </c>
      <c r="D11" s="55">
        <v>106641.0</v>
      </c>
      <c r="E11" s="55" t="s">
        <v>193</v>
      </c>
      <c r="F11" s="56">
        <v>708661.0</v>
      </c>
      <c r="G11" s="56">
        <v>14279.0</v>
      </c>
      <c r="H11" s="57"/>
    </row>
    <row r="12">
      <c r="A12" s="58">
        <v>10.0</v>
      </c>
      <c r="B12" s="55">
        <v>5490.0</v>
      </c>
      <c r="C12" s="55" t="s">
        <v>205</v>
      </c>
      <c r="D12" s="55">
        <v>155319.0</v>
      </c>
      <c r="E12" s="55" t="s">
        <v>193</v>
      </c>
      <c r="F12" s="56">
        <v>7.5669968E7</v>
      </c>
      <c r="G12" s="56">
        <v>382757.0</v>
      </c>
      <c r="H12" s="57"/>
    </row>
    <row r="13">
      <c r="A13" s="58">
        <v>11.0</v>
      </c>
      <c r="B13" s="55">
        <v>12330.0</v>
      </c>
      <c r="C13" s="55" t="s">
        <v>206</v>
      </c>
      <c r="D13" s="55">
        <v>164788.0</v>
      </c>
      <c r="E13" s="55" t="s">
        <v>193</v>
      </c>
      <c r="F13" s="56">
        <v>163165.0</v>
      </c>
      <c r="G13" s="56">
        <v>3308.0</v>
      </c>
      <c r="H13" s="57"/>
    </row>
    <row r="14">
      <c r="A14" s="58">
        <v>12.0</v>
      </c>
      <c r="B14" s="55">
        <v>28260.0</v>
      </c>
      <c r="C14" s="55" t="s">
        <v>207</v>
      </c>
      <c r="D14" s="55">
        <v>149655.0</v>
      </c>
      <c r="E14" s="55" t="s">
        <v>208</v>
      </c>
      <c r="F14" s="56">
        <v>85209.0</v>
      </c>
      <c r="G14" s="56">
        <v>1805.0</v>
      </c>
      <c r="H14" s="57"/>
    </row>
    <row r="15">
      <c r="A15" s="58">
        <v>13.0</v>
      </c>
      <c r="B15" s="55">
        <v>66570.0</v>
      </c>
      <c r="C15" s="55" t="s">
        <v>209</v>
      </c>
      <c r="D15" s="55">
        <v>401731.0</v>
      </c>
      <c r="E15" s="55" t="s">
        <v>193</v>
      </c>
      <c r="F15" s="56">
        <v>601281.0</v>
      </c>
      <c r="G15" s="56">
        <v>66072.0</v>
      </c>
      <c r="H15" s="57"/>
    </row>
    <row r="16">
      <c r="A16" s="58">
        <v>14.0</v>
      </c>
      <c r="B16" s="55">
        <v>302440.0</v>
      </c>
      <c r="C16" s="55" t="s">
        <v>210</v>
      </c>
      <c r="D16" s="55">
        <v>1319899.0</v>
      </c>
      <c r="E16" s="55" t="s">
        <v>193</v>
      </c>
      <c r="F16" s="55">
        <v>522184.0</v>
      </c>
      <c r="G16" s="51"/>
      <c r="H16" s="57"/>
    </row>
    <row r="17">
      <c r="A17" s="58">
        <v>15.0</v>
      </c>
      <c r="B17" s="55">
        <v>96770.0</v>
      </c>
      <c r="C17" s="55" t="s">
        <v>211</v>
      </c>
      <c r="D17" s="55">
        <v>631518.0</v>
      </c>
      <c r="E17" s="55" t="s">
        <v>193</v>
      </c>
      <c r="F17" s="56">
        <v>194294.0</v>
      </c>
      <c r="G17" s="56">
        <v>3962.0</v>
      </c>
      <c r="H17" s="57"/>
    </row>
    <row r="18">
      <c r="A18" s="58">
        <v>16.0</v>
      </c>
      <c r="B18" s="55">
        <v>51900.0</v>
      </c>
      <c r="C18" s="55" t="s">
        <v>212</v>
      </c>
      <c r="D18" s="55">
        <v>356370.0</v>
      </c>
      <c r="E18" s="55" t="s">
        <v>193</v>
      </c>
      <c r="F18" s="55">
        <v>45314.0</v>
      </c>
      <c r="G18" s="55">
        <v>990.0</v>
      </c>
      <c r="H18" s="57"/>
    </row>
    <row r="19">
      <c r="A19" s="58">
        <v>17.0</v>
      </c>
      <c r="B19" s="55">
        <v>17670.0</v>
      </c>
      <c r="C19" s="55" t="s">
        <v>213</v>
      </c>
      <c r="D19" s="55">
        <v>159023.0</v>
      </c>
      <c r="E19" s="55" t="s">
        <v>196</v>
      </c>
      <c r="F19" s="56">
        <v>1039973.0</v>
      </c>
      <c r="G19" s="56">
        <v>21371.0</v>
      </c>
      <c r="H19" s="57"/>
    </row>
    <row r="20">
      <c r="A20" s="58">
        <v>18.0</v>
      </c>
      <c r="B20" s="55">
        <v>105560.0</v>
      </c>
      <c r="C20" s="55" t="s">
        <v>214</v>
      </c>
      <c r="D20" s="55">
        <v>688996.0</v>
      </c>
      <c r="E20" s="55" t="s">
        <v>215</v>
      </c>
      <c r="F20" s="60">
        <v>139888.0</v>
      </c>
      <c r="G20" s="56">
        <v>2638.0</v>
      </c>
      <c r="H20" s="57"/>
    </row>
    <row r="21">
      <c r="A21" s="58">
        <v>19.0</v>
      </c>
      <c r="B21" s="55">
        <v>55550.0</v>
      </c>
      <c r="C21" s="55" t="s">
        <v>216</v>
      </c>
      <c r="D21" s="55">
        <v>382199.0</v>
      </c>
      <c r="E21" s="55" t="s">
        <v>215</v>
      </c>
      <c r="F21" s="55">
        <v>90878.0</v>
      </c>
      <c r="G21" s="55">
        <v>222.0</v>
      </c>
      <c r="H21" s="57"/>
    </row>
    <row r="22">
      <c r="A22" s="58">
        <v>20.0</v>
      </c>
      <c r="B22" s="55">
        <v>34730.0</v>
      </c>
      <c r="C22" s="55" t="s">
        <v>217</v>
      </c>
      <c r="D22" s="55">
        <v>181712.0</v>
      </c>
      <c r="E22" s="55" t="s">
        <v>215</v>
      </c>
      <c r="F22" s="55">
        <v>64014.0</v>
      </c>
      <c r="G22" s="55">
        <v>1340.0</v>
      </c>
      <c r="H22" s="57"/>
    </row>
    <row r="23">
      <c r="A23" s="58">
        <v>21.0</v>
      </c>
      <c r="B23" s="55">
        <v>11200.0</v>
      </c>
      <c r="C23" s="55" t="s">
        <v>218</v>
      </c>
      <c r="D23" s="55">
        <v>164645.0</v>
      </c>
      <c r="E23" s="55" t="s">
        <v>219</v>
      </c>
      <c r="F23" s="61">
        <v>4911970.0</v>
      </c>
      <c r="G23" s="61">
        <v>60440.0</v>
      </c>
      <c r="H23" s="62" t="s">
        <v>220</v>
      </c>
    </row>
    <row r="24">
      <c r="A24" s="58">
        <v>22.0</v>
      </c>
      <c r="B24" s="55">
        <v>15760.0</v>
      </c>
      <c r="C24" s="55" t="s">
        <v>221</v>
      </c>
      <c r="D24" s="55">
        <v>159193.0</v>
      </c>
      <c r="E24" s="55" t="s">
        <v>222</v>
      </c>
      <c r="F24" s="63">
        <v>1043445.0</v>
      </c>
      <c r="G24" s="63">
        <v>6989.0</v>
      </c>
      <c r="H24" s="57"/>
    </row>
    <row r="25">
      <c r="A25" s="58">
        <v>23.0</v>
      </c>
      <c r="B25" s="55">
        <v>3550.0</v>
      </c>
      <c r="C25" s="55" t="s">
        <v>223</v>
      </c>
      <c r="D25" s="55">
        <v>120021.0</v>
      </c>
      <c r="E25" s="55" t="s">
        <v>215</v>
      </c>
      <c r="F25" s="64"/>
      <c r="G25" s="64"/>
      <c r="H25" s="65" t="s">
        <v>224</v>
      </c>
    </row>
    <row r="26">
      <c r="A26" s="58">
        <v>24.0</v>
      </c>
      <c r="B26" s="55">
        <v>32830.0</v>
      </c>
      <c r="C26" s="55" t="s">
        <v>225</v>
      </c>
      <c r="D26" s="55">
        <v>126256.0</v>
      </c>
      <c r="E26" s="55" t="s">
        <v>215</v>
      </c>
      <c r="F26" s="63">
        <v>66811.0</v>
      </c>
      <c r="G26" s="55">
        <v>911.0</v>
      </c>
      <c r="H26" s="57"/>
    </row>
    <row r="27">
      <c r="A27" s="58">
        <v>25.0</v>
      </c>
      <c r="B27" s="55">
        <v>361610.0</v>
      </c>
      <c r="C27" s="55" t="s">
        <v>226</v>
      </c>
      <c r="D27" s="55">
        <v>1386916.0</v>
      </c>
      <c r="E27" s="55" t="s">
        <v>193</v>
      </c>
      <c r="F27" s="56">
        <v>129486.0</v>
      </c>
      <c r="G27" s="56">
        <v>2625.0</v>
      </c>
      <c r="H27" s="57"/>
    </row>
    <row r="28">
      <c r="A28" s="58">
        <v>26.0</v>
      </c>
      <c r="B28" s="55">
        <v>9150.0</v>
      </c>
      <c r="C28" s="55" t="s">
        <v>227</v>
      </c>
      <c r="D28" s="55">
        <v>126371.0</v>
      </c>
      <c r="E28" s="55" t="s">
        <v>193</v>
      </c>
      <c r="F28" s="56">
        <v>444101.0</v>
      </c>
      <c r="G28" s="56">
        <v>9166.0</v>
      </c>
      <c r="H28" s="57"/>
    </row>
    <row r="29">
      <c r="A29" s="58">
        <v>27.0</v>
      </c>
      <c r="B29" s="55">
        <v>36570.0</v>
      </c>
      <c r="C29" s="55" t="s">
        <v>228</v>
      </c>
      <c r="D29" s="55">
        <v>261443.0</v>
      </c>
      <c r="E29" s="55" t="s">
        <v>196</v>
      </c>
      <c r="F29" s="55">
        <v>13541.0</v>
      </c>
      <c r="G29" s="55">
        <v>287.0</v>
      </c>
      <c r="H29" s="57"/>
    </row>
    <row r="30">
      <c r="A30" s="58">
        <v>28.0</v>
      </c>
      <c r="B30" s="55">
        <v>18260.0</v>
      </c>
      <c r="C30" s="55" t="s">
        <v>229</v>
      </c>
      <c r="D30" s="55">
        <v>126186.0</v>
      </c>
      <c r="E30" s="55" t="s">
        <v>196</v>
      </c>
      <c r="F30" s="56">
        <v>95277.0</v>
      </c>
      <c r="G30" s="56">
        <v>1949.0</v>
      </c>
      <c r="H30" s="57"/>
    </row>
    <row r="31">
      <c r="A31" s="58">
        <v>29.0</v>
      </c>
      <c r="B31" s="55">
        <v>86790.0</v>
      </c>
      <c r="C31" s="55" t="s">
        <v>230</v>
      </c>
      <c r="D31" s="55">
        <v>547583.0</v>
      </c>
      <c r="E31" s="55" t="s">
        <v>215</v>
      </c>
      <c r="F31" s="55">
        <v>63946.0</v>
      </c>
      <c r="G31" s="55">
        <v>1352.0</v>
      </c>
      <c r="H31" s="57"/>
    </row>
    <row r="32">
      <c r="A32" s="58">
        <v>30.0</v>
      </c>
      <c r="B32" s="55">
        <v>90430.0</v>
      </c>
      <c r="C32" s="55" t="s">
        <v>231</v>
      </c>
      <c r="D32" s="55">
        <v>583424.0</v>
      </c>
      <c r="E32" s="55" t="s">
        <v>193</v>
      </c>
      <c r="F32" s="55">
        <v>45003.0</v>
      </c>
      <c r="G32" s="55">
        <v>918.0</v>
      </c>
      <c r="H32" s="57"/>
    </row>
    <row r="33">
      <c r="A33" s="58">
        <v>31.0</v>
      </c>
      <c r="B33" s="55">
        <v>3670.0</v>
      </c>
      <c r="C33" s="55" t="s">
        <v>232</v>
      </c>
      <c r="D33" s="55">
        <v>155276.0</v>
      </c>
      <c r="E33" s="55" t="s">
        <v>193</v>
      </c>
      <c r="F33" s="56">
        <v>2271028.0</v>
      </c>
      <c r="G33" s="56">
        <v>14301.0</v>
      </c>
      <c r="H33" s="57"/>
    </row>
    <row r="34">
      <c r="A34" s="58">
        <v>32.0</v>
      </c>
      <c r="B34" s="55">
        <v>33780.0</v>
      </c>
      <c r="C34" s="55" t="s">
        <v>233</v>
      </c>
      <c r="D34" s="55">
        <v>244455.0</v>
      </c>
      <c r="E34" s="55" t="s">
        <v>193</v>
      </c>
      <c r="F34" s="56">
        <v>113788.0</v>
      </c>
      <c r="G34" s="56">
        <v>2206.0</v>
      </c>
      <c r="H34" s="57"/>
    </row>
    <row r="35">
      <c r="A35" s="58">
        <v>33.0</v>
      </c>
      <c r="B35" s="55">
        <v>352820.0</v>
      </c>
      <c r="C35" s="55" t="s">
        <v>234</v>
      </c>
      <c r="D35" s="55">
        <v>1204056.0</v>
      </c>
      <c r="E35" s="55" t="s">
        <v>196</v>
      </c>
      <c r="F35" s="64"/>
      <c r="G35" s="64"/>
      <c r="H35" s="66" t="s">
        <v>235</v>
      </c>
    </row>
    <row r="36">
      <c r="A36" s="58">
        <v>34.0</v>
      </c>
      <c r="B36" s="55">
        <v>34020.0</v>
      </c>
      <c r="C36" s="55" t="s">
        <v>236</v>
      </c>
      <c r="D36" s="55">
        <v>159616.0</v>
      </c>
      <c r="E36" s="55" t="s">
        <v>193</v>
      </c>
      <c r="F36" s="56">
        <v>229314.0</v>
      </c>
      <c r="G36" s="56">
        <v>4377.0</v>
      </c>
      <c r="H36" s="57"/>
    </row>
    <row r="37">
      <c r="A37" s="58">
        <v>35.0</v>
      </c>
      <c r="B37" s="55">
        <v>3490.0</v>
      </c>
      <c r="C37" s="55" t="s">
        <v>237</v>
      </c>
      <c r="D37" s="55">
        <v>113526.0</v>
      </c>
      <c r="E37" s="55" t="s">
        <v>208</v>
      </c>
      <c r="F37" s="56">
        <v>366230.0</v>
      </c>
      <c r="G37" s="56">
        <v>5592.0</v>
      </c>
      <c r="H37" s="57"/>
    </row>
    <row r="38">
      <c r="A38" s="58">
        <v>36.0</v>
      </c>
      <c r="B38" s="55">
        <v>251270.0</v>
      </c>
      <c r="C38" s="55" t="s">
        <v>238</v>
      </c>
      <c r="D38" s="55">
        <v>904672.0</v>
      </c>
      <c r="E38" s="55" t="s">
        <v>196</v>
      </c>
      <c r="F38" s="64"/>
      <c r="G38" s="64"/>
      <c r="H38" s="66" t="s">
        <v>235</v>
      </c>
    </row>
    <row r="39">
      <c r="A39" s="58">
        <v>37.0</v>
      </c>
      <c r="B39" s="55">
        <v>810.0</v>
      </c>
      <c r="C39" s="55" t="s">
        <v>239</v>
      </c>
      <c r="D39" s="55">
        <v>139214.0</v>
      </c>
      <c r="E39" s="55" t="s">
        <v>215</v>
      </c>
      <c r="F39" s="55">
        <v>15153.0</v>
      </c>
      <c r="G39" s="55">
        <v>307.0</v>
      </c>
      <c r="H39" s="57"/>
    </row>
    <row r="40">
      <c r="A40" s="58">
        <v>38.0</v>
      </c>
      <c r="B40" s="55">
        <v>10950.0</v>
      </c>
      <c r="C40" s="55" t="s">
        <v>240</v>
      </c>
      <c r="D40" s="55">
        <v>138279.0</v>
      </c>
      <c r="E40" s="55" t="s">
        <v>193</v>
      </c>
      <c r="F40" s="56">
        <v>9579376.0</v>
      </c>
      <c r="G40" s="56">
        <v>125785.0</v>
      </c>
      <c r="H40" s="57"/>
    </row>
    <row r="41">
      <c r="A41" s="58">
        <v>39.0</v>
      </c>
      <c r="B41" s="55">
        <v>10130.0</v>
      </c>
      <c r="C41" s="55" t="s">
        <v>241</v>
      </c>
      <c r="D41" s="55">
        <v>102858.0</v>
      </c>
      <c r="E41" s="55" t="s">
        <v>193</v>
      </c>
      <c r="F41" s="56">
        <v>3534549.0</v>
      </c>
      <c r="G41" s="56">
        <v>50347.0</v>
      </c>
      <c r="H41" s="57"/>
    </row>
    <row r="42">
      <c r="A42" s="58">
        <v>40.0</v>
      </c>
      <c r="B42" s="55">
        <v>326030.0</v>
      </c>
      <c r="C42" s="55" t="s">
        <v>242</v>
      </c>
      <c r="D42" s="55">
        <v>878696.0</v>
      </c>
      <c r="E42" s="55" t="s">
        <v>243</v>
      </c>
      <c r="F42" s="55">
        <v>1211.0</v>
      </c>
      <c r="G42" s="55">
        <v>13.0</v>
      </c>
      <c r="H42" s="57"/>
    </row>
    <row r="43">
      <c r="A43" s="58">
        <v>41.0</v>
      </c>
      <c r="B43" s="55">
        <v>18880.0</v>
      </c>
      <c r="C43" s="55" t="s">
        <v>244</v>
      </c>
      <c r="D43" s="55">
        <v>161125.0</v>
      </c>
      <c r="E43" s="55" t="s">
        <v>193</v>
      </c>
      <c r="F43" s="56">
        <v>59979.0</v>
      </c>
      <c r="G43" s="56">
        <v>1241.0</v>
      </c>
      <c r="H43" s="57"/>
    </row>
    <row r="44">
      <c r="A44" s="58">
        <v>42.0</v>
      </c>
      <c r="B44" s="55">
        <v>30200.0</v>
      </c>
      <c r="C44" s="55" t="s">
        <v>245</v>
      </c>
      <c r="D44" s="55">
        <v>190321.0</v>
      </c>
      <c r="E44" s="55" t="s">
        <v>219</v>
      </c>
      <c r="F44" s="56">
        <v>1218419.0</v>
      </c>
      <c r="G44" s="56">
        <v>24967.0</v>
      </c>
      <c r="H44" s="57"/>
    </row>
    <row r="45">
      <c r="A45" s="58">
        <v>43.0</v>
      </c>
      <c r="B45" s="55">
        <v>11170.0</v>
      </c>
      <c r="C45" s="55" t="s">
        <v>246</v>
      </c>
      <c r="D45" s="55">
        <v>165413.0</v>
      </c>
      <c r="E45" s="55" t="s">
        <v>193</v>
      </c>
      <c r="F45" s="56">
        <v>5570916.0</v>
      </c>
      <c r="G45" s="56">
        <v>100847.0</v>
      </c>
      <c r="H45" s="57"/>
    </row>
    <row r="46">
      <c r="A46" s="58">
        <v>44.0</v>
      </c>
      <c r="B46" s="55">
        <v>316140.0</v>
      </c>
      <c r="C46" s="55" t="s">
        <v>247</v>
      </c>
      <c r="D46" s="55">
        <v>1350869.0</v>
      </c>
      <c r="E46" s="55" t="s">
        <v>215</v>
      </c>
      <c r="F46" s="55">
        <v>78903.0</v>
      </c>
      <c r="G46" s="55">
        <v>1615.0</v>
      </c>
      <c r="H46" s="57"/>
    </row>
    <row r="47">
      <c r="A47" s="58">
        <v>45.0</v>
      </c>
      <c r="B47" s="55">
        <v>9540.0</v>
      </c>
      <c r="C47" s="55" t="s">
        <v>248</v>
      </c>
      <c r="D47" s="55">
        <v>164830.0</v>
      </c>
      <c r="E47" s="55" t="s">
        <v>193</v>
      </c>
      <c r="F47" s="56">
        <v>6963.0</v>
      </c>
      <c r="G47" s="56">
        <v>136.0</v>
      </c>
      <c r="H47" s="57"/>
    </row>
    <row r="48">
      <c r="A48" s="58">
        <v>46.0</v>
      </c>
      <c r="B48" s="55">
        <v>9830.0</v>
      </c>
      <c r="C48" s="55" t="s">
        <v>249</v>
      </c>
      <c r="D48" s="55">
        <v>162461.0</v>
      </c>
      <c r="E48" s="55" t="s">
        <v>193</v>
      </c>
      <c r="F48" s="56">
        <v>2400795.0</v>
      </c>
      <c r="G48" s="56">
        <v>46529.0</v>
      </c>
      <c r="H48" s="57"/>
    </row>
    <row r="49">
      <c r="A49" s="58">
        <v>47.0</v>
      </c>
      <c r="B49" s="55">
        <v>24110.0</v>
      </c>
      <c r="C49" s="55" t="s">
        <v>250</v>
      </c>
      <c r="D49" s="55">
        <v>149646.0</v>
      </c>
      <c r="E49" s="55" t="s">
        <v>215</v>
      </c>
      <c r="F49" s="55">
        <v>59554.0</v>
      </c>
      <c r="G49" s="55">
        <v>60.0</v>
      </c>
      <c r="H49" s="57"/>
    </row>
    <row r="50">
      <c r="A50" s="58">
        <v>48.0</v>
      </c>
      <c r="B50" s="55">
        <v>34220.0</v>
      </c>
      <c r="C50" s="55" t="s">
        <v>251</v>
      </c>
      <c r="D50" s="55">
        <v>105873.0</v>
      </c>
      <c r="E50" s="55" t="s">
        <v>193</v>
      </c>
      <c r="F50" s="56">
        <v>4748200.0</v>
      </c>
      <c r="G50" s="56">
        <v>56668.0</v>
      </c>
      <c r="H50" s="57"/>
    </row>
    <row r="51">
      <c r="A51" s="58">
        <v>49.0</v>
      </c>
      <c r="B51" s="55">
        <v>86280.0</v>
      </c>
      <c r="C51" s="55" t="s">
        <v>252</v>
      </c>
      <c r="D51" s="55">
        <v>360595.0</v>
      </c>
      <c r="E51" s="55" t="s">
        <v>219</v>
      </c>
      <c r="F51" s="56">
        <v>79348.0</v>
      </c>
      <c r="G51" s="56">
        <v>1191.0</v>
      </c>
      <c r="H51" s="57"/>
    </row>
    <row r="52">
      <c r="A52" s="58">
        <v>50.0</v>
      </c>
      <c r="B52" s="55">
        <v>4020.0</v>
      </c>
      <c r="C52" s="55" t="s">
        <v>253</v>
      </c>
      <c r="D52" s="55">
        <v>145880.0</v>
      </c>
      <c r="E52" s="55" t="s">
        <v>193</v>
      </c>
      <c r="F52" s="56">
        <v>2.8623105E7</v>
      </c>
      <c r="G52" s="56">
        <v>122203.0</v>
      </c>
      <c r="H52" s="57"/>
    </row>
    <row r="53">
      <c r="A53" s="58">
        <v>51.0</v>
      </c>
      <c r="B53" s="55">
        <v>97950.0</v>
      </c>
      <c r="C53" s="55" t="s">
        <v>254</v>
      </c>
      <c r="D53" s="55">
        <v>635134.0</v>
      </c>
      <c r="E53" s="55" t="s">
        <v>193</v>
      </c>
      <c r="F53" s="56">
        <v>405811.0</v>
      </c>
      <c r="G53" s="56">
        <v>9252.0</v>
      </c>
      <c r="H53" s="57"/>
    </row>
    <row r="54">
      <c r="A54" s="58">
        <v>52.0</v>
      </c>
      <c r="B54" s="55">
        <v>32640.0</v>
      </c>
      <c r="C54" s="55" t="s">
        <v>255</v>
      </c>
      <c r="D54" s="55">
        <v>231363.0</v>
      </c>
      <c r="E54" s="55" t="s">
        <v>196</v>
      </c>
      <c r="F54" s="56">
        <v>1292594.0</v>
      </c>
      <c r="G54" s="56">
        <v>26610.0</v>
      </c>
      <c r="H54" s="57"/>
    </row>
    <row r="55">
      <c r="A55" s="58">
        <v>53.0</v>
      </c>
      <c r="B55" s="55">
        <v>11780.0</v>
      </c>
      <c r="C55" s="55" t="s">
        <v>256</v>
      </c>
      <c r="D55" s="55">
        <v>106368.0</v>
      </c>
      <c r="E55" s="55" t="s">
        <v>193</v>
      </c>
      <c r="F55" s="63">
        <v>3551243.0</v>
      </c>
      <c r="G55" s="63">
        <v>43206.0</v>
      </c>
      <c r="H55" s="57"/>
    </row>
    <row r="56">
      <c r="A56" s="58">
        <v>54.0</v>
      </c>
      <c r="B56" s="55">
        <v>35250.0</v>
      </c>
      <c r="C56" s="55" t="s">
        <v>257</v>
      </c>
      <c r="D56" s="55">
        <v>255619.0</v>
      </c>
      <c r="E56" s="55" t="s">
        <v>258</v>
      </c>
      <c r="F56" s="56">
        <v>58273.0</v>
      </c>
      <c r="G56" s="56">
        <v>1177.0</v>
      </c>
      <c r="H56" s="57"/>
    </row>
    <row r="57">
      <c r="A57" s="58">
        <v>55.0</v>
      </c>
      <c r="B57" s="55">
        <v>720.0</v>
      </c>
      <c r="C57" s="55" t="s">
        <v>259</v>
      </c>
      <c r="D57" s="55">
        <v>164478.0</v>
      </c>
      <c r="E57" s="55" t="s">
        <v>260</v>
      </c>
      <c r="F57" s="56">
        <v>75647.0</v>
      </c>
      <c r="G57" s="56">
        <v>1496.0</v>
      </c>
      <c r="H57" s="57"/>
    </row>
    <row r="58">
      <c r="A58" s="58">
        <v>56.0</v>
      </c>
      <c r="B58" s="55">
        <v>21240.0</v>
      </c>
      <c r="C58" s="55" t="s">
        <v>261</v>
      </c>
      <c r="D58" s="55">
        <v>170558.0</v>
      </c>
      <c r="E58" s="55" t="s">
        <v>262</v>
      </c>
      <c r="F58" s="55">
        <v>5572.0</v>
      </c>
      <c r="G58" s="55">
        <v>113.0</v>
      </c>
      <c r="H58" s="57"/>
    </row>
    <row r="59">
      <c r="A59" s="58">
        <v>57.0</v>
      </c>
      <c r="B59" s="55">
        <v>161390.0</v>
      </c>
      <c r="C59" s="55" t="s">
        <v>263</v>
      </c>
      <c r="D59" s="55">
        <v>937324.0</v>
      </c>
      <c r="E59" s="55" t="s">
        <v>193</v>
      </c>
      <c r="F59" s="56">
        <v>463240.0</v>
      </c>
      <c r="G59" s="56">
        <v>9457.0</v>
      </c>
      <c r="H59" s="57"/>
    </row>
    <row r="60">
      <c r="A60" s="58">
        <v>58.0</v>
      </c>
      <c r="B60" s="55">
        <v>11790.0</v>
      </c>
      <c r="C60" s="55" t="s">
        <v>264</v>
      </c>
      <c r="D60" s="55">
        <v>139889.0</v>
      </c>
      <c r="E60" s="55" t="s">
        <v>193</v>
      </c>
      <c r="F60" s="56">
        <v>187333.0</v>
      </c>
      <c r="G60" s="56">
        <v>3801.0</v>
      </c>
      <c r="H60" s="57"/>
    </row>
    <row r="61">
      <c r="A61" s="58">
        <v>59.0</v>
      </c>
      <c r="B61" s="55">
        <v>6800.0</v>
      </c>
      <c r="C61" s="55" t="s">
        <v>265</v>
      </c>
      <c r="D61" s="55">
        <v>111722.0</v>
      </c>
      <c r="E61" s="55" t="s">
        <v>215</v>
      </c>
      <c r="F61" s="55">
        <v>14120.0</v>
      </c>
      <c r="G61" s="55">
        <v>292.0</v>
      </c>
      <c r="H61" s="57"/>
    </row>
    <row r="62">
      <c r="A62" s="58">
        <v>60.0</v>
      </c>
      <c r="B62" s="55">
        <v>11070.0</v>
      </c>
      <c r="C62" s="55" t="s">
        <v>266</v>
      </c>
      <c r="D62" s="55">
        <v>105961.0</v>
      </c>
      <c r="E62" s="55" t="s">
        <v>193</v>
      </c>
      <c r="F62" s="56">
        <v>288486.0</v>
      </c>
      <c r="G62" s="56">
        <v>6031.0</v>
      </c>
      <c r="H62" s="57"/>
    </row>
    <row r="63">
      <c r="A63" s="58">
        <v>61.0</v>
      </c>
      <c r="B63" s="55">
        <v>267250.0</v>
      </c>
      <c r="C63" s="55" t="s">
        <v>267</v>
      </c>
      <c r="D63" s="55">
        <v>1205709.0</v>
      </c>
      <c r="E63" s="55" t="s">
        <v>193</v>
      </c>
      <c r="F63" s="55">
        <v>913979.0</v>
      </c>
      <c r="G63" s="55">
        <v>15712.0</v>
      </c>
      <c r="H63" s="59" t="s">
        <v>268</v>
      </c>
    </row>
    <row r="64">
      <c r="A64" s="58">
        <v>62.0</v>
      </c>
      <c r="B64" s="55">
        <v>71050.0</v>
      </c>
      <c r="C64" s="55" t="s">
        <v>269</v>
      </c>
      <c r="D64" s="55">
        <v>432102.0</v>
      </c>
      <c r="E64" s="55" t="s">
        <v>215</v>
      </c>
      <c r="F64" s="51"/>
      <c r="G64" s="55">
        <v>15864.0</v>
      </c>
      <c r="H64" s="67"/>
    </row>
    <row r="65">
      <c r="A65" s="58">
        <v>63.0</v>
      </c>
      <c r="B65" s="55">
        <v>8930.0</v>
      </c>
      <c r="C65" s="55" t="s">
        <v>270</v>
      </c>
      <c r="D65" s="55">
        <v>161426.0</v>
      </c>
      <c r="E65" s="55" t="s">
        <v>215</v>
      </c>
      <c r="F65" s="55">
        <v>70442.0</v>
      </c>
      <c r="G65" s="55">
        <v>1390611.0</v>
      </c>
      <c r="H65" s="57"/>
    </row>
    <row r="66">
      <c r="A66" s="58">
        <v>64.0</v>
      </c>
      <c r="B66" s="55">
        <v>139480.0</v>
      </c>
      <c r="C66" s="55" t="s">
        <v>271</v>
      </c>
      <c r="D66" s="55">
        <v>872984.0</v>
      </c>
      <c r="E66" s="55" t="s">
        <v>208</v>
      </c>
      <c r="F66" s="56">
        <v>520466.0</v>
      </c>
      <c r="G66" s="56">
        <v>10650.0</v>
      </c>
      <c r="H66" s="57"/>
    </row>
    <row r="67">
      <c r="A67" s="58">
        <v>65.0</v>
      </c>
      <c r="B67" s="55">
        <v>271560.0</v>
      </c>
      <c r="C67" s="55" t="s">
        <v>272</v>
      </c>
      <c r="D67" s="55">
        <v>1238169.0</v>
      </c>
      <c r="E67" s="55" t="s">
        <v>193</v>
      </c>
      <c r="F67" s="56">
        <v>67947.0</v>
      </c>
      <c r="G67" s="56">
        <v>1335.0</v>
      </c>
      <c r="H67" s="57"/>
    </row>
    <row r="68">
      <c r="A68" s="58">
        <v>66.0</v>
      </c>
      <c r="B68" s="55">
        <v>28050.0</v>
      </c>
      <c r="C68" s="55" t="s">
        <v>273</v>
      </c>
      <c r="D68" s="55">
        <v>126308.0</v>
      </c>
      <c r="E68" s="55" t="s">
        <v>274</v>
      </c>
      <c r="F68" s="55">
        <v>58666.0</v>
      </c>
      <c r="G68" s="55">
        <v>630625.0</v>
      </c>
      <c r="H68" s="57"/>
    </row>
    <row r="69">
      <c r="A69" s="58">
        <v>67.0</v>
      </c>
      <c r="B69" s="55">
        <v>2790.0</v>
      </c>
      <c r="C69" s="55" t="s">
        <v>275</v>
      </c>
      <c r="D69" s="55">
        <v>154462.0</v>
      </c>
      <c r="E69" s="55" t="s">
        <v>193</v>
      </c>
      <c r="F69" s="55">
        <v>100496.0</v>
      </c>
      <c r="G69" s="55">
        <v>44602.0</v>
      </c>
      <c r="H69" s="59" t="s">
        <v>276</v>
      </c>
    </row>
    <row r="70">
      <c r="A70" s="58">
        <v>68.0</v>
      </c>
      <c r="B70" s="55">
        <v>6280.0</v>
      </c>
      <c r="C70" s="55" t="s">
        <v>277</v>
      </c>
      <c r="D70" s="55">
        <v>129679.0</v>
      </c>
      <c r="E70" s="55" t="s">
        <v>193</v>
      </c>
      <c r="F70" s="56">
        <v>41824.0</v>
      </c>
      <c r="G70" s="56">
        <v>1036.0</v>
      </c>
      <c r="H70" s="57"/>
    </row>
    <row r="71">
      <c r="A71" s="58">
        <v>69.0</v>
      </c>
      <c r="B71" s="55">
        <v>100.0</v>
      </c>
      <c r="C71" s="55" t="s">
        <v>278</v>
      </c>
      <c r="D71" s="55">
        <v>145109.0</v>
      </c>
      <c r="E71" s="55" t="s">
        <v>193</v>
      </c>
      <c r="F71" s="55">
        <v>201903.0</v>
      </c>
      <c r="G71" s="55">
        <v>4113.0</v>
      </c>
      <c r="H71" s="59" t="s">
        <v>279</v>
      </c>
    </row>
    <row r="72">
      <c r="A72" s="58">
        <v>70.0</v>
      </c>
      <c r="B72" s="55">
        <v>180640.0</v>
      </c>
      <c r="C72" s="55" t="s">
        <v>280</v>
      </c>
      <c r="D72" s="55">
        <v>983040.0</v>
      </c>
      <c r="E72" s="55" t="s">
        <v>208</v>
      </c>
      <c r="F72" s="55">
        <v>1.3401144E7</v>
      </c>
      <c r="G72" s="61">
        <v>2050334.0</v>
      </c>
      <c r="H72" s="59" t="s">
        <v>281</v>
      </c>
    </row>
    <row r="73">
      <c r="A73" s="58">
        <v>71.0</v>
      </c>
      <c r="B73" s="55">
        <v>241560.0</v>
      </c>
      <c r="C73" s="55" t="s">
        <v>282</v>
      </c>
      <c r="D73" s="55">
        <v>1032486.0</v>
      </c>
      <c r="E73" s="55" t="s">
        <v>193</v>
      </c>
      <c r="F73" s="55">
        <v>77411.0</v>
      </c>
      <c r="G73" s="55">
        <v>378.0</v>
      </c>
      <c r="H73" s="59">
        <v>2019.0</v>
      </c>
    </row>
    <row r="74">
      <c r="A74" s="58">
        <v>72.0</v>
      </c>
      <c r="B74" s="55">
        <v>16360.0</v>
      </c>
      <c r="C74" s="55" t="s">
        <v>283</v>
      </c>
      <c r="D74" s="55">
        <v>104856.0</v>
      </c>
      <c r="E74" s="55" t="s">
        <v>215</v>
      </c>
      <c r="F74" s="55">
        <v>1278.0</v>
      </c>
      <c r="G74" s="55">
        <v>9.0</v>
      </c>
      <c r="H74" s="59">
        <v>2019.0</v>
      </c>
    </row>
    <row r="75">
      <c r="A75" s="58">
        <v>73.0</v>
      </c>
      <c r="B75" s="55">
        <v>5830.0</v>
      </c>
      <c r="C75" s="55" t="s">
        <v>284</v>
      </c>
      <c r="D75" s="55">
        <v>159102.0</v>
      </c>
      <c r="E75" s="55" t="s">
        <v>215</v>
      </c>
      <c r="F75" s="55">
        <v>26766.0</v>
      </c>
      <c r="G75" s="55">
        <v>56884.0</v>
      </c>
      <c r="H75" s="67"/>
    </row>
    <row r="76">
      <c r="A76" s="58">
        <v>74.0</v>
      </c>
      <c r="B76" s="55">
        <v>3410.0</v>
      </c>
      <c r="C76" s="55" t="s">
        <v>285</v>
      </c>
      <c r="D76" s="55">
        <v>138224.0</v>
      </c>
      <c r="E76" s="55" t="s">
        <v>193</v>
      </c>
      <c r="F76" s="68">
        <v>9869.0</v>
      </c>
      <c r="G76" s="68">
        <v>56529.0</v>
      </c>
      <c r="H76" s="67"/>
    </row>
    <row r="77">
      <c r="A77" s="58">
        <v>75.0</v>
      </c>
      <c r="B77" s="55">
        <v>28670.0</v>
      </c>
      <c r="C77" s="55" t="s">
        <v>286</v>
      </c>
      <c r="D77" s="55">
        <v>122737.0</v>
      </c>
      <c r="E77" s="55" t="s">
        <v>219</v>
      </c>
      <c r="F77" s="55">
        <v>1719000.0</v>
      </c>
      <c r="G77" s="55">
        <v>513086.0</v>
      </c>
      <c r="H77" s="66" t="s">
        <v>287</v>
      </c>
    </row>
    <row r="78">
      <c r="A78" s="58">
        <v>76.0</v>
      </c>
      <c r="B78" s="55">
        <v>29780.0</v>
      </c>
      <c r="C78" s="55" t="s">
        <v>288</v>
      </c>
      <c r="D78" s="55">
        <v>126292.0</v>
      </c>
      <c r="E78" s="55" t="s">
        <v>215</v>
      </c>
      <c r="F78" s="56">
        <v>1787.0</v>
      </c>
      <c r="G78" s="56">
        <v>36.0</v>
      </c>
      <c r="H78" s="57"/>
    </row>
    <row r="79">
      <c r="A79" s="58">
        <v>77.0</v>
      </c>
      <c r="B79" s="55">
        <v>78930.0</v>
      </c>
      <c r="C79" s="55" t="s">
        <v>289</v>
      </c>
      <c r="D79" s="55">
        <v>500254.0</v>
      </c>
      <c r="E79" s="55" t="s">
        <v>215</v>
      </c>
      <c r="F79" s="64"/>
      <c r="G79" s="64"/>
      <c r="H79" s="65" t="s">
        <v>290</v>
      </c>
    </row>
    <row r="80">
      <c r="A80" s="58">
        <v>78.0</v>
      </c>
      <c r="B80" s="55">
        <v>10140.0</v>
      </c>
      <c r="C80" s="55" t="s">
        <v>291</v>
      </c>
      <c r="D80" s="55">
        <v>126478.0</v>
      </c>
      <c r="E80" s="55" t="s">
        <v>193</v>
      </c>
      <c r="F80" s="56">
        <v>383138.0</v>
      </c>
      <c r="G80" s="56">
        <v>6234.0</v>
      </c>
      <c r="H80" s="57"/>
    </row>
    <row r="81">
      <c r="A81" s="58">
        <v>79.0</v>
      </c>
      <c r="B81" s="55">
        <v>2380.0</v>
      </c>
      <c r="C81" s="55" t="s">
        <v>292</v>
      </c>
      <c r="D81" s="55">
        <v>105271.0</v>
      </c>
      <c r="E81" s="55" t="s">
        <v>193</v>
      </c>
      <c r="F81" s="56">
        <v>540737.0</v>
      </c>
      <c r="G81" s="56">
        <v>10140.0</v>
      </c>
      <c r="H81" s="57"/>
    </row>
    <row r="82">
      <c r="A82" s="58">
        <v>80.0</v>
      </c>
      <c r="B82" s="55">
        <v>6360.0</v>
      </c>
      <c r="C82" s="55" t="s">
        <v>293</v>
      </c>
      <c r="D82" s="55">
        <v>120030.0</v>
      </c>
      <c r="E82" s="55" t="s">
        <v>260</v>
      </c>
      <c r="F82" s="56">
        <v>108677.0</v>
      </c>
      <c r="G82" s="56">
        <v>2023.0</v>
      </c>
      <c r="H82" s="57"/>
    </row>
    <row r="83">
      <c r="A83" s="58">
        <v>81.0</v>
      </c>
      <c r="B83" s="55">
        <v>120.0</v>
      </c>
      <c r="C83" s="55" t="s">
        <v>294</v>
      </c>
      <c r="D83" s="55">
        <v>113410.0</v>
      </c>
      <c r="E83" s="55" t="s">
        <v>219</v>
      </c>
      <c r="F83" s="56">
        <v>227176.0</v>
      </c>
      <c r="G83" s="56">
        <v>3880.0</v>
      </c>
      <c r="H83" s="57"/>
    </row>
    <row r="84">
      <c r="A84" s="58">
        <v>82.0</v>
      </c>
      <c r="B84" s="55">
        <v>128940.0</v>
      </c>
      <c r="C84" s="55" t="s">
        <v>295</v>
      </c>
      <c r="D84" s="55">
        <v>828497.0</v>
      </c>
      <c r="E84" s="55" t="s">
        <v>193</v>
      </c>
      <c r="F84" s="56">
        <v>70441.0</v>
      </c>
      <c r="G84" s="56">
        <v>1389.0</v>
      </c>
      <c r="H84" s="57"/>
    </row>
    <row r="85">
      <c r="A85" s="58">
        <v>83.0</v>
      </c>
      <c r="B85" s="55">
        <v>4990.0</v>
      </c>
      <c r="C85" s="55" t="s">
        <v>296</v>
      </c>
      <c r="D85" s="55">
        <v>120562.0</v>
      </c>
      <c r="E85" s="55" t="s">
        <v>215</v>
      </c>
      <c r="F85" s="64"/>
      <c r="G85" s="64"/>
      <c r="H85" s="65" t="s">
        <v>290</v>
      </c>
    </row>
    <row r="86">
      <c r="A86" s="58">
        <v>84.0</v>
      </c>
      <c r="B86" s="55">
        <v>19170.0</v>
      </c>
      <c r="C86" s="55" t="s">
        <v>297</v>
      </c>
      <c r="D86" s="55">
        <v>137359.0</v>
      </c>
      <c r="E86" s="55" t="s">
        <v>193</v>
      </c>
      <c r="F86" s="51"/>
      <c r="G86" s="51"/>
      <c r="H86" s="66" t="s">
        <v>298</v>
      </c>
    </row>
    <row r="87">
      <c r="A87" s="58">
        <v>85.0</v>
      </c>
      <c r="B87" s="55">
        <v>8560.0</v>
      </c>
      <c r="C87" s="55" t="s">
        <v>299</v>
      </c>
      <c r="D87" s="55">
        <v>163682.0</v>
      </c>
      <c r="E87" s="55" t="s">
        <v>215</v>
      </c>
      <c r="F87" s="55">
        <v>1371.0</v>
      </c>
      <c r="G87" s="55">
        <v>16.0</v>
      </c>
      <c r="H87" s="66" t="s">
        <v>300</v>
      </c>
    </row>
    <row r="88">
      <c r="A88" s="58">
        <v>86.0</v>
      </c>
      <c r="B88" s="55">
        <v>5940.0</v>
      </c>
      <c r="C88" s="55" t="s">
        <v>301</v>
      </c>
      <c r="D88" s="55">
        <v>120182.0</v>
      </c>
      <c r="E88" s="55" t="s">
        <v>215</v>
      </c>
      <c r="F88" s="55">
        <v>3053.0</v>
      </c>
      <c r="G88" s="55">
        <v>6389736.0</v>
      </c>
      <c r="H88" s="67"/>
    </row>
    <row r="89">
      <c r="A89" s="58">
        <v>87.0</v>
      </c>
      <c r="B89" s="55">
        <v>36460.0</v>
      </c>
      <c r="C89" s="55" t="s">
        <v>302</v>
      </c>
      <c r="D89" s="55">
        <v>261285.0</v>
      </c>
      <c r="E89" s="55" t="s">
        <v>222</v>
      </c>
      <c r="F89" s="56">
        <v>595255.0</v>
      </c>
      <c r="G89" s="56">
        <v>11376.0</v>
      </c>
      <c r="H89" s="57"/>
    </row>
    <row r="90">
      <c r="A90" s="58">
        <v>88.0</v>
      </c>
      <c r="B90" s="55">
        <v>272210.0</v>
      </c>
      <c r="C90" s="55" t="s">
        <v>303</v>
      </c>
      <c r="D90" s="55">
        <v>339391.0</v>
      </c>
      <c r="E90" s="55" t="s">
        <v>193</v>
      </c>
      <c r="F90" s="55">
        <v>7270.0</v>
      </c>
      <c r="G90" s="69"/>
      <c r="H90" s="66" t="s">
        <v>304</v>
      </c>
    </row>
    <row r="91">
      <c r="A91" s="58">
        <v>89.0</v>
      </c>
      <c r="B91" s="55">
        <v>336260.0</v>
      </c>
      <c r="C91" s="55" t="s">
        <v>305</v>
      </c>
      <c r="D91" s="55">
        <v>1412725.0</v>
      </c>
      <c r="E91" s="55" t="s">
        <v>193</v>
      </c>
      <c r="F91" s="55">
        <v>2700.0</v>
      </c>
      <c r="G91" s="51"/>
      <c r="H91" s="66" t="s">
        <v>306</v>
      </c>
    </row>
    <row r="92">
      <c r="A92" s="58">
        <v>90.0</v>
      </c>
      <c r="B92" s="55">
        <v>20150.0</v>
      </c>
      <c r="C92" s="55" t="s">
        <v>307</v>
      </c>
      <c r="D92" s="55">
        <v>113997.0</v>
      </c>
      <c r="E92" s="55" t="s">
        <v>193</v>
      </c>
      <c r="F92" s="56">
        <v>111175.0</v>
      </c>
      <c r="G92" s="56">
        <v>2368.0</v>
      </c>
      <c r="H92" s="57"/>
    </row>
    <row r="93">
      <c r="A93" s="58">
        <v>91.0</v>
      </c>
      <c r="B93" s="55">
        <v>8770.0</v>
      </c>
      <c r="C93" s="55" t="s">
        <v>308</v>
      </c>
      <c r="D93" s="55">
        <v>165680.0</v>
      </c>
      <c r="E93" s="55" t="s">
        <v>208</v>
      </c>
      <c r="F93" s="56">
        <v>19762.0</v>
      </c>
      <c r="G93" s="56">
        <v>399.0</v>
      </c>
      <c r="H93" s="57"/>
    </row>
    <row r="94">
      <c r="A94" s="58">
        <v>92.0</v>
      </c>
      <c r="B94" s="55">
        <v>14680.0</v>
      </c>
      <c r="C94" s="55" t="s">
        <v>309</v>
      </c>
      <c r="D94" s="55">
        <v>140955.0</v>
      </c>
      <c r="E94" s="55" t="s">
        <v>193</v>
      </c>
      <c r="F94" s="56">
        <v>137317.0</v>
      </c>
      <c r="G94" s="56">
        <v>2836.0</v>
      </c>
      <c r="H94" s="57"/>
    </row>
    <row r="95">
      <c r="A95" s="58">
        <v>93.0</v>
      </c>
      <c r="B95" s="55">
        <v>7070.0</v>
      </c>
      <c r="C95" s="55" t="s">
        <v>310</v>
      </c>
      <c r="D95" s="55">
        <v>140177.0</v>
      </c>
      <c r="E95" s="55" t="s">
        <v>208</v>
      </c>
      <c r="F95" s="55">
        <v>255104.0</v>
      </c>
      <c r="G95" s="55">
        <v>2.0</v>
      </c>
      <c r="H95" s="66" t="s">
        <v>311</v>
      </c>
    </row>
    <row r="96">
      <c r="A96" s="58">
        <v>94.0</v>
      </c>
      <c r="B96" s="55">
        <v>112610.0</v>
      </c>
      <c r="C96" s="55" t="s">
        <v>312</v>
      </c>
      <c r="D96" s="55">
        <v>670340.0</v>
      </c>
      <c r="E96" s="55" t="s">
        <v>193</v>
      </c>
      <c r="F96" s="51"/>
      <c r="G96" s="51"/>
      <c r="H96" s="66" t="s">
        <v>298</v>
      </c>
    </row>
    <row r="97">
      <c r="A97" s="58">
        <v>95.0</v>
      </c>
      <c r="B97" s="55">
        <v>10060.0</v>
      </c>
      <c r="C97" s="55" t="s">
        <v>313</v>
      </c>
      <c r="D97" s="55">
        <v>148896.0</v>
      </c>
      <c r="E97" s="55" t="s">
        <v>193</v>
      </c>
      <c r="F97" s="61">
        <v>2116274.0</v>
      </c>
      <c r="G97" s="61">
        <v>37676.0</v>
      </c>
      <c r="H97" s="67"/>
    </row>
    <row r="98">
      <c r="A98" s="58">
        <v>96.0</v>
      </c>
      <c r="B98" s="55">
        <v>285130.0</v>
      </c>
      <c r="C98" s="55" t="s">
        <v>314</v>
      </c>
      <c r="D98" s="55">
        <v>1267170.0</v>
      </c>
      <c r="E98" s="55" t="s">
        <v>193</v>
      </c>
      <c r="F98" s="56">
        <v>497505.0</v>
      </c>
      <c r="G98" s="56">
        <v>8056.0</v>
      </c>
      <c r="H98" s="57"/>
    </row>
    <row r="99">
      <c r="A99" s="58">
        <v>97.0</v>
      </c>
      <c r="B99" s="55">
        <v>39490.0</v>
      </c>
      <c r="C99" s="55" t="s">
        <v>315</v>
      </c>
      <c r="D99" s="55">
        <v>296290.0</v>
      </c>
      <c r="E99" s="55" t="s">
        <v>215</v>
      </c>
      <c r="F99" s="51"/>
      <c r="G99" s="51"/>
      <c r="H99" s="66" t="s">
        <v>298</v>
      </c>
    </row>
    <row r="100">
      <c r="A100" s="58">
        <v>98.0</v>
      </c>
      <c r="B100" s="55">
        <v>47040.0</v>
      </c>
      <c r="C100" s="55" t="s">
        <v>316</v>
      </c>
      <c r="D100" s="55">
        <v>124540.0</v>
      </c>
      <c r="E100" s="55" t="s">
        <v>260</v>
      </c>
      <c r="F100" s="56">
        <v>58969.0</v>
      </c>
      <c r="G100" s="56">
        <v>1174.0</v>
      </c>
      <c r="H100" s="57"/>
    </row>
    <row r="101">
      <c r="A101" s="58">
        <v>99.0</v>
      </c>
      <c r="B101" s="55">
        <v>47810.0</v>
      </c>
      <c r="C101" s="55" t="s">
        <v>317</v>
      </c>
      <c r="D101" s="55">
        <v>309503.0</v>
      </c>
      <c r="E101" s="55" t="s">
        <v>193</v>
      </c>
      <c r="F101" s="55">
        <v>49141.0</v>
      </c>
      <c r="G101" s="55">
        <v>980.0</v>
      </c>
      <c r="H101" s="70" t="s">
        <v>318</v>
      </c>
    </row>
    <row r="102">
      <c r="A102" s="58">
        <v>100.0</v>
      </c>
      <c r="B102" s="55">
        <v>23530.0</v>
      </c>
      <c r="C102" s="55" t="s">
        <v>319</v>
      </c>
      <c r="D102" s="55">
        <v>120526.0</v>
      </c>
      <c r="E102" s="55" t="s">
        <v>208</v>
      </c>
      <c r="F102" s="56">
        <v>672389.0</v>
      </c>
      <c r="G102" s="56">
        <v>13265.0</v>
      </c>
      <c r="H102" s="57"/>
    </row>
    <row r="103">
      <c r="A103" s="58">
        <v>101.0</v>
      </c>
      <c r="B103" s="55">
        <v>298020.0</v>
      </c>
      <c r="C103" s="55" t="s">
        <v>320</v>
      </c>
      <c r="D103" s="55">
        <v>1316227.0</v>
      </c>
      <c r="E103" s="55" t="s">
        <v>193</v>
      </c>
      <c r="F103" s="56">
        <v>323533.0</v>
      </c>
      <c r="G103" s="56">
        <v>7495.0</v>
      </c>
      <c r="H103" s="57"/>
    </row>
    <row r="104">
      <c r="A104" s="58">
        <v>102.0</v>
      </c>
      <c r="B104" s="55">
        <v>1040.0</v>
      </c>
      <c r="C104" s="55" t="s">
        <v>321</v>
      </c>
      <c r="D104" s="55">
        <v>148540.0</v>
      </c>
      <c r="E104" s="55" t="s">
        <v>215</v>
      </c>
      <c r="F104" s="64"/>
      <c r="G104" s="64"/>
      <c r="H104" s="71" t="s">
        <v>290</v>
      </c>
    </row>
    <row r="105">
      <c r="A105" s="58">
        <v>103.0</v>
      </c>
      <c r="B105" s="55">
        <v>12750.0</v>
      </c>
      <c r="C105" s="55" t="s">
        <v>322</v>
      </c>
      <c r="D105" s="55">
        <v>158501.0</v>
      </c>
      <c r="E105" s="55" t="s">
        <v>323</v>
      </c>
      <c r="F105" s="64"/>
      <c r="G105" s="64"/>
      <c r="H105" s="72" t="s">
        <v>324</v>
      </c>
    </row>
    <row r="106">
      <c r="A106" s="58">
        <v>104.0</v>
      </c>
      <c r="B106" s="55">
        <v>282330.0</v>
      </c>
      <c r="C106" s="55" t="s">
        <v>325</v>
      </c>
      <c r="D106" s="55">
        <v>1263022.0</v>
      </c>
      <c r="E106" s="55" t="s">
        <v>208</v>
      </c>
      <c r="F106" s="61">
        <v>52650.0</v>
      </c>
      <c r="G106" s="64"/>
      <c r="H106" s="73" t="s">
        <v>326</v>
      </c>
    </row>
    <row r="107">
      <c r="A107" s="58">
        <v>105.0</v>
      </c>
      <c r="B107" s="55">
        <v>42660.0</v>
      </c>
      <c r="C107" s="55" t="s">
        <v>327</v>
      </c>
      <c r="D107" s="55">
        <v>111704.0</v>
      </c>
      <c r="E107" s="55" t="s">
        <v>193</v>
      </c>
      <c r="F107" s="56">
        <v>360396.0</v>
      </c>
      <c r="G107" s="56">
        <v>6434.0</v>
      </c>
      <c r="H107" s="57"/>
    </row>
    <row r="108">
      <c r="A108" s="58">
        <v>106.0</v>
      </c>
      <c r="B108" s="55">
        <v>47050.0</v>
      </c>
      <c r="C108" s="55" t="s">
        <v>328</v>
      </c>
      <c r="D108" s="55">
        <v>124504.0</v>
      </c>
      <c r="E108" s="55" t="s">
        <v>208</v>
      </c>
      <c r="F108" s="55">
        <v>60446.0</v>
      </c>
      <c r="G108" s="55">
        <v>1236.0</v>
      </c>
      <c r="H108" s="74"/>
    </row>
    <row r="109">
      <c r="A109" s="58">
        <v>107.0</v>
      </c>
      <c r="B109" s="55">
        <v>64350.0</v>
      </c>
      <c r="C109" s="55" t="s">
        <v>329</v>
      </c>
      <c r="D109" s="55">
        <v>302926.0</v>
      </c>
      <c r="E109" s="55" t="s">
        <v>193</v>
      </c>
      <c r="F109" s="55">
        <v>396.0</v>
      </c>
      <c r="G109" s="55">
        <v>515.0</v>
      </c>
      <c r="H109" s="66" t="s">
        <v>330</v>
      </c>
    </row>
    <row r="110">
      <c r="A110" s="58">
        <v>108.0</v>
      </c>
      <c r="B110" s="55">
        <v>26960.0</v>
      </c>
      <c r="C110" s="55" t="s">
        <v>331</v>
      </c>
      <c r="D110" s="55">
        <v>144395.0</v>
      </c>
      <c r="E110" s="55" t="s">
        <v>208</v>
      </c>
      <c r="F110" s="55">
        <v>89850.0</v>
      </c>
      <c r="G110" s="55">
        <v>469057.0</v>
      </c>
      <c r="H110" s="67"/>
    </row>
    <row r="111">
      <c r="A111" s="58">
        <v>109.0</v>
      </c>
      <c r="B111" s="55">
        <v>204320.0</v>
      </c>
      <c r="C111" s="55" t="s">
        <v>332</v>
      </c>
      <c r="D111" s="55">
        <v>1042775.0</v>
      </c>
      <c r="E111" s="55" t="s">
        <v>193</v>
      </c>
      <c r="F111" s="56">
        <v>78558.0</v>
      </c>
      <c r="G111" s="56">
        <v>1620.0</v>
      </c>
      <c r="H111" s="57"/>
    </row>
    <row r="112">
      <c r="A112" s="58">
        <v>110.0</v>
      </c>
      <c r="B112" s="55">
        <v>9240.0</v>
      </c>
      <c r="C112" s="55" t="s">
        <v>333</v>
      </c>
      <c r="D112" s="55">
        <v>161693.0</v>
      </c>
      <c r="E112" s="55" t="s">
        <v>208</v>
      </c>
      <c r="F112" s="55">
        <v>6968.0</v>
      </c>
      <c r="G112" s="55">
        <v>7.758995E7</v>
      </c>
      <c r="H112" s="67"/>
    </row>
    <row r="113">
      <c r="A113" s="58">
        <v>111.0</v>
      </c>
      <c r="B113" s="55">
        <v>10620.0</v>
      </c>
      <c r="C113" s="55" t="s">
        <v>334</v>
      </c>
      <c r="D113" s="55">
        <v>164609.0</v>
      </c>
      <c r="E113" s="55" t="s">
        <v>193</v>
      </c>
      <c r="F113" s="56">
        <v>148352.0</v>
      </c>
      <c r="G113" s="56">
        <v>2686.0</v>
      </c>
      <c r="H113" s="57"/>
    </row>
    <row r="114">
      <c r="A114" s="58">
        <v>112.0</v>
      </c>
      <c r="B114" s="55">
        <v>88350.0</v>
      </c>
      <c r="C114" s="55" t="s">
        <v>335</v>
      </c>
      <c r="D114" s="55">
        <v>113058.0</v>
      </c>
      <c r="E114" s="55" t="s">
        <v>215</v>
      </c>
      <c r="F114" s="55">
        <v>5286.0</v>
      </c>
      <c r="G114" s="38">
        <v>3.8901528E7</v>
      </c>
      <c r="H114" s="67"/>
    </row>
    <row r="115">
      <c r="A115" s="58">
        <v>113.0</v>
      </c>
      <c r="B115" s="55">
        <v>30000.0</v>
      </c>
      <c r="C115" s="55" t="s">
        <v>336</v>
      </c>
      <c r="D115" s="55">
        <v>148276.0</v>
      </c>
      <c r="E115" s="55" t="s">
        <v>274</v>
      </c>
      <c r="F115" s="55">
        <v>2120.0</v>
      </c>
      <c r="G115" s="55">
        <v>71.0</v>
      </c>
      <c r="H115" s="75" t="s">
        <v>337</v>
      </c>
    </row>
    <row r="116">
      <c r="A116" s="58">
        <v>114.0</v>
      </c>
      <c r="B116" s="55">
        <v>81660.0</v>
      </c>
      <c r="C116" s="55" t="s">
        <v>338</v>
      </c>
      <c r="D116" s="55">
        <v>195229.0</v>
      </c>
      <c r="E116" s="55" t="s">
        <v>208</v>
      </c>
      <c r="F116" s="55">
        <v>2635.0</v>
      </c>
      <c r="G116" s="55">
        <v>9.0</v>
      </c>
      <c r="H116" s="67"/>
    </row>
    <row r="117">
      <c r="A117" s="58">
        <v>115.0</v>
      </c>
      <c r="B117" s="55">
        <v>298050.0</v>
      </c>
      <c r="C117" s="55" t="s">
        <v>339</v>
      </c>
      <c r="D117" s="55">
        <v>1316254.0</v>
      </c>
      <c r="E117" s="55" t="s">
        <v>193</v>
      </c>
      <c r="F117" s="56">
        <v>191050.0</v>
      </c>
      <c r="G117" s="56">
        <v>3883.0</v>
      </c>
      <c r="H117" s="57"/>
    </row>
    <row r="118">
      <c r="A118" s="58">
        <v>116.0</v>
      </c>
      <c r="B118" s="55">
        <v>4170.0</v>
      </c>
      <c r="C118" s="55" t="s">
        <v>340</v>
      </c>
      <c r="D118" s="55">
        <v>136378.0</v>
      </c>
      <c r="E118" s="55" t="s">
        <v>208</v>
      </c>
      <c r="F118" s="56">
        <v>122970.0</v>
      </c>
      <c r="G118" s="56">
        <v>2510.0</v>
      </c>
      <c r="H118" s="57"/>
    </row>
    <row r="119">
      <c r="A119" s="58">
        <v>117.0</v>
      </c>
      <c r="B119" s="55">
        <v>880.0</v>
      </c>
      <c r="C119" s="55" t="s">
        <v>341</v>
      </c>
      <c r="D119" s="55">
        <v>160588.0</v>
      </c>
      <c r="E119" s="55" t="s">
        <v>193</v>
      </c>
      <c r="F119" s="56">
        <v>95478.0</v>
      </c>
      <c r="G119" s="56">
        <v>1781.0</v>
      </c>
      <c r="H119" s="57"/>
    </row>
    <row r="120">
      <c r="A120" s="58">
        <v>118.0</v>
      </c>
      <c r="B120" s="55">
        <v>990.0</v>
      </c>
      <c r="C120" s="55" t="s">
        <v>342</v>
      </c>
      <c r="D120" s="55">
        <v>160843.0</v>
      </c>
      <c r="E120" s="55" t="s">
        <v>193</v>
      </c>
      <c r="F120" s="56">
        <v>296532.0</v>
      </c>
      <c r="G120" s="56">
        <v>3697.0</v>
      </c>
      <c r="H120" s="57"/>
    </row>
    <row r="121">
      <c r="A121" s="58">
        <v>119.0</v>
      </c>
      <c r="B121" s="55">
        <v>375500.0</v>
      </c>
      <c r="C121" s="55" t="s">
        <v>343</v>
      </c>
      <c r="D121" s="55">
        <v>1524093.0</v>
      </c>
      <c r="E121" s="55" t="s">
        <v>260</v>
      </c>
      <c r="F121" s="55">
        <v>170714.0</v>
      </c>
      <c r="G121" s="55">
        <v>3642.0</v>
      </c>
      <c r="H121" s="67"/>
    </row>
    <row r="122">
      <c r="A122" s="58">
        <v>120.0</v>
      </c>
      <c r="B122" s="55">
        <v>138930.0</v>
      </c>
      <c r="C122" s="55" t="s">
        <v>344</v>
      </c>
      <c r="D122" s="55">
        <v>858364.0</v>
      </c>
      <c r="E122" s="55" t="s">
        <v>215</v>
      </c>
      <c r="F122" s="55">
        <v>24816.0</v>
      </c>
      <c r="G122" s="55">
        <v>494.0</v>
      </c>
      <c r="H122" s="67"/>
    </row>
    <row r="123">
      <c r="A123" s="58">
        <v>121.0</v>
      </c>
      <c r="B123" s="55">
        <v>12450.0</v>
      </c>
      <c r="C123" s="55" t="s">
        <v>345</v>
      </c>
      <c r="D123" s="55">
        <v>126566.0</v>
      </c>
      <c r="E123" s="55" t="s">
        <v>193</v>
      </c>
      <c r="F123" s="56">
        <v>24091.0</v>
      </c>
      <c r="G123" s="56">
        <v>486.0</v>
      </c>
      <c r="H123" s="57"/>
    </row>
    <row r="124">
      <c r="A124" s="58">
        <v>122.0</v>
      </c>
      <c r="B124" s="55">
        <v>11210.0</v>
      </c>
      <c r="C124" s="55" t="s">
        <v>346</v>
      </c>
      <c r="D124" s="55">
        <v>106623.0</v>
      </c>
      <c r="E124" s="55" t="s">
        <v>193</v>
      </c>
      <c r="F124" s="56">
        <v>170173.0</v>
      </c>
      <c r="G124" s="56">
        <v>3387.0</v>
      </c>
      <c r="H124" s="57"/>
    </row>
    <row r="125">
      <c r="A125" s="58">
        <v>123.0</v>
      </c>
      <c r="B125" s="55">
        <v>4800.0</v>
      </c>
      <c r="C125" s="55" t="s">
        <v>347</v>
      </c>
      <c r="D125" s="55">
        <v>117188.0</v>
      </c>
      <c r="E125" s="55" t="s">
        <v>215</v>
      </c>
      <c r="F125" s="56">
        <v>32052.0</v>
      </c>
      <c r="G125" s="56">
        <v>649.0</v>
      </c>
      <c r="H125" s="57"/>
    </row>
    <row r="126">
      <c r="A126" s="58">
        <v>124.0</v>
      </c>
      <c r="B126" s="55">
        <v>120110.0</v>
      </c>
      <c r="C126" s="55" t="s">
        <v>348</v>
      </c>
      <c r="D126" s="55">
        <v>795135.0</v>
      </c>
      <c r="E126" s="55" t="s">
        <v>193</v>
      </c>
      <c r="F126" s="55">
        <v>680283.0</v>
      </c>
      <c r="G126" s="55">
        <v>12681.0</v>
      </c>
      <c r="H126" s="66" t="s">
        <v>349</v>
      </c>
    </row>
    <row r="127">
      <c r="A127" s="58">
        <v>125.0</v>
      </c>
      <c r="B127" s="55">
        <v>1450.0</v>
      </c>
      <c r="C127" s="55" t="s">
        <v>350</v>
      </c>
      <c r="D127" s="55">
        <v>164973.0</v>
      </c>
      <c r="E127" s="55" t="s">
        <v>215</v>
      </c>
      <c r="F127" s="55">
        <v>20261.0</v>
      </c>
      <c r="G127" s="55">
        <v>163.0</v>
      </c>
      <c r="H127" s="67"/>
    </row>
    <row r="128">
      <c r="A128" s="58">
        <v>126.0</v>
      </c>
      <c r="B128" s="55">
        <v>80.0</v>
      </c>
      <c r="C128" s="55" t="s">
        <v>351</v>
      </c>
      <c r="D128" s="55">
        <v>150244.0</v>
      </c>
      <c r="E128" s="55" t="s">
        <v>193</v>
      </c>
      <c r="F128" s="56">
        <v>143673.0</v>
      </c>
      <c r="G128" s="56">
        <v>2703.0</v>
      </c>
      <c r="H128" s="57"/>
    </row>
    <row r="129">
      <c r="A129" s="58">
        <v>127.0</v>
      </c>
      <c r="B129" s="55">
        <v>1440.0</v>
      </c>
      <c r="C129" s="55" t="s">
        <v>352</v>
      </c>
      <c r="D129" s="55">
        <v>113207.0</v>
      </c>
      <c r="E129" s="55" t="s">
        <v>193</v>
      </c>
      <c r="F129" s="56">
        <v>34901.0</v>
      </c>
      <c r="G129" s="56">
        <v>699.0</v>
      </c>
      <c r="H129" s="57"/>
    </row>
    <row r="130">
      <c r="A130" s="58">
        <v>128.0</v>
      </c>
      <c r="B130" s="55">
        <v>3090.0</v>
      </c>
      <c r="C130" s="55" t="s">
        <v>353</v>
      </c>
      <c r="D130" s="55">
        <v>111810.0</v>
      </c>
      <c r="E130" s="55" t="s">
        <v>215</v>
      </c>
      <c r="F130" s="51"/>
      <c r="G130" s="51"/>
      <c r="H130" s="66" t="s">
        <v>298</v>
      </c>
    </row>
    <row r="131">
      <c r="A131" s="58">
        <v>129.0</v>
      </c>
      <c r="B131" s="55">
        <v>17800.0</v>
      </c>
      <c r="C131" s="55" t="s">
        <v>354</v>
      </c>
      <c r="D131" s="55">
        <v>164724.0</v>
      </c>
      <c r="E131" s="55" t="s">
        <v>193</v>
      </c>
      <c r="F131" s="55">
        <v>9330.0</v>
      </c>
      <c r="G131" s="55">
        <v>143.0</v>
      </c>
      <c r="H131" s="67"/>
    </row>
    <row r="132">
      <c r="A132" s="58">
        <v>130.0</v>
      </c>
      <c r="B132" s="55">
        <v>10120.0</v>
      </c>
      <c r="C132" s="55" t="s">
        <v>355</v>
      </c>
      <c r="D132" s="55">
        <v>105855.0</v>
      </c>
      <c r="E132" s="55" t="s">
        <v>193</v>
      </c>
      <c r="F132" s="76">
        <v>42870.0</v>
      </c>
      <c r="G132" s="76">
        <v>290.0</v>
      </c>
      <c r="H132" s="62" t="s">
        <v>356</v>
      </c>
    </row>
    <row r="133">
      <c r="A133" s="58">
        <v>131.0</v>
      </c>
      <c r="B133" s="55">
        <v>6260.0</v>
      </c>
      <c r="C133" s="55" t="s">
        <v>357</v>
      </c>
      <c r="D133" s="55">
        <v>105952.0</v>
      </c>
      <c r="E133" s="55" t="s">
        <v>215</v>
      </c>
      <c r="F133" s="55">
        <v>121907.0</v>
      </c>
      <c r="G133" s="55">
        <v>2416.0</v>
      </c>
      <c r="H133" s="70" t="s">
        <v>358</v>
      </c>
    </row>
    <row r="134">
      <c r="A134" s="58">
        <v>132.0</v>
      </c>
      <c r="B134" s="55">
        <v>52690.0</v>
      </c>
      <c r="C134" s="55" t="s">
        <v>359</v>
      </c>
      <c r="D134" s="55">
        <v>159209.0</v>
      </c>
      <c r="E134" s="55" t="s">
        <v>274</v>
      </c>
      <c r="F134" s="55">
        <v>1101428.0</v>
      </c>
      <c r="G134" s="51"/>
      <c r="H134" s="66" t="s">
        <v>298</v>
      </c>
    </row>
    <row r="135">
      <c r="A135" s="58">
        <v>133.0</v>
      </c>
      <c r="B135" s="55">
        <v>69620.0</v>
      </c>
      <c r="C135" s="55" t="s">
        <v>360</v>
      </c>
      <c r="D135" s="55">
        <v>427483.0</v>
      </c>
      <c r="E135" s="55" t="s">
        <v>193</v>
      </c>
      <c r="F135" s="51"/>
      <c r="G135" s="51"/>
      <c r="H135" s="66" t="s">
        <v>298</v>
      </c>
    </row>
    <row r="136">
      <c r="A136" s="58">
        <v>134.0</v>
      </c>
      <c r="B136" s="55">
        <v>69960.0</v>
      </c>
      <c r="C136" s="55" t="s">
        <v>361</v>
      </c>
      <c r="D136" s="55">
        <v>428251.0</v>
      </c>
      <c r="E136" s="55" t="s">
        <v>208</v>
      </c>
      <c r="F136" s="56">
        <v>144480.0</v>
      </c>
      <c r="G136" s="56">
        <v>2987.0</v>
      </c>
      <c r="H136" s="57"/>
    </row>
    <row r="137">
      <c r="A137" s="58">
        <v>135.0</v>
      </c>
      <c r="B137" s="55">
        <v>7310.0</v>
      </c>
      <c r="C137" s="55" t="s">
        <v>362</v>
      </c>
      <c r="D137" s="55">
        <v>141529.0</v>
      </c>
      <c r="E137" s="55" t="s">
        <v>193</v>
      </c>
      <c r="F137" s="56">
        <v>58050.0</v>
      </c>
      <c r="G137" s="56">
        <v>1167.0</v>
      </c>
      <c r="H137" s="57"/>
    </row>
    <row r="138">
      <c r="A138" s="58">
        <v>136.0</v>
      </c>
      <c r="B138" s="55">
        <v>294870.0</v>
      </c>
      <c r="C138" s="55" t="s">
        <v>363</v>
      </c>
      <c r="D138" s="55">
        <v>1310269.0</v>
      </c>
      <c r="E138" s="55" t="s">
        <v>260</v>
      </c>
      <c r="F138" s="51"/>
      <c r="G138" s="51"/>
      <c r="H138" s="66" t="s">
        <v>298</v>
      </c>
    </row>
    <row r="139">
      <c r="A139" s="58">
        <v>137.0</v>
      </c>
      <c r="B139" s="55">
        <v>1230.0</v>
      </c>
      <c r="C139" s="55" t="s">
        <v>364</v>
      </c>
      <c r="D139" s="55">
        <v>114792.0</v>
      </c>
      <c r="E139" s="55" t="s">
        <v>193</v>
      </c>
      <c r="F139" s="56">
        <v>1830614.0</v>
      </c>
      <c r="G139" s="56">
        <v>31355.0</v>
      </c>
      <c r="H139" s="57"/>
    </row>
    <row r="140">
      <c r="A140" s="58">
        <v>138.0</v>
      </c>
      <c r="B140" s="55">
        <v>4000.0</v>
      </c>
      <c r="C140" s="55" t="s">
        <v>365</v>
      </c>
      <c r="D140" s="55">
        <v>157681.0</v>
      </c>
      <c r="E140" s="55" t="s">
        <v>193</v>
      </c>
      <c r="F140" s="56">
        <v>627996.0</v>
      </c>
      <c r="G140" s="56">
        <v>14495.0</v>
      </c>
      <c r="H140" s="57"/>
    </row>
    <row r="141">
      <c r="A141" s="58">
        <v>139.0</v>
      </c>
      <c r="B141" s="55">
        <v>111770.0</v>
      </c>
      <c r="C141" s="55" t="s">
        <v>366</v>
      </c>
      <c r="D141" s="55">
        <v>776820.0</v>
      </c>
      <c r="E141" s="55" t="s">
        <v>208</v>
      </c>
      <c r="F141" s="51"/>
      <c r="G141" s="51"/>
      <c r="H141" s="70" t="s">
        <v>367</v>
      </c>
    </row>
    <row r="142">
      <c r="A142" s="58">
        <v>140.0</v>
      </c>
      <c r="B142" s="55">
        <v>4370.0</v>
      </c>
      <c r="C142" s="55" t="s">
        <v>368</v>
      </c>
      <c r="D142" s="55">
        <v>108241.0</v>
      </c>
      <c r="E142" s="55" t="s">
        <v>193</v>
      </c>
      <c r="F142" s="56">
        <v>185211.0</v>
      </c>
      <c r="G142" s="56">
        <v>3643.0</v>
      </c>
      <c r="H142" s="57"/>
    </row>
    <row r="143">
      <c r="A143" s="58">
        <v>141.0</v>
      </c>
      <c r="B143" s="55">
        <v>20560.0</v>
      </c>
      <c r="C143" s="55" t="s">
        <v>369</v>
      </c>
      <c r="D143" s="55">
        <v>138792.0</v>
      </c>
      <c r="E143" s="55" t="s">
        <v>208</v>
      </c>
      <c r="F143" s="56">
        <v>309470.0</v>
      </c>
      <c r="G143" s="56">
        <v>4534.0</v>
      </c>
      <c r="H143" s="57"/>
    </row>
    <row r="144">
      <c r="A144" s="58">
        <v>142.0</v>
      </c>
      <c r="B144" s="55">
        <v>51600.0</v>
      </c>
      <c r="C144" s="55" t="s">
        <v>370</v>
      </c>
      <c r="D144" s="55">
        <v>159218.0</v>
      </c>
      <c r="E144" s="55" t="s">
        <v>260</v>
      </c>
      <c r="F144" s="51"/>
      <c r="G144" s="51"/>
      <c r="H144" s="70" t="s">
        <v>371</v>
      </c>
    </row>
    <row r="145">
      <c r="A145" s="58">
        <v>143.0</v>
      </c>
      <c r="B145" s="55">
        <v>73240.0</v>
      </c>
      <c r="C145" s="55" t="s">
        <v>372</v>
      </c>
      <c r="D145" s="55">
        <v>481454.0</v>
      </c>
      <c r="E145" s="55" t="s">
        <v>193</v>
      </c>
      <c r="F145" s="56">
        <v>242244.0</v>
      </c>
      <c r="G145" s="56">
        <v>4890.0</v>
      </c>
      <c r="H145" s="57"/>
    </row>
    <row r="146">
      <c r="A146" s="58">
        <v>144.0</v>
      </c>
      <c r="B146" s="55">
        <v>93370.0</v>
      </c>
      <c r="C146" s="55" t="s">
        <v>373</v>
      </c>
      <c r="D146" s="55">
        <v>595191.0</v>
      </c>
      <c r="E146" s="55" t="s">
        <v>193</v>
      </c>
      <c r="F146" s="56">
        <v>282712.0</v>
      </c>
      <c r="G146" s="56">
        <v>812.0</v>
      </c>
      <c r="H146" s="57"/>
    </row>
    <row r="147">
      <c r="A147" s="58">
        <v>145.0</v>
      </c>
      <c r="B147" s="55">
        <v>5250.0</v>
      </c>
      <c r="C147" s="55" t="s">
        <v>374</v>
      </c>
      <c r="D147" s="55">
        <v>108135.0</v>
      </c>
      <c r="E147" s="55" t="s">
        <v>274</v>
      </c>
      <c r="F147" s="51"/>
      <c r="G147" s="51"/>
      <c r="H147" s="66" t="s">
        <v>298</v>
      </c>
    </row>
    <row r="148">
      <c r="A148" s="58">
        <v>146.0</v>
      </c>
      <c r="B148" s="55">
        <v>6650.0</v>
      </c>
      <c r="C148" s="55" t="s">
        <v>375</v>
      </c>
      <c r="D148" s="55">
        <v>260383.0</v>
      </c>
      <c r="E148" s="55" t="s">
        <v>193</v>
      </c>
      <c r="F148" s="56">
        <v>1679831.0</v>
      </c>
      <c r="G148" s="56">
        <v>33986.0</v>
      </c>
      <c r="H148" s="57"/>
    </row>
    <row r="149">
      <c r="A149" s="58">
        <v>147.0</v>
      </c>
      <c r="B149" s="55">
        <v>210.0</v>
      </c>
      <c r="C149" s="55" t="s">
        <v>376</v>
      </c>
      <c r="D149" s="55">
        <v>109693.0</v>
      </c>
      <c r="E149" s="55" t="s">
        <v>215</v>
      </c>
      <c r="F149" s="55">
        <v>170714.0</v>
      </c>
      <c r="G149" s="55">
        <v>3241.0</v>
      </c>
      <c r="H149" s="70" t="s">
        <v>377</v>
      </c>
    </row>
    <row r="150">
      <c r="A150" s="58">
        <v>148.0</v>
      </c>
      <c r="B150" s="55">
        <v>240.0</v>
      </c>
      <c r="C150" s="55" t="s">
        <v>378</v>
      </c>
      <c r="D150" s="55">
        <v>160047.0</v>
      </c>
      <c r="E150" s="55" t="s">
        <v>215</v>
      </c>
      <c r="F150" s="55">
        <v>34354.0</v>
      </c>
      <c r="G150" s="55">
        <v>669.0</v>
      </c>
      <c r="H150" s="70" t="s">
        <v>379</v>
      </c>
    </row>
    <row r="151">
      <c r="A151" s="58">
        <v>149.0</v>
      </c>
      <c r="B151" s="55">
        <v>192820.0</v>
      </c>
      <c r="C151" s="55" t="s">
        <v>380</v>
      </c>
      <c r="D151" s="55">
        <v>1009789.0</v>
      </c>
      <c r="E151" s="55" t="s">
        <v>193</v>
      </c>
      <c r="F151" s="55">
        <v>596.0</v>
      </c>
      <c r="G151" s="55">
        <v>211.0</v>
      </c>
      <c r="H151" s="70" t="s">
        <v>381</v>
      </c>
    </row>
    <row r="152">
      <c r="A152" s="58">
        <v>150.0</v>
      </c>
      <c r="B152" s="55">
        <v>185750.0</v>
      </c>
      <c r="C152" s="55" t="s">
        <v>382</v>
      </c>
      <c r="D152" s="55">
        <v>992871.0</v>
      </c>
      <c r="E152" s="55" t="s">
        <v>193</v>
      </c>
      <c r="F152" s="55">
        <v>15165.0</v>
      </c>
      <c r="G152" s="51"/>
      <c r="H152" s="70" t="s">
        <v>383</v>
      </c>
    </row>
    <row r="153">
      <c r="A153" s="58">
        <v>151.0</v>
      </c>
      <c r="B153" s="55">
        <v>7700.0</v>
      </c>
      <c r="C153" s="55" t="s">
        <v>384</v>
      </c>
      <c r="D153" s="55">
        <v>126487.0</v>
      </c>
      <c r="E153" s="55" t="s">
        <v>193</v>
      </c>
      <c r="F153" s="51"/>
      <c r="G153" s="51"/>
      <c r="H153" s="66" t="s">
        <v>298</v>
      </c>
    </row>
    <row r="154">
      <c r="A154" s="58">
        <v>152.0</v>
      </c>
      <c r="B154" s="55">
        <v>16380.0</v>
      </c>
      <c r="C154" s="55" t="s">
        <v>385</v>
      </c>
      <c r="D154" s="55">
        <v>115676.0</v>
      </c>
      <c r="E154" s="55" t="s">
        <v>193</v>
      </c>
      <c r="F154" s="56">
        <v>386822.0</v>
      </c>
      <c r="G154" s="56">
        <v>8272.0</v>
      </c>
      <c r="H154" s="57"/>
    </row>
    <row r="155">
      <c r="A155" s="58">
        <v>153.0</v>
      </c>
      <c r="B155" s="55">
        <v>150.0</v>
      </c>
      <c r="C155" s="55" t="s">
        <v>386</v>
      </c>
      <c r="D155" s="55">
        <v>117212.0</v>
      </c>
      <c r="E155" s="55" t="s">
        <v>274</v>
      </c>
      <c r="F155" s="56">
        <v>72266.0</v>
      </c>
      <c r="G155" s="56">
        <v>1453.0</v>
      </c>
      <c r="H155" s="57"/>
    </row>
    <row r="156">
      <c r="A156" s="58">
        <v>154.0</v>
      </c>
      <c r="B156" s="55">
        <v>14820.0</v>
      </c>
      <c r="C156" s="55" t="s">
        <v>387</v>
      </c>
      <c r="D156" s="55">
        <v>132637.0</v>
      </c>
      <c r="E156" s="55" t="s">
        <v>193</v>
      </c>
      <c r="F156" s="55">
        <v>45593.0</v>
      </c>
      <c r="G156" s="55">
        <v>10349.0</v>
      </c>
      <c r="H156" s="70" t="s">
        <v>388</v>
      </c>
    </row>
    <row r="157">
      <c r="A157" s="58">
        <v>155.0</v>
      </c>
      <c r="B157" s="55">
        <v>10780.0</v>
      </c>
      <c r="C157" s="55" t="s">
        <v>389</v>
      </c>
      <c r="D157" s="55">
        <v>115977.0</v>
      </c>
      <c r="E157" s="55" t="s">
        <v>193</v>
      </c>
      <c r="F157" s="55"/>
      <c r="G157" s="55"/>
      <c r="H157" s="70" t="s">
        <v>390</v>
      </c>
    </row>
    <row r="158">
      <c r="A158" s="58">
        <v>156.0</v>
      </c>
      <c r="B158" s="55">
        <v>3000.0</v>
      </c>
      <c r="C158" s="55" t="s">
        <v>391</v>
      </c>
      <c r="D158" s="55">
        <v>123718.0</v>
      </c>
      <c r="E158" s="55" t="s">
        <v>193</v>
      </c>
      <c r="F158" s="51"/>
      <c r="G158" s="51"/>
      <c r="H158" s="66" t="s">
        <v>298</v>
      </c>
    </row>
    <row r="159">
      <c r="A159" s="58">
        <v>157.0</v>
      </c>
      <c r="B159" s="55">
        <v>31430.0</v>
      </c>
      <c r="C159" s="55" t="s">
        <v>392</v>
      </c>
      <c r="D159" s="55">
        <v>234412.0</v>
      </c>
      <c r="E159" s="55" t="s">
        <v>208</v>
      </c>
      <c r="F159" s="77">
        <v>534.0</v>
      </c>
      <c r="G159" s="77">
        <v>11.0</v>
      </c>
      <c r="H159" s="67"/>
    </row>
    <row r="160">
      <c r="A160" s="58">
        <v>158.0</v>
      </c>
      <c r="B160" s="55">
        <v>1740.0</v>
      </c>
      <c r="C160" s="55" t="s">
        <v>393</v>
      </c>
      <c r="D160" s="55">
        <v>131780.0</v>
      </c>
      <c r="E160" s="55" t="s">
        <v>208</v>
      </c>
      <c r="F160" s="55">
        <v>24959.0</v>
      </c>
      <c r="G160" s="55">
        <v>502.0</v>
      </c>
      <c r="H160" s="67"/>
    </row>
    <row r="161">
      <c r="A161" s="58">
        <v>159.0</v>
      </c>
      <c r="B161" s="55">
        <v>670.0</v>
      </c>
      <c r="C161" s="55" t="s">
        <v>394</v>
      </c>
      <c r="D161" s="55">
        <v>141307.0</v>
      </c>
      <c r="E161" s="55" t="s">
        <v>193</v>
      </c>
      <c r="F161" s="56">
        <v>1148879.0</v>
      </c>
      <c r="G161" s="56">
        <v>18681.0</v>
      </c>
      <c r="H161" s="57"/>
    </row>
    <row r="162">
      <c r="A162" s="58">
        <v>160.0</v>
      </c>
      <c r="B162" s="55">
        <v>13890.0</v>
      </c>
      <c r="C162" s="55" t="s">
        <v>395</v>
      </c>
      <c r="D162" s="55">
        <v>150633.0</v>
      </c>
      <c r="E162" s="55" t="s">
        <v>193</v>
      </c>
      <c r="F162" s="51"/>
      <c r="G162" s="51"/>
      <c r="H162" s="66" t="s">
        <v>298</v>
      </c>
    </row>
    <row r="163">
      <c r="A163" s="58">
        <v>161.0</v>
      </c>
      <c r="B163" s="55">
        <v>32350.0</v>
      </c>
      <c r="C163" s="55" t="s">
        <v>396</v>
      </c>
      <c r="D163" s="55">
        <v>231372.0</v>
      </c>
      <c r="E163" s="55" t="s">
        <v>323</v>
      </c>
      <c r="F163" s="51"/>
      <c r="G163" s="51"/>
      <c r="H163" s="66" t="s">
        <v>298</v>
      </c>
    </row>
    <row r="164">
      <c r="A164" s="58">
        <v>162.0</v>
      </c>
      <c r="B164" s="55">
        <v>9420.0</v>
      </c>
      <c r="C164" s="55" t="s">
        <v>397</v>
      </c>
      <c r="D164" s="55">
        <v>162586.0</v>
      </c>
      <c r="E164" s="55" t="s">
        <v>193</v>
      </c>
      <c r="F164" s="51"/>
      <c r="G164" s="51"/>
      <c r="H164" s="66" t="s">
        <v>298</v>
      </c>
    </row>
    <row r="165">
      <c r="A165" s="58">
        <v>163.0</v>
      </c>
      <c r="B165" s="55">
        <v>5300.0</v>
      </c>
      <c r="C165" s="55" t="s">
        <v>398</v>
      </c>
      <c r="D165" s="55">
        <v>120571.0</v>
      </c>
      <c r="E165" s="55" t="s">
        <v>193</v>
      </c>
      <c r="F165" s="55">
        <v>146790.0</v>
      </c>
      <c r="G165" s="55">
        <v>2679.0</v>
      </c>
      <c r="H165" s="70" t="s">
        <v>399</v>
      </c>
    </row>
    <row r="166">
      <c r="A166" s="58">
        <v>164.0</v>
      </c>
      <c r="B166" s="55">
        <v>69260.0</v>
      </c>
      <c r="C166" s="55" t="s">
        <v>400</v>
      </c>
      <c r="D166" s="55">
        <v>426086.0</v>
      </c>
      <c r="E166" s="55" t="s">
        <v>193</v>
      </c>
      <c r="F166" s="56">
        <v>132580.0</v>
      </c>
      <c r="G166" s="56">
        <v>1194.0</v>
      </c>
      <c r="H166" s="57"/>
    </row>
    <row r="167">
      <c r="A167" s="58">
        <v>165.0</v>
      </c>
      <c r="B167" s="55">
        <v>192080.0</v>
      </c>
      <c r="C167" s="55" t="s">
        <v>401</v>
      </c>
      <c r="D167" s="55">
        <v>1010110.0</v>
      </c>
      <c r="E167" s="55" t="s">
        <v>196</v>
      </c>
      <c r="F167" s="51"/>
      <c r="G167" s="51"/>
      <c r="H167" s="66" t="s">
        <v>298</v>
      </c>
    </row>
    <row r="168">
      <c r="A168" s="58">
        <v>166.0</v>
      </c>
      <c r="B168" s="55">
        <v>79160.0</v>
      </c>
      <c r="C168" s="55" t="s">
        <v>402</v>
      </c>
      <c r="D168" s="55">
        <v>303873.0</v>
      </c>
      <c r="E168" s="55" t="s">
        <v>196</v>
      </c>
      <c r="F168" s="56">
        <v>58781.0</v>
      </c>
      <c r="G168" s="56">
        <v>1146.0</v>
      </c>
      <c r="H168" s="57"/>
    </row>
    <row r="169">
      <c r="A169" s="58">
        <v>167.0</v>
      </c>
      <c r="B169" s="55">
        <v>3850.0</v>
      </c>
      <c r="C169" s="55" t="s">
        <v>403</v>
      </c>
      <c r="D169" s="55">
        <v>123143.0</v>
      </c>
      <c r="E169" s="55" t="s">
        <v>193</v>
      </c>
      <c r="F169" s="51"/>
      <c r="G169" s="51"/>
      <c r="H169" s="66" t="s">
        <v>298</v>
      </c>
    </row>
    <row r="170">
      <c r="A170" s="58">
        <v>168.0</v>
      </c>
      <c r="B170" s="55">
        <v>3240.0</v>
      </c>
      <c r="C170" s="55" t="s">
        <v>404</v>
      </c>
      <c r="D170" s="55">
        <v>153393.0</v>
      </c>
      <c r="E170" s="55" t="s">
        <v>193</v>
      </c>
      <c r="F170" s="56">
        <v>1064411.0</v>
      </c>
      <c r="G170" s="56">
        <v>15924.0</v>
      </c>
      <c r="H170" s="57"/>
    </row>
    <row r="171">
      <c r="A171" s="58">
        <v>169.0</v>
      </c>
      <c r="B171" s="55">
        <v>1120.0</v>
      </c>
      <c r="C171" s="55" t="s">
        <v>405</v>
      </c>
      <c r="D171" s="55">
        <v>120076.0</v>
      </c>
      <c r="E171" s="55" t="s">
        <v>208</v>
      </c>
      <c r="F171" s="51"/>
      <c r="G171" s="51"/>
      <c r="H171" s="66" t="s">
        <v>298</v>
      </c>
    </row>
    <row r="172">
      <c r="A172" s="58">
        <v>170.0</v>
      </c>
      <c r="B172" s="55">
        <v>4490.0</v>
      </c>
      <c r="C172" s="55" t="s">
        <v>406</v>
      </c>
      <c r="D172" s="55">
        <v>133858.0</v>
      </c>
      <c r="E172" s="55" t="s">
        <v>193</v>
      </c>
      <c r="F172" s="56">
        <v>125935.0</v>
      </c>
      <c r="G172" s="56">
        <v>2568.0</v>
      </c>
      <c r="H172" s="57"/>
    </row>
    <row r="173">
      <c r="A173" s="58">
        <v>171.0</v>
      </c>
      <c r="B173" s="55">
        <v>79550.0</v>
      </c>
      <c r="C173" s="55" t="s">
        <v>407</v>
      </c>
      <c r="D173" s="55">
        <v>503668.0</v>
      </c>
      <c r="E173" s="55" t="s">
        <v>193</v>
      </c>
      <c r="F173" s="51"/>
      <c r="G173" s="51"/>
      <c r="H173" s="66" t="s">
        <v>298</v>
      </c>
    </row>
    <row r="174">
      <c r="A174" s="58">
        <v>172.0</v>
      </c>
      <c r="B174" s="55">
        <v>161890.0</v>
      </c>
      <c r="C174" s="55" t="s">
        <v>408</v>
      </c>
      <c r="D174" s="55">
        <v>939331.0</v>
      </c>
      <c r="E174" s="55" t="s">
        <v>193</v>
      </c>
      <c r="F174" s="55">
        <v>7902.0</v>
      </c>
      <c r="G174" s="55">
        <v>62.0</v>
      </c>
      <c r="H174" s="66" t="s">
        <v>409</v>
      </c>
    </row>
    <row r="175">
      <c r="A175" s="58">
        <v>173.0</v>
      </c>
      <c r="B175" s="55">
        <v>214320.0</v>
      </c>
      <c r="C175" s="55" t="s">
        <v>410</v>
      </c>
      <c r="D175" s="55">
        <v>565154.0</v>
      </c>
      <c r="E175" s="55" t="s">
        <v>274</v>
      </c>
      <c r="F175" s="55">
        <v>405.0</v>
      </c>
      <c r="G175" s="55">
        <v>3.0</v>
      </c>
      <c r="H175" s="67"/>
    </row>
    <row r="176">
      <c r="A176" s="58">
        <v>174.0</v>
      </c>
      <c r="B176" s="55">
        <v>57050.0</v>
      </c>
      <c r="C176" s="55" t="s">
        <v>411</v>
      </c>
      <c r="D176" s="55">
        <v>412597.0</v>
      </c>
      <c r="E176" s="55" t="s">
        <v>208</v>
      </c>
      <c r="F176" s="55">
        <v>3067.0</v>
      </c>
      <c r="G176" s="55">
        <v>24.0</v>
      </c>
      <c r="H176" s="67"/>
    </row>
    <row r="177">
      <c r="A177" s="58">
        <v>175.0</v>
      </c>
      <c r="B177" s="55">
        <v>42670.0</v>
      </c>
      <c r="C177" s="55" t="s">
        <v>412</v>
      </c>
      <c r="D177" s="55">
        <v>344287.0</v>
      </c>
      <c r="E177" s="55" t="s">
        <v>193</v>
      </c>
      <c r="F177" s="56">
        <v>90447.0</v>
      </c>
      <c r="G177" s="56">
        <v>1730.0</v>
      </c>
      <c r="H177" s="57"/>
    </row>
    <row r="178">
      <c r="A178" s="58">
        <v>176.0</v>
      </c>
      <c r="B178" s="55">
        <v>284740.0</v>
      </c>
      <c r="C178" s="55" t="s">
        <v>413</v>
      </c>
      <c r="D178" s="55">
        <v>1267684.0</v>
      </c>
      <c r="E178" s="55" t="s">
        <v>323</v>
      </c>
      <c r="F178" s="51"/>
      <c r="G178" s="51"/>
      <c r="H178" s="66" t="s">
        <v>414</v>
      </c>
    </row>
    <row r="179">
      <c r="A179" s="58">
        <v>177.0</v>
      </c>
      <c r="B179" s="55">
        <v>20000.0</v>
      </c>
      <c r="C179" s="55" t="s">
        <v>415</v>
      </c>
      <c r="D179" s="55">
        <v>188089.0</v>
      </c>
      <c r="E179" s="55" t="s">
        <v>193</v>
      </c>
      <c r="F179" s="55">
        <v>2930.0</v>
      </c>
      <c r="G179" s="55">
        <v>72.0</v>
      </c>
      <c r="H179" s="78" t="s">
        <v>416</v>
      </c>
    </row>
    <row r="180">
      <c r="A180" s="58">
        <v>178.0</v>
      </c>
      <c r="B180" s="55">
        <v>1800.0</v>
      </c>
      <c r="C180" s="55" t="s">
        <v>417</v>
      </c>
      <c r="D180" s="55">
        <v>117577.0</v>
      </c>
      <c r="E180" s="55" t="s">
        <v>215</v>
      </c>
      <c r="F180" s="51"/>
      <c r="G180" s="51"/>
      <c r="H180" s="66" t="s">
        <v>298</v>
      </c>
    </row>
    <row r="181">
      <c r="A181" s="58">
        <v>179.0</v>
      </c>
      <c r="B181" s="55">
        <v>241590.0</v>
      </c>
      <c r="C181" s="55" t="s">
        <v>418</v>
      </c>
      <c r="D181" s="55">
        <v>1128613.0</v>
      </c>
      <c r="E181" s="55" t="s">
        <v>193</v>
      </c>
      <c r="F181" s="51"/>
      <c r="G181" s="51"/>
      <c r="H181" s="66" t="s">
        <v>298</v>
      </c>
    </row>
    <row r="182">
      <c r="A182" s="58">
        <v>180.0</v>
      </c>
      <c r="B182" s="55">
        <v>6120.0</v>
      </c>
      <c r="C182" s="55" t="s">
        <v>419</v>
      </c>
      <c r="D182" s="55">
        <v>131832.0</v>
      </c>
      <c r="E182" s="55" t="s">
        <v>215</v>
      </c>
      <c r="F182" s="51"/>
      <c r="G182" s="51"/>
      <c r="H182" s="66" t="s">
        <v>298</v>
      </c>
    </row>
    <row r="183">
      <c r="A183" s="58">
        <v>181.0</v>
      </c>
      <c r="B183" s="55">
        <v>5440.0</v>
      </c>
      <c r="C183" s="55" t="s">
        <v>420</v>
      </c>
      <c r="D183" s="55">
        <v>105280.0</v>
      </c>
      <c r="E183" s="55" t="s">
        <v>208</v>
      </c>
      <c r="F183" s="55">
        <v>3194.0</v>
      </c>
      <c r="G183" s="55">
        <v>23.0</v>
      </c>
      <c r="H183" s="67"/>
    </row>
    <row r="184">
      <c r="A184" s="58">
        <v>182.0</v>
      </c>
      <c r="B184" s="55">
        <v>6040.0</v>
      </c>
      <c r="C184" s="55" t="s">
        <v>421</v>
      </c>
      <c r="D184" s="55">
        <v>118026.0</v>
      </c>
      <c r="E184" s="55" t="s">
        <v>422</v>
      </c>
      <c r="F184" s="55">
        <v>513583.0</v>
      </c>
      <c r="G184" s="55">
        <v>10349.0</v>
      </c>
      <c r="H184" s="79" t="s">
        <v>388</v>
      </c>
    </row>
    <row r="185">
      <c r="A185" s="58">
        <v>183.0</v>
      </c>
      <c r="B185" s="55">
        <v>3520.0</v>
      </c>
      <c r="C185" s="55" t="s">
        <v>423</v>
      </c>
      <c r="D185" s="55">
        <v>141149.0</v>
      </c>
      <c r="E185" s="55" t="s">
        <v>193</v>
      </c>
      <c r="F185" s="51"/>
      <c r="G185" s="51"/>
      <c r="H185" s="66" t="s">
        <v>298</v>
      </c>
    </row>
    <row r="186">
      <c r="A186" s="58">
        <v>184.0</v>
      </c>
      <c r="B186" s="55">
        <v>70.0</v>
      </c>
      <c r="C186" s="55" t="s">
        <v>424</v>
      </c>
      <c r="D186" s="55">
        <v>126937.0</v>
      </c>
      <c r="E186" s="55" t="s">
        <v>215</v>
      </c>
      <c r="F186" s="51"/>
      <c r="G186" s="51"/>
      <c r="H186" s="66" t="s">
        <v>298</v>
      </c>
    </row>
    <row r="187">
      <c r="A187" s="58">
        <v>185.0</v>
      </c>
      <c r="B187" s="55">
        <v>114090.0</v>
      </c>
      <c r="C187" s="55" t="s">
        <v>425</v>
      </c>
      <c r="D187" s="55">
        <v>557508.0</v>
      </c>
      <c r="E187" s="55" t="s">
        <v>258</v>
      </c>
      <c r="F187" s="51"/>
      <c r="G187" s="51"/>
      <c r="H187" s="66" t="s">
        <v>298</v>
      </c>
    </row>
    <row r="188">
      <c r="A188" s="58">
        <v>186.0</v>
      </c>
      <c r="B188" s="55">
        <v>105630.0</v>
      </c>
      <c r="C188" s="55" t="s">
        <v>426</v>
      </c>
      <c r="D188" s="55">
        <v>728638.0</v>
      </c>
      <c r="E188" s="55" t="s">
        <v>193</v>
      </c>
      <c r="F188" s="51"/>
      <c r="G188" s="51"/>
      <c r="H188" s="66" t="s">
        <v>298</v>
      </c>
    </row>
    <row r="189">
      <c r="A189" s="58">
        <v>187.0</v>
      </c>
      <c r="B189" s="55">
        <v>103140.0</v>
      </c>
      <c r="C189" s="55" t="s">
        <v>427</v>
      </c>
      <c r="D189" s="55">
        <v>684714.0</v>
      </c>
      <c r="E189" s="55" t="s">
        <v>193</v>
      </c>
      <c r="F189" s="56">
        <v>218810.0</v>
      </c>
      <c r="G189" s="56">
        <v>4450.0</v>
      </c>
      <c r="H189" s="57"/>
    </row>
    <row r="190">
      <c r="A190" s="58">
        <v>188.0</v>
      </c>
      <c r="B190" s="55">
        <v>108670.0</v>
      </c>
      <c r="C190" s="55" t="s">
        <v>428</v>
      </c>
      <c r="D190" s="55">
        <v>759513.0</v>
      </c>
      <c r="E190" s="55" t="s">
        <v>193</v>
      </c>
      <c r="F190" s="56">
        <v>145150.0</v>
      </c>
      <c r="G190" s="55">
        <v>2705.8</v>
      </c>
      <c r="H190" s="57"/>
    </row>
    <row r="191">
      <c r="A191" s="58">
        <v>189.0</v>
      </c>
      <c r="B191" s="55">
        <v>2350.0</v>
      </c>
      <c r="C191" s="55" t="s">
        <v>429</v>
      </c>
      <c r="D191" s="55">
        <v>173874.0</v>
      </c>
      <c r="E191" s="55" t="s">
        <v>193</v>
      </c>
      <c r="F191" s="56">
        <v>177538.0</v>
      </c>
      <c r="G191" s="56">
        <v>3524.0</v>
      </c>
      <c r="H191" s="57"/>
    </row>
    <row r="192">
      <c r="A192" s="58">
        <v>190.0</v>
      </c>
      <c r="B192" s="55">
        <v>71840.0</v>
      </c>
      <c r="C192" s="55" t="s">
        <v>430</v>
      </c>
      <c r="D192" s="55">
        <v>158307.0</v>
      </c>
      <c r="E192" s="55" t="s">
        <v>208</v>
      </c>
      <c r="F192" s="55">
        <v>28177.0</v>
      </c>
      <c r="G192" s="55">
        <v>221.0</v>
      </c>
      <c r="H192" s="67"/>
    </row>
    <row r="193">
      <c r="A193" s="58">
        <v>191.0</v>
      </c>
      <c r="B193" s="55">
        <v>49770.0</v>
      </c>
      <c r="C193" s="55" t="s">
        <v>431</v>
      </c>
      <c r="D193" s="55">
        <v>340917.0</v>
      </c>
      <c r="E193" s="55" t="s">
        <v>193</v>
      </c>
      <c r="F193" s="56">
        <v>79289.0</v>
      </c>
      <c r="G193" s="56">
        <v>1706.0</v>
      </c>
      <c r="H193" s="57"/>
    </row>
    <row r="194">
      <c r="A194" s="58">
        <v>192.0</v>
      </c>
      <c r="B194" s="55">
        <v>383800.0</v>
      </c>
      <c r="C194" s="55" t="s">
        <v>432</v>
      </c>
      <c r="D194" s="55">
        <v>1562589.0</v>
      </c>
      <c r="E194" s="55" t="s">
        <v>215</v>
      </c>
      <c r="F194" s="55">
        <v>498.0</v>
      </c>
      <c r="G194" s="55">
        <v>828427.0</v>
      </c>
      <c r="H194" s="79" t="s">
        <v>433</v>
      </c>
    </row>
    <row r="195">
      <c r="A195" s="58">
        <v>193.0</v>
      </c>
      <c r="B195" s="55">
        <v>64960.0</v>
      </c>
      <c r="C195" s="55" t="s">
        <v>434</v>
      </c>
      <c r="D195" s="55">
        <v>398792.0</v>
      </c>
      <c r="E195" s="55" t="s">
        <v>193</v>
      </c>
      <c r="F195" s="56">
        <v>18812.0</v>
      </c>
      <c r="G195" s="56">
        <v>385.0</v>
      </c>
      <c r="H195" s="57"/>
    </row>
    <row r="196">
      <c r="A196" s="58">
        <v>194.0</v>
      </c>
      <c r="B196" s="55">
        <v>7570.0</v>
      </c>
      <c r="C196" s="55" t="s">
        <v>435</v>
      </c>
      <c r="D196" s="55">
        <v>146454.0</v>
      </c>
      <c r="E196" s="55" t="s">
        <v>193</v>
      </c>
      <c r="F196" s="51"/>
      <c r="G196" s="51"/>
      <c r="H196" s="66" t="s">
        <v>298</v>
      </c>
    </row>
    <row r="197">
      <c r="A197" s="58">
        <v>195.0</v>
      </c>
      <c r="B197" s="55">
        <v>192400.0</v>
      </c>
      <c r="C197" s="55" t="s">
        <v>436</v>
      </c>
      <c r="D197" s="55">
        <v>132354.0</v>
      </c>
      <c r="E197" s="55" t="s">
        <v>215</v>
      </c>
      <c r="F197" s="51"/>
      <c r="G197" s="51"/>
      <c r="H197" s="66" t="s">
        <v>298</v>
      </c>
    </row>
    <row r="198">
      <c r="A198" s="58">
        <v>196.0</v>
      </c>
      <c r="B198" s="55">
        <v>1680.0</v>
      </c>
      <c r="C198" s="55" t="s">
        <v>437</v>
      </c>
      <c r="D198" s="55">
        <v>121941.0</v>
      </c>
      <c r="E198" s="55" t="s">
        <v>193</v>
      </c>
      <c r="F198" s="56">
        <v>508707.0</v>
      </c>
      <c r="G198" s="56">
        <v>10902.0</v>
      </c>
      <c r="H198" s="57"/>
    </row>
    <row r="199">
      <c r="A199" s="58">
        <v>197.0</v>
      </c>
      <c r="B199" s="55">
        <v>1060.0</v>
      </c>
      <c r="C199" s="55" t="s">
        <v>438</v>
      </c>
      <c r="D199" s="55">
        <v>149947.0</v>
      </c>
      <c r="E199" s="55" t="s">
        <v>193</v>
      </c>
      <c r="F199" s="51"/>
      <c r="G199" s="51"/>
      <c r="H199" s="66" t="s">
        <v>298</v>
      </c>
    </row>
    <row r="200">
      <c r="A200" s="58">
        <v>198.0</v>
      </c>
      <c r="B200" s="55">
        <v>115390.0</v>
      </c>
      <c r="C200" s="55" t="s">
        <v>439</v>
      </c>
      <c r="D200" s="55">
        <v>561866.0</v>
      </c>
      <c r="E200" s="55" t="s">
        <v>193</v>
      </c>
      <c r="F200" s="51"/>
      <c r="G200" s="51"/>
      <c r="H200" s="66" t="s">
        <v>298</v>
      </c>
    </row>
    <row r="201">
      <c r="A201" s="58">
        <v>199.0</v>
      </c>
      <c r="B201" s="55">
        <v>3230.0</v>
      </c>
      <c r="C201" s="55" t="s">
        <v>440</v>
      </c>
      <c r="D201" s="55">
        <v>126955.0</v>
      </c>
      <c r="E201" s="55" t="s">
        <v>193</v>
      </c>
      <c r="F201" s="51"/>
      <c r="G201" s="51"/>
      <c r="H201" s="66" t="s">
        <v>298</v>
      </c>
    </row>
    <row r="202">
      <c r="H202" s="29"/>
    </row>
    <row r="203">
      <c r="H203" s="29"/>
    </row>
    <row r="204">
      <c r="H204" s="29"/>
    </row>
    <row r="205">
      <c r="H205" s="29"/>
    </row>
    <row r="206">
      <c r="H206" s="29"/>
    </row>
    <row r="207">
      <c r="H207" s="29"/>
    </row>
    <row r="208">
      <c r="H208" s="29"/>
    </row>
    <row r="209">
      <c r="H209" s="29"/>
    </row>
    <row r="210">
      <c r="H210" s="29"/>
    </row>
    <row r="211">
      <c r="H211" s="29"/>
    </row>
    <row r="212">
      <c r="H212" s="29"/>
    </row>
    <row r="213">
      <c r="H213" s="29"/>
    </row>
    <row r="214">
      <c r="H214" s="29"/>
    </row>
    <row r="215">
      <c r="H215" s="29"/>
    </row>
    <row r="216">
      <c r="H216" s="29"/>
    </row>
    <row r="217">
      <c r="H217" s="29"/>
    </row>
    <row r="218">
      <c r="H218" s="29"/>
    </row>
    <row r="219">
      <c r="H219" s="29"/>
    </row>
    <row r="220">
      <c r="H220" s="29"/>
    </row>
    <row r="221">
      <c r="H221" s="29"/>
    </row>
    <row r="222">
      <c r="H222" s="29"/>
    </row>
    <row r="223">
      <c r="H223" s="29"/>
    </row>
    <row r="224">
      <c r="H224" s="29"/>
    </row>
    <row r="225">
      <c r="H225" s="29"/>
    </row>
    <row r="226">
      <c r="H226" s="29"/>
    </row>
    <row r="227">
      <c r="H227" s="29"/>
    </row>
    <row r="228">
      <c r="H228" s="29"/>
    </row>
    <row r="229">
      <c r="H229" s="29"/>
    </row>
    <row r="230">
      <c r="H230" s="29"/>
    </row>
    <row r="231">
      <c r="H231" s="29"/>
    </row>
    <row r="232">
      <c r="H232" s="29"/>
    </row>
    <row r="233">
      <c r="H233" s="29"/>
    </row>
    <row r="234">
      <c r="H234" s="29"/>
    </row>
    <row r="235">
      <c r="H235" s="29"/>
    </row>
    <row r="236">
      <c r="H236" s="29"/>
    </row>
    <row r="237">
      <c r="H237" s="29"/>
    </row>
    <row r="238">
      <c r="H238" s="29"/>
    </row>
    <row r="239">
      <c r="H239" s="29"/>
    </row>
    <row r="240">
      <c r="H240" s="29"/>
    </row>
    <row r="241">
      <c r="H241" s="29"/>
    </row>
    <row r="242">
      <c r="H242" s="29"/>
    </row>
    <row r="243">
      <c r="H243" s="29"/>
    </row>
    <row r="244">
      <c r="H244" s="29"/>
    </row>
    <row r="245">
      <c r="H245" s="29"/>
    </row>
    <row r="246">
      <c r="H246" s="29"/>
    </row>
    <row r="247">
      <c r="H247" s="29"/>
    </row>
    <row r="248">
      <c r="H248" s="29"/>
    </row>
    <row r="249">
      <c r="H249" s="29"/>
    </row>
    <row r="250">
      <c r="H250" s="29"/>
    </row>
    <row r="251">
      <c r="H251" s="29"/>
    </row>
    <row r="252">
      <c r="H252" s="29"/>
    </row>
    <row r="253">
      <c r="H253" s="29"/>
    </row>
    <row r="254">
      <c r="H254" s="29"/>
    </row>
    <row r="255">
      <c r="H255" s="29"/>
    </row>
    <row r="256">
      <c r="H256" s="29"/>
    </row>
    <row r="257">
      <c r="H257" s="29"/>
    </row>
    <row r="258">
      <c r="H258" s="29"/>
    </row>
    <row r="259">
      <c r="H259" s="29"/>
    </row>
    <row r="260">
      <c r="H260" s="29"/>
    </row>
    <row r="261">
      <c r="H261" s="29"/>
    </row>
    <row r="262">
      <c r="H262" s="29"/>
    </row>
    <row r="263">
      <c r="H263" s="29"/>
    </row>
    <row r="264">
      <c r="H264" s="29"/>
    </row>
    <row r="265">
      <c r="H265" s="29"/>
    </row>
    <row r="266">
      <c r="H266" s="29"/>
    </row>
    <row r="267">
      <c r="H267" s="29"/>
    </row>
    <row r="268">
      <c r="H268" s="29"/>
    </row>
    <row r="269">
      <c r="H269" s="29"/>
    </row>
    <row r="270">
      <c r="H270" s="29"/>
    </row>
    <row r="271">
      <c r="H271" s="29"/>
    </row>
    <row r="272">
      <c r="H272" s="29"/>
    </row>
    <row r="273">
      <c r="H273" s="29"/>
    </row>
    <row r="274">
      <c r="H274" s="29"/>
    </row>
    <row r="275">
      <c r="H275" s="29"/>
    </row>
    <row r="276">
      <c r="H276" s="29"/>
    </row>
    <row r="277">
      <c r="H277" s="29"/>
    </row>
    <row r="278">
      <c r="H278" s="29"/>
    </row>
    <row r="279">
      <c r="H279" s="29"/>
    </row>
    <row r="280">
      <c r="H280" s="29"/>
    </row>
    <row r="281">
      <c r="H281" s="29"/>
    </row>
    <row r="282">
      <c r="H282" s="29"/>
    </row>
    <row r="283">
      <c r="H283" s="29"/>
    </row>
    <row r="284">
      <c r="H284" s="29"/>
    </row>
    <row r="285">
      <c r="H285" s="29"/>
    </row>
    <row r="286">
      <c r="H286" s="29"/>
    </row>
    <row r="287">
      <c r="H287" s="29"/>
    </row>
    <row r="288">
      <c r="H288" s="29"/>
    </row>
    <row r="289">
      <c r="H289" s="29"/>
    </row>
    <row r="290">
      <c r="H290" s="29"/>
    </row>
    <row r="291">
      <c r="H291" s="29"/>
    </row>
    <row r="292">
      <c r="H292" s="29"/>
    </row>
    <row r="293">
      <c r="H293" s="29"/>
    </row>
    <row r="294">
      <c r="H294" s="29"/>
    </row>
    <row r="295">
      <c r="H295" s="29"/>
    </row>
    <row r="296">
      <c r="H296" s="29"/>
    </row>
    <row r="297">
      <c r="H297" s="29"/>
    </row>
    <row r="298">
      <c r="H298" s="29"/>
    </row>
    <row r="299">
      <c r="H299" s="29"/>
    </row>
    <row r="300">
      <c r="H300" s="29"/>
    </row>
    <row r="301">
      <c r="H301" s="29"/>
    </row>
    <row r="302">
      <c r="H302" s="29"/>
    </row>
    <row r="303">
      <c r="H303" s="29"/>
    </row>
    <row r="304">
      <c r="H304" s="29"/>
    </row>
    <row r="305">
      <c r="H305" s="29"/>
    </row>
    <row r="306">
      <c r="H306" s="29"/>
    </row>
    <row r="307">
      <c r="H307" s="29"/>
    </row>
    <row r="308">
      <c r="H308" s="29"/>
    </row>
    <row r="309">
      <c r="H309" s="29"/>
    </row>
    <row r="310">
      <c r="H310" s="29"/>
    </row>
    <row r="311">
      <c r="H311" s="29"/>
    </row>
    <row r="312">
      <c r="H312" s="29"/>
    </row>
    <row r="313">
      <c r="H313" s="29"/>
    </row>
    <row r="314">
      <c r="H314" s="29"/>
    </row>
    <row r="315">
      <c r="H315" s="29"/>
    </row>
    <row r="316">
      <c r="H316" s="29"/>
    </row>
    <row r="317">
      <c r="H317" s="29"/>
    </row>
    <row r="318">
      <c r="H318" s="29"/>
    </row>
    <row r="319">
      <c r="H319" s="29"/>
    </row>
    <row r="320">
      <c r="H320" s="29"/>
    </row>
    <row r="321">
      <c r="H321" s="29"/>
    </row>
    <row r="322">
      <c r="H322" s="29"/>
    </row>
    <row r="323">
      <c r="H323" s="29"/>
    </row>
    <row r="324">
      <c r="H324" s="29"/>
    </row>
    <row r="325">
      <c r="H325" s="29"/>
    </row>
    <row r="326">
      <c r="H326" s="29"/>
    </row>
    <row r="327">
      <c r="H327" s="29"/>
    </row>
    <row r="328">
      <c r="H328" s="29"/>
    </row>
    <row r="329">
      <c r="H329" s="29"/>
    </row>
    <row r="330">
      <c r="H330" s="29"/>
    </row>
    <row r="331">
      <c r="H331" s="29"/>
    </row>
    <row r="332">
      <c r="H332" s="29"/>
    </row>
    <row r="333">
      <c r="H333" s="29"/>
    </row>
    <row r="334">
      <c r="H334" s="29"/>
    </row>
    <row r="335">
      <c r="H335" s="29"/>
    </row>
    <row r="336">
      <c r="H336" s="29"/>
    </row>
    <row r="337">
      <c r="H337" s="29"/>
    </row>
    <row r="338">
      <c r="H338" s="29"/>
    </row>
    <row r="339">
      <c r="H339" s="29"/>
    </row>
    <row r="340">
      <c r="H340" s="29"/>
    </row>
    <row r="341">
      <c r="H341" s="29"/>
    </row>
    <row r="342">
      <c r="H342" s="29"/>
    </row>
    <row r="343">
      <c r="H343" s="29"/>
    </row>
    <row r="344">
      <c r="H344" s="29"/>
    </row>
    <row r="345">
      <c r="H345" s="29"/>
    </row>
    <row r="346">
      <c r="H346" s="29"/>
    </row>
    <row r="347">
      <c r="H347" s="29"/>
    </row>
    <row r="348">
      <c r="H348" s="29"/>
    </row>
    <row r="349">
      <c r="H349" s="29"/>
    </row>
    <row r="350">
      <c r="H350" s="29"/>
    </row>
    <row r="351">
      <c r="H351" s="29"/>
    </row>
    <row r="352">
      <c r="H352" s="29"/>
    </row>
    <row r="353">
      <c r="H353" s="29"/>
    </row>
    <row r="354">
      <c r="H354" s="29"/>
    </row>
    <row r="355">
      <c r="H355" s="29"/>
    </row>
    <row r="356">
      <c r="H356" s="29"/>
    </row>
    <row r="357">
      <c r="H357" s="29"/>
    </row>
    <row r="358">
      <c r="H358" s="29"/>
    </row>
    <row r="359">
      <c r="H359" s="29"/>
    </row>
    <row r="360">
      <c r="H360" s="29"/>
    </row>
    <row r="361">
      <c r="H361" s="29"/>
    </row>
    <row r="362">
      <c r="H362" s="29"/>
    </row>
    <row r="363">
      <c r="H363" s="29"/>
    </row>
    <row r="364">
      <c r="H364" s="29"/>
    </row>
    <row r="365">
      <c r="H365" s="29"/>
    </row>
    <row r="366">
      <c r="H366" s="29"/>
    </row>
    <row r="367">
      <c r="H367" s="29"/>
    </row>
    <row r="368">
      <c r="H368" s="29"/>
    </row>
    <row r="369">
      <c r="H369" s="29"/>
    </row>
    <row r="370">
      <c r="H370" s="29"/>
    </row>
    <row r="371">
      <c r="H371" s="29"/>
    </row>
    <row r="372">
      <c r="H372" s="29"/>
    </row>
    <row r="373">
      <c r="H373" s="29"/>
    </row>
    <row r="374">
      <c r="H374" s="29"/>
    </row>
    <row r="375">
      <c r="H375" s="29"/>
    </row>
    <row r="376">
      <c r="H376" s="29"/>
    </row>
    <row r="377">
      <c r="H377" s="29"/>
    </row>
    <row r="378">
      <c r="H378" s="29"/>
    </row>
    <row r="379">
      <c r="H379" s="29"/>
    </row>
    <row r="380">
      <c r="H380" s="29"/>
    </row>
    <row r="381">
      <c r="H381" s="29"/>
    </row>
    <row r="382">
      <c r="H382" s="29"/>
    </row>
    <row r="383">
      <c r="H383" s="29"/>
    </row>
    <row r="384">
      <c r="H384" s="29"/>
    </row>
    <row r="385">
      <c r="H385" s="29"/>
    </row>
    <row r="386">
      <c r="H386" s="29"/>
    </row>
    <row r="387">
      <c r="H387" s="29"/>
    </row>
    <row r="388">
      <c r="H388" s="29"/>
    </row>
    <row r="389">
      <c r="H389" s="29"/>
    </row>
    <row r="390">
      <c r="H390" s="29"/>
    </row>
    <row r="391">
      <c r="H391" s="29"/>
    </row>
    <row r="392">
      <c r="H392" s="29"/>
    </row>
    <row r="393">
      <c r="H393" s="29"/>
    </row>
    <row r="394">
      <c r="H394" s="29"/>
    </row>
    <row r="395">
      <c r="H395" s="29"/>
    </row>
    <row r="396">
      <c r="H396" s="29"/>
    </row>
    <row r="397">
      <c r="H397" s="29"/>
    </row>
    <row r="398">
      <c r="H398" s="29"/>
    </row>
    <row r="399">
      <c r="H399" s="29"/>
    </row>
    <row r="400">
      <c r="H400" s="29"/>
    </row>
    <row r="401">
      <c r="H401" s="29"/>
    </row>
    <row r="402">
      <c r="H402" s="29"/>
    </row>
    <row r="403">
      <c r="H403" s="29"/>
    </row>
    <row r="404">
      <c r="H404" s="29"/>
    </row>
    <row r="405">
      <c r="H405" s="29"/>
    </row>
    <row r="406">
      <c r="H406" s="29"/>
    </row>
    <row r="407">
      <c r="H407" s="29"/>
    </row>
    <row r="408">
      <c r="H408" s="29"/>
    </row>
    <row r="409">
      <c r="H409" s="29"/>
    </row>
    <row r="410">
      <c r="H410" s="29"/>
    </row>
    <row r="411">
      <c r="H411" s="29"/>
    </row>
    <row r="412">
      <c r="H412" s="29"/>
    </row>
    <row r="413">
      <c r="H413" s="29"/>
    </row>
    <row r="414">
      <c r="H414" s="29"/>
    </row>
    <row r="415">
      <c r="H415" s="29"/>
    </row>
    <row r="416">
      <c r="H416" s="29"/>
    </row>
    <row r="417">
      <c r="H417" s="29"/>
    </row>
    <row r="418">
      <c r="H418" s="29"/>
    </row>
    <row r="419">
      <c r="H419" s="29"/>
    </row>
    <row r="420">
      <c r="H420" s="29"/>
    </row>
    <row r="421">
      <c r="H421" s="29"/>
    </row>
    <row r="422">
      <c r="H422" s="29"/>
    </row>
    <row r="423">
      <c r="H423" s="29"/>
    </row>
    <row r="424">
      <c r="H424" s="29"/>
    </row>
    <row r="425">
      <c r="H425" s="29"/>
    </row>
    <row r="426">
      <c r="H426" s="29"/>
    </row>
    <row r="427">
      <c r="H427" s="29"/>
    </row>
    <row r="428">
      <c r="H428" s="29"/>
    </row>
    <row r="429">
      <c r="H429" s="29"/>
    </row>
    <row r="430">
      <c r="H430" s="29"/>
    </row>
    <row r="431">
      <c r="H431" s="29"/>
    </row>
    <row r="432">
      <c r="H432" s="29"/>
    </row>
    <row r="433">
      <c r="H433" s="29"/>
    </row>
    <row r="434">
      <c r="H434" s="29"/>
    </row>
    <row r="435">
      <c r="H435" s="29"/>
    </row>
    <row r="436">
      <c r="H436" s="29"/>
    </row>
    <row r="437">
      <c r="H437" s="29"/>
    </row>
    <row r="438">
      <c r="H438" s="29"/>
    </row>
    <row r="439">
      <c r="H439" s="29"/>
    </row>
    <row r="440">
      <c r="H440" s="29"/>
    </row>
    <row r="441">
      <c r="H441" s="29"/>
    </row>
    <row r="442">
      <c r="H442" s="29"/>
    </row>
    <row r="443">
      <c r="H443" s="29"/>
    </row>
    <row r="444">
      <c r="H444" s="29"/>
    </row>
    <row r="445">
      <c r="H445" s="29"/>
    </row>
    <row r="446">
      <c r="H446" s="29"/>
    </row>
    <row r="447">
      <c r="H447" s="29"/>
    </row>
    <row r="448">
      <c r="H448" s="29"/>
    </row>
    <row r="449">
      <c r="H449" s="29"/>
    </row>
    <row r="450">
      <c r="H450" s="29"/>
    </row>
    <row r="451">
      <c r="H451" s="29"/>
    </row>
    <row r="452">
      <c r="H452" s="29"/>
    </row>
    <row r="453">
      <c r="H453" s="29"/>
    </row>
    <row r="454">
      <c r="H454" s="29"/>
    </row>
    <row r="455">
      <c r="H455" s="29"/>
    </row>
    <row r="456">
      <c r="H456" s="29"/>
    </row>
    <row r="457">
      <c r="H457" s="29"/>
    </row>
    <row r="458">
      <c r="H458" s="29"/>
    </row>
    <row r="459">
      <c r="H459" s="29"/>
    </row>
    <row r="460">
      <c r="H460" s="29"/>
    </row>
    <row r="461">
      <c r="H461" s="29"/>
    </row>
    <row r="462">
      <c r="H462" s="29"/>
    </row>
    <row r="463">
      <c r="H463" s="29"/>
    </row>
    <row r="464">
      <c r="H464" s="29"/>
    </row>
    <row r="465">
      <c r="H465" s="29"/>
    </row>
    <row r="466">
      <c r="H466" s="29"/>
    </row>
    <row r="467">
      <c r="H467" s="29"/>
    </row>
    <row r="468">
      <c r="H468" s="29"/>
    </row>
    <row r="469">
      <c r="H469" s="29"/>
    </row>
    <row r="470">
      <c r="H470" s="29"/>
    </row>
    <row r="471">
      <c r="H471" s="29"/>
    </row>
    <row r="472">
      <c r="H472" s="29"/>
    </row>
    <row r="473">
      <c r="H473" s="29"/>
    </row>
    <row r="474">
      <c r="H474" s="29"/>
    </row>
    <row r="475">
      <c r="H475" s="29"/>
    </row>
    <row r="476">
      <c r="H476" s="29"/>
    </row>
    <row r="477">
      <c r="H477" s="29"/>
    </row>
    <row r="478">
      <c r="H478" s="29"/>
    </row>
    <row r="479">
      <c r="H479" s="29"/>
    </row>
    <row r="480">
      <c r="H480" s="29"/>
    </row>
    <row r="481">
      <c r="H481" s="29"/>
    </row>
    <row r="482">
      <c r="H482" s="29"/>
    </row>
    <row r="483">
      <c r="H483" s="29"/>
    </row>
    <row r="484">
      <c r="H484" s="29"/>
    </row>
    <row r="485">
      <c r="H485" s="29"/>
    </row>
    <row r="486">
      <c r="H486" s="29"/>
    </row>
    <row r="487">
      <c r="H487" s="29"/>
    </row>
    <row r="488">
      <c r="H488" s="29"/>
    </row>
    <row r="489">
      <c r="H489" s="29"/>
    </row>
    <row r="490">
      <c r="H490" s="29"/>
    </row>
    <row r="491">
      <c r="H491" s="29"/>
    </row>
    <row r="492">
      <c r="H492" s="29"/>
    </row>
    <row r="493">
      <c r="H493" s="29"/>
    </row>
    <row r="494">
      <c r="H494" s="29"/>
    </row>
    <row r="495">
      <c r="H495" s="29"/>
    </row>
    <row r="496">
      <c r="H496" s="29"/>
    </row>
    <row r="497">
      <c r="H497" s="29"/>
    </row>
    <row r="498">
      <c r="H498" s="29"/>
    </row>
    <row r="499">
      <c r="H499" s="29"/>
    </row>
    <row r="500">
      <c r="H500" s="29"/>
    </row>
    <row r="501">
      <c r="H501" s="29"/>
    </row>
    <row r="502">
      <c r="H502" s="29"/>
    </row>
    <row r="503">
      <c r="H503" s="29"/>
    </row>
    <row r="504">
      <c r="H504" s="29"/>
    </row>
    <row r="505">
      <c r="H505" s="29"/>
    </row>
    <row r="506">
      <c r="H506" s="29"/>
    </row>
    <row r="507">
      <c r="H507" s="29"/>
    </row>
    <row r="508">
      <c r="H508" s="29"/>
    </row>
    <row r="509">
      <c r="H509" s="29"/>
    </row>
    <row r="510">
      <c r="H510" s="29"/>
    </row>
    <row r="511">
      <c r="H511" s="29"/>
    </row>
    <row r="512">
      <c r="H512" s="29"/>
    </row>
    <row r="513">
      <c r="H513" s="29"/>
    </row>
    <row r="514">
      <c r="H514" s="29"/>
    </row>
    <row r="515">
      <c r="H515" s="29"/>
    </row>
    <row r="516">
      <c r="H516" s="29"/>
    </row>
    <row r="517">
      <c r="H517" s="29"/>
    </row>
    <row r="518">
      <c r="H518" s="29"/>
    </row>
    <row r="519">
      <c r="H519" s="29"/>
    </row>
    <row r="520">
      <c r="H520" s="29"/>
    </row>
    <row r="521">
      <c r="H521" s="29"/>
    </row>
    <row r="522">
      <c r="H522" s="29"/>
    </row>
    <row r="523">
      <c r="H523" s="29"/>
    </row>
    <row r="524">
      <c r="H524" s="29"/>
    </row>
    <row r="525">
      <c r="H525" s="29"/>
    </row>
    <row r="526">
      <c r="H526" s="29"/>
    </row>
    <row r="527">
      <c r="H527" s="29"/>
    </row>
    <row r="528">
      <c r="H528" s="29"/>
    </row>
    <row r="529">
      <c r="H529" s="29"/>
    </row>
    <row r="530">
      <c r="H530" s="29"/>
    </row>
    <row r="531">
      <c r="H531" s="29"/>
    </row>
    <row r="532">
      <c r="H532" s="29"/>
    </row>
    <row r="533">
      <c r="H533" s="29"/>
    </row>
    <row r="534">
      <c r="H534" s="29"/>
    </row>
    <row r="535">
      <c r="H535" s="29"/>
    </row>
    <row r="536">
      <c r="H536" s="29"/>
    </row>
    <row r="537">
      <c r="H537" s="29"/>
    </row>
    <row r="538">
      <c r="H538" s="29"/>
    </row>
    <row r="539">
      <c r="H539" s="29"/>
    </row>
    <row r="540">
      <c r="H540" s="29"/>
    </row>
    <row r="541">
      <c r="H541" s="29"/>
    </row>
    <row r="542">
      <c r="H542" s="29"/>
    </row>
    <row r="543">
      <c r="H543" s="29"/>
    </row>
    <row r="544">
      <c r="H544" s="29"/>
    </row>
    <row r="545">
      <c r="H545" s="29"/>
    </row>
    <row r="546">
      <c r="H546" s="29"/>
    </row>
    <row r="547">
      <c r="H547" s="29"/>
    </row>
    <row r="548">
      <c r="H548" s="29"/>
    </row>
    <row r="549">
      <c r="H549" s="29"/>
    </row>
    <row r="550">
      <c r="H550" s="29"/>
    </row>
    <row r="551">
      <c r="H551" s="29"/>
    </row>
    <row r="552">
      <c r="H552" s="29"/>
    </row>
    <row r="553">
      <c r="H553" s="29"/>
    </row>
    <row r="554">
      <c r="H554" s="29"/>
    </row>
    <row r="555">
      <c r="H555" s="29"/>
    </row>
    <row r="556">
      <c r="H556" s="29"/>
    </row>
    <row r="557">
      <c r="H557" s="29"/>
    </row>
    <row r="558">
      <c r="H558" s="29"/>
    </row>
    <row r="559">
      <c r="H559" s="29"/>
    </row>
    <row r="560">
      <c r="H560" s="29"/>
    </row>
    <row r="561">
      <c r="H561" s="29"/>
    </row>
    <row r="562">
      <c r="H562" s="29"/>
    </row>
    <row r="563">
      <c r="H563" s="29"/>
    </row>
    <row r="564">
      <c r="H564" s="29"/>
    </row>
    <row r="565">
      <c r="H565" s="29"/>
    </row>
    <row r="566">
      <c r="H566" s="29"/>
    </row>
    <row r="567">
      <c r="H567" s="29"/>
    </row>
    <row r="568">
      <c r="H568" s="29"/>
    </row>
    <row r="569">
      <c r="H569" s="29"/>
    </row>
    <row r="570">
      <c r="H570" s="29"/>
    </row>
    <row r="571">
      <c r="H571" s="29"/>
    </row>
    <row r="572">
      <c r="H572" s="29"/>
    </row>
    <row r="573">
      <c r="H573" s="29"/>
    </row>
    <row r="574">
      <c r="H574" s="29"/>
    </row>
    <row r="575">
      <c r="H575" s="29"/>
    </row>
    <row r="576">
      <c r="H576" s="29"/>
    </row>
    <row r="577">
      <c r="H577" s="29"/>
    </row>
    <row r="578">
      <c r="H578" s="29"/>
    </row>
    <row r="579">
      <c r="H579" s="29"/>
    </row>
    <row r="580">
      <c r="H580" s="29"/>
    </row>
    <row r="581">
      <c r="H581" s="29"/>
    </row>
    <row r="582">
      <c r="H582" s="29"/>
    </row>
    <row r="583">
      <c r="H583" s="29"/>
    </row>
    <row r="584">
      <c r="H584" s="29"/>
    </row>
    <row r="585">
      <c r="H585" s="29"/>
    </row>
    <row r="586">
      <c r="H586" s="29"/>
    </row>
    <row r="587">
      <c r="H587" s="29"/>
    </row>
    <row r="588">
      <c r="H588" s="29"/>
    </row>
    <row r="589">
      <c r="H589" s="29"/>
    </row>
    <row r="590">
      <c r="H590" s="29"/>
    </row>
    <row r="591">
      <c r="H591" s="29"/>
    </row>
    <row r="592">
      <c r="H592" s="29"/>
    </row>
    <row r="593">
      <c r="H593" s="29"/>
    </row>
    <row r="594">
      <c r="H594" s="29"/>
    </row>
    <row r="595">
      <c r="H595" s="29"/>
    </row>
    <row r="596">
      <c r="H596" s="29"/>
    </row>
    <row r="597">
      <c r="H597" s="29"/>
    </row>
    <row r="598">
      <c r="H598" s="29"/>
    </row>
    <row r="599">
      <c r="H599" s="29"/>
    </row>
    <row r="600">
      <c r="H600" s="29"/>
    </row>
    <row r="601">
      <c r="H601" s="29"/>
    </row>
    <row r="602">
      <c r="H602" s="29"/>
    </row>
    <row r="603">
      <c r="H603" s="29"/>
    </row>
    <row r="604">
      <c r="H604" s="29"/>
    </row>
    <row r="605">
      <c r="H605" s="29"/>
    </row>
    <row r="606">
      <c r="H606" s="29"/>
    </row>
    <row r="607">
      <c r="H607" s="29"/>
    </row>
    <row r="608">
      <c r="H608" s="29"/>
    </row>
    <row r="609">
      <c r="H609" s="29"/>
    </row>
    <row r="610">
      <c r="H610" s="29"/>
    </row>
    <row r="611">
      <c r="H611" s="29"/>
    </row>
    <row r="612">
      <c r="H612" s="29"/>
    </row>
    <row r="613">
      <c r="H613" s="29"/>
    </row>
    <row r="614">
      <c r="H614" s="29"/>
    </row>
    <row r="615">
      <c r="H615" s="29"/>
    </row>
    <row r="616">
      <c r="H616" s="29"/>
    </row>
    <row r="617">
      <c r="H617" s="29"/>
    </row>
    <row r="618">
      <c r="H618" s="29"/>
    </row>
    <row r="619">
      <c r="H619" s="29"/>
    </row>
    <row r="620">
      <c r="H620" s="29"/>
    </row>
    <row r="621">
      <c r="H621" s="29"/>
    </row>
    <row r="622">
      <c r="H622" s="29"/>
    </row>
    <row r="623">
      <c r="H623" s="29"/>
    </row>
    <row r="624">
      <c r="H624" s="29"/>
    </row>
    <row r="625">
      <c r="H625" s="29"/>
    </row>
    <row r="626">
      <c r="H626" s="29"/>
    </row>
    <row r="627">
      <c r="H627" s="29"/>
    </row>
    <row r="628">
      <c r="H628" s="29"/>
    </row>
    <row r="629">
      <c r="H629" s="29"/>
    </row>
    <row r="630">
      <c r="H630" s="29"/>
    </row>
    <row r="631">
      <c r="H631" s="29"/>
    </row>
    <row r="632">
      <c r="H632" s="29"/>
    </row>
    <row r="633">
      <c r="H633" s="29"/>
    </row>
    <row r="634">
      <c r="H634" s="29"/>
    </row>
    <row r="635">
      <c r="H635" s="29"/>
    </row>
    <row r="636">
      <c r="H636" s="29"/>
    </row>
    <row r="637">
      <c r="H637" s="29"/>
    </row>
    <row r="638">
      <c r="H638" s="29"/>
    </row>
    <row r="639">
      <c r="H639" s="29"/>
    </row>
    <row r="640">
      <c r="H640" s="29"/>
    </row>
    <row r="641">
      <c r="H641" s="29"/>
    </row>
    <row r="642">
      <c r="H642" s="29"/>
    </row>
    <row r="643">
      <c r="H643" s="29"/>
    </row>
    <row r="644">
      <c r="H644" s="29"/>
    </row>
    <row r="645">
      <c r="H645" s="29"/>
    </row>
    <row r="646">
      <c r="H646" s="29"/>
    </row>
    <row r="647">
      <c r="H647" s="29"/>
    </row>
    <row r="648">
      <c r="H648" s="29"/>
    </row>
    <row r="649">
      <c r="H649" s="29"/>
    </row>
    <row r="650">
      <c r="H650" s="29"/>
    </row>
    <row r="651">
      <c r="H651" s="29"/>
    </row>
    <row r="652">
      <c r="H652" s="29"/>
    </row>
    <row r="653">
      <c r="H653" s="29"/>
    </row>
    <row r="654">
      <c r="H654" s="29"/>
    </row>
    <row r="655">
      <c r="H655" s="29"/>
    </row>
    <row r="656">
      <c r="H656" s="29"/>
    </row>
    <row r="657">
      <c r="H657" s="29"/>
    </row>
    <row r="658">
      <c r="H658" s="29"/>
    </row>
    <row r="659">
      <c r="H659" s="29"/>
    </row>
    <row r="660">
      <c r="H660" s="29"/>
    </row>
    <row r="661">
      <c r="H661" s="29"/>
    </row>
    <row r="662">
      <c r="H662" s="29"/>
    </row>
    <row r="663">
      <c r="H663" s="29"/>
    </row>
    <row r="664">
      <c r="H664" s="29"/>
    </row>
    <row r="665">
      <c r="H665" s="29"/>
    </row>
    <row r="666">
      <c r="H666" s="29"/>
    </row>
    <row r="667">
      <c r="H667" s="29"/>
    </row>
    <row r="668">
      <c r="H668" s="29"/>
    </row>
    <row r="669">
      <c r="H669" s="29"/>
    </row>
    <row r="670">
      <c r="H670" s="29"/>
    </row>
    <row r="671">
      <c r="H671" s="29"/>
    </row>
    <row r="672">
      <c r="H672" s="29"/>
    </row>
    <row r="673">
      <c r="H673" s="29"/>
    </row>
    <row r="674">
      <c r="H674" s="29"/>
    </row>
    <row r="675">
      <c r="H675" s="29"/>
    </row>
    <row r="676">
      <c r="H676" s="29"/>
    </row>
    <row r="677">
      <c r="H677" s="29"/>
    </row>
    <row r="678">
      <c r="H678" s="29"/>
    </row>
    <row r="679">
      <c r="H679" s="29"/>
    </row>
    <row r="680">
      <c r="H680" s="29"/>
    </row>
    <row r="681">
      <c r="H681" s="29"/>
    </row>
    <row r="682">
      <c r="H682" s="29"/>
    </row>
    <row r="683">
      <c r="H683" s="29"/>
    </row>
    <row r="684">
      <c r="H684" s="29"/>
    </row>
    <row r="685">
      <c r="H685" s="29"/>
    </row>
    <row r="686">
      <c r="H686" s="29"/>
    </row>
    <row r="687">
      <c r="H687" s="29"/>
    </row>
    <row r="688">
      <c r="H688" s="29"/>
    </row>
    <row r="689">
      <c r="H689" s="29"/>
    </row>
    <row r="690">
      <c r="H690" s="29"/>
    </row>
    <row r="691">
      <c r="H691" s="29"/>
    </row>
    <row r="692">
      <c r="H692" s="29"/>
    </row>
    <row r="693">
      <c r="H693" s="29"/>
    </row>
    <row r="694">
      <c r="H694" s="29"/>
    </row>
    <row r="695">
      <c r="H695" s="29"/>
    </row>
    <row r="696">
      <c r="H696" s="29"/>
    </row>
    <row r="697">
      <c r="H697" s="29"/>
    </row>
    <row r="698">
      <c r="H698" s="29"/>
    </row>
    <row r="699">
      <c r="H699" s="29"/>
    </row>
    <row r="700">
      <c r="H700" s="29"/>
    </row>
    <row r="701">
      <c r="H701" s="29"/>
    </row>
    <row r="702">
      <c r="H702" s="29"/>
    </row>
    <row r="703">
      <c r="H703" s="29"/>
    </row>
    <row r="704">
      <c r="H704" s="29"/>
    </row>
    <row r="705">
      <c r="H705" s="29"/>
    </row>
    <row r="706">
      <c r="H706" s="29"/>
    </row>
    <row r="707">
      <c r="H707" s="29"/>
    </row>
    <row r="708">
      <c r="H708" s="29"/>
    </row>
    <row r="709">
      <c r="H709" s="29"/>
    </row>
    <row r="710">
      <c r="H710" s="29"/>
    </row>
    <row r="711">
      <c r="H711" s="29"/>
    </row>
    <row r="712">
      <c r="H712" s="29"/>
    </row>
    <row r="713">
      <c r="H713" s="29"/>
    </row>
    <row r="714">
      <c r="H714" s="29"/>
    </row>
    <row r="715">
      <c r="H715" s="29"/>
    </row>
    <row r="716">
      <c r="H716" s="29"/>
    </row>
    <row r="717">
      <c r="H717" s="29"/>
    </row>
    <row r="718">
      <c r="H718" s="29"/>
    </row>
    <row r="719">
      <c r="H719" s="29"/>
    </row>
    <row r="720">
      <c r="H720" s="29"/>
    </row>
    <row r="721">
      <c r="H721" s="29"/>
    </row>
    <row r="722">
      <c r="H722" s="29"/>
    </row>
    <row r="723">
      <c r="H723" s="29"/>
    </row>
    <row r="724">
      <c r="H724" s="29"/>
    </row>
    <row r="725">
      <c r="H725" s="29"/>
    </row>
    <row r="726">
      <c r="H726" s="29"/>
    </row>
    <row r="727">
      <c r="H727" s="29"/>
    </row>
    <row r="728">
      <c r="H728" s="29"/>
    </row>
    <row r="729">
      <c r="H729" s="29"/>
    </row>
    <row r="730">
      <c r="H730" s="29"/>
    </row>
    <row r="731">
      <c r="H731" s="29"/>
    </row>
    <row r="732">
      <c r="H732" s="29"/>
    </row>
    <row r="733">
      <c r="H733" s="29"/>
    </row>
    <row r="734">
      <c r="H734" s="29"/>
    </row>
    <row r="735">
      <c r="H735" s="29"/>
    </row>
    <row r="736">
      <c r="H736" s="29"/>
    </row>
    <row r="737">
      <c r="H737" s="29"/>
    </row>
    <row r="738">
      <c r="H738" s="29"/>
    </row>
    <row r="739">
      <c r="H739" s="29"/>
    </row>
    <row r="740">
      <c r="H740" s="29"/>
    </row>
    <row r="741">
      <c r="H741" s="29"/>
    </row>
    <row r="742">
      <c r="H742" s="29"/>
    </row>
    <row r="743">
      <c r="H743" s="29"/>
    </row>
    <row r="744">
      <c r="H744" s="29"/>
    </row>
    <row r="745">
      <c r="H745" s="29"/>
    </row>
    <row r="746">
      <c r="H746" s="29"/>
    </row>
    <row r="747">
      <c r="H747" s="29"/>
    </row>
    <row r="748">
      <c r="H748" s="29"/>
    </row>
    <row r="749">
      <c r="H749" s="29"/>
    </row>
    <row r="750">
      <c r="H750" s="29"/>
    </row>
    <row r="751">
      <c r="H751" s="29"/>
    </row>
    <row r="752">
      <c r="H752" s="29"/>
    </row>
    <row r="753">
      <c r="H753" s="29"/>
    </row>
    <row r="754">
      <c r="H754" s="29"/>
    </row>
    <row r="755">
      <c r="H755" s="29"/>
    </row>
    <row r="756">
      <c r="H756" s="29"/>
    </row>
    <row r="757">
      <c r="H757" s="29"/>
    </row>
    <row r="758">
      <c r="H758" s="29"/>
    </row>
    <row r="759">
      <c r="H759" s="29"/>
    </row>
    <row r="760">
      <c r="H760" s="29"/>
    </row>
    <row r="761">
      <c r="H761" s="29"/>
    </row>
    <row r="762">
      <c r="H762" s="29"/>
    </row>
    <row r="763">
      <c r="H763" s="29"/>
    </row>
    <row r="764">
      <c r="H764" s="29"/>
    </row>
    <row r="765">
      <c r="H765" s="29"/>
    </row>
    <row r="766">
      <c r="H766" s="29"/>
    </row>
    <row r="767">
      <c r="H767" s="29"/>
    </row>
    <row r="768">
      <c r="H768" s="29"/>
    </row>
    <row r="769">
      <c r="H769" s="29"/>
    </row>
    <row r="770">
      <c r="H770" s="29"/>
    </row>
    <row r="771">
      <c r="H771" s="29"/>
    </row>
    <row r="772">
      <c r="H772" s="29"/>
    </row>
    <row r="773">
      <c r="H773" s="29"/>
    </row>
    <row r="774">
      <c r="H774" s="29"/>
    </row>
    <row r="775">
      <c r="H775" s="29"/>
    </row>
    <row r="776">
      <c r="H776" s="29"/>
    </row>
    <row r="777">
      <c r="H777" s="29"/>
    </row>
    <row r="778">
      <c r="H778" s="29"/>
    </row>
    <row r="779">
      <c r="H779" s="29"/>
    </row>
    <row r="780">
      <c r="H780" s="29"/>
    </row>
    <row r="781">
      <c r="H781" s="29"/>
    </row>
    <row r="782">
      <c r="H782" s="29"/>
    </row>
    <row r="783">
      <c r="H783" s="29"/>
    </row>
    <row r="784">
      <c r="H784" s="29"/>
    </row>
    <row r="785">
      <c r="H785" s="29"/>
    </row>
    <row r="786">
      <c r="H786" s="29"/>
    </row>
    <row r="787">
      <c r="H787" s="29"/>
    </row>
    <row r="788">
      <c r="H788" s="29"/>
    </row>
    <row r="789">
      <c r="H789" s="29"/>
    </row>
    <row r="790">
      <c r="H790" s="29"/>
    </row>
    <row r="791">
      <c r="H791" s="29"/>
    </row>
    <row r="792">
      <c r="H792" s="29"/>
    </row>
    <row r="793">
      <c r="H793" s="29"/>
    </row>
    <row r="794">
      <c r="H794" s="29"/>
    </row>
    <row r="795">
      <c r="H795" s="29"/>
    </row>
    <row r="796">
      <c r="H796" s="29"/>
    </row>
    <row r="797">
      <c r="H797" s="29"/>
    </row>
    <row r="798">
      <c r="H798" s="29"/>
    </row>
    <row r="799">
      <c r="H799" s="29"/>
    </row>
    <row r="800">
      <c r="H800" s="29"/>
    </row>
    <row r="801">
      <c r="H801" s="29"/>
    </row>
    <row r="802">
      <c r="H802" s="29"/>
    </row>
    <row r="803">
      <c r="H803" s="29"/>
    </row>
    <row r="804">
      <c r="H804" s="29"/>
    </row>
    <row r="805">
      <c r="H805" s="29"/>
    </row>
    <row r="806">
      <c r="H806" s="29"/>
    </row>
    <row r="807">
      <c r="H807" s="29"/>
    </row>
    <row r="808">
      <c r="H808" s="29"/>
    </row>
    <row r="809">
      <c r="H809" s="29"/>
    </row>
    <row r="810">
      <c r="H810" s="29"/>
    </row>
    <row r="811">
      <c r="H811" s="29"/>
    </row>
    <row r="812">
      <c r="H812" s="29"/>
    </row>
    <row r="813">
      <c r="H813" s="29"/>
    </row>
    <row r="814">
      <c r="H814" s="29"/>
    </row>
    <row r="815">
      <c r="H815" s="29"/>
    </row>
    <row r="816">
      <c r="H816" s="29"/>
    </row>
    <row r="817">
      <c r="H817" s="29"/>
    </row>
    <row r="818">
      <c r="H818" s="29"/>
    </row>
    <row r="819">
      <c r="H819" s="29"/>
    </row>
    <row r="820">
      <c r="H820" s="29"/>
    </row>
    <row r="821">
      <c r="H821" s="29"/>
    </row>
    <row r="822">
      <c r="H822" s="29"/>
    </row>
    <row r="823">
      <c r="H823" s="29"/>
    </row>
    <row r="824">
      <c r="H824" s="29"/>
    </row>
    <row r="825">
      <c r="H825" s="29"/>
    </row>
    <row r="826">
      <c r="H826" s="29"/>
    </row>
    <row r="827">
      <c r="H827" s="29"/>
    </row>
    <row r="828">
      <c r="H828" s="29"/>
    </row>
    <row r="829">
      <c r="H829" s="29"/>
    </row>
    <row r="830">
      <c r="H830" s="29"/>
    </row>
    <row r="831">
      <c r="H831" s="29"/>
    </row>
    <row r="832">
      <c r="H832" s="29"/>
    </row>
    <row r="833">
      <c r="H833" s="29"/>
    </row>
    <row r="834">
      <c r="H834" s="29"/>
    </row>
    <row r="835">
      <c r="H835" s="29"/>
    </row>
    <row r="836">
      <c r="H836" s="29"/>
    </row>
    <row r="837">
      <c r="H837" s="29"/>
    </row>
    <row r="838">
      <c r="H838" s="29"/>
    </row>
    <row r="839">
      <c r="H839" s="29"/>
    </row>
    <row r="840">
      <c r="H840" s="29"/>
    </row>
    <row r="841">
      <c r="H841" s="29"/>
    </row>
    <row r="842">
      <c r="H842" s="29"/>
    </row>
    <row r="843">
      <c r="H843" s="29"/>
    </row>
    <row r="844">
      <c r="H844" s="29"/>
    </row>
    <row r="845">
      <c r="H845" s="29"/>
    </row>
    <row r="846">
      <c r="H846" s="29"/>
    </row>
    <row r="847">
      <c r="H847" s="29"/>
    </row>
    <row r="848">
      <c r="H848" s="29"/>
    </row>
    <row r="849">
      <c r="H849" s="29"/>
    </row>
    <row r="850">
      <c r="H850" s="29"/>
    </row>
    <row r="851">
      <c r="H851" s="29"/>
    </row>
    <row r="852">
      <c r="H852" s="29"/>
    </row>
    <row r="853">
      <c r="H853" s="29"/>
    </row>
    <row r="854">
      <c r="H854" s="29"/>
    </row>
    <row r="855">
      <c r="H855" s="29"/>
    </row>
    <row r="856">
      <c r="H856" s="29"/>
    </row>
    <row r="857">
      <c r="H857" s="29"/>
    </row>
    <row r="858">
      <c r="H858" s="29"/>
    </row>
    <row r="859">
      <c r="H859" s="29"/>
    </row>
    <row r="860">
      <c r="H860" s="29"/>
    </row>
    <row r="861">
      <c r="H861" s="29"/>
    </row>
    <row r="862">
      <c r="H862" s="29"/>
    </row>
    <row r="863">
      <c r="H863" s="29"/>
    </row>
    <row r="864">
      <c r="H864" s="29"/>
    </row>
    <row r="865">
      <c r="H865" s="29"/>
    </row>
    <row r="866">
      <c r="H866" s="29"/>
    </row>
    <row r="867">
      <c r="H867" s="29"/>
    </row>
    <row r="868">
      <c r="H868" s="29"/>
    </row>
    <row r="869">
      <c r="H869" s="29"/>
    </row>
    <row r="870">
      <c r="H870" s="29"/>
    </row>
    <row r="871">
      <c r="H871" s="29"/>
    </row>
    <row r="872">
      <c r="H872" s="29"/>
    </row>
    <row r="873">
      <c r="H873" s="29"/>
    </row>
    <row r="874">
      <c r="H874" s="29"/>
    </row>
    <row r="875">
      <c r="H875" s="29"/>
    </row>
    <row r="876">
      <c r="H876" s="29"/>
    </row>
    <row r="877">
      <c r="H877" s="29"/>
    </row>
    <row r="878">
      <c r="H878" s="29"/>
    </row>
    <row r="879">
      <c r="H879" s="29"/>
    </row>
    <row r="880">
      <c r="H880" s="29"/>
    </row>
    <row r="881">
      <c r="H881" s="29"/>
    </row>
    <row r="882">
      <c r="H882" s="29"/>
    </row>
    <row r="883">
      <c r="H883" s="29"/>
    </row>
    <row r="884">
      <c r="H884" s="29"/>
    </row>
    <row r="885">
      <c r="H885" s="29"/>
    </row>
    <row r="886">
      <c r="H886" s="29"/>
    </row>
    <row r="887">
      <c r="H887" s="29"/>
    </row>
    <row r="888">
      <c r="H888" s="29"/>
    </row>
    <row r="889">
      <c r="H889" s="29"/>
    </row>
    <row r="890">
      <c r="H890" s="29"/>
    </row>
    <row r="891">
      <c r="H891" s="29"/>
    </row>
    <row r="892">
      <c r="H892" s="29"/>
    </row>
    <row r="893">
      <c r="H893" s="29"/>
    </row>
    <row r="894">
      <c r="H894" s="29"/>
    </row>
    <row r="895">
      <c r="H895" s="29"/>
    </row>
    <row r="896">
      <c r="H896" s="29"/>
    </row>
    <row r="897">
      <c r="H897" s="29"/>
    </row>
    <row r="898">
      <c r="H898" s="29"/>
    </row>
    <row r="899">
      <c r="H899" s="29"/>
    </row>
    <row r="900">
      <c r="H900" s="29"/>
    </row>
    <row r="901">
      <c r="H901" s="29"/>
    </row>
    <row r="902">
      <c r="H902" s="29"/>
    </row>
    <row r="903">
      <c r="H903" s="29"/>
    </row>
    <row r="904">
      <c r="H904" s="29"/>
    </row>
    <row r="905">
      <c r="H905" s="29"/>
    </row>
    <row r="906">
      <c r="H906" s="29"/>
    </row>
    <row r="907">
      <c r="H907" s="29"/>
    </row>
    <row r="908">
      <c r="H908" s="29"/>
    </row>
    <row r="909">
      <c r="H909" s="29"/>
    </row>
    <row r="910">
      <c r="H910" s="29"/>
    </row>
    <row r="911">
      <c r="H911" s="29"/>
    </row>
    <row r="912">
      <c r="H912" s="29"/>
    </row>
    <row r="913">
      <c r="H913" s="29"/>
    </row>
    <row r="914">
      <c r="H914" s="29"/>
    </row>
    <row r="915">
      <c r="H915" s="29"/>
    </row>
    <row r="916">
      <c r="H916" s="29"/>
    </row>
    <row r="917">
      <c r="H917" s="29"/>
    </row>
    <row r="918">
      <c r="H918" s="29"/>
    </row>
    <row r="919">
      <c r="H919" s="29"/>
    </row>
    <row r="920">
      <c r="H920" s="29"/>
    </row>
    <row r="921">
      <c r="H921" s="29"/>
    </row>
    <row r="922">
      <c r="H922" s="29"/>
    </row>
    <row r="923">
      <c r="H923" s="29"/>
    </row>
    <row r="924">
      <c r="H924" s="29"/>
    </row>
    <row r="925">
      <c r="H925" s="29"/>
    </row>
    <row r="926">
      <c r="H926" s="29"/>
    </row>
    <row r="927">
      <c r="H927" s="29"/>
    </row>
    <row r="928">
      <c r="H928" s="29"/>
    </row>
    <row r="929">
      <c r="H929" s="29"/>
    </row>
    <row r="930">
      <c r="H930" s="29"/>
    </row>
    <row r="931">
      <c r="H931" s="29"/>
    </row>
    <row r="932">
      <c r="H932" s="29"/>
    </row>
    <row r="933">
      <c r="H933" s="29"/>
    </row>
    <row r="934">
      <c r="H934" s="29"/>
    </row>
    <row r="935">
      <c r="H935" s="29"/>
    </row>
    <row r="936">
      <c r="H936" s="29"/>
    </row>
    <row r="937">
      <c r="H937" s="29"/>
    </row>
    <row r="938">
      <c r="H938" s="29"/>
    </row>
    <row r="939">
      <c r="H939" s="29"/>
    </row>
    <row r="940">
      <c r="H940" s="29"/>
    </row>
    <row r="941">
      <c r="H941" s="29"/>
    </row>
    <row r="942">
      <c r="H942" s="29"/>
    </row>
    <row r="943">
      <c r="H943" s="29"/>
    </row>
    <row r="944">
      <c r="H944" s="29"/>
    </row>
    <row r="945">
      <c r="H945" s="29"/>
    </row>
    <row r="946">
      <c r="H946" s="29"/>
    </row>
    <row r="947">
      <c r="H947" s="29"/>
    </row>
    <row r="948">
      <c r="H948" s="29"/>
    </row>
    <row r="949">
      <c r="H949" s="29"/>
    </row>
    <row r="950">
      <c r="H950" s="29"/>
    </row>
    <row r="951">
      <c r="H951" s="29"/>
    </row>
    <row r="952">
      <c r="H952" s="29"/>
    </row>
    <row r="953">
      <c r="H953" s="29"/>
    </row>
    <row r="954">
      <c r="H954" s="29"/>
    </row>
    <row r="955">
      <c r="H955" s="29"/>
    </row>
    <row r="956">
      <c r="H956" s="29"/>
    </row>
    <row r="957">
      <c r="H957" s="29"/>
    </row>
    <row r="958">
      <c r="H958" s="29"/>
    </row>
    <row r="959">
      <c r="H959" s="29"/>
    </row>
    <row r="960">
      <c r="H960" s="29"/>
    </row>
    <row r="961">
      <c r="H961" s="29"/>
    </row>
    <row r="962">
      <c r="H962" s="29"/>
    </row>
    <row r="963">
      <c r="H963" s="29"/>
    </row>
    <row r="964">
      <c r="H964" s="29"/>
    </row>
    <row r="965">
      <c r="H965" s="29"/>
    </row>
    <row r="966">
      <c r="H966" s="29"/>
    </row>
    <row r="967">
      <c r="H967" s="29"/>
    </row>
    <row r="968">
      <c r="H968" s="29"/>
    </row>
    <row r="969">
      <c r="H969" s="29"/>
    </row>
    <row r="970">
      <c r="H970" s="29"/>
    </row>
    <row r="971">
      <c r="H971" s="29"/>
    </row>
    <row r="972">
      <c r="H972" s="29"/>
    </row>
    <row r="973">
      <c r="H973" s="29"/>
    </row>
    <row r="974">
      <c r="H974" s="29"/>
    </row>
    <row r="975">
      <c r="H975" s="29"/>
    </row>
    <row r="976">
      <c r="H976" s="29"/>
    </row>
    <row r="977">
      <c r="H977" s="29"/>
    </row>
    <row r="978">
      <c r="H978" s="29"/>
    </row>
    <row r="979">
      <c r="H979" s="29"/>
    </row>
    <row r="980">
      <c r="H980" s="29"/>
    </row>
    <row r="981">
      <c r="H981" s="29"/>
    </row>
    <row r="982">
      <c r="H982" s="29"/>
    </row>
    <row r="983">
      <c r="H983" s="29"/>
    </row>
    <row r="984">
      <c r="H984" s="29"/>
    </row>
    <row r="985">
      <c r="H985" s="29"/>
    </row>
    <row r="986">
      <c r="H986" s="29"/>
    </row>
    <row r="987">
      <c r="H987" s="29"/>
    </row>
    <row r="988">
      <c r="H988" s="29"/>
    </row>
    <row r="989">
      <c r="H989" s="29"/>
    </row>
    <row r="990">
      <c r="H990" s="29"/>
    </row>
    <row r="991">
      <c r="H991" s="29"/>
    </row>
    <row r="992">
      <c r="H992" s="29"/>
    </row>
    <row r="993">
      <c r="H993" s="29"/>
    </row>
    <row r="994">
      <c r="H994" s="29"/>
    </row>
    <row r="995">
      <c r="H995" s="29"/>
    </row>
    <row r="996">
      <c r="H996" s="29"/>
    </row>
    <row r="997">
      <c r="H997" s="29"/>
    </row>
    <row r="998">
      <c r="H998" s="29"/>
    </row>
    <row r="999">
      <c r="H999" s="29"/>
    </row>
    <row r="1000">
      <c r="H1000" s="29"/>
    </row>
  </sheetData>
  <conditionalFormatting sqref="G72">
    <cfRule type="notContainsBlanks" dxfId="0" priority="1">
      <formula>LEN(TRIM(G72))&gt;0</formula>
    </cfRule>
  </conditionalFormatting>
  <hyperlinks>
    <hyperlink r:id="rId1" ref="H23"/>
    <hyperlink r:id="rId2" ref="H101"/>
    <hyperlink r:id="rId3" location="none" ref="H105"/>
    <hyperlink r:id="rId4" ref="H132"/>
    <hyperlink r:id="rId5" ref="H133"/>
    <hyperlink r:id="rId6" ref="H141"/>
    <hyperlink r:id="rId7" ref="H144"/>
    <hyperlink r:id="rId8" ref="H149"/>
    <hyperlink r:id="rId9" ref="H150"/>
    <hyperlink r:id="rId10" ref="H151"/>
    <hyperlink r:id="rId11" ref="H152"/>
    <hyperlink r:id="rId12" ref="H156"/>
    <hyperlink r:id="rId13" ref="H157"/>
    <hyperlink r:id="rId14" ref="H165"/>
    <hyperlink r:id="rId15" ref="H184"/>
    <hyperlink r:id="rId16" ref="H194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43.57"/>
    <col customWidth="1" min="12" max="12" width="14.43"/>
    <col customWidth="1" min="17" max="17" width="43.71"/>
  </cols>
  <sheetData>
    <row r="1">
      <c r="A1" s="51"/>
      <c r="B1" s="52" t="s">
        <v>186</v>
      </c>
      <c r="C1" s="53" t="s">
        <v>187</v>
      </c>
      <c r="D1" s="53" t="s">
        <v>441</v>
      </c>
      <c r="E1" s="53" t="s">
        <v>442</v>
      </c>
      <c r="F1" s="53" t="s">
        <v>443</v>
      </c>
      <c r="G1" s="53" t="s">
        <v>444</v>
      </c>
      <c r="H1" s="53" t="s">
        <v>188</v>
      </c>
      <c r="I1" s="80" t="s">
        <v>445</v>
      </c>
      <c r="J1" s="55" t="s">
        <v>5</v>
      </c>
      <c r="K1" s="38" t="s">
        <v>446</v>
      </c>
      <c r="L1" s="81" t="s">
        <v>447</v>
      </c>
    </row>
    <row r="2">
      <c r="A2" s="52">
        <v>0.0</v>
      </c>
      <c r="B2" s="55">
        <v>5930.0</v>
      </c>
      <c r="C2" s="55" t="s">
        <v>192</v>
      </c>
      <c r="D2" s="56">
        <v>77400.0</v>
      </c>
      <c r="E2" s="56">
        <v>800.0</v>
      </c>
      <c r="F2" s="56">
        <v>1.04</v>
      </c>
      <c r="G2" s="82">
        <v>4.62E8</v>
      </c>
      <c r="H2" s="56">
        <v>126380.0</v>
      </c>
      <c r="I2" s="56">
        <v>1.0</v>
      </c>
      <c r="J2" s="55"/>
      <c r="K2" s="83">
        <v>12.0</v>
      </c>
      <c r="L2" s="84" t="s">
        <v>448</v>
      </c>
      <c r="M2" s="84" t="s">
        <v>449</v>
      </c>
      <c r="O2" s="78" t="s">
        <v>450</v>
      </c>
      <c r="P2" s="85" t="s">
        <v>451</v>
      </c>
      <c r="Q2" s="86" t="s">
        <v>5</v>
      </c>
    </row>
    <row r="3">
      <c r="A3" s="58">
        <v>1.0</v>
      </c>
      <c r="B3" s="55">
        <v>660.0</v>
      </c>
      <c r="C3" s="55" t="s">
        <v>194</v>
      </c>
      <c r="D3" s="56">
        <v>106000.0</v>
      </c>
      <c r="E3" s="56">
        <v>-1000.0</v>
      </c>
      <c r="F3" s="56">
        <v>-0.93</v>
      </c>
      <c r="G3" s="56">
        <v>7.7168251E7</v>
      </c>
      <c r="H3" s="55">
        <v>164779.0</v>
      </c>
      <c r="I3" s="56">
        <v>0.0</v>
      </c>
      <c r="J3" s="55" t="s">
        <v>452</v>
      </c>
      <c r="K3" s="83">
        <v>11.71</v>
      </c>
      <c r="L3" s="87">
        <v>-1.0</v>
      </c>
      <c r="M3" s="87">
        <v>4.0</v>
      </c>
      <c r="O3" s="88">
        <v>-1.0</v>
      </c>
      <c r="P3" s="89">
        <v>3.0</v>
      </c>
      <c r="Q3" s="90" t="s">
        <v>453</v>
      </c>
    </row>
    <row r="4">
      <c r="A4" s="58">
        <v>2.0</v>
      </c>
      <c r="B4" s="55">
        <v>35420.0</v>
      </c>
      <c r="C4" s="55" t="s">
        <v>195</v>
      </c>
      <c r="D4" s="56">
        <v>451500.0</v>
      </c>
      <c r="E4" s="56">
        <v>-1000.0</v>
      </c>
      <c r="F4" s="56">
        <v>-0.22</v>
      </c>
      <c r="G4" s="56">
        <v>7.4164923E7</v>
      </c>
      <c r="H4" s="55">
        <v>266961.0</v>
      </c>
      <c r="I4" s="56">
        <v>1.0</v>
      </c>
      <c r="J4" s="51"/>
      <c r="K4" s="83">
        <v>5.86</v>
      </c>
      <c r="L4" s="87">
        <v>0.0</v>
      </c>
      <c r="M4" s="87">
        <v>3.0</v>
      </c>
      <c r="O4" s="88">
        <v>0.0</v>
      </c>
      <c r="P4" s="91"/>
      <c r="Q4" s="8"/>
    </row>
    <row r="5">
      <c r="A5" s="58">
        <v>3.0</v>
      </c>
      <c r="B5" s="55">
        <v>35720.0</v>
      </c>
      <c r="C5" s="55" t="s">
        <v>198</v>
      </c>
      <c r="D5" s="56">
        <v>154000.0</v>
      </c>
      <c r="E5" s="56">
        <v>-2500.0</v>
      </c>
      <c r="F5" s="56">
        <v>-1.6</v>
      </c>
      <c r="G5" s="56">
        <v>6.84849E7</v>
      </c>
      <c r="H5" s="55">
        <v>258801.0</v>
      </c>
      <c r="I5" s="56">
        <v>1.0</v>
      </c>
      <c r="J5" s="51"/>
      <c r="K5" s="83">
        <v>5.3</v>
      </c>
      <c r="L5" s="92" t="s">
        <v>454</v>
      </c>
      <c r="M5" s="92">
        <v>34.0</v>
      </c>
      <c r="O5" s="93" t="s">
        <v>455</v>
      </c>
      <c r="P5" s="94">
        <v>4.0</v>
      </c>
      <c r="Q5" s="95"/>
    </row>
    <row r="6">
      <c r="A6" s="58">
        <v>4.0</v>
      </c>
      <c r="B6" s="55">
        <v>207940.0</v>
      </c>
      <c r="C6" s="55" t="s">
        <v>199</v>
      </c>
      <c r="D6" s="56">
        <v>951000.0</v>
      </c>
      <c r="E6" s="56">
        <v>0.0</v>
      </c>
      <c r="F6" s="56">
        <v>0.0</v>
      </c>
      <c r="G6" s="56">
        <v>6.2922915E7</v>
      </c>
      <c r="H6" s="55">
        <v>877059.0</v>
      </c>
      <c r="I6" s="56">
        <v>1.0</v>
      </c>
      <c r="J6" s="51"/>
      <c r="K6" s="83">
        <v>3.6</v>
      </c>
      <c r="L6" s="96" t="s">
        <v>456</v>
      </c>
      <c r="M6" s="96">
        <v>78.0</v>
      </c>
      <c r="O6" s="97" t="s">
        <v>457</v>
      </c>
      <c r="P6" s="98">
        <v>6.0</v>
      </c>
      <c r="Q6" s="99" t="s">
        <v>458</v>
      </c>
    </row>
    <row r="7">
      <c r="A7" s="58">
        <v>5.0</v>
      </c>
      <c r="B7" s="55">
        <v>51910.0</v>
      </c>
      <c r="C7" s="55" t="s">
        <v>200</v>
      </c>
      <c r="D7" s="56">
        <v>749000.0</v>
      </c>
      <c r="E7" s="56">
        <v>24000.0</v>
      </c>
      <c r="F7" s="56">
        <v>3.31</v>
      </c>
      <c r="G7" s="56">
        <v>5.2873665E7</v>
      </c>
      <c r="H7" s="55">
        <v>356361.0</v>
      </c>
      <c r="I7" s="55">
        <v>0.0</v>
      </c>
      <c r="J7" s="51"/>
      <c r="K7" s="83">
        <v>10.16</v>
      </c>
      <c r="L7" s="96" t="s">
        <v>459</v>
      </c>
      <c r="M7" s="96">
        <v>68.0</v>
      </c>
      <c r="O7" s="97" t="s">
        <v>460</v>
      </c>
      <c r="P7" s="98">
        <v>7.0</v>
      </c>
      <c r="Q7" s="15"/>
    </row>
    <row r="8">
      <c r="A8" s="58">
        <v>6.0</v>
      </c>
      <c r="B8" s="55">
        <v>6400.0</v>
      </c>
      <c r="C8" s="55" t="s">
        <v>201</v>
      </c>
      <c r="D8" s="56">
        <v>763000.0</v>
      </c>
      <c r="E8" s="56">
        <v>3000.0</v>
      </c>
      <c r="F8" s="56">
        <v>0.39</v>
      </c>
      <c r="G8" s="56">
        <v>5.2467336E7</v>
      </c>
      <c r="H8" s="55">
        <v>126362.0</v>
      </c>
      <c r="I8" s="55">
        <v>0.0</v>
      </c>
      <c r="J8" s="51"/>
      <c r="K8" s="83">
        <v>11.07</v>
      </c>
      <c r="L8" s="100" t="s">
        <v>461</v>
      </c>
      <c r="M8" s="100">
        <v>12.0</v>
      </c>
      <c r="O8" s="101" t="s">
        <v>462</v>
      </c>
      <c r="P8" s="102">
        <v>9.0</v>
      </c>
      <c r="Q8" s="15"/>
    </row>
    <row r="9">
      <c r="A9" s="58">
        <v>7.0</v>
      </c>
      <c r="B9" s="55">
        <v>5380.0</v>
      </c>
      <c r="C9" s="55" t="s">
        <v>202</v>
      </c>
      <c r="D9" s="56">
        <v>214000.0</v>
      </c>
      <c r="E9" s="56">
        <v>-500.0</v>
      </c>
      <c r="F9" s="56">
        <v>-0.23</v>
      </c>
      <c r="G9" s="56">
        <v>4.5724992E7</v>
      </c>
      <c r="H9" s="55">
        <v>164742.0</v>
      </c>
      <c r="I9" s="56">
        <v>0.0</v>
      </c>
      <c r="J9" s="51"/>
      <c r="K9" s="83">
        <v>15.9</v>
      </c>
      <c r="L9" s="100" t="s">
        <v>463</v>
      </c>
      <c r="M9" s="100">
        <v>1.0</v>
      </c>
      <c r="O9" s="101" t="s">
        <v>464</v>
      </c>
      <c r="P9" s="102">
        <v>10.0</v>
      </c>
      <c r="Q9" s="8"/>
    </row>
    <row r="10">
      <c r="A10" s="58">
        <v>8.0</v>
      </c>
      <c r="B10" s="55">
        <v>68270.0</v>
      </c>
      <c r="C10" s="55" t="s">
        <v>203</v>
      </c>
      <c r="D10" s="56">
        <v>278000.0</v>
      </c>
      <c r="E10" s="56">
        <v>-5000.0</v>
      </c>
      <c r="F10" s="56">
        <v>-1.77</v>
      </c>
      <c r="G10" s="56">
        <v>3.8345851E7</v>
      </c>
      <c r="H10" s="55">
        <v>413046.0</v>
      </c>
      <c r="I10" s="55">
        <v>0.0</v>
      </c>
      <c r="J10" s="51"/>
      <c r="K10" s="83">
        <v>4.7</v>
      </c>
      <c r="L10" s="103" t="s">
        <v>465</v>
      </c>
      <c r="M10" s="103">
        <v>200.0</v>
      </c>
    </row>
    <row r="11">
      <c r="A11" s="58">
        <v>9.0</v>
      </c>
      <c r="B11" s="55">
        <v>270.0</v>
      </c>
      <c r="C11" s="55" t="s">
        <v>204</v>
      </c>
      <c r="D11" s="56">
        <v>85900.0</v>
      </c>
      <c r="E11" s="56">
        <v>0.0</v>
      </c>
      <c r="F11" s="56">
        <v>0.0</v>
      </c>
      <c r="G11" s="56">
        <v>3.4820712E7</v>
      </c>
      <c r="H11" s="55">
        <v>106641.0</v>
      </c>
      <c r="I11" s="55">
        <v>0.0</v>
      </c>
      <c r="J11" s="51"/>
      <c r="K11" s="83">
        <v>18.9</v>
      </c>
    </row>
    <row r="12">
      <c r="A12" s="58">
        <v>10.0</v>
      </c>
      <c r="B12" s="55">
        <v>5490.0</v>
      </c>
      <c r="C12" s="55" t="s">
        <v>205</v>
      </c>
      <c r="D12" s="56">
        <v>349000.0</v>
      </c>
      <c r="E12" s="56">
        <v>1000.0</v>
      </c>
      <c r="F12" s="56">
        <v>0.29</v>
      </c>
      <c r="G12" s="56">
        <v>3.0428205E7</v>
      </c>
      <c r="H12" s="55">
        <v>155319.0</v>
      </c>
      <c r="I12" s="55">
        <v>0.0</v>
      </c>
      <c r="J12" s="51"/>
      <c r="K12" s="83">
        <v>15.6</v>
      </c>
    </row>
    <row r="13">
      <c r="A13" s="58">
        <v>11.0</v>
      </c>
      <c r="B13" s="55">
        <v>12330.0</v>
      </c>
      <c r="C13" s="55" t="s">
        <v>206</v>
      </c>
      <c r="D13" s="56">
        <v>279500.0</v>
      </c>
      <c r="E13" s="56">
        <v>1500.0</v>
      </c>
      <c r="F13" s="56">
        <v>0.54</v>
      </c>
      <c r="G13" s="56">
        <v>2.649467E7</v>
      </c>
      <c r="H13" s="55">
        <v>164788.0</v>
      </c>
      <c r="I13" s="55">
        <v>0.0</v>
      </c>
      <c r="J13" s="51"/>
      <c r="K13" s="83">
        <v>13.93</v>
      </c>
    </row>
    <row r="14">
      <c r="A14" s="58">
        <v>12.0</v>
      </c>
      <c r="B14" s="55">
        <v>28260.0</v>
      </c>
      <c r="C14" s="55" t="s">
        <v>207</v>
      </c>
      <c r="D14" s="56">
        <v>131500.0</v>
      </c>
      <c r="E14" s="56">
        <v>-500.0</v>
      </c>
      <c r="F14" s="56">
        <v>-0.38</v>
      </c>
      <c r="G14" s="56">
        <v>2.4575651E7</v>
      </c>
      <c r="H14" s="55">
        <v>149655.0</v>
      </c>
      <c r="I14" s="55">
        <v>1.0</v>
      </c>
      <c r="J14" s="51"/>
      <c r="K14" s="83">
        <v>11.3</v>
      </c>
    </row>
    <row r="15">
      <c r="A15" s="58">
        <v>13.0</v>
      </c>
      <c r="B15" s="55">
        <v>66570.0</v>
      </c>
      <c r="C15" s="55" t="s">
        <v>209</v>
      </c>
      <c r="D15" s="56">
        <v>148500.0</v>
      </c>
      <c r="E15" s="56">
        <v>-5000.0</v>
      </c>
      <c r="F15" s="56">
        <v>-3.26</v>
      </c>
      <c r="G15" s="56">
        <v>2.43017E7</v>
      </c>
      <c r="H15" s="55">
        <v>401731.0</v>
      </c>
      <c r="I15" s="55">
        <v>1.0</v>
      </c>
      <c r="J15" s="51"/>
      <c r="K15" s="83">
        <v>11.3</v>
      </c>
    </row>
    <row r="16">
      <c r="A16" s="58">
        <v>14.0</v>
      </c>
      <c r="B16" s="55">
        <v>302440.0</v>
      </c>
      <c r="C16" s="55" t="s">
        <v>210</v>
      </c>
      <c r="D16" s="56">
        <v>317500.0</v>
      </c>
      <c r="E16" s="56">
        <v>-17500.0</v>
      </c>
      <c r="F16" s="56">
        <v>-5.22</v>
      </c>
      <c r="G16" s="56">
        <v>2.428875E7</v>
      </c>
      <c r="H16" s="55">
        <v>1319899.0</v>
      </c>
      <c r="I16" s="55">
        <v>0.0</v>
      </c>
      <c r="J16" s="51"/>
      <c r="K16" s="83">
        <v>1.35</v>
      </c>
    </row>
    <row r="17">
      <c r="A17" s="58">
        <v>15.0</v>
      </c>
      <c r="B17" s="55">
        <v>96770.0</v>
      </c>
      <c r="C17" s="55" t="s">
        <v>211</v>
      </c>
      <c r="D17" s="56">
        <v>250500.0</v>
      </c>
      <c r="E17" s="56">
        <v>500.0</v>
      </c>
      <c r="F17" s="56">
        <v>0.2</v>
      </c>
      <c r="G17" s="56">
        <v>2.3162624E7</v>
      </c>
      <c r="H17" s="55">
        <v>631518.0</v>
      </c>
      <c r="I17" s="55">
        <v>1.0</v>
      </c>
      <c r="J17" s="51"/>
      <c r="K17" s="83">
        <v>9.14</v>
      </c>
    </row>
    <row r="18">
      <c r="A18" s="58">
        <v>16.0</v>
      </c>
      <c r="B18" s="55">
        <v>51900.0</v>
      </c>
      <c r="C18" s="55" t="s">
        <v>212</v>
      </c>
      <c r="D18" s="56">
        <v>1429000.0</v>
      </c>
      <c r="E18" s="56">
        <v>-15000.0</v>
      </c>
      <c r="F18" s="56">
        <v>-1.04</v>
      </c>
      <c r="G18" s="56">
        <v>2.2318404E7</v>
      </c>
      <c r="H18" s="55">
        <v>356370.0</v>
      </c>
      <c r="I18" s="55">
        <v>0.0</v>
      </c>
      <c r="J18" s="51"/>
      <c r="K18" s="83">
        <v>11.53</v>
      </c>
    </row>
    <row r="19">
      <c r="A19" s="58">
        <v>17.0</v>
      </c>
      <c r="B19" s="55">
        <v>17670.0</v>
      </c>
      <c r="C19" s="55" t="s">
        <v>213</v>
      </c>
      <c r="D19" s="56">
        <v>307000.0</v>
      </c>
      <c r="E19" s="56">
        <v>1500.0</v>
      </c>
      <c r="F19" s="56">
        <v>0.49</v>
      </c>
      <c r="G19" s="56">
        <v>2.2122464E7</v>
      </c>
      <c r="H19" s="55">
        <v>159023.0</v>
      </c>
      <c r="I19" s="55">
        <v>0.0</v>
      </c>
      <c r="J19" s="51"/>
      <c r="K19" s="83">
        <v>10.5</v>
      </c>
    </row>
    <row r="20">
      <c r="A20" s="58">
        <v>18.0</v>
      </c>
      <c r="B20" s="55">
        <v>105560.0</v>
      </c>
      <c r="C20" s="55" t="s">
        <v>214</v>
      </c>
      <c r="D20" s="56">
        <v>51800.0</v>
      </c>
      <c r="E20" s="56">
        <v>-1100.0</v>
      </c>
      <c r="F20" s="56">
        <v>-2.08</v>
      </c>
      <c r="G20" s="56">
        <v>2.153885E7</v>
      </c>
      <c r="H20" s="55">
        <v>688996.0</v>
      </c>
      <c r="I20" s="55">
        <v>0.0</v>
      </c>
      <c r="J20" s="51"/>
      <c r="K20" s="83">
        <v>3.71</v>
      </c>
    </row>
    <row r="21">
      <c r="A21" s="58">
        <v>19.0</v>
      </c>
      <c r="B21" s="55">
        <v>55550.0</v>
      </c>
      <c r="C21" s="55" t="s">
        <v>216</v>
      </c>
      <c r="D21" s="56">
        <v>38300.0</v>
      </c>
      <c r="E21" s="56">
        <v>-400.0</v>
      </c>
      <c r="F21" s="56">
        <v>-1.03</v>
      </c>
      <c r="G21" s="56">
        <v>1.9785763E7</v>
      </c>
      <c r="H21" s="55">
        <v>382199.0</v>
      </c>
      <c r="I21" s="55">
        <v>0.0</v>
      </c>
      <c r="J21" s="51"/>
      <c r="K21" s="83">
        <v>3.4</v>
      </c>
    </row>
    <row r="22">
      <c r="A22" s="58">
        <v>20.0</v>
      </c>
      <c r="B22" s="55">
        <v>34730.0</v>
      </c>
      <c r="C22" s="55" t="s">
        <v>217</v>
      </c>
      <c r="D22" s="56">
        <v>268000.0</v>
      </c>
      <c r="E22" s="56">
        <v>3000.0</v>
      </c>
      <c r="F22" s="56">
        <v>1.13</v>
      </c>
      <c r="G22" s="56">
        <v>1.885656E7</v>
      </c>
      <c r="H22" s="55">
        <v>181712.0</v>
      </c>
      <c r="I22" s="55">
        <v>0.0</v>
      </c>
      <c r="J22" s="51"/>
      <c r="K22" s="83">
        <v>9.79</v>
      </c>
    </row>
    <row r="23">
      <c r="A23" s="58">
        <v>21.0</v>
      </c>
      <c r="B23" s="55">
        <v>11200.0</v>
      </c>
      <c r="C23" s="55" t="s">
        <v>218</v>
      </c>
      <c r="D23" s="56">
        <v>39000.0</v>
      </c>
      <c r="E23" s="56">
        <v>-300.0</v>
      </c>
      <c r="F23" s="56">
        <v>-0.76</v>
      </c>
      <c r="G23" s="56">
        <v>1.5810307E7</v>
      </c>
      <c r="H23" s="55">
        <v>164645.0</v>
      </c>
      <c r="I23" s="55">
        <v>0.0</v>
      </c>
      <c r="J23" s="51"/>
      <c r="K23" s="83">
        <v>6.88</v>
      </c>
    </row>
    <row r="24">
      <c r="A24" s="58">
        <v>22.0</v>
      </c>
      <c r="B24" s="55">
        <v>15760.0</v>
      </c>
      <c r="C24" s="55" t="s">
        <v>221</v>
      </c>
      <c r="D24" s="56">
        <v>23850.0</v>
      </c>
      <c r="E24" s="56">
        <v>100.0</v>
      </c>
      <c r="F24" s="56">
        <v>0.42</v>
      </c>
      <c r="G24" s="56">
        <v>1.5310843E7</v>
      </c>
      <c r="H24" s="55">
        <v>159193.0</v>
      </c>
      <c r="I24" s="55">
        <v>0.0</v>
      </c>
      <c r="J24" s="51"/>
      <c r="K24" s="83">
        <v>13.95</v>
      </c>
    </row>
    <row r="25">
      <c r="A25" s="58">
        <v>23.0</v>
      </c>
      <c r="B25" s="55">
        <v>3550.0</v>
      </c>
      <c r="C25" s="55" t="s">
        <v>223</v>
      </c>
      <c r="D25" s="56">
        <v>95600.0</v>
      </c>
      <c r="E25" s="56">
        <v>-800.0</v>
      </c>
      <c r="F25" s="56">
        <v>-0.83</v>
      </c>
      <c r="G25" s="56">
        <v>1.5037975E7</v>
      </c>
      <c r="H25" s="55">
        <v>120021.0</v>
      </c>
      <c r="I25" s="55">
        <v>0.0</v>
      </c>
      <c r="J25" s="51"/>
      <c r="K25" s="83">
        <v>3.35</v>
      </c>
    </row>
    <row r="26">
      <c r="A26" s="58">
        <v>24.0</v>
      </c>
      <c r="B26" s="55">
        <v>32830.0</v>
      </c>
      <c r="C26" s="55" t="s">
        <v>225</v>
      </c>
      <c r="D26" s="56">
        <v>74600.0</v>
      </c>
      <c r="E26" s="56">
        <v>0.0</v>
      </c>
      <c r="F26" s="56">
        <v>0.0</v>
      </c>
      <c r="G26" s="56">
        <v>1.492E7</v>
      </c>
      <c r="H26" s="55">
        <v>126256.0</v>
      </c>
      <c r="I26" s="55">
        <v>0.0</v>
      </c>
      <c r="J26" s="51"/>
      <c r="K26" s="83">
        <v>15.7</v>
      </c>
    </row>
    <row r="27">
      <c r="A27" s="58">
        <v>25.0</v>
      </c>
      <c r="B27" s="55">
        <v>361610.0</v>
      </c>
      <c r="C27" s="55" t="s">
        <v>226</v>
      </c>
      <c r="D27" s="56">
        <v>208000.0</v>
      </c>
      <c r="E27" s="56">
        <v>-1000.0</v>
      </c>
      <c r="F27" s="56">
        <v>-0.48</v>
      </c>
      <c r="G27" s="56">
        <v>1.4829899E7</v>
      </c>
      <c r="H27" s="55">
        <v>1386916.0</v>
      </c>
      <c r="I27" s="55">
        <v>0.0</v>
      </c>
      <c r="J27" s="55" t="s">
        <v>466</v>
      </c>
      <c r="K27" s="83" t="s">
        <v>467</v>
      </c>
      <c r="L27" s="34" t="s">
        <v>153</v>
      </c>
    </row>
    <row r="28">
      <c r="A28" s="58">
        <v>26.0</v>
      </c>
      <c r="B28" s="55">
        <v>9150.0</v>
      </c>
      <c r="C28" s="55" t="s">
        <v>227</v>
      </c>
      <c r="D28" s="56">
        <v>183500.0</v>
      </c>
      <c r="E28" s="56">
        <v>-1000.0</v>
      </c>
      <c r="F28" s="56">
        <v>-0.54</v>
      </c>
      <c r="G28" s="56">
        <v>1.3706293E7</v>
      </c>
      <c r="H28" s="55">
        <v>126371.0</v>
      </c>
      <c r="I28" s="55">
        <v>1.0</v>
      </c>
      <c r="J28" s="55" t="s">
        <v>468</v>
      </c>
      <c r="K28" s="83">
        <v>12.4</v>
      </c>
      <c r="L28" s="104" t="s">
        <v>450</v>
      </c>
      <c r="M28" s="104" t="s">
        <v>449</v>
      </c>
      <c r="N28" s="104" t="s">
        <v>451</v>
      </c>
    </row>
    <row r="29">
      <c r="A29" s="58">
        <v>27.0</v>
      </c>
      <c r="B29" s="55">
        <v>36570.0</v>
      </c>
      <c r="C29" s="55" t="s">
        <v>228</v>
      </c>
      <c r="D29" s="56">
        <v>632000.0</v>
      </c>
      <c r="E29" s="56">
        <v>10000.0</v>
      </c>
      <c r="F29" s="56">
        <v>1.61</v>
      </c>
      <c r="G29" s="56">
        <v>1.3874942E7</v>
      </c>
      <c r="H29" s="55">
        <v>261443.0</v>
      </c>
      <c r="I29" s="55">
        <v>1.0</v>
      </c>
      <c r="J29" s="55" t="s">
        <v>469</v>
      </c>
      <c r="K29" s="83">
        <v>5.6</v>
      </c>
      <c r="L29" s="104">
        <v>-1.0</v>
      </c>
      <c r="M29" s="104">
        <v>4.0</v>
      </c>
      <c r="N29" s="105">
        <v>2.0</v>
      </c>
    </row>
    <row r="30">
      <c r="A30" s="58">
        <v>28.0</v>
      </c>
      <c r="B30" s="55">
        <v>18260.0</v>
      </c>
      <c r="C30" s="55" t="s">
        <v>229</v>
      </c>
      <c r="D30" s="56">
        <v>172000.0</v>
      </c>
      <c r="E30" s="56">
        <v>500.0</v>
      </c>
      <c r="F30" s="56">
        <v>0.29</v>
      </c>
      <c r="G30" s="56">
        <v>1.3308982E7</v>
      </c>
      <c r="H30" s="55">
        <v>126186.0</v>
      </c>
      <c r="I30" s="55">
        <v>1.0</v>
      </c>
      <c r="J30" s="55" t="s">
        <v>470</v>
      </c>
      <c r="K30" s="83">
        <v>11.75</v>
      </c>
      <c r="L30" s="104">
        <v>0.0</v>
      </c>
      <c r="M30" s="104">
        <v>4.0</v>
      </c>
      <c r="N30" s="8"/>
    </row>
    <row r="31">
      <c r="A31" s="58">
        <v>29.0</v>
      </c>
      <c r="B31" s="55">
        <v>86790.0</v>
      </c>
      <c r="C31" s="55" t="s">
        <v>230</v>
      </c>
      <c r="D31" s="56">
        <v>43700.0</v>
      </c>
      <c r="E31" s="56">
        <v>-950.0</v>
      </c>
      <c r="F31" s="56">
        <v>-2.13</v>
      </c>
      <c r="G31" s="56">
        <v>1.3120578E7</v>
      </c>
      <c r="H31" s="55">
        <v>547583.0</v>
      </c>
      <c r="I31" s="55">
        <v>0.0</v>
      </c>
      <c r="J31" s="51"/>
      <c r="K31" s="83">
        <v>3.15</v>
      </c>
      <c r="L31" s="106" t="s">
        <v>471</v>
      </c>
      <c r="M31" s="106">
        <v>50.0</v>
      </c>
      <c r="N31" s="106">
        <v>10.0</v>
      </c>
    </row>
    <row r="32">
      <c r="A32" s="58">
        <v>30.0</v>
      </c>
      <c r="B32" s="55">
        <v>90430.0</v>
      </c>
      <c r="C32" s="55" t="s">
        <v>231</v>
      </c>
      <c r="D32" s="56">
        <v>222000.0</v>
      </c>
      <c r="E32" s="56">
        <v>-2500.0</v>
      </c>
      <c r="F32" s="56">
        <v>-1.11</v>
      </c>
      <c r="G32" s="56">
        <v>1.2977785E7</v>
      </c>
      <c r="H32" s="55">
        <v>583424.0</v>
      </c>
      <c r="I32" s="55">
        <v>0.0</v>
      </c>
      <c r="J32" s="51"/>
      <c r="K32" s="83">
        <v>10.9</v>
      </c>
      <c r="L32" s="106" t="s">
        <v>472</v>
      </c>
      <c r="M32" s="106">
        <v>66.0</v>
      </c>
      <c r="N32" s="106">
        <v>9.0</v>
      </c>
    </row>
    <row r="33">
      <c r="A33" s="58">
        <v>31.0</v>
      </c>
      <c r="B33" s="55">
        <v>3670.0</v>
      </c>
      <c r="C33" s="55" t="s">
        <v>232</v>
      </c>
      <c r="D33" s="56">
        <v>152000.0</v>
      </c>
      <c r="E33" s="56">
        <v>1000.0</v>
      </c>
      <c r="F33" s="56">
        <v>0.66</v>
      </c>
      <c r="G33" s="56">
        <v>1.1774409E7</v>
      </c>
      <c r="H33" s="55">
        <v>155276.0</v>
      </c>
      <c r="I33" s="55">
        <v>0.0</v>
      </c>
      <c r="J33" s="51"/>
      <c r="K33" s="83">
        <v>9.65</v>
      </c>
      <c r="L33" s="107">
        <v>10.0</v>
      </c>
      <c r="M33" s="107">
        <v>19.0</v>
      </c>
      <c r="N33" s="107">
        <v>7.0</v>
      </c>
    </row>
    <row r="34">
      <c r="A34" s="58">
        <v>32.0</v>
      </c>
      <c r="B34" s="55">
        <v>33780.0</v>
      </c>
      <c r="C34" s="55" t="s">
        <v>233</v>
      </c>
      <c r="D34" s="56">
        <v>81700.0</v>
      </c>
      <c r="E34" s="56">
        <v>-200.0</v>
      </c>
      <c r="F34" s="56">
        <v>-0.24</v>
      </c>
      <c r="G34" s="56">
        <v>1.1216797E7</v>
      </c>
      <c r="H34" s="55">
        <v>244455.0</v>
      </c>
      <c r="I34" s="55">
        <v>0.0</v>
      </c>
      <c r="J34" s="51"/>
      <c r="K34" s="83">
        <v>16.8</v>
      </c>
      <c r="L34" s="108">
        <v>20.0</v>
      </c>
      <c r="M34" s="108">
        <v>13.0</v>
      </c>
      <c r="N34" s="108">
        <v>5.0</v>
      </c>
    </row>
    <row r="35">
      <c r="A35" s="58">
        <v>33.0</v>
      </c>
      <c r="B35" s="55">
        <v>352820.0</v>
      </c>
      <c r="C35" s="55" t="s">
        <v>234</v>
      </c>
      <c r="D35" s="56">
        <v>286500.0</v>
      </c>
      <c r="E35" s="56">
        <v>5500.0</v>
      </c>
      <c r="F35" s="56">
        <v>1.96</v>
      </c>
      <c r="G35" s="56">
        <v>1.1188059E7</v>
      </c>
      <c r="H35" s="55">
        <v>1204056.0</v>
      </c>
      <c r="I35" s="55">
        <v>1.0</v>
      </c>
      <c r="J35" s="51"/>
      <c r="K35" s="83">
        <v>1.5</v>
      </c>
      <c r="L35" s="109">
        <v>62.6</v>
      </c>
      <c r="M35" s="109">
        <v>1.0</v>
      </c>
      <c r="N35" s="109">
        <v>3.0</v>
      </c>
    </row>
    <row r="36">
      <c r="A36" s="58">
        <v>34.0</v>
      </c>
      <c r="B36" s="55">
        <v>34020.0</v>
      </c>
      <c r="C36" s="55" t="s">
        <v>236</v>
      </c>
      <c r="D36" s="56">
        <v>21750.0</v>
      </c>
      <c r="E36" s="56">
        <v>0.0</v>
      </c>
      <c r="F36" s="56">
        <v>0.0</v>
      </c>
      <c r="G36" s="56">
        <v>1.1223136E7</v>
      </c>
      <c r="H36" s="55">
        <v>159616.0</v>
      </c>
      <c r="I36" s="55">
        <v>0.0</v>
      </c>
      <c r="J36" s="51"/>
      <c r="K36" s="83">
        <v>10.53</v>
      </c>
      <c r="L36" s="110"/>
      <c r="M36" s="104">
        <v>200.0</v>
      </c>
      <c r="N36" s="110"/>
    </row>
    <row r="37">
      <c r="A37" s="58">
        <v>35.0</v>
      </c>
      <c r="B37" s="55">
        <v>3490.0</v>
      </c>
      <c r="C37" s="55" t="s">
        <v>237</v>
      </c>
      <c r="D37" s="56">
        <v>31150.0</v>
      </c>
      <c r="E37" s="56">
        <v>-50.0</v>
      </c>
      <c r="F37" s="56">
        <v>-0.16</v>
      </c>
      <c r="G37" s="56">
        <v>1.0834619E7</v>
      </c>
      <c r="H37" s="55">
        <v>113526.0</v>
      </c>
      <c r="I37" s="55">
        <v>0.0</v>
      </c>
      <c r="J37" s="51"/>
      <c r="K37" s="83">
        <v>17.42</v>
      </c>
    </row>
    <row r="38">
      <c r="A38" s="58">
        <v>36.0</v>
      </c>
      <c r="B38" s="55">
        <v>251270.0</v>
      </c>
      <c r="C38" s="55" t="s">
        <v>238</v>
      </c>
      <c r="D38" s="56">
        <v>126000.0</v>
      </c>
      <c r="E38" s="56">
        <v>0.0</v>
      </c>
      <c r="F38" s="56">
        <v>0.0</v>
      </c>
      <c r="G38" s="56">
        <v>1.0830141E7</v>
      </c>
      <c r="H38" s="55">
        <v>904672.0</v>
      </c>
      <c r="I38" s="55">
        <v>0.0</v>
      </c>
      <c r="J38" s="51"/>
      <c r="K38" s="83">
        <v>4.65</v>
      </c>
    </row>
    <row r="39">
      <c r="A39" s="58">
        <v>37.0</v>
      </c>
      <c r="B39" s="55">
        <v>810.0</v>
      </c>
      <c r="C39" s="55" t="s">
        <v>239</v>
      </c>
      <c r="D39" s="56">
        <v>226500.0</v>
      </c>
      <c r="E39" s="56">
        <v>-2500.0</v>
      </c>
      <c r="F39" s="56">
        <v>-1.09</v>
      </c>
      <c r="G39" s="56">
        <v>1.0730401E7</v>
      </c>
      <c r="H39" s="55">
        <v>139214.0</v>
      </c>
      <c r="I39" s="55">
        <v>0.0</v>
      </c>
      <c r="J39" s="51"/>
      <c r="K39" s="83">
        <v>13.15</v>
      </c>
    </row>
    <row r="40">
      <c r="A40" s="58">
        <v>38.0</v>
      </c>
      <c r="B40" s="55">
        <v>10950.0</v>
      </c>
      <c r="C40" s="55" t="s">
        <v>240</v>
      </c>
      <c r="D40" s="56">
        <v>92100.0</v>
      </c>
      <c r="E40" s="56">
        <v>-600.0</v>
      </c>
      <c r="F40" s="56">
        <v>-0.65</v>
      </c>
      <c r="G40" s="56">
        <v>1.0368875E7</v>
      </c>
      <c r="H40" s="55">
        <v>138279.0</v>
      </c>
      <c r="I40" s="55">
        <v>0.0</v>
      </c>
      <c r="J40" s="51"/>
      <c r="K40" s="83">
        <v>14.6</v>
      </c>
    </row>
    <row r="41">
      <c r="A41" s="58">
        <v>39.0</v>
      </c>
      <c r="B41" s="55">
        <v>10130.0</v>
      </c>
      <c r="C41" s="55" t="s">
        <v>241</v>
      </c>
      <c r="D41" s="56">
        <v>517000.0</v>
      </c>
      <c r="E41" s="56">
        <v>0.0</v>
      </c>
      <c r="F41" s="56">
        <v>0.0</v>
      </c>
      <c r="G41" s="56">
        <v>9755790.0</v>
      </c>
      <c r="H41" s="55">
        <v>102858.0</v>
      </c>
      <c r="I41" s="55">
        <v>0.0</v>
      </c>
      <c r="J41" s="51"/>
      <c r="K41" s="83">
        <v>10.8</v>
      </c>
    </row>
    <row r="42">
      <c r="A42" s="58">
        <v>40.0</v>
      </c>
      <c r="B42" s="55">
        <v>326030.0</v>
      </c>
      <c r="C42" s="55" t="s">
        <v>242</v>
      </c>
      <c r="D42" s="56">
        <v>122000.0</v>
      </c>
      <c r="E42" s="56">
        <v>-3000.0</v>
      </c>
      <c r="F42" s="56">
        <v>-2.4</v>
      </c>
      <c r="G42" s="56">
        <v>9554217.0</v>
      </c>
      <c r="H42" s="55">
        <v>878696.0</v>
      </c>
      <c r="I42" s="55">
        <v>0.0</v>
      </c>
      <c r="J42" s="51"/>
      <c r="K42" s="83">
        <v>3.25</v>
      </c>
    </row>
    <row r="43">
      <c r="A43" s="58">
        <v>41.0</v>
      </c>
      <c r="B43" s="55">
        <v>18880.0</v>
      </c>
      <c r="C43" s="55" t="s">
        <v>244</v>
      </c>
      <c r="D43" s="56">
        <v>16250.0</v>
      </c>
      <c r="E43" s="56">
        <v>-250.0</v>
      </c>
      <c r="F43" s="56">
        <v>-1.52</v>
      </c>
      <c r="G43" s="56">
        <v>8674250.0</v>
      </c>
      <c r="H43" s="55">
        <v>161125.0</v>
      </c>
      <c r="I43" s="55">
        <v>0.0</v>
      </c>
      <c r="J43" s="51"/>
      <c r="K43" s="83">
        <v>14.2</v>
      </c>
    </row>
    <row r="44">
      <c r="A44" s="58">
        <v>42.0</v>
      </c>
      <c r="B44" s="55">
        <v>30200.0</v>
      </c>
      <c r="C44" s="55" t="s">
        <v>245</v>
      </c>
      <c r="D44" s="56">
        <v>32550.0</v>
      </c>
      <c r="E44" s="56">
        <v>-350.0</v>
      </c>
      <c r="F44" s="56">
        <v>-1.06</v>
      </c>
      <c r="G44" s="56">
        <v>8499189.0</v>
      </c>
      <c r="H44" s="55">
        <v>190321.0</v>
      </c>
      <c r="I44" s="55">
        <v>0.0</v>
      </c>
      <c r="J44" s="51"/>
      <c r="K44" s="83">
        <v>20.4</v>
      </c>
    </row>
    <row r="45">
      <c r="A45" s="58">
        <v>43.0</v>
      </c>
      <c r="B45" s="55">
        <v>11170.0</v>
      </c>
      <c r="C45" s="55" t="s">
        <v>246</v>
      </c>
      <c r="D45" s="56">
        <v>248500.0</v>
      </c>
      <c r="E45" s="56">
        <v>-500.0</v>
      </c>
      <c r="F45" s="56">
        <v>-0.2</v>
      </c>
      <c r="G45" s="56">
        <v>8517442.0</v>
      </c>
      <c r="H45" s="55">
        <v>165413.0</v>
      </c>
      <c r="I45" s="55">
        <v>0.0</v>
      </c>
      <c r="J45" s="51"/>
      <c r="K45" s="83">
        <v>11.6</v>
      </c>
    </row>
    <row r="46">
      <c r="A46" s="58">
        <v>44.0</v>
      </c>
      <c r="B46" s="55">
        <v>316140.0</v>
      </c>
      <c r="C46" s="55" t="s">
        <v>247</v>
      </c>
      <c r="D46" s="56">
        <v>11100.0</v>
      </c>
      <c r="E46" s="56">
        <v>-150.0</v>
      </c>
      <c r="F46" s="56">
        <v>-1.33</v>
      </c>
      <c r="G46" s="56">
        <v>8081472.0</v>
      </c>
      <c r="H46" s="55">
        <v>1350869.0</v>
      </c>
      <c r="I46" s="55">
        <v>0.0</v>
      </c>
      <c r="J46" s="51"/>
      <c r="K46" s="83">
        <v>1.55</v>
      </c>
    </row>
    <row r="47">
      <c r="A47" s="58">
        <v>45.0</v>
      </c>
      <c r="B47" s="55">
        <v>9540.0</v>
      </c>
      <c r="C47" s="55" t="s">
        <v>248</v>
      </c>
      <c r="D47" s="56">
        <v>113500.0</v>
      </c>
      <c r="E47" s="56">
        <v>0.0</v>
      </c>
      <c r="F47" s="56">
        <v>0.0</v>
      </c>
      <c r="G47" s="56">
        <v>8032749.0</v>
      </c>
      <c r="H47" s="55">
        <v>164830.0</v>
      </c>
      <c r="I47" s="55">
        <v>0.0</v>
      </c>
      <c r="J47" s="51"/>
      <c r="K47" s="83">
        <v>5.9</v>
      </c>
    </row>
    <row r="48">
      <c r="A48" s="58">
        <v>46.0</v>
      </c>
      <c r="B48" s="55">
        <v>9830.0</v>
      </c>
      <c r="C48" s="55" t="s">
        <v>249</v>
      </c>
      <c r="D48" s="56">
        <v>40500.0</v>
      </c>
      <c r="E48" s="56">
        <v>1600.0</v>
      </c>
      <c r="F48" s="56">
        <v>4.11</v>
      </c>
      <c r="G48" s="56">
        <v>7746779.0</v>
      </c>
      <c r="H48" s="55">
        <v>162461.0</v>
      </c>
      <c r="I48" s="55">
        <v>0.0</v>
      </c>
      <c r="J48" s="51"/>
      <c r="K48" s="83">
        <v>9.33</v>
      </c>
    </row>
    <row r="49">
      <c r="A49" s="58">
        <v>47.0</v>
      </c>
      <c r="B49" s="55">
        <v>24110.0</v>
      </c>
      <c r="C49" s="55" t="s">
        <v>250</v>
      </c>
      <c r="D49" s="56">
        <v>10350.0</v>
      </c>
      <c r="E49" s="56">
        <v>-50.0</v>
      </c>
      <c r="F49" s="56">
        <v>-0.48</v>
      </c>
      <c r="G49" s="56">
        <v>7703511.0</v>
      </c>
      <c r="H49" s="55">
        <v>149646.0</v>
      </c>
      <c r="I49" s="55">
        <v>0.0</v>
      </c>
      <c r="J49" s="51"/>
      <c r="K49" s="83">
        <v>14.75</v>
      </c>
    </row>
    <row r="50">
      <c r="A50" s="58">
        <v>48.0</v>
      </c>
      <c r="B50" s="55">
        <v>34220.0</v>
      </c>
      <c r="C50" s="55" t="s">
        <v>251</v>
      </c>
      <c r="D50" s="56">
        <v>20600.0</v>
      </c>
      <c r="E50" s="56">
        <v>-350.0</v>
      </c>
      <c r="F50" s="56">
        <v>-1.67</v>
      </c>
      <c r="G50" s="56">
        <v>7371003.0</v>
      </c>
      <c r="H50" s="55">
        <v>105873.0</v>
      </c>
      <c r="I50" s="55">
        <v>0.0</v>
      </c>
      <c r="J50" s="51"/>
      <c r="K50" s="83">
        <v>10.85</v>
      </c>
    </row>
    <row r="51">
      <c r="A51" s="58">
        <v>49.0</v>
      </c>
      <c r="B51" s="55">
        <v>86280.0</v>
      </c>
      <c r="C51" s="55" t="s">
        <v>252</v>
      </c>
      <c r="D51" s="56">
        <v>191000.0</v>
      </c>
      <c r="E51" s="56">
        <v>1000.0</v>
      </c>
      <c r="F51" s="56">
        <v>0.53</v>
      </c>
      <c r="G51" s="56">
        <v>7162500.0</v>
      </c>
      <c r="H51" s="55">
        <v>360595.0</v>
      </c>
      <c r="I51" s="55">
        <v>0.0</v>
      </c>
      <c r="J51" s="51"/>
      <c r="K51" s="83">
        <v>0.0</v>
      </c>
    </row>
    <row r="52">
      <c r="A52" s="58">
        <v>50.0</v>
      </c>
      <c r="B52" s="55">
        <v>4020.0</v>
      </c>
      <c r="C52" s="55" t="s">
        <v>253</v>
      </c>
      <c r="D52" s="56">
        <v>51000.0</v>
      </c>
      <c r="E52" s="56">
        <v>100.0</v>
      </c>
      <c r="F52" s="56">
        <v>0.2</v>
      </c>
      <c r="G52" s="56">
        <v>6805735.0</v>
      </c>
      <c r="H52" s="55">
        <v>145880.0</v>
      </c>
      <c r="I52" s="55">
        <v>0.0</v>
      </c>
      <c r="J52" s="51"/>
      <c r="K52" s="83">
        <v>11.25</v>
      </c>
    </row>
    <row r="53">
      <c r="A53" s="58">
        <v>51.0</v>
      </c>
      <c r="B53" s="55">
        <v>97950.0</v>
      </c>
      <c r="C53" s="55" t="s">
        <v>254</v>
      </c>
      <c r="D53" s="56">
        <v>441500.0</v>
      </c>
      <c r="E53" s="56">
        <v>-3000.0</v>
      </c>
      <c r="F53" s="56">
        <v>-0.67</v>
      </c>
      <c r="G53" s="56">
        <v>6646423.0</v>
      </c>
      <c r="H53" s="55">
        <v>635134.0</v>
      </c>
      <c r="I53" s="55">
        <v>0.0</v>
      </c>
      <c r="J53" s="51"/>
      <c r="K53" s="83">
        <v>6.6</v>
      </c>
    </row>
    <row r="54">
      <c r="A54" s="58">
        <v>52.0</v>
      </c>
      <c r="B54" s="55">
        <v>32640.0</v>
      </c>
      <c r="C54" s="55" t="s">
        <v>255</v>
      </c>
      <c r="D54" s="56">
        <v>14350.0</v>
      </c>
      <c r="E54" s="56">
        <v>-50.0</v>
      </c>
      <c r="F54" s="56">
        <v>-0.35</v>
      </c>
      <c r="G54" s="56">
        <v>6265373.0</v>
      </c>
      <c r="H54" s="55">
        <v>231363.0</v>
      </c>
      <c r="I54" s="55">
        <v>0.0</v>
      </c>
      <c r="J54" s="51"/>
      <c r="K54" s="83">
        <v>7.85</v>
      </c>
    </row>
    <row r="55">
      <c r="A55" s="58">
        <v>53.0</v>
      </c>
      <c r="B55" s="55">
        <v>11780.0</v>
      </c>
      <c r="C55" s="55" t="s">
        <v>256</v>
      </c>
      <c r="D55" s="56">
        <v>198500.0</v>
      </c>
      <c r="E55" s="56">
        <v>6500.0</v>
      </c>
      <c r="F55" s="56">
        <v>3.39</v>
      </c>
      <c r="G55" s="56">
        <v>6047837.0</v>
      </c>
      <c r="H55" s="55">
        <v>106368.0</v>
      </c>
      <c r="I55" s="55">
        <v>0.0</v>
      </c>
      <c r="J55" s="51"/>
      <c r="K55" s="83">
        <v>12.11</v>
      </c>
    </row>
    <row r="56">
      <c r="A56" s="58">
        <v>54.0</v>
      </c>
      <c r="B56" s="55">
        <v>35250.0</v>
      </c>
      <c r="C56" s="55" t="s">
        <v>257</v>
      </c>
      <c r="D56" s="56">
        <v>28050.0</v>
      </c>
      <c r="E56" s="56">
        <v>-300.0</v>
      </c>
      <c r="F56" s="56">
        <v>-1.06</v>
      </c>
      <c r="G56" s="56">
        <v>6001031.0</v>
      </c>
      <c r="H56" s="55">
        <v>255619.0</v>
      </c>
      <c r="I56" s="55">
        <v>0.0</v>
      </c>
      <c r="J56" s="55" t="s">
        <v>466</v>
      </c>
      <c r="K56" s="83" t="s">
        <v>467</v>
      </c>
    </row>
    <row r="57">
      <c r="A57" s="58">
        <v>55.0</v>
      </c>
      <c r="B57" s="55">
        <v>720.0</v>
      </c>
      <c r="C57" s="55" t="s">
        <v>259</v>
      </c>
      <c r="D57" s="56">
        <v>54500.0</v>
      </c>
      <c r="E57" s="56">
        <v>-500.0</v>
      </c>
      <c r="F57" s="56">
        <v>-0.91</v>
      </c>
      <c r="G57" s="56">
        <v>6068889.0</v>
      </c>
      <c r="H57" s="55">
        <v>164478.0</v>
      </c>
      <c r="I57" s="55">
        <v>0.0</v>
      </c>
      <c r="J57" s="51"/>
      <c r="K57" s="83">
        <v>12.73</v>
      </c>
    </row>
    <row r="58">
      <c r="A58" s="58">
        <v>56.0</v>
      </c>
      <c r="B58" s="55">
        <v>21240.0</v>
      </c>
      <c r="C58" s="55" t="s">
        <v>261</v>
      </c>
      <c r="D58" s="56">
        <v>77700.0</v>
      </c>
      <c r="E58" s="56">
        <v>100.0</v>
      </c>
      <c r="F58" s="56">
        <v>0.13</v>
      </c>
      <c r="G58" s="56">
        <v>5734230.0</v>
      </c>
      <c r="H58" s="55">
        <v>170558.0</v>
      </c>
      <c r="I58" s="55">
        <v>0.0</v>
      </c>
      <c r="J58" s="51"/>
      <c r="K58" s="83">
        <v>6.8</v>
      </c>
    </row>
    <row r="59">
      <c r="A59" s="58">
        <v>57.0</v>
      </c>
      <c r="B59" s="55">
        <v>161390.0</v>
      </c>
      <c r="C59" s="55" t="s">
        <v>263</v>
      </c>
      <c r="D59" s="56">
        <v>46350.0</v>
      </c>
      <c r="E59" s="56">
        <v>200.0</v>
      </c>
      <c r="F59" s="56">
        <v>0.43</v>
      </c>
      <c r="G59" s="56">
        <v>5741609.0</v>
      </c>
      <c r="H59" s="55">
        <v>937324.0</v>
      </c>
      <c r="I59" s="55">
        <v>0.0</v>
      </c>
      <c r="J59" s="51"/>
      <c r="K59" s="83">
        <v>6.9</v>
      </c>
    </row>
    <row r="60">
      <c r="A60" s="58">
        <v>58.0</v>
      </c>
      <c r="B60" s="55">
        <v>11790.0</v>
      </c>
      <c r="C60" s="55" t="s">
        <v>264</v>
      </c>
      <c r="D60" s="56">
        <v>151000.0</v>
      </c>
      <c r="E60" s="56">
        <v>500.0</v>
      </c>
      <c r="F60" s="56">
        <v>0.33</v>
      </c>
      <c r="G60" s="56">
        <v>5718113.0</v>
      </c>
      <c r="H60" s="55">
        <v>139889.0</v>
      </c>
      <c r="I60" s="55">
        <v>0.0</v>
      </c>
      <c r="J60" s="51"/>
      <c r="K60" s="83">
        <v>13.3</v>
      </c>
    </row>
    <row r="61">
      <c r="A61" s="58">
        <v>59.0</v>
      </c>
      <c r="B61" s="55">
        <v>6800.0</v>
      </c>
      <c r="C61" s="55" t="s">
        <v>265</v>
      </c>
      <c r="D61" s="56">
        <v>8840.0</v>
      </c>
      <c r="E61" s="56">
        <v>-40.0</v>
      </c>
      <c r="F61" s="56">
        <v>-0.45</v>
      </c>
      <c r="G61" s="56">
        <v>5616197.0</v>
      </c>
      <c r="H61" s="55">
        <v>111722.0</v>
      </c>
      <c r="I61" s="55">
        <v>0.0</v>
      </c>
      <c r="J61" s="51"/>
      <c r="K61" s="83">
        <v>13.47</v>
      </c>
    </row>
    <row r="62">
      <c r="A62" s="58">
        <v>60.0</v>
      </c>
      <c r="B62" s="55">
        <v>11070.0</v>
      </c>
      <c r="C62" s="55" t="s">
        <v>266</v>
      </c>
      <c r="D62" s="56">
        <v>226500.0</v>
      </c>
      <c r="E62" s="56">
        <v>1000.0</v>
      </c>
      <c r="F62" s="56">
        <v>0.44</v>
      </c>
      <c r="G62" s="56">
        <v>5360600.0</v>
      </c>
      <c r="H62" s="55">
        <v>105961.0</v>
      </c>
      <c r="I62" s="55">
        <v>0.0</v>
      </c>
      <c r="J62" s="51"/>
      <c r="K62" s="83">
        <v>8.26</v>
      </c>
    </row>
    <row r="63">
      <c r="A63" s="58">
        <v>61.0</v>
      </c>
      <c r="B63" s="55">
        <v>267250.0</v>
      </c>
      <c r="C63" s="55" t="s">
        <v>267</v>
      </c>
      <c r="D63" s="56">
        <v>65800.0</v>
      </c>
      <c r="E63" s="56">
        <v>500.0</v>
      </c>
      <c r="F63" s="56">
        <v>0.77</v>
      </c>
      <c r="G63" s="56">
        <v>5197745.0</v>
      </c>
      <c r="H63" s="55">
        <v>1205709.0</v>
      </c>
      <c r="I63" s="55">
        <v>0.0</v>
      </c>
      <c r="J63" s="51"/>
      <c r="K63" s="83">
        <v>1.75</v>
      </c>
    </row>
    <row r="64">
      <c r="A64" s="58">
        <v>62.0</v>
      </c>
      <c r="B64" s="55">
        <v>71050.0</v>
      </c>
      <c r="C64" s="55" t="s">
        <v>269</v>
      </c>
      <c r="D64" s="56">
        <v>92200.0</v>
      </c>
      <c r="E64" s="56">
        <v>-1000.0</v>
      </c>
      <c r="F64" s="56">
        <v>-1.07</v>
      </c>
      <c r="G64" s="56">
        <v>5137936.0</v>
      </c>
      <c r="H64" s="55">
        <v>432102.0</v>
      </c>
      <c r="I64" s="55">
        <v>0.0</v>
      </c>
      <c r="J64" s="51"/>
      <c r="K64" s="83">
        <v>4.03</v>
      </c>
    </row>
    <row r="65">
      <c r="A65" s="58">
        <v>63.0</v>
      </c>
      <c r="B65" s="55">
        <v>8930.0</v>
      </c>
      <c r="C65" s="55" t="s">
        <v>270</v>
      </c>
      <c r="D65" s="56">
        <v>75300.0</v>
      </c>
      <c r="E65" s="56">
        <v>800.0</v>
      </c>
      <c r="F65" s="56">
        <v>1.07</v>
      </c>
      <c r="G65" s="56">
        <v>5068037.0</v>
      </c>
      <c r="H65" s="55">
        <v>161426.0</v>
      </c>
      <c r="I65" s="55">
        <v>0.0</v>
      </c>
      <c r="J65" s="51"/>
      <c r="K65" s="83">
        <v>8.2</v>
      </c>
    </row>
    <row r="66">
      <c r="A66" s="58">
        <v>64.0</v>
      </c>
      <c r="B66" s="55">
        <v>139480.0</v>
      </c>
      <c r="C66" s="55" t="s">
        <v>271</v>
      </c>
      <c r="D66" s="56">
        <v>176000.0</v>
      </c>
      <c r="E66" s="56">
        <v>-3000.0</v>
      </c>
      <c r="F66" s="56">
        <v>-1.68</v>
      </c>
      <c r="G66" s="56">
        <v>4906144.0</v>
      </c>
      <c r="H66" s="55">
        <v>872984.0</v>
      </c>
      <c r="I66" s="55">
        <v>0.0</v>
      </c>
      <c r="J66" s="51"/>
      <c r="K66" s="83">
        <v>10.05</v>
      </c>
    </row>
    <row r="67">
      <c r="A67" s="58">
        <v>65.0</v>
      </c>
      <c r="B67" s="55">
        <v>271560.0</v>
      </c>
      <c r="C67" s="55" t="s">
        <v>272</v>
      </c>
      <c r="D67" s="56">
        <v>124500.0</v>
      </c>
      <c r="E67" s="56">
        <v>-500.0</v>
      </c>
      <c r="F67" s="56">
        <v>-0.4</v>
      </c>
      <c r="G67" s="56">
        <v>4922248.0</v>
      </c>
      <c r="H67" s="55">
        <v>1238169.0</v>
      </c>
      <c r="I67" s="55">
        <v>0.0</v>
      </c>
      <c r="J67" s="51"/>
      <c r="K67" s="83">
        <v>9.0</v>
      </c>
    </row>
    <row r="68">
      <c r="A68" s="58">
        <v>66.0</v>
      </c>
      <c r="B68" s="55">
        <v>28050.0</v>
      </c>
      <c r="C68" s="55" t="s">
        <v>273</v>
      </c>
      <c r="D68" s="56">
        <v>23900.0</v>
      </c>
      <c r="E68" s="56">
        <v>0.0</v>
      </c>
      <c r="F68" s="56">
        <v>0.0</v>
      </c>
      <c r="G68" s="56">
        <v>4684400.0</v>
      </c>
      <c r="H68" s="55">
        <v>126308.0</v>
      </c>
      <c r="I68" s="55">
        <v>0.0</v>
      </c>
      <c r="J68" s="51"/>
      <c r="K68" s="83">
        <v>8.5</v>
      </c>
    </row>
    <row r="69">
      <c r="A69" s="58">
        <v>67.0</v>
      </c>
      <c r="B69" s="55">
        <v>2790.0</v>
      </c>
      <c r="C69" s="55" t="s">
        <v>275</v>
      </c>
      <c r="D69" s="56">
        <v>56500.0</v>
      </c>
      <c r="E69" s="56">
        <v>-500.0</v>
      </c>
      <c r="F69" s="56">
        <v>-0.88</v>
      </c>
      <c r="G69" s="56">
        <v>4658887.0</v>
      </c>
      <c r="H69" s="55">
        <v>154462.0</v>
      </c>
      <c r="I69" s="55">
        <v>0.0</v>
      </c>
      <c r="J69" s="51"/>
      <c r="K69" s="83">
        <v>9.1</v>
      </c>
    </row>
    <row r="70">
      <c r="A70" s="58">
        <v>68.0</v>
      </c>
      <c r="B70" s="55">
        <v>6280.0</v>
      </c>
      <c r="C70" s="55" t="s">
        <v>277</v>
      </c>
      <c r="D70" s="56">
        <v>385000.0</v>
      </c>
      <c r="E70" s="56">
        <v>-5000.0</v>
      </c>
      <c r="F70" s="56">
        <v>-1.28</v>
      </c>
      <c r="G70" s="56">
        <v>4499317.0</v>
      </c>
      <c r="H70" s="55">
        <v>129679.0</v>
      </c>
      <c r="I70" s="55">
        <v>0.0</v>
      </c>
      <c r="J70" s="51"/>
      <c r="K70" s="83">
        <v>8.4</v>
      </c>
    </row>
    <row r="71">
      <c r="A71" s="58">
        <v>69.0</v>
      </c>
      <c r="B71" s="55">
        <v>100.0</v>
      </c>
      <c r="C71" s="55" t="s">
        <v>278</v>
      </c>
      <c r="D71" s="56">
        <v>64300.0</v>
      </c>
      <c r="E71" s="56">
        <v>-300.0</v>
      </c>
      <c r="F71" s="56">
        <v>-0.46</v>
      </c>
      <c r="G71" s="56">
        <v>4499261.0</v>
      </c>
      <c r="H71" s="55">
        <v>145109.0</v>
      </c>
      <c r="I71" s="55">
        <v>0.0</v>
      </c>
      <c r="J71" s="51"/>
      <c r="K71" s="83">
        <v>11.3</v>
      </c>
    </row>
    <row r="72">
      <c r="A72" s="58">
        <v>70.0</v>
      </c>
      <c r="B72" s="55">
        <v>180640.0</v>
      </c>
      <c r="C72" s="55" t="s">
        <v>280</v>
      </c>
      <c r="D72" s="56">
        <v>65200.0</v>
      </c>
      <c r="E72" s="56">
        <v>0.0</v>
      </c>
      <c r="F72" s="56">
        <v>0.0</v>
      </c>
      <c r="G72" s="56">
        <v>4351367.0</v>
      </c>
      <c r="H72" s="55">
        <v>983040.0</v>
      </c>
      <c r="I72" s="55">
        <v>0.0</v>
      </c>
      <c r="J72" s="51"/>
      <c r="K72" s="83">
        <v>3.21</v>
      </c>
    </row>
    <row r="73">
      <c r="A73" s="58">
        <v>71.0</v>
      </c>
      <c r="B73" s="55">
        <v>241560.0</v>
      </c>
      <c r="C73" s="55" t="s">
        <v>282</v>
      </c>
      <c r="D73" s="56">
        <v>42700.0</v>
      </c>
      <c r="E73" s="56">
        <v>50.0</v>
      </c>
      <c r="F73" s="56">
        <v>0.12</v>
      </c>
      <c r="G73" s="56">
        <v>4280639.0</v>
      </c>
      <c r="H73" s="55">
        <v>1032486.0</v>
      </c>
      <c r="I73" s="55">
        <v>0.0</v>
      </c>
      <c r="J73" s="51"/>
      <c r="K73" s="83">
        <v>2.9</v>
      </c>
    </row>
    <row r="74">
      <c r="A74" s="58">
        <v>72.0</v>
      </c>
      <c r="B74" s="55">
        <v>16360.0</v>
      </c>
      <c r="C74" s="55" t="s">
        <v>283</v>
      </c>
      <c r="D74" s="56">
        <v>48900.0</v>
      </c>
      <c r="E74" s="56">
        <v>-200.0</v>
      </c>
      <c r="F74" s="56">
        <v>-0.41</v>
      </c>
      <c r="G74" s="56">
        <v>4366770.0</v>
      </c>
      <c r="H74" s="55">
        <v>104856.0</v>
      </c>
      <c r="I74" s="55">
        <v>0.0</v>
      </c>
      <c r="J74" s="51"/>
      <c r="K74" s="83">
        <v>8.49</v>
      </c>
    </row>
    <row r="75">
      <c r="A75" s="58">
        <v>73.0</v>
      </c>
      <c r="B75" s="55">
        <v>5830.0</v>
      </c>
      <c r="C75" s="55" t="s">
        <v>284</v>
      </c>
      <c r="D75" s="56">
        <v>60100.0</v>
      </c>
      <c r="E75" s="56">
        <v>100.0</v>
      </c>
      <c r="F75" s="56">
        <v>0.17</v>
      </c>
      <c r="G75" s="56">
        <v>4255080.0</v>
      </c>
      <c r="H75" s="55">
        <v>159102.0</v>
      </c>
      <c r="I75" s="55">
        <v>0.0</v>
      </c>
      <c r="J75" s="51"/>
      <c r="K75" s="83">
        <v>11.2</v>
      </c>
    </row>
    <row r="76">
      <c r="A76" s="58">
        <v>74.0</v>
      </c>
      <c r="B76" s="55">
        <v>3410.0</v>
      </c>
      <c r="C76" s="55" t="s">
        <v>285</v>
      </c>
      <c r="D76" s="56">
        <v>8390.0</v>
      </c>
      <c r="E76" s="56">
        <v>0.0</v>
      </c>
      <c r="F76" s="56">
        <v>0.0</v>
      </c>
      <c r="G76" s="56">
        <v>4227382.0</v>
      </c>
      <c r="H76" s="55">
        <v>138224.0</v>
      </c>
      <c r="I76" s="55">
        <v>0.0</v>
      </c>
      <c r="J76" s="51"/>
      <c r="K76" s="83">
        <v>15.05</v>
      </c>
    </row>
    <row r="77">
      <c r="A77" s="58">
        <v>75.0</v>
      </c>
      <c r="B77" s="55">
        <v>28670.0</v>
      </c>
      <c r="C77" s="55" t="s">
        <v>286</v>
      </c>
      <c r="D77" s="56">
        <v>7570.0</v>
      </c>
      <c r="E77" s="56">
        <v>-230.0</v>
      </c>
      <c r="F77" s="56">
        <v>-2.95</v>
      </c>
      <c r="G77" s="56">
        <v>4046691.0</v>
      </c>
      <c r="H77" s="55">
        <v>122737.0</v>
      </c>
      <c r="I77" s="55">
        <v>0.0</v>
      </c>
      <c r="J77" s="51"/>
      <c r="K77" s="83">
        <v>8.92</v>
      </c>
    </row>
    <row r="78">
      <c r="A78" s="58">
        <v>76.0</v>
      </c>
      <c r="B78" s="55">
        <v>29780.0</v>
      </c>
      <c r="C78" s="55" t="s">
        <v>288</v>
      </c>
      <c r="D78" s="56">
        <v>34350.0</v>
      </c>
      <c r="E78" s="56">
        <v>0.0</v>
      </c>
      <c r="F78" s="56">
        <v>0.0</v>
      </c>
      <c r="G78" s="56">
        <v>3979753.0</v>
      </c>
      <c r="H78" s="55">
        <v>126292.0</v>
      </c>
      <c r="I78" s="55">
        <v>1.0</v>
      </c>
      <c r="J78" s="51"/>
      <c r="K78" s="83">
        <v>13.65</v>
      </c>
    </row>
    <row r="79">
      <c r="A79" s="58">
        <v>77.0</v>
      </c>
      <c r="B79" s="55">
        <v>78930.0</v>
      </c>
      <c r="C79" s="55" t="s">
        <v>289</v>
      </c>
      <c r="D79" s="56">
        <v>41950.0</v>
      </c>
      <c r="E79" s="56">
        <v>0.0</v>
      </c>
      <c r="F79" s="56">
        <v>0.0</v>
      </c>
      <c r="G79" s="56">
        <v>3897800.0</v>
      </c>
      <c r="H79" s="55">
        <v>500254.0</v>
      </c>
      <c r="I79" s="55">
        <v>0.0</v>
      </c>
      <c r="J79" s="51"/>
      <c r="K79" s="83">
        <v>5.75</v>
      </c>
    </row>
    <row r="80">
      <c r="A80" s="58">
        <v>78.0</v>
      </c>
      <c r="B80" s="55">
        <v>10140.0</v>
      </c>
      <c r="C80" s="55" t="s">
        <v>291</v>
      </c>
      <c r="D80" s="56">
        <v>6230.0</v>
      </c>
      <c r="E80" s="56">
        <v>-40.0</v>
      </c>
      <c r="F80" s="56">
        <v>-0.64</v>
      </c>
      <c r="G80" s="56">
        <v>3924900.0</v>
      </c>
      <c r="H80" s="55">
        <v>126478.0</v>
      </c>
      <c r="I80" s="55">
        <v>0.0</v>
      </c>
      <c r="J80" s="51"/>
      <c r="K80" s="83">
        <v>12.65</v>
      </c>
    </row>
    <row r="81">
      <c r="A81" s="58">
        <v>79.0</v>
      </c>
      <c r="B81" s="55">
        <v>2380.0</v>
      </c>
      <c r="C81" s="55" t="s">
        <v>292</v>
      </c>
      <c r="D81" s="56">
        <v>439500.0</v>
      </c>
      <c r="E81" s="56">
        <v>54500.0</v>
      </c>
      <c r="F81" s="56">
        <v>14.16</v>
      </c>
      <c r="G81" s="56">
        <v>3905604.0</v>
      </c>
      <c r="H81" s="55">
        <v>105271.0</v>
      </c>
      <c r="I81" s="55">
        <v>0.0</v>
      </c>
      <c r="J81" s="51"/>
      <c r="K81" s="83">
        <v>10.7</v>
      </c>
    </row>
    <row r="82">
      <c r="A82" s="58">
        <v>80.0</v>
      </c>
      <c r="B82" s="55">
        <v>6360.0</v>
      </c>
      <c r="C82" s="55" t="s">
        <v>293</v>
      </c>
      <c r="D82" s="56">
        <v>45550.0</v>
      </c>
      <c r="E82" s="56">
        <v>300.0</v>
      </c>
      <c r="F82" s="56">
        <v>0.66</v>
      </c>
      <c r="G82" s="56">
        <v>3898237.0</v>
      </c>
      <c r="H82" s="55">
        <v>120030.0</v>
      </c>
      <c r="I82" s="55">
        <v>0.0</v>
      </c>
      <c r="J82" s="51"/>
      <c r="K82" s="83">
        <v>13.02</v>
      </c>
    </row>
    <row r="83">
      <c r="A83" s="58">
        <v>81.0</v>
      </c>
      <c r="B83" s="55">
        <v>120.0</v>
      </c>
      <c r="C83" s="55" t="s">
        <v>294</v>
      </c>
      <c r="D83" s="56">
        <v>170500.0</v>
      </c>
      <c r="E83" s="56">
        <v>-500.0</v>
      </c>
      <c r="F83" s="56">
        <v>-0.29</v>
      </c>
      <c r="G83" s="56">
        <v>3889505.0</v>
      </c>
      <c r="H83" s="55">
        <v>113410.0</v>
      </c>
      <c r="I83" s="55">
        <v>0.0</v>
      </c>
      <c r="J83" s="51"/>
      <c r="K83" s="83">
        <v>8.8</v>
      </c>
    </row>
    <row r="84">
      <c r="A84" s="58">
        <v>82.0</v>
      </c>
      <c r="B84" s="55">
        <v>128940.0</v>
      </c>
      <c r="C84" s="55" t="s">
        <v>295</v>
      </c>
      <c r="D84" s="56">
        <v>311000.0</v>
      </c>
      <c r="E84" s="56">
        <v>-2000.0</v>
      </c>
      <c r="F84" s="56">
        <v>-0.64</v>
      </c>
      <c r="G84" s="56">
        <v>3756346.0</v>
      </c>
      <c r="H84" s="55">
        <v>828497.0</v>
      </c>
      <c r="I84" s="55">
        <v>0.0</v>
      </c>
      <c r="J84" s="51"/>
      <c r="K84" s="83">
        <v>7.15</v>
      </c>
    </row>
    <row r="85">
      <c r="A85" s="58">
        <v>83.0</v>
      </c>
      <c r="B85" s="55">
        <v>4990.0</v>
      </c>
      <c r="C85" s="55" t="s">
        <v>296</v>
      </c>
      <c r="D85" s="56">
        <v>35550.0</v>
      </c>
      <c r="E85" s="56">
        <v>100.0</v>
      </c>
      <c r="F85" s="56">
        <v>0.28</v>
      </c>
      <c r="G85" s="56">
        <v>3729523.0</v>
      </c>
      <c r="H85" s="55">
        <v>120562.0</v>
      </c>
      <c r="I85" s="55">
        <v>0.0</v>
      </c>
      <c r="J85" s="51"/>
      <c r="K85" s="83">
        <v>2.15</v>
      </c>
    </row>
    <row r="86">
      <c r="A86" s="58">
        <v>84.0</v>
      </c>
      <c r="B86" s="55">
        <v>19170.0</v>
      </c>
      <c r="C86" s="55" t="s">
        <v>297</v>
      </c>
      <c r="D86" s="56">
        <v>69200.0</v>
      </c>
      <c r="E86" s="56">
        <v>-500.0</v>
      </c>
      <c r="F86" s="56">
        <v>-0.72</v>
      </c>
      <c r="G86" s="56">
        <v>3666561.0</v>
      </c>
      <c r="H86" s="55">
        <v>137359.0</v>
      </c>
      <c r="I86" s="55">
        <v>0.0</v>
      </c>
      <c r="J86" s="51"/>
      <c r="K86" s="83">
        <v>10.85</v>
      </c>
    </row>
    <row r="87">
      <c r="A87" s="58">
        <v>85.0</v>
      </c>
      <c r="B87" s="55">
        <v>8560.0</v>
      </c>
      <c r="C87" s="55" t="s">
        <v>299</v>
      </c>
      <c r="D87" s="56">
        <v>5450.0</v>
      </c>
      <c r="E87" s="56">
        <v>-120.0</v>
      </c>
      <c r="F87" s="56">
        <v>-2.15</v>
      </c>
      <c r="G87" s="56">
        <v>3715432.0</v>
      </c>
      <c r="H87" s="55">
        <v>163682.0</v>
      </c>
      <c r="I87" s="55">
        <v>0.0</v>
      </c>
      <c r="J87" s="51"/>
      <c r="K87" s="83">
        <v>6.32</v>
      </c>
    </row>
    <row r="88">
      <c r="A88" s="58">
        <v>86.0</v>
      </c>
      <c r="B88" s="55">
        <v>5940.0</v>
      </c>
      <c r="C88" s="55" t="s">
        <v>301</v>
      </c>
      <c r="D88" s="56">
        <v>13200.0</v>
      </c>
      <c r="E88" s="56">
        <v>-100.0</v>
      </c>
      <c r="F88" s="56">
        <v>-0.75</v>
      </c>
      <c r="G88" s="56">
        <v>3714597.0</v>
      </c>
      <c r="H88" s="55">
        <v>120182.0</v>
      </c>
      <c r="I88" s="55">
        <v>0.0</v>
      </c>
      <c r="J88" s="51"/>
      <c r="K88" s="83">
        <v>11.96</v>
      </c>
    </row>
    <row r="89">
      <c r="A89" s="58">
        <v>87.0</v>
      </c>
      <c r="B89" s="55">
        <v>36460.0</v>
      </c>
      <c r="C89" s="55" t="s">
        <v>302</v>
      </c>
      <c r="D89" s="56">
        <v>37750.0</v>
      </c>
      <c r="E89" s="56">
        <v>2150.0</v>
      </c>
      <c r="F89" s="56">
        <v>6.04</v>
      </c>
      <c r="G89" s="56">
        <v>3484816.0</v>
      </c>
      <c r="H89" s="55">
        <v>261285.0</v>
      </c>
      <c r="I89" s="55">
        <v>0.0</v>
      </c>
      <c r="J89" s="51"/>
      <c r="K89" s="83">
        <v>13.81</v>
      </c>
    </row>
    <row r="90">
      <c r="A90" s="58">
        <v>88.0</v>
      </c>
      <c r="B90" s="55">
        <v>272210.0</v>
      </c>
      <c r="C90" s="55" t="s">
        <v>303</v>
      </c>
      <c r="D90" s="56">
        <v>19000.0</v>
      </c>
      <c r="E90" s="56">
        <v>150.0</v>
      </c>
      <c r="F90" s="56">
        <v>0.8</v>
      </c>
      <c r="G90" s="56">
        <v>3589468.0</v>
      </c>
      <c r="H90" s="55">
        <v>339391.0</v>
      </c>
      <c r="I90" s="55">
        <v>0.0</v>
      </c>
      <c r="J90" s="51"/>
      <c r="K90" s="83">
        <v>9.05</v>
      </c>
    </row>
    <row r="91">
      <c r="A91" s="58">
        <v>89.0</v>
      </c>
      <c r="B91" s="55">
        <v>336260.0</v>
      </c>
      <c r="C91" s="55" t="s">
        <v>305</v>
      </c>
      <c r="D91" s="56">
        <v>52700.0</v>
      </c>
      <c r="E91" s="56">
        <v>100.0</v>
      </c>
      <c r="F91" s="56">
        <v>0.19</v>
      </c>
      <c r="G91" s="56">
        <v>3451519.0</v>
      </c>
      <c r="H91" s="55">
        <v>1412725.0</v>
      </c>
      <c r="I91" s="55">
        <v>0.0</v>
      </c>
      <c r="J91" s="51"/>
      <c r="K91" s="83">
        <v>12.0</v>
      </c>
    </row>
    <row r="92">
      <c r="A92" s="58">
        <v>90.0</v>
      </c>
      <c r="B92" s="55">
        <v>20150.0</v>
      </c>
      <c r="C92" s="55" t="s">
        <v>307</v>
      </c>
      <c r="D92" s="56">
        <v>75600.0</v>
      </c>
      <c r="E92" s="56">
        <v>1600.0</v>
      </c>
      <c r="F92" s="56">
        <v>2.16</v>
      </c>
      <c r="G92" s="56">
        <v>3485979.0</v>
      </c>
      <c r="H92" s="55">
        <v>113997.0</v>
      </c>
      <c r="I92" s="55">
        <v>1.0</v>
      </c>
      <c r="J92" s="55" t="s">
        <v>473</v>
      </c>
      <c r="K92" s="83">
        <v>9.0</v>
      </c>
    </row>
    <row r="93">
      <c r="A93" s="58">
        <v>91.0</v>
      </c>
      <c r="B93" s="55">
        <v>8770.0</v>
      </c>
      <c r="C93" s="55" t="s">
        <v>308</v>
      </c>
      <c r="D93" s="56">
        <v>89000.0</v>
      </c>
      <c r="E93" s="56">
        <v>-200.0</v>
      </c>
      <c r="F93" s="56">
        <v>-0.22</v>
      </c>
      <c r="G93" s="56">
        <v>3493083.0</v>
      </c>
      <c r="H93" s="55">
        <v>165680.0</v>
      </c>
      <c r="I93" s="55">
        <v>0.0</v>
      </c>
      <c r="J93" s="51"/>
      <c r="K93" s="83">
        <v>7.95</v>
      </c>
    </row>
    <row r="94">
      <c r="A94" s="58">
        <v>92.0</v>
      </c>
      <c r="B94" s="55">
        <v>14680.0</v>
      </c>
      <c r="C94" s="55" t="s">
        <v>309</v>
      </c>
      <c r="D94" s="56">
        <v>301500.0</v>
      </c>
      <c r="E94" s="56">
        <v>-6000.0</v>
      </c>
      <c r="F94" s="56">
        <v>-1.95</v>
      </c>
      <c r="G94" s="56">
        <v>3417561.0</v>
      </c>
      <c r="H94" s="55">
        <v>140955.0</v>
      </c>
      <c r="I94" s="55">
        <v>0.0</v>
      </c>
      <c r="J94" s="51"/>
      <c r="K94" s="83">
        <v>7.0</v>
      </c>
    </row>
    <row r="95">
      <c r="A95" s="58">
        <v>93.0</v>
      </c>
      <c r="B95" s="55">
        <v>7070.0</v>
      </c>
      <c r="C95" s="55" t="s">
        <v>310</v>
      </c>
      <c r="D95" s="56">
        <v>34250.0</v>
      </c>
      <c r="E95" s="56">
        <v>-50.0</v>
      </c>
      <c r="F95" s="56">
        <v>-0.15</v>
      </c>
      <c r="G95" s="56">
        <v>3586589.0</v>
      </c>
      <c r="H95" s="55">
        <v>140177.0</v>
      </c>
      <c r="I95" s="55">
        <v>0.0</v>
      </c>
      <c r="J95" s="51"/>
      <c r="K95" s="83">
        <v>6.71</v>
      </c>
    </row>
    <row r="96">
      <c r="A96" s="58">
        <v>94.0</v>
      </c>
      <c r="B96" s="55">
        <v>112610.0</v>
      </c>
      <c r="C96" s="55" t="s">
        <v>312</v>
      </c>
      <c r="D96" s="56">
        <v>79700.0</v>
      </c>
      <c r="E96" s="56">
        <v>1100.0</v>
      </c>
      <c r="F96" s="56">
        <v>1.4</v>
      </c>
      <c r="G96" s="56">
        <v>3361061.0</v>
      </c>
      <c r="H96" s="55">
        <v>670340.0</v>
      </c>
      <c r="I96" s="55">
        <v>0.0</v>
      </c>
      <c r="J96" s="51"/>
      <c r="K96" s="83">
        <v>3.83</v>
      </c>
    </row>
    <row r="97">
      <c r="A97" s="58">
        <v>95.0</v>
      </c>
      <c r="B97" s="55">
        <v>10060.0</v>
      </c>
      <c r="C97" s="55" t="s">
        <v>313</v>
      </c>
      <c r="D97" s="56">
        <v>139000.0</v>
      </c>
      <c r="E97" s="56">
        <v>10500.0</v>
      </c>
      <c r="F97" s="56">
        <v>8.17</v>
      </c>
      <c r="G97" s="56">
        <v>3315063.0</v>
      </c>
      <c r="H97" s="55">
        <v>148896.0</v>
      </c>
      <c r="I97" s="55">
        <v>0.0</v>
      </c>
      <c r="J97" s="51"/>
      <c r="K97" s="83">
        <v>1.32</v>
      </c>
    </row>
    <row r="98">
      <c r="A98" s="58">
        <v>96.0</v>
      </c>
      <c r="B98" s="55">
        <v>285130.0</v>
      </c>
      <c r="C98" s="55" t="s">
        <v>314</v>
      </c>
      <c r="D98" s="56">
        <v>273500.0</v>
      </c>
      <c r="E98" s="56">
        <v>-4500.0</v>
      </c>
      <c r="F98" s="56">
        <v>-1.62</v>
      </c>
      <c r="G98" s="56">
        <v>3214007.0</v>
      </c>
      <c r="H98" s="55">
        <v>1267170.0</v>
      </c>
      <c r="I98" s="55">
        <v>1.0</v>
      </c>
      <c r="J98" s="55" t="s">
        <v>470</v>
      </c>
      <c r="K98" s="83">
        <v>2.65</v>
      </c>
    </row>
    <row r="99">
      <c r="A99" s="58">
        <v>97.0</v>
      </c>
      <c r="B99" s="55">
        <v>39490.0</v>
      </c>
      <c r="C99" s="55" t="s">
        <v>315</v>
      </c>
      <c r="D99" s="56">
        <v>120000.0</v>
      </c>
      <c r="E99" s="56">
        <v>-1000.0</v>
      </c>
      <c r="F99" s="56">
        <v>-0.83</v>
      </c>
      <c r="G99" s="56">
        <v>3146342.0</v>
      </c>
      <c r="H99" s="55">
        <v>296290.0</v>
      </c>
      <c r="I99" s="55">
        <v>0.0</v>
      </c>
      <c r="J99" s="51"/>
      <c r="K99" s="83">
        <v>4.21</v>
      </c>
    </row>
    <row r="100">
      <c r="A100" s="58">
        <v>98.0</v>
      </c>
      <c r="B100" s="55">
        <v>47040.0</v>
      </c>
      <c r="C100" s="55" t="s">
        <v>316</v>
      </c>
      <c r="D100" s="56">
        <v>7320.0</v>
      </c>
      <c r="E100" s="56">
        <v>-50.0</v>
      </c>
      <c r="F100" s="56">
        <v>-0.68</v>
      </c>
      <c r="G100" s="56">
        <v>3042358.0</v>
      </c>
      <c r="H100" s="55">
        <v>124540.0</v>
      </c>
      <c r="I100" s="55">
        <v>0.0</v>
      </c>
      <c r="J100" s="51"/>
      <c r="K100" s="83">
        <v>13.55</v>
      </c>
    </row>
    <row r="101">
      <c r="A101" s="58">
        <v>99.0</v>
      </c>
      <c r="B101" s="55">
        <v>47810.0</v>
      </c>
      <c r="C101" s="55" t="s">
        <v>317</v>
      </c>
      <c r="D101" s="56">
        <v>32350.0</v>
      </c>
      <c r="E101" s="56">
        <v>-50.0</v>
      </c>
      <c r="F101" s="56">
        <v>-0.15</v>
      </c>
      <c r="G101" s="56">
        <v>3153320.0</v>
      </c>
      <c r="H101" s="55">
        <v>309503.0</v>
      </c>
      <c r="I101" s="55">
        <v>0.0</v>
      </c>
      <c r="J101" s="51"/>
      <c r="K101" s="83">
        <v>10.8</v>
      </c>
    </row>
    <row r="102">
      <c r="A102" s="58">
        <v>100.0</v>
      </c>
      <c r="B102" s="55">
        <v>23530.0</v>
      </c>
      <c r="C102" s="55" t="s">
        <v>319</v>
      </c>
      <c r="D102" s="56">
        <v>108000.0</v>
      </c>
      <c r="E102" s="56">
        <v>500.0</v>
      </c>
      <c r="F102" s="56">
        <v>0.47</v>
      </c>
      <c r="G102" s="56">
        <v>3055186.0</v>
      </c>
      <c r="H102" s="55">
        <v>120526.0</v>
      </c>
      <c r="I102" s="55">
        <v>0.0</v>
      </c>
      <c r="J102" s="51"/>
      <c r="K102" s="83">
        <v>10.8</v>
      </c>
    </row>
    <row r="103">
      <c r="A103" s="58">
        <v>101.0</v>
      </c>
      <c r="B103" s="55">
        <v>298020.0</v>
      </c>
      <c r="C103" s="55" t="s">
        <v>320</v>
      </c>
      <c r="D103" s="56">
        <v>735000.0</v>
      </c>
      <c r="E103" s="56">
        <v>3000.0</v>
      </c>
      <c r="F103" s="56">
        <v>0.41</v>
      </c>
      <c r="G103" s="56">
        <v>3180846.0</v>
      </c>
      <c r="H103" s="55">
        <v>1316227.0</v>
      </c>
      <c r="I103" s="55">
        <v>1.0</v>
      </c>
      <c r="J103" s="55" t="s">
        <v>474</v>
      </c>
      <c r="K103" s="83">
        <v>12.0</v>
      </c>
    </row>
    <row r="104">
      <c r="A104" s="58">
        <v>102.0</v>
      </c>
      <c r="B104" s="55">
        <v>1040.0</v>
      </c>
      <c r="C104" s="55" t="s">
        <v>321</v>
      </c>
      <c r="D104" s="56">
        <v>105000.0</v>
      </c>
      <c r="E104" s="56">
        <v>1000.0</v>
      </c>
      <c r="F104" s="56">
        <v>0.96</v>
      </c>
      <c r="G104" s="56">
        <v>3063585.0</v>
      </c>
      <c r="H104" s="55">
        <v>148540.0</v>
      </c>
      <c r="I104" s="55">
        <v>0.0</v>
      </c>
      <c r="J104" s="51"/>
      <c r="K104" s="83">
        <v>9.35</v>
      </c>
    </row>
    <row r="105">
      <c r="A105" s="58">
        <v>103.0</v>
      </c>
      <c r="B105" s="55">
        <v>12750.0</v>
      </c>
      <c r="C105" s="55" t="s">
        <v>322</v>
      </c>
      <c r="D105" s="56">
        <v>82500.0</v>
      </c>
      <c r="E105" s="56">
        <v>700.0</v>
      </c>
      <c r="F105" s="56">
        <v>0.86</v>
      </c>
      <c r="G105" s="56">
        <v>3134932.0</v>
      </c>
      <c r="H105" s="55">
        <v>158501.0</v>
      </c>
      <c r="I105" s="55">
        <v>0.0</v>
      </c>
      <c r="J105" s="51"/>
      <c r="K105" s="83">
        <v>10.6</v>
      </c>
    </row>
    <row r="106">
      <c r="A106" s="58">
        <v>104.0</v>
      </c>
      <c r="B106" s="55">
        <v>282330.0</v>
      </c>
      <c r="C106" s="55" t="s">
        <v>325</v>
      </c>
      <c r="D106" s="56">
        <v>178000.0</v>
      </c>
      <c r="E106" s="56">
        <v>0.0</v>
      </c>
      <c r="F106" s="56">
        <v>0.0</v>
      </c>
      <c r="G106" s="56">
        <v>3076535.0</v>
      </c>
      <c r="H106" s="55">
        <v>1263022.0</v>
      </c>
      <c r="I106" s="55">
        <v>0.0</v>
      </c>
      <c r="J106" s="51"/>
      <c r="K106" s="83">
        <v>2.65</v>
      </c>
    </row>
    <row r="107">
      <c r="A107" s="58">
        <v>105.0</v>
      </c>
      <c r="B107" s="55">
        <v>42660.0</v>
      </c>
      <c r="C107" s="55" t="s">
        <v>327</v>
      </c>
      <c r="D107" s="56">
        <v>27750.0</v>
      </c>
      <c r="E107" s="56">
        <v>600.0</v>
      </c>
      <c r="F107" s="56">
        <v>2.21</v>
      </c>
      <c r="G107" s="56">
        <v>2977316.0</v>
      </c>
      <c r="H107" s="55">
        <v>111704.0</v>
      </c>
      <c r="I107" s="55">
        <v>1.0</v>
      </c>
      <c r="J107" s="55" t="s">
        <v>475</v>
      </c>
      <c r="K107" s="83">
        <v>13.45</v>
      </c>
    </row>
    <row r="108">
      <c r="A108" s="58">
        <v>106.0</v>
      </c>
      <c r="B108" s="55">
        <v>47050.0</v>
      </c>
      <c r="C108" s="55" t="s">
        <v>328</v>
      </c>
      <c r="D108" s="56">
        <v>24000.0</v>
      </c>
      <c r="E108" s="56">
        <v>1650.0</v>
      </c>
      <c r="F108" s="56">
        <v>7.38</v>
      </c>
      <c r="G108" s="56">
        <v>2961004.0</v>
      </c>
      <c r="H108" s="55">
        <v>124504.0</v>
      </c>
      <c r="I108" s="55">
        <v>0.0</v>
      </c>
      <c r="J108" s="51"/>
      <c r="K108" s="83">
        <v>10.75</v>
      </c>
    </row>
    <row r="109">
      <c r="A109" s="58">
        <v>107.0</v>
      </c>
      <c r="B109" s="55">
        <v>64350.0</v>
      </c>
      <c r="C109" s="55" t="s">
        <v>329</v>
      </c>
      <c r="D109" s="56">
        <v>26400.0</v>
      </c>
      <c r="E109" s="56">
        <v>150.0</v>
      </c>
      <c r="F109" s="56">
        <v>0.57</v>
      </c>
      <c r="G109" s="56">
        <v>2881357.0</v>
      </c>
      <c r="H109" s="55">
        <v>302926.0</v>
      </c>
      <c r="I109" s="55">
        <v>0.0</v>
      </c>
      <c r="J109" s="51"/>
      <c r="K109" s="83">
        <v>15.0</v>
      </c>
    </row>
    <row r="110">
      <c r="A110" s="58">
        <v>108.0</v>
      </c>
      <c r="B110" s="55">
        <v>26960.0</v>
      </c>
      <c r="C110" s="55" t="s">
        <v>331</v>
      </c>
      <c r="D110" s="56">
        <v>29000.0</v>
      </c>
      <c r="E110" s="56">
        <v>0.0</v>
      </c>
      <c r="F110" s="56">
        <v>0.0</v>
      </c>
      <c r="G110" s="56">
        <v>2891300.0</v>
      </c>
      <c r="H110" s="55">
        <v>144395.0</v>
      </c>
      <c r="I110" s="55">
        <v>1.0</v>
      </c>
      <c r="J110" s="55" t="s">
        <v>473</v>
      </c>
      <c r="K110" s="83">
        <v>11.56</v>
      </c>
    </row>
    <row r="111">
      <c r="A111" s="58">
        <v>109.0</v>
      </c>
      <c r="B111" s="55">
        <v>204320.0</v>
      </c>
      <c r="C111" s="55" t="s">
        <v>332</v>
      </c>
      <c r="D111" s="56">
        <v>61700.0</v>
      </c>
      <c r="E111" s="56">
        <v>1200.0</v>
      </c>
      <c r="F111" s="56">
        <v>1.98</v>
      </c>
      <c r="G111" s="56">
        <v>2897254.0</v>
      </c>
      <c r="H111" s="55">
        <v>1042775.0</v>
      </c>
      <c r="I111" s="55">
        <v>0.0</v>
      </c>
      <c r="J111" s="51"/>
      <c r="K111" s="83">
        <v>12.45</v>
      </c>
    </row>
    <row r="112">
      <c r="A112" s="58">
        <v>110.0</v>
      </c>
      <c r="B112" s="55">
        <v>9240.0</v>
      </c>
      <c r="C112" s="55" t="s">
        <v>333</v>
      </c>
      <c r="D112" s="56">
        <v>121000.0</v>
      </c>
      <c r="E112" s="56">
        <v>2000.0</v>
      </c>
      <c r="F112" s="56">
        <v>1.68</v>
      </c>
      <c r="G112" s="56">
        <v>2847605.0</v>
      </c>
      <c r="H112" s="55">
        <v>161693.0</v>
      </c>
      <c r="I112" s="55">
        <v>0.0</v>
      </c>
      <c r="J112" s="51"/>
      <c r="K112" s="83">
        <v>6.13</v>
      </c>
    </row>
    <row r="113">
      <c r="A113" s="58">
        <v>111.0</v>
      </c>
      <c r="B113" s="55">
        <v>10620.0</v>
      </c>
      <c r="C113" s="55" t="s">
        <v>334</v>
      </c>
      <c r="D113" s="56">
        <v>73300.0</v>
      </c>
      <c r="E113" s="56">
        <v>-400.0</v>
      </c>
      <c r="F113" s="56">
        <v>-0.54</v>
      </c>
      <c r="G113" s="56">
        <v>2927760.0</v>
      </c>
      <c r="H113" s="55">
        <v>164609.0</v>
      </c>
      <c r="I113" s="55">
        <v>0.0</v>
      </c>
      <c r="J113" s="51"/>
      <c r="K113" s="83">
        <v>12.5</v>
      </c>
    </row>
    <row r="114">
      <c r="A114" s="58">
        <v>112.0</v>
      </c>
      <c r="B114" s="55">
        <v>88350.0</v>
      </c>
      <c r="C114" s="55" t="s">
        <v>335</v>
      </c>
      <c r="D114" s="56">
        <v>3370.0</v>
      </c>
      <c r="E114" s="56">
        <v>-30.0</v>
      </c>
      <c r="F114" s="56">
        <v>-0.88</v>
      </c>
      <c r="G114" s="56">
        <v>2926946.0</v>
      </c>
      <c r="H114" s="55">
        <v>113058.0</v>
      </c>
      <c r="I114" s="55">
        <v>0.0</v>
      </c>
      <c r="J114" s="51"/>
      <c r="K114" s="83">
        <v>18.2</v>
      </c>
    </row>
    <row r="115">
      <c r="A115" s="58">
        <v>113.0</v>
      </c>
      <c r="B115" s="55">
        <v>30000.0</v>
      </c>
      <c r="C115" s="55" t="s">
        <v>336</v>
      </c>
      <c r="D115" s="56">
        <v>23700.0</v>
      </c>
      <c r="E115" s="56">
        <v>50.0</v>
      </c>
      <c r="F115" s="56">
        <v>0.21</v>
      </c>
      <c r="G115" s="56">
        <v>2726477.0</v>
      </c>
      <c r="H115" s="55">
        <v>148276.0</v>
      </c>
      <c r="I115" s="55">
        <v>0.0</v>
      </c>
      <c r="J115" s="51"/>
      <c r="K115" s="83">
        <v>8.95</v>
      </c>
    </row>
    <row r="116">
      <c r="A116" s="58">
        <v>114.0</v>
      </c>
      <c r="B116" s="55">
        <v>81660.0</v>
      </c>
      <c r="C116" s="55" t="s">
        <v>338</v>
      </c>
      <c r="D116" s="56">
        <v>45700.0</v>
      </c>
      <c r="E116" s="56">
        <v>-450.0</v>
      </c>
      <c r="F116" s="56">
        <v>-0.98</v>
      </c>
      <c r="G116" s="56">
        <v>2776377.0</v>
      </c>
      <c r="H116" s="55">
        <v>195229.0</v>
      </c>
      <c r="I116" s="55">
        <v>0.0</v>
      </c>
      <c r="J116" s="51"/>
      <c r="K116" s="83">
        <v>3.55</v>
      </c>
    </row>
    <row r="117">
      <c r="A117" s="58">
        <v>115.0</v>
      </c>
      <c r="B117" s="55">
        <v>298050.0</v>
      </c>
      <c r="C117" s="55" t="s">
        <v>339</v>
      </c>
      <c r="D117" s="56">
        <v>598000.0</v>
      </c>
      <c r="E117" s="56">
        <v>5000.0</v>
      </c>
      <c r="F117" s="56">
        <v>0.84</v>
      </c>
      <c r="G117" s="56">
        <v>2679009.0</v>
      </c>
      <c r="H117" s="55">
        <v>1316254.0</v>
      </c>
      <c r="I117" s="55">
        <v>0.0</v>
      </c>
      <c r="J117" s="51"/>
      <c r="K117" s="83">
        <v>13.2</v>
      </c>
    </row>
    <row r="118">
      <c r="A118" s="58">
        <v>116.0</v>
      </c>
      <c r="B118" s="55">
        <v>4170.0</v>
      </c>
      <c r="C118" s="55" t="s">
        <v>340</v>
      </c>
      <c r="D118" s="56">
        <v>271000.0</v>
      </c>
      <c r="E118" s="56">
        <v>-3500.0</v>
      </c>
      <c r="F118" s="56">
        <v>-1.28</v>
      </c>
      <c r="G118" s="56">
        <v>2668044.0</v>
      </c>
      <c r="H118" s="55">
        <v>136378.0</v>
      </c>
      <c r="I118" s="55">
        <v>1.0</v>
      </c>
      <c r="J118" s="55" t="s">
        <v>475</v>
      </c>
      <c r="K118" s="83">
        <v>12.35</v>
      </c>
    </row>
    <row r="119">
      <c r="A119" s="58">
        <v>117.0</v>
      </c>
      <c r="B119" s="55">
        <v>880.0</v>
      </c>
      <c r="C119" s="55" t="s">
        <v>341</v>
      </c>
      <c r="D119" s="56">
        <v>36600.0</v>
      </c>
      <c r="E119" s="56">
        <v>1150.0</v>
      </c>
      <c r="F119" s="56">
        <v>3.24</v>
      </c>
      <c r="G119" s="56">
        <v>2743490.0</v>
      </c>
      <c r="H119" s="55">
        <v>160588.0</v>
      </c>
      <c r="I119" s="55">
        <v>0.0</v>
      </c>
      <c r="J119" s="51"/>
      <c r="K119" s="83">
        <v>9.35</v>
      </c>
    </row>
    <row r="120">
      <c r="A120" s="58">
        <v>118.0</v>
      </c>
      <c r="B120" s="55">
        <v>990.0</v>
      </c>
      <c r="C120" s="55" t="s">
        <v>342</v>
      </c>
      <c r="D120" s="56">
        <v>62300.0</v>
      </c>
      <c r="E120" s="56">
        <v>800.0</v>
      </c>
      <c r="F120" s="56">
        <v>1.3</v>
      </c>
      <c r="G120" s="56">
        <v>2766032.0</v>
      </c>
      <c r="H120" s="55">
        <v>160843.0</v>
      </c>
      <c r="I120" s="55">
        <v>0.0</v>
      </c>
      <c r="J120" s="51"/>
      <c r="K120" s="83">
        <v>9.7</v>
      </c>
    </row>
    <row r="121">
      <c r="A121" s="58">
        <v>119.0</v>
      </c>
      <c r="B121" s="55">
        <v>375500.0</v>
      </c>
      <c r="C121" s="55" t="s">
        <v>343</v>
      </c>
      <c r="D121" s="56">
        <v>143500.0</v>
      </c>
      <c r="E121" s="56">
        <v>3500.0</v>
      </c>
      <c r="F121" s="56">
        <v>2.5</v>
      </c>
      <c r="G121" s="56">
        <v>2777979.0</v>
      </c>
      <c r="H121" s="55">
        <v>1524093.0</v>
      </c>
      <c r="I121" s="51"/>
      <c r="J121" s="55" t="s">
        <v>466</v>
      </c>
      <c r="K121" s="83" t="s">
        <v>467</v>
      </c>
    </row>
    <row r="122">
      <c r="A122" s="58">
        <v>120.0</v>
      </c>
      <c r="B122" s="55">
        <v>138930.0</v>
      </c>
      <c r="C122" s="55" t="s">
        <v>344</v>
      </c>
      <c r="D122" s="56">
        <v>7830.0</v>
      </c>
      <c r="E122" s="56">
        <v>-50.0</v>
      </c>
      <c r="F122" s="56">
        <v>-0.63</v>
      </c>
      <c r="G122" s="56">
        <v>2552073.0</v>
      </c>
      <c r="H122" s="55">
        <v>858364.0</v>
      </c>
      <c r="I122" s="55">
        <v>0.0</v>
      </c>
      <c r="J122" s="51"/>
      <c r="K122" s="83">
        <v>31.5</v>
      </c>
    </row>
    <row r="123">
      <c r="A123" s="58">
        <v>121.0</v>
      </c>
      <c r="B123" s="55">
        <v>12450.0</v>
      </c>
      <c r="C123" s="55" t="s">
        <v>345</v>
      </c>
      <c r="D123" s="56">
        <v>51200.0</v>
      </c>
      <c r="E123" s="56">
        <v>300.0</v>
      </c>
      <c r="F123" s="56">
        <v>0.59</v>
      </c>
      <c r="G123" s="56">
        <v>2592256.0</v>
      </c>
      <c r="H123" s="55">
        <v>126566.0</v>
      </c>
      <c r="I123" s="55">
        <v>0.0</v>
      </c>
      <c r="J123" s="51"/>
      <c r="K123" s="83">
        <v>14.9</v>
      </c>
    </row>
    <row r="124">
      <c r="A124" s="58">
        <v>122.0</v>
      </c>
      <c r="B124" s="55">
        <v>11210.0</v>
      </c>
      <c r="C124" s="55" t="s">
        <v>346</v>
      </c>
      <c r="D124" s="56">
        <v>90400.0</v>
      </c>
      <c r="E124" s="56">
        <v>200.0</v>
      </c>
      <c r="F124" s="56">
        <v>0.22</v>
      </c>
      <c r="G124" s="56">
        <v>2458436.0</v>
      </c>
      <c r="H124" s="55">
        <v>106623.0</v>
      </c>
      <c r="I124" s="55">
        <v>0.0</v>
      </c>
      <c r="J124" s="51"/>
      <c r="K124" s="83">
        <v>9.19</v>
      </c>
    </row>
    <row r="125">
      <c r="A125" s="58">
        <v>123.0</v>
      </c>
      <c r="B125" s="55">
        <v>4800.0</v>
      </c>
      <c r="C125" s="55" t="s">
        <v>347</v>
      </c>
      <c r="D125" s="56">
        <v>118000.0</v>
      </c>
      <c r="E125" s="56">
        <v>1000.0</v>
      </c>
      <c r="F125" s="56">
        <v>0.85</v>
      </c>
      <c r="G125" s="56">
        <v>2486381.0</v>
      </c>
      <c r="H125" s="55">
        <v>117188.0</v>
      </c>
      <c r="I125" s="55">
        <v>1.0</v>
      </c>
      <c r="J125" s="55" t="s">
        <v>474</v>
      </c>
      <c r="K125" s="83">
        <v>9.7</v>
      </c>
    </row>
    <row r="126">
      <c r="A126" s="58">
        <v>124.0</v>
      </c>
      <c r="B126" s="55">
        <v>120110.0</v>
      </c>
      <c r="C126" s="55" t="s">
        <v>348</v>
      </c>
      <c r="D126" s="56">
        <v>85900.0</v>
      </c>
      <c r="E126" s="56">
        <v>1300.0</v>
      </c>
      <c r="F126" s="56">
        <v>1.54</v>
      </c>
      <c r="G126" s="56">
        <v>2317482.0</v>
      </c>
      <c r="H126" s="55">
        <v>795135.0</v>
      </c>
      <c r="I126" s="55">
        <v>0.0</v>
      </c>
      <c r="J126" s="51"/>
      <c r="K126" s="83">
        <v>9.65</v>
      </c>
    </row>
    <row r="127">
      <c r="A127" s="58">
        <v>125.0</v>
      </c>
      <c r="B127" s="55">
        <v>1450.0</v>
      </c>
      <c r="C127" s="55" t="s">
        <v>350</v>
      </c>
      <c r="D127" s="56">
        <v>25400.0</v>
      </c>
      <c r="E127" s="56">
        <v>-250.0</v>
      </c>
      <c r="F127" s="56">
        <v>-0.97</v>
      </c>
      <c r="G127" s="56">
        <v>2270760.0</v>
      </c>
      <c r="H127" s="55">
        <v>164973.0</v>
      </c>
      <c r="I127" s="55">
        <v>1.0</v>
      </c>
      <c r="J127" s="55" t="s">
        <v>476</v>
      </c>
      <c r="K127" s="83">
        <v>14.05</v>
      </c>
    </row>
    <row r="128">
      <c r="A128" s="58">
        <v>126.0</v>
      </c>
      <c r="B128" s="55">
        <v>80.0</v>
      </c>
      <c r="C128" s="55" t="s">
        <v>351</v>
      </c>
      <c r="D128" s="56">
        <v>34500.0</v>
      </c>
      <c r="E128" s="56">
        <v>150.0</v>
      </c>
      <c r="F128" s="56">
        <v>0.44</v>
      </c>
      <c r="G128" s="56">
        <v>2419610.0</v>
      </c>
      <c r="H128" s="55">
        <v>150244.0</v>
      </c>
      <c r="I128" s="55">
        <v>0.0</v>
      </c>
      <c r="J128" s="51"/>
      <c r="K128" s="83">
        <v>14.38</v>
      </c>
    </row>
    <row r="129">
      <c r="A129" s="58">
        <v>127.0</v>
      </c>
      <c r="B129" s="55">
        <v>1440.0</v>
      </c>
      <c r="C129" s="55" t="s">
        <v>352</v>
      </c>
      <c r="D129" s="56">
        <v>2560.0</v>
      </c>
      <c r="E129" s="56">
        <v>-20.0</v>
      </c>
      <c r="F129" s="56">
        <v>-0.78</v>
      </c>
      <c r="G129" s="56">
        <v>2192571.0</v>
      </c>
      <c r="H129" s="55">
        <v>113207.0</v>
      </c>
      <c r="I129" s="55">
        <v>0.0</v>
      </c>
      <c r="J129" s="51"/>
      <c r="K129" s="83">
        <v>7.68</v>
      </c>
    </row>
    <row r="130">
      <c r="A130" s="58">
        <v>128.0</v>
      </c>
      <c r="B130" s="55">
        <v>3090.0</v>
      </c>
      <c r="C130" s="55" t="s">
        <v>353</v>
      </c>
      <c r="D130" s="56">
        <v>36300.0</v>
      </c>
      <c r="E130" s="56">
        <v>-150.0</v>
      </c>
      <c r="F130" s="56">
        <v>-0.41</v>
      </c>
      <c r="G130" s="56">
        <v>2110554.0</v>
      </c>
      <c r="H130" s="55">
        <v>111810.0</v>
      </c>
      <c r="I130" s="55">
        <v>1.0</v>
      </c>
      <c r="J130" s="55" t="s">
        <v>473</v>
      </c>
      <c r="K130" s="83">
        <v>4.3</v>
      </c>
    </row>
    <row r="131">
      <c r="A131" s="58">
        <v>129.0</v>
      </c>
      <c r="B131" s="55">
        <v>17800.0</v>
      </c>
      <c r="C131" s="55" t="s">
        <v>354</v>
      </c>
      <c r="D131" s="56">
        <v>50200.0</v>
      </c>
      <c r="E131" s="56">
        <v>550.0</v>
      </c>
      <c r="F131" s="56">
        <v>1.11</v>
      </c>
      <c r="G131" s="56">
        <v>2048923.0</v>
      </c>
      <c r="H131" s="55">
        <v>164724.0</v>
      </c>
      <c r="I131" s="55">
        <v>0.0</v>
      </c>
      <c r="J131" s="51"/>
      <c r="K131" s="83">
        <v>8.66</v>
      </c>
    </row>
    <row r="132">
      <c r="A132" s="58">
        <v>130.0</v>
      </c>
      <c r="B132" s="55">
        <v>10120.0</v>
      </c>
      <c r="C132" s="55" t="s">
        <v>355</v>
      </c>
      <c r="D132" s="56">
        <v>68200.0</v>
      </c>
      <c r="E132" s="56">
        <v>600.0</v>
      </c>
      <c r="F132" s="56">
        <v>0.89</v>
      </c>
      <c r="G132" s="56">
        <v>2046000.0</v>
      </c>
      <c r="H132" s="55">
        <v>105855.0</v>
      </c>
      <c r="I132" s="55">
        <v>0.0</v>
      </c>
      <c r="J132" s="51"/>
      <c r="K132" s="83">
        <v>15.4</v>
      </c>
    </row>
    <row r="133">
      <c r="A133" s="58">
        <v>131.0</v>
      </c>
      <c r="B133" s="55">
        <v>6260.0</v>
      </c>
      <c r="C133" s="55" t="s">
        <v>357</v>
      </c>
      <c r="D133" s="56">
        <v>68700.0</v>
      </c>
      <c r="E133" s="56">
        <v>1800.0</v>
      </c>
      <c r="F133" s="56">
        <v>2.69</v>
      </c>
      <c r="G133" s="56">
        <v>2212140.0</v>
      </c>
      <c r="H133" s="55">
        <v>105952.0</v>
      </c>
      <c r="I133" s="55">
        <v>0.0</v>
      </c>
      <c r="J133" s="51"/>
      <c r="K133" s="83">
        <v>9.95</v>
      </c>
    </row>
    <row r="134">
      <c r="A134" s="58">
        <v>132.0</v>
      </c>
      <c r="B134" s="55">
        <v>52690.0</v>
      </c>
      <c r="C134" s="55" t="s">
        <v>359</v>
      </c>
      <c r="D134" s="56">
        <v>49100.0</v>
      </c>
      <c r="E134" s="56">
        <v>500.0</v>
      </c>
      <c r="F134" s="56">
        <v>1.03</v>
      </c>
      <c r="G134" s="56">
        <v>1876602.0</v>
      </c>
      <c r="H134" s="55">
        <v>159209.0</v>
      </c>
      <c r="I134" s="55">
        <v>0.0</v>
      </c>
      <c r="J134" s="51"/>
      <c r="K134" s="83">
        <v>13.36</v>
      </c>
    </row>
    <row r="135">
      <c r="A135" s="58">
        <v>133.0</v>
      </c>
      <c r="B135" s="55">
        <v>69620.0</v>
      </c>
      <c r="C135" s="55" t="s">
        <v>360</v>
      </c>
      <c r="D135" s="56">
        <v>165500.0</v>
      </c>
      <c r="E135" s="56">
        <v>2000.0</v>
      </c>
      <c r="F135" s="56">
        <v>1.22</v>
      </c>
      <c r="G135" s="56">
        <v>1917578.0</v>
      </c>
      <c r="H135" s="55">
        <v>427483.0</v>
      </c>
      <c r="I135" s="55">
        <v>1.0</v>
      </c>
      <c r="J135" s="55" t="s">
        <v>473</v>
      </c>
      <c r="K135" s="83">
        <v>6.9</v>
      </c>
    </row>
    <row r="136">
      <c r="A136" s="58">
        <v>134.0</v>
      </c>
      <c r="B136" s="55">
        <v>69960.0</v>
      </c>
      <c r="C136" s="55" t="s">
        <v>361</v>
      </c>
      <c r="D136" s="56">
        <v>80900.0</v>
      </c>
      <c r="E136" s="56">
        <v>-800.0</v>
      </c>
      <c r="F136" s="56">
        <v>-0.98</v>
      </c>
      <c r="G136" s="56">
        <v>1893257.0</v>
      </c>
      <c r="H136" s="55">
        <v>428251.0</v>
      </c>
      <c r="I136" s="55">
        <v>0.0</v>
      </c>
      <c r="J136" s="51"/>
      <c r="K136" s="83">
        <v>8.55</v>
      </c>
    </row>
    <row r="137">
      <c r="A137" s="58">
        <v>135.0</v>
      </c>
      <c r="B137" s="55">
        <v>7310.0</v>
      </c>
      <c r="C137" s="55" t="s">
        <v>362</v>
      </c>
      <c r="D137" s="56">
        <v>519000.0</v>
      </c>
      <c r="E137" s="56">
        <v>-2000.0</v>
      </c>
      <c r="F137" s="56">
        <v>-0.38</v>
      </c>
      <c r="G137" s="56">
        <v>1905758.0</v>
      </c>
      <c r="H137" s="55">
        <v>141529.0</v>
      </c>
      <c r="I137" s="55">
        <v>0.0</v>
      </c>
      <c r="J137" s="51"/>
      <c r="K137" s="83">
        <v>9.0</v>
      </c>
    </row>
    <row r="138">
      <c r="A138" s="58">
        <v>136.0</v>
      </c>
      <c r="B138" s="55">
        <v>294870.0</v>
      </c>
      <c r="C138" s="55" t="s">
        <v>363</v>
      </c>
      <c r="D138" s="56">
        <v>29750.0</v>
      </c>
      <c r="E138" s="56">
        <v>200.0</v>
      </c>
      <c r="F138" s="56">
        <v>0.68</v>
      </c>
      <c r="G138" s="56">
        <v>1960743.0</v>
      </c>
      <c r="H138" s="55">
        <v>1310269.0</v>
      </c>
      <c r="I138" s="55">
        <v>0.0</v>
      </c>
      <c r="J138" s="51"/>
      <c r="K138" s="83">
        <v>8.5</v>
      </c>
    </row>
    <row r="139">
      <c r="A139" s="58">
        <v>137.0</v>
      </c>
      <c r="B139" s="55">
        <v>1230.0</v>
      </c>
      <c r="C139" s="55" t="s">
        <v>364</v>
      </c>
      <c r="D139" s="56">
        <v>19950.0</v>
      </c>
      <c r="E139" s="56">
        <v>0.0</v>
      </c>
      <c r="F139" s="56">
        <v>0.0</v>
      </c>
      <c r="G139" s="56">
        <v>1903883.0</v>
      </c>
      <c r="H139" s="55">
        <v>114792.0</v>
      </c>
      <c r="I139" s="55">
        <v>0.0</v>
      </c>
      <c r="J139" s="51"/>
      <c r="K139" s="83">
        <v>12.43</v>
      </c>
    </row>
    <row r="140">
      <c r="A140" s="58">
        <v>138.0</v>
      </c>
      <c r="B140" s="55">
        <v>4000.0</v>
      </c>
      <c r="C140" s="55" t="s">
        <v>365</v>
      </c>
      <c r="D140" s="56">
        <v>71900.0</v>
      </c>
      <c r="E140" s="56">
        <v>1000.0</v>
      </c>
      <c r="F140" s="56">
        <v>1.41</v>
      </c>
      <c r="G140" s="56">
        <v>1855020.0</v>
      </c>
      <c r="H140" s="55">
        <v>157681.0</v>
      </c>
      <c r="I140" s="55">
        <v>1.0</v>
      </c>
      <c r="J140" s="55" t="s">
        <v>477</v>
      </c>
      <c r="K140" s="83">
        <v>12.15</v>
      </c>
    </row>
    <row r="141">
      <c r="A141" s="58">
        <v>139.0</v>
      </c>
      <c r="B141" s="55">
        <v>111770.0</v>
      </c>
      <c r="C141" s="55" t="s">
        <v>366</v>
      </c>
      <c r="D141" s="56">
        <v>42200.0</v>
      </c>
      <c r="E141" s="56">
        <v>-250.0</v>
      </c>
      <c r="F141" s="56">
        <v>-0.59</v>
      </c>
      <c r="G141" s="56">
        <v>1869944.0</v>
      </c>
      <c r="H141" s="55">
        <v>776820.0</v>
      </c>
      <c r="I141" s="55">
        <v>0.0</v>
      </c>
      <c r="J141" s="51"/>
      <c r="K141" s="83">
        <v>7.25</v>
      </c>
    </row>
    <row r="142">
      <c r="A142" s="58">
        <v>140.0</v>
      </c>
      <c r="B142" s="55">
        <v>4370.0</v>
      </c>
      <c r="C142" s="55" t="s">
        <v>368</v>
      </c>
      <c r="D142" s="56">
        <v>299000.0</v>
      </c>
      <c r="E142" s="56">
        <v>-1500.0</v>
      </c>
      <c r="F142" s="56">
        <v>-0.5</v>
      </c>
      <c r="G142" s="56">
        <v>1818710.0</v>
      </c>
      <c r="H142" s="55">
        <v>108241.0</v>
      </c>
      <c r="I142" s="55">
        <v>0.0</v>
      </c>
      <c r="J142" s="51"/>
      <c r="K142" s="83">
        <v>12.25</v>
      </c>
    </row>
    <row r="143">
      <c r="A143" s="58">
        <v>141.0</v>
      </c>
      <c r="B143" s="55">
        <v>20560.0</v>
      </c>
      <c r="C143" s="55" t="s">
        <v>369</v>
      </c>
      <c r="D143" s="56">
        <v>24250.0</v>
      </c>
      <c r="E143" s="56">
        <v>300.0</v>
      </c>
      <c r="F143" s="56">
        <v>1.25</v>
      </c>
      <c r="G143" s="56">
        <v>1804485.0</v>
      </c>
      <c r="H143" s="55">
        <v>138792.0</v>
      </c>
      <c r="I143" s="55">
        <v>0.0</v>
      </c>
      <c r="J143" s="51"/>
      <c r="K143" s="83">
        <v>13.45</v>
      </c>
    </row>
    <row r="144">
      <c r="A144" s="58">
        <v>142.0</v>
      </c>
      <c r="B144" s="55">
        <v>51600.0</v>
      </c>
      <c r="C144" s="55" t="s">
        <v>370</v>
      </c>
      <c r="D144" s="56">
        <v>38950.0</v>
      </c>
      <c r="E144" s="56">
        <v>550.0</v>
      </c>
      <c r="F144" s="56">
        <v>1.43</v>
      </c>
      <c r="G144" s="56">
        <v>1752750.0</v>
      </c>
      <c r="H144" s="55">
        <v>159218.0</v>
      </c>
      <c r="I144" s="55">
        <v>0.0</v>
      </c>
      <c r="J144" s="51"/>
      <c r="K144" s="83">
        <v>9.6</v>
      </c>
    </row>
    <row r="145">
      <c r="A145" s="58">
        <v>143.0</v>
      </c>
      <c r="B145" s="55">
        <v>73240.0</v>
      </c>
      <c r="C145" s="55" t="s">
        <v>372</v>
      </c>
      <c r="D145" s="56">
        <v>6010.0</v>
      </c>
      <c r="E145" s="56">
        <v>40.0</v>
      </c>
      <c r="F145" s="56">
        <v>0.67</v>
      </c>
      <c r="G145" s="56">
        <v>1726434.0</v>
      </c>
      <c r="H145" s="55">
        <v>481454.0</v>
      </c>
      <c r="I145" s="55">
        <v>0.0</v>
      </c>
      <c r="J145" s="51"/>
      <c r="K145" s="83">
        <v>18.5</v>
      </c>
    </row>
    <row r="146">
      <c r="A146" s="58">
        <v>144.0</v>
      </c>
      <c r="B146" s="55">
        <v>93370.0</v>
      </c>
      <c r="C146" s="55" t="s">
        <v>373</v>
      </c>
      <c r="D146" s="56">
        <v>18050.0</v>
      </c>
      <c r="E146" s="56">
        <v>3550.0</v>
      </c>
      <c r="F146" s="56">
        <v>24.48</v>
      </c>
      <c r="G146" s="56">
        <v>1671553.0</v>
      </c>
      <c r="H146" s="55">
        <v>595191.0</v>
      </c>
      <c r="I146" s="55">
        <v>0.0</v>
      </c>
      <c r="J146" s="51"/>
      <c r="K146" s="83">
        <v>7.17</v>
      </c>
    </row>
    <row r="147">
      <c r="A147" s="58">
        <v>145.0</v>
      </c>
      <c r="B147" s="55">
        <v>5250.0</v>
      </c>
      <c r="C147" s="55" t="s">
        <v>374</v>
      </c>
      <c r="D147" s="56">
        <v>34050.0</v>
      </c>
      <c r="E147" s="56">
        <v>-300.0</v>
      </c>
      <c r="F147" s="56">
        <v>-0.87</v>
      </c>
      <c r="G147" s="56">
        <v>1601311.0</v>
      </c>
      <c r="H147" s="55">
        <v>108135.0</v>
      </c>
      <c r="I147" s="55">
        <v>0.0</v>
      </c>
      <c r="J147" s="51"/>
      <c r="K147" s="83">
        <v>6.0</v>
      </c>
    </row>
    <row r="148">
      <c r="A148" s="58">
        <v>146.0</v>
      </c>
      <c r="B148" s="55">
        <v>6650.0</v>
      </c>
      <c r="C148" s="55" t="s">
        <v>375</v>
      </c>
      <c r="D148" s="56">
        <v>236500.0</v>
      </c>
      <c r="E148" s="56">
        <v>4500.0</v>
      </c>
      <c r="F148" s="56">
        <v>1.94</v>
      </c>
      <c r="G148" s="56">
        <v>1537250.0</v>
      </c>
      <c r="H148" s="55">
        <v>260383.0</v>
      </c>
      <c r="I148" s="55">
        <v>0.0</v>
      </c>
      <c r="J148" s="51"/>
      <c r="K148" s="83">
        <v>13.65</v>
      </c>
    </row>
    <row r="149">
      <c r="A149" s="58">
        <v>147.0</v>
      </c>
      <c r="B149" s="55">
        <v>210.0</v>
      </c>
      <c r="C149" s="55" t="s">
        <v>376</v>
      </c>
      <c r="D149" s="56">
        <v>72400.0</v>
      </c>
      <c r="E149" s="56">
        <v>300.0</v>
      </c>
      <c r="F149" s="56">
        <v>0.42</v>
      </c>
      <c r="G149" s="56">
        <v>1517206.0</v>
      </c>
      <c r="H149" s="55">
        <v>109693.0</v>
      </c>
      <c r="I149" s="55">
        <v>0.0</v>
      </c>
      <c r="J149" s="51"/>
      <c r="K149" s="83">
        <v>11.23</v>
      </c>
    </row>
    <row r="150">
      <c r="A150" s="58">
        <v>148.0</v>
      </c>
      <c r="B150" s="55">
        <v>240.0</v>
      </c>
      <c r="C150" s="55" t="s">
        <v>378</v>
      </c>
      <c r="D150" s="56">
        <v>16900.0</v>
      </c>
      <c r="E150" s="56">
        <v>-100.0</v>
      </c>
      <c r="F150" s="56">
        <v>-0.59</v>
      </c>
      <c r="G150" s="56">
        <v>1604406.0</v>
      </c>
      <c r="H150" s="55">
        <v>160047.0</v>
      </c>
      <c r="I150" s="55">
        <v>1.0</v>
      </c>
      <c r="J150" s="55" t="s">
        <v>475</v>
      </c>
      <c r="K150" s="83">
        <v>9.85</v>
      </c>
    </row>
    <row r="151">
      <c r="A151" s="58">
        <v>149.0</v>
      </c>
      <c r="B151" s="55">
        <v>192820.0</v>
      </c>
      <c r="C151" s="55" t="s">
        <v>380</v>
      </c>
      <c r="D151" s="56">
        <v>132000.0</v>
      </c>
      <c r="E151" s="56">
        <v>3000.0</v>
      </c>
      <c r="F151" s="56">
        <v>2.33</v>
      </c>
      <c r="G151" s="56">
        <v>1498135.0</v>
      </c>
      <c r="H151" s="55">
        <v>1009789.0</v>
      </c>
      <c r="I151" s="55">
        <v>0.0</v>
      </c>
      <c r="J151" s="51"/>
      <c r="K151" s="83">
        <v>5.8</v>
      </c>
    </row>
    <row r="152">
      <c r="A152" s="58">
        <v>150.0</v>
      </c>
      <c r="B152" s="55">
        <v>185750.0</v>
      </c>
      <c r="C152" s="55" t="s">
        <v>382</v>
      </c>
      <c r="D152" s="56">
        <v>131500.0</v>
      </c>
      <c r="E152" s="56">
        <v>-1000.0</v>
      </c>
      <c r="F152" s="56">
        <v>-0.75</v>
      </c>
      <c r="G152" s="56">
        <v>1502532.0</v>
      </c>
      <c r="H152" s="55">
        <v>992871.0</v>
      </c>
      <c r="I152" s="55">
        <v>1.0</v>
      </c>
      <c r="J152" s="55" t="s">
        <v>475</v>
      </c>
      <c r="K152" s="83">
        <v>7.55</v>
      </c>
    </row>
    <row r="153">
      <c r="A153" s="58">
        <v>151.0</v>
      </c>
      <c r="B153" s="55">
        <v>7700.0</v>
      </c>
      <c r="C153" s="55" t="s">
        <v>384</v>
      </c>
      <c r="D153" s="56">
        <v>39650.0</v>
      </c>
      <c r="E153" s="56">
        <v>-1700.0</v>
      </c>
      <c r="F153" s="56">
        <v>-4.11</v>
      </c>
      <c r="G153" s="56">
        <v>1550885.0</v>
      </c>
      <c r="H153" s="55">
        <v>126487.0</v>
      </c>
      <c r="I153" s="55">
        <v>0.0</v>
      </c>
      <c r="J153" s="51"/>
      <c r="K153" s="83">
        <v>2.1</v>
      </c>
    </row>
    <row r="154">
      <c r="A154" s="58">
        <v>152.0</v>
      </c>
      <c r="B154" s="55">
        <v>16380.0</v>
      </c>
      <c r="C154" s="55" t="s">
        <v>385</v>
      </c>
      <c r="D154" s="56">
        <v>15200.0</v>
      </c>
      <c r="E154" s="56">
        <v>-100.0</v>
      </c>
      <c r="F154" s="56">
        <v>-0.65</v>
      </c>
      <c r="G154" s="56">
        <v>1520135.0</v>
      </c>
      <c r="H154" s="55">
        <v>115676.0</v>
      </c>
      <c r="I154" s="55">
        <v>0.0</v>
      </c>
      <c r="J154" s="51"/>
      <c r="K154" s="83">
        <v>14.5</v>
      </c>
    </row>
    <row r="155">
      <c r="A155" s="58">
        <v>153.0</v>
      </c>
      <c r="B155" s="55">
        <v>150.0</v>
      </c>
      <c r="C155" s="55" t="s">
        <v>386</v>
      </c>
      <c r="D155" s="56">
        <v>94800.0</v>
      </c>
      <c r="E155" s="56">
        <v>1200.0</v>
      </c>
      <c r="F155" s="56">
        <v>1.28</v>
      </c>
      <c r="G155" s="56">
        <v>1566460.0</v>
      </c>
      <c r="H155" s="55">
        <v>117212.0</v>
      </c>
      <c r="I155" s="55">
        <v>0.0</v>
      </c>
      <c r="J155" s="51"/>
      <c r="K155" s="83">
        <v>10.13</v>
      </c>
    </row>
    <row r="156">
      <c r="A156" s="58">
        <v>154.0</v>
      </c>
      <c r="B156" s="55">
        <v>14820.0</v>
      </c>
      <c r="C156" s="55" t="s">
        <v>387</v>
      </c>
      <c r="D156" s="56">
        <v>58900.0</v>
      </c>
      <c r="E156" s="56">
        <v>2800.0</v>
      </c>
      <c r="F156" s="56">
        <v>4.99</v>
      </c>
      <c r="G156" s="56">
        <v>1508930.0</v>
      </c>
      <c r="H156" s="55">
        <v>132637.0</v>
      </c>
      <c r="I156" s="55">
        <v>0.0</v>
      </c>
      <c r="J156" s="51"/>
      <c r="K156" s="83">
        <v>7.21</v>
      </c>
    </row>
    <row r="157">
      <c r="A157" s="58">
        <v>155.0</v>
      </c>
      <c r="B157" s="55">
        <v>10780.0</v>
      </c>
      <c r="C157" s="55" t="s">
        <v>389</v>
      </c>
      <c r="D157" s="56">
        <v>50600.0</v>
      </c>
      <c r="E157" s="56">
        <v>-100.0</v>
      </c>
      <c r="F157" s="56">
        <v>-0.2</v>
      </c>
      <c r="G157" s="56">
        <v>1563166.0</v>
      </c>
      <c r="H157" s="55">
        <v>115977.0</v>
      </c>
      <c r="I157" s="55" t="s">
        <v>298</v>
      </c>
      <c r="J157" s="51"/>
      <c r="K157" s="83">
        <v>0.0</v>
      </c>
    </row>
    <row r="158">
      <c r="A158" s="58">
        <v>156.0</v>
      </c>
      <c r="B158" s="55">
        <v>3000.0</v>
      </c>
      <c r="C158" s="55" t="s">
        <v>391</v>
      </c>
      <c r="D158" s="56">
        <v>22500.0</v>
      </c>
      <c r="E158" s="56">
        <v>100.0</v>
      </c>
      <c r="F158" s="56">
        <v>0.45</v>
      </c>
      <c r="G158" s="56">
        <v>1598919.0</v>
      </c>
      <c r="H158" s="55">
        <v>123718.0</v>
      </c>
      <c r="I158" s="55">
        <v>1.0</v>
      </c>
      <c r="J158" s="55" t="s">
        <v>473</v>
      </c>
      <c r="K158" s="83">
        <v>10.04</v>
      </c>
    </row>
    <row r="159">
      <c r="A159" s="58">
        <v>157.0</v>
      </c>
      <c r="B159" s="55">
        <v>31430.0</v>
      </c>
      <c r="C159" s="55" t="s">
        <v>392</v>
      </c>
      <c r="D159" s="56">
        <v>205000.0</v>
      </c>
      <c r="E159" s="56">
        <v>3500.0</v>
      </c>
      <c r="F159" s="56">
        <v>1.74</v>
      </c>
      <c r="G159" s="56">
        <v>1463700.0</v>
      </c>
      <c r="H159" s="55">
        <v>234412.0</v>
      </c>
      <c r="I159" s="55">
        <v>1.0</v>
      </c>
      <c r="J159" s="55" t="s">
        <v>475</v>
      </c>
      <c r="K159" s="83">
        <v>6.35</v>
      </c>
    </row>
    <row r="160">
      <c r="A160" s="58">
        <v>158.0</v>
      </c>
      <c r="B160" s="55">
        <v>1740.0</v>
      </c>
      <c r="C160" s="55" t="s">
        <v>393</v>
      </c>
      <c r="D160" s="56">
        <v>5590.0</v>
      </c>
      <c r="E160" s="56">
        <v>90.0</v>
      </c>
      <c r="F160" s="56">
        <v>1.64</v>
      </c>
      <c r="G160" s="56">
        <v>1387369.0</v>
      </c>
      <c r="H160" s="55">
        <v>131780.0</v>
      </c>
      <c r="I160" s="55">
        <v>1.0</v>
      </c>
      <c r="J160" s="55" t="s">
        <v>475</v>
      </c>
      <c r="K160" s="83">
        <v>9.05</v>
      </c>
    </row>
    <row r="161">
      <c r="A161" s="58">
        <v>159.0</v>
      </c>
      <c r="B161" s="55">
        <v>670.0</v>
      </c>
      <c r="C161" s="55" t="s">
        <v>394</v>
      </c>
      <c r="D161" s="56">
        <v>745000.0</v>
      </c>
      <c r="E161" s="56">
        <v>-5000.0</v>
      </c>
      <c r="F161" s="56">
        <v>-0.67</v>
      </c>
      <c r="G161" s="56">
        <v>1372320.0</v>
      </c>
      <c r="H161" s="55">
        <v>141307.0</v>
      </c>
      <c r="I161" s="55">
        <v>1.0</v>
      </c>
      <c r="J161" s="55" t="s">
        <v>477</v>
      </c>
      <c r="K161" s="83">
        <v>4.75</v>
      </c>
    </row>
    <row r="162">
      <c r="A162" s="58">
        <v>160.0</v>
      </c>
      <c r="B162" s="55">
        <v>13890.0</v>
      </c>
      <c r="C162" s="55" t="s">
        <v>395</v>
      </c>
      <c r="D162" s="56">
        <v>83700.0</v>
      </c>
      <c r="E162" s="56">
        <v>-100.0</v>
      </c>
      <c r="F162" s="56">
        <v>-0.12</v>
      </c>
      <c r="G162" s="56">
        <v>1322498.0</v>
      </c>
      <c r="H162" s="55">
        <v>150633.0</v>
      </c>
      <c r="I162" s="55">
        <v>0.0</v>
      </c>
      <c r="J162" s="51"/>
      <c r="K162" s="83">
        <v>3.65</v>
      </c>
    </row>
    <row r="163">
      <c r="A163" s="58">
        <v>161.0</v>
      </c>
      <c r="B163" s="55">
        <v>32350.0</v>
      </c>
      <c r="C163" s="55" t="s">
        <v>396</v>
      </c>
      <c r="D163" s="56">
        <v>19500.0</v>
      </c>
      <c r="E163" s="56">
        <v>50.0</v>
      </c>
      <c r="F163" s="56">
        <v>0.26</v>
      </c>
      <c r="G163" s="56">
        <v>1350875.0</v>
      </c>
      <c r="H163" s="55">
        <v>231372.0</v>
      </c>
      <c r="I163" s="55">
        <v>0.0</v>
      </c>
      <c r="J163" s="51"/>
      <c r="K163" s="83">
        <v>1.65</v>
      </c>
    </row>
    <row r="164">
      <c r="A164" s="58">
        <v>162.0</v>
      </c>
      <c r="B164" s="55">
        <v>9420.0</v>
      </c>
      <c r="C164" s="55" t="s">
        <v>397</v>
      </c>
      <c r="D164" s="56">
        <v>25300.0</v>
      </c>
      <c r="E164" s="56">
        <v>400.0</v>
      </c>
      <c r="F164" s="56">
        <v>1.61</v>
      </c>
      <c r="G164" s="56">
        <v>1321688.0</v>
      </c>
      <c r="H164" s="55">
        <v>162586.0</v>
      </c>
      <c r="I164" s="55">
        <v>0.0</v>
      </c>
      <c r="J164" s="51"/>
      <c r="K164" s="83">
        <v>12.6</v>
      </c>
    </row>
    <row r="165">
      <c r="A165" s="58">
        <v>163.0</v>
      </c>
      <c r="B165" s="55">
        <v>5300.0</v>
      </c>
      <c r="C165" s="55" t="s">
        <v>398</v>
      </c>
      <c r="D165" s="56">
        <v>149000.0</v>
      </c>
      <c r="E165" s="56">
        <v>1000.0</v>
      </c>
      <c r="F165" s="56">
        <v>0.68</v>
      </c>
      <c r="G165" s="56">
        <v>1382554.0</v>
      </c>
      <c r="H165" s="55">
        <v>120571.0</v>
      </c>
      <c r="I165" s="55">
        <v>0.0</v>
      </c>
      <c r="J165" s="51"/>
      <c r="K165" s="83">
        <v>11.1</v>
      </c>
    </row>
    <row r="166">
      <c r="A166" s="58">
        <v>164.0</v>
      </c>
      <c r="B166" s="55">
        <v>69260.0</v>
      </c>
      <c r="C166" s="55" t="s">
        <v>400</v>
      </c>
      <c r="D166" s="56">
        <v>28550.0</v>
      </c>
      <c r="E166" s="56">
        <v>1700.0</v>
      </c>
      <c r="F166" s="56">
        <v>6.33</v>
      </c>
      <c r="G166" s="56">
        <v>1167084.0</v>
      </c>
      <c r="H166" s="55">
        <v>426086.0</v>
      </c>
      <c r="I166" s="55">
        <v>0.0</v>
      </c>
      <c r="J166" s="51"/>
      <c r="K166" s="83">
        <v>8.0</v>
      </c>
    </row>
    <row r="167">
      <c r="A167" s="58">
        <v>165.0</v>
      </c>
      <c r="B167" s="55">
        <v>192080.0</v>
      </c>
      <c r="C167" s="55" t="s">
        <v>401</v>
      </c>
      <c r="D167" s="56">
        <v>59400.0</v>
      </c>
      <c r="E167" s="56">
        <v>-200.0</v>
      </c>
      <c r="F167" s="56">
        <v>-0.34</v>
      </c>
      <c r="G167" s="56">
        <v>1091445.0</v>
      </c>
      <c r="H167" s="55">
        <v>1010110.0</v>
      </c>
      <c r="I167" s="55">
        <v>0.0</v>
      </c>
      <c r="J167" s="51"/>
      <c r="K167" s="83">
        <v>3.6</v>
      </c>
    </row>
    <row r="168">
      <c r="A168" s="58">
        <v>166.0</v>
      </c>
      <c r="B168" s="55">
        <v>79160.0</v>
      </c>
      <c r="C168" s="55" t="s">
        <v>402</v>
      </c>
      <c r="D168" s="56">
        <v>30900.0</v>
      </c>
      <c r="E168" s="56">
        <v>-150.0</v>
      </c>
      <c r="F168" s="56">
        <v>-0.48</v>
      </c>
      <c r="G168" s="56">
        <v>1145906.0</v>
      </c>
      <c r="H168" s="55">
        <v>303873.0</v>
      </c>
      <c r="I168" s="55">
        <v>0.0</v>
      </c>
      <c r="J168" s="51"/>
      <c r="K168" s="83">
        <v>8.6</v>
      </c>
    </row>
    <row r="169">
      <c r="A169" s="58">
        <v>167.0</v>
      </c>
      <c r="B169" s="55">
        <v>3850.0</v>
      </c>
      <c r="C169" s="55" t="s">
        <v>403</v>
      </c>
      <c r="D169" s="56">
        <v>17000.0</v>
      </c>
      <c r="E169" s="56">
        <v>-100.0</v>
      </c>
      <c r="F169" s="56">
        <v>-0.58</v>
      </c>
      <c r="G169" s="56">
        <v>1167730.0</v>
      </c>
      <c r="H169" s="55">
        <v>123143.0</v>
      </c>
      <c r="I169" s="55">
        <v>1.0</v>
      </c>
      <c r="J169" s="55" t="s">
        <v>478</v>
      </c>
      <c r="K169" s="83">
        <v>0.0</v>
      </c>
    </row>
    <row r="170">
      <c r="A170" s="58">
        <v>168.0</v>
      </c>
      <c r="B170" s="55">
        <v>3240.0</v>
      </c>
      <c r="C170" s="55" t="s">
        <v>404</v>
      </c>
      <c r="D170" s="56">
        <v>1100000.0</v>
      </c>
      <c r="E170" s="56">
        <v>8000.0</v>
      </c>
      <c r="F170" s="56">
        <v>0.73</v>
      </c>
      <c r="G170" s="56">
        <v>1224740.0</v>
      </c>
      <c r="H170" s="55">
        <v>153393.0</v>
      </c>
      <c r="I170" s="55">
        <v>1.0</v>
      </c>
      <c r="J170" s="55" t="s">
        <v>474</v>
      </c>
      <c r="K170" s="83">
        <v>10.25</v>
      </c>
    </row>
    <row r="171">
      <c r="A171" s="58">
        <v>169.0</v>
      </c>
      <c r="B171" s="55">
        <v>1120.0</v>
      </c>
      <c r="C171" s="55" t="s">
        <v>405</v>
      </c>
      <c r="D171" s="56">
        <v>28100.0</v>
      </c>
      <c r="E171" s="56">
        <v>400.0</v>
      </c>
      <c r="F171" s="56">
        <v>1.44</v>
      </c>
      <c r="G171" s="56">
        <v>1089156.0</v>
      </c>
      <c r="H171" s="55">
        <v>120076.0</v>
      </c>
      <c r="I171" s="55">
        <v>1.0</v>
      </c>
      <c r="J171" s="55" t="s">
        <v>474</v>
      </c>
      <c r="K171" s="83">
        <v>8.36</v>
      </c>
    </row>
    <row r="172">
      <c r="A172" s="58">
        <v>170.0</v>
      </c>
      <c r="B172" s="55">
        <v>4490.0</v>
      </c>
      <c r="C172" s="55" t="s">
        <v>406</v>
      </c>
      <c r="D172" s="56">
        <v>85100.0</v>
      </c>
      <c r="E172" s="56">
        <v>700.0</v>
      </c>
      <c r="F172" s="56">
        <v>0.83</v>
      </c>
      <c r="G172" s="56">
        <v>1191400.0</v>
      </c>
      <c r="H172" s="55">
        <v>133858.0</v>
      </c>
      <c r="I172" s="55">
        <v>0.0</v>
      </c>
      <c r="J172" s="51"/>
      <c r="K172" s="83">
        <v>11.57</v>
      </c>
    </row>
    <row r="173">
      <c r="A173" s="58">
        <v>171.0</v>
      </c>
      <c r="B173" s="55">
        <v>79550.0</v>
      </c>
      <c r="C173" s="55" t="s">
        <v>407</v>
      </c>
      <c r="D173" s="56">
        <v>51500.0</v>
      </c>
      <c r="E173" s="56">
        <v>300.0</v>
      </c>
      <c r="F173" s="56">
        <v>0.59</v>
      </c>
      <c r="G173" s="56">
        <v>1133000.0</v>
      </c>
      <c r="H173" s="55">
        <v>503668.0</v>
      </c>
      <c r="I173" s="55">
        <v>0.0</v>
      </c>
      <c r="J173" s="51"/>
      <c r="K173" s="83">
        <v>13.15</v>
      </c>
    </row>
    <row r="174">
      <c r="A174" s="58">
        <v>172.0</v>
      </c>
      <c r="B174" s="55">
        <v>161890.0</v>
      </c>
      <c r="C174" s="55" t="s">
        <v>408</v>
      </c>
      <c r="D174" s="56">
        <v>47950.0</v>
      </c>
      <c r="E174" s="56">
        <v>-250.0</v>
      </c>
      <c r="F174" s="56">
        <v>-0.52</v>
      </c>
      <c r="G174" s="56">
        <v>1097153.0</v>
      </c>
      <c r="H174" s="55">
        <v>939331.0</v>
      </c>
      <c r="I174" s="55">
        <v>1.0</v>
      </c>
      <c r="J174" s="55" t="s">
        <v>475</v>
      </c>
      <c r="K174" s="83">
        <v>4.65</v>
      </c>
    </row>
    <row r="175">
      <c r="A175" s="58">
        <v>173.0</v>
      </c>
      <c r="B175" s="55">
        <v>214320.0</v>
      </c>
      <c r="C175" s="55" t="s">
        <v>410</v>
      </c>
      <c r="D175" s="56">
        <v>58400.0</v>
      </c>
      <c r="E175" s="56">
        <v>0.0</v>
      </c>
      <c r="F175" s="56">
        <v>0.0</v>
      </c>
      <c r="G175" s="56">
        <v>1168000.0</v>
      </c>
      <c r="H175" s="55">
        <v>565154.0</v>
      </c>
      <c r="I175" s="55">
        <v>0.0</v>
      </c>
      <c r="J175" s="51"/>
      <c r="K175" s="83">
        <v>6.25</v>
      </c>
    </row>
    <row r="176">
      <c r="A176" s="58">
        <v>174.0</v>
      </c>
      <c r="B176" s="55">
        <v>57050.0</v>
      </c>
      <c r="C176" s="55" t="s">
        <v>411</v>
      </c>
      <c r="D176" s="56">
        <v>75600.0</v>
      </c>
      <c r="E176" s="56">
        <v>1200.0</v>
      </c>
      <c r="F176" s="56">
        <v>1.61</v>
      </c>
      <c r="G176" s="56">
        <v>907200.0</v>
      </c>
      <c r="H176" s="55">
        <v>412597.0</v>
      </c>
      <c r="I176" s="55">
        <v>0.0</v>
      </c>
      <c r="J176" s="51"/>
      <c r="K176" s="83">
        <v>5.9</v>
      </c>
    </row>
    <row r="177">
      <c r="A177" s="58">
        <v>175.0</v>
      </c>
      <c r="B177" s="55">
        <v>42670.0</v>
      </c>
      <c r="C177" s="55" t="s">
        <v>412</v>
      </c>
      <c r="D177" s="56">
        <v>11850.0</v>
      </c>
      <c r="E177" s="56">
        <v>50.0</v>
      </c>
      <c r="F177" s="56">
        <v>0.42</v>
      </c>
      <c r="G177" s="56">
        <v>942335.0</v>
      </c>
      <c r="H177" s="55">
        <v>344287.0</v>
      </c>
      <c r="I177" s="55">
        <v>0.0</v>
      </c>
      <c r="J177" s="51"/>
      <c r="K177" s="83">
        <v>11.4</v>
      </c>
    </row>
    <row r="178">
      <c r="A178" s="58">
        <v>176.0</v>
      </c>
      <c r="B178" s="55">
        <v>284740.0</v>
      </c>
      <c r="C178" s="55" t="s">
        <v>413</v>
      </c>
      <c r="D178" s="56">
        <v>40450.0</v>
      </c>
      <c r="E178" s="56">
        <v>-500.0</v>
      </c>
      <c r="F178" s="56">
        <v>-1.22</v>
      </c>
      <c r="G178" s="56">
        <v>907590.0</v>
      </c>
      <c r="H178" s="55">
        <v>1267684.0</v>
      </c>
      <c r="I178" s="55">
        <v>1.0</v>
      </c>
      <c r="J178" s="55" t="s">
        <v>477</v>
      </c>
      <c r="K178" s="83">
        <v>4.74</v>
      </c>
    </row>
    <row r="179">
      <c r="A179" s="58">
        <v>177.0</v>
      </c>
      <c r="B179" s="55">
        <v>20000.0</v>
      </c>
      <c r="C179" s="55" t="s">
        <v>415</v>
      </c>
      <c r="D179" s="56">
        <v>41150.0</v>
      </c>
      <c r="E179" s="56">
        <v>-750.0</v>
      </c>
      <c r="F179" s="56">
        <v>-1.79</v>
      </c>
      <c r="G179" s="56">
        <v>1013525.0</v>
      </c>
      <c r="H179" s="55">
        <v>188089.0</v>
      </c>
      <c r="I179" s="55">
        <v>0.0</v>
      </c>
      <c r="J179" s="51"/>
      <c r="K179" s="83">
        <v>5.75</v>
      </c>
    </row>
    <row r="180">
      <c r="A180" s="58">
        <v>178.0</v>
      </c>
      <c r="B180" s="55">
        <v>1800.0</v>
      </c>
      <c r="C180" s="55" t="s">
        <v>417</v>
      </c>
      <c r="D180" s="56">
        <v>16100.0</v>
      </c>
      <c r="E180" s="56">
        <v>-50.0</v>
      </c>
      <c r="F180" s="56">
        <v>-0.31</v>
      </c>
      <c r="G180" s="56">
        <v>1008591.0</v>
      </c>
      <c r="H180" s="55">
        <v>117577.0</v>
      </c>
      <c r="I180" s="55">
        <v>0.0</v>
      </c>
      <c r="J180" s="51"/>
      <c r="K180" s="83">
        <v>18.0</v>
      </c>
    </row>
    <row r="181">
      <c r="A181" s="58">
        <v>179.0</v>
      </c>
      <c r="B181" s="55">
        <v>241590.0</v>
      </c>
      <c r="C181" s="55" t="s">
        <v>418</v>
      </c>
      <c r="D181" s="56">
        <v>15750.0</v>
      </c>
      <c r="E181" s="56">
        <v>850.0</v>
      </c>
      <c r="F181" s="56">
        <v>5.7</v>
      </c>
      <c r="G181" s="56">
        <v>953990.0</v>
      </c>
      <c r="H181" s="55">
        <v>1128613.0</v>
      </c>
      <c r="I181" s="55">
        <v>0.0</v>
      </c>
      <c r="J181" s="51"/>
      <c r="K181" s="83">
        <v>1.93</v>
      </c>
    </row>
    <row r="182">
      <c r="A182" s="58">
        <v>180.0</v>
      </c>
      <c r="B182" s="55">
        <v>6120.0</v>
      </c>
      <c r="C182" s="55" t="s">
        <v>419</v>
      </c>
      <c r="D182" s="56">
        <v>47900.0</v>
      </c>
      <c r="E182" s="56">
        <v>-300.0</v>
      </c>
      <c r="F182" s="56">
        <v>-0.62</v>
      </c>
      <c r="G182" s="56">
        <v>911913.0</v>
      </c>
      <c r="H182" s="55">
        <v>131832.0</v>
      </c>
      <c r="I182" s="55">
        <v>0.0</v>
      </c>
      <c r="J182" s="51"/>
      <c r="K182" s="83">
        <v>3.25</v>
      </c>
    </row>
    <row r="183">
      <c r="A183" s="58">
        <v>181.0</v>
      </c>
      <c r="B183" s="55">
        <v>5440.0</v>
      </c>
      <c r="C183" s="55" t="s">
        <v>420</v>
      </c>
      <c r="D183" s="56">
        <v>9840.0</v>
      </c>
      <c r="E183" s="56">
        <v>-10.0</v>
      </c>
      <c r="F183" s="56">
        <v>-0.1</v>
      </c>
      <c r="G183" s="56">
        <v>961412.0</v>
      </c>
      <c r="H183" s="55">
        <v>105280.0</v>
      </c>
      <c r="I183" s="55">
        <v>0.0</v>
      </c>
      <c r="J183" s="51"/>
      <c r="K183" s="83">
        <v>5.81</v>
      </c>
    </row>
    <row r="184">
      <c r="A184" s="58">
        <v>182.0</v>
      </c>
      <c r="B184" s="55">
        <v>6040.0</v>
      </c>
      <c r="C184" s="55" t="s">
        <v>421</v>
      </c>
      <c r="D184" s="56">
        <v>245000.0</v>
      </c>
      <c r="E184" s="56">
        <v>1000.0</v>
      </c>
      <c r="F184" s="56">
        <v>0.41</v>
      </c>
      <c r="G184" s="56">
        <v>901022.0</v>
      </c>
      <c r="H184" s="55">
        <v>118026.0</v>
      </c>
      <c r="I184" s="55">
        <v>1.0</v>
      </c>
      <c r="J184" s="55" t="s">
        <v>474</v>
      </c>
      <c r="K184" s="83">
        <v>5.62</v>
      </c>
    </row>
    <row r="185">
      <c r="A185" s="58">
        <v>183.0</v>
      </c>
      <c r="B185" s="55">
        <v>3520.0</v>
      </c>
      <c r="C185" s="55" t="s">
        <v>423</v>
      </c>
      <c r="D185" s="56">
        <v>5610.0</v>
      </c>
      <c r="E185" s="56">
        <v>-10.0</v>
      </c>
      <c r="F185" s="56">
        <v>-0.18</v>
      </c>
      <c r="G185" s="56">
        <v>1026028.0</v>
      </c>
      <c r="H185" s="55">
        <v>141149.0</v>
      </c>
      <c r="I185" s="55">
        <v>0.0</v>
      </c>
      <c r="J185" s="51"/>
      <c r="K185" s="83">
        <v>10.14</v>
      </c>
    </row>
    <row r="186">
      <c r="A186" s="58">
        <v>184.0</v>
      </c>
      <c r="B186" s="55">
        <v>70.0</v>
      </c>
      <c r="C186" s="55" t="s">
        <v>424</v>
      </c>
      <c r="D186" s="56">
        <v>120500.0</v>
      </c>
      <c r="E186" s="56">
        <v>2000.0</v>
      </c>
      <c r="F186" s="56">
        <v>1.69</v>
      </c>
      <c r="G186" s="56">
        <v>1031995.0</v>
      </c>
      <c r="H186" s="55">
        <v>126937.0</v>
      </c>
      <c r="I186" s="55">
        <v>0.0</v>
      </c>
      <c r="J186" s="51"/>
      <c r="K186" s="83">
        <v>10.45</v>
      </c>
    </row>
    <row r="187">
      <c r="A187" s="58">
        <v>185.0</v>
      </c>
      <c r="B187" s="55">
        <v>114090.0</v>
      </c>
      <c r="C187" s="55" t="s">
        <v>425</v>
      </c>
      <c r="D187" s="56">
        <v>15800.0</v>
      </c>
      <c r="E187" s="56">
        <v>-150.0</v>
      </c>
      <c r="F187" s="56">
        <v>-0.94</v>
      </c>
      <c r="G187" s="56">
        <v>977320.0</v>
      </c>
      <c r="H187" s="55">
        <v>557508.0</v>
      </c>
      <c r="I187" s="55">
        <v>0.0</v>
      </c>
      <c r="J187" s="51"/>
      <c r="K187" s="83">
        <v>11.65</v>
      </c>
    </row>
    <row r="188">
      <c r="A188" s="58">
        <v>186.0</v>
      </c>
      <c r="B188" s="55">
        <v>105630.0</v>
      </c>
      <c r="C188" s="55" t="s">
        <v>426</v>
      </c>
      <c r="D188" s="56">
        <v>21850.0</v>
      </c>
      <c r="E188" s="56">
        <v>300.0</v>
      </c>
      <c r="F188" s="56">
        <v>1.39</v>
      </c>
      <c r="G188" s="56">
        <v>874000.0</v>
      </c>
      <c r="H188" s="55">
        <v>728638.0</v>
      </c>
      <c r="I188" s="55">
        <v>0.0</v>
      </c>
      <c r="J188" s="51"/>
      <c r="K188" s="83">
        <v>6.55</v>
      </c>
    </row>
    <row r="189">
      <c r="A189" s="58">
        <v>187.0</v>
      </c>
      <c r="B189" s="55">
        <v>103140.0</v>
      </c>
      <c r="C189" s="55" t="s">
        <v>427</v>
      </c>
      <c r="D189" s="56">
        <v>35650.0</v>
      </c>
      <c r="E189" s="56">
        <v>100.0</v>
      </c>
      <c r="F189" s="56">
        <v>0.28</v>
      </c>
      <c r="G189" s="56">
        <v>999066.0</v>
      </c>
      <c r="H189" s="55">
        <v>684714.0</v>
      </c>
      <c r="I189" s="55">
        <v>0.0</v>
      </c>
      <c r="J189" s="51"/>
      <c r="K189" s="83">
        <v>17.65</v>
      </c>
    </row>
    <row r="190">
      <c r="A190" s="58">
        <v>188.0</v>
      </c>
      <c r="B190" s="55">
        <v>108670.0</v>
      </c>
      <c r="C190" s="55" t="s">
        <v>428</v>
      </c>
      <c r="D190" s="56">
        <v>88600.0</v>
      </c>
      <c r="E190" s="56">
        <v>200.0</v>
      </c>
      <c r="F190" s="56">
        <v>0.23</v>
      </c>
      <c r="G190" s="56">
        <v>794536.0</v>
      </c>
      <c r="H190" s="55">
        <v>759513.0</v>
      </c>
      <c r="I190" s="55">
        <v>0.0</v>
      </c>
      <c r="J190" s="51"/>
      <c r="K190" s="83">
        <v>13.48</v>
      </c>
    </row>
    <row r="191">
      <c r="A191" s="58">
        <v>189.0</v>
      </c>
      <c r="B191" s="55">
        <v>2350.0</v>
      </c>
      <c r="C191" s="55" t="s">
        <v>429</v>
      </c>
      <c r="D191" s="56">
        <v>8210.0</v>
      </c>
      <c r="E191" s="56">
        <v>50.0</v>
      </c>
      <c r="F191" s="56">
        <v>0.61</v>
      </c>
      <c r="G191" s="56">
        <v>801853.0</v>
      </c>
      <c r="H191" s="55">
        <v>173874.0</v>
      </c>
      <c r="I191" s="55">
        <v>0.0</v>
      </c>
      <c r="J191" s="51"/>
      <c r="K191" s="83">
        <v>5.54</v>
      </c>
    </row>
    <row r="192">
      <c r="A192" s="58">
        <v>190.0</v>
      </c>
      <c r="B192" s="55">
        <v>71840.0</v>
      </c>
      <c r="C192" s="55" t="s">
        <v>430</v>
      </c>
      <c r="D192" s="56">
        <v>31650.0</v>
      </c>
      <c r="E192" s="56">
        <v>100.0</v>
      </c>
      <c r="F192" s="56">
        <v>0.32</v>
      </c>
      <c r="G192" s="56">
        <v>747184.0</v>
      </c>
      <c r="H192" s="55">
        <v>158307.0</v>
      </c>
      <c r="I192" s="55">
        <v>0.0</v>
      </c>
      <c r="J192" s="51"/>
      <c r="K192" s="83">
        <v>8.68</v>
      </c>
    </row>
    <row r="193">
      <c r="A193" s="58">
        <v>191.0</v>
      </c>
      <c r="B193" s="55">
        <v>49770.0</v>
      </c>
      <c r="C193" s="55" t="s">
        <v>431</v>
      </c>
      <c r="D193" s="56">
        <v>206500.0</v>
      </c>
      <c r="E193" s="56">
        <v>-1500.0</v>
      </c>
      <c r="F193" s="56">
        <v>-0.72</v>
      </c>
      <c r="G193" s="56">
        <v>796909.0</v>
      </c>
      <c r="H193" s="55">
        <v>340917.0</v>
      </c>
      <c r="I193" s="55">
        <v>0.0</v>
      </c>
      <c r="J193" s="51"/>
      <c r="K193" s="83">
        <v>8.6</v>
      </c>
    </row>
    <row r="194">
      <c r="A194" s="58">
        <v>192.0</v>
      </c>
      <c r="B194" s="55">
        <v>383800.0</v>
      </c>
      <c r="C194" s="55" t="s">
        <v>432</v>
      </c>
      <c r="D194" s="56">
        <v>9970.0</v>
      </c>
      <c r="E194" s="56">
        <v>-10.0</v>
      </c>
      <c r="F194" s="56">
        <v>-0.1</v>
      </c>
      <c r="G194" s="56">
        <v>760518.0</v>
      </c>
      <c r="H194" s="55">
        <v>1562589.0</v>
      </c>
      <c r="I194" s="51"/>
      <c r="J194" s="55" t="s">
        <v>466</v>
      </c>
      <c r="K194" s="83" t="s">
        <v>467</v>
      </c>
    </row>
    <row r="195">
      <c r="A195" s="58">
        <v>193.0</v>
      </c>
      <c r="B195" s="55">
        <v>64960.0</v>
      </c>
      <c r="C195" s="55" t="s">
        <v>434</v>
      </c>
      <c r="D195" s="56">
        <v>56200.0</v>
      </c>
      <c r="E195" s="56">
        <v>1100.0</v>
      </c>
      <c r="F195" s="56">
        <v>2.0</v>
      </c>
      <c r="G195" s="56">
        <v>821820.0</v>
      </c>
      <c r="H195" s="55">
        <v>398792.0</v>
      </c>
      <c r="I195" s="55">
        <v>0.0</v>
      </c>
      <c r="J195" s="51"/>
      <c r="K195" s="83">
        <v>19.45</v>
      </c>
    </row>
    <row r="196">
      <c r="A196" s="58">
        <v>194.0</v>
      </c>
      <c r="B196" s="55">
        <v>7570.0</v>
      </c>
      <c r="C196" s="55" t="s">
        <v>435</v>
      </c>
      <c r="D196" s="56">
        <v>35750.0</v>
      </c>
      <c r="E196" s="56">
        <v>-700.0</v>
      </c>
      <c r="F196" s="56">
        <v>-1.92</v>
      </c>
      <c r="G196" s="56">
        <v>682312.0</v>
      </c>
      <c r="H196" s="55">
        <v>146454.0</v>
      </c>
      <c r="I196" s="55">
        <v>0.0</v>
      </c>
      <c r="J196" s="51"/>
      <c r="K196" s="83">
        <v>8.4</v>
      </c>
    </row>
    <row r="197">
      <c r="A197" s="58">
        <v>195.0</v>
      </c>
      <c r="B197" s="55">
        <v>192400.0</v>
      </c>
      <c r="C197" s="55" t="s">
        <v>436</v>
      </c>
      <c r="D197" s="56">
        <v>24150.0</v>
      </c>
      <c r="E197" s="56">
        <v>-100.0</v>
      </c>
      <c r="F197" s="56">
        <v>-0.41</v>
      </c>
      <c r="G197" s="56">
        <v>858827.0</v>
      </c>
      <c r="H197" s="55">
        <v>132354.0</v>
      </c>
      <c r="I197" s="55">
        <v>1.0</v>
      </c>
      <c r="J197" s="55" t="s">
        <v>473</v>
      </c>
      <c r="K197" s="83">
        <v>5.34</v>
      </c>
    </row>
    <row r="198">
      <c r="A198" s="58">
        <v>196.0</v>
      </c>
      <c r="B198" s="55">
        <v>1680.0</v>
      </c>
      <c r="C198" s="55" t="s">
        <v>437</v>
      </c>
      <c r="D198" s="56">
        <v>25150.0</v>
      </c>
      <c r="E198" s="56">
        <v>-100.0</v>
      </c>
      <c r="F198" s="56">
        <v>-0.4</v>
      </c>
      <c r="G198" s="56">
        <v>871398.0</v>
      </c>
      <c r="H198" s="55">
        <v>121941.0</v>
      </c>
      <c r="I198" s="55">
        <v>0.0</v>
      </c>
      <c r="J198" s="51"/>
      <c r="K198" s="83">
        <v>8.8</v>
      </c>
    </row>
    <row r="199">
      <c r="A199" s="58">
        <v>197.0</v>
      </c>
      <c r="B199" s="55">
        <v>1060.0</v>
      </c>
      <c r="C199" s="55" t="s">
        <v>438</v>
      </c>
      <c r="D199" s="56">
        <v>27500.0</v>
      </c>
      <c r="E199" s="56">
        <v>-150.0</v>
      </c>
      <c r="F199" s="56">
        <v>-0.54</v>
      </c>
      <c r="G199" s="56">
        <v>592348.0</v>
      </c>
      <c r="H199" s="55">
        <v>149947.0</v>
      </c>
      <c r="I199" s="55">
        <v>1.0</v>
      </c>
      <c r="J199" s="55" t="s">
        <v>479</v>
      </c>
      <c r="K199" s="83">
        <v>8.11</v>
      </c>
    </row>
    <row r="200">
      <c r="A200" s="58">
        <v>198.0</v>
      </c>
      <c r="B200" s="55">
        <v>115390.0</v>
      </c>
      <c r="C200" s="55" t="s">
        <v>439</v>
      </c>
      <c r="D200" s="56">
        <v>11700.0</v>
      </c>
      <c r="E200" s="56">
        <v>-50.0</v>
      </c>
      <c r="F200" s="56">
        <v>-0.43</v>
      </c>
      <c r="G200" s="56">
        <v>620189.0</v>
      </c>
      <c r="H200" s="55">
        <v>561866.0</v>
      </c>
      <c r="I200" s="55">
        <v>0.0</v>
      </c>
      <c r="J200" s="51"/>
      <c r="K200" s="83">
        <v>6.81</v>
      </c>
    </row>
    <row r="201">
      <c r="A201" s="58">
        <v>199.0</v>
      </c>
      <c r="B201" s="55">
        <v>3230.0</v>
      </c>
      <c r="C201" s="55" t="s">
        <v>440</v>
      </c>
      <c r="D201" s="56">
        <v>83600.0</v>
      </c>
      <c r="E201" s="56">
        <v>-100.0</v>
      </c>
      <c r="F201" s="56">
        <v>-0.12</v>
      </c>
      <c r="G201" s="56">
        <v>629760.0</v>
      </c>
      <c r="H201" s="55">
        <v>126955.0</v>
      </c>
      <c r="I201" s="55">
        <v>0.0</v>
      </c>
      <c r="J201" s="51"/>
      <c r="K201" s="83">
        <v>7.3</v>
      </c>
    </row>
  </sheetData>
  <mergeCells count="6">
    <mergeCell ref="L1:M1"/>
    <mergeCell ref="P3:P4"/>
    <mergeCell ref="Q3:Q4"/>
    <mergeCell ref="Q6:Q9"/>
    <mergeCell ref="L27:M27"/>
    <mergeCell ref="N29:N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6.29"/>
    <col customWidth="1" min="3" max="3" width="9.29"/>
    <col customWidth="1" min="4" max="4" width="23.43"/>
    <col customWidth="1" min="5" max="5" width="19.43"/>
    <col customWidth="1" min="6" max="6" width="18.86"/>
    <col customWidth="1" min="7" max="7" width="19.57"/>
    <col customWidth="1" min="8" max="8" width="19.86"/>
    <col customWidth="1" min="9" max="9" width="15.14"/>
    <col customWidth="1" min="10" max="10" width="13.43"/>
    <col customWidth="1" min="11" max="11" width="19.0"/>
    <col customWidth="1" min="12" max="12" width="23.43"/>
    <col customWidth="1" min="13" max="13" width="23.0"/>
    <col customWidth="1" min="14" max="14" width="18.43"/>
    <col customWidth="1" min="16" max="16" width="18.71"/>
    <col customWidth="1" min="17" max="26" width="8.71"/>
  </cols>
  <sheetData>
    <row r="1" ht="16.5" customHeight="1">
      <c r="A1" s="111"/>
      <c r="B1" s="112" t="s">
        <v>186</v>
      </c>
      <c r="C1" s="112" t="s">
        <v>188</v>
      </c>
      <c r="D1" s="112" t="s">
        <v>187</v>
      </c>
      <c r="E1" s="112" t="s">
        <v>480</v>
      </c>
      <c r="F1" s="112" t="s">
        <v>481</v>
      </c>
      <c r="G1" s="112" t="s">
        <v>482</v>
      </c>
      <c r="H1" s="112" t="s">
        <v>159</v>
      </c>
      <c r="I1" s="113" t="s">
        <v>483</v>
      </c>
      <c r="J1" s="113" t="s">
        <v>484</v>
      </c>
      <c r="K1" s="113" t="s">
        <v>485</v>
      </c>
      <c r="L1" s="113" t="s">
        <v>486</v>
      </c>
      <c r="M1" s="113" t="s">
        <v>487</v>
      </c>
      <c r="N1" s="113" t="s">
        <v>488</v>
      </c>
      <c r="O1" s="114" t="s">
        <v>489</v>
      </c>
      <c r="P1" s="115" t="s">
        <v>164</v>
      </c>
    </row>
    <row r="2" ht="16.5" customHeight="1">
      <c r="A2" s="116">
        <v>0.0</v>
      </c>
      <c r="B2" s="117">
        <v>5930.0</v>
      </c>
      <c r="C2" s="117">
        <v>126380.0</v>
      </c>
      <c r="D2" s="117" t="s">
        <v>192</v>
      </c>
      <c r="E2" s="117" t="s">
        <v>490</v>
      </c>
      <c r="F2" s="117" t="s">
        <v>491</v>
      </c>
      <c r="G2" s="118" t="b">
        <v>0</v>
      </c>
      <c r="H2" s="118" t="s">
        <v>492</v>
      </c>
      <c r="I2" s="119">
        <v>2.757E9</v>
      </c>
      <c r="J2" s="119">
        <v>1.17E8</v>
      </c>
      <c r="K2" s="120">
        <v>23.56410256</v>
      </c>
      <c r="L2" s="119">
        <v>2.0338075E7</v>
      </c>
      <c r="M2" s="119">
        <v>2.6090846E7</v>
      </c>
      <c r="N2" s="120">
        <v>77.951</v>
      </c>
      <c r="O2" s="121">
        <f t="shared" ref="O2:O201" si="1">ABS(N2)</f>
        <v>77.951</v>
      </c>
      <c r="P2" s="55">
        <v>21.07</v>
      </c>
    </row>
    <row r="3" ht="16.5" customHeight="1">
      <c r="A3" s="116">
        <v>1.0</v>
      </c>
      <c r="B3" s="117">
        <v>660.0</v>
      </c>
      <c r="C3" s="117">
        <v>164779.0</v>
      </c>
      <c r="D3" s="117" t="s">
        <v>194</v>
      </c>
      <c r="E3" s="117" t="s">
        <v>493</v>
      </c>
      <c r="F3" s="117" t="s">
        <v>494</v>
      </c>
      <c r="G3" s="118" t="b">
        <v>0</v>
      </c>
      <c r="H3" s="118" t="s">
        <v>495</v>
      </c>
      <c r="I3" s="119">
        <v>4.58E8</v>
      </c>
      <c r="J3" s="119">
        <v>8.9531E7</v>
      </c>
      <c r="K3" s="120">
        <v>5.11554657</v>
      </c>
      <c r="L3" s="119">
        <v>800282.0</v>
      </c>
      <c r="M3" s="119">
        <v>4755102.0</v>
      </c>
      <c r="N3" s="120">
        <v>16.82996</v>
      </c>
      <c r="O3" s="121">
        <f t="shared" si="1"/>
        <v>16.82996</v>
      </c>
      <c r="P3" s="55">
        <v>20.07</v>
      </c>
    </row>
    <row r="4" ht="16.5" customHeight="1">
      <c r="A4" s="116">
        <v>2.0</v>
      </c>
      <c r="B4" s="117">
        <v>35420.0</v>
      </c>
      <c r="C4" s="117">
        <v>266961.0</v>
      </c>
      <c r="D4" s="117" t="s">
        <v>195</v>
      </c>
      <c r="E4" s="117" t="s">
        <v>496</v>
      </c>
      <c r="F4" s="117" t="s">
        <v>497</v>
      </c>
      <c r="G4" s="118" t="b">
        <v>0</v>
      </c>
      <c r="H4" s="118" t="s">
        <v>498</v>
      </c>
      <c r="I4" s="119">
        <v>9.17E8</v>
      </c>
      <c r="J4" s="119">
        <v>1.00011E8</v>
      </c>
      <c r="K4" s="120">
        <v>9.168991411</v>
      </c>
      <c r="L4" s="119">
        <v>59279.0</v>
      </c>
      <c r="M4" s="119">
        <v>1002087.0</v>
      </c>
      <c r="N4" s="120">
        <v>5.915554</v>
      </c>
      <c r="O4" s="121">
        <f t="shared" si="1"/>
        <v>5.915554</v>
      </c>
      <c r="P4" s="55">
        <v>11.56</v>
      </c>
    </row>
    <row r="5" ht="16.5" customHeight="1">
      <c r="A5" s="116">
        <v>3.0</v>
      </c>
      <c r="B5" s="117">
        <v>35720.0</v>
      </c>
      <c r="C5" s="117">
        <v>258801.0</v>
      </c>
      <c r="D5" s="117" t="s">
        <v>198</v>
      </c>
      <c r="E5" s="117" t="s">
        <v>499</v>
      </c>
      <c r="F5" s="117" t="s">
        <v>500</v>
      </c>
      <c r="G5" s="118" t="b">
        <v>0</v>
      </c>
      <c r="H5" s="118" t="s">
        <v>498</v>
      </c>
      <c r="I5" s="119">
        <v>1.524E9</v>
      </c>
      <c r="J5" s="119">
        <v>1.02E8</v>
      </c>
      <c r="K5" s="120">
        <v>14.94117647</v>
      </c>
      <c r="L5" s="119">
        <v>12902.0</v>
      </c>
      <c r="M5" s="119">
        <v>155624.0</v>
      </c>
      <c r="N5" s="120">
        <v>8.290495</v>
      </c>
      <c r="O5" s="121">
        <f t="shared" si="1"/>
        <v>8.290495</v>
      </c>
      <c r="P5" s="55">
        <v>25.44</v>
      </c>
    </row>
    <row r="6" ht="16.5" customHeight="1">
      <c r="A6" s="116">
        <v>4.0</v>
      </c>
      <c r="B6" s="117">
        <v>207940.0</v>
      </c>
      <c r="C6" s="117">
        <v>877059.0</v>
      </c>
      <c r="D6" s="117" t="s">
        <v>199</v>
      </c>
      <c r="E6" s="117" t="s">
        <v>501</v>
      </c>
      <c r="F6" s="117" t="s">
        <v>502</v>
      </c>
      <c r="G6" s="118" t="b">
        <v>0</v>
      </c>
      <c r="H6" s="118" t="s">
        <v>498</v>
      </c>
      <c r="I6" s="119">
        <v>6.93E8</v>
      </c>
      <c r="J6" s="119">
        <v>8.1E7</v>
      </c>
      <c r="K6" s="120">
        <v>8.555555556</v>
      </c>
      <c r="L6" s="122"/>
      <c r="M6" s="119">
        <v>240975.0</v>
      </c>
      <c r="N6" s="120">
        <v>0.0</v>
      </c>
      <c r="O6" s="121">
        <f t="shared" si="1"/>
        <v>0</v>
      </c>
      <c r="P6" s="55">
        <v>75.08</v>
      </c>
    </row>
    <row r="7" ht="16.5" customHeight="1">
      <c r="A7" s="116">
        <v>5.0</v>
      </c>
      <c r="B7" s="117">
        <v>51910.0</v>
      </c>
      <c r="C7" s="117">
        <v>356361.0</v>
      </c>
      <c r="D7" s="117" t="s">
        <v>200</v>
      </c>
      <c r="E7" s="117" t="s">
        <v>503</v>
      </c>
      <c r="F7" s="117" t="s">
        <v>504</v>
      </c>
      <c r="G7" s="118" t="b">
        <v>0</v>
      </c>
      <c r="H7" s="123">
        <f t="shared" ref="H7:H8" si="2">4/7*100</f>
        <v>57.14285714</v>
      </c>
      <c r="I7" s="119">
        <v>3.4E8</v>
      </c>
      <c r="J7" s="119">
        <v>8.175E7</v>
      </c>
      <c r="K7" s="120">
        <v>4.159021407</v>
      </c>
      <c r="L7" s="119">
        <v>778383.0</v>
      </c>
      <c r="M7" s="119">
        <v>512634.0</v>
      </c>
      <c r="N7" s="120">
        <v>151.8399</v>
      </c>
      <c r="O7" s="121">
        <f t="shared" si="1"/>
        <v>151.8399</v>
      </c>
      <c r="P7" s="55">
        <v>30.06</v>
      </c>
    </row>
    <row r="8" ht="16.5" customHeight="1">
      <c r="A8" s="116">
        <v>6.0</v>
      </c>
      <c r="B8" s="117">
        <v>6400.0</v>
      </c>
      <c r="C8" s="117">
        <v>126362.0</v>
      </c>
      <c r="D8" s="117" t="s">
        <v>201</v>
      </c>
      <c r="E8" s="117" t="s">
        <v>505</v>
      </c>
      <c r="F8" s="117" t="s">
        <v>505</v>
      </c>
      <c r="G8" s="118" t="b">
        <v>1</v>
      </c>
      <c r="H8" s="123">
        <f t="shared" si="2"/>
        <v>57.14285714</v>
      </c>
      <c r="I8" s="119">
        <v>9.13E8</v>
      </c>
      <c r="J8" s="119">
        <v>8.1E7</v>
      </c>
      <c r="K8" s="120">
        <v>11.27160494</v>
      </c>
      <c r="L8" s="119">
        <v>66945.0</v>
      </c>
      <c r="M8" s="119">
        <v>574723.0</v>
      </c>
      <c r="N8" s="120">
        <v>11.64822</v>
      </c>
      <c r="O8" s="121">
        <f t="shared" si="1"/>
        <v>11.64822</v>
      </c>
      <c r="P8" s="55">
        <v>19.72</v>
      </c>
    </row>
    <row r="9" ht="16.5" customHeight="1">
      <c r="A9" s="116">
        <v>7.0</v>
      </c>
      <c r="B9" s="117">
        <v>5380.0</v>
      </c>
      <c r="C9" s="117">
        <v>164742.0</v>
      </c>
      <c r="D9" s="117" t="s">
        <v>202</v>
      </c>
      <c r="E9" s="124" t="s">
        <v>506</v>
      </c>
      <c r="F9" s="124" t="s">
        <v>507</v>
      </c>
      <c r="G9" s="118" t="b">
        <v>1</v>
      </c>
      <c r="H9" s="123">
        <f>6/11*100</f>
        <v>54.54545455</v>
      </c>
      <c r="I9" s="119">
        <v>9.43E8</v>
      </c>
      <c r="J9" s="119">
        <v>7.95E7</v>
      </c>
      <c r="K9" s="120">
        <v>11.86163522</v>
      </c>
      <c r="L9" s="119">
        <v>785516.0</v>
      </c>
      <c r="M9" s="119">
        <v>1424436.0</v>
      </c>
      <c r="N9" s="120">
        <v>55.14576</v>
      </c>
      <c r="O9" s="121">
        <f t="shared" si="1"/>
        <v>55.14576</v>
      </c>
      <c r="P9" s="55">
        <v>21.43</v>
      </c>
    </row>
    <row r="10" ht="16.5" customHeight="1">
      <c r="A10" s="116">
        <v>8.0</v>
      </c>
      <c r="B10" s="117">
        <v>68270.0</v>
      </c>
      <c r="C10" s="117">
        <v>413046.0</v>
      </c>
      <c r="D10" s="117" t="s">
        <v>203</v>
      </c>
      <c r="E10" s="117" t="s">
        <v>508</v>
      </c>
      <c r="F10" s="124" t="s">
        <v>509</v>
      </c>
      <c r="G10" s="118" t="b">
        <v>0</v>
      </c>
      <c r="H10" s="123">
        <f>5/9*100</f>
        <v>55.55555556</v>
      </c>
      <c r="I10" s="119">
        <v>5.65E8</v>
      </c>
      <c r="J10" s="119">
        <v>8.0E7</v>
      </c>
      <c r="K10" s="120">
        <v>7.0625</v>
      </c>
      <c r="L10" s="122"/>
      <c r="M10" s="119">
        <v>519232.0</v>
      </c>
      <c r="N10" s="120">
        <v>0.0</v>
      </c>
      <c r="O10" s="121">
        <f t="shared" si="1"/>
        <v>0</v>
      </c>
      <c r="P10" s="55">
        <v>22.14</v>
      </c>
    </row>
    <row r="11" ht="16.5" customHeight="1">
      <c r="A11" s="116">
        <v>9.0</v>
      </c>
      <c r="B11" s="117">
        <v>270.0</v>
      </c>
      <c r="C11" s="117">
        <v>106641.0</v>
      </c>
      <c r="D11" s="117" t="s">
        <v>204</v>
      </c>
      <c r="E11" s="117" t="s">
        <v>510</v>
      </c>
      <c r="F11" s="124" t="s">
        <v>511</v>
      </c>
      <c r="G11" s="125" t="b">
        <v>1</v>
      </c>
      <c r="H11" s="118" t="s">
        <v>512</v>
      </c>
      <c r="I11" s="119">
        <v>7.48E8</v>
      </c>
      <c r="J11" s="119">
        <v>8.15E7</v>
      </c>
      <c r="K11" s="120">
        <v>9.17791411</v>
      </c>
      <c r="L11" s="119">
        <v>400931.0</v>
      </c>
      <c r="M11" s="119">
        <v>1487585.0</v>
      </c>
      <c r="N11" s="120">
        <v>26.9518</v>
      </c>
      <c r="O11" s="121">
        <f t="shared" si="1"/>
        <v>26.9518</v>
      </c>
      <c r="P11" s="55">
        <v>33.88</v>
      </c>
    </row>
    <row r="12" ht="16.5" customHeight="1">
      <c r="A12" s="116">
        <v>10.0</v>
      </c>
      <c r="B12" s="117">
        <v>5490.0</v>
      </c>
      <c r="C12" s="117">
        <v>155319.0</v>
      </c>
      <c r="D12" s="117" t="s">
        <v>205</v>
      </c>
      <c r="E12" s="117" t="s">
        <v>513</v>
      </c>
      <c r="F12" s="117" t="s">
        <v>514</v>
      </c>
      <c r="G12" s="118" t="b">
        <v>0</v>
      </c>
      <c r="H12" s="118" t="s">
        <v>515</v>
      </c>
      <c r="I12" s="119">
        <v>5.83E8</v>
      </c>
      <c r="J12" s="119">
        <v>8.4E7</v>
      </c>
      <c r="K12" s="120">
        <v>6.94047619</v>
      </c>
      <c r="L12" s="119">
        <v>620287.0</v>
      </c>
      <c r="M12" s="119">
        <v>1602148.0</v>
      </c>
      <c r="N12" s="120">
        <v>38.71596</v>
      </c>
      <c r="O12" s="121">
        <f t="shared" si="1"/>
        <v>38.71596</v>
      </c>
      <c r="P12" s="55">
        <v>11.75</v>
      </c>
    </row>
    <row r="13" ht="16.5" customHeight="1">
      <c r="A13" s="116">
        <v>11.0</v>
      </c>
      <c r="B13" s="117">
        <v>12330.0</v>
      </c>
      <c r="C13" s="117">
        <v>164788.0</v>
      </c>
      <c r="D13" s="117" t="s">
        <v>206</v>
      </c>
      <c r="E13" s="124" t="s">
        <v>516</v>
      </c>
      <c r="F13" s="124" t="s">
        <v>517</v>
      </c>
      <c r="G13" s="125" t="b">
        <v>1</v>
      </c>
      <c r="H13" s="123">
        <f>5/9*100</f>
        <v>55.55555556</v>
      </c>
      <c r="I13" s="119">
        <v>7.01E8</v>
      </c>
      <c r="J13" s="119">
        <v>7.7E7</v>
      </c>
      <c r="K13" s="120">
        <v>9.103896104</v>
      </c>
      <c r="L13" s="119">
        <v>370104.0</v>
      </c>
      <c r="M13" s="119">
        <v>1526850.0</v>
      </c>
      <c r="N13" s="120">
        <v>24.23971</v>
      </c>
      <c r="O13" s="121">
        <f t="shared" si="1"/>
        <v>24.23971</v>
      </c>
      <c r="P13" s="55">
        <v>23.76</v>
      </c>
    </row>
    <row r="14" ht="16.5" customHeight="1">
      <c r="A14" s="116">
        <v>12.0</v>
      </c>
      <c r="B14" s="117">
        <v>28260.0</v>
      </c>
      <c r="C14" s="117">
        <v>149655.0</v>
      </c>
      <c r="D14" s="117" t="s">
        <v>207</v>
      </c>
      <c r="E14" s="117" t="s">
        <v>518</v>
      </c>
      <c r="F14" s="117" t="s">
        <v>519</v>
      </c>
      <c r="G14" s="118" t="b">
        <v>0</v>
      </c>
      <c r="H14" s="118" t="s">
        <v>512</v>
      </c>
      <c r="I14" s="119">
        <v>1.382E9</v>
      </c>
      <c r="J14" s="119">
        <v>8.8E7</v>
      </c>
      <c r="K14" s="120">
        <v>15.70454545</v>
      </c>
      <c r="L14" s="119">
        <v>379417.0</v>
      </c>
      <c r="M14" s="119">
        <v>1035495.0</v>
      </c>
      <c r="N14" s="120">
        <v>36.64112</v>
      </c>
      <c r="O14" s="121">
        <f t="shared" si="1"/>
        <v>36.64112</v>
      </c>
      <c r="P14" s="55">
        <v>31.71</v>
      </c>
    </row>
    <row r="15" ht="16.5" customHeight="1">
      <c r="A15" s="116">
        <v>13.0</v>
      </c>
      <c r="B15" s="117">
        <v>66570.0</v>
      </c>
      <c r="C15" s="117">
        <v>401731.0</v>
      </c>
      <c r="D15" s="117" t="s">
        <v>209</v>
      </c>
      <c r="E15" s="124" t="s">
        <v>520</v>
      </c>
      <c r="F15" s="124" t="s">
        <v>504</v>
      </c>
      <c r="G15" s="125" t="b">
        <v>1</v>
      </c>
      <c r="H15" s="126">
        <f>4/7*100</f>
        <v>57.14285714</v>
      </c>
      <c r="I15" s="119">
        <v>2.008E9</v>
      </c>
      <c r="J15" s="119">
        <v>7.8E7</v>
      </c>
      <c r="K15" s="120">
        <v>25.74358974</v>
      </c>
      <c r="L15" s="119">
        <v>216938.0</v>
      </c>
      <c r="M15" s="119">
        <v>1968332.0</v>
      </c>
      <c r="N15" s="120">
        <v>11.02141</v>
      </c>
      <c r="O15" s="121">
        <f t="shared" si="1"/>
        <v>11.02141</v>
      </c>
      <c r="P15" s="55">
        <v>33.67</v>
      </c>
    </row>
    <row r="16" ht="16.5" customHeight="1">
      <c r="A16" s="116">
        <v>14.0</v>
      </c>
      <c r="B16" s="117">
        <v>302440.0</v>
      </c>
      <c r="C16" s="117">
        <v>1319899.0</v>
      </c>
      <c r="D16" s="117" t="s">
        <v>210</v>
      </c>
      <c r="E16" s="117" t="s">
        <v>521</v>
      </c>
      <c r="F16" s="124" t="s">
        <v>521</v>
      </c>
      <c r="G16" s="125" t="b">
        <v>1</v>
      </c>
      <c r="H16" s="123">
        <f>4/6*100</f>
        <v>66.66666667</v>
      </c>
      <c r="I16" s="119">
        <v>2.49E8</v>
      </c>
      <c r="J16" s="119">
        <v>4.25E7</v>
      </c>
      <c r="K16" s="120">
        <v>5.858823529</v>
      </c>
      <c r="L16" s="122"/>
      <c r="M16" s="119">
        <v>32890.0</v>
      </c>
      <c r="N16" s="120">
        <v>0.0</v>
      </c>
      <c r="O16" s="121">
        <f t="shared" si="1"/>
        <v>0</v>
      </c>
      <c r="P16" s="55">
        <v>98.04</v>
      </c>
    </row>
    <row r="17" ht="16.5" customHeight="1">
      <c r="A17" s="116">
        <v>15.0</v>
      </c>
      <c r="B17" s="117">
        <v>96770.0</v>
      </c>
      <c r="C17" s="117">
        <v>631518.0</v>
      </c>
      <c r="D17" s="117" t="s">
        <v>211</v>
      </c>
      <c r="E17" s="117" t="s">
        <v>522</v>
      </c>
      <c r="F17" s="124" t="s">
        <v>523</v>
      </c>
      <c r="G17" s="118" t="b">
        <v>0</v>
      </c>
      <c r="H17" s="123">
        <f>5/8*100</f>
        <v>62.5</v>
      </c>
      <c r="I17" s="119">
        <v>5.16E8</v>
      </c>
      <c r="J17" s="119">
        <v>9.3E7</v>
      </c>
      <c r="K17" s="120">
        <v>5.548387097</v>
      </c>
      <c r="L17" s="122"/>
      <c r="M17" s="119">
        <v>-2172769.0</v>
      </c>
      <c r="N17" s="120">
        <v>0.0</v>
      </c>
      <c r="O17" s="121">
        <f t="shared" si="1"/>
        <v>0</v>
      </c>
      <c r="P17" s="55">
        <v>33.41</v>
      </c>
    </row>
    <row r="18" ht="16.5" customHeight="1">
      <c r="A18" s="116">
        <v>16.0</v>
      </c>
      <c r="B18" s="117">
        <v>51900.0</v>
      </c>
      <c r="C18" s="117">
        <v>356370.0</v>
      </c>
      <c r="D18" s="117" t="s">
        <v>212</v>
      </c>
      <c r="E18" s="117" t="s">
        <v>524</v>
      </c>
      <c r="F18" s="124" t="s">
        <v>524</v>
      </c>
      <c r="G18" s="125" t="b">
        <v>1</v>
      </c>
      <c r="H18" s="118" t="s">
        <v>498</v>
      </c>
      <c r="I18" s="119">
        <v>7.39E8</v>
      </c>
      <c r="J18" s="119">
        <v>7.575E7</v>
      </c>
      <c r="K18" s="120">
        <v>9.755775578</v>
      </c>
      <c r="L18" s="119">
        <v>184421.0</v>
      </c>
      <c r="M18" s="119">
        <v>797629.0</v>
      </c>
      <c r="N18" s="120">
        <v>23.12115</v>
      </c>
      <c r="O18" s="121">
        <f t="shared" si="1"/>
        <v>23.12115</v>
      </c>
      <c r="P18" s="55">
        <v>34.03</v>
      </c>
    </row>
    <row r="19" ht="16.5" customHeight="1">
      <c r="A19" s="116">
        <v>17.0</v>
      </c>
      <c r="B19" s="117">
        <v>17670.0</v>
      </c>
      <c r="C19" s="117">
        <v>159023.0</v>
      </c>
      <c r="D19" s="117" t="s">
        <v>213</v>
      </c>
      <c r="E19" s="117" t="s">
        <v>494</v>
      </c>
      <c r="F19" s="124" t="s">
        <v>525</v>
      </c>
      <c r="G19" s="125" t="b">
        <v>0</v>
      </c>
      <c r="H19" s="118" t="s">
        <v>526</v>
      </c>
      <c r="I19" s="119">
        <v>1.254E9</v>
      </c>
      <c r="J19" s="119">
        <v>1.08E8</v>
      </c>
      <c r="K19" s="120">
        <v>11.61111111</v>
      </c>
      <c r="L19" s="119">
        <v>715080.0</v>
      </c>
      <c r="M19" s="119">
        <v>1504352.0</v>
      </c>
      <c r="N19" s="120">
        <v>47.53409</v>
      </c>
      <c r="O19" s="121">
        <f t="shared" si="1"/>
        <v>47.53409</v>
      </c>
      <c r="P19" s="55">
        <v>26.78</v>
      </c>
    </row>
    <row r="20" ht="16.5" customHeight="1">
      <c r="A20" s="116">
        <v>18.0</v>
      </c>
      <c r="B20" s="117">
        <v>105560.0</v>
      </c>
      <c r="C20" s="117">
        <v>688996.0</v>
      </c>
      <c r="D20" s="117" t="s">
        <v>214</v>
      </c>
      <c r="E20" s="117" t="s">
        <v>527</v>
      </c>
      <c r="F20" s="117" t="s">
        <v>528</v>
      </c>
      <c r="G20" s="118" t="b">
        <v>0</v>
      </c>
      <c r="H20" s="123">
        <f>7/9*100</f>
        <v>77.77777778</v>
      </c>
      <c r="I20" s="119">
        <v>3.72E8</v>
      </c>
      <c r="J20" s="119">
        <v>1.335E8</v>
      </c>
      <c r="K20" s="120">
        <v>2.786516854</v>
      </c>
      <c r="L20" s="119">
        <v>689653.0</v>
      </c>
      <c r="M20" s="119">
        <v>3455152.0</v>
      </c>
      <c r="N20" s="120">
        <v>19.96013</v>
      </c>
      <c r="O20" s="121">
        <f t="shared" si="1"/>
        <v>19.96013</v>
      </c>
      <c r="P20" s="55">
        <v>9.93</v>
      </c>
    </row>
    <row r="21" ht="16.5" customHeight="1">
      <c r="A21" s="116">
        <v>19.0</v>
      </c>
      <c r="B21" s="117">
        <v>55550.0</v>
      </c>
      <c r="C21" s="117">
        <v>382199.0</v>
      </c>
      <c r="D21" s="117" t="s">
        <v>216</v>
      </c>
      <c r="E21" s="117" t="s">
        <v>529</v>
      </c>
      <c r="F21" s="117" t="s">
        <v>530</v>
      </c>
      <c r="G21" s="118" t="b">
        <v>0</v>
      </c>
      <c r="H21" s="123">
        <f>12/14*100</f>
        <v>85.71428571</v>
      </c>
      <c r="I21" s="119">
        <v>1.59E8</v>
      </c>
      <c r="J21" s="119">
        <v>1.22E8</v>
      </c>
      <c r="K21" s="120">
        <v>1.303278689</v>
      </c>
      <c r="L21" s="119">
        <v>803838.0</v>
      </c>
      <c r="M21" s="119">
        <v>3414595.0</v>
      </c>
      <c r="N21" s="120">
        <v>23.54124</v>
      </c>
      <c r="O21" s="121">
        <f t="shared" si="1"/>
        <v>23.54124</v>
      </c>
      <c r="P21" s="55">
        <v>9.81</v>
      </c>
    </row>
    <row r="22" ht="16.5" customHeight="1">
      <c r="A22" s="116">
        <v>20.0</v>
      </c>
      <c r="B22" s="117">
        <v>34730.0</v>
      </c>
      <c r="C22" s="117">
        <v>181712.0</v>
      </c>
      <c r="D22" s="117" t="s">
        <v>217</v>
      </c>
      <c r="E22" s="117" t="s">
        <v>531</v>
      </c>
      <c r="F22" s="124" t="s">
        <v>532</v>
      </c>
      <c r="G22" s="125" t="b">
        <v>0</v>
      </c>
      <c r="H22" s="123">
        <f>5/9*100</f>
        <v>55.55555556</v>
      </c>
      <c r="I22" s="119">
        <v>1.607E9</v>
      </c>
      <c r="J22" s="119">
        <v>8.6E7</v>
      </c>
      <c r="K22" s="120">
        <v>18.68604651</v>
      </c>
      <c r="L22" s="119">
        <v>370124.0</v>
      </c>
      <c r="M22" s="119">
        <v>189368.0</v>
      </c>
      <c r="N22" s="120">
        <v>195.4522</v>
      </c>
      <c r="O22" s="121">
        <f t="shared" si="1"/>
        <v>195.4522</v>
      </c>
      <c r="P22" s="55">
        <v>29.5</v>
      </c>
    </row>
    <row r="23" ht="16.5" customHeight="1">
      <c r="A23" s="116">
        <v>21.0</v>
      </c>
      <c r="B23" s="117">
        <v>11200.0</v>
      </c>
      <c r="C23" s="117">
        <v>164645.0</v>
      </c>
      <c r="D23" s="117" t="s">
        <v>218</v>
      </c>
      <c r="E23" s="117" t="s">
        <v>533</v>
      </c>
      <c r="F23" s="124" t="s">
        <v>533</v>
      </c>
      <c r="G23" s="125" t="b">
        <v>1</v>
      </c>
      <c r="H23" s="123">
        <f>3/5*100</f>
        <v>60</v>
      </c>
      <c r="I23" s="119">
        <v>1.96936E8</v>
      </c>
      <c r="J23" s="119">
        <v>5.64045E7</v>
      </c>
      <c r="K23" s="120">
        <v>3.491494473</v>
      </c>
      <c r="L23" s="122"/>
      <c r="M23" s="119">
        <v>123966.0</v>
      </c>
      <c r="N23" s="120">
        <v>0.0</v>
      </c>
      <c r="O23" s="121">
        <f t="shared" si="1"/>
        <v>0</v>
      </c>
      <c r="P23" s="55">
        <v>16.88</v>
      </c>
    </row>
    <row r="24" ht="16.5" customHeight="1">
      <c r="A24" s="116">
        <v>22.0</v>
      </c>
      <c r="B24" s="117">
        <v>15760.0</v>
      </c>
      <c r="C24" s="117">
        <v>159193.0</v>
      </c>
      <c r="D24" s="117" t="s">
        <v>221</v>
      </c>
      <c r="E24" s="124" t="s">
        <v>534</v>
      </c>
      <c r="F24" s="124" t="s">
        <v>535</v>
      </c>
      <c r="G24" s="125" t="b">
        <v>0</v>
      </c>
      <c r="H24" s="123">
        <f>8/15*100</f>
        <v>53.33333333</v>
      </c>
      <c r="I24" s="119">
        <v>1.12659E8</v>
      </c>
      <c r="J24" s="119">
        <v>7.8318E7</v>
      </c>
      <c r="K24" s="120">
        <v>1.438481575</v>
      </c>
      <c r="L24" s="119">
        <v>780628.0</v>
      </c>
      <c r="M24" s="119">
        <v>2092469.0</v>
      </c>
      <c r="N24" s="120">
        <v>37.30655</v>
      </c>
      <c r="O24" s="121">
        <f t="shared" si="1"/>
        <v>37.30655</v>
      </c>
      <c r="P24" s="55">
        <v>51.1</v>
      </c>
    </row>
    <row r="25" ht="16.5" customHeight="1">
      <c r="A25" s="116">
        <v>23.0</v>
      </c>
      <c r="B25" s="117">
        <v>3550.0</v>
      </c>
      <c r="C25" s="117">
        <v>120021.0</v>
      </c>
      <c r="D25" s="117" t="s">
        <v>223</v>
      </c>
      <c r="E25" s="117" t="s">
        <v>536</v>
      </c>
      <c r="F25" s="124" t="s">
        <v>537</v>
      </c>
      <c r="G25" s="125" t="b">
        <v>1</v>
      </c>
      <c r="H25" s="123">
        <f t="shared" ref="H25:H26" si="3">4/7*100</f>
        <v>57.14285714</v>
      </c>
      <c r="I25" s="119">
        <v>1.745E9</v>
      </c>
      <c r="J25" s="119">
        <v>1.41E8</v>
      </c>
      <c r="K25" s="120">
        <v>12.37588652</v>
      </c>
      <c r="L25" s="119">
        <v>439593.0</v>
      </c>
      <c r="M25" s="119">
        <v>1465673.0</v>
      </c>
      <c r="N25" s="120">
        <v>29.99257</v>
      </c>
      <c r="O25" s="121">
        <f t="shared" si="1"/>
        <v>29.99257</v>
      </c>
      <c r="P25" s="55">
        <v>46.07</v>
      </c>
    </row>
    <row r="26" ht="16.5" customHeight="1">
      <c r="A26" s="116">
        <v>24.0</v>
      </c>
      <c r="B26" s="117">
        <v>32830.0</v>
      </c>
      <c r="C26" s="117">
        <v>126256.0</v>
      </c>
      <c r="D26" s="117" t="s">
        <v>225</v>
      </c>
      <c r="E26" s="117" t="s">
        <v>538</v>
      </c>
      <c r="F26" s="124" t="s">
        <v>539</v>
      </c>
      <c r="G26" s="125" t="b">
        <v>0</v>
      </c>
      <c r="H26" s="123">
        <f t="shared" si="3"/>
        <v>57.14285714</v>
      </c>
      <c r="I26" s="119">
        <v>1.521E9</v>
      </c>
      <c r="J26" s="119">
        <v>1.05E8</v>
      </c>
      <c r="K26" s="120">
        <v>14.48571429</v>
      </c>
      <c r="L26" s="119">
        <v>448937.0</v>
      </c>
      <c r="M26" s="119">
        <v>1265766.0</v>
      </c>
      <c r="N26" s="120">
        <v>35.46761</v>
      </c>
      <c r="O26" s="121">
        <f t="shared" si="1"/>
        <v>35.46761</v>
      </c>
      <c r="P26" s="55">
        <v>47.02</v>
      </c>
    </row>
    <row r="27" ht="16.5" customHeight="1">
      <c r="A27" s="116">
        <v>25.0</v>
      </c>
      <c r="B27" s="117">
        <v>361610.0</v>
      </c>
      <c r="C27" s="117">
        <v>1386916.0</v>
      </c>
      <c r="D27" s="117" t="s">
        <v>226</v>
      </c>
      <c r="E27" s="124" t="s">
        <v>540</v>
      </c>
      <c r="F27" s="124" t="s">
        <v>540</v>
      </c>
      <c r="G27" s="125" t="b">
        <v>1</v>
      </c>
      <c r="H27" s="123">
        <f>3/5*100</f>
        <v>60</v>
      </c>
      <c r="I27" s="127"/>
      <c r="J27" s="122"/>
      <c r="K27" s="122"/>
      <c r="L27" s="122"/>
      <c r="M27" s="122"/>
      <c r="N27" s="122"/>
      <c r="O27" s="121">
        <f t="shared" si="1"/>
        <v>0</v>
      </c>
      <c r="P27" s="55">
        <v>0.0</v>
      </c>
    </row>
    <row r="28" ht="16.5" customHeight="1">
      <c r="A28" s="116">
        <v>26.0</v>
      </c>
      <c r="B28" s="117">
        <v>9150.0</v>
      </c>
      <c r="C28" s="117">
        <v>126371.0</v>
      </c>
      <c r="D28" s="117" t="s">
        <v>227</v>
      </c>
      <c r="E28" s="124" t="s">
        <v>541</v>
      </c>
      <c r="F28" s="117" t="s">
        <v>542</v>
      </c>
      <c r="G28" s="118" t="b">
        <v>0</v>
      </c>
      <c r="H28" s="123">
        <f>5/7*100</f>
        <v>71.42857143</v>
      </c>
      <c r="I28" s="119">
        <v>7.35E8</v>
      </c>
      <c r="J28" s="119">
        <v>8.15E7</v>
      </c>
      <c r="K28" s="120">
        <v>9.018404908</v>
      </c>
      <c r="L28" s="119">
        <v>105909.0</v>
      </c>
      <c r="M28" s="119">
        <v>603962.0</v>
      </c>
      <c r="N28" s="120">
        <v>17.53571</v>
      </c>
      <c r="O28" s="121">
        <f t="shared" si="1"/>
        <v>17.53571</v>
      </c>
      <c r="P28" s="55">
        <v>23.69</v>
      </c>
    </row>
    <row r="29" ht="16.5" customHeight="1">
      <c r="A29" s="116">
        <v>27.0</v>
      </c>
      <c r="B29" s="117">
        <v>36570.0</v>
      </c>
      <c r="C29" s="117">
        <v>261443.0</v>
      </c>
      <c r="D29" s="117" t="s">
        <v>228</v>
      </c>
      <c r="E29" s="124" t="s">
        <v>543</v>
      </c>
      <c r="F29" s="124" t="s">
        <v>543</v>
      </c>
      <c r="G29" s="125" t="b">
        <v>1</v>
      </c>
      <c r="H29" s="118" t="s">
        <v>544</v>
      </c>
      <c r="I29" s="119">
        <v>2.789E9</v>
      </c>
      <c r="J29" s="119">
        <v>1.01369172666666E8</v>
      </c>
      <c r="K29" s="120">
        <v>27.51329548</v>
      </c>
      <c r="L29" s="119">
        <v>176193.0</v>
      </c>
      <c r="M29" s="119">
        <v>587403.0</v>
      </c>
      <c r="N29" s="120">
        <v>29.99525</v>
      </c>
      <c r="O29" s="121">
        <f t="shared" si="1"/>
        <v>29.99525</v>
      </c>
      <c r="P29" s="55">
        <v>11.98</v>
      </c>
    </row>
    <row r="30" ht="16.5" customHeight="1">
      <c r="A30" s="116">
        <v>28.0</v>
      </c>
      <c r="B30" s="117">
        <v>18260.0</v>
      </c>
      <c r="C30" s="117">
        <v>126186.0</v>
      </c>
      <c r="D30" s="117" t="s">
        <v>229</v>
      </c>
      <c r="E30" s="124" t="s">
        <v>545</v>
      </c>
      <c r="F30" s="124" t="s">
        <v>545</v>
      </c>
      <c r="G30" s="125" t="b">
        <v>1</v>
      </c>
      <c r="H30" s="123">
        <f>4/7*100</f>
        <v>57.14285714</v>
      </c>
      <c r="I30" s="119">
        <v>9.47E8</v>
      </c>
      <c r="J30" s="119">
        <v>9.35E7</v>
      </c>
      <c r="K30" s="120">
        <v>10.12834225</v>
      </c>
      <c r="L30" s="119">
        <v>185640.0</v>
      </c>
      <c r="M30" s="119">
        <v>443455.0</v>
      </c>
      <c r="N30" s="120">
        <v>41.8622</v>
      </c>
      <c r="O30" s="121">
        <f t="shared" si="1"/>
        <v>41.8622</v>
      </c>
      <c r="P30" s="55">
        <v>48.95</v>
      </c>
    </row>
    <row r="31" ht="16.5" customHeight="1">
      <c r="A31" s="116">
        <v>29.0</v>
      </c>
      <c r="B31" s="117">
        <v>86790.0</v>
      </c>
      <c r="C31" s="117">
        <v>547583.0</v>
      </c>
      <c r="D31" s="117" t="s">
        <v>230</v>
      </c>
      <c r="E31" s="117" t="s">
        <v>546</v>
      </c>
      <c r="F31" s="124" t="s">
        <v>547</v>
      </c>
      <c r="G31" s="125" t="b">
        <v>0</v>
      </c>
      <c r="H31" s="123">
        <f>8/10*100</f>
        <v>80</v>
      </c>
      <c r="I31" s="119">
        <v>3.51E8</v>
      </c>
      <c r="J31" s="119">
        <v>1.125E8</v>
      </c>
      <c r="K31" s="120">
        <v>3.12</v>
      </c>
      <c r="L31" s="119">
        <v>539393.0</v>
      </c>
      <c r="M31" s="119">
        <v>2637242.0</v>
      </c>
      <c r="N31" s="120">
        <v>20.45292</v>
      </c>
      <c r="O31" s="121">
        <f t="shared" si="1"/>
        <v>20.45292</v>
      </c>
      <c r="P31" s="55">
        <v>9.88</v>
      </c>
    </row>
    <row r="32" ht="16.5" customHeight="1">
      <c r="A32" s="116">
        <v>30.0</v>
      </c>
      <c r="B32" s="117">
        <v>90430.0</v>
      </c>
      <c r="C32" s="117">
        <v>583424.0</v>
      </c>
      <c r="D32" s="117" t="s">
        <v>231</v>
      </c>
      <c r="E32" s="117" t="s">
        <v>548</v>
      </c>
      <c r="F32" s="124" t="s">
        <v>549</v>
      </c>
      <c r="G32" s="125" t="b">
        <v>1</v>
      </c>
      <c r="H32" s="123">
        <f>5/9*100</f>
        <v>55.55555556</v>
      </c>
      <c r="I32" s="119">
        <v>3.3E8</v>
      </c>
      <c r="J32" s="119">
        <v>7.2E7</v>
      </c>
      <c r="K32" s="120">
        <v>4.583333333</v>
      </c>
      <c r="L32" s="119">
        <v>54854.0</v>
      </c>
      <c r="M32" s="119">
        <v>35132.0</v>
      </c>
      <c r="N32" s="120">
        <v>156.1369</v>
      </c>
      <c r="O32" s="121">
        <f t="shared" si="1"/>
        <v>156.1369</v>
      </c>
      <c r="P32" s="55">
        <v>37.38</v>
      </c>
    </row>
    <row r="33" ht="16.5" customHeight="1">
      <c r="A33" s="116">
        <v>31.0</v>
      </c>
      <c r="B33" s="117">
        <v>3670.0</v>
      </c>
      <c r="C33" s="117">
        <v>155276.0</v>
      </c>
      <c r="D33" s="117" t="s">
        <v>232</v>
      </c>
      <c r="E33" s="117" t="s">
        <v>550</v>
      </c>
      <c r="F33" s="124" t="s">
        <v>550</v>
      </c>
      <c r="G33" s="125" t="b">
        <v>1</v>
      </c>
      <c r="H33" s="123">
        <f>3/6*100</f>
        <v>50</v>
      </c>
      <c r="I33" s="119">
        <v>3.64E8</v>
      </c>
      <c r="J33" s="119">
        <v>6.55E7</v>
      </c>
      <c r="K33" s="120">
        <v>5.557251908</v>
      </c>
      <c r="L33" s="119">
        <v>18296.0</v>
      </c>
      <c r="M33" s="119">
        <v>29748.0</v>
      </c>
      <c r="N33" s="120">
        <v>61.50329</v>
      </c>
      <c r="O33" s="121">
        <f t="shared" si="1"/>
        <v>61.50329</v>
      </c>
      <c r="P33" s="55">
        <v>64.64</v>
      </c>
    </row>
    <row r="34" ht="16.5" customHeight="1">
      <c r="A34" s="116">
        <v>32.0</v>
      </c>
      <c r="B34" s="117">
        <v>33780.0</v>
      </c>
      <c r="C34" s="117">
        <v>244455.0</v>
      </c>
      <c r="D34" s="117" t="s">
        <v>233</v>
      </c>
      <c r="E34" s="117" t="s">
        <v>551</v>
      </c>
      <c r="F34" s="124" t="s">
        <v>552</v>
      </c>
      <c r="G34" s="125" t="b">
        <v>0</v>
      </c>
      <c r="H34" s="123">
        <f>6/8*100</f>
        <v>75</v>
      </c>
      <c r="I34" s="119">
        <v>3.33E8</v>
      </c>
      <c r="J34" s="119">
        <v>7.8E7</v>
      </c>
      <c r="K34" s="120">
        <v>4.269230769</v>
      </c>
      <c r="L34" s="119">
        <v>595584.0</v>
      </c>
      <c r="M34" s="119">
        <v>1171734.0</v>
      </c>
      <c r="N34" s="120">
        <v>50.82928</v>
      </c>
      <c r="O34" s="121">
        <f t="shared" si="1"/>
        <v>50.82928</v>
      </c>
      <c r="P34" s="55">
        <v>11.52</v>
      </c>
    </row>
    <row r="35" ht="16.5" customHeight="1">
      <c r="A35" s="116">
        <v>33.0</v>
      </c>
      <c r="B35" s="117">
        <v>352820.0</v>
      </c>
      <c r="C35" s="117">
        <v>1204056.0</v>
      </c>
      <c r="D35" s="117" t="s">
        <v>234</v>
      </c>
      <c r="E35" s="124" t="s">
        <v>553</v>
      </c>
      <c r="F35" s="124" t="s">
        <v>554</v>
      </c>
      <c r="G35" s="125" t="b">
        <v>1</v>
      </c>
      <c r="H35" s="123">
        <f>3/7*100</f>
        <v>42.85714286</v>
      </c>
      <c r="I35" s="119">
        <v>3.18E8</v>
      </c>
      <c r="J35" s="119">
        <v>8.5E7</v>
      </c>
      <c r="K35" s="120">
        <v>3.741176471</v>
      </c>
      <c r="L35" s="122"/>
      <c r="M35" s="119">
        <v>85721.0</v>
      </c>
      <c r="N35" s="120">
        <v>0.0</v>
      </c>
      <c r="O35" s="121">
        <f t="shared" si="1"/>
        <v>0</v>
      </c>
      <c r="P35" s="55">
        <v>34.7</v>
      </c>
    </row>
    <row r="36" ht="16.5" customHeight="1">
      <c r="A36" s="116">
        <v>34.0</v>
      </c>
      <c r="B36" s="117">
        <v>34020.0</v>
      </c>
      <c r="C36" s="117">
        <v>159616.0</v>
      </c>
      <c r="D36" s="117" t="s">
        <v>236</v>
      </c>
      <c r="E36" s="117" t="s">
        <v>555</v>
      </c>
      <c r="F36" s="124" t="s">
        <v>556</v>
      </c>
      <c r="G36" s="125" t="b">
        <v>1</v>
      </c>
      <c r="H36" s="123">
        <f>4/7*100</f>
        <v>57.14285714</v>
      </c>
      <c r="I36" s="119">
        <v>1.72E8</v>
      </c>
      <c r="J36" s="119">
        <v>5.05E7</v>
      </c>
      <c r="K36" s="120">
        <v>3.405940594</v>
      </c>
      <c r="L36" s="122"/>
      <c r="M36" s="119">
        <v>-1069667.0</v>
      </c>
      <c r="N36" s="120">
        <v>0.0</v>
      </c>
      <c r="O36" s="121">
        <f t="shared" si="1"/>
        <v>0</v>
      </c>
      <c r="P36" s="55">
        <v>42.47</v>
      </c>
    </row>
    <row r="37" ht="16.5" customHeight="1">
      <c r="A37" s="116">
        <v>35.0</v>
      </c>
      <c r="B37" s="117">
        <v>3490.0</v>
      </c>
      <c r="C37" s="117">
        <v>113526.0</v>
      </c>
      <c r="D37" s="117" t="s">
        <v>237</v>
      </c>
      <c r="E37" s="117" t="s">
        <v>557</v>
      </c>
      <c r="F37" s="124" t="s">
        <v>558</v>
      </c>
      <c r="G37" s="125" t="b">
        <v>0</v>
      </c>
      <c r="H37" s="123">
        <f>9/12*100</f>
        <v>75</v>
      </c>
      <c r="I37" s="119">
        <v>2.60549144E8</v>
      </c>
      <c r="J37" s="119">
        <v>6.67938938333333E7</v>
      </c>
      <c r="K37" s="120">
        <v>3.900792858</v>
      </c>
      <c r="L37" s="122"/>
      <c r="M37" s="119">
        <v>-230019.0</v>
      </c>
      <c r="N37" s="120">
        <v>0.0</v>
      </c>
      <c r="O37" s="121">
        <f t="shared" si="1"/>
        <v>0</v>
      </c>
      <c r="P37" s="55">
        <v>29.27</v>
      </c>
    </row>
    <row r="38" ht="16.5" customHeight="1">
      <c r="A38" s="116">
        <v>36.0</v>
      </c>
      <c r="B38" s="117">
        <v>251270.0</v>
      </c>
      <c r="C38" s="117">
        <v>904672.0</v>
      </c>
      <c r="D38" s="117" t="s">
        <v>238</v>
      </c>
      <c r="E38" s="124" t="s">
        <v>559</v>
      </c>
      <c r="F38" s="117" t="s">
        <v>559</v>
      </c>
      <c r="G38" s="125" t="b">
        <v>1</v>
      </c>
      <c r="H38" s="123">
        <f>3/7*100</f>
        <v>42.85714286</v>
      </c>
      <c r="I38" s="119">
        <v>1.258E9</v>
      </c>
      <c r="J38" s="119">
        <v>7.05E7</v>
      </c>
      <c r="K38" s="120">
        <v>17.84397163</v>
      </c>
      <c r="L38" s="119">
        <v>62761.0</v>
      </c>
      <c r="M38" s="119">
        <v>312951.0</v>
      </c>
      <c r="N38" s="120">
        <v>20.05458</v>
      </c>
      <c r="O38" s="121">
        <f t="shared" si="1"/>
        <v>20.05458</v>
      </c>
      <c r="P38" s="55">
        <v>24.15</v>
      </c>
    </row>
    <row r="39" ht="16.5" customHeight="1">
      <c r="A39" s="116">
        <v>37.0</v>
      </c>
      <c r="B39" s="117">
        <v>810.0</v>
      </c>
      <c r="C39" s="117">
        <v>139214.0</v>
      </c>
      <c r="D39" s="117" t="s">
        <v>239</v>
      </c>
      <c r="E39" s="117" t="s">
        <v>560</v>
      </c>
      <c r="F39" s="124" t="s">
        <v>561</v>
      </c>
      <c r="G39" s="125" t="b">
        <v>0</v>
      </c>
      <c r="H39" s="123">
        <f>4/7*100</f>
        <v>57.14285714</v>
      </c>
      <c r="I39" s="119">
        <v>8.78E8</v>
      </c>
      <c r="J39" s="119">
        <v>9.5742E7</v>
      </c>
      <c r="K39" s="120">
        <v>9.170478996</v>
      </c>
      <c r="L39" s="119">
        <v>374097.0</v>
      </c>
      <c r="M39" s="119">
        <v>754988.0</v>
      </c>
      <c r="N39" s="120">
        <v>49.55006</v>
      </c>
      <c r="O39" s="121">
        <f t="shared" si="1"/>
        <v>49.55006</v>
      </c>
      <c r="P39" s="55">
        <v>18.4</v>
      </c>
    </row>
    <row r="40" ht="16.5" customHeight="1">
      <c r="A40" s="116">
        <v>38.0</v>
      </c>
      <c r="B40" s="117">
        <v>10950.0</v>
      </c>
      <c r="C40" s="117">
        <v>138279.0</v>
      </c>
      <c r="D40" s="117" t="s">
        <v>240</v>
      </c>
      <c r="E40" s="117" t="s">
        <v>562</v>
      </c>
      <c r="F40" s="124" t="s">
        <v>563</v>
      </c>
      <c r="G40" s="118" t="b">
        <v>0</v>
      </c>
      <c r="H40" s="123">
        <f>6/11*100</f>
        <v>54.54545455</v>
      </c>
      <c r="I40" s="119">
        <v>1.26806E8</v>
      </c>
      <c r="J40" s="119">
        <v>9.0000375E7</v>
      </c>
      <c r="K40" s="120">
        <v>1.408949685</v>
      </c>
      <c r="L40" s="119">
        <v>96.0</v>
      </c>
      <c r="M40" s="119">
        <v>-796108.0</v>
      </c>
      <c r="N40" s="120">
        <v>-0.01206</v>
      </c>
      <c r="O40" s="121">
        <f t="shared" si="1"/>
        <v>0.01206</v>
      </c>
      <c r="P40" s="55">
        <v>63.41</v>
      </c>
    </row>
    <row r="41" ht="16.5" customHeight="1">
      <c r="A41" s="116">
        <v>39.0</v>
      </c>
      <c r="B41" s="117">
        <v>10130.0</v>
      </c>
      <c r="C41" s="117">
        <v>102858.0</v>
      </c>
      <c r="D41" s="117" t="s">
        <v>241</v>
      </c>
      <c r="E41" s="124" t="s">
        <v>564</v>
      </c>
      <c r="F41" s="124" t="s">
        <v>564</v>
      </c>
      <c r="G41" s="125" t="b">
        <v>1</v>
      </c>
      <c r="H41" s="123">
        <f>5/9*100</f>
        <v>55.55555556</v>
      </c>
      <c r="I41" s="119">
        <v>4.51758E8</v>
      </c>
      <c r="J41" s="119">
        <v>6.53775E7</v>
      </c>
      <c r="K41" s="120">
        <v>6.90999197</v>
      </c>
      <c r="L41" s="119">
        <v>247439.0</v>
      </c>
      <c r="M41" s="119">
        <v>638613.0</v>
      </c>
      <c r="N41" s="120">
        <v>38.74631</v>
      </c>
      <c r="O41" s="121">
        <f t="shared" si="1"/>
        <v>38.74631</v>
      </c>
      <c r="P41" s="55">
        <v>27.49</v>
      </c>
    </row>
    <row r="42" ht="16.5" customHeight="1">
      <c r="A42" s="116">
        <v>40.0</v>
      </c>
      <c r="B42" s="117">
        <v>326030.0</v>
      </c>
      <c r="C42" s="117">
        <v>878696.0</v>
      </c>
      <c r="D42" s="117" t="s">
        <v>242</v>
      </c>
      <c r="E42" s="117" t="s">
        <v>565</v>
      </c>
      <c r="F42" s="124" t="s">
        <v>566</v>
      </c>
      <c r="G42" s="125" t="b">
        <v>0</v>
      </c>
      <c r="H42" s="123">
        <f>3/5*100</f>
        <v>60</v>
      </c>
      <c r="I42" s="119">
        <v>2.73E8</v>
      </c>
      <c r="J42" s="119">
        <v>8.55E7</v>
      </c>
      <c r="K42" s="120">
        <v>3.192982456</v>
      </c>
      <c r="L42" s="122"/>
      <c r="M42" s="119">
        <v>-247413.0</v>
      </c>
      <c r="N42" s="120">
        <v>0.0</v>
      </c>
      <c r="O42" s="121">
        <f t="shared" si="1"/>
        <v>0</v>
      </c>
      <c r="P42" s="55">
        <v>75.0</v>
      </c>
    </row>
    <row r="43" ht="16.5" customHeight="1">
      <c r="A43" s="116">
        <v>41.0</v>
      </c>
      <c r="B43" s="117">
        <v>18880.0</v>
      </c>
      <c r="C43" s="117">
        <v>161125.0</v>
      </c>
      <c r="D43" s="117" t="s">
        <v>244</v>
      </c>
      <c r="E43" s="124" t="s">
        <v>567</v>
      </c>
      <c r="F43" s="117" t="s">
        <v>568</v>
      </c>
      <c r="G43" s="118" t="b">
        <v>0</v>
      </c>
      <c r="H43" s="118" t="s">
        <v>512</v>
      </c>
      <c r="I43" s="119">
        <v>4.7E7</v>
      </c>
      <c r="J43" s="119">
        <v>8.14675E7</v>
      </c>
      <c r="K43" s="120">
        <v>0.576917176</v>
      </c>
      <c r="L43" s="119">
        <v>170781.0</v>
      </c>
      <c r="M43" s="119">
        <v>110368.0</v>
      </c>
      <c r="N43" s="120">
        <v>154.7378</v>
      </c>
      <c r="O43" s="121">
        <f t="shared" si="1"/>
        <v>154.7378</v>
      </c>
      <c r="P43" s="55">
        <v>50.5</v>
      </c>
    </row>
    <row r="44" ht="16.5" customHeight="1">
      <c r="A44" s="116">
        <v>42.0</v>
      </c>
      <c r="B44" s="117">
        <v>30200.0</v>
      </c>
      <c r="C44" s="117">
        <v>190321.0</v>
      </c>
      <c r="D44" s="117" t="s">
        <v>245</v>
      </c>
      <c r="E44" s="117" t="s">
        <v>569</v>
      </c>
      <c r="F44" s="117" t="s">
        <v>570</v>
      </c>
      <c r="G44" s="118" t="b">
        <v>0</v>
      </c>
      <c r="H44" s="118" t="s">
        <v>571</v>
      </c>
      <c r="I44" s="119">
        <v>6.77E8</v>
      </c>
      <c r="J44" s="119">
        <v>8.45E7</v>
      </c>
      <c r="K44" s="120">
        <v>8.01183432</v>
      </c>
      <c r="L44" s="119">
        <v>326487.0</v>
      </c>
      <c r="M44" s="119">
        <v>703392.0</v>
      </c>
      <c r="N44" s="120">
        <v>46.41608</v>
      </c>
      <c r="O44" s="121">
        <f t="shared" si="1"/>
        <v>46.41608</v>
      </c>
      <c r="P44" s="55">
        <v>11.68</v>
      </c>
    </row>
    <row r="45" ht="16.5" customHeight="1">
      <c r="A45" s="116">
        <v>43.0</v>
      </c>
      <c r="B45" s="117">
        <v>11170.0</v>
      </c>
      <c r="C45" s="117">
        <v>165413.0</v>
      </c>
      <c r="D45" s="117" t="s">
        <v>246</v>
      </c>
      <c r="E45" s="124" t="s">
        <v>572</v>
      </c>
      <c r="F45" s="124" t="s">
        <v>573</v>
      </c>
      <c r="G45" s="125" t="b">
        <v>1</v>
      </c>
      <c r="H45" s="123">
        <f>6/11*100</f>
        <v>54.54545455</v>
      </c>
      <c r="I45" s="119">
        <v>5.12E8</v>
      </c>
      <c r="J45" s="119">
        <v>7.5E7</v>
      </c>
      <c r="K45" s="120">
        <v>6.826666667</v>
      </c>
      <c r="L45" s="119">
        <v>123392.0</v>
      </c>
      <c r="M45" s="119">
        <v>158469.0</v>
      </c>
      <c r="N45" s="120">
        <v>77.86507</v>
      </c>
      <c r="O45" s="121">
        <f t="shared" si="1"/>
        <v>77.86507</v>
      </c>
      <c r="P45" s="55">
        <v>54.92</v>
      </c>
    </row>
    <row r="46" ht="16.5" customHeight="1">
      <c r="A46" s="116">
        <v>44.0</v>
      </c>
      <c r="B46" s="117">
        <v>316140.0</v>
      </c>
      <c r="C46" s="117">
        <v>1350869.0</v>
      </c>
      <c r="D46" s="117" t="s">
        <v>247</v>
      </c>
      <c r="E46" s="124" t="s">
        <v>574</v>
      </c>
      <c r="F46" s="124" t="s">
        <v>575</v>
      </c>
      <c r="G46" s="118" t="b">
        <v>0</v>
      </c>
      <c r="H46" s="123">
        <f>5/8*100</f>
        <v>62.5</v>
      </c>
      <c r="I46" s="119">
        <v>1.91E8</v>
      </c>
      <c r="J46" s="119">
        <v>1.225E8</v>
      </c>
      <c r="K46" s="120">
        <v>1.559183673</v>
      </c>
      <c r="L46" s="119">
        <v>260016.0</v>
      </c>
      <c r="M46" s="119">
        <v>1307266.0</v>
      </c>
      <c r="N46" s="120">
        <v>19.89006</v>
      </c>
      <c r="O46" s="121">
        <f t="shared" si="1"/>
        <v>19.89006</v>
      </c>
      <c r="P46" s="55">
        <v>17.25</v>
      </c>
    </row>
    <row r="47" ht="16.5" customHeight="1">
      <c r="A47" s="116">
        <v>45.0</v>
      </c>
      <c r="B47" s="117">
        <v>9540.0</v>
      </c>
      <c r="C47" s="117">
        <v>164830.0</v>
      </c>
      <c r="D47" s="117" t="s">
        <v>248</v>
      </c>
      <c r="E47" s="117" t="s">
        <v>576</v>
      </c>
      <c r="F47" s="124" t="s">
        <v>577</v>
      </c>
      <c r="G47" s="125" t="b">
        <v>1</v>
      </c>
      <c r="H47" s="123">
        <f>3/5*100</f>
        <v>60</v>
      </c>
      <c r="I47" s="119">
        <v>2.97384E8</v>
      </c>
      <c r="J47" s="119">
        <v>5.72755E7</v>
      </c>
      <c r="K47" s="120">
        <v>5.192167681</v>
      </c>
      <c r="L47" s="122"/>
      <c r="M47" s="119">
        <v>-833787.0</v>
      </c>
      <c r="N47" s="120">
        <v>0.0</v>
      </c>
      <c r="O47" s="121">
        <f t="shared" si="1"/>
        <v>0</v>
      </c>
      <c r="P47" s="55">
        <v>33.95</v>
      </c>
    </row>
    <row r="48" ht="16.5" customHeight="1">
      <c r="A48" s="116">
        <v>46.0</v>
      </c>
      <c r="B48" s="117">
        <v>9830.0</v>
      </c>
      <c r="C48" s="117">
        <v>162461.0</v>
      </c>
      <c r="D48" s="117" t="s">
        <v>249</v>
      </c>
      <c r="E48" s="117" t="s">
        <v>578</v>
      </c>
      <c r="F48" s="124" t="s">
        <v>579</v>
      </c>
      <c r="G48" s="125" t="b">
        <v>1</v>
      </c>
      <c r="H48" s="123">
        <f>6/11*100</f>
        <v>54.54545455</v>
      </c>
      <c r="I48" s="119">
        <v>3.0E8</v>
      </c>
      <c r="J48" s="119">
        <v>6.01298333333333E7</v>
      </c>
      <c r="K48" s="120">
        <v>4.989203917</v>
      </c>
      <c r="L48" s="122"/>
      <c r="M48" s="119">
        <v>309077.0</v>
      </c>
      <c r="N48" s="120">
        <v>0.0</v>
      </c>
      <c r="O48" s="121">
        <f t="shared" si="1"/>
        <v>0</v>
      </c>
      <c r="P48" s="55">
        <v>37.41</v>
      </c>
    </row>
    <row r="49" ht="16.5" customHeight="1">
      <c r="A49" s="116">
        <v>47.0</v>
      </c>
      <c r="B49" s="117">
        <v>24110.0</v>
      </c>
      <c r="C49" s="117">
        <v>149646.0</v>
      </c>
      <c r="D49" s="117" t="s">
        <v>250</v>
      </c>
      <c r="E49" s="124" t="s">
        <v>580</v>
      </c>
      <c r="F49" s="124" t="s">
        <v>580</v>
      </c>
      <c r="G49" s="125" t="b">
        <v>1</v>
      </c>
      <c r="H49" s="123">
        <f>4/6*100</f>
        <v>66.66666667</v>
      </c>
      <c r="I49" s="119">
        <v>1.34E8</v>
      </c>
      <c r="J49" s="119">
        <v>8.6E7</v>
      </c>
      <c r="K49" s="120">
        <v>1.558139535</v>
      </c>
      <c r="L49" s="119">
        <v>372933.0</v>
      </c>
      <c r="M49" s="119">
        <v>1547918.0</v>
      </c>
      <c r="N49" s="120">
        <v>24.09256</v>
      </c>
      <c r="O49" s="121">
        <f t="shared" si="1"/>
        <v>24.09256</v>
      </c>
      <c r="P49" s="55">
        <v>66.1</v>
      </c>
    </row>
    <row r="50" ht="16.5" customHeight="1">
      <c r="A50" s="116">
        <v>48.0</v>
      </c>
      <c r="B50" s="117">
        <v>34220.0</v>
      </c>
      <c r="C50" s="117">
        <v>105873.0</v>
      </c>
      <c r="D50" s="117" t="s">
        <v>251</v>
      </c>
      <c r="E50" s="117" t="s">
        <v>581</v>
      </c>
      <c r="F50" s="124" t="s">
        <v>504</v>
      </c>
      <c r="G50" s="125" t="b">
        <v>0</v>
      </c>
      <c r="H50" s="123">
        <f>4/7*100</f>
        <v>57.14285714</v>
      </c>
      <c r="I50" s="119">
        <v>3.18E8</v>
      </c>
      <c r="J50" s="119">
        <v>6.35E7</v>
      </c>
      <c r="K50" s="120">
        <v>5.007874016</v>
      </c>
      <c r="L50" s="122"/>
      <c r="M50" s="119">
        <v>-89342.0</v>
      </c>
      <c r="N50" s="120">
        <v>0.0</v>
      </c>
      <c r="O50" s="121">
        <f t="shared" si="1"/>
        <v>0</v>
      </c>
      <c r="P50" s="55">
        <v>37.9</v>
      </c>
    </row>
    <row r="51" ht="16.5" customHeight="1">
      <c r="A51" s="116">
        <v>49.0</v>
      </c>
      <c r="B51" s="117">
        <v>86280.0</v>
      </c>
      <c r="C51" s="117">
        <v>360595.0</v>
      </c>
      <c r="D51" s="117" t="s">
        <v>252</v>
      </c>
      <c r="E51" s="117" t="s">
        <v>582</v>
      </c>
      <c r="F51" s="117" t="s">
        <v>582</v>
      </c>
      <c r="G51" s="118" t="b">
        <v>1</v>
      </c>
      <c r="H51" s="123">
        <f>5/9*100</f>
        <v>55.55555556</v>
      </c>
      <c r="I51" s="119">
        <v>2.77E8</v>
      </c>
      <c r="J51" s="122"/>
      <c r="K51" s="122"/>
      <c r="L51" s="119">
        <v>131250.0</v>
      </c>
      <c r="M51" s="119">
        <v>606201.0</v>
      </c>
      <c r="N51" s="120">
        <v>21.65123</v>
      </c>
      <c r="O51" s="121">
        <f t="shared" si="1"/>
        <v>21.65123</v>
      </c>
      <c r="P51" s="55">
        <v>34.88</v>
      </c>
    </row>
    <row r="52" ht="16.5" customHeight="1">
      <c r="A52" s="116">
        <v>50.0</v>
      </c>
      <c r="B52" s="117">
        <v>4020.0</v>
      </c>
      <c r="C52" s="117">
        <v>145880.0</v>
      </c>
      <c r="D52" s="117" t="s">
        <v>253</v>
      </c>
      <c r="E52" s="124" t="s">
        <v>583</v>
      </c>
      <c r="F52" s="124" t="s">
        <v>583</v>
      </c>
      <c r="G52" s="125" t="b">
        <v>1</v>
      </c>
      <c r="H52" s="118" t="s">
        <v>512</v>
      </c>
      <c r="I52" s="119">
        <v>2.92E8</v>
      </c>
      <c r="J52" s="119">
        <v>6.45E7</v>
      </c>
      <c r="K52" s="120">
        <v>4.527131783</v>
      </c>
      <c r="L52" s="119">
        <v>65773.0</v>
      </c>
      <c r="M52" s="119">
        <v>-440120.0</v>
      </c>
      <c r="N52" s="120">
        <v>-14.9443</v>
      </c>
      <c r="O52" s="121">
        <f t="shared" si="1"/>
        <v>14.9443</v>
      </c>
      <c r="P52" s="55">
        <v>24.14</v>
      </c>
    </row>
    <row r="53" ht="16.5" customHeight="1">
      <c r="A53" s="116">
        <v>51.0</v>
      </c>
      <c r="B53" s="117">
        <v>97950.0</v>
      </c>
      <c r="C53" s="117">
        <v>635134.0</v>
      </c>
      <c r="D53" s="117" t="s">
        <v>254</v>
      </c>
      <c r="E53" s="124" t="s">
        <v>584</v>
      </c>
      <c r="F53" s="124" t="s">
        <v>585</v>
      </c>
      <c r="G53" s="125" t="b">
        <v>1</v>
      </c>
      <c r="H53" s="118" t="s">
        <v>498</v>
      </c>
      <c r="I53" s="119">
        <v>2.078E9</v>
      </c>
      <c r="J53" s="119">
        <v>6.375E7</v>
      </c>
      <c r="K53" s="120">
        <v>32.59607843</v>
      </c>
      <c r="L53" s="119">
        <v>64159.0</v>
      </c>
      <c r="M53" s="119">
        <v>685582.0</v>
      </c>
      <c r="N53" s="120">
        <v>9.358326</v>
      </c>
      <c r="O53" s="121">
        <f t="shared" si="1"/>
        <v>9.358326</v>
      </c>
      <c r="P53" s="55">
        <v>41.77</v>
      </c>
    </row>
    <row r="54" ht="16.5" customHeight="1">
      <c r="A54" s="116">
        <v>52.0</v>
      </c>
      <c r="B54" s="117">
        <v>32640.0</v>
      </c>
      <c r="C54" s="117">
        <v>231363.0</v>
      </c>
      <c r="D54" s="117" t="s">
        <v>255</v>
      </c>
      <c r="E54" s="124" t="s">
        <v>586</v>
      </c>
      <c r="F54" s="124" t="s">
        <v>504</v>
      </c>
      <c r="G54" s="125" t="b">
        <v>1</v>
      </c>
      <c r="H54" s="123">
        <f>4/7*100</f>
        <v>57.14285714</v>
      </c>
      <c r="I54" s="119">
        <v>5.6E8</v>
      </c>
      <c r="J54" s="119">
        <v>7.25E7</v>
      </c>
      <c r="K54" s="120">
        <v>7.724137931</v>
      </c>
      <c r="L54" s="119">
        <v>196475.0</v>
      </c>
      <c r="M54" s="119">
        <v>466764.0</v>
      </c>
      <c r="N54" s="120">
        <v>42.09301</v>
      </c>
      <c r="O54" s="121">
        <f t="shared" si="1"/>
        <v>42.09301</v>
      </c>
      <c r="P54" s="55">
        <v>37.66</v>
      </c>
    </row>
    <row r="55" ht="16.5" customHeight="1">
      <c r="A55" s="116">
        <v>53.0</v>
      </c>
      <c r="B55" s="117">
        <v>11780.0</v>
      </c>
      <c r="C55" s="117">
        <v>106368.0</v>
      </c>
      <c r="D55" s="117" t="s">
        <v>256</v>
      </c>
      <c r="E55" s="117" t="s">
        <v>587</v>
      </c>
      <c r="F55" s="124" t="s">
        <v>587</v>
      </c>
      <c r="G55" s="125" t="b">
        <v>1</v>
      </c>
      <c r="H55" s="123">
        <f>7/10*100</f>
        <v>70</v>
      </c>
      <c r="I55" s="119">
        <v>7.16E8</v>
      </c>
      <c r="J55" s="119">
        <v>7.72142857142857E7</v>
      </c>
      <c r="K55" s="120">
        <v>9.272895467</v>
      </c>
      <c r="L55" s="119">
        <v>115812.0</v>
      </c>
      <c r="M55" s="119">
        <v>582899.0</v>
      </c>
      <c r="N55" s="120">
        <v>19.86828</v>
      </c>
      <c r="O55" s="121">
        <f t="shared" si="1"/>
        <v>19.86828</v>
      </c>
      <c r="P55" s="55">
        <v>10.0</v>
      </c>
    </row>
    <row r="56" ht="16.5" customHeight="1">
      <c r="A56" s="116">
        <v>54.0</v>
      </c>
      <c r="B56" s="117">
        <v>35250.0</v>
      </c>
      <c r="C56" s="117">
        <v>255619.0</v>
      </c>
      <c r="D56" s="117" t="s">
        <v>257</v>
      </c>
      <c r="E56" s="124" t="s">
        <v>588</v>
      </c>
      <c r="F56" s="124" t="s">
        <v>588</v>
      </c>
      <c r="G56" s="125" t="b">
        <v>1</v>
      </c>
      <c r="H56" s="118" t="s">
        <v>589</v>
      </c>
      <c r="I56" s="119">
        <v>2.8292E7</v>
      </c>
      <c r="J56" s="119">
        <v>4.47315E7</v>
      </c>
      <c r="K56" s="120">
        <v>0.632484938</v>
      </c>
      <c r="L56" s="122"/>
      <c r="M56" s="119">
        <v>-201677.0</v>
      </c>
      <c r="N56" s="120">
        <v>0.0</v>
      </c>
      <c r="O56" s="121">
        <f t="shared" si="1"/>
        <v>0</v>
      </c>
      <c r="P56" s="55">
        <v>36.27</v>
      </c>
    </row>
    <row r="57" ht="16.5" customHeight="1">
      <c r="A57" s="116">
        <v>55.0</v>
      </c>
      <c r="B57" s="117">
        <v>720.0</v>
      </c>
      <c r="C57" s="117">
        <v>164478.0</v>
      </c>
      <c r="D57" s="117" t="s">
        <v>259</v>
      </c>
      <c r="E57" s="124" t="s">
        <v>590</v>
      </c>
      <c r="F57" s="124" t="s">
        <v>590</v>
      </c>
      <c r="G57" s="125" t="b">
        <v>1</v>
      </c>
      <c r="H57" s="123">
        <f t="shared" ref="H57:H58" si="4">4/7*100</f>
        <v>57.14285714</v>
      </c>
      <c r="I57" s="119">
        <v>6.66E8</v>
      </c>
      <c r="J57" s="119">
        <v>6.96E7</v>
      </c>
      <c r="K57" s="120">
        <v>9.568965517</v>
      </c>
      <c r="L57" s="119">
        <v>66878.0</v>
      </c>
      <c r="M57" s="119">
        <v>235743.0</v>
      </c>
      <c r="N57" s="120">
        <v>28.36903</v>
      </c>
      <c r="O57" s="121">
        <f t="shared" si="1"/>
        <v>28.36903</v>
      </c>
      <c r="P57" s="55">
        <v>34.92</v>
      </c>
    </row>
    <row r="58" ht="16.5" customHeight="1">
      <c r="A58" s="116">
        <v>56.0</v>
      </c>
      <c r="B58" s="117">
        <v>21240.0</v>
      </c>
      <c r="C58" s="117">
        <v>170558.0</v>
      </c>
      <c r="D58" s="117" t="s">
        <v>261</v>
      </c>
      <c r="E58" s="117" t="s">
        <v>591</v>
      </c>
      <c r="F58" s="117" t="s">
        <v>559</v>
      </c>
      <c r="G58" s="118" t="b">
        <v>0</v>
      </c>
      <c r="H58" s="123">
        <f t="shared" si="4"/>
        <v>57.14285714</v>
      </c>
      <c r="I58" s="119">
        <v>2.79432E8</v>
      </c>
      <c r="J58" s="119">
        <v>5.2435E7</v>
      </c>
      <c r="K58" s="120">
        <v>5.329112234</v>
      </c>
      <c r="L58" s="119">
        <v>87067.0</v>
      </c>
      <c r="M58" s="119">
        <v>404892.0</v>
      </c>
      <c r="N58" s="120">
        <v>21.50376</v>
      </c>
      <c r="O58" s="121">
        <f t="shared" si="1"/>
        <v>21.50376</v>
      </c>
      <c r="P58" s="55">
        <v>25.08</v>
      </c>
    </row>
    <row r="59" ht="16.5" customHeight="1">
      <c r="A59" s="116">
        <v>57.0</v>
      </c>
      <c r="B59" s="117">
        <v>161390.0</v>
      </c>
      <c r="C59" s="117">
        <v>937324.0</v>
      </c>
      <c r="D59" s="117" t="s">
        <v>263</v>
      </c>
      <c r="E59" s="117" t="s">
        <v>592</v>
      </c>
      <c r="F59" s="124" t="s">
        <v>593</v>
      </c>
      <c r="G59" s="125" t="b">
        <v>1</v>
      </c>
      <c r="H59" s="118" t="s">
        <v>498</v>
      </c>
      <c r="I59" s="119">
        <v>7.65E8</v>
      </c>
      <c r="J59" s="119">
        <v>6.45E7</v>
      </c>
      <c r="K59" s="120">
        <v>11.86046512</v>
      </c>
      <c r="L59" s="119">
        <v>79293.0</v>
      </c>
      <c r="M59" s="119">
        <v>372337.0</v>
      </c>
      <c r="N59" s="120">
        <v>21.29603</v>
      </c>
      <c r="O59" s="121">
        <f t="shared" si="1"/>
        <v>21.29603</v>
      </c>
      <c r="P59" s="55">
        <v>31.31</v>
      </c>
    </row>
    <row r="60" ht="16.5" customHeight="1">
      <c r="A60" s="116">
        <v>58.0</v>
      </c>
      <c r="B60" s="117">
        <v>11790.0</v>
      </c>
      <c r="C60" s="117">
        <v>139889.0</v>
      </c>
      <c r="D60" s="117" t="s">
        <v>264</v>
      </c>
      <c r="E60" s="117" t="s">
        <v>594</v>
      </c>
      <c r="F60" s="124" t="s">
        <v>595</v>
      </c>
      <c r="G60" s="125" t="b">
        <v>0</v>
      </c>
      <c r="H60" s="123">
        <f t="shared" ref="H60:H63" si="5">4/7*100</f>
        <v>57.14285714</v>
      </c>
      <c r="I60" s="119">
        <v>2.69E8</v>
      </c>
      <c r="J60" s="119">
        <v>7.7E7</v>
      </c>
      <c r="K60" s="120">
        <v>3.493506494</v>
      </c>
      <c r="L60" s="119">
        <v>35751.0</v>
      </c>
      <c r="M60" s="119">
        <v>39676.0</v>
      </c>
      <c r="N60" s="120">
        <v>90.10737</v>
      </c>
      <c r="O60" s="121">
        <f t="shared" si="1"/>
        <v>90.10737</v>
      </c>
      <c r="P60" s="55">
        <v>40.7</v>
      </c>
    </row>
    <row r="61" ht="16.5" customHeight="1">
      <c r="A61" s="116">
        <v>59.0</v>
      </c>
      <c r="B61" s="117">
        <v>6800.0</v>
      </c>
      <c r="C61" s="117">
        <v>111722.0</v>
      </c>
      <c r="D61" s="117" t="s">
        <v>265</v>
      </c>
      <c r="E61" s="117" t="s">
        <v>596</v>
      </c>
      <c r="F61" s="124" t="s">
        <v>597</v>
      </c>
      <c r="G61" s="125" t="b">
        <v>1</v>
      </c>
      <c r="H61" s="123">
        <f t="shared" si="5"/>
        <v>57.14285714</v>
      </c>
      <c r="I61" s="119">
        <v>9.54E8</v>
      </c>
      <c r="J61" s="119">
        <v>1.20333333333333E8</v>
      </c>
      <c r="K61" s="120">
        <v>7.927977839</v>
      </c>
      <c r="L61" s="119">
        <v>130124.0</v>
      </c>
      <c r="M61" s="119">
        <v>821834.0</v>
      </c>
      <c r="N61" s="120">
        <v>15.83337</v>
      </c>
      <c r="O61" s="121">
        <f t="shared" si="1"/>
        <v>15.83337</v>
      </c>
      <c r="P61" s="55">
        <v>23.98</v>
      </c>
    </row>
    <row r="62" ht="16.5" customHeight="1">
      <c r="A62" s="116">
        <v>60.0</v>
      </c>
      <c r="B62" s="117">
        <v>11070.0</v>
      </c>
      <c r="C62" s="117">
        <v>105961.0</v>
      </c>
      <c r="D62" s="117" t="s">
        <v>266</v>
      </c>
      <c r="E62" s="117" t="s">
        <v>598</v>
      </c>
      <c r="F62" s="124" t="s">
        <v>598</v>
      </c>
      <c r="G62" s="125" t="b">
        <v>1</v>
      </c>
      <c r="H62" s="123">
        <f t="shared" si="5"/>
        <v>57.14285714</v>
      </c>
      <c r="I62" s="119">
        <v>4.3E8</v>
      </c>
      <c r="J62" s="119">
        <v>6.7E7</v>
      </c>
      <c r="K62" s="120">
        <v>6.417910448</v>
      </c>
      <c r="L62" s="119">
        <v>16565.0</v>
      </c>
      <c r="M62" s="119">
        <v>236123.0</v>
      </c>
      <c r="N62" s="120">
        <v>7.015411</v>
      </c>
      <c r="O62" s="121">
        <f t="shared" si="1"/>
        <v>7.015411</v>
      </c>
      <c r="P62" s="55">
        <v>40.79</v>
      </c>
    </row>
    <row r="63" ht="16.5" customHeight="1">
      <c r="A63" s="116">
        <v>61.0</v>
      </c>
      <c r="B63" s="117">
        <v>267250.0</v>
      </c>
      <c r="C63" s="117">
        <v>1205709.0</v>
      </c>
      <c r="D63" s="117" t="s">
        <v>267</v>
      </c>
      <c r="E63" s="117" t="s">
        <v>576</v>
      </c>
      <c r="F63" s="124" t="s">
        <v>599</v>
      </c>
      <c r="G63" s="125" t="b">
        <v>1</v>
      </c>
      <c r="H63" s="123">
        <f t="shared" si="5"/>
        <v>57.14285714</v>
      </c>
      <c r="I63" s="119">
        <v>1.06272E8</v>
      </c>
      <c r="J63" s="119">
        <v>7.57505E7</v>
      </c>
      <c r="K63" s="120">
        <v>1.402921433</v>
      </c>
      <c r="L63" s="119">
        <v>261473.0</v>
      </c>
      <c r="M63" s="119">
        <v>-609172.0</v>
      </c>
      <c r="N63" s="120">
        <v>-42.9227</v>
      </c>
      <c r="O63" s="121">
        <f t="shared" si="1"/>
        <v>42.9227</v>
      </c>
      <c r="P63" s="55">
        <v>34.34</v>
      </c>
    </row>
    <row r="64" ht="16.5" customHeight="1">
      <c r="A64" s="116">
        <v>62.0</v>
      </c>
      <c r="B64" s="117">
        <v>71050.0</v>
      </c>
      <c r="C64" s="117">
        <v>432102.0</v>
      </c>
      <c r="D64" s="117" t="s">
        <v>269</v>
      </c>
      <c r="E64" s="117" t="s">
        <v>600</v>
      </c>
      <c r="F64" s="124" t="s">
        <v>600</v>
      </c>
      <c r="G64" s="125" t="b">
        <v>1</v>
      </c>
      <c r="H64" s="123">
        <f>6/8*100</f>
        <v>75</v>
      </c>
      <c r="I64" s="119">
        <v>2.21E8</v>
      </c>
      <c r="J64" s="119">
        <v>1.41E8</v>
      </c>
      <c r="K64" s="120">
        <v>1.567375887</v>
      </c>
      <c r="L64" s="119">
        <v>175538.0</v>
      </c>
      <c r="M64" s="119">
        <v>863467.0</v>
      </c>
      <c r="N64" s="120">
        <v>20.32944</v>
      </c>
      <c r="O64" s="121">
        <f t="shared" si="1"/>
        <v>20.32944</v>
      </c>
      <c r="P64" s="55">
        <v>20.7</v>
      </c>
    </row>
    <row r="65" ht="16.5" customHeight="1">
      <c r="A65" s="116">
        <v>63.0</v>
      </c>
      <c r="B65" s="117">
        <v>8930.0</v>
      </c>
      <c r="C65" s="117">
        <v>161426.0</v>
      </c>
      <c r="D65" s="117" t="s">
        <v>270</v>
      </c>
      <c r="E65" s="117" t="s">
        <v>601</v>
      </c>
      <c r="F65" s="124" t="s">
        <v>602</v>
      </c>
      <c r="G65" s="125" t="b">
        <v>1</v>
      </c>
      <c r="H65" s="123">
        <f>2/7*100</f>
        <v>28.57142857</v>
      </c>
      <c r="I65" s="119">
        <v>2.35E8</v>
      </c>
      <c r="J65" s="119">
        <v>7.4E7</v>
      </c>
      <c r="K65" s="120">
        <v>3.175675676</v>
      </c>
      <c r="L65" s="119">
        <v>12935.0</v>
      </c>
      <c r="M65" s="119">
        <v>22601.0</v>
      </c>
      <c r="N65" s="120">
        <v>57.23198</v>
      </c>
      <c r="O65" s="121">
        <f t="shared" si="1"/>
        <v>57.23198</v>
      </c>
      <c r="P65" s="55">
        <v>66.4</v>
      </c>
    </row>
    <row r="66" ht="16.5" customHeight="1">
      <c r="A66" s="116">
        <v>64.0</v>
      </c>
      <c r="B66" s="117">
        <v>139480.0</v>
      </c>
      <c r="C66" s="117">
        <v>872984.0</v>
      </c>
      <c r="D66" s="117" t="s">
        <v>271</v>
      </c>
      <c r="E66" s="117" t="s">
        <v>603</v>
      </c>
      <c r="F66" s="124" t="s">
        <v>603</v>
      </c>
      <c r="G66" s="125" t="b">
        <v>1</v>
      </c>
      <c r="H66" s="123">
        <f>4/7*100</f>
        <v>57.14285714</v>
      </c>
      <c r="I66" s="119">
        <v>5.84E8</v>
      </c>
      <c r="J66" s="119">
        <v>4.15E7</v>
      </c>
      <c r="K66" s="120">
        <v>14.07228916</v>
      </c>
      <c r="L66" s="119">
        <v>53928.0</v>
      </c>
      <c r="M66" s="119">
        <v>361795.0</v>
      </c>
      <c r="N66" s="120">
        <v>14.90568</v>
      </c>
      <c r="O66" s="121">
        <f t="shared" si="1"/>
        <v>14.90568</v>
      </c>
      <c r="P66" s="55">
        <v>18.56</v>
      </c>
    </row>
    <row r="67" ht="16.5" customHeight="1">
      <c r="A67" s="116">
        <v>65.0</v>
      </c>
      <c r="B67" s="117">
        <v>271560.0</v>
      </c>
      <c r="C67" s="117">
        <v>1238169.0</v>
      </c>
      <c r="D67" s="117" t="s">
        <v>272</v>
      </c>
      <c r="E67" s="124" t="s">
        <v>604</v>
      </c>
      <c r="F67" s="124" t="s">
        <v>604</v>
      </c>
      <c r="G67" s="125" t="b">
        <v>1</v>
      </c>
      <c r="H67" s="118" t="s">
        <v>605</v>
      </c>
      <c r="I67" s="119">
        <v>6.96E8</v>
      </c>
      <c r="J67" s="119">
        <v>6.58333333333333E7</v>
      </c>
      <c r="K67" s="120">
        <v>10.5721519</v>
      </c>
      <c r="L67" s="119">
        <v>29647.0</v>
      </c>
      <c r="M67" s="119">
        <v>267586.0</v>
      </c>
      <c r="N67" s="120">
        <v>11.07943</v>
      </c>
      <c r="O67" s="121">
        <f t="shared" si="1"/>
        <v>11.07943</v>
      </c>
      <c r="P67" s="55">
        <v>39.2</v>
      </c>
    </row>
    <row r="68" ht="16.5" customHeight="1">
      <c r="A68" s="116">
        <v>66.0</v>
      </c>
      <c r="B68" s="117">
        <v>28050.0</v>
      </c>
      <c r="C68" s="117">
        <v>126308.0</v>
      </c>
      <c r="D68" s="117" t="s">
        <v>273</v>
      </c>
      <c r="E68" s="117" t="s">
        <v>606</v>
      </c>
      <c r="F68" s="124" t="s">
        <v>606</v>
      </c>
      <c r="G68" s="125" t="b">
        <v>1</v>
      </c>
      <c r="H68" s="123">
        <f>4/7*100</f>
        <v>57.14285714</v>
      </c>
      <c r="I68" s="119">
        <v>1.002E9</v>
      </c>
      <c r="J68" s="119">
        <v>8.25E7</v>
      </c>
      <c r="K68" s="120">
        <v>12.14545455</v>
      </c>
      <c r="L68" s="122"/>
      <c r="M68" s="119">
        <v>252501.0</v>
      </c>
      <c r="N68" s="120">
        <v>0.0</v>
      </c>
      <c r="O68" s="121">
        <f t="shared" si="1"/>
        <v>0</v>
      </c>
      <c r="P68" s="55">
        <v>20.63</v>
      </c>
    </row>
    <row r="69" ht="16.5" customHeight="1">
      <c r="A69" s="116">
        <v>67.0</v>
      </c>
      <c r="B69" s="117">
        <v>2790.0</v>
      </c>
      <c r="C69" s="117">
        <v>154462.0</v>
      </c>
      <c r="D69" s="117" t="s">
        <v>275</v>
      </c>
      <c r="E69" s="124" t="s">
        <v>607</v>
      </c>
      <c r="F69" s="124" t="s">
        <v>549</v>
      </c>
      <c r="G69" s="125" t="b">
        <v>1</v>
      </c>
      <c r="H69" s="123">
        <f>5/9*100</f>
        <v>55.55555556</v>
      </c>
      <c r="I69" s="119">
        <v>5.01E8</v>
      </c>
      <c r="J69" s="119">
        <v>8.15E7</v>
      </c>
      <c r="K69" s="120">
        <v>6.147239264</v>
      </c>
      <c r="L69" s="119">
        <v>24363.0</v>
      </c>
      <c r="M69" s="119">
        <v>10381.0</v>
      </c>
      <c r="N69" s="120">
        <v>234.6884</v>
      </c>
      <c r="O69" s="121">
        <f t="shared" si="1"/>
        <v>234.6884</v>
      </c>
      <c r="P69" s="55">
        <v>56.95</v>
      </c>
    </row>
    <row r="70" ht="16.5" customHeight="1">
      <c r="A70" s="116">
        <v>68.0</v>
      </c>
      <c r="B70" s="117">
        <v>6280.0</v>
      </c>
      <c r="C70" s="117">
        <v>129679.0</v>
      </c>
      <c r="D70" s="117" t="s">
        <v>277</v>
      </c>
      <c r="E70" s="117" t="s">
        <v>608</v>
      </c>
      <c r="F70" s="124" t="s">
        <v>608</v>
      </c>
      <c r="G70" s="125" t="b">
        <v>1</v>
      </c>
      <c r="H70" s="123">
        <f>1/4*100</f>
        <v>25</v>
      </c>
      <c r="I70" s="119">
        <v>3.29E8</v>
      </c>
      <c r="J70" s="119">
        <v>6.6E7</v>
      </c>
      <c r="K70" s="120">
        <v>4.984848485</v>
      </c>
      <c r="L70" s="119">
        <v>17120.0</v>
      </c>
      <c r="M70" s="119">
        <v>81049.0</v>
      </c>
      <c r="N70" s="120">
        <v>21.12302</v>
      </c>
      <c r="O70" s="121">
        <f t="shared" si="1"/>
        <v>21.12302</v>
      </c>
      <c r="P70" s="55">
        <v>50.06</v>
      </c>
    </row>
    <row r="71" ht="16.5" customHeight="1">
      <c r="A71" s="116">
        <v>69.0</v>
      </c>
      <c r="B71" s="117">
        <v>100.0</v>
      </c>
      <c r="C71" s="117">
        <v>145109.0</v>
      </c>
      <c r="D71" s="117" t="s">
        <v>278</v>
      </c>
      <c r="E71" s="124" t="s">
        <v>609</v>
      </c>
      <c r="F71" s="124" t="s">
        <v>610</v>
      </c>
      <c r="G71" s="125" t="b">
        <v>0</v>
      </c>
      <c r="H71" s="123">
        <f>5/9*100</f>
        <v>55.55555556</v>
      </c>
      <c r="I71" s="119">
        <v>3.39E8</v>
      </c>
      <c r="J71" s="119">
        <v>8.15E7</v>
      </c>
      <c r="K71" s="120">
        <v>4.159509202</v>
      </c>
      <c r="L71" s="119">
        <v>24941.0</v>
      </c>
      <c r="M71" s="119">
        <v>190402.0</v>
      </c>
      <c r="N71" s="120">
        <v>13.09913</v>
      </c>
      <c r="O71" s="121">
        <f t="shared" si="1"/>
        <v>13.09913</v>
      </c>
      <c r="P71" s="55">
        <v>15.61</v>
      </c>
    </row>
    <row r="72" ht="16.5" customHeight="1">
      <c r="A72" s="116">
        <v>70.0</v>
      </c>
      <c r="B72" s="117">
        <v>180640.0</v>
      </c>
      <c r="C72" s="117">
        <v>983040.0</v>
      </c>
      <c r="D72" s="117" t="s">
        <v>280</v>
      </c>
      <c r="E72" s="117" t="s">
        <v>611</v>
      </c>
      <c r="F72" s="124" t="s">
        <v>612</v>
      </c>
      <c r="G72" s="125" t="b">
        <v>0</v>
      </c>
      <c r="H72" s="123">
        <f>11/14*100</f>
        <v>78.57142857</v>
      </c>
      <c r="I72" s="119">
        <v>1.94E8</v>
      </c>
      <c r="J72" s="119">
        <v>1.015E8</v>
      </c>
      <c r="K72" s="120">
        <v>1.911330049</v>
      </c>
      <c r="L72" s="122"/>
      <c r="M72" s="119">
        <v>-269846.0</v>
      </c>
      <c r="N72" s="120">
        <v>0.0</v>
      </c>
      <c r="O72" s="121">
        <f t="shared" si="1"/>
        <v>0</v>
      </c>
      <c r="P72" s="55">
        <v>22.82</v>
      </c>
    </row>
    <row r="73" ht="16.5" customHeight="1">
      <c r="A73" s="116">
        <v>71.0</v>
      </c>
      <c r="B73" s="117">
        <v>241560.0</v>
      </c>
      <c r="C73" s="117">
        <v>1032486.0</v>
      </c>
      <c r="D73" s="117" t="s">
        <v>282</v>
      </c>
      <c r="E73" s="117" t="s">
        <v>613</v>
      </c>
      <c r="F73" s="124" t="s">
        <v>613</v>
      </c>
      <c r="G73" s="125" t="b">
        <v>1</v>
      </c>
      <c r="H73" s="123">
        <f>3/5*100</f>
        <v>60</v>
      </c>
      <c r="I73" s="119">
        <v>2.02E8</v>
      </c>
      <c r="J73" s="119">
        <v>8.45E7</v>
      </c>
      <c r="K73" s="120">
        <v>2.390532544</v>
      </c>
      <c r="L73" s="122"/>
      <c r="M73" s="119">
        <v>247454.0</v>
      </c>
      <c r="N73" s="120">
        <v>0.0</v>
      </c>
      <c r="O73" s="121">
        <f t="shared" si="1"/>
        <v>0</v>
      </c>
      <c r="P73" s="55">
        <v>51.05</v>
      </c>
    </row>
    <row r="74" ht="16.5" customHeight="1">
      <c r="A74" s="116">
        <v>72.0</v>
      </c>
      <c r="B74" s="117">
        <v>16360.0</v>
      </c>
      <c r="C74" s="117">
        <v>104856.0</v>
      </c>
      <c r="D74" s="117" t="s">
        <v>283</v>
      </c>
      <c r="E74" s="117" t="s">
        <v>614</v>
      </c>
      <c r="F74" s="124" t="s">
        <v>615</v>
      </c>
      <c r="G74" s="125" t="b">
        <v>0</v>
      </c>
      <c r="H74" s="123">
        <f>4/7*100</f>
        <v>57.14285714</v>
      </c>
      <c r="I74" s="119">
        <v>5.62E8</v>
      </c>
      <c r="J74" s="119">
        <v>1.302E8</v>
      </c>
      <c r="K74" s="120">
        <v>4.316436252</v>
      </c>
      <c r="L74" s="119">
        <v>196460.0</v>
      </c>
      <c r="M74" s="119">
        <v>507787.0</v>
      </c>
      <c r="N74" s="120">
        <v>38.68945</v>
      </c>
      <c r="O74" s="121">
        <f t="shared" si="1"/>
        <v>38.68945</v>
      </c>
      <c r="P74" s="55">
        <v>29.78</v>
      </c>
    </row>
    <row r="75" ht="16.5" customHeight="1">
      <c r="A75" s="116">
        <v>73.0</v>
      </c>
      <c r="B75" s="117">
        <v>5830.0</v>
      </c>
      <c r="C75" s="117">
        <v>159102.0</v>
      </c>
      <c r="D75" s="117" t="s">
        <v>284</v>
      </c>
      <c r="E75" s="117" t="s">
        <v>616</v>
      </c>
      <c r="F75" s="124" t="s">
        <v>616</v>
      </c>
      <c r="G75" s="125" t="b">
        <v>1</v>
      </c>
      <c r="H75" s="123">
        <f>3/5*100</f>
        <v>60</v>
      </c>
      <c r="I75" s="119">
        <v>2.64184E8</v>
      </c>
      <c r="J75" s="119">
        <v>7.28305E7</v>
      </c>
      <c r="K75" s="120">
        <v>3.627381386</v>
      </c>
      <c r="L75" s="119">
        <v>132096.0</v>
      </c>
      <c r="M75" s="119">
        <v>558841.0</v>
      </c>
      <c r="N75" s="120">
        <v>23.63749</v>
      </c>
      <c r="O75" s="121">
        <f t="shared" si="1"/>
        <v>23.63749</v>
      </c>
      <c r="P75" s="55">
        <v>18.1</v>
      </c>
    </row>
    <row r="76" ht="16.5" customHeight="1">
      <c r="A76" s="116">
        <v>74.0</v>
      </c>
      <c r="B76" s="117">
        <v>3410.0</v>
      </c>
      <c r="C76" s="117">
        <v>138224.0</v>
      </c>
      <c r="D76" s="117" t="s">
        <v>285</v>
      </c>
      <c r="E76" s="124" t="s">
        <v>617</v>
      </c>
      <c r="F76" s="124" t="s">
        <v>618</v>
      </c>
      <c r="G76" s="125" t="b">
        <v>0</v>
      </c>
      <c r="H76" s="118" t="s">
        <v>498</v>
      </c>
      <c r="I76" s="119">
        <v>8.4E7</v>
      </c>
      <c r="J76" s="119">
        <v>7.85E7</v>
      </c>
      <c r="K76" s="120">
        <v>1.070063694</v>
      </c>
      <c r="L76" s="119">
        <v>221675.0</v>
      </c>
      <c r="M76" s="119">
        <v>138181.0</v>
      </c>
      <c r="N76" s="120">
        <v>160.4236</v>
      </c>
      <c r="O76" s="121">
        <f t="shared" si="1"/>
        <v>160.4236</v>
      </c>
      <c r="P76" s="55">
        <v>77.68</v>
      </c>
    </row>
    <row r="77" ht="16.5" customHeight="1">
      <c r="A77" s="116">
        <v>75.0</v>
      </c>
      <c r="B77" s="117">
        <v>28670.0</v>
      </c>
      <c r="C77" s="117">
        <v>122737.0</v>
      </c>
      <c r="D77" s="117" t="s">
        <v>286</v>
      </c>
      <c r="E77" s="117" t="s">
        <v>619</v>
      </c>
      <c r="F77" s="117" t="s">
        <v>620</v>
      </c>
      <c r="G77" s="118" t="s">
        <v>621</v>
      </c>
      <c r="H77" s="123">
        <f t="shared" ref="H77:H80" si="6">4/7*100</f>
        <v>57.14285714</v>
      </c>
      <c r="I77" s="119">
        <v>2.23E8</v>
      </c>
      <c r="J77" s="119">
        <v>7.65E7</v>
      </c>
      <c r="K77" s="120">
        <v>2.91503268</v>
      </c>
      <c r="L77" s="119">
        <v>26728.0</v>
      </c>
      <c r="M77" s="119">
        <v>92529.0</v>
      </c>
      <c r="N77" s="120">
        <v>28.88608</v>
      </c>
      <c r="O77" s="121">
        <f t="shared" si="1"/>
        <v>28.88608</v>
      </c>
      <c r="P77" s="55">
        <v>54.73</v>
      </c>
    </row>
    <row r="78" ht="16.5" customHeight="1">
      <c r="A78" s="116">
        <v>76.0</v>
      </c>
      <c r="B78" s="117">
        <v>29780.0</v>
      </c>
      <c r="C78" s="117">
        <v>126292.0</v>
      </c>
      <c r="D78" s="117" t="s">
        <v>288</v>
      </c>
      <c r="E78" s="117" t="s">
        <v>622</v>
      </c>
      <c r="F78" s="124" t="s">
        <v>623</v>
      </c>
      <c r="G78" s="125" t="b">
        <v>0</v>
      </c>
      <c r="H78" s="123">
        <f t="shared" si="6"/>
        <v>57.14285714</v>
      </c>
      <c r="I78" s="119">
        <v>2.092E9</v>
      </c>
      <c r="J78" s="119">
        <v>1.08E8</v>
      </c>
      <c r="K78" s="120">
        <v>19.37037037</v>
      </c>
      <c r="L78" s="119">
        <v>192079.0</v>
      </c>
      <c r="M78" s="119">
        <v>398796.0</v>
      </c>
      <c r="N78" s="120">
        <v>48.16473</v>
      </c>
      <c r="O78" s="121">
        <f t="shared" si="1"/>
        <v>48.16473</v>
      </c>
      <c r="P78" s="55">
        <v>71.86</v>
      </c>
    </row>
    <row r="79" ht="16.5" customHeight="1">
      <c r="A79" s="116">
        <v>77.0</v>
      </c>
      <c r="B79" s="117">
        <v>78930.0</v>
      </c>
      <c r="C79" s="117">
        <v>500254.0</v>
      </c>
      <c r="D79" s="117" t="s">
        <v>289</v>
      </c>
      <c r="E79" s="117" t="s">
        <v>624</v>
      </c>
      <c r="F79" s="124" t="s">
        <v>625</v>
      </c>
      <c r="G79" s="125" t="b">
        <v>1</v>
      </c>
      <c r="H79" s="123">
        <f t="shared" si="6"/>
        <v>57.14285714</v>
      </c>
      <c r="I79" s="119">
        <v>2.091E9</v>
      </c>
      <c r="J79" s="119">
        <v>1.035E8</v>
      </c>
      <c r="K79" s="120">
        <v>20.20289855</v>
      </c>
      <c r="L79" s="119">
        <v>179972.0</v>
      </c>
      <c r="M79" s="119">
        <v>-242685.0</v>
      </c>
      <c r="N79" s="120">
        <v>-74.1587</v>
      </c>
      <c r="O79" s="121">
        <f t="shared" si="1"/>
        <v>74.1587</v>
      </c>
      <c r="P79" s="55">
        <v>52.1</v>
      </c>
    </row>
    <row r="80" ht="16.5" customHeight="1">
      <c r="A80" s="116">
        <v>78.0</v>
      </c>
      <c r="B80" s="117">
        <v>10140.0</v>
      </c>
      <c r="C80" s="117">
        <v>126478.0</v>
      </c>
      <c r="D80" s="117" t="s">
        <v>291</v>
      </c>
      <c r="E80" s="117" t="s">
        <v>626</v>
      </c>
      <c r="F80" s="124" t="s">
        <v>626</v>
      </c>
      <c r="G80" s="125" t="b">
        <v>1</v>
      </c>
      <c r="H80" s="123">
        <f t="shared" si="6"/>
        <v>57.14285714</v>
      </c>
      <c r="I80" s="119">
        <v>5.78E8</v>
      </c>
      <c r="J80" s="119">
        <v>6.175E7</v>
      </c>
      <c r="K80" s="120">
        <v>9.360323887</v>
      </c>
      <c r="L80" s="122"/>
      <c r="M80" s="119">
        <v>-1492700.0</v>
      </c>
      <c r="N80" s="120">
        <v>0.0</v>
      </c>
      <c r="O80" s="121">
        <f t="shared" si="1"/>
        <v>0</v>
      </c>
      <c r="P80" s="55">
        <v>19.04</v>
      </c>
    </row>
    <row r="81" ht="16.5" customHeight="1">
      <c r="A81" s="116">
        <v>79.0</v>
      </c>
      <c r="B81" s="117">
        <v>2380.0</v>
      </c>
      <c r="C81" s="117">
        <v>105271.0</v>
      </c>
      <c r="D81" s="117" t="s">
        <v>292</v>
      </c>
      <c r="E81" s="124" t="s">
        <v>627</v>
      </c>
      <c r="F81" s="124" t="s">
        <v>628</v>
      </c>
      <c r="G81" s="125" t="b">
        <v>1</v>
      </c>
      <c r="H81" s="123">
        <f>1/4*100</f>
        <v>25</v>
      </c>
      <c r="I81" s="119">
        <v>5.18E8</v>
      </c>
      <c r="J81" s="119">
        <v>5.90387715E7</v>
      </c>
      <c r="K81" s="120">
        <v>8.773895304</v>
      </c>
      <c r="L81" s="119">
        <v>43651.0</v>
      </c>
      <c r="M81" s="119">
        <v>596399.0</v>
      </c>
      <c r="N81" s="120">
        <v>7.319093</v>
      </c>
      <c r="O81" s="121">
        <f t="shared" si="1"/>
        <v>7.319093</v>
      </c>
      <c r="P81" s="55">
        <v>33.2</v>
      </c>
    </row>
    <row r="82" ht="16.5" customHeight="1">
      <c r="A82" s="116">
        <v>80.0</v>
      </c>
      <c r="B82" s="117">
        <v>6360.0</v>
      </c>
      <c r="C82" s="117">
        <v>120030.0</v>
      </c>
      <c r="D82" s="117" t="s">
        <v>293</v>
      </c>
      <c r="E82" s="117" t="s">
        <v>629</v>
      </c>
      <c r="F82" s="124" t="s">
        <v>630</v>
      </c>
      <c r="G82" s="125" t="b">
        <v>1</v>
      </c>
      <c r="H82" s="123">
        <f>4/7*100</f>
        <v>57.14285714</v>
      </c>
      <c r="I82" s="119">
        <v>9.8E8</v>
      </c>
      <c r="J82" s="119">
        <v>8.23333333333333E7</v>
      </c>
      <c r="K82" s="120">
        <v>11.90283401</v>
      </c>
      <c r="L82" s="119">
        <v>96019.0</v>
      </c>
      <c r="M82" s="119">
        <v>311695.0</v>
      </c>
      <c r="N82" s="120">
        <v>30.80543</v>
      </c>
      <c r="O82" s="121">
        <f t="shared" si="1"/>
        <v>30.80543</v>
      </c>
      <c r="P82" s="55">
        <v>24.01</v>
      </c>
    </row>
    <row r="83" ht="16.5" customHeight="1">
      <c r="A83" s="116">
        <v>81.0</v>
      </c>
      <c r="B83" s="117">
        <v>120.0</v>
      </c>
      <c r="C83" s="117">
        <v>113410.0</v>
      </c>
      <c r="D83" s="117" t="s">
        <v>294</v>
      </c>
      <c r="E83" s="124" t="s">
        <v>631</v>
      </c>
      <c r="F83" s="124" t="s">
        <v>631</v>
      </c>
      <c r="G83" s="125" t="b">
        <v>1</v>
      </c>
      <c r="H83" s="118" t="s">
        <v>498</v>
      </c>
      <c r="I83" s="119">
        <v>4.57E8</v>
      </c>
      <c r="J83" s="119">
        <v>5.85E7</v>
      </c>
      <c r="K83" s="120">
        <v>7.811965812</v>
      </c>
      <c r="L83" s="122"/>
      <c r="M83" s="119">
        <v>123030.0</v>
      </c>
      <c r="N83" s="120">
        <v>0.0</v>
      </c>
      <c r="O83" s="121">
        <f t="shared" si="1"/>
        <v>0</v>
      </c>
      <c r="P83" s="55">
        <v>40.16</v>
      </c>
    </row>
    <row r="84" ht="16.5" customHeight="1">
      <c r="A84" s="116">
        <v>82.0</v>
      </c>
      <c r="B84" s="117">
        <v>128940.0</v>
      </c>
      <c r="C84" s="117">
        <v>828497.0</v>
      </c>
      <c r="D84" s="117" t="s">
        <v>295</v>
      </c>
      <c r="E84" s="117" t="s">
        <v>632</v>
      </c>
      <c r="F84" s="124" t="s">
        <v>633</v>
      </c>
      <c r="G84" s="125" t="b">
        <v>1</v>
      </c>
      <c r="H84" s="123">
        <f>3/8*100</f>
        <v>37.5</v>
      </c>
      <c r="I84" s="119">
        <v>3.06E8</v>
      </c>
      <c r="J84" s="119">
        <v>6.45E7</v>
      </c>
      <c r="K84" s="120">
        <v>4.744186047</v>
      </c>
      <c r="L84" s="119">
        <v>5881.0</v>
      </c>
      <c r="M84" s="119">
        <v>11959.0</v>
      </c>
      <c r="N84" s="120">
        <v>49.17635</v>
      </c>
      <c r="O84" s="121">
        <f t="shared" si="1"/>
        <v>49.17635</v>
      </c>
      <c r="P84" s="55">
        <v>41.39</v>
      </c>
    </row>
    <row r="85" ht="16.5" customHeight="1">
      <c r="A85" s="116">
        <v>83.0</v>
      </c>
      <c r="B85" s="117">
        <v>4990.0</v>
      </c>
      <c r="C85" s="117">
        <v>120562.0</v>
      </c>
      <c r="D85" s="117" t="s">
        <v>296</v>
      </c>
      <c r="E85" s="117" t="s">
        <v>634</v>
      </c>
      <c r="F85" s="117" t="s">
        <v>635</v>
      </c>
      <c r="G85" s="118" t="s">
        <v>636</v>
      </c>
      <c r="H85" s="123">
        <f>5/9*100</f>
        <v>55.55555556</v>
      </c>
      <c r="I85" s="119">
        <v>6.72659E8</v>
      </c>
      <c r="J85" s="119">
        <v>1.10423E8</v>
      </c>
      <c r="K85" s="120">
        <v>6.09165663</v>
      </c>
      <c r="L85" s="119">
        <v>71548.0</v>
      </c>
      <c r="M85" s="119">
        <v>-198429.0</v>
      </c>
      <c r="N85" s="120">
        <v>-36.0572</v>
      </c>
      <c r="O85" s="121">
        <f t="shared" si="1"/>
        <v>36.0572</v>
      </c>
      <c r="P85" s="55">
        <v>42.6</v>
      </c>
    </row>
    <row r="86" ht="16.5" customHeight="1">
      <c r="A86" s="116">
        <v>84.0</v>
      </c>
      <c r="B86" s="117">
        <v>19170.0</v>
      </c>
      <c r="C86" s="117">
        <v>137359.0</v>
      </c>
      <c r="D86" s="117" t="s">
        <v>297</v>
      </c>
      <c r="E86" s="117" t="s">
        <v>637</v>
      </c>
      <c r="F86" s="124"/>
      <c r="G86" s="125"/>
      <c r="H86" s="118" t="s">
        <v>638</v>
      </c>
      <c r="I86" s="119">
        <v>6.2191E7</v>
      </c>
      <c r="J86" s="119">
        <v>5.4701E7</v>
      </c>
      <c r="K86" s="120">
        <v>1.136926199</v>
      </c>
      <c r="L86" s="119">
        <v>5156.0</v>
      </c>
      <c r="M86" s="119">
        <v>5046.0</v>
      </c>
      <c r="N86" s="120">
        <v>102.1799</v>
      </c>
      <c r="O86" s="121">
        <f t="shared" si="1"/>
        <v>102.1799</v>
      </c>
      <c r="P86" s="55">
        <v>28.2</v>
      </c>
    </row>
    <row r="87" ht="16.5" customHeight="1">
      <c r="A87" s="116">
        <v>85.0</v>
      </c>
      <c r="B87" s="117">
        <v>8560.0</v>
      </c>
      <c r="C87" s="117">
        <v>163682.0</v>
      </c>
      <c r="D87" s="117" t="s">
        <v>299</v>
      </c>
      <c r="E87" s="117" t="s">
        <v>639</v>
      </c>
      <c r="F87" s="124" t="s">
        <v>639</v>
      </c>
      <c r="G87" s="125" t="b">
        <v>1</v>
      </c>
      <c r="H87" s="123">
        <f>3/5*100</f>
        <v>60</v>
      </c>
      <c r="I87" s="119">
        <v>5.86513E8</v>
      </c>
      <c r="J87" s="119">
        <v>1.46641333333333E8</v>
      </c>
      <c r="K87" s="120">
        <v>3.99964312</v>
      </c>
      <c r="L87" s="119">
        <v>222671.0</v>
      </c>
      <c r="M87" s="119">
        <v>558266.0</v>
      </c>
      <c r="N87" s="120">
        <v>39.88618</v>
      </c>
      <c r="O87" s="121">
        <f t="shared" si="1"/>
        <v>39.88618</v>
      </c>
      <c r="P87" s="55">
        <v>47.98</v>
      </c>
    </row>
    <row r="88" ht="16.5" customHeight="1">
      <c r="A88" s="116">
        <v>86.0</v>
      </c>
      <c r="B88" s="117">
        <v>5940.0</v>
      </c>
      <c r="C88" s="117">
        <v>120182.0</v>
      </c>
      <c r="D88" s="117" t="s">
        <v>301</v>
      </c>
      <c r="E88" s="117" t="s">
        <v>640</v>
      </c>
      <c r="F88" s="124" t="s">
        <v>618</v>
      </c>
      <c r="G88" s="125" t="b">
        <v>0</v>
      </c>
      <c r="H88" s="123">
        <f>5/9*100</f>
        <v>55.55555556</v>
      </c>
      <c r="I88" s="119">
        <v>1.48E8</v>
      </c>
      <c r="J88" s="119">
        <v>1.26166666666666E8</v>
      </c>
      <c r="K88" s="120">
        <v>1.173051519</v>
      </c>
      <c r="L88" s="119">
        <v>210661.0</v>
      </c>
      <c r="M88" s="119">
        <v>576971.0</v>
      </c>
      <c r="N88" s="120">
        <v>36.51154</v>
      </c>
      <c r="O88" s="121">
        <f t="shared" si="1"/>
        <v>36.51154</v>
      </c>
      <c r="P88" s="55">
        <v>49.12</v>
      </c>
    </row>
    <row r="89" ht="16.5" customHeight="1">
      <c r="A89" s="116">
        <v>87.0</v>
      </c>
      <c r="B89" s="117">
        <v>36460.0</v>
      </c>
      <c r="C89" s="117">
        <v>261285.0</v>
      </c>
      <c r="D89" s="117" t="s">
        <v>302</v>
      </c>
      <c r="E89" s="124" t="s">
        <v>641</v>
      </c>
      <c r="F89" s="124"/>
      <c r="G89" s="125"/>
      <c r="H89" s="118" t="s">
        <v>642</v>
      </c>
      <c r="I89" s="119">
        <v>1.67107E8</v>
      </c>
      <c r="J89" s="119">
        <v>7.5136E7</v>
      </c>
      <c r="K89" s="120">
        <v>2.224060371</v>
      </c>
      <c r="L89" s="122"/>
      <c r="M89" s="119">
        <v>-160683.0</v>
      </c>
      <c r="N89" s="120">
        <v>0.0</v>
      </c>
      <c r="O89" s="121">
        <f t="shared" si="1"/>
        <v>0</v>
      </c>
      <c r="P89" s="55">
        <v>52.62</v>
      </c>
    </row>
    <row r="90" ht="16.5" customHeight="1">
      <c r="A90" s="116">
        <v>88.0</v>
      </c>
      <c r="B90" s="117">
        <v>272210.0</v>
      </c>
      <c r="C90" s="117">
        <v>339391.0</v>
      </c>
      <c r="D90" s="117" t="s">
        <v>303</v>
      </c>
      <c r="E90" s="124" t="s">
        <v>643</v>
      </c>
      <c r="F90" s="124" t="s">
        <v>643</v>
      </c>
      <c r="G90" s="125" t="b">
        <v>1</v>
      </c>
      <c r="H90" s="123">
        <f>4/7*100</f>
        <v>57.14285714</v>
      </c>
      <c r="I90" s="119">
        <v>2.03E8</v>
      </c>
      <c r="J90" s="119">
        <v>7.15E7</v>
      </c>
      <c r="K90" s="120">
        <v>2.839160839</v>
      </c>
      <c r="L90" s="119">
        <v>25328.0</v>
      </c>
      <c r="M90" s="119">
        <v>93581.0</v>
      </c>
      <c r="N90" s="120">
        <v>27.06532</v>
      </c>
      <c r="O90" s="121">
        <f t="shared" si="1"/>
        <v>27.06532</v>
      </c>
      <c r="P90" s="55">
        <v>62.43</v>
      </c>
    </row>
    <row r="91" ht="16.5" customHeight="1">
      <c r="A91" s="116">
        <v>89.0</v>
      </c>
      <c r="B91" s="117">
        <v>336260.0</v>
      </c>
      <c r="C91" s="117">
        <v>1412725.0</v>
      </c>
      <c r="D91" s="117" t="s">
        <v>305</v>
      </c>
      <c r="E91" s="124" t="s">
        <v>644</v>
      </c>
      <c r="F91" s="124" t="s">
        <v>644</v>
      </c>
      <c r="G91" s="125" t="b">
        <v>1</v>
      </c>
      <c r="H91" s="123">
        <f>4/6*100</f>
        <v>66.66666667</v>
      </c>
      <c r="I91" s="119">
        <v>1.3E8</v>
      </c>
      <c r="J91" s="119">
        <v>5.4E7</v>
      </c>
      <c r="K91" s="120">
        <v>2.407407407</v>
      </c>
      <c r="L91" s="122"/>
      <c r="M91" s="122"/>
      <c r="N91" s="122"/>
      <c r="O91" s="121">
        <f t="shared" si="1"/>
        <v>0</v>
      </c>
      <c r="P91" s="55">
        <v>46.57</v>
      </c>
    </row>
    <row r="92" ht="16.5" customHeight="1">
      <c r="A92" s="116">
        <v>90.0</v>
      </c>
      <c r="B92" s="117">
        <v>20150.0</v>
      </c>
      <c r="C92" s="117">
        <v>113997.0</v>
      </c>
      <c r="D92" s="117" t="s">
        <v>307</v>
      </c>
      <c r="E92" s="124" t="s">
        <v>645</v>
      </c>
      <c r="F92" s="124"/>
      <c r="G92" s="125"/>
      <c r="H92" s="118" t="s">
        <v>646</v>
      </c>
      <c r="I92" s="119">
        <v>6.9E7</v>
      </c>
      <c r="J92" s="119">
        <v>4.6E7</v>
      </c>
      <c r="K92" s="120">
        <v>1.5</v>
      </c>
      <c r="L92" s="119">
        <v>9222.0</v>
      </c>
      <c r="M92" s="119">
        <v>42734.0</v>
      </c>
      <c r="N92" s="120">
        <v>21.58001</v>
      </c>
      <c r="O92" s="121">
        <f t="shared" si="1"/>
        <v>21.58001</v>
      </c>
      <c r="P92" s="55">
        <v>53.37</v>
      </c>
    </row>
    <row r="93" ht="16.5" customHeight="1">
      <c r="A93" s="116">
        <v>91.0</v>
      </c>
      <c r="B93" s="117">
        <v>8770.0</v>
      </c>
      <c r="C93" s="117">
        <v>165680.0</v>
      </c>
      <c r="D93" s="117" t="s">
        <v>308</v>
      </c>
      <c r="E93" s="117" t="s">
        <v>647</v>
      </c>
      <c r="F93" s="124" t="s">
        <v>647</v>
      </c>
      <c r="G93" s="125" t="b">
        <v>1</v>
      </c>
      <c r="H93" s="123">
        <f>4/7*100</f>
        <v>57.14285714</v>
      </c>
      <c r="I93" s="119">
        <v>1.134E9</v>
      </c>
      <c r="J93" s="119">
        <v>5.225E7</v>
      </c>
      <c r="K93" s="120">
        <v>21.70334928</v>
      </c>
      <c r="L93" s="119">
        <v>7608.0</v>
      </c>
      <c r="M93" s="119">
        <v>-283346.0</v>
      </c>
      <c r="N93" s="120">
        <v>-2.68506</v>
      </c>
      <c r="O93" s="121">
        <f t="shared" si="1"/>
        <v>2.68506</v>
      </c>
      <c r="P93" s="55">
        <v>17.1</v>
      </c>
    </row>
    <row r="94" ht="16.5" customHeight="1">
      <c r="A94" s="116">
        <v>92.0</v>
      </c>
      <c r="B94" s="117">
        <v>14680.0</v>
      </c>
      <c r="C94" s="117">
        <v>140955.0</v>
      </c>
      <c r="D94" s="117" t="s">
        <v>309</v>
      </c>
      <c r="E94" s="117" t="s">
        <v>648</v>
      </c>
      <c r="F94" s="124" t="s">
        <v>648</v>
      </c>
      <c r="G94" s="125" t="b">
        <v>1</v>
      </c>
      <c r="H94" s="123">
        <f>3/6*100</f>
        <v>50</v>
      </c>
      <c r="I94" s="119">
        <v>7.17E8</v>
      </c>
      <c r="J94" s="119">
        <v>7.5E7</v>
      </c>
      <c r="K94" s="120">
        <v>9.56</v>
      </c>
      <c r="L94" s="119">
        <v>19959.0</v>
      </c>
      <c r="M94" s="119">
        <v>130081.0</v>
      </c>
      <c r="N94" s="120">
        <v>15.34352</v>
      </c>
      <c r="O94" s="121">
        <f t="shared" si="1"/>
        <v>15.34352</v>
      </c>
      <c r="P94" s="55">
        <v>14.94</v>
      </c>
    </row>
    <row r="95" ht="16.5" customHeight="1">
      <c r="A95" s="116">
        <v>93.0</v>
      </c>
      <c r="B95" s="117">
        <v>7070.0</v>
      </c>
      <c r="C95" s="117">
        <v>140177.0</v>
      </c>
      <c r="D95" s="117" t="s">
        <v>310</v>
      </c>
      <c r="E95" s="117" t="s">
        <v>649</v>
      </c>
      <c r="F95" s="117" t="s">
        <v>650</v>
      </c>
      <c r="G95" s="118" t="s">
        <v>636</v>
      </c>
      <c r="H95" s="123">
        <f>4/7*100</f>
        <v>57.14285714</v>
      </c>
      <c r="I95" s="119">
        <v>4.13E8</v>
      </c>
      <c r="J95" s="119">
        <v>4.8625E7</v>
      </c>
      <c r="K95" s="120">
        <v>8.493573265</v>
      </c>
      <c r="L95" s="119">
        <v>69300.0</v>
      </c>
      <c r="M95" s="119">
        <v>168428.0</v>
      </c>
      <c r="N95" s="120">
        <v>41.14518</v>
      </c>
      <c r="O95" s="121">
        <f t="shared" si="1"/>
        <v>41.14518</v>
      </c>
      <c r="P95" s="55">
        <v>65.75</v>
      </c>
    </row>
    <row r="96" ht="16.5" customHeight="1">
      <c r="A96" s="116">
        <v>94.0</v>
      </c>
      <c r="B96" s="117">
        <v>112610.0</v>
      </c>
      <c r="C96" s="117">
        <v>670340.0</v>
      </c>
      <c r="D96" s="117" t="s">
        <v>312</v>
      </c>
      <c r="E96" s="124" t="s">
        <v>651</v>
      </c>
      <c r="F96" s="124" t="s">
        <v>652</v>
      </c>
      <c r="G96" s="125" t="b">
        <v>1</v>
      </c>
      <c r="H96" s="123">
        <f>3/7*100</f>
        <v>42.85714286</v>
      </c>
      <c r="I96" s="119">
        <v>2.04E8</v>
      </c>
      <c r="J96" s="119">
        <v>8.0448E7</v>
      </c>
      <c r="K96" s="120">
        <v>2.535799523</v>
      </c>
      <c r="L96" s="119">
        <v>17286.0</v>
      </c>
      <c r="M96" s="119">
        <v>30867.0</v>
      </c>
      <c r="N96" s="120">
        <v>56.00156</v>
      </c>
      <c r="O96" s="121">
        <f t="shared" si="1"/>
        <v>56.00156</v>
      </c>
      <c r="P96" s="55">
        <v>52.37</v>
      </c>
    </row>
    <row r="97" ht="16.5" customHeight="1">
      <c r="A97" s="116">
        <v>95.0</v>
      </c>
      <c r="B97" s="117">
        <v>10060.0</v>
      </c>
      <c r="C97" s="117">
        <v>148896.0</v>
      </c>
      <c r="D97" s="117" t="s">
        <v>313</v>
      </c>
      <c r="E97" s="117" t="s">
        <v>653</v>
      </c>
      <c r="F97" s="124" t="s">
        <v>654</v>
      </c>
      <c r="G97" s="125" t="b">
        <v>1</v>
      </c>
      <c r="H97" s="123">
        <f>4/7*100</f>
        <v>57.14285714</v>
      </c>
      <c r="I97" s="119">
        <v>4.62236E8</v>
      </c>
      <c r="J97" s="119">
        <v>6.5E7</v>
      </c>
      <c r="K97" s="120">
        <v>7.111323077</v>
      </c>
      <c r="L97" s="122"/>
      <c r="M97" s="119">
        <v>-251164.0</v>
      </c>
      <c r="N97" s="120">
        <v>0.0</v>
      </c>
      <c r="O97" s="121">
        <f t="shared" si="1"/>
        <v>0</v>
      </c>
      <c r="P97" s="55">
        <v>20.75</v>
      </c>
    </row>
    <row r="98" ht="16.5" customHeight="1">
      <c r="A98" s="116">
        <v>96.0</v>
      </c>
      <c r="B98" s="117">
        <v>285130.0</v>
      </c>
      <c r="C98" s="117">
        <v>1267170.0</v>
      </c>
      <c r="D98" s="117" t="s">
        <v>314</v>
      </c>
      <c r="E98" s="117" t="s">
        <v>655</v>
      </c>
      <c r="F98" s="124" t="s">
        <v>656</v>
      </c>
      <c r="G98" s="125" t="b">
        <v>0</v>
      </c>
      <c r="H98" s="123">
        <f>4/6*100</f>
        <v>66.66666667</v>
      </c>
      <c r="I98" s="119">
        <v>4.42E8</v>
      </c>
      <c r="J98" s="119">
        <v>8.4625E7</v>
      </c>
      <c r="K98" s="120">
        <v>5.223042836</v>
      </c>
      <c r="L98" s="119">
        <v>26150.0</v>
      </c>
      <c r="M98" s="119">
        <v>254321.0</v>
      </c>
      <c r="N98" s="120">
        <v>10.28228</v>
      </c>
      <c r="O98" s="121">
        <f t="shared" si="1"/>
        <v>10.28228</v>
      </c>
      <c r="P98" s="55">
        <v>35.17</v>
      </c>
    </row>
    <row r="99" ht="16.5" customHeight="1">
      <c r="A99" s="116">
        <v>97.0</v>
      </c>
      <c r="B99" s="117">
        <v>39490.0</v>
      </c>
      <c r="C99" s="117">
        <v>296290.0</v>
      </c>
      <c r="D99" s="117" t="s">
        <v>315</v>
      </c>
      <c r="E99" s="117" t="s">
        <v>657</v>
      </c>
      <c r="F99" s="117" t="s">
        <v>658</v>
      </c>
      <c r="G99" s="118" t="s">
        <v>636</v>
      </c>
      <c r="H99" s="123">
        <f>5/8*100</f>
        <v>62.5</v>
      </c>
      <c r="I99" s="119">
        <v>2.86132124E8</v>
      </c>
      <c r="J99" s="119">
        <v>1.066012275E8</v>
      </c>
      <c r="K99" s="120">
        <v>2.684135359</v>
      </c>
      <c r="L99" s="119">
        <v>77203.0</v>
      </c>
      <c r="M99" s="119">
        <v>703371.0</v>
      </c>
      <c r="N99" s="120">
        <v>10.97614</v>
      </c>
      <c r="O99" s="121">
        <f t="shared" si="1"/>
        <v>10.97614</v>
      </c>
      <c r="P99" s="55">
        <v>44.97</v>
      </c>
    </row>
    <row r="100" ht="16.5" customHeight="1">
      <c r="A100" s="116">
        <v>98.0</v>
      </c>
      <c r="B100" s="117">
        <v>47040.0</v>
      </c>
      <c r="C100" s="117">
        <v>124540.0</v>
      </c>
      <c r="D100" s="117" t="s">
        <v>316</v>
      </c>
      <c r="E100" s="117" t="s">
        <v>659</v>
      </c>
      <c r="F100" s="124" t="s">
        <v>660</v>
      </c>
      <c r="G100" s="125" t="b">
        <v>0</v>
      </c>
      <c r="H100" s="123">
        <f>4/7*100</f>
        <v>57.14285714</v>
      </c>
      <c r="I100" s="119">
        <v>1.44E8</v>
      </c>
      <c r="J100" s="119">
        <v>7.32E7</v>
      </c>
      <c r="K100" s="120">
        <v>1.967213115</v>
      </c>
      <c r="L100" s="122"/>
      <c r="M100" s="119">
        <v>282604.0</v>
      </c>
      <c r="N100" s="120">
        <v>0.0</v>
      </c>
      <c r="O100" s="121">
        <f t="shared" si="1"/>
        <v>0</v>
      </c>
      <c r="P100" s="55">
        <v>50.76</v>
      </c>
    </row>
    <row r="101" ht="16.5" customHeight="1">
      <c r="A101" s="116">
        <v>99.0</v>
      </c>
      <c r="B101" s="117">
        <v>47810.0</v>
      </c>
      <c r="C101" s="117">
        <v>309503.0</v>
      </c>
      <c r="D101" s="117" t="s">
        <v>317</v>
      </c>
      <c r="E101" s="117" t="s">
        <v>661</v>
      </c>
      <c r="F101" s="124" t="s">
        <v>662</v>
      </c>
      <c r="G101" s="125" t="b">
        <v>0</v>
      </c>
      <c r="H101" s="123">
        <f>4/5*100</f>
        <v>80</v>
      </c>
      <c r="I101" s="119">
        <v>1.74E8</v>
      </c>
      <c r="J101" s="119">
        <v>7.7E7</v>
      </c>
      <c r="K101" s="120">
        <v>2.25974026</v>
      </c>
      <c r="L101" s="119">
        <v>19495.0</v>
      </c>
      <c r="M101" s="119">
        <v>74619.0</v>
      </c>
      <c r="N101" s="120">
        <v>26.12605</v>
      </c>
      <c r="O101" s="121">
        <f t="shared" si="1"/>
        <v>26.12605</v>
      </c>
      <c r="P101" s="55">
        <v>26.41</v>
      </c>
    </row>
    <row r="102" ht="16.5" customHeight="1">
      <c r="A102" s="116">
        <v>100.0</v>
      </c>
      <c r="B102" s="117">
        <v>23530.0</v>
      </c>
      <c r="C102" s="117">
        <v>120526.0</v>
      </c>
      <c r="D102" s="117" t="s">
        <v>319</v>
      </c>
      <c r="E102" s="117" t="s">
        <v>663</v>
      </c>
      <c r="F102" s="117" t="s">
        <v>663</v>
      </c>
      <c r="G102" s="118" t="s">
        <v>621</v>
      </c>
      <c r="H102" s="123">
        <f>5/9*100</f>
        <v>55.55555556</v>
      </c>
      <c r="I102" s="119">
        <v>7.61E8</v>
      </c>
      <c r="J102" s="119">
        <v>5.08626666666666E7</v>
      </c>
      <c r="K102" s="120">
        <v>14.96185808</v>
      </c>
      <c r="L102" s="119">
        <v>79158.0</v>
      </c>
      <c r="M102" s="119">
        <v>-785940.0</v>
      </c>
      <c r="N102" s="120">
        <v>-10.0718</v>
      </c>
      <c r="O102" s="121">
        <f t="shared" si="1"/>
        <v>10.0718</v>
      </c>
      <c r="P102" s="55">
        <v>51.65</v>
      </c>
    </row>
    <row r="103" ht="16.5" customHeight="1">
      <c r="A103" s="116">
        <v>101.0</v>
      </c>
      <c r="B103" s="117">
        <v>298020.0</v>
      </c>
      <c r="C103" s="117">
        <v>1316227.0</v>
      </c>
      <c r="D103" s="117" t="s">
        <v>320</v>
      </c>
      <c r="E103" s="117" t="s">
        <v>664</v>
      </c>
      <c r="F103" s="124" t="s">
        <v>664</v>
      </c>
      <c r="G103" s="125" t="b">
        <v>1</v>
      </c>
      <c r="H103" s="123">
        <f>4/6*100</f>
        <v>66.66666667</v>
      </c>
      <c r="I103" s="119">
        <v>1.24E8</v>
      </c>
      <c r="J103" s="119">
        <v>5.5875E7</v>
      </c>
      <c r="K103" s="120">
        <v>2.219239374</v>
      </c>
      <c r="L103" s="119">
        <v>21578.0</v>
      </c>
      <c r="M103" s="119">
        <v>136797.0</v>
      </c>
      <c r="N103" s="120">
        <v>15.77374</v>
      </c>
      <c r="O103" s="121">
        <f t="shared" si="1"/>
        <v>15.77374</v>
      </c>
      <c r="P103" s="55">
        <v>20.32</v>
      </c>
    </row>
    <row r="104" ht="16.5" customHeight="1">
      <c r="A104" s="116">
        <v>102.0</v>
      </c>
      <c r="B104" s="117">
        <v>1040.0</v>
      </c>
      <c r="C104" s="117">
        <v>148540.0</v>
      </c>
      <c r="D104" s="117" t="s">
        <v>321</v>
      </c>
      <c r="E104" s="124" t="s">
        <v>665</v>
      </c>
      <c r="F104" s="124" t="s">
        <v>585</v>
      </c>
      <c r="G104" s="125" t="b">
        <v>1</v>
      </c>
      <c r="H104" s="123">
        <f>4/7*100</f>
        <v>57.14285714</v>
      </c>
      <c r="I104" s="119">
        <v>6.25E8</v>
      </c>
      <c r="J104" s="119">
        <v>4.15E8</v>
      </c>
      <c r="K104" s="120">
        <v>1.506024096</v>
      </c>
      <c r="L104" s="119">
        <v>67175.0</v>
      </c>
      <c r="M104" s="119">
        <v>86650.0</v>
      </c>
      <c r="N104" s="120">
        <v>77.52452</v>
      </c>
      <c r="O104" s="121">
        <f t="shared" si="1"/>
        <v>77.52452</v>
      </c>
      <c r="P104" s="55">
        <v>42.07</v>
      </c>
    </row>
    <row r="105" ht="16.5" customHeight="1">
      <c r="A105" s="116">
        <v>103.0</v>
      </c>
      <c r="B105" s="117">
        <v>12750.0</v>
      </c>
      <c r="C105" s="117">
        <v>158501.0</v>
      </c>
      <c r="D105" s="117" t="s">
        <v>322</v>
      </c>
      <c r="E105" s="117" t="s">
        <v>666</v>
      </c>
      <c r="F105" s="124" t="s">
        <v>667</v>
      </c>
      <c r="G105" s="125" t="b">
        <v>1</v>
      </c>
      <c r="H105" s="123">
        <f>2/8*100</f>
        <v>25</v>
      </c>
      <c r="I105" s="119">
        <v>9.87E8</v>
      </c>
      <c r="J105" s="119">
        <v>6.1E7</v>
      </c>
      <c r="K105" s="120">
        <v>16.18032787</v>
      </c>
      <c r="L105" s="119">
        <v>84526.0</v>
      </c>
      <c r="M105" s="119">
        <v>142090.0</v>
      </c>
      <c r="N105" s="120">
        <v>59.48765</v>
      </c>
      <c r="O105" s="121">
        <f t="shared" si="1"/>
        <v>59.48765</v>
      </c>
      <c r="P105" s="55">
        <v>25.65</v>
      </c>
    </row>
    <row r="106" ht="16.5" customHeight="1">
      <c r="A106" s="116">
        <v>104.0</v>
      </c>
      <c r="B106" s="117">
        <v>282330.0</v>
      </c>
      <c r="C106" s="117">
        <v>1263022.0</v>
      </c>
      <c r="D106" s="117" t="s">
        <v>325</v>
      </c>
      <c r="E106" s="117" t="s">
        <v>668</v>
      </c>
      <c r="F106" s="124" t="s">
        <v>669</v>
      </c>
      <c r="G106" s="125" t="b">
        <v>1</v>
      </c>
      <c r="H106" s="123">
        <f t="shared" ref="H106:H107" si="7">4/7*100</f>
        <v>57.14285714</v>
      </c>
      <c r="I106" s="119">
        <v>6.88E8</v>
      </c>
      <c r="J106" s="119">
        <v>5.1E7</v>
      </c>
      <c r="K106" s="120">
        <v>13.49019608</v>
      </c>
      <c r="L106" s="119">
        <v>41460.0</v>
      </c>
      <c r="M106" s="119">
        <v>122711.0</v>
      </c>
      <c r="N106" s="120">
        <v>33.7867</v>
      </c>
      <c r="O106" s="121">
        <f t="shared" si="1"/>
        <v>33.7867</v>
      </c>
      <c r="P106" s="55">
        <v>55.1</v>
      </c>
    </row>
    <row r="107" ht="16.5" customHeight="1">
      <c r="A107" s="116">
        <v>105.0</v>
      </c>
      <c r="B107" s="117">
        <v>42660.0</v>
      </c>
      <c r="C107" s="117">
        <v>111704.0</v>
      </c>
      <c r="D107" s="117" t="s">
        <v>327</v>
      </c>
      <c r="E107" s="117" t="s">
        <v>670</v>
      </c>
      <c r="F107" s="124" t="s">
        <v>670</v>
      </c>
      <c r="G107" s="125" t="b">
        <v>1</v>
      </c>
      <c r="H107" s="123">
        <f t="shared" si="7"/>
        <v>57.14285714</v>
      </c>
      <c r="I107" s="119">
        <v>1.78E8</v>
      </c>
      <c r="J107" s="119">
        <v>6.0E7</v>
      </c>
      <c r="K107" s="120">
        <v>2.966666667</v>
      </c>
      <c r="L107" s="122"/>
      <c r="M107" s="119">
        <v>86573.0</v>
      </c>
      <c r="N107" s="120">
        <v>0.0</v>
      </c>
      <c r="O107" s="121">
        <f t="shared" si="1"/>
        <v>0</v>
      </c>
      <c r="P107" s="55">
        <v>55.7</v>
      </c>
    </row>
    <row r="108" ht="16.5" customHeight="1">
      <c r="A108" s="116">
        <v>106.0</v>
      </c>
      <c r="B108" s="117">
        <v>47050.0</v>
      </c>
      <c r="C108" s="117">
        <v>124504.0</v>
      </c>
      <c r="D108" s="117" t="s">
        <v>328</v>
      </c>
      <c r="E108" s="117" t="s">
        <v>671</v>
      </c>
      <c r="F108" s="124" t="s">
        <v>671</v>
      </c>
      <c r="G108" s="125" t="b">
        <v>1</v>
      </c>
      <c r="H108" s="118" t="s">
        <v>498</v>
      </c>
      <c r="I108" s="119">
        <v>2.04E8</v>
      </c>
      <c r="J108" s="119">
        <v>9.7E7</v>
      </c>
      <c r="K108" s="120">
        <v>2.103092784</v>
      </c>
      <c r="L108" s="119">
        <v>86362.0</v>
      </c>
      <c r="M108" s="119">
        <v>238557.0</v>
      </c>
      <c r="N108" s="120">
        <v>36.20183</v>
      </c>
      <c r="O108" s="121">
        <f t="shared" si="1"/>
        <v>36.20183</v>
      </c>
      <c r="P108" s="55">
        <v>62.9</v>
      </c>
    </row>
    <row r="109" ht="16.5" customHeight="1">
      <c r="A109" s="116">
        <v>107.0</v>
      </c>
      <c r="B109" s="117">
        <v>64350.0</v>
      </c>
      <c r="C109" s="117">
        <v>302926.0</v>
      </c>
      <c r="D109" s="117" t="s">
        <v>329</v>
      </c>
      <c r="E109" s="124" t="s">
        <v>672</v>
      </c>
      <c r="F109" s="124" t="s">
        <v>672</v>
      </c>
      <c r="G109" s="125" t="b">
        <v>1</v>
      </c>
      <c r="H109" s="123">
        <f>4/7*100</f>
        <v>57.14285714</v>
      </c>
      <c r="I109" s="119">
        <v>2.92E8</v>
      </c>
      <c r="J109" s="119">
        <v>7.575E7</v>
      </c>
      <c r="K109" s="120">
        <v>3.854785479</v>
      </c>
      <c r="L109" s="122"/>
      <c r="M109" s="119">
        <v>31021.0</v>
      </c>
      <c r="N109" s="120">
        <v>0.0</v>
      </c>
      <c r="O109" s="121">
        <f t="shared" si="1"/>
        <v>0</v>
      </c>
      <c r="P109" s="55">
        <v>33.77</v>
      </c>
    </row>
    <row r="110" ht="16.5" customHeight="1">
      <c r="A110" s="116">
        <v>108.0</v>
      </c>
      <c r="B110" s="117">
        <v>26960.0</v>
      </c>
      <c r="C110" s="117">
        <v>144395.0</v>
      </c>
      <c r="D110" s="117" t="s">
        <v>331</v>
      </c>
      <c r="E110" s="117" t="s">
        <v>673</v>
      </c>
      <c r="F110" s="124" t="s">
        <v>673</v>
      </c>
      <c r="G110" s="125" t="b">
        <v>1</v>
      </c>
      <c r="H110" s="123">
        <f>1/4*100</f>
        <v>25</v>
      </c>
      <c r="I110" s="119">
        <v>2.61136E8</v>
      </c>
      <c r="J110" s="119">
        <v>6.14905E7</v>
      </c>
      <c r="K110" s="120">
        <v>4.246769826</v>
      </c>
      <c r="L110" s="119">
        <v>69071.0</v>
      </c>
      <c r="M110" s="119">
        <v>117031.0</v>
      </c>
      <c r="N110" s="120">
        <v>59.01941</v>
      </c>
      <c r="O110" s="121">
        <f t="shared" si="1"/>
        <v>59.01941</v>
      </c>
      <c r="P110" s="55">
        <v>67.36</v>
      </c>
    </row>
    <row r="111" ht="16.5" customHeight="1">
      <c r="A111" s="116">
        <v>109.0</v>
      </c>
      <c r="B111" s="117">
        <v>204320.0</v>
      </c>
      <c r="C111" s="117">
        <v>1042775.0</v>
      </c>
      <c r="D111" s="117" t="s">
        <v>332</v>
      </c>
      <c r="E111" s="117" t="s">
        <v>674</v>
      </c>
      <c r="F111" s="124" t="s">
        <v>675</v>
      </c>
      <c r="G111" s="125" t="b">
        <v>1</v>
      </c>
      <c r="H111" s="123">
        <f>4/7*100</f>
        <v>57.14285714</v>
      </c>
      <c r="I111" s="119">
        <v>8.01E8</v>
      </c>
      <c r="J111" s="119">
        <v>7.5E7</v>
      </c>
      <c r="K111" s="120">
        <v>10.68</v>
      </c>
      <c r="L111" s="122"/>
      <c r="M111" s="119">
        <v>5789.0</v>
      </c>
      <c r="N111" s="120">
        <v>0.0</v>
      </c>
      <c r="O111" s="121">
        <f t="shared" si="1"/>
        <v>0</v>
      </c>
      <c r="P111" s="55">
        <v>30.25</v>
      </c>
    </row>
    <row r="112" ht="16.5" customHeight="1">
      <c r="A112" s="116">
        <v>110.0</v>
      </c>
      <c r="B112" s="117">
        <v>9240.0</v>
      </c>
      <c r="C112" s="117">
        <v>161693.0</v>
      </c>
      <c r="D112" s="117" t="s">
        <v>333</v>
      </c>
      <c r="E112" s="117" t="s">
        <v>676</v>
      </c>
      <c r="F112" s="124" t="s">
        <v>677</v>
      </c>
      <c r="G112" s="125" t="b">
        <v>1</v>
      </c>
      <c r="H112" s="123">
        <f>4/6*100</f>
        <v>66.66666667</v>
      </c>
      <c r="I112" s="119">
        <v>5.41E8</v>
      </c>
      <c r="J112" s="119">
        <v>4.78571428571428E7</v>
      </c>
      <c r="K112" s="120">
        <v>11.30447761</v>
      </c>
      <c r="L112" s="119">
        <v>22437.0</v>
      </c>
      <c r="M112" s="119">
        <v>66841.0</v>
      </c>
      <c r="N112" s="120">
        <v>33.56772</v>
      </c>
      <c r="O112" s="121">
        <f t="shared" si="1"/>
        <v>33.56772</v>
      </c>
      <c r="P112" s="55">
        <v>20.97</v>
      </c>
    </row>
    <row r="113" ht="16.5" customHeight="1">
      <c r="A113" s="116">
        <v>111.0</v>
      </c>
      <c r="B113" s="117">
        <v>10620.0</v>
      </c>
      <c r="C113" s="117">
        <v>164609.0</v>
      </c>
      <c r="D113" s="117" t="s">
        <v>334</v>
      </c>
      <c r="E113" s="117" t="s">
        <v>678</v>
      </c>
      <c r="F113" s="124" t="s">
        <v>678</v>
      </c>
      <c r="G113" s="125" t="b">
        <v>1</v>
      </c>
      <c r="H113" s="123">
        <f>3/5*100</f>
        <v>60</v>
      </c>
      <c r="I113" s="119">
        <v>1.78547E8</v>
      </c>
      <c r="J113" s="119">
        <v>5.60415E7</v>
      </c>
      <c r="K113" s="120">
        <v>3.185978248</v>
      </c>
      <c r="L113" s="122"/>
      <c r="M113" s="119">
        <v>23010.0</v>
      </c>
      <c r="N113" s="120">
        <v>0.0</v>
      </c>
      <c r="O113" s="121">
        <f t="shared" si="1"/>
        <v>0</v>
      </c>
      <c r="P113" s="55">
        <v>42.55</v>
      </c>
    </row>
    <row r="114" ht="16.5" customHeight="1">
      <c r="A114" s="116">
        <v>112.0</v>
      </c>
      <c r="B114" s="117">
        <v>88350.0</v>
      </c>
      <c r="C114" s="117">
        <v>113058.0</v>
      </c>
      <c r="D114" s="117" t="s">
        <v>335</v>
      </c>
      <c r="E114" s="117" t="s">
        <v>679</v>
      </c>
      <c r="F114" s="124" t="s">
        <v>679</v>
      </c>
      <c r="G114" s="125" t="b">
        <v>1</v>
      </c>
      <c r="H114" s="123">
        <f>4/7*100</f>
        <v>57.14285714</v>
      </c>
      <c r="I114" s="119">
        <v>3.43E8</v>
      </c>
      <c r="J114" s="119">
        <v>8.7E7</v>
      </c>
      <c r="K114" s="120">
        <v>3.942528736</v>
      </c>
      <c r="L114" s="119">
        <v>22542.0</v>
      </c>
      <c r="M114" s="119">
        <v>235078.0</v>
      </c>
      <c r="N114" s="120">
        <v>9.589158</v>
      </c>
      <c r="O114" s="121">
        <f t="shared" si="1"/>
        <v>9.589158</v>
      </c>
      <c r="P114" s="55">
        <v>44.99</v>
      </c>
    </row>
    <row r="115" ht="16.5" customHeight="1">
      <c r="A115" s="116">
        <v>113.0</v>
      </c>
      <c r="B115" s="117">
        <v>30000.0</v>
      </c>
      <c r="C115" s="117">
        <v>148276.0</v>
      </c>
      <c r="D115" s="117" t="s">
        <v>336</v>
      </c>
      <c r="E115" s="117" t="s">
        <v>680</v>
      </c>
      <c r="F115" s="124" t="s">
        <v>680</v>
      </c>
      <c r="G115" s="125" t="b">
        <v>1</v>
      </c>
      <c r="H115" s="123">
        <f>2/6*100</f>
        <v>33.33333333</v>
      </c>
      <c r="I115" s="119">
        <v>1.115E9</v>
      </c>
      <c r="J115" s="119">
        <v>1.07E8</v>
      </c>
      <c r="K115" s="120">
        <v>10.42056075</v>
      </c>
      <c r="L115" s="119">
        <v>85074.0</v>
      </c>
      <c r="M115" s="119">
        <v>157400.0</v>
      </c>
      <c r="N115" s="120">
        <v>54.04956</v>
      </c>
      <c r="O115" s="121">
        <f t="shared" si="1"/>
        <v>54.04956</v>
      </c>
      <c r="P115" s="55">
        <v>28.58</v>
      </c>
    </row>
    <row r="116" ht="16.5" customHeight="1">
      <c r="A116" s="116">
        <v>114.0</v>
      </c>
      <c r="B116" s="117">
        <v>81660.0</v>
      </c>
      <c r="C116" s="117">
        <v>195229.0</v>
      </c>
      <c r="D116" s="117" t="s">
        <v>338</v>
      </c>
      <c r="E116" s="117" t="s">
        <v>681</v>
      </c>
      <c r="F116" s="117" t="s">
        <v>682</v>
      </c>
      <c r="G116" s="118" t="s">
        <v>636</v>
      </c>
      <c r="H116" s="123">
        <f>3/7*100</f>
        <v>42.85714286</v>
      </c>
      <c r="I116" s="119">
        <v>5.27E8</v>
      </c>
      <c r="J116" s="119">
        <v>4.95E7</v>
      </c>
      <c r="K116" s="120">
        <v>10.64646465</v>
      </c>
      <c r="L116" s="119">
        <v>11122.0</v>
      </c>
      <c r="M116" s="119">
        <v>197739.0</v>
      </c>
      <c r="N116" s="120">
        <v>5.624586</v>
      </c>
      <c r="O116" s="121">
        <f t="shared" si="1"/>
        <v>5.624586</v>
      </c>
      <c r="P116" s="55">
        <v>21.64</v>
      </c>
    </row>
    <row r="117" ht="16.5" customHeight="1">
      <c r="A117" s="116">
        <v>115.0</v>
      </c>
      <c r="B117" s="117">
        <v>298050.0</v>
      </c>
      <c r="C117" s="117">
        <v>1316254.0</v>
      </c>
      <c r="D117" s="117" t="s">
        <v>339</v>
      </c>
      <c r="E117" s="117" t="s">
        <v>683</v>
      </c>
      <c r="F117" s="124" t="s">
        <v>683</v>
      </c>
      <c r="G117" s="125" t="b">
        <v>1</v>
      </c>
      <c r="H117" s="123">
        <f>3/5*100</f>
        <v>60</v>
      </c>
      <c r="I117" s="119">
        <v>1.36E8</v>
      </c>
      <c r="J117" s="119">
        <v>5.95E7</v>
      </c>
      <c r="K117" s="120">
        <v>2.285714286</v>
      </c>
      <c r="L117" s="122"/>
      <c r="M117" s="119">
        <v>79.0</v>
      </c>
      <c r="N117" s="120">
        <v>0.0</v>
      </c>
      <c r="O117" s="121">
        <f t="shared" si="1"/>
        <v>0</v>
      </c>
      <c r="P117" s="55">
        <v>21.2</v>
      </c>
    </row>
    <row r="118" ht="16.5" customHeight="1">
      <c r="A118" s="116">
        <v>116.0</v>
      </c>
      <c r="B118" s="117">
        <v>4170.0</v>
      </c>
      <c r="C118" s="117">
        <v>136378.0</v>
      </c>
      <c r="D118" s="117" t="s">
        <v>340</v>
      </c>
      <c r="E118" s="124" t="s">
        <v>684</v>
      </c>
      <c r="F118" s="124" t="s">
        <v>684</v>
      </c>
      <c r="G118" s="118" t="s">
        <v>621</v>
      </c>
      <c r="H118" s="118" t="s">
        <v>498</v>
      </c>
      <c r="I118" s="119">
        <v>5.76E8</v>
      </c>
      <c r="J118" s="119">
        <v>6.65E7</v>
      </c>
      <c r="K118" s="120">
        <v>8.661654135</v>
      </c>
      <c r="L118" s="119">
        <v>14755.0</v>
      </c>
      <c r="M118" s="119">
        <v>-103494.0</v>
      </c>
      <c r="N118" s="120">
        <v>-14.2569</v>
      </c>
      <c r="O118" s="121">
        <f t="shared" si="1"/>
        <v>14.2569</v>
      </c>
      <c r="P118" s="55">
        <v>28.56</v>
      </c>
    </row>
    <row r="119" ht="16.5" customHeight="1">
      <c r="A119" s="116">
        <v>117.0</v>
      </c>
      <c r="B119" s="117">
        <v>880.0</v>
      </c>
      <c r="C119" s="117">
        <v>160588.0</v>
      </c>
      <c r="D119" s="117" t="s">
        <v>341</v>
      </c>
      <c r="E119" s="117" t="s">
        <v>685</v>
      </c>
      <c r="F119" s="124" t="s">
        <v>686</v>
      </c>
      <c r="G119" s="125" t="b">
        <v>1</v>
      </c>
      <c r="H119" s="123">
        <f>5/7*100</f>
        <v>71.42857143</v>
      </c>
      <c r="I119" s="119">
        <v>3.45E8</v>
      </c>
      <c r="J119" s="119">
        <v>5.95E7</v>
      </c>
      <c r="K119" s="120">
        <v>5.798319328</v>
      </c>
      <c r="L119" s="119">
        <v>65443.0</v>
      </c>
      <c r="M119" s="119">
        <v>213815.0</v>
      </c>
      <c r="N119" s="120">
        <v>30.6073</v>
      </c>
      <c r="O119" s="121">
        <f t="shared" si="1"/>
        <v>30.6073</v>
      </c>
      <c r="P119" s="55">
        <v>36.26</v>
      </c>
    </row>
    <row r="120" ht="16.5" customHeight="1">
      <c r="A120" s="116">
        <v>118.0</v>
      </c>
      <c r="B120" s="117">
        <v>990.0</v>
      </c>
      <c r="C120" s="117">
        <v>160843.0</v>
      </c>
      <c r="D120" s="117" t="s">
        <v>342</v>
      </c>
      <c r="E120" s="117" t="s">
        <v>687</v>
      </c>
      <c r="F120" s="124" t="s">
        <v>687</v>
      </c>
      <c r="G120" s="125" t="b">
        <v>1</v>
      </c>
      <c r="H120" s="123">
        <f>6/8*100</f>
        <v>75</v>
      </c>
      <c r="I120" s="119">
        <v>6.57E8</v>
      </c>
      <c r="J120" s="119">
        <v>6.95E7</v>
      </c>
      <c r="K120" s="120">
        <v>9.45323741</v>
      </c>
      <c r="L120" s="119">
        <v>15207.0</v>
      </c>
      <c r="M120" s="119">
        <v>166026.0</v>
      </c>
      <c r="N120" s="120">
        <v>9.159409</v>
      </c>
      <c r="O120" s="121">
        <f t="shared" si="1"/>
        <v>9.159409</v>
      </c>
      <c r="P120" s="55">
        <v>17.2</v>
      </c>
    </row>
    <row r="121" ht="16.5" customHeight="1">
      <c r="A121" s="116">
        <v>119.0</v>
      </c>
      <c r="B121" s="117">
        <v>375500.0</v>
      </c>
      <c r="C121" s="117">
        <v>1524093.0</v>
      </c>
      <c r="D121" s="117" t="s">
        <v>343</v>
      </c>
      <c r="E121" s="124" t="s">
        <v>688</v>
      </c>
      <c r="F121" s="124" t="s">
        <v>688</v>
      </c>
      <c r="G121" s="125" t="b">
        <v>1</v>
      </c>
      <c r="H121" s="123">
        <f>3/5*100</f>
        <v>60</v>
      </c>
      <c r="I121" s="122"/>
      <c r="J121" s="122"/>
      <c r="K121" s="122"/>
      <c r="L121" s="122"/>
      <c r="M121" s="122"/>
      <c r="N121" s="122"/>
      <c r="O121" s="121">
        <f t="shared" si="1"/>
        <v>0</v>
      </c>
      <c r="P121" s="55">
        <v>0.0</v>
      </c>
    </row>
    <row r="122" ht="16.5" customHeight="1">
      <c r="A122" s="116">
        <v>120.0</v>
      </c>
      <c r="B122" s="117">
        <v>138930.0</v>
      </c>
      <c r="C122" s="117">
        <v>858364.0</v>
      </c>
      <c r="D122" s="117" t="s">
        <v>344</v>
      </c>
      <c r="E122" s="124" t="s">
        <v>689</v>
      </c>
      <c r="F122" s="117" t="s">
        <v>690</v>
      </c>
      <c r="G122" s="118" t="s">
        <v>636</v>
      </c>
      <c r="H122" s="123">
        <f>6/8*100</f>
        <v>75</v>
      </c>
      <c r="I122" s="119">
        <v>1.9E8</v>
      </c>
      <c r="J122" s="119">
        <v>1.18E8</v>
      </c>
      <c r="K122" s="120">
        <v>1.610169492</v>
      </c>
      <c r="L122" s="119">
        <v>103818.0</v>
      </c>
      <c r="M122" s="119">
        <v>519315.0</v>
      </c>
      <c r="N122" s="120">
        <v>19.99133</v>
      </c>
      <c r="O122" s="121">
        <f t="shared" si="1"/>
        <v>19.99133</v>
      </c>
      <c r="P122" s="55">
        <v>13.5</v>
      </c>
    </row>
    <row r="123" ht="16.5" customHeight="1">
      <c r="A123" s="116">
        <v>121.0</v>
      </c>
      <c r="B123" s="117">
        <v>12450.0</v>
      </c>
      <c r="C123" s="117">
        <v>126566.0</v>
      </c>
      <c r="D123" s="117" t="s">
        <v>345</v>
      </c>
      <c r="E123" s="117" t="s">
        <v>691</v>
      </c>
      <c r="F123" s="117" t="s">
        <v>691</v>
      </c>
      <c r="G123" s="118" t="s">
        <v>621</v>
      </c>
      <c r="H123" s="123">
        <f>4/7*100</f>
        <v>57.14285714</v>
      </c>
      <c r="I123" s="119">
        <v>1.57E8</v>
      </c>
      <c r="J123" s="119">
        <v>6.9E7</v>
      </c>
      <c r="K123" s="120">
        <v>2.275362319</v>
      </c>
      <c r="L123" s="119">
        <v>30366.0</v>
      </c>
      <c r="M123" s="119">
        <v>121426.0</v>
      </c>
      <c r="N123" s="120">
        <v>25.00782</v>
      </c>
      <c r="O123" s="121">
        <f t="shared" si="1"/>
        <v>25.00782</v>
      </c>
      <c r="P123" s="55">
        <v>33.98</v>
      </c>
    </row>
    <row r="124" ht="16.5" customHeight="1">
      <c r="A124" s="116">
        <v>122.0</v>
      </c>
      <c r="B124" s="117">
        <v>11210.0</v>
      </c>
      <c r="C124" s="117">
        <v>106623.0</v>
      </c>
      <c r="D124" s="117" t="s">
        <v>346</v>
      </c>
      <c r="E124" s="124" t="s">
        <v>692</v>
      </c>
      <c r="F124" s="124" t="s">
        <v>692</v>
      </c>
      <c r="G124" s="125" t="b">
        <v>1</v>
      </c>
      <c r="H124" s="118" t="s">
        <v>498</v>
      </c>
      <c r="I124" s="119">
        <v>4.71E8</v>
      </c>
      <c r="J124" s="119">
        <v>6.95E7</v>
      </c>
      <c r="K124" s="120">
        <v>6.776978417</v>
      </c>
      <c r="L124" s="119">
        <v>18593.0</v>
      </c>
      <c r="M124" s="119">
        <v>60971.0</v>
      </c>
      <c r="N124" s="120">
        <v>30.49483</v>
      </c>
      <c r="O124" s="121">
        <f t="shared" si="1"/>
        <v>30.49483</v>
      </c>
      <c r="P124" s="55">
        <v>38.79</v>
      </c>
    </row>
    <row r="125" ht="16.5" customHeight="1">
      <c r="A125" s="116">
        <v>123.0</v>
      </c>
      <c r="B125" s="117">
        <v>4800.0</v>
      </c>
      <c r="C125" s="117">
        <v>117188.0</v>
      </c>
      <c r="D125" s="117" t="s">
        <v>347</v>
      </c>
      <c r="E125" s="117" t="s">
        <v>693</v>
      </c>
      <c r="F125" s="124" t="s">
        <v>694</v>
      </c>
      <c r="G125" s="125" t="b">
        <v>1</v>
      </c>
      <c r="H125" s="123">
        <f>6/9*100</f>
        <v>66.66666667</v>
      </c>
      <c r="I125" s="119">
        <v>8.18E8</v>
      </c>
      <c r="J125" s="119">
        <v>7.05E7</v>
      </c>
      <c r="K125" s="120">
        <v>11.60283688</v>
      </c>
      <c r="L125" s="119">
        <v>99547.0</v>
      </c>
      <c r="M125" s="119">
        <v>-52770.0</v>
      </c>
      <c r="N125" s="120">
        <v>-188.643</v>
      </c>
      <c r="O125" s="121">
        <f t="shared" si="1"/>
        <v>188.643</v>
      </c>
      <c r="P125" s="55">
        <v>53.7</v>
      </c>
    </row>
    <row r="126" ht="16.5" customHeight="1">
      <c r="A126" s="116">
        <v>124.0</v>
      </c>
      <c r="B126" s="117">
        <v>120110.0</v>
      </c>
      <c r="C126" s="117">
        <v>795135.0</v>
      </c>
      <c r="D126" s="117" t="s">
        <v>348</v>
      </c>
      <c r="E126" s="117" t="s">
        <v>695</v>
      </c>
      <c r="F126" s="124" t="s">
        <v>695</v>
      </c>
      <c r="G126" s="125" t="b">
        <v>1</v>
      </c>
      <c r="H126" s="118" t="s">
        <v>498</v>
      </c>
      <c r="I126" s="119">
        <v>1.5542E8</v>
      </c>
      <c r="J126" s="119">
        <v>6.112325E7</v>
      </c>
      <c r="K126" s="120">
        <v>2.542731285</v>
      </c>
      <c r="L126" s="119">
        <v>29885.0</v>
      </c>
      <c r="M126" s="119">
        <v>205512.0</v>
      </c>
      <c r="N126" s="120">
        <v>14.54173</v>
      </c>
      <c r="O126" s="121">
        <f t="shared" si="1"/>
        <v>14.54173</v>
      </c>
      <c r="P126" s="55">
        <v>35.4</v>
      </c>
    </row>
    <row r="127" ht="16.5" customHeight="1">
      <c r="A127" s="116">
        <v>125.0</v>
      </c>
      <c r="B127" s="117">
        <v>1450.0</v>
      </c>
      <c r="C127" s="117">
        <v>164973.0</v>
      </c>
      <c r="D127" s="117" t="s">
        <v>350</v>
      </c>
      <c r="E127" s="117" t="s">
        <v>696</v>
      </c>
      <c r="F127" s="117" t="s">
        <v>697</v>
      </c>
      <c r="G127" s="118" t="s">
        <v>636</v>
      </c>
      <c r="H127" s="123">
        <f>4/7*100</f>
        <v>57.14285714</v>
      </c>
      <c r="I127" s="119">
        <v>9.2E8</v>
      </c>
      <c r="J127" s="119">
        <v>8.8E7</v>
      </c>
      <c r="K127" s="120">
        <v>10.45454545</v>
      </c>
      <c r="L127" s="119">
        <v>79415.0</v>
      </c>
      <c r="M127" s="119">
        <v>331854.0</v>
      </c>
      <c r="N127" s="120">
        <v>23.9307</v>
      </c>
      <c r="O127" s="121">
        <f t="shared" si="1"/>
        <v>23.9307</v>
      </c>
      <c r="P127" s="55">
        <v>21.9</v>
      </c>
    </row>
    <row r="128" ht="16.5" customHeight="1">
      <c r="A128" s="116">
        <v>126.0</v>
      </c>
      <c r="B128" s="117">
        <v>80.0</v>
      </c>
      <c r="C128" s="117">
        <v>150244.0</v>
      </c>
      <c r="D128" s="117" t="s">
        <v>351</v>
      </c>
      <c r="E128" s="117" t="s">
        <v>698</v>
      </c>
      <c r="F128" s="124" t="s">
        <v>698</v>
      </c>
      <c r="G128" s="125" t="b">
        <v>1</v>
      </c>
      <c r="H128" s="123">
        <f>2/4*100</f>
        <v>50</v>
      </c>
      <c r="I128" s="119">
        <v>1.5518829E8</v>
      </c>
      <c r="J128" s="119">
        <v>9.09760135E7</v>
      </c>
      <c r="K128" s="120">
        <v>1.705815457</v>
      </c>
      <c r="L128" s="119">
        <v>52394.0</v>
      </c>
      <c r="M128" s="119">
        <v>86695.0</v>
      </c>
      <c r="N128" s="120">
        <v>60.43486</v>
      </c>
      <c r="O128" s="121">
        <f t="shared" si="1"/>
        <v>60.43486</v>
      </c>
      <c r="P128" s="55">
        <v>51.22</v>
      </c>
    </row>
    <row r="129" ht="16.5" customHeight="1">
      <c r="A129" s="116">
        <v>127.0</v>
      </c>
      <c r="B129" s="117">
        <v>1440.0</v>
      </c>
      <c r="C129" s="117">
        <v>113207.0</v>
      </c>
      <c r="D129" s="117" t="s">
        <v>352</v>
      </c>
      <c r="E129" s="124" t="s">
        <v>699</v>
      </c>
      <c r="F129" s="124" t="s">
        <v>699</v>
      </c>
      <c r="G129" s="125" t="b">
        <v>1</v>
      </c>
      <c r="H129" s="123">
        <f>3/7*100</f>
        <v>42.85714286</v>
      </c>
      <c r="I129" s="119">
        <v>1.7E7</v>
      </c>
      <c r="J129" s="119">
        <v>5.46666666666666E7</v>
      </c>
      <c r="K129" s="120">
        <v>0.31097561</v>
      </c>
      <c r="L129" s="122"/>
      <c r="M129" s="119">
        <v>2684.0</v>
      </c>
      <c r="N129" s="120">
        <v>0.0</v>
      </c>
      <c r="O129" s="121">
        <f t="shared" si="1"/>
        <v>0</v>
      </c>
      <c r="P129" s="55">
        <v>54.94</v>
      </c>
    </row>
    <row r="130" ht="16.5" customHeight="1">
      <c r="A130" s="116">
        <v>128.0</v>
      </c>
      <c r="B130" s="117">
        <v>3090.0</v>
      </c>
      <c r="C130" s="117">
        <v>111810.0</v>
      </c>
      <c r="D130" s="117" t="s">
        <v>353</v>
      </c>
      <c r="E130" s="124" t="s">
        <v>700</v>
      </c>
      <c r="F130" s="124" t="s">
        <v>701</v>
      </c>
      <c r="G130" s="125" t="b">
        <v>1</v>
      </c>
      <c r="H130" s="123">
        <f>2/5*100</f>
        <v>40</v>
      </c>
      <c r="I130" s="119">
        <v>1.12E8</v>
      </c>
      <c r="J130" s="119">
        <v>6.6E7</v>
      </c>
      <c r="K130" s="120">
        <v>1.696969697</v>
      </c>
      <c r="L130" s="119">
        <v>4155.0</v>
      </c>
      <c r="M130" s="119">
        <v>98379.0</v>
      </c>
      <c r="N130" s="120">
        <v>4.223462</v>
      </c>
      <c r="O130" s="121">
        <f t="shared" si="1"/>
        <v>4.223462</v>
      </c>
      <c r="P130" s="55">
        <v>24.15</v>
      </c>
    </row>
    <row r="131" ht="16.5" customHeight="1">
      <c r="A131" s="116">
        <v>129.0</v>
      </c>
      <c r="B131" s="117">
        <v>17800.0</v>
      </c>
      <c r="C131" s="117">
        <v>164724.0</v>
      </c>
      <c r="D131" s="117" t="s">
        <v>354</v>
      </c>
      <c r="E131" s="117" t="s">
        <v>702</v>
      </c>
      <c r="F131" s="124" t="s">
        <v>475</v>
      </c>
      <c r="G131" s="125" t="s">
        <v>475</v>
      </c>
      <c r="H131" s="118" t="s">
        <v>703</v>
      </c>
      <c r="I131" s="119">
        <v>5.8E8</v>
      </c>
      <c r="J131" s="119">
        <v>6.15E7</v>
      </c>
      <c r="K131" s="120">
        <v>9.430894309</v>
      </c>
      <c r="L131" s="119">
        <v>32652.0</v>
      </c>
      <c r="M131" s="119">
        <v>95169.0</v>
      </c>
      <c r="N131" s="120">
        <v>34.30949</v>
      </c>
      <c r="O131" s="121">
        <f t="shared" si="1"/>
        <v>34.30949</v>
      </c>
      <c r="P131" s="55">
        <v>10.6</v>
      </c>
    </row>
    <row r="132" ht="16.5" customHeight="1">
      <c r="A132" s="116">
        <v>130.0</v>
      </c>
      <c r="B132" s="117">
        <v>10120.0</v>
      </c>
      <c r="C132" s="117">
        <v>105855.0</v>
      </c>
      <c r="D132" s="117" t="s">
        <v>355</v>
      </c>
      <c r="E132" s="117" t="s">
        <v>704</v>
      </c>
      <c r="F132" s="124" t="s">
        <v>705</v>
      </c>
      <c r="G132" s="125" t="b">
        <v>1</v>
      </c>
      <c r="H132" s="123">
        <f t="shared" ref="H132:H133" si="8">4/7*100</f>
        <v>57.14285714</v>
      </c>
      <c r="I132" s="119">
        <v>1.018E9</v>
      </c>
      <c r="J132" s="119">
        <v>6.5E7</v>
      </c>
      <c r="K132" s="120">
        <v>15.66153846</v>
      </c>
      <c r="L132" s="119">
        <v>32258.0</v>
      </c>
      <c r="M132" s="119">
        <v>85177.0</v>
      </c>
      <c r="N132" s="120">
        <v>37.87173</v>
      </c>
      <c r="O132" s="121">
        <f t="shared" si="1"/>
        <v>37.87173</v>
      </c>
      <c r="P132" s="55">
        <v>48.25</v>
      </c>
    </row>
    <row r="133" ht="16.5" customHeight="1">
      <c r="A133" s="116">
        <v>131.0</v>
      </c>
      <c r="B133" s="117">
        <v>6260.0</v>
      </c>
      <c r="C133" s="117">
        <v>105952.0</v>
      </c>
      <c r="D133" s="117" t="s">
        <v>357</v>
      </c>
      <c r="E133" s="124" t="s">
        <v>706</v>
      </c>
      <c r="F133" s="124" t="s">
        <v>706</v>
      </c>
      <c r="G133" s="125" t="b">
        <v>1</v>
      </c>
      <c r="H133" s="123">
        <f t="shared" si="8"/>
        <v>57.14285714</v>
      </c>
      <c r="I133" s="119">
        <v>1.526E9</v>
      </c>
      <c r="J133" s="119">
        <v>9.8E7</v>
      </c>
      <c r="K133" s="120">
        <v>15.57142857</v>
      </c>
      <c r="L133" s="119">
        <v>40262.0</v>
      </c>
      <c r="M133" s="119">
        <v>126850.0</v>
      </c>
      <c r="N133" s="120">
        <v>31.73985</v>
      </c>
      <c r="O133" s="121">
        <f t="shared" si="1"/>
        <v>31.73985</v>
      </c>
      <c r="P133" s="55">
        <v>34.94</v>
      </c>
    </row>
    <row r="134" ht="16.5" customHeight="1">
      <c r="A134" s="116">
        <v>132.0</v>
      </c>
      <c r="B134" s="117">
        <v>52690.0</v>
      </c>
      <c r="C134" s="117">
        <v>159209.0</v>
      </c>
      <c r="D134" s="117" t="s">
        <v>359</v>
      </c>
      <c r="E134" s="124" t="s">
        <v>707</v>
      </c>
      <c r="F134" s="124" t="s">
        <v>475</v>
      </c>
      <c r="G134" s="125" t="s">
        <v>475</v>
      </c>
      <c r="H134" s="118" t="s">
        <v>708</v>
      </c>
      <c r="I134" s="119">
        <v>5.875E7</v>
      </c>
      <c r="J134" s="119">
        <v>6.4E7</v>
      </c>
      <c r="K134" s="120">
        <v>0.91796875</v>
      </c>
      <c r="L134" s="119">
        <v>10728.0</v>
      </c>
      <c r="M134" s="119">
        <v>20160.0</v>
      </c>
      <c r="N134" s="120">
        <v>53.21429</v>
      </c>
      <c r="O134" s="121">
        <f t="shared" si="1"/>
        <v>53.21429</v>
      </c>
      <c r="P134" s="55">
        <v>65.77</v>
      </c>
    </row>
    <row r="135" ht="16.5" customHeight="1">
      <c r="A135" s="116">
        <v>133.0</v>
      </c>
      <c r="B135" s="117">
        <v>69620.0</v>
      </c>
      <c r="C135" s="117">
        <v>427483.0</v>
      </c>
      <c r="D135" s="117" t="s">
        <v>360</v>
      </c>
      <c r="E135" s="117" t="s">
        <v>709</v>
      </c>
      <c r="F135" s="124" t="s">
        <v>701</v>
      </c>
      <c r="G135" s="125" t="b">
        <v>1</v>
      </c>
      <c r="H135" s="123">
        <f>2/5*100</f>
        <v>40</v>
      </c>
      <c r="I135" s="119">
        <v>1.77E8</v>
      </c>
      <c r="J135" s="119">
        <v>6.2E7</v>
      </c>
      <c r="K135" s="120">
        <v>2.85483871</v>
      </c>
      <c r="L135" s="119">
        <v>6458.0</v>
      </c>
      <c r="M135" s="119">
        <v>12753.0</v>
      </c>
      <c r="N135" s="120">
        <v>50.63907</v>
      </c>
      <c r="O135" s="121">
        <f t="shared" si="1"/>
        <v>50.63907</v>
      </c>
      <c r="P135" s="55">
        <v>45.07</v>
      </c>
    </row>
    <row r="136" ht="16.5" customHeight="1">
      <c r="A136" s="116">
        <v>134.0</v>
      </c>
      <c r="B136" s="117">
        <v>69960.0</v>
      </c>
      <c r="C136" s="117">
        <v>428251.0</v>
      </c>
      <c r="D136" s="117" t="s">
        <v>361</v>
      </c>
      <c r="E136" s="117" t="s">
        <v>710</v>
      </c>
      <c r="F136" s="124" t="s">
        <v>711</v>
      </c>
      <c r="G136" s="125" t="b">
        <v>1</v>
      </c>
      <c r="H136" s="118" t="s">
        <v>512</v>
      </c>
      <c r="I136" s="119">
        <v>1.043E9</v>
      </c>
      <c r="J136" s="119">
        <v>6.25E7</v>
      </c>
      <c r="K136" s="120">
        <v>16.688</v>
      </c>
      <c r="L136" s="119">
        <v>22089.0</v>
      </c>
      <c r="M136" s="119">
        <v>70322.0</v>
      </c>
      <c r="N136" s="120">
        <v>31.41122</v>
      </c>
      <c r="O136" s="121">
        <f t="shared" si="1"/>
        <v>31.41122</v>
      </c>
      <c r="P136" s="55">
        <v>36.08</v>
      </c>
    </row>
    <row r="137" ht="16.5" customHeight="1">
      <c r="A137" s="116">
        <v>135.0</v>
      </c>
      <c r="B137" s="117">
        <v>7310.0</v>
      </c>
      <c r="C137" s="117">
        <v>141529.0</v>
      </c>
      <c r="D137" s="117" t="s">
        <v>362</v>
      </c>
      <c r="E137" s="117" t="s">
        <v>712</v>
      </c>
      <c r="F137" s="124" t="s">
        <v>713</v>
      </c>
      <c r="G137" s="125" t="b">
        <v>1</v>
      </c>
      <c r="H137" s="123">
        <f>1/4*100</f>
        <v>25</v>
      </c>
      <c r="I137" s="119">
        <v>4.25E8</v>
      </c>
      <c r="J137" s="119">
        <v>4.5E7</v>
      </c>
      <c r="K137" s="120">
        <v>9.444444444</v>
      </c>
      <c r="L137" s="119">
        <v>27205.0</v>
      </c>
      <c r="M137" s="119">
        <v>110380.0</v>
      </c>
      <c r="N137" s="120">
        <v>24.64668</v>
      </c>
      <c r="O137" s="121">
        <f t="shared" si="1"/>
        <v>24.64668</v>
      </c>
      <c r="P137" s="55">
        <v>44.06</v>
      </c>
    </row>
    <row r="138" ht="16.5" customHeight="1">
      <c r="A138" s="116">
        <v>136.0</v>
      </c>
      <c r="B138" s="117">
        <v>294870.0</v>
      </c>
      <c r="C138" s="117">
        <v>1310269.0</v>
      </c>
      <c r="D138" s="117" t="s">
        <v>363</v>
      </c>
      <c r="E138" s="117" t="s">
        <v>714</v>
      </c>
      <c r="F138" s="124" t="s">
        <v>715</v>
      </c>
      <c r="G138" s="125" t="b">
        <v>1</v>
      </c>
      <c r="H138" s="123">
        <f>4/7*100</f>
        <v>57.14285714</v>
      </c>
      <c r="I138" s="119">
        <v>1.65E8</v>
      </c>
      <c r="J138" s="119">
        <v>6.825E7</v>
      </c>
      <c r="K138" s="120">
        <v>2.417582418</v>
      </c>
      <c r="L138" s="119">
        <v>39539.0</v>
      </c>
      <c r="M138" s="119">
        <v>220205.0</v>
      </c>
      <c r="N138" s="120">
        <v>17.95554</v>
      </c>
      <c r="O138" s="121">
        <f t="shared" si="1"/>
        <v>17.95554</v>
      </c>
      <c r="P138" s="55">
        <v>41.48</v>
      </c>
    </row>
    <row r="139" ht="16.5" customHeight="1">
      <c r="A139" s="116">
        <v>137.0</v>
      </c>
      <c r="B139" s="117">
        <v>1230.0</v>
      </c>
      <c r="C139" s="117">
        <v>114792.0</v>
      </c>
      <c r="D139" s="117" t="s">
        <v>364</v>
      </c>
      <c r="E139" s="117" t="s">
        <v>716</v>
      </c>
      <c r="F139" s="124" t="s">
        <v>717</v>
      </c>
      <c r="G139" s="125" t="b">
        <v>1</v>
      </c>
      <c r="H139" s="123">
        <f>5/8*100</f>
        <v>62.5</v>
      </c>
      <c r="I139" s="119">
        <v>4.85E8</v>
      </c>
      <c r="J139" s="119">
        <v>6.95E7</v>
      </c>
      <c r="K139" s="120">
        <v>6.978417266</v>
      </c>
      <c r="L139" s="119">
        <v>18700.0</v>
      </c>
      <c r="M139" s="119">
        <v>65095.0</v>
      </c>
      <c r="N139" s="120">
        <v>28.72724</v>
      </c>
      <c r="O139" s="121">
        <f t="shared" si="1"/>
        <v>28.72724</v>
      </c>
      <c r="P139" s="55">
        <v>26.16</v>
      </c>
    </row>
    <row r="140" ht="16.5" customHeight="1">
      <c r="A140" s="116">
        <v>138.0</v>
      </c>
      <c r="B140" s="117">
        <v>4000.0</v>
      </c>
      <c r="C140" s="117">
        <v>157681.0</v>
      </c>
      <c r="D140" s="117" t="s">
        <v>365</v>
      </c>
      <c r="E140" s="117" t="s">
        <v>718</v>
      </c>
      <c r="F140" s="124" t="s">
        <v>718</v>
      </c>
      <c r="G140" s="125" t="b">
        <v>1</v>
      </c>
      <c r="H140" s="123">
        <f>3/7*100</f>
        <v>42.85714286</v>
      </c>
      <c r="I140" s="119">
        <v>2.18E8</v>
      </c>
      <c r="J140" s="119">
        <v>8.1E7</v>
      </c>
      <c r="K140" s="120">
        <v>2.691358025</v>
      </c>
      <c r="L140" s="119">
        <v>38205.0</v>
      </c>
      <c r="M140" s="119">
        <v>198792.0</v>
      </c>
      <c r="N140" s="120">
        <v>19.21858</v>
      </c>
      <c r="O140" s="121">
        <f t="shared" si="1"/>
        <v>19.21858</v>
      </c>
      <c r="P140" s="55">
        <v>31.13</v>
      </c>
    </row>
    <row r="141" ht="16.5" customHeight="1">
      <c r="A141" s="116">
        <v>139.0</v>
      </c>
      <c r="B141" s="117">
        <v>111770.0</v>
      </c>
      <c r="C141" s="117">
        <v>776820.0</v>
      </c>
      <c r="D141" s="117" t="s">
        <v>366</v>
      </c>
      <c r="E141" s="124" t="s">
        <v>719</v>
      </c>
      <c r="F141" s="124" t="s">
        <v>719</v>
      </c>
      <c r="G141" s="125" t="b">
        <v>1</v>
      </c>
      <c r="H141" s="123">
        <f t="shared" ref="H141:H142" si="9">2/5*100</f>
        <v>40</v>
      </c>
      <c r="I141" s="119">
        <v>3.71E8</v>
      </c>
      <c r="J141" s="119">
        <v>6.0E7</v>
      </c>
      <c r="K141" s="120">
        <v>6.183333333</v>
      </c>
      <c r="L141" s="119">
        <v>21933.0</v>
      </c>
      <c r="M141" s="119">
        <v>147662.0</v>
      </c>
      <c r="N141" s="120">
        <v>14.85352</v>
      </c>
      <c r="O141" s="121">
        <f t="shared" si="1"/>
        <v>14.85352</v>
      </c>
      <c r="P141" s="55">
        <v>50.73</v>
      </c>
    </row>
    <row r="142" ht="16.5" customHeight="1">
      <c r="A142" s="116">
        <v>140.0</v>
      </c>
      <c r="B142" s="117">
        <v>4370.0</v>
      </c>
      <c r="C142" s="117">
        <v>108241.0</v>
      </c>
      <c r="D142" s="117" t="s">
        <v>368</v>
      </c>
      <c r="E142" s="117" t="s">
        <v>720</v>
      </c>
      <c r="F142" s="124" t="s">
        <v>721</v>
      </c>
      <c r="G142" s="125" t="b">
        <v>1</v>
      </c>
      <c r="H142" s="123">
        <f t="shared" si="9"/>
        <v>40</v>
      </c>
      <c r="I142" s="119">
        <v>5.40212E8</v>
      </c>
      <c r="J142" s="119">
        <v>5.57935E7</v>
      </c>
      <c r="K142" s="120">
        <v>9.68234651</v>
      </c>
      <c r="L142" s="119">
        <v>23130.0</v>
      </c>
      <c r="M142" s="119">
        <v>148511.0</v>
      </c>
      <c r="N142" s="120">
        <v>15.5746</v>
      </c>
      <c r="O142" s="121">
        <f t="shared" si="1"/>
        <v>15.5746</v>
      </c>
      <c r="P142" s="55">
        <v>45.48</v>
      </c>
    </row>
    <row r="143" ht="16.5" customHeight="1">
      <c r="A143" s="116">
        <v>141.0</v>
      </c>
      <c r="B143" s="117">
        <v>20560.0</v>
      </c>
      <c r="C143" s="117">
        <v>138792.0</v>
      </c>
      <c r="D143" s="117" t="s">
        <v>369</v>
      </c>
      <c r="E143" s="124" t="s">
        <v>722</v>
      </c>
      <c r="F143" s="124" t="s">
        <v>722</v>
      </c>
      <c r="G143" s="125" t="b">
        <v>1</v>
      </c>
      <c r="H143" s="123">
        <f>3/5*100</f>
        <v>60</v>
      </c>
      <c r="I143" s="119">
        <v>8.6818E7</v>
      </c>
      <c r="J143" s="119">
        <v>4.9E7</v>
      </c>
      <c r="K143" s="120">
        <v>1.771795918</v>
      </c>
      <c r="L143" s="122"/>
      <c r="M143" s="119">
        <v>-399817.0</v>
      </c>
      <c r="N143" s="120">
        <v>0.0</v>
      </c>
      <c r="O143" s="121">
        <f t="shared" si="1"/>
        <v>0</v>
      </c>
      <c r="P143" s="55">
        <v>30.77</v>
      </c>
    </row>
    <row r="144" ht="16.5" customHeight="1">
      <c r="A144" s="116">
        <v>142.0</v>
      </c>
      <c r="B144" s="117">
        <v>51600.0</v>
      </c>
      <c r="C144" s="117">
        <v>159218.0</v>
      </c>
      <c r="D144" s="117" t="s">
        <v>370</v>
      </c>
      <c r="E144" s="124" t="s">
        <v>723</v>
      </c>
      <c r="F144" s="124" t="s">
        <v>723</v>
      </c>
      <c r="G144" s="125" t="b">
        <v>1</v>
      </c>
      <c r="H144" s="123">
        <f t="shared" ref="H144:H145" si="10">5/9*100</f>
        <v>55.55555556</v>
      </c>
      <c r="I144" s="119">
        <v>1.0574E8</v>
      </c>
      <c r="J144" s="119">
        <v>6.0672E7</v>
      </c>
      <c r="K144" s="120">
        <v>1.742813819</v>
      </c>
      <c r="L144" s="119">
        <v>51570.0</v>
      </c>
      <c r="M144" s="119">
        <v>87058.0</v>
      </c>
      <c r="N144" s="120">
        <v>59.23637</v>
      </c>
      <c r="O144" s="121">
        <f t="shared" si="1"/>
        <v>59.23637</v>
      </c>
      <c r="P144" s="55">
        <v>51.0</v>
      </c>
    </row>
    <row r="145" ht="16.5" customHeight="1">
      <c r="A145" s="116">
        <v>143.0</v>
      </c>
      <c r="B145" s="117">
        <v>73240.0</v>
      </c>
      <c r="C145" s="117">
        <v>481454.0</v>
      </c>
      <c r="D145" s="117" t="s">
        <v>372</v>
      </c>
      <c r="E145" s="124" t="s">
        <v>724</v>
      </c>
      <c r="F145" s="124" t="s">
        <v>725</v>
      </c>
      <c r="G145" s="125" t="b">
        <v>0</v>
      </c>
      <c r="H145" s="123">
        <f t="shared" si="10"/>
        <v>55.55555556</v>
      </c>
      <c r="I145" s="119">
        <v>1.15E8</v>
      </c>
      <c r="J145" s="119">
        <v>6.0E7</v>
      </c>
      <c r="K145" s="120">
        <v>1.916666667</v>
      </c>
      <c r="L145" s="122"/>
      <c r="M145" s="119">
        <v>-82939.0</v>
      </c>
      <c r="N145" s="120">
        <v>0.0</v>
      </c>
      <c r="O145" s="121">
        <f t="shared" si="1"/>
        <v>0</v>
      </c>
      <c r="P145" s="55">
        <v>45.0</v>
      </c>
    </row>
    <row r="146" ht="16.5" customHeight="1">
      <c r="A146" s="116">
        <v>144.0</v>
      </c>
      <c r="B146" s="117">
        <v>93370.0</v>
      </c>
      <c r="C146" s="117">
        <v>595191.0</v>
      </c>
      <c r="D146" s="117" t="s">
        <v>373</v>
      </c>
      <c r="E146" s="117" t="s">
        <v>726</v>
      </c>
      <c r="F146" s="124" t="s">
        <v>727</v>
      </c>
      <c r="G146" s="125" t="b">
        <v>1</v>
      </c>
      <c r="H146" s="123">
        <f t="shared" ref="H146:H147" si="11">1/4*100</f>
        <v>25</v>
      </c>
      <c r="I146" s="119">
        <v>2.9816E8</v>
      </c>
      <c r="J146" s="119">
        <v>6.4E7</v>
      </c>
      <c r="K146" s="120">
        <v>4.65875</v>
      </c>
      <c r="L146" s="122"/>
      <c r="M146" s="119">
        <v>-1334.0</v>
      </c>
      <c r="N146" s="120">
        <v>0.0</v>
      </c>
      <c r="O146" s="121">
        <f t="shared" si="1"/>
        <v>0</v>
      </c>
      <c r="P146" s="55">
        <v>23.09</v>
      </c>
    </row>
    <row r="147" ht="16.5" customHeight="1">
      <c r="A147" s="116">
        <v>145.0</v>
      </c>
      <c r="B147" s="117">
        <v>5250.0</v>
      </c>
      <c r="C147" s="117">
        <v>108135.0</v>
      </c>
      <c r="D147" s="117" t="s">
        <v>374</v>
      </c>
      <c r="E147" s="124" t="s">
        <v>728</v>
      </c>
      <c r="F147" s="124" t="s">
        <v>729</v>
      </c>
      <c r="G147" s="125" t="b">
        <v>1</v>
      </c>
      <c r="H147" s="123">
        <f t="shared" si="11"/>
        <v>25</v>
      </c>
      <c r="I147" s="119">
        <v>5.2E8</v>
      </c>
      <c r="J147" s="119">
        <v>8.05E7</v>
      </c>
      <c r="K147" s="120">
        <v>6.459627329</v>
      </c>
      <c r="L147" s="119">
        <v>22702.0</v>
      </c>
      <c r="M147" s="119">
        <v>170960.0</v>
      </c>
      <c r="N147" s="120">
        <v>13.27913</v>
      </c>
      <c r="O147" s="121">
        <f t="shared" si="1"/>
        <v>13.27913</v>
      </c>
      <c r="P147" s="55">
        <v>50.71</v>
      </c>
    </row>
    <row r="148" ht="16.5" customHeight="1">
      <c r="A148" s="116">
        <v>146.0</v>
      </c>
      <c r="B148" s="117">
        <v>6650.0</v>
      </c>
      <c r="C148" s="117">
        <v>260383.0</v>
      </c>
      <c r="D148" s="117" t="s">
        <v>375</v>
      </c>
      <c r="E148" s="124" t="s">
        <v>730</v>
      </c>
      <c r="F148" s="124" t="s">
        <v>731</v>
      </c>
      <c r="G148" s="125" t="b">
        <v>0</v>
      </c>
      <c r="H148" s="123">
        <f>3/6*100</f>
        <v>50</v>
      </c>
      <c r="I148" s="119">
        <v>6.43E8</v>
      </c>
      <c r="J148" s="119">
        <v>8.45E7</v>
      </c>
      <c r="K148" s="120">
        <v>7.609467456</v>
      </c>
      <c r="L148" s="119">
        <v>18528.0</v>
      </c>
      <c r="M148" s="119">
        <v>127243.0</v>
      </c>
      <c r="N148" s="120">
        <v>14.56112</v>
      </c>
      <c r="O148" s="121">
        <f t="shared" si="1"/>
        <v>14.56112</v>
      </c>
      <c r="P148" s="55">
        <v>39.86</v>
      </c>
    </row>
    <row r="149" ht="16.5" customHeight="1">
      <c r="A149" s="116">
        <v>147.0</v>
      </c>
      <c r="B149" s="117">
        <v>210.0</v>
      </c>
      <c r="C149" s="117">
        <v>109693.0</v>
      </c>
      <c r="D149" s="117" t="s">
        <v>376</v>
      </c>
      <c r="E149" s="117" t="s">
        <v>732</v>
      </c>
      <c r="F149" s="124" t="s">
        <v>688</v>
      </c>
      <c r="G149" s="125" t="b">
        <v>0</v>
      </c>
      <c r="H149" s="123">
        <f>5/8*100</f>
        <v>62.5</v>
      </c>
      <c r="I149" s="119">
        <v>7.0E8</v>
      </c>
      <c r="J149" s="119">
        <v>7.36E7</v>
      </c>
      <c r="K149" s="120">
        <v>9.510869565</v>
      </c>
      <c r="L149" s="119">
        <v>50370.0</v>
      </c>
      <c r="M149" s="119">
        <v>504976.0</v>
      </c>
      <c r="N149" s="120">
        <v>9.974731</v>
      </c>
      <c r="O149" s="121">
        <f t="shared" si="1"/>
        <v>9.974731</v>
      </c>
      <c r="P149" s="55">
        <v>23.11</v>
      </c>
    </row>
    <row r="150" ht="16.5" customHeight="1">
      <c r="A150" s="116">
        <v>148.0</v>
      </c>
      <c r="B150" s="117">
        <v>240.0</v>
      </c>
      <c r="C150" s="117">
        <v>160047.0</v>
      </c>
      <c r="D150" s="117" t="s">
        <v>378</v>
      </c>
      <c r="E150" s="124" t="s">
        <v>733</v>
      </c>
      <c r="F150" s="124" t="s">
        <v>733</v>
      </c>
      <c r="G150" s="125" t="b">
        <v>1</v>
      </c>
      <c r="H150" s="123">
        <f>4/7*100</f>
        <v>57.14285714</v>
      </c>
      <c r="I150" s="119">
        <v>6.39E8</v>
      </c>
      <c r="J150" s="119">
        <v>9.0E7</v>
      </c>
      <c r="K150" s="120">
        <v>7.1</v>
      </c>
      <c r="L150" s="119">
        <v>45848.0</v>
      </c>
      <c r="M150" s="119">
        <v>169467.0</v>
      </c>
      <c r="N150" s="120">
        <v>27.05423</v>
      </c>
      <c r="O150" s="121">
        <f t="shared" si="1"/>
        <v>27.05423</v>
      </c>
      <c r="P150" s="55">
        <v>73.89</v>
      </c>
    </row>
    <row r="151" ht="16.5" customHeight="1">
      <c r="A151" s="116">
        <v>149.0</v>
      </c>
      <c r="B151" s="117">
        <v>192820.0</v>
      </c>
      <c r="C151" s="117">
        <v>1009789.0</v>
      </c>
      <c r="D151" s="117" t="s">
        <v>380</v>
      </c>
      <c r="E151" s="124" t="s">
        <v>734</v>
      </c>
      <c r="F151" s="128" t="s">
        <v>734</v>
      </c>
      <c r="G151" s="125" t="b">
        <v>1</v>
      </c>
      <c r="H151" s="123">
        <f>4/8*100</f>
        <v>50</v>
      </c>
      <c r="I151" s="119">
        <v>2.87727E8</v>
      </c>
      <c r="J151" s="119">
        <v>5.75875E7</v>
      </c>
      <c r="K151" s="120">
        <v>4.996344693</v>
      </c>
      <c r="L151" s="122"/>
      <c r="M151" s="119">
        <v>-29053.0</v>
      </c>
      <c r="N151" s="120">
        <v>0.0</v>
      </c>
      <c r="O151" s="121">
        <f t="shared" si="1"/>
        <v>0</v>
      </c>
      <c r="P151" s="55">
        <v>26.24</v>
      </c>
    </row>
    <row r="152" ht="16.5" customHeight="1">
      <c r="A152" s="116">
        <v>150.0</v>
      </c>
      <c r="B152" s="117">
        <v>185750.0</v>
      </c>
      <c r="C152" s="117">
        <v>992871.0</v>
      </c>
      <c r="D152" s="117" t="s">
        <v>382</v>
      </c>
      <c r="E152" s="124" t="s">
        <v>735</v>
      </c>
      <c r="F152" s="124" t="s">
        <v>735</v>
      </c>
      <c r="G152" s="125" t="b">
        <v>1</v>
      </c>
      <c r="H152" s="123">
        <f>2/6*100</f>
        <v>33.33333333</v>
      </c>
      <c r="I152" s="119">
        <v>2.14E8</v>
      </c>
      <c r="J152" s="119">
        <v>6.65E7</v>
      </c>
      <c r="K152" s="120">
        <v>3.218045113</v>
      </c>
      <c r="L152" s="119">
        <v>10808.0</v>
      </c>
      <c r="M152" s="119">
        <v>91633.0</v>
      </c>
      <c r="N152" s="120">
        <v>11.79488</v>
      </c>
      <c r="O152" s="121">
        <f t="shared" si="1"/>
        <v>11.79488</v>
      </c>
      <c r="P152" s="55">
        <v>28.4</v>
      </c>
    </row>
    <row r="153" ht="16.5" customHeight="1">
      <c r="A153" s="116">
        <v>151.0</v>
      </c>
      <c r="B153" s="117">
        <v>7700.0</v>
      </c>
      <c r="C153" s="117">
        <v>126487.0</v>
      </c>
      <c r="D153" s="117" t="s">
        <v>384</v>
      </c>
      <c r="E153" s="124" t="s">
        <v>736</v>
      </c>
      <c r="F153" s="124" t="s">
        <v>736</v>
      </c>
      <c r="G153" s="125" t="b">
        <v>1</v>
      </c>
      <c r="H153" s="123">
        <f>1/4*100</f>
        <v>25</v>
      </c>
      <c r="I153" s="119">
        <v>3.34025E8</v>
      </c>
      <c r="J153" s="119">
        <v>5.98845E7</v>
      </c>
      <c r="K153" s="120">
        <v>5.577820638</v>
      </c>
      <c r="L153" s="119">
        <v>15320.0</v>
      </c>
      <c r="M153" s="119">
        <v>85795.0</v>
      </c>
      <c r="N153" s="120">
        <v>17.85652</v>
      </c>
      <c r="O153" s="121">
        <f t="shared" si="1"/>
        <v>17.85652</v>
      </c>
      <c r="P153" s="55">
        <v>58.82</v>
      </c>
    </row>
    <row r="154" ht="16.5" customHeight="1">
      <c r="A154" s="116">
        <v>152.0</v>
      </c>
      <c r="B154" s="117">
        <v>16380.0</v>
      </c>
      <c r="C154" s="117">
        <v>115676.0</v>
      </c>
      <c r="D154" s="117" t="s">
        <v>385</v>
      </c>
      <c r="E154" s="124" t="s">
        <v>737</v>
      </c>
      <c r="F154" s="124" t="s">
        <v>737</v>
      </c>
      <c r="G154" s="125" t="b">
        <v>1</v>
      </c>
      <c r="H154" s="123">
        <f t="shared" ref="H154:H155" si="12">4/7*100</f>
        <v>57.14285714</v>
      </c>
      <c r="I154" s="119">
        <v>8.0E7</v>
      </c>
      <c r="J154" s="119">
        <v>5.6E7</v>
      </c>
      <c r="K154" s="120">
        <v>1.428571429</v>
      </c>
      <c r="L154" s="119">
        <v>10008.0</v>
      </c>
      <c r="M154" s="119">
        <v>66893.0</v>
      </c>
      <c r="N154" s="120">
        <v>14.96121</v>
      </c>
      <c r="O154" s="121">
        <f t="shared" si="1"/>
        <v>14.96121</v>
      </c>
      <c r="P154" s="55">
        <v>39.97</v>
      </c>
    </row>
    <row r="155" ht="16.5" customHeight="1">
      <c r="A155" s="116">
        <v>153.0</v>
      </c>
      <c r="B155" s="117">
        <v>150.0</v>
      </c>
      <c r="C155" s="117">
        <v>117212.0</v>
      </c>
      <c r="D155" s="117" t="s">
        <v>386</v>
      </c>
      <c r="E155" s="117" t="s">
        <v>738</v>
      </c>
      <c r="F155" s="124" t="s">
        <v>739</v>
      </c>
      <c r="G155" s="125" t="b">
        <v>1</v>
      </c>
      <c r="H155" s="123">
        <f t="shared" si="12"/>
        <v>57.14285714</v>
      </c>
      <c r="I155" s="119">
        <v>3.38E8</v>
      </c>
      <c r="J155" s="119">
        <v>7.21666666666666E7</v>
      </c>
      <c r="K155" s="120">
        <v>4.683602771</v>
      </c>
      <c r="L155" s="119">
        <v>19895.0</v>
      </c>
      <c r="M155" s="119">
        <v>-553308.0</v>
      </c>
      <c r="N155" s="120">
        <v>-3.59565</v>
      </c>
      <c r="O155" s="121">
        <f t="shared" si="1"/>
        <v>3.59565</v>
      </c>
      <c r="P155" s="55">
        <v>43.65</v>
      </c>
    </row>
    <row r="156" ht="16.5" customHeight="1">
      <c r="A156" s="116">
        <v>154.0</v>
      </c>
      <c r="B156" s="117">
        <v>14820.0</v>
      </c>
      <c r="C156" s="117">
        <v>132637.0</v>
      </c>
      <c r="D156" s="117" t="s">
        <v>387</v>
      </c>
      <c r="E156" s="117" t="s">
        <v>740</v>
      </c>
      <c r="F156" s="117" t="s">
        <v>740</v>
      </c>
      <c r="G156" s="125" t="b">
        <v>1</v>
      </c>
      <c r="H156" s="123">
        <f>1/4*100</f>
        <v>25</v>
      </c>
      <c r="I156" s="119">
        <v>1.55319158E8</v>
      </c>
      <c r="J156" s="119">
        <v>4.88205714285714E7</v>
      </c>
      <c r="K156" s="120">
        <v>3.181428514</v>
      </c>
      <c r="L156" s="119">
        <v>15425.0</v>
      </c>
      <c r="M156" s="119">
        <v>61635.0</v>
      </c>
      <c r="N156" s="120">
        <v>25.02636</v>
      </c>
      <c r="O156" s="121">
        <f t="shared" si="1"/>
        <v>25.02636</v>
      </c>
      <c r="P156" s="55">
        <v>80.84</v>
      </c>
    </row>
    <row r="157" ht="16.5" customHeight="1">
      <c r="A157" s="116">
        <v>155.0</v>
      </c>
      <c r="B157" s="117">
        <v>10780.0</v>
      </c>
      <c r="C157" s="117">
        <v>115977.0</v>
      </c>
      <c r="D157" s="117" t="s">
        <v>389</v>
      </c>
      <c r="E157" s="124" t="s">
        <v>741</v>
      </c>
      <c r="F157" s="124" t="s">
        <v>742</v>
      </c>
      <c r="G157" s="125" t="b">
        <v>0</v>
      </c>
      <c r="H157" s="123">
        <f>5/9*100</f>
        <v>55.55555556</v>
      </c>
      <c r="I157" s="119">
        <v>1.54E8</v>
      </c>
      <c r="J157" s="119">
        <v>5.88333333333333E7</v>
      </c>
      <c r="K157" s="120">
        <v>2.617563739</v>
      </c>
      <c r="L157" s="119">
        <v>30445.0</v>
      </c>
      <c r="M157" s="119">
        <v>124246.0</v>
      </c>
      <c r="N157" s="120">
        <v>24.50381</v>
      </c>
      <c r="O157" s="121">
        <f t="shared" si="1"/>
        <v>24.50381</v>
      </c>
      <c r="P157" s="55">
        <v>54.69</v>
      </c>
    </row>
    <row r="158" ht="16.5" customHeight="1">
      <c r="A158" s="116">
        <v>156.0</v>
      </c>
      <c r="B158" s="117">
        <v>3000.0</v>
      </c>
      <c r="C158" s="117">
        <v>123718.0</v>
      </c>
      <c r="D158" s="117" t="s">
        <v>391</v>
      </c>
      <c r="E158" s="117" t="s">
        <v>743</v>
      </c>
      <c r="F158" s="117" t="s">
        <v>743</v>
      </c>
      <c r="G158" s="125" t="b">
        <v>1</v>
      </c>
      <c r="H158" s="123">
        <f t="shared" ref="H158:H159" si="13">3/7*100</f>
        <v>42.85714286</v>
      </c>
      <c r="I158" s="119">
        <v>2.42847032E8</v>
      </c>
      <c r="J158" s="119">
        <v>5.50353095E7</v>
      </c>
      <c r="K158" s="120">
        <v>4.412567753</v>
      </c>
      <c r="L158" s="119">
        <v>6225.0</v>
      </c>
      <c r="M158" s="119">
        <v>-10105.0</v>
      </c>
      <c r="N158" s="120">
        <v>-61.6032</v>
      </c>
      <c r="O158" s="121">
        <f t="shared" si="1"/>
        <v>61.6032</v>
      </c>
      <c r="P158" s="55">
        <v>9.93</v>
      </c>
    </row>
    <row r="159" ht="16.5" customHeight="1">
      <c r="A159" s="116">
        <v>157.0</v>
      </c>
      <c r="B159" s="117">
        <v>31430.0</v>
      </c>
      <c r="C159" s="117">
        <v>234412.0</v>
      </c>
      <c r="D159" s="117" t="s">
        <v>392</v>
      </c>
      <c r="E159" s="117" t="s">
        <v>744</v>
      </c>
      <c r="F159" s="124" t="s">
        <v>745</v>
      </c>
      <c r="G159" s="125" t="b">
        <v>1</v>
      </c>
      <c r="H159" s="123">
        <f t="shared" si="13"/>
        <v>42.85714286</v>
      </c>
      <c r="I159" s="119">
        <v>6.78E8</v>
      </c>
      <c r="J159" s="119">
        <v>6.75E7</v>
      </c>
      <c r="K159" s="120">
        <v>10.04444444</v>
      </c>
      <c r="L159" s="119">
        <v>7854.0</v>
      </c>
      <c r="M159" s="119">
        <v>50917.0</v>
      </c>
      <c r="N159" s="120">
        <v>15.4251</v>
      </c>
      <c r="O159" s="121">
        <f t="shared" si="1"/>
        <v>15.4251</v>
      </c>
      <c r="P159" s="55">
        <v>60.9</v>
      </c>
    </row>
    <row r="160" ht="16.5" customHeight="1">
      <c r="A160" s="116">
        <v>158.0</v>
      </c>
      <c r="B160" s="117">
        <v>1740.0</v>
      </c>
      <c r="C160" s="117">
        <v>131780.0</v>
      </c>
      <c r="D160" s="117" t="s">
        <v>393</v>
      </c>
      <c r="E160" s="117" t="s">
        <v>746</v>
      </c>
      <c r="F160" s="117" t="s">
        <v>747</v>
      </c>
      <c r="G160" s="118" t="s">
        <v>636</v>
      </c>
      <c r="H160" s="123">
        <f>5/9*100</f>
        <v>55.55555556</v>
      </c>
      <c r="I160" s="119">
        <v>8.56E8</v>
      </c>
      <c r="J160" s="119">
        <v>5.9641727E7</v>
      </c>
      <c r="K160" s="120">
        <v>14.35236776</v>
      </c>
      <c r="L160" s="119">
        <v>26237.0</v>
      </c>
      <c r="M160" s="119">
        <v>34495.0</v>
      </c>
      <c r="N160" s="120">
        <v>76.0603</v>
      </c>
      <c r="O160" s="121">
        <f t="shared" si="1"/>
        <v>76.0603</v>
      </c>
      <c r="P160" s="55">
        <v>39.14</v>
      </c>
    </row>
    <row r="161" ht="16.5" customHeight="1">
      <c r="A161" s="116">
        <v>159.0</v>
      </c>
      <c r="B161" s="117">
        <v>670.0</v>
      </c>
      <c r="C161" s="117">
        <v>141307.0</v>
      </c>
      <c r="D161" s="117" t="s">
        <v>394</v>
      </c>
      <c r="E161" s="124" t="s">
        <v>748</v>
      </c>
      <c r="F161" s="124" t="s">
        <v>749</v>
      </c>
      <c r="G161" s="125" t="b">
        <v>1</v>
      </c>
      <c r="H161" s="123">
        <f>3/5*100</f>
        <v>60</v>
      </c>
      <c r="I161" s="119">
        <v>1.30368E8</v>
      </c>
      <c r="J161" s="119">
        <v>4.53675E7</v>
      </c>
      <c r="K161" s="120">
        <v>2.873598942</v>
      </c>
      <c r="L161" s="119">
        <v>17201.0</v>
      </c>
      <c r="M161" s="119">
        <v>132636.0</v>
      </c>
      <c r="N161" s="120">
        <v>12.96858</v>
      </c>
      <c r="O161" s="121">
        <f t="shared" si="1"/>
        <v>12.96858</v>
      </c>
      <c r="P161" s="55">
        <v>46.72</v>
      </c>
    </row>
    <row r="162" ht="16.5" customHeight="1">
      <c r="A162" s="116">
        <v>160.0</v>
      </c>
      <c r="B162" s="117">
        <v>13890.0</v>
      </c>
      <c r="C162" s="117">
        <v>150633.0</v>
      </c>
      <c r="D162" s="117" t="s">
        <v>395</v>
      </c>
      <c r="E162" s="117" t="s">
        <v>750</v>
      </c>
      <c r="F162" s="117" t="s">
        <v>750</v>
      </c>
      <c r="G162" s="125" t="b">
        <v>1</v>
      </c>
      <c r="H162" s="123">
        <f>3/7*100</f>
        <v>42.85714286</v>
      </c>
      <c r="I162" s="119">
        <v>3.21E8</v>
      </c>
      <c r="J162" s="119">
        <v>1.675E8</v>
      </c>
      <c r="K162" s="120">
        <v>1.91641791</v>
      </c>
      <c r="L162" s="119">
        <v>7092.0</v>
      </c>
      <c r="M162" s="119">
        <v>45790.0</v>
      </c>
      <c r="N162" s="120">
        <v>15.4881</v>
      </c>
      <c r="O162" s="121">
        <f t="shared" si="1"/>
        <v>15.4881</v>
      </c>
      <c r="P162" s="55">
        <v>38.1</v>
      </c>
    </row>
    <row r="163" ht="16.5" customHeight="1">
      <c r="A163" s="116">
        <v>161.0</v>
      </c>
      <c r="B163" s="117">
        <v>32350.0</v>
      </c>
      <c r="C163" s="117">
        <v>231372.0</v>
      </c>
      <c r="D163" s="117" t="s">
        <v>396</v>
      </c>
      <c r="E163" s="124" t="s">
        <v>751</v>
      </c>
      <c r="F163" s="117"/>
      <c r="G163" s="125" t="b">
        <v>1</v>
      </c>
      <c r="H163" s="123">
        <f>2/6*100</f>
        <v>33.33333333</v>
      </c>
      <c r="I163" s="119">
        <v>2.54345E8</v>
      </c>
      <c r="J163" s="119">
        <v>2.29235E7</v>
      </c>
      <c r="K163" s="120">
        <v>11.09538247</v>
      </c>
      <c r="L163" s="122"/>
      <c r="M163" s="119">
        <v>-81926.0</v>
      </c>
      <c r="N163" s="120">
        <v>0.0</v>
      </c>
      <c r="O163" s="121">
        <f t="shared" si="1"/>
        <v>0</v>
      </c>
      <c r="P163" s="55">
        <v>52.13</v>
      </c>
    </row>
    <row r="164" ht="16.5" customHeight="1">
      <c r="A164" s="116">
        <v>162.0</v>
      </c>
      <c r="B164" s="117">
        <v>9420.0</v>
      </c>
      <c r="C164" s="117">
        <v>162586.0</v>
      </c>
      <c r="D164" s="117" t="s">
        <v>397</v>
      </c>
      <c r="E164" s="124" t="s">
        <v>752</v>
      </c>
      <c r="F164" s="124" t="s">
        <v>701</v>
      </c>
      <c r="G164" s="125" t="b">
        <v>0</v>
      </c>
      <c r="H164" s="123">
        <f>3/7*100</f>
        <v>42.85714286</v>
      </c>
      <c r="I164" s="119">
        <v>1.14044E8</v>
      </c>
      <c r="J164" s="119">
        <v>6.17265E7</v>
      </c>
      <c r="K164" s="120">
        <v>1.84756952</v>
      </c>
      <c r="L164" s="122"/>
      <c r="M164" s="119">
        <v>19764.0</v>
      </c>
      <c r="N164" s="120">
        <v>0.0</v>
      </c>
      <c r="O164" s="121">
        <f t="shared" si="1"/>
        <v>0</v>
      </c>
      <c r="P164" s="55">
        <v>30.8</v>
      </c>
    </row>
    <row r="165" ht="16.5" customHeight="1">
      <c r="A165" s="116">
        <v>163.0</v>
      </c>
      <c r="B165" s="117">
        <v>5300.0</v>
      </c>
      <c r="C165" s="117">
        <v>120571.0</v>
      </c>
      <c r="D165" s="117" t="s">
        <v>398</v>
      </c>
      <c r="E165" s="124" t="s">
        <v>753</v>
      </c>
      <c r="F165" s="124" t="s">
        <v>753</v>
      </c>
      <c r="G165" s="125" t="b">
        <v>1</v>
      </c>
      <c r="H165" s="123">
        <f>5/9*100</f>
        <v>55.55555556</v>
      </c>
      <c r="I165" s="119">
        <v>1.55E8</v>
      </c>
      <c r="J165" s="119">
        <v>4.775E7</v>
      </c>
      <c r="K165" s="120">
        <v>3.246073298</v>
      </c>
      <c r="L165" s="119">
        <v>25956.0</v>
      </c>
      <c r="M165" s="119">
        <v>-12512.0</v>
      </c>
      <c r="N165" s="120">
        <v>-207.449</v>
      </c>
      <c r="O165" s="121">
        <f t="shared" si="1"/>
        <v>207.449</v>
      </c>
      <c r="P165" s="55">
        <v>62.79</v>
      </c>
    </row>
    <row r="166" ht="16.5" customHeight="1">
      <c r="A166" s="116">
        <v>164.0</v>
      </c>
      <c r="B166" s="117">
        <v>69260.0</v>
      </c>
      <c r="C166" s="117">
        <v>426086.0</v>
      </c>
      <c r="D166" s="117" t="s">
        <v>400</v>
      </c>
      <c r="E166" s="117" t="s">
        <v>754</v>
      </c>
      <c r="F166" s="124" t="s">
        <v>755</v>
      </c>
      <c r="G166" s="125" t="b">
        <v>0</v>
      </c>
      <c r="H166" s="123">
        <f>2/7*100</f>
        <v>28.57142857</v>
      </c>
      <c r="I166" s="119">
        <v>3.72E8</v>
      </c>
      <c r="J166" s="119">
        <v>7.93333333333333E7</v>
      </c>
      <c r="K166" s="120">
        <v>4.68907563</v>
      </c>
      <c r="L166" s="119">
        <v>38371.0</v>
      </c>
      <c r="M166" s="119">
        <v>49787.0</v>
      </c>
      <c r="N166" s="120">
        <v>77.07032</v>
      </c>
      <c r="O166" s="121">
        <f t="shared" si="1"/>
        <v>77.07032</v>
      </c>
      <c r="P166" s="55">
        <v>43.41</v>
      </c>
    </row>
    <row r="167" ht="16.5" customHeight="1">
      <c r="A167" s="116">
        <v>165.0</v>
      </c>
      <c r="B167" s="117">
        <v>192080.0</v>
      </c>
      <c r="C167" s="117">
        <v>1010110.0</v>
      </c>
      <c r="D167" s="117" t="s">
        <v>401</v>
      </c>
      <c r="E167" s="117" t="s">
        <v>756</v>
      </c>
      <c r="F167" s="117" t="s">
        <v>756</v>
      </c>
      <c r="G167" s="125" t="b">
        <v>1</v>
      </c>
      <c r="H167" s="123">
        <f>3/6*100</f>
        <v>50</v>
      </c>
      <c r="I167" s="119">
        <v>2.08E8</v>
      </c>
      <c r="J167" s="119">
        <v>6.9E7</v>
      </c>
      <c r="K167" s="120">
        <v>3.014492754</v>
      </c>
      <c r="L167" s="119">
        <v>5941.0</v>
      </c>
      <c r="M167" s="119">
        <v>112304.0</v>
      </c>
      <c r="N167" s="120">
        <v>5.290105</v>
      </c>
      <c r="O167" s="121">
        <f t="shared" si="1"/>
        <v>5.290105</v>
      </c>
      <c r="P167" s="55">
        <v>40.27</v>
      </c>
    </row>
    <row r="168" ht="16.5" customHeight="1">
      <c r="A168" s="116">
        <v>166.0</v>
      </c>
      <c r="B168" s="117">
        <v>79160.0</v>
      </c>
      <c r="C168" s="117">
        <v>303873.0</v>
      </c>
      <c r="D168" s="117" t="s">
        <v>402</v>
      </c>
      <c r="E168" s="124" t="s">
        <v>757</v>
      </c>
      <c r="F168" s="124" t="s">
        <v>757</v>
      </c>
      <c r="G168" s="125" t="b">
        <v>1</v>
      </c>
      <c r="H168" s="123">
        <f>3/5*100</f>
        <v>60</v>
      </c>
      <c r="I168" s="119">
        <v>3.23E8</v>
      </c>
      <c r="J168" s="119">
        <v>4.95E7</v>
      </c>
      <c r="K168" s="120">
        <v>6.525252525</v>
      </c>
      <c r="L168" s="122"/>
      <c r="M168" s="119">
        <v>-635415.0</v>
      </c>
      <c r="N168" s="120">
        <v>0.0</v>
      </c>
      <c r="O168" s="121">
        <f t="shared" si="1"/>
        <v>0</v>
      </c>
      <c r="P168" s="55">
        <v>38.4</v>
      </c>
    </row>
    <row r="169" ht="16.5" customHeight="1">
      <c r="A169" s="116">
        <v>167.0</v>
      </c>
      <c r="B169" s="117">
        <v>3850.0</v>
      </c>
      <c r="C169" s="117">
        <v>123143.0</v>
      </c>
      <c r="D169" s="117" t="s">
        <v>403</v>
      </c>
      <c r="E169" s="124" t="s">
        <v>758</v>
      </c>
      <c r="F169" s="124" t="s">
        <v>758</v>
      </c>
      <c r="G169" s="125" t="b">
        <v>1</v>
      </c>
      <c r="H169" s="123">
        <f>2/6*100</f>
        <v>33.33333333</v>
      </c>
      <c r="I169" s="119">
        <v>2.52371E8</v>
      </c>
      <c r="J169" s="119">
        <v>5.8834E7</v>
      </c>
      <c r="K169" s="120">
        <v>4.289543461</v>
      </c>
      <c r="L169" s="119">
        <v>4511.0</v>
      </c>
      <c r="M169" s="119">
        <v>26860.0</v>
      </c>
      <c r="N169" s="120">
        <v>16.79449</v>
      </c>
      <c r="O169" s="121">
        <f t="shared" si="1"/>
        <v>16.79449</v>
      </c>
      <c r="P169" s="55">
        <v>43.78</v>
      </c>
    </row>
    <row r="170" ht="16.5" customHeight="1">
      <c r="A170" s="116">
        <v>168.0</v>
      </c>
      <c r="B170" s="117">
        <v>3240.0</v>
      </c>
      <c r="C170" s="117">
        <v>153393.0</v>
      </c>
      <c r="D170" s="117" t="s">
        <v>404</v>
      </c>
      <c r="E170" s="124" t="s">
        <v>759</v>
      </c>
      <c r="F170" s="124" t="s">
        <v>760</v>
      </c>
      <c r="G170" s="125" t="b">
        <v>1</v>
      </c>
      <c r="H170" s="123">
        <f>3/5*100</f>
        <v>60</v>
      </c>
      <c r="I170" s="119">
        <v>1.61E8</v>
      </c>
      <c r="J170" s="119">
        <v>5.3E7</v>
      </c>
      <c r="K170" s="120">
        <v>3.037735849</v>
      </c>
      <c r="L170" s="119">
        <v>1305.0</v>
      </c>
      <c r="M170" s="119">
        <v>108313.0</v>
      </c>
      <c r="N170" s="120">
        <v>1.204842</v>
      </c>
      <c r="O170" s="121">
        <f t="shared" si="1"/>
        <v>1.204842</v>
      </c>
      <c r="P170" s="55">
        <v>50.01</v>
      </c>
    </row>
    <row r="171" ht="16.5" customHeight="1">
      <c r="A171" s="116">
        <v>169.0</v>
      </c>
      <c r="B171" s="117">
        <v>1120.0</v>
      </c>
      <c r="C171" s="117">
        <v>120076.0</v>
      </c>
      <c r="D171" s="117" t="s">
        <v>405</v>
      </c>
      <c r="E171" s="117" t="s">
        <v>761</v>
      </c>
      <c r="F171" s="117" t="s">
        <v>761</v>
      </c>
      <c r="G171" s="125" t="b">
        <v>1</v>
      </c>
      <c r="H171" s="123">
        <f>4/7*100</f>
        <v>57.14285714</v>
      </c>
      <c r="I171" s="119">
        <v>2.14E8</v>
      </c>
      <c r="J171" s="119">
        <v>8.35E7</v>
      </c>
      <c r="K171" s="120">
        <v>2.562874251</v>
      </c>
      <c r="L171" s="119">
        <v>14387.0</v>
      </c>
      <c r="M171" s="119">
        <v>297587.0</v>
      </c>
      <c r="N171" s="120">
        <v>4.834553</v>
      </c>
      <c r="O171" s="121">
        <f t="shared" si="1"/>
        <v>4.834553</v>
      </c>
      <c r="P171" s="55">
        <v>26.28</v>
      </c>
    </row>
    <row r="172" ht="16.5" customHeight="1">
      <c r="A172" s="116">
        <v>170.0</v>
      </c>
      <c r="B172" s="117">
        <v>4490.0</v>
      </c>
      <c r="C172" s="117">
        <v>133858.0</v>
      </c>
      <c r="D172" s="117" t="s">
        <v>406</v>
      </c>
      <c r="E172" s="117" t="s">
        <v>762</v>
      </c>
      <c r="F172" s="117" t="s">
        <v>762</v>
      </c>
      <c r="G172" s="125" t="b">
        <v>1</v>
      </c>
      <c r="H172" s="123">
        <f>3/7*100</f>
        <v>42.85714286</v>
      </c>
      <c r="I172" s="119">
        <v>3.7566E8</v>
      </c>
      <c r="J172" s="119">
        <v>7.5713E7</v>
      </c>
      <c r="K172" s="120">
        <v>4.961631424</v>
      </c>
      <c r="L172" s="119">
        <v>6701.0</v>
      </c>
      <c r="M172" s="119">
        <v>66261.0</v>
      </c>
      <c r="N172" s="120">
        <v>10.11304</v>
      </c>
      <c r="O172" s="121">
        <f t="shared" si="1"/>
        <v>10.11304</v>
      </c>
      <c r="P172" s="55">
        <v>41.53</v>
      </c>
    </row>
    <row r="173" ht="16.5" customHeight="1">
      <c r="A173" s="116">
        <v>171.0</v>
      </c>
      <c r="B173" s="117">
        <v>79550.0</v>
      </c>
      <c r="C173" s="117">
        <v>503668.0</v>
      </c>
      <c r="D173" s="117" t="s">
        <v>407</v>
      </c>
      <c r="E173" s="117" t="s">
        <v>763</v>
      </c>
      <c r="F173" s="117" t="s">
        <v>764</v>
      </c>
      <c r="G173" s="118" t="s">
        <v>636</v>
      </c>
      <c r="H173" s="123">
        <f>4/7*100</f>
        <v>57.14285714</v>
      </c>
      <c r="I173" s="119">
        <v>2.07E8</v>
      </c>
      <c r="J173" s="119">
        <v>7.45E7</v>
      </c>
      <c r="K173" s="120">
        <v>2.77852349</v>
      </c>
      <c r="L173" s="119">
        <v>19503.0</v>
      </c>
      <c r="M173" s="119">
        <v>57882.0</v>
      </c>
      <c r="N173" s="120">
        <v>33.69441</v>
      </c>
      <c r="O173" s="121">
        <f t="shared" si="1"/>
        <v>33.69441</v>
      </c>
      <c r="P173" s="55">
        <v>47.05</v>
      </c>
    </row>
    <row r="174" ht="16.5" customHeight="1">
      <c r="A174" s="116">
        <v>172.0</v>
      </c>
      <c r="B174" s="117">
        <v>161890.0</v>
      </c>
      <c r="C174" s="117">
        <v>939331.0</v>
      </c>
      <c r="D174" s="117" t="s">
        <v>408</v>
      </c>
      <c r="E174" s="117" t="s">
        <v>765</v>
      </c>
      <c r="F174" s="124" t="s">
        <v>766</v>
      </c>
      <c r="G174" s="125" t="b">
        <v>0</v>
      </c>
      <c r="H174" s="123">
        <f>2/6*100</f>
        <v>33.33333333</v>
      </c>
      <c r="I174" s="119">
        <v>2.65713254E8</v>
      </c>
      <c r="J174" s="119">
        <v>7.75E7</v>
      </c>
      <c r="K174" s="120">
        <v>3.428558116</v>
      </c>
      <c r="L174" s="119">
        <v>7894.0</v>
      </c>
      <c r="M174" s="119">
        <v>160270.0</v>
      </c>
      <c r="N174" s="120">
        <v>4.925438</v>
      </c>
      <c r="O174" s="121">
        <f t="shared" si="1"/>
        <v>4.925438</v>
      </c>
      <c r="P174" s="55">
        <v>30.17</v>
      </c>
    </row>
    <row r="175" ht="16.5" customHeight="1">
      <c r="A175" s="116">
        <v>173.0</v>
      </c>
      <c r="B175" s="117">
        <v>214320.0</v>
      </c>
      <c r="C175" s="117">
        <v>565154.0</v>
      </c>
      <c r="D175" s="117" t="s">
        <v>410</v>
      </c>
      <c r="E175" s="117" t="s">
        <v>767</v>
      </c>
      <c r="F175" s="117" t="s">
        <v>767</v>
      </c>
      <c r="G175" s="125" t="b">
        <v>1</v>
      </c>
      <c r="H175" s="123">
        <f>3/7*100</f>
        <v>42.85714286</v>
      </c>
      <c r="I175" s="119">
        <v>9.99E8</v>
      </c>
      <c r="J175" s="119">
        <v>8.25E7</v>
      </c>
      <c r="K175" s="120">
        <v>12.10909091</v>
      </c>
      <c r="L175" s="119">
        <v>36000.0</v>
      </c>
      <c r="M175" s="119">
        <v>63476.0</v>
      </c>
      <c r="N175" s="120">
        <v>56.71435</v>
      </c>
      <c r="O175" s="121">
        <f t="shared" si="1"/>
        <v>56.71435</v>
      </c>
      <c r="P175" s="55">
        <v>19.69</v>
      </c>
    </row>
    <row r="176" ht="16.5" customHeight="1">
      <c r="A176" s="116">
        <v>174.0</v>
      </c>
      <c r="B176" s="117">
        <v>57050.0</v>
      </c>
      <c r="C176" s="117">
        <v>412597.0</v>
      </c>
      <c r="D176" s="117" t="s">
        <v>411</v>
      </c>
      <c r="E176" s="117" t="s">
        <v>768</v>
      </c>
      <c r="F176" s="124" t="s">
        <v>769</v>
      </c>
      <c r="G176" s="125" t="b">
        <v>1</v>
      </c>
      <c r="H176" s="118" t="s">
        <v>498</v>
      </c>
      <c r="I176" s="119">
        <v>9.88E8</v>
      </c>
      <c r="J176" s="119">
        <v>5.95E7</v>
      </c>
      <c r="K176" s="120">
        <v>16.60504202</v>
      </c>
      <c r="L176" s="119">
        <v>25185.0</v>
      </c>
      <c r="M176" s="119">
        <v>112708.0</v>
      </c>
      <c r="N176" s="120">
        <v>22.34535</v>
      </c>
      <c r="O176" s="121">
        <f t="shared" si="1"/>
        <v>22.34535</v>
      </c>
      <c r="P176" s="55">
        <v>25.01</v>
      </c>
    </row>
    <row r="177" ht="16.5" customHeight="1">
      <c r="A177" s="116">
        <v>175.0</v>
      </c>
      <c r="B177" s="117">
        <v>42670.0</v>
      </c>
      <c r="C177" s="117">
        <v>344287.0</v>
      </c>
      <c r="D177" s="117" t="s">
        <v>412</v>
      </c>
      <c r="E177" s="124" t="s">
        <v>770</v>
      </c>
      <c r="F177" s="124" t="s">
        <v>771</v>
      </c>
      <c r="G177" s="125" t="b">
        <v>1</v>
      </c>
      <c r="H177" s="123">
        <f t="shared" ref="H177:H178" si="14">3/5*100</f>
        <v>60</v>
      </c>
      <c r="I177" s="119">
        <v>2.11E8</v>
      </c>
      <c r="J177" s="119">
        <v>7.26666666666666E7</v>
      </c>
      <c r="K177" s="120">
        <v>2.903669725</v>
      </c>
      <c r="L177" s="122"/>
      <c r="M177" s="119">
        <v>148834.0</v>
      </c>
      <c r="N177" s="120">
        <v>0.0</v>
      </c>
      <c r="O177" s="121">
        <f t="shared" si="1"/>
        <v>0</v>
      </c>
      <c r="P177" s="55">
        <v>34.97</v>
      </c>
    </row>
    <row r="178" ht="16.5" customHeight="1">
      <c r="A178" s="116">
        <v>176.0</v>
      </c>
      <c r="B178" s="117">
        <v>284740.0</v>
      </c>
      <c r="C178" s="117">
        <v>1267684.0</v>
      </c>
      <c r="D178" s="117" t="s">
        <v>413</v>
      </c>
      <c r="E178" s="117" t="s">
        <v>772</v>
      </c>
      <c r="F178" s="117" t="s">
        <v>772</v>
      </c>
      <c r="G178" s="125" t="b">
        <v>1</v>
      </c>
      <c r="H178" s="123">
        <f t="shared" si="14"/>
        <v>60</v>
      </c>
      <c r="I178" s="119">
        <v>1.11E8</v>
      </c>
      <c r="J178" s="119">
        <v>5.55E7</v>
      </c>
      <c r="K178" s="120">
        <v>2.0</v>
      </c>
      <c r="L178" s="119">
        <v>13453.0</v>
      </c>
      <c r="M178" s="119">
        <v>86583.0</v>
      </c>
      <c r="N178" s="120">
        <v>15.53769</v>
      </c>
      <c r="O178" s="121">
        <f t="shared" si="1"/>
        <v>15.53769</v>
      </c>
      <c r="P178" s="55">
        <v>73.6</v>
      </c>
    </row>
    <row r="179" ht="16.5" customHeight="1">
      <c r="A179" s="116">
        <v>177.0</v>
      </c>
      <c r="B179" s="117">
        <v>20000.0</v>
      </c>
      <c r="C179" s="117">
        <v>188089.0</v>
      </c>
      <c r="D179" s="117" t="s">
        <v>415</v>
      </c>
      <c r="E179" s="117" t="s">
        <v>773</v>
      </c>
      <c r="F179" s="117" t="s">
        <v>773</v>
      </c>
      <c r="G179" s="125" t="b">
        <v>1</v>
      </c>
      <c r="H179" s="118" t="s">
        <v>703</v>
      </c>
      <c r="I179" s="119">
        <v>1.68606E8</v>
      </c>
      <c r="J179" s="119">
        <v>7.0144E7</v>
      </c>
      <c r="K179" s="120">
        <v>2.403712363</v>
      </c>
      <c r="L179" s="119">
        <v>9886.0</v>
      </c>
      <c r="M179" s="119">
        <v>84889.0</v>
      </c>
      <c r="N179" s="120">
        <v>11.6458</v>
      </c>
      <c r="O179" s="121">
        <f t="shared" si="1"/>
        <v>11.6458</v>
      </c>
      <c r="P179" s="55">
        <v>34.64</v>
      </c>
    </row>
    <row r="180" ht="16.5" customHeight="1">
      <c r="A180" s="116">
        <v>178.0</v>
      </c>
      <c r="B180" s="117">
        <v>1800.0</v>
      </c>
      <c r="C180" s="117">
        <v>117577.0</v>
      </c>
      <c r="D180" s="117" t="s">
        <v>417</v>
      </c>
      <c r="E180" s="124" t="s">
        <v>604</v>
      </c>
      <c r="F180" s="124" t="s">
        <v>604</v>
      </c>
      <c r="G180" s="125" t="b">
        <v>1</v>
      </c>
      <c r="H180" s="118" t="s">
        <v>605</v>
      </c>
      <c r="I180" s="119">
        <v>3.4E8</v>
      </c>
      <c r="J180" s="119">
        <v>4.185E8</v>
      </c>
      <c r="K180" s="120">
        <v>0.812425329</v>
      </c>
      <c r="L180" s="119">
        <v>25114.0</v>
      </c>
      <c r="M180" s="119">
        <v>77512.0</v>
      </c>
      <c r="N180" s="120">
        <v>32.40014</v>
      </c>
      <c r="O180" s="121">
        <f t="shared" si="1"/>
        <v>32.40014</v>
      </c>
      <c r="P180" s="55">
        <v>63.8</v>
      </c>
    </row>
    <row r="181" ht="16.5" customHeight="1">
      <c r="A181" s="116">
        <v>179.0</v>
      </c>
      <c r="B181" s="117">
        <v>241590.0</v>
      </c>
      <c r="C181" s="117">
        <v>1128613.0</v>
      </c>
      <c r="D181" s="117" t="s">
        <v>418</v>
      </c>
      <c r="E181" s="124" t="s">
        <v>774</v>
      </c>
      <c r="F181" s="124" t="s">
        <v>774</v>
      </c>
      <c r="G181" s="125" t="b">
        <v>1</v>
      </c>
      <c r="H181" s="118" t="s">
        <v>703</v>
      </c>
      <c r="I181" s="119">
        <v>8.4E7</v>
      </c>
      <c r="J181" s="119">
        <v>8.4E7</v>
      </c>
      <c r="K181" s="120">
        <v>1.0</v>
      </c>
      <c r="L181" s="119">
        <v>2724.0</v>
      </c>
      <c r="M181" s="119">
        <v>40100.0</v>
      </c>
      <c r="N181" s="120">
        <v>6.793017</v>
      </c>
      <c r="O181" s="121">
        <f t="shared" si="1"/>
        <v>6.793017</v>
      </c>
      <c r="P181" s="55">
        <v>71.73</v>
      </c>
    </row>
    <row r="182" ht="16.5" customHeight="1">
      <c r="A182" s="116">
        <v>180.0</v>
      </c>
      <c r="B182" s="117">
        <v>6120.0</v>
      </c>
      <c r="C182" s="117">
        <v>131832.0</v>
      </c>
      <c r="D182" s="117" t="s">
        <v>419</v>
      </c>
      <c r="E182" s="117" t="s">
        <v>775</v>
      </c>
      <c r="F182" s="124" t="s">
        <v>776</v>
      </c>
      <c r="G182" s="125" t="b">
        <v>0</v>
      </c>
      <c r="H182" s="123">
        <f>4/7*100</f>
        <v>57.14285714</v>
      </c>
      <c r="I182" s="119">
        <v>3.9E8</v>
      </c>
      <c r="J182" s="119">
        <v>8.9E7</v>
      </c>
      <c r="K182" s="120">
        <v>4.382022472</v>
      </c>
      <c r="L182" s="119">
        <v>20451.0</v>
      </c>
      <c r="M182" s="119">
        <v>267001.0</v>
      </c>
      <c r="N182" s="120">
        <v>7.659522</v>
      </c>
      <c r="O182" s="121">
        <f t="shared" si="1"/>
        <v>7.659522</v>
      </c>
      <c r="P182" s="55">
        <v>45.07</v>
      </c>
    </row>
    <row r="183" ht="16.5" customHeight="1">
      <c r="A183" s="116">
        <v>181.0</v>
      </c>
      <c r="B183" s="117">
        <v>5440.0</v>
      </c>
      <c r="C183" s="117">
        <v>105280.0</v>
      </c>
      <c r="D183" s="117" t="s">
        <v>420</v>
      </c>
      <c r="E183" s="117" t="s">
        <v>777</v>
      </c>
      <c r="F183" s="117" t="s">
        <v>777</v>
      </c>
      <c r="G183" s="125" t="b">
        <v>1</v>
      </c>
      <c r="H183" s="118" t="s">
        <v>778</v>
      </c>
      <c r="I183" s="119">
        <v>2.5E8</v>
      </c>
      <c r="J183" s="119">
        <v>4.329425E7</v>
      </c>
      <c r="K183" s="120">
        <v>5.774438869</v>
      </c>
      <c r="L183" s="119">
        <v>18334.0</v>
      </c>
      <c r="M183" s="119">
        <v>71136.0</v>
      </c>
      <c r="N183" s="120">
        <v>25.77317</v>
      </c>
      <c r="O183" s="121">
        <f t="shared" si="1"/>
        <v>25.77317</v>
      </c>
      <c r="P183" s="55">
        <v>38.4</v>
      </c>
    </row>
    <row r="184" ht="16.5" customHeight="1">
      <c r="A184" s="116">
        <v>182.0</v>
      </c>
      <c r="B184" s="117">
        <v>6040.0</v>
      </c>
      <c r="C184" s="117">
        <v>118026.0</v>
      </c>
      <c r="D184" s="117" t="s">
        <v>421</v>
      </c>
      <c r="E184" s="124" t="s">
        <v>779</v>
      </c>
      <c r="F184" s="117"/>
      <c r="G184" s="125" t="b">
        <v>1</v>
      </c>
      <c r="H184" s="123">
        <f>2/5*100</f>
        <v>40</v>
      </c>
      <c r="I184" s="119">
        <v>1.59E8</v>
      </c>
      <c r="J184" s="119">
        <v>6.2E7</v>
      </c>
      <c r="K184" s="120">
        <v>2.564516129</v>
      </c>
      <c r="L184" s="119">
        <v>17055.0</v>
      </c>
      <c r="M184" s="119">
        <v>240629.0</v>
      </c>
      <c r="N184" s="120">
        <v>7.087674</v>
      </c>
      <c r="O184" s="121">
        <f t="shared" si="1"/>
        <v>7.087674</v>
      </c>
      <c r="P184" s="55">
        <v>63.3</v>
      </c>
    </row>
    <row r="185" ht="16.5" customHeight="1">
      <c r="A185" s="116">
        <v>183.0</v>
      </c>
      <c r="B185" s="117">
        <v>3520.0</v>
      </c>
      <c r="C185" s="117">
        <v>141149.0</v>
      </c>
      <c r="D185" s="117" t="s">
        <v>423</v>
      </c>
      <c r="E185" s="124" t="s">
        <v>780</v>
      </c>
      <c r="F185" s="124" t="s">
        <v>780</v>
      </c>
      <c r="G185" s="125" t="b">
        <v>1</v>
      </c>
      <c r="H185" s="123">
        <f>3/5*100</f>
        <v>60</v>
      </c>
      <c r="I185" s="119">
        <v>1.05E8</v>
      </c>
      <c r="J185" s="119">
        <v>6.05E7</v>
      </c>
      <c r="K185" s="120">
        <v>1.73553719</v>
      </c>
      <c r="L185" s="122"/>
      <c r="M185" s="119">
        <v>-186.0</v>
      </c>
      <c r="N185" s="120">
        <v>0.0</v>
      </c>
      <c r="O185" s="121">
        <f t="shared" si="1"/>
        <v>0</v>
      </c>
      <c r="P185" s="55">
        <v>52.45</v>
      </c>
    </row>
    <row r="186" ht="16.5" customHeight="1">
      <c r="A186" s="116">
        <v>184.0</v>
      </c>
      <c r="B186" s="117">
        <v>70.0</v>
      </c>
      <c r="C186" s="117">
        <v>126937.0</v>
      </c>
      <c r="D186" s="117" t="s">
        <v>424</v>
      </c>
      <c r="E186" s="124" t="s">
        <v>781</v>
      </c>
      <c r="F186" s="124" t="s">
        <v>782</v>
      </c>
      <c r="G186" s="125" t="b">
        <v>0</v>
      </c>
      <c r="H186" s="123">
        <f>3/6*100</f>
        <v>50</v>
      </c>
      <c r="I186" s="119">
        <v>4.67E8</v>
      </c>
      <c r="J186" s="119">
        <v>7.75115E7</v>
      </c>
      <c r="K186" s="120">
        <v>6.024912432</v>
      </c>
      <c r="L186" s="119">
        <v>17429.0</v>
      </c>
      <c r="M186" s="119">
        <v>143265.0</v>
      </c>
      <c r="N186" s="120">
        <v>12.16557</v>
      </c>
      <c r="O186" s="121">
        <f t="shared" si="1"/>
        <v>12.16557</v>
      </c>
      <c r="P186" s="55">
        <v>38.73</v>
      </c>
    </row>
    <row r="187" ht="16.5" customHeight="1">
      <c r="A187" s="116">
        <v>185.0</v>
      </c>
      <c r="B187" s="117">
        <v>114090.0</v>
      </c>
      <c r="C187" s="117">
        <v>557508.0</v>
      </c>
      <c r="D187" s="117" t="s">
        <v>425</v>
      </c>
      <c r="E187" s="124" t="s">
        <v>783</v>
      </c>
      <c r="F187" s="124" t="s">
        <v>783</v>
      </c>
      <c r="G187" s="125" t="b">
        <v>1</v>
      </c>
      <c r="H187" s="123">
        <f>5/10*100</f>
        <v>50</v>
      </c>
      <c r="I187" s="119">
        <v>9.417E7</v>
      </c>
      <c r="J187" s="119">
        <v>6.35685E7</v>
      </c>
      <c r="K187" s="120">
        <v>1.481394087</v>
      </c>
      <c r="L187" s="122"/>
      <c r="M187" s="119">
        <v>-64327.0</v>
      </c>
      <c r="N187" s="120">
        <v>0.0</v>
      </c>
      <c r="O187" s="121">
        <f t="shared" si="1"/>
        <v>0</v>
      </c>
      <c r="P187" s="55">
        <v>51.0</v>
      </c>
    </row>
    <row r="188" ht="16.5" customHeight="1">
      <c r="A188" s="116">
        <v>186.0</v>
      </c>
      <c r="B188" s="117">
        <v>105630.0</v>
      </c>
      <c r="C188" s="117">
        <v>728638.0</v>
      </c>
      <c r="D188" s="117" t="s">
        <v>426</v>
      </c>
      <c r="E188" s="124" t="s">
        <v>784</v>
      </c>
      <c r="F188" s="117"/>
      <c r="G188" s="125" t="b">
        <v>1</v>
      </c>
      <c r="H188" s="123">
        <f>3/7*100</f>
        <v>42.85714286</v>
      </c>
      <c r="I188" s="119">
        <v>2.22258E8</v>
      </c>
      <c r="J188" s="119">
        <v>7.23305E7</v>
      </c>
      <c r="K188" s="120">
        <v>3.072811608</v>
      </c>
      <c r="L188" s="119">
        <v>19620.0</v>
      </c>
      <c r="M188" s="119">
        <v>77976.0</v>
      </c>
      <c r="N188" s="120">
        <v>25.16159</v>
      </c>
      <c r="O188" s="121">
        <f t="shared" si="1"/>
        <v>25.16159</v>
      </c>
      <c r="P188" s="55">
        <v>56.66</v>
      </c>
    </row>
    <row r="189" ht="16.5" customHeight="1">
      <c r="A189" s="116">
        <v>187.0</v>
      </c>
      <c r="B189" s="117">
        <v>103140.0</v>
      </c>
      <c r="C189" s="117">
        <v>684714.0</v>
      </c>
      <c r="D189" s="117" t="s">
        <v>427</v>
      </c>
      <c r="E189" s="124" t="s">
        <v>785</v>
      </c>
      <c r="F189" s="124" t="s">
        <v>785</v>
      </c>
      <c r="G189" s="125" t="b">
        <v>1</v>
      </c>
      <c r="H189" s="123">
        <f t="shared" ref="H189:H190" si="15">4/7*100</f>
        <v>57.14285714</v>
      </c>
      <c r="I189" s="119">
        <v>6.73335E8</v>
      </c>
      <c r="J189" s="119">
        <v>6.840425E7</v>
      </c>
      <c r="K189" s="120">
        <v>9.843467328</v>
      </c>
      <c r="L189" s="119">
        <v>16808.0</v>
      </c>
      <c r="M189" s="119">
        <v>71896.0</v>
      </c>
      <c r="N189" s="120">
        <v>23.37821</v>
      </c>
      <c r="O189" s="121">
        <f t="shared" si="1"/>
        <v>23.37821</v>
      </c>
      <c r="P189" s="55">
        <v>38.0</v>
      </c>
    </row>
    <row r="190" ht="16.5" customHeight="1">
      <c r="A190" s="116">
        <v>188.0</v>
      </c>
      <c r="B190" s="117">
        <v>108670.0</v>
      </c>
      <c r="C190" s="117">
        <v>759513.0</v>
      </c>
      <c r="D190" s="117" t="s">
        <v>428</v>
      </c>
      <c r="E190" s="124" t="s">
        <v>786</v>
      </c>
      <c r="F190" s="124" t="s">
        <v>787</v>
      </c>
      <c r="G190" s="125" t="b">
        <v>1</v>
      </c>
      <c r="H190" s="123">
        <f t="shared" si="15"/>
        <v>57.14285714</v>
      </c>
      <c r="I190" s="119">
        <v>4.59E8</v>
      </c>
      <c r="J190" s="119">
        <v>6.55E7</v>
      </c>
      <c r="K190" s="120">
        <v>7.007633588</v>
      </c>
      <c r="L190" s="119">
        <v>3045.0</v>
      </c>
      <c r="M190" s="119">
        <v>-79466.0</v>
      </c>
      <c r="N190" s="120">
        <v>-3.83183</v>
      </c>
      <c r="O190" s="121">
        <f t="shared" si="1"/>
        <v>3.83183</v>
      </c>
      <c r="P190" s="55">
        <v>30.07</v>
      </c>
    </row>
    <row r="191" ht="16.5" customHeight="1">
      <c r="A191" s="116">
        <v>189.0</v>
      </c>
      <c r="B191" s="117">
        <v>2350.0</v>
      </c>
      <c r="C191" s="117">
        <v>173874.0</v>
      </c>
      <c r="D191" s="117" t="s">
        <v>429</v>
      </c>
      <c r="E191" s="117" t="s">
        <v>788</v>
      </c>
      <c r="F191" s="124" t="s">
        <v>789</v>
      </c>
      <c r="G191" s="125" t="b">
        <v>1</v>
      </c>
      <c r="H191" s="123">
        <f>3/5*100</f>
        <v>60</v>
      </c>
      <c r="I191" s="119">
        <v>3.2E8</v>
      </c>
      <c r="J191" s="119">
        <v>4.7E7</v>
      </c>
      <c r="K191" s="120">
        <v>6.808510638</v>
      </c>
      <c r="L191" s="119">
        <v>10812.0</v>
      </c>
      <c r="M191" s="119">
        <v>-16596.0</v>
      </c>
      <c r="N191" s="120">
        <v>-65.1482</v>
      </c>
      <c r="O191" s="121">
        <f t="shared" si="1"/>
        <v>65.1482</v>
      </c>
      <c r="P191" s="55">
        <v>44.25</v>
      </c>
    </row>
    <row r="192" ht="16.5" customHeight="1">
      <c r="A192" s="116">
        <v>190.0</v>
      </c>
      <c r="B192" s="117">
        <v>71840.0</v>
      </c>
      <c r="C192" s="117">
        <v>158307.0</v>
      </c>
      <c r="D192" s="117" t="s">
        <v>430</v>
      </c>
      <c r="E192" s="117" t="s">
        <v>790</v>
      </c>
      <c r="F192" s="117" t="s">
        <v>790</v>
      </c>
      <c r="G192" s="125" t="b">
        <v>1</v>
      </c>
      <c r="H192" s="123">
        <f>5/9*100</f>
        <v>55.55555556</v>
      </c>
      <c r="I192" s="119">
        <v>1.56475E8</v>
      </c>
      <c r="J192" s="119">
        <v>5.136675E7</v>
      </c>
      <c r="K192" s="120">
        <v>3.046231268</v>
      </c>
      <c r="L192" s="119">
        <v>28329.0</v>
      </c>
      <c r="M192" s="119">
        <v>28721.0</v>
      </c>
      <c r="N192" s="120">
        <v>98.63515</v>
      </c>
      <c r="O192" s="121">
        <f t="shared" si="1"/>
        <v>98.63515</v>
      </c>
      <c r="P192" s="55">
        <v>61.01</v>
      </c>
    </row>
    <row r="193" ht="16.5" customHeight="1">
      <c r="A193" s="116">
        <v>191.0</v>
      </c>
      <c r="B193" s="117">
        <v>49770.0</v>
      </c>
      <c r="C193" s="117">
        <v>340917.0</v>
      </c>
      <c r="D193" s="117" t="s">
        <v>431</v>
      </c>
      <c r="E193" s="124" t="s">
        <v>791</v>
      </c>
      <c r="F193" s="124" t="s">
        <v>791</v>
      </c>
      <c r="G193" s="125" t="b">
        <v>1</v>
      </c>
      <c r="H193" s="123">
        <f>1/4*100</f>
        <v>25</v>
      </c>
      <c r="I193" s="119">
        <v>2.1E8</v>
      </c>
      <c r="J193" s="119">
        <v>4.605E7</v>
      </c>
      <c r="K193" s="120">
        <v>4.560260586</v>
      </c>
      <c r="L193" s="119">
        <v>13507.0</v>
      </c>
      <c r="M193" s="119">
        <v>77931.0</v>
      </c>
      <c r="N193" s="120">
        <v>17.332</v>
      </c>
      <c r="O193" s="121">
        <f t="shared" si="1"/>
        <v>17.332</v>
      </c>
      <c r="P193" s="55">
        <v>74.38</v>
      </c>
    </row>
    <row r="194" ht="16.5" customHeight="1">
      <c r="A194" s="116">
        <v>192.0</v>
      </c>
      <c r="B194" s="117">
        <v>383800.0</v>
      </c>
      <c r="C194" s="117">
        <v>1562589.0</v>
      </c>
      <c r="D194" s="117" t="s">
        <v>432</v>
      </c>
      <c r="E194" s="124" t="s">
        <v>792</v>
      </c>
      <c r="F194" s="124" t="s">
        <v>793</v>
      </c>
      <c r="G194" s="125" t="b">
        <v>1</v>
      </c>
      <c r="H194" s="123">
        <f>4/7*100</f>
        <v>57.14285714</v>
      </c>
      <c r="I194" s="122"/>
      <c r="J194" s="122"/>
      <c r="K194" s="122"/>
      <c r="L194" s="122"/>
      <c r="M194" s="122"/>
      <c r="N194" s="122"/>
      <c r="O194" s="121">
        <f t="shared" si="1"/>
        <v>0</v>
      </c>
      <c r="P194" s="55">
        <v>0.0</v>
      </c>
    </row>
    <row r="195" ht="16.5" customHeight="1">
      <c r="A195" s="116">
        <v>193.0</v>
      </c>
      <c r="B195" s="117">
        <v>64960.0</v>
      </c>
      <c r="C195" s="117">
        <v>398792.0</v>
      </c>
      <c r="D195" s="117" t="s">
        <v>434</v>
      </c>
      <c r="E195" s="117" t="s">
        <v>794</v>
      </c>
      <c r="F195" s="117" t="s">
        <v>794</v>
      </c>
      <c r="G195" s="125" t="b">
        <v>1</v>
      </c>
      <c r="H195" s="118" t="s">
        <v>795</v>
      </c>
      <c r="I195" s="119">
        <v>2.02E8</v>
      </c>
      <c r="J195" s="119">
        <v>6.45E7</v>
      </c>
      <c r="K195" s="120">
        <v>3.131782946</v>
      </c>
      <c r="L195" s="119">
        <v>22006.0</v>
      </c>
      <c r="M195" s="119">
        <v>54441.0</v>
      </c>
      <c r="N195" s="120">
        <v>40.42174</v>
      </c>
      <c r="O195" s="121">
        <f t="shared" si="1"/>
        <v>40.42174</v>
      </c>
      <c r="P195" s="55">
        <v>40.03</v>
      </c>
    </row>
    <row r="196" ht="16.5" customHeight="1">
      <c r="A196" s="116">
        <v>194.0</v>
      </c>
      <c r="B196" s="117">
        <v>7570.0</v>
      </c>
      <c r="C196" s="117">
        <v>146454.0</v>
      </c>
      <c r="D196" s="117" t="s">
        <v>435</v>
      </c>
      <c r="E196" s="117" t="s">
        <v>796</v>
      </c>
      <c r="F196" s="117" t="s">
        <v>796</v>
      </c>
      <c r="G196" s="125" t="b">
        <v>1</v>
      </c>
      <c r="H196" s="123">
        <f>3/6*100</f>
        <v>50</v>
      </c>
      <c r="I196" s="119">
        <v>7.8E7</v>
      </c>
      <c r="J196" s="119">
        <v>5.75E7</v>
      </c>
      <c r="K196" s="120">
        <v>1.356521739</v>
      </c>
      <c r="L196" s="119">
        <v>2249.0</v>
      </c>
      <c r="M196" s="119">
        <v>21545.0</v>
      </c>
      <c r="N196" s="120">
        <v>10.43862</v>
      </c>
      <c r="O196" s="121">
        <f t="shared" si="1"/>
        <v>10.43862</v>
      </c>
      <c r="P196" s="55">
        <v>26.27</v>
      </c>
    </row>
    <row r="197" ht="16.5" customHeight="1">
      <c r="A197" s="116">
        <v>195.0</v>
      </c>
      <c r="B197" s="117">
        <v>192400.0</v>
      </c>
      <c r="C197" s="117">
        <v>132354.0</v>
      </c>
      <c r="D197" s="117" t="s">
        <v>436</v>
      </c>
      <c r="E197" s="117" t="s">
        <v>797</v>
      </c>
      <c r="F197" s="117" t="s">
        <v>797</v>
      </c>
      <c r="G197" s="125" t="b">
        <v>1</v>
      </c>
      <c r="H197" s="123">
        <f>3/5*100</f>
        <v>60</v>
      </c>
      <c r="I197" s="119">
        <v>1.82E8</v>
      </c>
      <c r="J197" s="119">
        <v>5.95E7</v>
      </c>
      <c r="K197" s="120">
        <v>3.058823529</v>
      </c>
      <c r="L197" s="119">
        <v>20512.0</v>
      </c>
      <c r="M197" s="119">
        <v>106711.0</v>
      </c>
      <c r="N197" s="120">
        <v>19.22201</v>
      </c>
      <c r="O197" s="121">
        <f t="shared" si="1"/>
        <v>19.22201</v>
      </c>
      <c r="P197" s="55">
        <v>67.7</v>
      </c>
    </row>
    <row r="198" ht="16.5" customHeight="1">
      <c r="A198" s="116">
        <v>196.0</v>
      </c>
      <c r="B198" s="117">
        <v>1680.0</v>
      </c>
      <c r="C198" s="117">
        <v>121941.0</v>
      </c>
      <c r="D198" s="117" t="s">
        <v>437</v>
      </c>
      <c r="E198" s="117" t="s">
        <v>798</v>
      </c>
      <c r="F198" s="117" t="s">
        <v>798</v>
      </c>
      <c r="G198" s="125" t="b">
        <v>1</v>
      </c>
      <c r="H198" s="118" t="s">
        <v>498</v>
      </c>
      <c r="I198" s="119">
        <v>3.84E8</v>
      </c>
      <c r="J198" s="119">
        <v>6.2E7</v>
      </c>
      <c r="K198" s="120">
        <v>6.193548387</v>
      </c>
      <c r="L198" s="119">
        <v>25226.0</v>
      </c>
      <c r="M198" s="119">
        <v>125102.0</v>
      </c>
      <c r="N198" s="120">
        <v>20.16435</v>
      </c>
      <c r="O198" s="121">
        <f t="shared" si="1"/>
        <v>20.16435</v>
      </c>
      <c r="P198" s="55">
        <v>43.1</v>
      </c>
    </row>
    <row r="199" ht="16.5" customHeight="1">
      <c r="A199" s="116">
        <v>197.0</v>
      </c>
      <c r="B199" s="117">
        <v>1060.0</v>
      </c>
      <c r="C199" s="117">
        <v>149947.0</v>
      </c>
      <c r="D199" s="117" t="s">
        <v>438</v>
      </c>
      <c r="E199" s="117" t="s">
        <v>799</v>
      </c>
      <c r="F199" s="117"/>
      <c r="G199" s="125" t="b">
        <v>1</v>
      </c>
      <c r="H199" s="123">
        <f>3/7*100</f>
        <v>42.85714286</v>
      </c>
      <c r="I199" s="119">
        <v>1.17E8</v>
      </c>
      <c r="J199" s="119">
        <v>5.55E7</v>
      </c>
      <c r="K199" s="120">
        <v>2.108108108</v>
      </c>
      <c r="L199" s="119">
        <v>7149.0</v>
      </c>
      <c r="M199" s="119">
        <v>-15275.0</v>
      </c>
      <c r="N199" s="120">
        <v>-46.802</v>
      </c>
      <c r="O199" s="121">
        <f t="shared" si="1"/>
        <v>46.802</v>
      </c>
      <c r="P199" s="55">
        <v>39.52</v>
      </c>
    </row>
    <row r="200" ht="16.5" customHeight="1">
      <c r="A200" s="116">
        <v>198.0</v>
      </c>
      <c r="B200" s="117">
        <v>115390.0</v>
      </c>
      <c r="C200" s="117">
        <v>561866.0</v>
      </c>
      <c r="D200" s="117" t="s">
        <v>439</v>
      </c>
      <c r="E200" s="117" t="s">
        <v>800</v>
      </c>
      <c r="F200" s="124" t="s">
        <v>801</v>
      </c>
      <c r="G200" s="125" t="b">
        <v>0</v>
      </c>
      <c r="H200" s="126">
        <f>3/8*100</f>
        <v>37.5</v>
      </c>
      <c r="I200" s="119">
        <v>1.31E8</v>
      </c>
      <c r="J200" s="119">
        <v>4.475E7</v>
      </c>
      <c r="K200" s="120">
        <v>2.927374302</v>
      </c>
      <c r="L200" s="122"/>
      <c r="M200" s="119">
        <v>11756.0</v>
      </c>
      <c r="N200" s="120">
        <v>0.0</v>
      </c>
      <c r="O200" s="121">
        <f t="shared" si="1"/>
        <v>0</v>
      </c>
      <c r="P200" s="55">
        <v>66.07</v>
      </c>
    </row>
    <row r="201" ht="16.5" customHeight="1">
      <c r="A201" s="116">
        <v>199.0</v>
      </c>
      <c r="B201" s="117">
        <v>3230.0</v>
      </c>
      <c r="C201" s="117">
        <v>126955.0</v>
      </c>
      <c r="D201" s="117" t="s">
        <v>440</v>
      </c>
      <c r="E201" s="117" t="s">
        <v>802</v>
      </c>
      <c r="F201" s="124" t="s">
        <v>803</v>
      </c>
      <c r="G201" s="125" t="b">
        <v>0</v>
      </c>
      <c r="H201" s="126">
        <f>4/8*100</f>
        <v>50</v>
      </c>
      <c r="I201" s="119">
        <v>2.15947E8</v>
      </c>
      <c r="J201" s="119">
        <v>4.41685E7</v>
      </c>
      <c r="K201" s="120">
        <v>4.889163091</v>
      </c>
      <c r="L201" s="119">
        <v>6026.0</v>
      </c>
      <c r="M201" s="119">
        <v>67973.0</v>
      </c>
      <c r="N201" s="120">
        <v>8.865285</v>
      </c>
      <c r="O201" s="121">
        <f t="shared" si="1"/>
        <v>8.865285</v>
      </c>
      <c r="P201" s="55">
        <v>44.41</v>
      </c>
    </row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>
      <c r="B210" s="129" t="s">
        <v>804</v>
      </c>
      <c r="C210" s="130" t="s">
        <v>451</v>
      </c>
      <c r="D210" s="130" t="s">
        <v>5</v>
      </c>
      <c r="F210" s="131"/>
      <c r="G210" s="25" t="s">
        <v>805</v>
      </c>
      <c r="H210" s="132" t="s">
        <v>451</v>
      </c>
      <c r="I210" s="132" t="s">
        <v>5</v>
      </c>
      <c r="K210" s="133"/>
      <c r="L210" s="134" t="s">
        <v>159</v>
      </c>
      <c r="M210" s="134" t="s">
        <v>485</v>
      </c>
      <c r="N210" s="134" t="s">
        <v>488</v>
      </c>
      <c r="O210" s="134" t="s">
        <v>489</v>
      </c>
    </row>
    <row r="211" ht="16.5" customHeight="1">
      <c r="B211" s="85">
        <v>20.0</v>
      </c>
      <c r="C211" s="135">
        <v>1.0</v>
      </c>
      <c r="D211" s="136"/>
      <c r="F211" s="137">
        <v>0.1</v>
      </c>
      <c r="G211" s="138">
        <v>1.56328</v>
      </c>
      <c r="H211" s="138">
        <v>10.0</v>
      </c>
      <c r="I211" s="139" t="s">
        <v>806</v>
      </c>
      <c r="K211" s="140" t="s">
        <v>807</v>
      </c>
      <c r="L211" s="141">
        <v>200.0</v>
      </c>
      <c r="M211" s="141">
        <v>196.0</v>
      </c>
      <c r="N211" s="141">
        <v>196.0</v>
      </c>
      <c r="O211" s="141">
        <v>200.0</v>
      </c>
    </row>
    <row r="212" ht="16.5" customHeight="1">
      <c r="B212" s="85">
        <v>40.0</v>
      </c>
      <c r="C212" s="135">
        <v>2.0</v>
      </c>
      <c r="D212" s="8"/>
      <c r="F212" s="137">
        <v>0.2</v>
      </c>
      <c r="G212" s="142">
        <v>2.285714</v>
      </c>
      <c r="H212" s="138">
        <v>9.0</v>
      </c>
      <c r="I212" s="15"/>
      <c r="K212" s="134" t="s">
        <v>808</v>
      </c>
      <c r="L212" s="143">
        <v>53.65948</v>
      </c>
      <c r="M212" s="143">
        <v>6.534901</v>
      </c>
      <c r="N212" s="143">
        <v>21.713483</v>
      </c>
      <c r="O212" s="143">
        <v>29.00103</v>
      </c>
    </row>
    <row r="213" ht="16.5" customHeight="1">
      <c r="B213" s="144" t="s">
        <v>809</v>
      </c>
      <c r="C213" s="144">
        <v>3.0</v>
      </c>
      <c r="D213" s="85" t="s">
        <v>810</v>
      </c>
      <c r="F213" s="137">
        <v>0.3</v>
      </c>
      <c r="G213" s="142">
        <v>2.94702</v>
      </c>
      <c r="H213" s="138">
        <v>8.0</v>
      </c>
      <c r="I213" s="15"/>
      <c r="K213" s="140" t="s">
        <v>811</v>
      </c>
      <c r="L213" s="141">
        <v>12.469481</v>
      </c>
      <c r="M213" s="141">
        <v>5.426098</v>
      </c>
      <c r="N213" s="141">
        <v>43.422591</v>
      </c>
      <c r="O213" s="141">
        <v>38.297559</v>
      </c>
    </row>
    <row r="214" ht="16.5" customHeight="1">
      <c r="B214" s="145">
        <v>60.0</v>
      </c>
      <c r="C214" s="145">
        <v>5.0</v>
      </c>
      <c r="D214" s="139"/>
      <c r="F214" s="137">
        <v>0.4</v>
      </c>
      <c r="G214" s="142">
        <v>3.741176</v>
      </c>
      <c r="H214" s="138">
        <v>7.0</v>
      </c>
      <c r="I214" s="15"/>
      <c r="K214" s="134" t="s">
        <v>812</v>
      </c>
      <c r="L214" s="143">
        <v>10.0</v>
      </c>
      <c r="M214" s="143">
        <v>0.310976</v>
      </c>
      <c r="N214" s="143">
        <v>-207.449</v>
      </c>
      <c r="O214" s="143">
        <v>0.0</v>
      </c>
    </row>
    <row r="215" ht="16.5" customHeight="1">
      <c r="B215" s="145">
        <v>70.0</v>
      </c>
      <c r="C215" s="145">
        <v>6.0</v>
      </c>
      <c r="D215" s="15"/>
      <c r="F215" s="137">
        <v>0.5</v>
      </c>
      <c r="G215" s="142">
        <v>4.816675</v>
      </c>
      <c r="H215" s="138">
        <v>6.0</v>
      </c>
      <c r="I215" s="15"/>
      <c r="K215" s="146">
        <v>0.1</v>
      </c>
      <c r="L215" s="141">
        <v>33.333333</v>
      </c>
      <c r="M215" s="141">
        <v>1.56328</v>
      </c>
      <c r="N215" s="141">
        <v>0.0</v>
      </c>
      <c r="O215" s="141">
        <v>0.0</v>
      </c>
    </row>
    <row r="216" ht="16.5" customHeight="1">
      <c r="B216" s="147">
        <v>80.0</v>
      </c>
      <c r="C216" s="147">
        <v>8.0</v>
      </c>
      <c r="D216" s="15"/>
      <c r="F216" s="137">
        <v>0.6</v>
      </c>
      <c r="G216" s="142">
        <v>6.183333</v>
      </c>
      <c r="H216" s="138">
        <v>5.0</v>
      </c>
      <c r="I216" s="15"/>
      <c r="K216" s="148">
        <v>0.2</v>
      </c>
      <c r="L216" s="143">
        <v>42.857143</v>
      </c>
      <c r="M216" s="143">
        <v>2.285714</v>
      </c>
      <c r="N216" s="143">
        <v>0.0</v>
      </c>
      <c r="O216" s="143">
        <v>0.0</v>
      </c>
    </row>
    <row r="217" ht="16.5" customHeight="1">
      <c r="B217" s="147">
        <v>90.0</v>
      </c>
      <c r="C217" s="147">
        <v>9.0</v>
      </c>
      <c r="D217" s="15"/>
      <c r="F217" s="137">
        <v>0.7</v>
      </c>
      <c r="G217" s="142">
        <v>8.252704</v>
      </c>
      <c r="H217" s="138">
        <v>4.0</v>
      </c>
      <c r="I217" s="15"/>
      <c r="K217" s="146">
        <v>0.3</v>
      </c>
      <c r="L217" s="141">
        <v>54.545455</v>
      </c>
      <c r="M217" s="141">
        <v>2.94702</v>
      </c>
      <c r="N217" s="141">
        <v>5.77007</v>
      </c>
      <c r="O217" s="141">
        <v>9.071172</v>
      </c>
    </row>
    <row r="218" ht="16.5" customHeight="1">
      <c r="B218" s="147">
        <v>100.0</v>
      </c>
      <c r="C218" s="147">
        <v>10.0</v>
      </c>
      <c r="D218" s="8"/>
      <c r="F218" s="137">
        <v>0.8</v>
      </c>
      <c r="G218" s="142">
        <v>9.843467</v>
      </c>
      <c r="H218" s="138">
        <v>3.0</v>
      </c>
      <c r="I218" s="15"/>
      <c r="K218" s="148">
        <v>0.4</v>
      </c>
      <c r="L218" s="143">
        <v>55.555556</v>
      </c>
      <c r="M218" s="143">
        <v>3.741176</v>
      </c>
      <c r="N218" s="143">
        <v>11.64822</v>
      </c>
      <c r="O218" s="143">
        <v>14.553364</v>
      </c>
    </row>
    <row r="219" ht="16.5" customHeight="1">
      <c r="F219" s="137">
        <v>0.9</v>
      </c>
      <c r="G219" s="142">
        <v>13.781243</v>
      </c>
      <c r="H219" s="138">
        <v>2.0</v>
      </c>
      <c r="I219" s="15"/>
      <c r="K219" s="146">
        <v>0.5</v>
      </c>
      <c r="L219" s="141">
        <v>57.142857</v>
      </c>
      <c r="M219" s="141">
        <v>4.816675</v>
      </c>
      <c r="N219" s="141">
        <v>17.08098</v>
      </c>
      <c r="O219" s="141">
        <v>19.545145</v>
      </c>
    </row>
    <row r="220" ht="16.5" customHeight="1">
      <c r="B220" s="149" t="s">
        <v>489</v>
      </c>
      <c r="C220" s="130" t="s">
        <v>451</v>
      </c>
      <c r="D220" s="130" t="s">
        <v>5</v>
      </c>
      <c r="F220" s="137">
        <v>1.0</v>
      </c>
      <c r="G220" s="142">
        <v>32.596078</v>
      </c>
      <c r="H220" s="138">
        <v>1.0</v>
      </c>
      <c r="I220" s="8"/>
      <c r="K220" s="148">
        <v>0.6</v>
      </c>
      <c r="L220" s="143">
        <v>57.142857</v>
      </c>
      <c r="M220" s="143">
        <v>6.183333</v>
      </c>
      <c r="N220" s="143">
        <v>22.34535</v>
      </c>
      <c r="O220" s="143">
        <v>24.15142</v>
      </c>
    </row>
    <row r="221" ht="16.5" customHeight="1">
      <c r="B221" s="85">
        <v>0.0</v>
      </c>
      <c r="C221" s="135">
        <v>1.0</v>
      </c>
      <c r="D221" s="136"/>
      <c r="K221" s="146">
        <v>0.7</v>
      </c>
      <c r="L221" s="141">
        <v>57.142857</v>
      </c>
      <c r="M221" s="141">
        <v>8.252704</v>
      </c>
      <c r="N221" s="141">
        <v>28.80666</v>
      </c>
      <c r="O221" s="141">
        <v>31.509809</v>
      </c>
    </row>
    <row r="222" ht="16.5" customHeight="1">
      <c r="B222" s="85">
        <v>10.0</v>
      </c>
      <c r="C222" s="135">
        <v>3.0</v>
      </c>
      <c r="D222" s="15"/>
      <c r="K222" s="148">
        <v>0.8</v>
      </c>
      <c r="L222" s="143">
        <v>60.0</v>
      </c>
      <c r="M222" s="143">
        <v>9.843467</v>
      </c>
      <c r="N222" s="143">
        <v>38.68945</v>
      </c>
      <c r="O222" s="143">
        <v>41.908362</v>
      </c>
    </row>
    <row r="223" ht="16.5" customHeight="1">
      <c r="B223" s="144">
        <v>20.0</v>
      </c>
      <c r="C223" s="144">
        <v>4.0</v>
      </c>
      <c r="D223" s="15"/>
      <c r="F223" s="150" t="s">
        <v>813</v>
      </c>
      <c r="G223" s="150" t="s">
        <v>451</v>
      </c>
      <c r="K223" s="146">
        <v>0.9</v>
      </c>
      <c r="L223" s="141">
        <v>66.666667</v>
      </c>
      <c r="M223" s="141">
        <v>13.781243</v>
      </c>
      <c r="N223" s="141">
        <v>56.973165</v>
      </c>
      <c r="O223" s="141">
        <v>60.541703</v>
      </c>
    </row>
    <row r="224" ht="16.5" customHeight="1">
      <c r="B224" s="145" t="s">
        <v>814</v>
      </c>
      <c r="C224" s="145">
        <v>6.0</v>
      </c>
      <c r="D224" s="15"/>
      <c r="F224" s="151" t="b">
        <v>1</v>
      </c>
      <c r="G224" s="151">
        <v>12.5</v>
      </c>
      <c r="K224" s="152" t="s">
        <v>815</v>
      </c>
      <c r="L224" s="153">
        <v>85.714286</v>
      </c>
      <c r="M224" s="153">
        <v>32.596078</v>
      </c>
      <c r="N224" s="153">
        <v>234.6884</v>
      </c>
      <c r="O224" s="153">
        <v>234.6884</v>
      </c>
    </row>
    <row r="225" ht="16.5" customHeight="1">
      <c r="B225" s="145" t="s">
        <v>809</v>
      </c>
      <c r="C225" s="145">
        <v>8.0</v>
      </c>
      <c r="D225" s="15"/>
      <c r="F225" s="151" t="b">
        <v>0</v>
      </c>
      <c r="G225" s="151">
        <v>0.0</v>
      </c>
    </row>
    <row r="226" ht="16.5" customHeight="1">
      <c r="B226" s="147" t="s">
        <v>816</v>
      </c>
      <c r="C226" s="147">
        <v>10.0</v>
      </c>
      <c r="D226" s="15"/>
      <c r="J226" s="154"/>
      <c r="K226" s="155"/>
      <c r="L226" s="155"/>
    </row>
    <row r="227" ht="16.5" customHeight="1">
      <c r="B227" s="147" t="s">
        <v>817</v>
      </c>
      <c r="C227" s="147">
        <v>11.0</v>
      </c>
      <c r="D227" s="15"/>
      <c r="J227" s="154"/>
      <c r="K227" s="155"/>
      <c r="L227" s="155"/>
    </row>
    <row r="228" ht="16.5" customHeight="1">
      <c r="B228" s="147" t="s">
        <v>818</v>
      </c>
      <c r="C228" s="147">
        <v>12.0</v>
      </c>
      <c r="D228" s="15"/>
      <c r="J228" s="154"/>
      <c r="K228" s="155"/>
      <c r="L228" s="155"/>
    </row>
    <row r="229" ht="16.5" customHeight="1">
      <c r="B229" s="147" t="s">
        <v>819</v>
      </c>
      <c r="C229" s="147">
        <v>13.0</v>
      </c>
      <c r="D229" s="15"/>
      <c r="J229" s="154"/>
      <c r="K229" s="155"/>
      <c r="L229" s="155"/>
    </row>
    <row r="230" ht="16.5" customHeight="1">
      <c r="B230" s="147" t="s">
        <v>820</v>
      </c>
      <c r="C230" s="147">
        <v>14.0</v>
      </c>
      <c r="D230" s="15"/>
      <c r="J230" s="156"/>
      <c r="K230" s="155"/>
      <c r="L230" s="155"/>
    </row>
    <row r="231" ht="16.5" customHeight="1">
      <c r="B231" s="147" t="s">
        <v>821</v>
      </c>
      <c r="C231" s="147">
        <v>15.0</v>
      </c>
      <c r="D231" s="8"/>
      <c r="J231" s="156"/>
      <c r="K231" s="155"/>
      <c r="L231" s="155"/>
    </row>
    <row r="232" ht="16.5" customHeight="1">
      <c r="J232" s="156"/>
      <c r="K232" s="155"/>
      <c r="L232" s="155"/>
    </row>
    <row r="233" ht="16.5" customHeight="1">
      <c r="J233" s="156"/>
      <c r="K233" s="155"/>
      <c r="L233" s="155"/>
    </row>
    <row r="234" ht="16.5" customHeight="1">
      <c r="J234" s="156"/>
      <c r="K234" s="155"/>
      <c r="L234" s="155"/>
    </row>
    <row r="235" ht="16.5" customHeight="1">
      <c r="J235" s="156"/>
      <c r="K235" s="155"/>
      <c r="L235" s="155"/>
    </row>
    <row r="236" ht="16.5" customHeight="1">
      <c r="J236" s="156"/>
      <c r="K236" s="155"/>
      <c r="L236" s="155"/>
    </row>
    <row r="237" ht="16.5" customHeight="1">
      <c r="J237" s="156"/>
      <c r="K237" s="155"/>
      <c r="L237" s="155"/>
    </row>
    <row r="238" ht="16.5" customHeight="1">
      <c r="J238" s="156"/>
      <c r="K238" s="155"/>
      <c r="L238" s="155"/>
    </row>
    <row r="239" ht="16.5" customHeight="1">
      <c r="J239" s="157"/>
      <c r="K239" s="158"/>
      <c r="L239" s="158"/>
    </row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D211:D212"/>
    <mergeCell ref="D221:D231"/>
    <mergeCell ref="D214:D218"/>
    <mergeCell ref="I211:I220"/>
  </mergeCells>
  <printOptions/>
  <pageMargins bottom="0.75" footer="0.0" header="0.0" left="0.7" right="0.7" top="0.75"/>
  <pageSetup paperSize="9" orientation="portrait"/>
  <drawing r:id="rId1"/>
</worksheet>
</file>