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A3A1125-B2C1-499B-B730-787157A54477}" xr6:coauthVersionLast="47" xr6:coauthVersionMax="47" xr10:uidLastSave="{00000000-0000-0000-0000-000000000000}"/>
  <bookViews>
    <workbookView xWindow="28680" yWindow="-120" windowWidth="29040" windowHeight="15840" xr2:uid="{AF10D472-688B-4EB9-A038-60EF895A3E0B}"/>
  </bookViews>
  <sheets>
    <sheet name="G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1" i="2" l="1"/>
  <c r="H201" i="2"/>
  <c r="O200" i="2"/>
  <c r="H200" i="2"/>
  <c r="O199" i="2"/>
  <c r="H199" i="2"/>
  <c r="O198" i="2"/>
  <c r="O197" i="2"/>
  <c r="H197" i="2"/>
  <c r="O196" i="2"/>
  <c r="H196" i="2"/>
  <c r="O195" i="2"/>
  <c r="O194" i="2"/>
  <c r="H194" i="2"/>
  <c r="O193" i="2"/>
  <c r="H193" i="2"/>
  <c r="O192" i="2"/>
  <c r="H192" i="2"/>
  <c r="O191" i="2"/>
  <c r="H191" i="2"/>
  <c r="O190" i="2"/>
  <c r="H190" i="2"/>
  <c r="O189" i="2"/>
  <c r="H189" i="2"/>
  <c r="O188" i="2"/>
  <c r="H188" i="2"/>
  <c r="O187" i="2"/>
  <c r="H187" i="2"/>
  <c r="O186" i="2"/>
  <c r="H186" i="2"/>
  <c r="O185" i="2"/>
  <c r="H185" i="2"/>
  <c r="O184" i="2"/>
  <c r="H184" i="2"/>
  <c r="O183" i="2"/>
  <c r="O182" i="2"/>
  <c r="H182" i="2"/>
  <c r="O181" i="2"/>
  <c r="O180" i="2"/>
  <c r="O179" i="2"/>
  <c r="O178" i="2"/>
  <c r="H178" i="2"/>
  <c r="O177" i="2"/>
  <c r="H177" i="2"/>
  <c r="O176" i="2"/>
  <c r="O175" i="2"/>
  <c r="H175" i="2"/>
  <c r="O174" i="2"/>
  <c r="H174" i="2"/>
  <c r="O173" i="2"/>
  <c r="H173" i="2"/>
  <c r="O172" i="2"/>
  <c r="H172" i="2"/>
  <c r="O171" i="2"/>
  <c r="H171" i="2"/>
  <c r="O170" i="2"/>
  <c r="H170" i="2"/>
  <c r="O169" i="2"/>
  <c r="H169" i="2"/>
  <c r="O168" i="2"/>
  <c r="H168" i="2"/>
  <c r="O167" i="2"/>
  <c r="H167" i="2"/>
  <c r="O166" i="2"/>
  <c r="H166" i="2"/>
  <c r="O165" i="2"/>
  <c r="H165" i="2"/>
  <c r="O164" i="2"/>
  <c r="H164" i="2"/>
  <c r="O163" i="2"/>
  <c r="H163" i="2"/>
  <c r="O162" i="2"/>
  <c r="H162" i="2"/>
  <c r="O161" i="2"/>
  <c r="H161" i="2"/>
  <c r="O160" i="2"/>
  <c r="H160" i="2"/>
  <c r="O159" i="2"/>
  <c r="H159" i="2"/>
  <c r="O158" i="2"/>
  <c r="H158" i="2"/>
  <c r="O157" i="2"/>
  <c r="H157" i="2"/>
  <c r="O156" i="2"/>
  <c r="H156" i="2"/>
  <c r="O155" i="2"/>
  <c r="H155" i="2"/>
  <c r="O154" i="2"/>
  <c r="H154" i="2"/>
  <c r="O153" i="2"/>
  <c r="H153" i="2"/>
  <c r="O152" i="2"/>
  <c r="H152" i="2"/>
  <c r="O151" i="2"/>
  <c r="H151" i="2"/>
  <c r="O150" i="2"/>
  <c r="H150" i="2"/>
  <c r="O149" i="2"/>
  <c r="H149" i="2"/>
  <c r="O148" i="2"/>
  <c r="H148" i="2"/>
  <c r="O147" i="2"/>
  <c r="H147" i="2"/>
  <c r="O146" i="2"/>
  <c r="H146" i="2"/>
  <c r="O145" i="2"/>
  <c r="H145" i="2"/>
  <c r="O144" i="2"/>
  <c r="H144" i="2"/>
  <c r="O143" i="2"/>
  <c r="H143" i="2"/>
  <c r="O142" i="2"/>
  <c r="H142" i="2"/>
  <c r="O141" i="2"/>
  <c r="H141" i="2"/>
  <c r="O140" i="2"/>
  <c r="H140" i="2"/>
  <c r="O139" i="2"/>
  <c r="H139" i="2"/>
  <c r="O138" i="2"/>
  <c r="H138" i="2"/>
  <c r="O137" i="2"/>
  <c r="H137" i="2"/>
  <c r="O136" i="2"/>
  <c r="O135" i="2"/>
  <c r="H135" i="2"/>
  <c r="O134" i="2"/>
  <c r="O133" i="2"/>
  <c r="H133" i="2"/>
  <c r="O132" i="2"/>
  <c r="H132" i="2"/>
  <c r="O131" i="2"/>
  <c r="O130" i="2"/>
  <c r="H130" i="2"/>
  <c r="O129" i="2"/>
  <c r="H129" i="2"/>
  <c r="O128" i="2"/>
  <c r="H128" i="2"/>
  <c r="O127" i="2"/>
  <c r="H127" i="2"/>
  <c r="O126" i="2"/>
  <c r="O125" i="2"/>
  <c r="H125" i="2"/>
  <c r="O124" i="2"/>
  <c r="O123" i="2"/>
  <c r="H123" i="2"/>
  <c r="O122" i="2"/>
  <c r="H122" i="2"/>
  <c r="O121" i="2"/>
  <c r="H121" i="2"/>
  <c r="O120" i="2"/>
  <c r="H120" i="2"/>
  <c r="O119" i="2"/>
  <c r="H119" i="2"/>
  <c r="O118" i="2"/>
  <c r="O117" i="2"/>
  <c r="H117" i="2"/>
  <c r="O116" i="2"/>
  <c r="H116" i="2"/>
  <c r="O115" i="2"/>
  <c r="H115" i="2"/>
  <c r="O114" i="2"/>
  <c r="H114" i="2"/>
  <c r="O113" i="2"/>
  <c r="H113" i="2"/>
  <c r="O112" i="2"/>
  <c r="H112" i="2"/>
  <c r="O111" i="2"/>
  <c r="H111" i="2"/>
  <c r="O110" i="2"/>
  <c r="H110" i="2"/>
  <c r="O109" i="2"/>
  <c r="H109" i="2"/>
  <c r="O108" i="2"/>
  <c r="O107" i="2"/>
  <c r="H107" i="2"/>
  <c r="O106" i="2"/>
  <c r="H106" i="2"/>
  <c r="O105" i="2"/>
  <c r="H105" i="2"/>
  <c r="O104" i="2"/>
  <c r="H104" i="2"/>
  <c r="O103" i="2"/>
  <c r="H103" i="2"/>
  <c r="O102" i="2"/>
  <c r="H102" i="2"/>
  <c r="O101" i="2"/>
  <c r="H101" i="2"/>
  <c r="O100" i="2"/>
  <c r="H100" i="2"/>
  <c r="O99" i="2"/>
  <c r="H99" i="2"/>
  <c r="O98" i="2"/>
  <c r="H98" i="2"/>
  <c r="O97" i="2"/>
  <c r="H97" i="2"/>
  <c r="O96" i="2"/>
  <c r="H96" i="2"/>
  <c r="O95" i="2"/>
  <c r="H95" i="2"/>
  <c r="O94" i="2"/>
  <c r="H94" i="2"/>
  <c r="O93" i="2"/>
  <c r="H93" i="2"/>
  <c r="O92" i="2"/>
  <c r="O91" i="2"/>
  <c r="H91" i="2"/>
  <c r="O90" i="2"/>
  <c r="H90" i="2"/>
  <c r="O89" i="2"/>
  <c r="O88" i="2"/>
  <c r="H88" i="2"/>
  <c r="O87" i="2"/>
  <c r="H87" i="2"/>
  <c r="O86" i="2"/>
  <c r="O85" i="2"/>
  <c r="H85" i="2"/>
  <c r="O84" i="2"/>
  <c r="H84" i="2"/>
  <c r="O83" i="2"/>
  <c r="O82" i="2"/>
  <c r="H82" i="2"/>
  <c r="O81" i="2"/>
  <c r="H81" i="2"/>
  <c r="O80" i="2"/>
  <c r="H80" i="2"/>
  <c r="O79" i="2"/>
  <c r="H79" i="2"/>
  <c r="O78" i="2"/>
  <c r="H78" i="2"/>
  <c r="O77" i="2"/>
  <c r="H77" i="2"/>
  <c r="O76" i="2"/>
  <c r="O75" i="2"/>
  <c r="H75" i="2"/>
  <c r="O74" i="2"/>
  <c r="H74" i="2"/>
  <c r="O73" i="2"/>
  <c r="H73" i="2"/>
  <c r="O72" i="2"/>
  <c r="H72" i="2"/>
  <c r="O71" i="2"/>
  <c r="H71" i="2"/>
  <c r="O70" i="2"/>
  <c r="H70" i="2"/>
  <c r="O69" i="2"/>
  <c r="H69" i="2"/>
  <c r="O68" i="2"/>
  <c r="H68" i="2"/>
  <c r="O67" i="2"/>
  <c r="O66" i="2"/>
  <c r="H66" i="2"/>
  <c r="O65" i="2"/>
  <c r="H65" i="2"/>
  <c r="O64" i="2"/>
  <c r="H64" i="2"/>
  <c r="O63" i="2"/>
  <c r="H63" i="2"/>
  <c r="O62" i="2"/>
  <c r="H62" i="2"/>
  <c r="O61" i="2"/>
  <c r="H61" i="2"/>
  <c r="O60" i="2"/>
  <c r="H60" i="2"/>
  <c r="O59" i="2"/>
  <c r="O58" i="2"/>
  <c r="H58" i="2"/>
  <c r="O57" i="2"/>
  <c r="H57" i="2"/>
  <c r="O56" i="2"/>
  <c r="O55" i="2"/>
  <c r="H55" i="2"/>
  <c r="O54" i="2"/>
  <c r="H54" i="2"/>
  <c r="O53" i="2"/>
  <c r="O52" i="2"/>
  <c r="O51" i="2"/>
  <c r="H51" i="2"/>
  <c r="O50" i="2"/>
  <c r="H50" i="2"/>
  <c r="O49" i="2"/>
  <c r="H49" i="2"/>
  <c r="O48" i="2"/>
  <c r="H48" i="2"/>
  <c r="O47" i="2"/>
  <c r="H47" i="2"/>
  <c r="O46" i="2"/>
  <c r="H46" i="2"/>
  <c r="O45" i="2"/>
  <c r="H45" i="2"/>
  <c r="O44" i="2"/>
  <c r="O43" i="2"/>
  <c r="O42" i="2"/>
  <c r="H42" i="2"/>
  <c r="O41" i="2"/>
  <c r="H41" i="2"/>
  <c r="O40" i="2"/>
  <c r="H40" i="2"/>
  <c r="O39" i="2"/>
  <c r="H39" i="2"/>
  <c r="O38" i="2"/>
  <c r="H38" i="2"/>
  <c r="O37" i="2"/>
  <c r="H37" i="2"/>
  <c r="O36" i="2"/>
  <c r="H36" i="2"/>
  <c r="O35" i="2"/>
  <c r="H35" i="2"/>
  <c r="O34" i="2"/>
  <c r="H34" i="2"/>
  <c r="O33" i="2"/>
  <c r="H33" i="2"/>
  <c r="O32" i="2"/>
  <c r="H32" i="2"/>
  <c r="O31" i="2"/>
  <c r="H31" i="2"/>
  <c r="O30" i="2"/>
  <c r="H30" i="2"/>
  <c r="O29" i="2"/>
  <c r="O28" i="2"/>
  <c r="H28" i="2"/>
  <c r="O27" i="2"/>
  <c r="H27" i="2"/>
  <c r="O26" i="2"/>
  <c r="H26" i="2"/>
  <c r="O25" i="2"/>
  <c r="H25" i="2"/>
  <c r="O24" i="2"/>
  <c r="H24" i="2"/>
  <c r="O23" i="2"/>
  <c r="H23" i="2"/>
  <c r="O22" i="2"/>
  <c r="H22" i="2"/>
  <c r="O21" i="2"/>
  <c r="H21" i="2"/>
  <c r="O20" i="2"/>
  <c r="H20" i="2"/>
  <c r="O19" i="2"/>
  <c r="O18" i="2"/>
  <c r="O17" i="2"/>
  <c r="H17" i="2"/>
  <c r="O16" i="2"/>
  <c r="H16" i="2"/>
  <c r="O15" i="2"/>
  <c r="H15" i="2"/>
  <c r="O14" i="2"/>
  <c r="O13" i="2"/>
  <c r="H13" i="2"/>
  <c r="O12" i="2"/>
  <c r="O11" i="2"/>
  <c r="O10" i="2"/>
  <c r="H10" i="2"/>
  <c r="O9" i="2"/>
  <c r="H9" i="2"/>
  <c r="O8" i="2"/>
  <c r="H8" i="2"/>
  <c r="O7" i="2"/>
  <c r="H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<sst xmlns="http://schemas.openxmlformats.org/spreadsheetml/2006/main" count="690" uniqueCount="550">
  <si>
    <t>종목코드</t>
  </si>
  <si>
    <t>고유번호</t>
  </si>
  <si>
    <t>종목명</t>
  </si>
  <si>
    <t>대표이사</t>
  </si>
  <si>
    <t>이사회 의장</t>
  </si>
  <si>
    <t>일치여부</t>
  </si>
  <si>
    <t>사외이사 비율</t>
  </si>
  <si>
    <t>임원보수</t>
  </si>
  <si>
    <t>직원보수</t>
  </si>
  <si>
    <t>임원/직원 보수비율</t>
  </si>
  <si>
    <t>현금배당금총액(백만원)</t>
  </si>
  <si>
    <t>(연결)당기순이익(백만원)</t>
  </si>
  <si>
    <t>배당성향(%)</t>
  </si>
  <si>
    <t>배당성향(ABS)</t>
  </si>
  <si>
    <t>최대주주 지분율</t>
  </si>
  <si>
    <t>삼성전자</t>
  </si>
  <si>
    <t>김기남,김현석,고동진</t>
  </si>
  <si>
    <t>박재완</t>
  </si>
  <si>
    <t>54.54545454545454</t>
  </si>
  <si>
    <t>SK하이닉스</t>
  </si>
  <si>
    <t>이석희</t>
  </si>
  <si>
    <t>박정호</t>
  </si>
  <si>
    <t>77.77777777777779</t>
  </si>
  <si>
    <t>NAVER</t>
  </si>
  <si>
    <t>한성숙</t>
  </si>
  <si>
    <t>변대규</t>
  </si>
  <si>
    <t>57.14285714285714</t>
  </si>
  <si>
    <t>카카오</t>
  </si>
  <si>
    <t>여민수,조수용</t>
  </si>
  <si>
    <t>김범수</t>
  </si>
  <si>
    <t>삼성바이오로직스</t>
  </si>
  <si>
    <t>존림</t>
  </si>
  <si>
    <t>김태한</t>
  </si>
  <si>
    <t>LG화학</t>
  </si>
  <si>
    <t>신학철</t>
  </si>
  <si>
    <t>권영수</t>
  </si>
  <si>
    <t>삼성SDI</t>
  </si>
  <si>
    <t>전영현</t>
  </si>
  <si>
    <t>현대차</t>
  </si>
  <si>
    <t>정의선,하언태,장재훈</t>
  </si>
  <si>
    <t>정의선</t>
  </si>
  <si>
    <t>셀트리온</t>
  </si>
  <si>
    <t>기우성</t>
  </si>
  <si>
    <t>서진석</t>
  </si>
  <si>
    <t>기아</t>
  </si>
  <si>
    <t>송호성,최준영</t>
  </si>
  <si>
    <t>송호성</t>
  </si>
  <si>
    <t>55.55555555555556</t>
  </si>
  <si>
    <t>POSCO</t>
  </si>
  <si>
    <t>최정우,장인화</t>
  </si>
  <si>
    <t>정문기</t>
  </si>
  <si>
    <t>58.333333333333336</t>
  </si>
  <si>
    <t>현대모비스</t>
  </si>
  <si>
    <t>정의선,조성환</t>
  </si>
  <si>
    <t>조성환</t>
  </si>
  <si>
    <t>삼성물산</t>
  </si>
  <si>
    <t>이영호,고정석,정금용</t>
  </si>
  <si>
    <t>최치훈</t>
  </si>
  <si>
    <t>LG전자</t>
  </si>
  <si>
    <t>권영수, 권봉석,배두용</t>
  </si>
  <si>
    <t>SK바이오사이언스</t>
  </si>
  <si>
    <t>안재용</t>
  </si>
  <si>
    <t>SK이노베이션</t>
  </si>
  <si>
    <t>김준,장영익</t>
  </si>
  <si>
    <t>김창근</t>
  </si>
  <si>
    <t>LG생활건강</t>
  </si>
  <si>
    <t>차석용</t>
  </si>
  <si>
    <t>SK텔레콤</t>
  </si>
  <si>
    <t>김용학</t>
  </si>
  <si>
    <t>62.5</t>
  </si>
  <si>
    <t>KB금융</t>
  </si>
  <si>
    <t>윤종규</t>
  </si>
  <si>
    <t>선우석호</t>
  </si>
  <si>
    <t>신한지주</t>
  </si>
  <si>
    <t>조용병</t>
  </si>
  <si>
    <t>박철</t>
  </si>
  <si>
    <t>SK</t>
  </si>
  <si>
    <t>최태원,장동현,박성하</t>
  </si>
  <si>
    <t>염재호</t>
  </si>
  <si>
    <t>HMM</t>
  </si>
  <si>
    <t>배재훈</t>
  </si>
  <si>
    <t>한국전력</t>
  </si>
  <si>
    <t>정승일</t>
  </si>
  <si>
    <t>성시헌</t>
  </si>
  <si>
    <t>LG</t>
  </si>
  <si>
    <t>구광모,권영수</t>
  </si>
  <si>
    <t>구광모</t>
  </si>
  <si>
    <t>삼성생명</t>
  </si>
  <si>
    <t>전영묵</t>
  </si>
  <si>
    <t>강윤구</t>
  </si>
  <si>
    <t>SK아이이테크놀로지</t>
  </si>
  <si>
    <t>노재석</t>
  </si>
  <si>
    <t>삼성전기</t>
  </si>
  <si>
    <t>경계현</t>
  </si>
  <si>
    <t>김용균</t>
  </si>
  <si>
    <t>엔씨소프트</t>
  </si>
  <si>
    <t>김택진</t>
  </si>
  <si>
    <t>71.42857142857143</t>
  </si>
  <si>
    <t>삼성에스디에스</t>
  </si>
  <si>
    <t>황성우</t>
  </si>
  <si>
    <t>하나금융지주</t>
  </si>
  <si>
    <t>김정태</t>
  </si>
  <si>
    <t xml:space="preserve">박원구 </t>
  </si>
  <si>
    <t>아모레퍼시픽</t>
  </si>
  <si>
    <t>서경배,안세홍</t>
  </si>
  <si>
    <t>서경배</t>
  </si>
  <si>
    <t>포스코케미칼</t>
  </si>
  <si>
    <t>민경준</t>
  </si>
  <si>
    <t>KT&amp;G</t>
  </si>
  <si>
    <t>백복인</t>
  </si>
  <si>
    <t>윤해수</t>
  </si>
  <si>
    <t>하이브</t>
  </si>
  <si>
    <t>방시혁, 박지원</t>
  </si>
  <si>
    <t>방시혁</t>
  </si>
  <si>
    <t>두산중공업</t>
  </si>
  <si>
    <t>박지원,정연인</t>
  </si>
  <si>
    <t>박지원</t>
  </si>
  <si>
    <t>대한항공</t>
  </si>
  <si>
    <t>조원태,우기홍</t>
  </si>
  <si>
    <t>정갑영</t>
  </si>
  <si>
    <t>넷마블</t>
  </si>
  <si>
    <t>방준혁</t>
  </si>
  <si>
    <t>삼성화재</t>
  </si>
  <si>
    <t>최영무</t>
  </si>
  <si>
    <t>박대동</t>
  </si>
  <si>
    <t>S-Oil</t>
  </si>
  <si>
    <t>Hussain A.
 Al-Qahtani</t>
  </si>
  <si>
    <t>한덕수</t>
  </si>
  <si>
    <t>고려아연</t>
  </si>
  <si>
    <t>최창근</t>
  </si>
  <si>
    <t>SK바이오팜</t>
  </si>
  <si>
    <t>조정우</t>
  </si>
  <si>
    <t>이동훈</t>
  </si>
  <si>
    <t>한온시스템</t>
  </si>
  <si>
    <t>성민석</t>
  </si>
  <si>
    <t>윤여을</t>
  </si>
  <si>
    <t>KT</t>
  </si>
  <si>
    <t>구현모</t>
  </si>
  <si>
    <t>김대유</t>
  </si>
  <si>
    <t>72.72727272727273</t>
  </si>
  <si>
    <t>롯데케미칼</t>
  </si>
  <si>
    <t>신동빈,모영문,박현철,김교현 외 8</t>
  </si>
  <si>
    <t>김교현</t>
  </si>
  <si>
    <t>우리금융지주</t>
  </si>
  <si>
    <t>손태승</t>
  </si>
  <si>
    <t>노성태</t>
  </si>
  <si>
    <t>한국조선해양</t>
  </si>
  <si>
    <t>권오갑,가삼현</t>
  </si>
  <si>
    <t>권오갑</t>
  </si>
  <si>
    <t>한화솔루션</t>
  </si>
  <si>
    <t>이구영,김희철,류두형,김동관</t>
  </si>
  <si>
    <t>이구영</t>
  </si>
  <si>
    <t>기업은행</t>
  </si>
  <si>
    <t>윤종원</t>
  </si>
  <si>
    <t>LG디스플레이</t>
  </si>
  <si>
    <t>정호영</t>
  </si>
  <si>
    <t>현대글로비스</t>
  </si>
  <si>
    <t>김정훈</t>
  </si>
  <si>
    <t>현대제철</t>
  </si>
  <si>
    <t>안동일</t>
  </si>
  <si>
    <t>CJ제일제당</t>
  </si>
  <si>
    <t>손경식,최은석</t>
  </si>
  <si>
    <t>손경식</t>
  </si>
  <si>
    <t>LG유플러스</t>
  </si>
  <si>
    <t>황현식</t>
  </si>
  <si>
    <t>금호석유</t>
  </si>
  <si>
    <t>박찬구</t>
  </si>
  <si>
    <t>강원랜드</t>
  </si>
  <si>
    <t>이삼걸</t>
  </si>
  <si>
    <t>61.53846153846154</t>
  </si>
  <si>
    <t>현대건설</t>
  </si>
  <si>
    <t>윤영준</t>
  </si>
  <si>
    <t>코웨이</t>
  </si>
  <si>
    <t>이해선</t>
  </si>
  <si>
    <t>한국타이어앤테크놀로지</t>
  </si>
  <si>
    <t>조현범,이수일</t>
  </si>
  <si>
    <t>이수일</t>
  </si>
  <si>
    <t>SKC</t>
  </si>
  <si>
    <t>이완재,박호석</t>
  </si>
  <si>
    <t>장동현</t>
  </si>
  <si>
    <t>미래에셋증권</t>
  </si>
  <si>
    <t>최현만,조웅기</t>
  </si>
  <si>
    <t>최현만</t>
  </si>
  <si>
    <t>LG이노텍</t>
  </si>
  <si>
    <t>정철동</t>
  </si>
  <si>
    <t>현대중공업지주</t>
  </si>
  <si>
    <t>가삼현</t>
  </si>
  <si>
    <t>한국금융지주</t>
  </si>
  <si>
    <t>김남구</t>
  </si>
  <si>
    <t>한미사이언스</t>
  </si>
  <si>
    <t>송영숙,임종윤</t>
  </si>
  <si>
    <t>임종윤</t>
  </si>
  <si>
    <t>이마트</t>
  </si>
  <si>
    <t>강희석</t>
  </si>
  <si>
    <t>오리온</t>
  </si>
  <si>
    <t>허인철</t>
  </si>
  <si>
    <t>60.0</t>
  </si>
  <si>
    <t>삼성엔지니어링</t>
  </si>
  <si>
    <t>최성안</t>
  </si>
  <si>
    <t>아모레G</t>
  </si>
  <si>
    <t>서경배, 안세홍</t>
  </si>
  <si>
    <t>녹십자</t>
  </si>
  <si>
    <t>허은철</t>
  </si>
  <si>
    <t>유한양행</t>
  </si>
  <si>
    <t>조욱제</t>
  </si>
  <si>
    <t>이정희</t>
  </si>
  <si>
    <t>한진칼</t>
  </si>
  <si>
    <t>조원태,석태수</t>
  </si>
  <si>
    <t>김석동</t>
  </si>
  <si>
    <t>두산밥캣</t>
  </si>
  <si>
    <t>스캇성철박</t>
  </si>
  <si>
    <t>삼성증권</t>
  </si>
  <si>
    <t>장석훈</t>
  </si>
  <si>
    <t>이영석</t>
  </si>
  <si>
    <t>DB손해보험</t>
  </si>
  <si>
    <t>김정남</t>
  </si>
  <si>
    <t>쌍용C&amp;E</t>
  </si>
  <si>
    <t>홍사승</t>
  </si>
  <si>
    <t>사외이사</t>
  </si>
  <si>
    <t>팬오션</t>
  </si>
  <si>
    <t>김홍국,안중호</t>
  </si>
  <si>
    <t>안중호</t>
  </si>
  <si>
    <t>True</t>
  </si>
  <si>
    <t>삼성카드</t>
  </si>
  <si>
    <t>김대환</t>
  </si>
  <si>
    <t>권오규</t>
  </si>
  <si>
    <t>GS</t>
  </si>
  <si>
    <t>허태수,홍순기</t>
  </si>
  <si>
    <t>허태수</t>
  </si>
  <si>
    <t>삼성중공업</t>
  </si>
  <si>
    <t>남준우</t>
  </si>
  <si>
    <t>KCC</t>
  </si>
  <si>
    <t>정몽열, 윤희영</t>
  </si>
  <si>
    <t>정몽열</t>
  </si>
  <si>
    <t>GS건설</t>
  </si>
  <si>
    <t>허창수,임병용</t>
  </si>
  <si>
    <t>허창수</t>
  </si>
  <si>
    <t>CJ대한통운</t>
  </si>
  <si>
    <t>강신호</t>
  </si>
  <si>
    <t>한미약품</t>
  </si>
  <si>
    <t>우종수,권세창</t>
  </si>
  <si>
    <t>우종수</t>
  </si>
  <si>
    <t>롯데지주</t>
  </si>
  <si>
    <t>신동빈,송용덕,이동우</t>
  </si>
  <si>
    <t>황각규</t>
  </si>
  <si>
    <t>False</t>
  </si>
  <si>
    <t>신풍제약</t>
  </si>
  <si>
    <t>유제만</t>
  </si>
  <si>
    <t>38.46153846153847</t>
  </si>
  <si>
    <t>메리츠증권</t>
  </si>
  <si>
    <t>최희문</t>
  </si>
  <si>
    <t>NH투자증권</t>
  </si>
  <si>
    <t>정영채</t>
  </si>
  <si>
    <t>한국가스공사</t>
  </si>
  <si>
    <t>채희봉</t>
  </si>
  <si>
    <t>42.10526315789473</t>
  </si>
  <si>
    <t>한화시스템</t>
  </si>
  <si>
    <t>어성철</t>
  </si>
  <si>
    <t>두산퓨얼셀</t>
  </si>
  <si>
    <t>유수경</t>
  </si>
  <si>
    <t>일진머티리얼즈</t>
  </si>
  <si>
    <t>양점식, 정병국</t>
  </si>
  <si>
    <t>10.0</t>
  </si>
  <si>
    <t>호텔신라</t>
  </si>
  <si>
    <t>이부진</t>
  </si>
  <si>
    <t>한솔케미칼</t>
  </si>
  <si>
    <t>박원환</t>
  </si>
  <si>
    <t>GS리테일</t>
  </si>
  <si>
    <t>허연수</t>
  </si>
  <si>
    <t>임춘성</t>
  </si>
  <si>
    <t>씨에스윈드</t>
  </si>
  <si>
    <t>김승범,김성권</t>
  </si>
  <si>
    <t>김성권</t>
  </si>
  <si>
    <t>OCI</t>
  </si>
  <si>
    <t>백우석,이우현,김택중</t>
  </si>
  <si>
    <t>백우석</t>
  </si>
  <si>
    <t>SK케미칼</t>
  </si>
  <si>
    <t>김철,전광현</t>
  </si>
  <si>
    <t>문성환</t>
  </si>
  <si>
    <t>키움증권</t>
  </si>
  <si>
    <t>이 현</t>
  </si>
  <si>
    <t>김익래</t>
  </si>
  <si>
    <t>대우건설</t>
  </si>
  <si>
    <t>김형</t>
  </si>
  <si>
    <t>장세진</t>
  </si>
  <si>
    <t>한국항공우주</t>
  </si>
  <si>
    <t>안현호</t>
  </si>
  <si>
    <t>정보주</t>
  </si>
  <si>
    <t>롯데쇼핑</t>
  </si>
  <si>
    <t>강희태</t>
  </si>
  <si>
    <t>효성티앤씨</t>
  </si>
  <si>
    <t>김용섭</t>
  </si>
  <si>
    <t>CJ</t>
  </si>
  <si>
    <t>손경식,김홍기</t>
  </si>
  <si>
    <t>에스원</t>
  </si>
  <si>
    <t>노희찬,모리야
키요시</t>
  </si>
  <si>
    <t>노희찬</t>
  </si>
  <si>
    <t>BGF리테일</t>
  </si>
  <si>
    <t>이건준,홍정국</t>
  </si>
  <si>
    <t>이건준</t>
  </si>
  <si>
    <t>대우조선해양</t>
  </si>
  <si>
    <t>이성근</t>
  </si>
  <si>
    <t>포스코인터내셔널</t>
  </si>
  <si>
    <t>주시보</t>
  </si>
  <si>
    <t>현대로템</t>
  </si>
  <si>
    <t>이용배</t>
  </si>
  <si>
    <t>동서</t>
  </si>
  <si>
    <t>김종원</t>
  </si>
  <si>
    <t>만도</t>
  </si>
  <si>
    <t>정몽원,김광헌</t>
  </si>
  <si>
    <t>정몽원</t>
  </si>
  <si>
    <t>한샘</t>
  </si>
  <si>
    <t>조창걸,강승수</t>
  </si>
  <si>
    <t>조창걸</t>
  </si>
  <si>
    <t>현대미포조선</t>
  </si>
  <si>
    <t>신현대</t>
  </si>
  <si>
    <t>한화생명</t>
  </si>
  <si>
    <t>여승주</t>
  </si>
  <si>
    <t>제일기획</t>
  </si>
  <si>
    <t>유정근</t>
  </si>
  <si>
    <t>휠라홀딩스</t>
  </si>
  <si>
    <t>윤근창</t>
  </si>
  <si>
    <t>윤윤수</t>
  </si>
  <si>
    <t>효성첨단소재</t>
  </si>
  <si>
    <t>황정모</t>
  </si>
  <si>
    <t>신세계</t>
  </si>
  <si>
    <t>차정호</t>
  </si>
  <si>
    <t>한화</t>
  </si>
  <si>
    <t>금춘수,옥경석</t>
  </si>
  <si>
    <t>옥경석</t>
  </si>
  <si>
    <t>DB하이텍</t>
  </si>
  <si>
    <t>최창식</t>
  </si>
  <si>
    <t>DL이앤씨</t>
  </si>
  <si>
    <t>남용</t>
  </si>
  <si>
    <t>BNK금융지주</t>
  </si>
  <si>
    <t>김지완</t>
  </si>
  <si>
    <t>정기영</t>
  </si>
  <si>
    <t>한화에어로스페이스</t>
  </si>
  <si>
    <t>신현우</t>
  </si>
  <si>
    <t>현대위아</t>
  </si>
  <si>
    <t>정재욱</t>
  </si>
  <si>
    <t>효성</t>
  </si>
  <si>
    <t>조현준,김규영</t>
  </si>
  <si>
    <t>조현준</t>
  </si>
  <si>
    <t>코오롱인더</t>
  </si>
  <si>
    <t>장희구</t>
  </si>
  <si>
    <t>현대해상</t>
  </si>
  <si>
    <t>조용일,이성재</t>
  </si>
  <si>
    <t>정몽윤</t>
  </si>
  <si>
    <t>하이트진로</t>
  </si>
  <si>
    <t>김인규</t>
  </si>
  <si>
    <t>대한전선</t>
  </si>
  <si>
    <t>나형균</t>
  </si>
  <si>
    <t>대웅</t>
  </si>
  <si>
    <t>윤재춘, 전승호</t>
  </si>
  <si>
    <t>윤재춘</t>
  </si>
  <si>
    <t>현대엘리베이</t>
  </si>
  <si>
    <t>송승봉</t>
  </si>
  <si>
    <t>-</t>
  </si>
  <si>
    <t>42.857142857142854</t>
  </si>
  <si>
    <t>LS ELECTRIC</t>
  </si>
  <si>
    <t>구자균,박용상,남기원</t>
  </si>
  <si>
    <t>구자균</t>
  </si>
  <si>
    <t>LS</t>
  </si>
  <si>
    <t>구자열</t>
  </si>
  <si>
    <t>한전기술</t>
  </si>
  <si>
    <t>김성암</t>
  </si>
  <si>
    <t>27.27272727272727</t>
  </si>
  <si>
    <t>대웅제약</t>
  </si>
  <si>
    <t>전승호,윤재춘</t>
  </si>
  <si>
    <t>현대백화점</t>
  </si>
  <si>
    <t>정지선,장호진,김형종</t>
  </si>
  <si>
    <t>김형종</t>
  </si>
  <si>
    <t>오뚜기</t>
  </si>
  <si>
    <t>함영준,이강훈</t>
  </si>
  <si>
    <t>함영준</t>
  </si>
  <si>
    <t>HDC현대산업개발</t>
  </si>
  <si>
    <t>권순호,정경구</t>
  </si>
  <si>
    <t>권순호</t>
  </si>
  <si>
    <t>동국제강</t>
  </si>
  <si>
    <t>장세욱,김연극</t>
  </si>
  <si>
    <t>장세욱</t>
  </si>
  <si>
    <t>롯데정밀화학</t>
  </si>
  <si>
    <t>정경문</t>
  </si>
  <si>
    <t>영원무역</t>
  </si>
  <si>
    <t>성래은</t>
  </si>
  <si>
    <t>농심</t>
  </si>
  <si>
    <t>신동원,박 준</t>
  </si>
  <si>
    <t>신동원</t>
  </si>
  <si>
    <t>아시아나항공</t>
  </si>
  <si>
    <t>정성권</t>
  </si>
  <si>
    <t>한전KPS</t>
  </si>
  <si>
    <t>김홍연</t>
  </si>
  <si>
    <t>금호타이어</t>
  </si>
  <si>
    <t>정일택</t>
  </si>
  <si>
    <t>차이용선</t>
  </si>
  <si>
    <t>후성</t>
  </si>
  <si>
    <t>송한주,김용민</t>
  </si>
  <si>
    <t>김용민</t>
  </si>
  <si>
    <t>녹십자홀딩스</t>
  </si>
  <si>
    <t>허일섭,허용준</t>
  </si>
  <si>
    <t>허일섭</t>
  </si>
  <si>
    <t>대한유화</t>
  </si>
  <si>
    <t>정영태</t>
  </si>
  <si>
    <t>이순규</t>
  </si>
  <si>
    <t>DL</t>
  </si>
  <si>
    <t>김상우,배원복</t>
  </si>
  <si>
    <t>한국앤컴퍼니</t>
  </si>
  <si>
    <t>조현범</t>
  </si>
  <si>
    <t>코스맥스</t>
  </si>
  <si>
    <t>이병만</t>
  </si>
  <si>
    <t>종근당</t>
  </si>
  <si>
    <t>김영주</t>
  </si>
  <si>
    <t>F&amp;F홀딩스</t>
  </si>
  <si>
    <t>박의헌</t>
  </si>
  <si>
    <t>KG동부제철</t>
  </si>
  <si>
    <t>박성희</t>
  </si>
  <si>
    <t>두산</t>
  </si>
  <si>
    <t>박정원,동현수,김민철</t>
  </si>
  <si>
    <t>박정원</t>
  </si>
  <si>
    <t>동원시스템즈</t>
  </si>
  <si>
    <t>조점근</t>
  </si>
  <si>
    <t>아이에스동서</t>
  </si>
  <si>
    <t>김갑진,정원호,허석헌</t>
  </si>
  <si>
    <t>권민석</t>
  </si>
  <si>
    <t>부광약품</t>
  </si>
  <si>
    <t>유희원</t>
  </si>
  <si>
    <t>신세계인터내셔날</t>
  </si>
  <si>
    <t>장재영,이길한,손문국</t>
  </si>
  <si>
    <t>장재영</t>
  </si>
  <si>
    <t>SK네트웍스</t>
  </si>
  <si>
    <t>최신원,박상규</t>
  </si>
  <si>
    <t>하영원</t>
  </si>
  <si>
    <t>영풍</t>
  </si>
  <si>
    <t>이강인,박영민</t>
  </si>
  <si>
    <t>이강인</t>
  </si>
  <si>
    <t>지누스</t>
  </si>
  <si>
    <t>이윤재</t>
  </si>
  <si>
    <t>롯데관광개발</t>
  </si>
  <si>
    <t>김기병,백현,김한준</t>
  </si>
  <si>
    <t>한올바이오파마</t>
  </si>
  <si>
    <t>박승국,정승원</t>
  </si>
  <si>
    <t>롯데칠성</t>
  </si>
  <si>
    <t>박윤기</t>
  </si>
  <si>
    <t>휴켐스</t>
  </si>
  <si>
    <t>신진용</t>
  </si>
  <si>
    <t>박주환</t>
  </si>
  <si>
    <t>더블유게임즈</t>
  </si>
  <si>
    <t>김가람</t>
  </si>
  <si>
    <t>CJ CGV</t>
  </si>
  <si>
    <t>허민회</t>
  </si>
  <si>
    <t>보령제약</t>
  </si>
  <si>
    <t>장두현</t>
  </si>
  <si>
    <t>태광산업</t>
  </si>
  <si>
    <t>정찬식,박재용</t>
  </si>
  <si>
    <t>정찬식</t>
  </si>
  <si>
    <t>LX인터내셔널</t>
  </si>
  <si>
    <t>윤춘성</t>
  </si>
  <si>
    <t>세방전지</t>
  </si>
  <si>
    <t>원성연,차주호</t>
  </si>
  <si>
    <t>LIG넥스원</t>
  </si>
  <si>
    <t>김지찬</t>
  </si>
  <si>
    <t>김흥걸</t>
  </si>
  <si>
    <t>한국콜마</t>
  </si>
  <si>
    <t>안병준</t>
  </si>
  <si>
    <t>강학희</t>
  </si>
  <si>
    <t>이노션</t>
  </si>
  <si>
    <t>이용우</t>
  </si>
  <si>
    <t>현대홈쇼핑</t>
  </si>
  <si>
    <t>정교선,강찬석</t>
  </si>
  <si>
    <t>강찬석</t>
  </si>
  <si>
    <t>두산인프라코어</t>
  </si>
  <si>
    <t>손동연</t>
  </si>
  <si>
    <t>박용만</t>
  </si>
  <si>
    <t>쿠쿠홈시스</t>
  </si>
  <si>
    <t>구본학</t>
  </si>
  <si>
    <t>한섬</t>
  </si>
  <si>
    <t>김민덕</t>
  </si>
  <si>
    <t>오리온홀딩스</t>
  </si>
  <si>
    <t>화승엔터프라이즈</t>
  </si>
  <si>
    <t>이계영,이찬호</t>
  </si>
  <si>
    <t>SK디스커버리</t>
  </si>
  <si>
    <t>최창원,김철,박찬중</t>
  </si>
  <si>
    <t>오영호</t>
  </si>
  <si>
    <t>현대그린푸드</t>
  </si>
  <si>
    <t>박홍진</t>
  </si>
  <si>
    <t>30.0</t>
  </si>
  <si>
    <t>동원산업</t>
  </si>
  <si>
    <t>이명우</t>
  </si>
  <si>
    <t>영진약품</t>
  </si>
  <si>
    <t>이재준</t>
  </si>
  <si>
    <t>삼양홀딩스</t>
  </si>
  <si>
    <t>윤재엽,엄태웅</t>
  </si>
  <si>
    <t>김윤</t>
  </si>
  <si>
    <t>GKL</t>
  </si>
  <si>
    <t>김영산</t>
  </si>
  <si>
    <t>한세실업</t>
  </si>
  <si>
    <t>김익환,조희선</t>
  </si>
  <si>
    <t>풍산</t>
  </si>
  <si>
    <t>류진,박우동</t>
  </si>
  <si>
    <t>LX하우시스</t>
  </si>
  <si>
    <t>강계웅,강인식</t>
  </si>
  <si>
    <t>강계웅</t>
  </si>
  <si>
    <t>넥센타이어</t>
  </si>
  <si>
    <t>강병중,강호찬</t>
  </si>
  <si>
    <t>강병중</t>
  </si>
  <si>
    <t>롯데하이마트</t>
  </si>
  <si>
    <t>황영근</t>
  </si>
  <si>
    <t>동원F&amp;B</t>
  </si>
  <si>
    <t>박문서</t>
  </si>
  <si>
    <t>LX홀딩스</t>
  </si>
  <si>
    <t>구본준,송치호</t>
  </si>
  <si>
    <t>구본준</t>
  </si>
  <si>
    <t>SNT모티브</t>
  </si>
  <si>
    <t>김형철</t>
  </si>
  <si>
    <t>25.0</t>
  </si>
  <si>
    <t>일양약품</t>
  </si>
  <si>
    <t>김동연</t>
  </si>
  <si>
    <t>쿠쿠홀딩스</t>
  </si>
  <si>
    <t>구자신</t>
  </si>
  <si>
    <t>대상</t>
  </si>
  <si>
    <t>임정배</t>
  </si>
  <si>
    <t>JW중외제약</t>
  </si>
  <si>
    <t>신영섭,이성열</t>
  </si>
  <si>
    <t>락앤락</t>
  </si>
  <si>
    <t>김성훈</t>
  </si>
  <si>
    <t>박영택</t>
  </si>
  <si>
    <t>삼양식품</t>
  </si>
  <si>
    <t>정태운,진종기</t>
  </si>
  <si>
    <t>문용욱</t>
  </si>
  <si>
    <t>사외이사 비율(%)</t>
  </si>
  <si>
    <t>점수</t>
  </si>
  <si>
    <t>비고</t>
  </si>
  <si>
    <t xml:space="preserve">임원/직원 보수비율	</t>
  </si>
  <si>
    <t>전체 분포 상위 %에 따라 차등 점수</t>
  </si>
  <si>
    <t>count</t>
  </si>
  <si>
    <t>mean</t>
  </si>
  <si>
    <t>~50</t>
  </si>
  <si>
    <t>법적 기준 50%</t>
  </si>
  <si>
    <t>std</t>
  </si>
  <si>
    <t>min</t>
  </si>
  <si>
    <t>이사회 일치 여부</t>
  </si>
  <si>
    <t>~40</t>
  </si>
  <si>
    <t>max</t>
  </si>
  <si>
    <t>~60</t>
  </si>
  <si>
    <t>~70</t>
  </si>
  <si>
    <t>~80</t>
  </si>
  <si>
    <t>~90</t>
  </si>
  <si>
    <t>~100</t>
  </si>
  <si>
    <t>100이상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</si>
</sst>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&quot;맑은 고딕&quot;"/>
      <family val="3"/>
      <charset val="129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굴림"/>
      <family val="3"/>
      <charset val="129"/>
    </font>
    <font>
      <sz val="11"/>
      <color rgb="FF000000"/>
      <name val="Docs-Calibri"/>
    </font>
    <font>
      <sz val="1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42A5F5"/>
        <bgColor rgb="FF42A5F5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9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" fillId="0" borderId="0" xfId="1"/>
    <xf numFmtId="0" fontId="8" fillId="0" borderId="1" xfId="1" applyFont="1" applyBorder="1" applyAlignment="1">
      <alignment horizontal="center" vertical="top"/>
    </xf>
    <xf numFmtId="0" fontId="9" fillId="0" borderId="0" xfId="1" applyFont="1"/>
    <xf numFmtId="49" fontId="10" fillId="0" borderId="0" xfId="1" applyNumberFormat="1" applyFont="1"/>
    <xf numFmtId="0" fontId="11" fillId="0" borderId="0" xfId="1" applyFont="1"/>
    <xf numFmtId="0" fontId="11" fillId="0" borderId="0" xfId="1" applyFont="1" applyAlignment="1">
      <alignment horizontal="right"/>
    </xf>
    <xf numFmtId="0" fontId="12" fillId="0" borderId="0" xfId="1" applyFont="1"/>
    <xf numFmtId="0" fontId="13" fillId="0" borderId="0" xfId="1" applyFont="1"/>
    <xf numFmtId="49" fontId="9" fillId="0" borderId="0" xfId="1" applyNumberFormat="1" applyFont="1"/>
    <xf numFmtId="0" fontId="14" fillId="3" borderId="0" xfId="1" applyFont="1" applyFill="1"/>
    <xf numFmtId="0" fontId="15" fillId="3" borderId="0" xfId="1" applyFont="1" applyFill="1" applyAlignment="1">
      <alignment horizontal="left"/>
    </xf>
    <xf numFmtId="0" fontId="6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1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7" fillId="3" borderId="1" xfId="1" applyFont="1" applyFill="1" applyBorder="1" applyAlignment="1">
      <alignment horizontal="right"/>
    </xf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/>
    </xf>
    <xf numFmtId="9" fontId="16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7" fillId="4" borderId="1" xfId="1" applyFont="1" applyFill="1" applyBorder="1" applyAlignment="1">
      <alignment horizontal="right"/>
    </xf>
    <xf numFmtId="0" fontId="18" fillId="4" borderId="1" xfId="1" applyFont="1" applyFill="1" applyBorder="1" applyAlignment="1">
      <alignment horizontal="right"/>
    </xf>
    <xf numFmtId="0" fontId="16" fillId="0" borderId="3" xfId="1" applyFont="1" applyBorder="1"/>
    <xf numFmtId="0" fontId="16" fillId="0" borderId="4" xfId="1" applyFont="1" applyBorder="1"/>
    <xf numFmtId="0" fontId="18" fillId="3" borderId="1" xfId="1" applyFont="1" applyFill="1" applyBorder="1" applyAlignment="1">
      <alignment horizontal="right"/>
    </xf>
    <xf numFmtId="0" fontId="13" fillId="5" borderId="1" xfId="1" applyFont="1" applyFill="1" applyBorder="1" applyAlignment="1">
      <alignment horizontal="center"/>
    </xf>
    <xf numFmtId="0" fontId="13" fillId="6" borderId="1" xfId="1" applyFont="1" applyFill="1" applyBorder="1" applyAlignment="1">
      <alignment horizontal="center"/>
    </xf>
    <xf numFmtId="9" fontId="17" fillId="4" borderId="1" xfId="1" applyNumberFormat="1" applyFont="1" applyFill="1" applyBorder="1" applyAlignment="1">
      <alignment horizontal="right"/>
    </xf>
    <xf numFmtId="0" fontId="13" fillId="7" borderId="1" xfId="1" applyFont="1" applyFill="1" applyBorder="1" applyAlignment="1">
      <alignment horizontal="center"/>
    </xf>
    <xf numFmtId="9" fontId="17" fillId="3" borderId="1" xfId="1" applyNumberFormat="1" applyFont="1" applyFill="1" applyBorder="1" applyAlignment="1">
      <alignment horizontal="right"/>
    </xf>
    <xf numFmtId="0" fontId="17" fillId="3" borderId="1" xfId="1" applyFont="1" applyFill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7" fillId="8" borderId="1" xfId="1" applyFont="1" applyFill="1" applyBorder="1" applyAlignment="1">
      <alignment horizontal="right"/>
    </xf>
    <xf numFmtId="0" fontId="18" fillId="8" borderId="1" xfId="1" applyFont="1" applyFill="1" applyBorder="1" applyAlignment="1">
      <alignment horizontal="right"/>
    </xf>
    <xf numFmtId="0" fontId="17" fillId="9" borderId="0" xfId="1" applyFont="1" applyFill="1" applyAlignment="1">
      <alignment horizontal="right"/>
    </xf>
    <xf numFmtId="0" fontId="18" fillId="9" borderId="0" xfId="1" applyFont="1" applyFill="1" applyAlignment="1">
      <alignment horizontal="right"/>
    </xf>
    <xf numFmtId="9" fontId="17" fillId="9" borderId="0" xfId="1" applyNumberFormat="1" applyFont="1" applyFill="1" applyAlignment="1">
      <alignment horizontal="right"/>
    </xf>
    <xf numFmtId="0" fontId="17" fillId="3" borderId="0" xfId="1" applyFont="1" applyFill="1" applyAlignment="1">
      <alignment horizontal="right"/>
    </xf>
    <xf numFmtId="0" fontId="18" fillId="3" borderId="0" xfId="1" applyFont="1" applyFill="1" applyAlignment="1">
      <alignment horizontal="right"/>
    </xf>
  </cellXfs>
  <cellStyles count="2">
    <cellStyle name="표준" xfId="0" builtinId="0"/>
    <cellStyle name="표준 2" xfId="1" xr:uid="{87DFF0AF-C9EC-4F56-AF3E-2DFB8BEFB8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BE59-DE27-4D10-9098-F8A261B6620E}">
  <dimension ref="A1:P998"/>
  <sheetViews>
    <sheetView tabSelected="1" workbookViewId="0">
      <selection activeCell="L6" sqref="L6"/>
    </sheetView>
  </sheetViews>
  <sheetFormatPr defaultColWidth="12.625" defaultRowHeight="15.75" customHeight="1"/>
  <cols>
    <col min="1" max="1" width="7.625" style="6" customWidth="1"/>
    <col min="2" max="2" width="14.25" style="6" customWidth="1"/>
    <col min="3" max="3" width="8.125" style="6" customWidth="1"/>
    <col min="4" max="4" width="20.5" style="6" customWidth="1"/>
    <col min="5" max="5" width="17" style="6" customWidth="1"/>
    <col min="6" max="6" width="16.5" style="6" customWidth="1"/>
    <col min="7" max="7" width="17.125" style="6" customWidth="1"/>
    <col min="8" max="8" width="17.375" style="6" customWidth="1"/>
    <col min="9" max="9" width="13.25" style="6" customWidth="1"/>
    <col min="10" max="10" width="11.75" style="6" customWidth="1"/>
    <col min="11" max="11" width="16.625" style="6" customWidth="1"/>
    <col min="12" max="12" width="20.5" style="6" customWidth="1"/>
    <col min="13" max="13" width="20.125" style="6" customWidth="1"/>
    <col min="14" max="14" width="16.125" style="6" customWidth="1"/>
    <col min="15" max="15" width="12.625" style="6"/>
    <col min="16" max="16" width="16.375" style="6" customWidth="1"/>
    <col min="17" max="26" width="7.625" style="6" customWidth="1"/>
    <col min="27" max="16384" width="12.625" style="6"/>
  </cols>
  <sheetData>
    <row r="1" spans="1:16" ht="16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5" t="s">
        <v>14</v>
      </c>
    </row>
    <row r="2" spans="1:16" ht="16.5" customHeight="1">
      <c r="A2" s="7">
        <v>0</v>
      </c>
      <c r="B2" s="8">
        <v>5930</v>
      </c>
      <c r="C2" s="8">
        <v>126380</v>
      </c>
      <c r="D2" s="8" t="s">
        <v>15</v>
      </c>
      <c r="E2" s="8" t="s">
        <v>16</v>
      </c>
      <c r="F2" s="8" t="s">
        <v>17</v>
      </c>
      <c r="G2" s="9" t="b">
        <v>0</v>
      </c>
      <c r="H2" s="9" t="s">
        <v>18</v>
      </c>
      <c r="I2" s="10">
        <v>2757000000</v>
      </c>
      <c r="J2" s="10">
        <v>117000000</v>
      </c>
      <c r="K2" s="11">
        <v>23.564102559999998</v>
      </c>
      <c r="L2" s="10">
        <v>20338075</v>
      </c>
      <c r="M2" s="10">
        <v>26090846</v>
      </c>
      <c r="N2" s="11">
        <v>77.950999999999993</v>
      </c>
      <c r="O2" s="12">
        <f t="shared" ref="O2:O201" si="0">ABS(N2)</f>
        <v>77.950999999999993</v>
      </c>
      <c r="P2" s="13">
        <v>21.07</v>
      </c>
    </row>
    <row r="3" spans="1:16" ht="16.5" customHeight="1">
      <c r="A3" s="7">
        <v>1</v>
      </c>
      <c r="B3" s="8">
        <v>660</v>
      </c>
      <c r="C3" s="8">
        <v>164779</v>
      </c>
      <c r="D3" s="8" t="s">
        <v>19</v>
      </c>
      <c r="E3" s="8" t="s">
        <v>20</v>
      </c>
      <c r="F3" s="8" t="s">
        <v>21</v>
      </c>
      <c r="G3" s="9" t="b">
        <v>0</v>
      </c>
      <c r="H3" s="9" t="s">
        <v>22</v>
      </c>
      <c r="I3" s="10">
        <v>458000000</v>
      </c>
      <c r="J3" s="10">
        <v>89531000</v>
      </c>
      <c r="K3" s="11">
        <v>5.1155465700000002</v>
      </c>
      <c r="L3" s="10">
        <v>800282</v>
      </c>
      <c r="M3" s="10">
        <v>4755102</v>
      </c>
      <c r="N3" s="11">
        <v>16.82996</v>
      </c>
      <c r="O3" s="12">
        <f t="shared" si="0"/>
        <v>16.82996</v>
      </c>
      <c r="P3" s="13">
        <v>20.07</v>
      </c>
    </row>
    <row r="4" spans="1:16" ht="16.5" customHeight="1">
      <c r="A4" s="7">
        <v>2</v>
      </c>
      <c r="B4" s="8">
        <v>35420</v>
      </c>
      <c r="C4" s="8">
        <v>266961</v>
      </c>
      <c r="D4" s="8" t="s">
        <v>23</v>
      </c>
      <c r="E4" s="8" t="s">
        <v>24</v>
      </c>
      <c r="F4" s="8" t="s">
        <v>25</v>
      </c>
      <c r="G4" s="9" t="b">
        <v>0</v>
      </c>
      <c r="H4" s="9" t="s">
        <v>26</v>
      </c>
      <c r="I4" s="10">
        <v>917000000</v>
      </c>
      <c r="J4" s="10">
        <v>100011000</v>
      </c>
      <c r="K4" s="11">
        <v>9.1689914110000004</v>
      </c>
      <c r="L4" s="10">
        <v>59279</v>
      </c>
      <c r="M4" s="10">
        <v>1002087</v>
      </c>
      <c r="N4" s="11">
        <v>5.9155540000000002</v>
      </c>
      <c r="O4" s="12">
        <f t="shared" si="0"/>
        <v>5.9155540000000002</v>
      </c>
      <c r="P4" s="13">
        <v>11.56</v>
      </c>
    </row>
    <row r="5" spans="1:16" ht="16.5" customHeight="1">
      <c r="A5" s="7">
        <v>3</v>
      </c>
      <c r="B5" s="8">
        <v>35720</v>
      </c>
      <c r="C5" s="8">
        <v>258801</v>
      </c>
      <c r="D5" s="8" t="s">
        <v>27</v>
      </c>
      <c r="E5" s="8" t="s">
        <v>28</v>
      </c>
      <c r="F5" s="8" t="s">
        <v>29</v>
      </c>
      <c r="G5" s="9" t="b">
        <v>0</v>
      </c>
      <c r="H5" s="9" t="s">
        <v>26</v>
      </c>
      <c r="I5" s="10">
        <v>1524000000</v>
      </c>
      <c r="J5" s="10">
        <v>102000000</v>
      </c>
      <c r="K5" s="11">
        <v>14.94117647</v>
      </c>
      <c r="L5" s="10">
        <v>12902</v>
      </c>
      <c r="M5" s="10">
        <v>155624</v>
      </c>
      <c r="N5" s="11">
        <v>8.2904949999999999</v>
      </c>
      <c r="O5" s="12">
        <f t="shared" si="0"/>
        <v>8.2904949999999999</v>
      </c>
      <c r="P5" s="13">
        <v>25.44</v>
      </c>
    </row>
    <row r="6" spans="1:16" ht="16.5" customHeight="1">
      <c r="A6" s="7">
        <v>4</v>
      </c>
      <c r="B6" s="8">
        <v>207940</v>
      </c>
      <c r="C6" s="8">
        <v>877059</v>
      </c>
      <c r="D6" s="8" t="s">
        <v>30</v>
      </c>
      <c r="E6" s="8" t="s">
        <v>31</v>
      </c>
      <c r="F6" s="8" t="s">
        <v>32</v>
      </c>
      <c r="G6" s="9" t="b">
        <v>0</v>
      </c>
      <c r="H6" s="9" t="s">
        <v>26</v>
      </c>
      <c r="I6" s="10">
        <v>693000000</v>
      </c>
      <c r="J6" s="10">
        <v>81000000</v>
      </c>
      <c r="K6" s="11">
        <v>8.5555555559999998</v>
      </c>
      <c r="L6" s="10"/>
      <c r="M6" s="10">
        <v>240975</v>
      </c>
      <c r="N6" s="11">
        <v>0</v>
      </c>
      <c r="O6" s="12">
        <f t="shared" si="0"/>
        <v>0</v>
      </c>
      <c r="P6" s="13">
        <v>75.08</v>
      </c>
    </row>
    <row r="7" spans="1:16" ht="16.5" customHeight="1">
      <c r="A7" s="7">
        <v>5</v>
      </c>
      <c r="B7" s="8">
        <v>51910</v>
      </c>
      <c r="C7" s="8">
        <v>356361</v>
      </c>
      <c r="D7" s="8" t="s">
        <v>33</v>
      </c>
      <c r="E7" s="8" t="s">
        <v>34</v>
      </c>
      <c r="F7" s="8" t="s">
        <v>35</v>
      </c>
      <c r="G7" s="9" t="b">
        <v>0</v>
      </c>
      <c r="H7" s="14">
        <f t="shared" ref="H7:H8" si="1">4/7*100</f>
        <v>57.142857142857139</v>
      </c>
      <c r="I7" s="10">
        <v>340000000</v>
      </c>
      <c r="J7" s="10">
        <v>81750000</v>
      </c>
      <c r="K7" s="11">
        <v>4.159021407</v>
      </c>
      <c r="L7" s="10">
        <v>778383</v>
      </c>
      <c r="M7" s="10">
        <v>512634</v>
      </c>
      <c r="N7" s="11">
        <v>151.8399</v>
      </c>
      <c r="O7" s="12">
        <f t="shared" si="0"/>
        <v>151.8399</v>
      </c>
      <c r="P7" s="13">
        <v>30.06</v>
      </c>
    </row>
    <row r="8" spans="1:16" ht="16.5" customHeight="1">
      <c r="A8" s="7">
        <v>6</v>
      </c>
      <c r="B8" s="8">
        <v>6400</v>
      </c>
      <c r="C8" s="8">
        <v>126362</v>
      </c>
      <c r="D8" s="8" t="s">
        <v>36</v>
      </c>
      <c r="E8" s="8" t="s">
        <v>37</v>
      </c>
      <c r="F8" s="8" t="s">
        <v>37</v>
      </c>
      <c r="G8" s="9" t="b">
        <v>1</v>
      </c>
      <c r="H8" s="14">
        <f t="shared" si="1"/>
        <v>57.142857142857139</v>
      </c>
      <c r="I8" s="10">
        <v>913000000</v>
      </c>
      <c r="J8" s="10">
        <v>81000000</v>
      </c>
      <c r="K8" s="11">
        <v>11.27160494</v>
      </c>
      <c r="L8" s="10">
        <v>66945</v>
      </c>
      <c r="M8" s="10">
        <v>574723</v>
      </c>
      <c r="N8" s="11">
        <v>11.64822</v>
      </c>
      <c r="O8" s="12">
        <f t="shared" si="0"/>
        <v>11.64822</v>
      </c>
      <c r="P8" s="13">
        <v>19.72</v>
      </c>
    </row>
    <row r="9" spans="1:16" ht="16.5" customHeight="1">
      <c r="A9" s="7">
        <v>7</v>
      </c>
      <c r="B9" s="8">
        <v>5380</v>
      </c>
      <c r="C9" s="8">
        <v>164742</v>
      </c>
      <c r="D9" s="8" t="s">
        <v>38</v>
      </c>
      <c r="E9" s="8" t="s">
        <v>39</v>
      </c>
      <c r="F9" s="8" t="s">
        <v>40</v>
      </c>
      <c r="G9" s="9" t="b">
        <v>1</v>
      </c>
      <c r="H9" s="14">
        <f>6/11*100</f>
        <v>54.54545454545454</v>
      </c>
      <c r="I9" s="10">
        <v>943000000</v>
      </c>
      <c r="J9" s="10">
        <v>79500000</v>
      </c>
      <c r="K9" s="11">
        <v>11.86163522</v>
      </c>
      <c r="L9" s="10">
        <v>785516</v>
      </c>
      <c r="M9" s="10">
        <v>1424436</v>
      </c>
      <c r="N9" s="11">
        <v>55.145760000000003</v>
      </c>
      <c r="O9" s="12">
        <f t="shared" si="0"/>
        <v>55.145760000000003</v>
      </c>
      <c r="P9" s="13">
        <v>21.43</v>
      </c>
    </row>
    <row r="10" spans="1:16" ht="16.5" customHeight="1">
      <c r="A10" s="7">
        <v>8</v>
      </c>
      <c r="B10" s="8">
        <v>68270</v>
      </c>
      <c r="C10" s="8">
        <v>413046</v>
      </c>
      <c r="D10" s="8" t="s">
        <v>41</v>
      </c>
      <c r="E10" s="8" t="s">
        <v>42</v>
      </c>
      <c r="F10" s="8" t="s">
        <v>43</v>
      </c>
      <c r="G10" s="9" t="b">
        <v>0</v>
      </c>
      <c r="H10" s="14">
        <f>5/9*100</f>
        <v>55.555555555555557</v>
      </c>
      <c r="I10" s="10">
        <v>565000000</v>
      </c>
      <c r="J10" s="10">
        <v>80000000</v>
      </c>
      <c r="K10" s="11">
        <v>7.0625</v>
      </c>
      <c r="L10" s="10"/>
      <c r="M10" s="10">
        <v>519232</v>
      </c>
      <c r="N10" s="11">
        <v>0</v>
      </c>
      <c r="O10" s="12">
        <f t="shared" si="0"/>
        <v>0</v>
      </c>
      <c r="P10" s="13">
        <v>22.14</v>
      </c>
    </row>
    <row r="11" spans="1:16" ht="16.5" customHeight="1">
      <c r="A11" s="7">
        <v>9</v>
      </c>
      <c r="B11" s="8">
        <v>270</v>
      </c>
      <c r="C11" s="8">
        <v>106641</v>
      </c>
      <c r="D11" s="8" t="s">
        <v>44</v>
      </c>
      <c r="E11" s="8" t="s">
        <v>45</v>
      </c>
      <c r="F11" s="8" t="s">
        <v>46</v>
      </c>
      <c r="G11" s="9" t="b">
        <v>1</v>
      </c>
      <c r="H11" s="9" t="s">
        <v>47</v>
      </c>
      <c r="I11" s="10">
        <v>748000000</v>
      </c>
      <c r="J11" s="10">
        <v>81500000</v>
      </c>
      <c r="K11" s="11">
        <v>9.1779141099999997</v>
      </c>
      <c r="L11" s="10">
        <v>400931</v>
      </c>
      <c r="M11" s="10">
        <v>1487585</v>
      </c>
      <c r="N11" s="11">
        <v>26.951799999999999</v>
      </c>
      <c r="O11" s="12">
        <f t="shared" si="0"/>
        <v>26.951799999999999</v>
      </c>
      <c r="P11" s="13">
        <v>33.880000000000003</v>
      </c>
    </row>
    <row r="12" spans="1:16" ht="16.5" customHeight="1">
      <c r="A12" s="7">
        <v>10</v>
      </c>
      <c r="B12" s="8">
        <v>5490</v>
      </c>
      <c r="C12" s="8">
        <v>155319</v>
      </c>
      <c r="D12" s="8" t="s">
        <v>48</v>
      </c>
      <c r="E12" s="8" t="s">
        <v>49</v>
      </c>
      <c r="F12" s="8" t="s">
        <v>50</v>
      </c>
      <c r="G12" s="9" t="b">
        <v>0</v>
      </c>
      <c r="H12" s="9" t="s">
        <v>51</v>
      </c>
      <c r="I12" s="10">
        <v>583000000</v>
      </c>
      <c r="J12" s="10">
        <v>84000000</v>
      </c>
      <c r="K12" s="11">
        <v>6.94047619</v>
      </c>
      <c r="L12" s="10">
        <v>620287</v>
      </c>
      <c r="M12" s="10">
        <v>1602148</v>
      </c>
      <c r="N12" s="11">
        <v>38.715960000000003</v>
      </c>
      <c r="O12" s="12">
        <f t="shared" si="0"/>
        <v>38.715960000000003</v>
      </c>
      <c r="P12" s="13">
        <v>11.75</v>
      </c>
    </row>
    <row r="13" spans="1:16" ht="16.5" customHeight="1">
      <c r="A13" s="7">
        <v>11</v>
      </c>
      <c r="B13" s="8">
        <v>12330</v>
      </c>
      <c r="C13" s="8">
        <v>164788</v>
      </c>
      <c r="D13" s="8" t="s">
        <v>52</v>
      </c>
      <c r="E13" s="8" t="s">
        <v>53</v>
      </c>
      <c r="F13" s="8" t="s">
        <v>54</v>
      </c>
      <c r="G13" s="9" t="b">
        <v>1</v>
      </c>
      <c r="H13" s="14">
        <f>5/9*100</f>
        <v>55.555555555555557</v>
      </c>
      <c r="I13" s="10">
        <v>701000000</v>
      </c>
      <c r="J13" s="10">
        <v>77000000</v>
      </c>
      <c r="K13" s="11">
        <v>9.1038961040000004</v>
      </c>
      <c r="L13" s="10">
        <v>370104</v>
      </c>
      <c r="M13" s="10">
        <v>1526850</v>
      </c>
      <c r="N13" s="11">
        <v>24.239709999999999</v>
      </c>
      <c r="O13" s="12">
        <f t="shared" si="0"/>
        <v>24.239709999999999</v>
      </c>
      <c r="P13" s="13">
        <v>23.76</v>
      </c>
    </row>
    <row r="14" spans="1:16" ht="16.5" customHeight="1">
      <c r="A14" s="7">
        <v>12</v>
      </c>
      <c r="B14" s="8">
        <v>28260</v>
      </c>
      <c r="C14" s="8">
        <v>149655</v>
      </c>
      <c r="D14" s="8" t="s">
        <v>55</v>
      </c>
      <c r="E14" s="8" t="s">
        <v>56</v>
      </c>
      <c r="F14" s="8" t="s">
        <v>57</v>
      </c>
      <c r="G14" s="9" t="b">
        <v>0</v>
      </c>
      <c r="H14" s="9" t="s">
        <v>47</v>
      </c>
      <c r="I14" s="10">
        <v>1382000000</v>
      </c>
      <c r="J14" s="10">
        <v>88000000</v>
      </c>
      <c r="K14" s="11">
        <v>15.704545449999999</v>
      </c>
      <c r="L14" s="10">
        <v>379417</v>
      </c>
      <c r="M14" s="10">
        <v>1035495</v>
      </c>
      <c r="N14" s="11">
        <v>36.641120000000001</v>
      </c>
      <c r="O14" s="12">
        <f t="shared" si="0"/>
        <v>36.641120000000001</v>
      </c>
      <c r="P14" s="13">
        <v>31.71</v>
      </c>
    </row>
    <row r="15" spans="1:16" ht="16.5" customHeight="1">
      <c r="A15" s="7">
        <v>13</v>
      </c>
      <c r="B15" s="8">
        <v>66570</v>
      </c>
      <c r="C15" s="8">
        <v>401731</v>
      </c>
      <c r="D15" s="8" t="s">
        <v>58</v>
      </c>
      <c r="E15" s="8" t="s">
        <v>59</v>
      </c>
      <c r="F15" s="8" t="s">
        <v>35</v>
      </c>
      <c r="G15" s="9" t="b">
        <v>1</v>
      </c>
      <c r="H15" s="14">
        <f>4/7*100</f>
        <v>57.142857142857139</v>
      </c>
      <c r="I15" s="10">
        <v>2008000000</v>
      </c>
      <c r="J15" s="10">
        <v>78000000</v>
      </c>
      <c r="K15" s="11">
        <v>25.743589740000001</v>
      </c>
      <c r="L15" s="10">
        <v>216938</v>
      </c>
      <c r="M15" s="10">
        <v>1968332</v>
      </c>
      <c r="N15" s="11">
        <v>11.021409999999999</v>
      </c>
      <c r="O15" s="12">
        <f t="shared" si="0"/>
        <v>11.021409999999999</v>
      </c>
      <c r="P15" s="13">
        <v>33.67</v>
      </c>
    </row>
    <row r="16" spans="1:16" ht="16.5" customHeight="1">
      <c r="A16" s="7">
        <v>14</v>
      </c>
      <c r="B16" s="8">
        <v>302440</v>
      </c>
      <c r="C16" s="8">
        <v>1319899</v>
      </c>
      <c r="D16" s="8" t="s">
        <v>60</v>
      </c>
      <c r="E16" s="8" t="s">
        <v>61</v>
      </c>
      <c r="F16" s="8" t="s">
        <v>61</v>
      </c>
      <c r="G16" s="9" t="b">
        <v>1</v>
      </c>
      <c r="H16" s="14">
        <f>4/6*100</f>
        <v>66.666666666666657</v>
      </c>
      <c r="I16" s="10">
        <v>249000000</v>
      </c>
      <c r="J16" s="10">
        <v>42500000</v>
      </c>
      <c r="K16" s="11">
        <v>5.8588235290000004</v>
      </c>
      <c r="L16" s="10"/>
      <c r="M16" s="10">
        <v>32890</v>
      </c>
      <c r="N16" s="11">
        <v>0</v>
      </c>
      <c r="O16" s="12">
        <f t="shared" si="0"/>
        <v>0</v>
      </c>
      <c r="P16" s="13">
        <v>98.04</v>
      </c>
    </row>
    <row r="17" spans="1:16" ht="16.5" customHeight="1">
      <c r="A17" s="7">
        <v>15</v>
      </c>
      <c r="B17" s="8">
        <v>96770</v>
      </c>
      <c r="C17" s="8">
        <v>631518</v>
      </c>
      <c r="D17" s="8" t="s">
        <v>62</v>
      </c>
      <c r="E17" s="8" t="s">
        <v>63</v>
      </c>
      <c r="F17" s="8" t="s">
        <v>64</v>
      </c>
      <c r="G17" s="9" t="b">
        <v>0</v>
      </c>
      <c r="H17" s="14">
        <f>5/8*100</f>
        <v>62.5</v>
      </c>
      <c r="I17" s="10">
        <v>516000000</v>
      </c>
      <c r="J17" s="10">
        <v>93000000</v>
      </c>
      <c r="K17" s="11">
        <v>5.548387097</v>
      </c>
      <c r="L17" s="10"/>
      <c r="M17" s="10">
        <v>-2172769</v>
      </c>
      <c r="N17" s="11">
        <v>0</v>
      </c>
      <c r="O17" s="12">
        <f t="shared" si="0"/>
        <v>0</v>
      </c>
      <c r="P17" s="13">
        <v>33.409999999999997</v>
      </c>
    </row>
    <row r="18" spans="1:16" ht="16.5" customHeight="1">
      <c r="A18" s="7">
        <v>16</v>
      </c>
      <c r="B18" s="8">
        <v>51900</v>
      </c>
      <c r="C18" s="8">
        <v>356370</v>
      </c>
      <c r="D18" s="8" t="s">
        <v>65</v>
      </c>
      <c r="E18" s="8" t="s">
        <v>66</v>
      </c>
      <c r="F18" s="8" t="s">
        <v>66</v>
      </c>
      <c r="G18" s="9" t="b">
        <v>1</v>
      </c>
      <c r="H18" s="9" t="s">
        <v>26</v>
      </c>
      <c r="I18" s="10">
        <v>739000000</v>
      </c>
      <c r="J18" s="10">
        <v>75750000</v>
      </c>
      <c r="K18" s="11">
        <v>9.7557755779999997</v>
      </c>
      <c r="L18" s="10">
        <v>184421</v>
      </c>
      <c r="M18" s="10">
        <v>797629</v>
      </c>
      <c r="N18" s="11">
        <v>23.12115</v>
      </c>
      <c r="O18" s="12">
        <f t="shared" si="0"/>
        <v>23.12115</v>
      </c>
      <c r="P18" s="13">
        <v>34.03</v>
      </c>
    </row>
    <row r="19" spans="1:16" ht="16.5" customHeight="1">
      <c r="A19" s="7">
        <v>17</v>
      </c>
      <c r="B19" s="8">
        <v>17670</v>
      </c>
      <c r="C19" s="8">
        <v>159023</v>
      </c>
      <c r="D19" s="8" t="s">
        <v>67</v>
      </c>
      <c r="E19" s="8" t="s">
        <v>21</v>
      </c>
      <c r="F19" s="8" t="s">
        <v>68</v>
      </c>
      <c r="G19" s="9" t="b">
        <v>0</v>
      </c>
      <c r="H19" s="9" t="s">
        <v>69</v>
      </c>
      <c r="I19" s="10">
        <v>1254000000</v>
      </c>
      <c r="J19" s="10">
        <v>108000000</v>
      </c>
      <c r="K19" s="11">
        <v>11.61111111</v>
      </c>
      <c r="L19" s="10">
        <v>715080</v>
      </c>
      <c r="M19" s="10">
        <v>1504352</v>
      </c>
      <c r="N19" s="11">
        <v>47.534089999999999</v>
      </c>
      <c r="O19" s="12">
        <f t="shared" si="0"/>
        <v>47.534089999999999</v>
      </c>
      <c r="P19" s="13">
        <v>26.78</v>
      </c>
    </row>
    <row r="20" spans="1:16" ht="16.5" customHeight="1">
      <c r="A20" s="7">
        <v>18</v>
      </c>
      <c r="B20" s="8">
        <v>105560</v>
      </c>
      <c r="C20" s="8">
        <v>688996</v>
      </c>
      <c r="D20" s="8" t="s">
        <v>70</v>
      </c>
      <c r="E20" s="8" t="s">
        <v>71</v>
      </c>
      <c r="F20" s="8" t="s">
        <v>72</v>
      </c>
      <c r="G20" s="9" t="b">
        <v>0</v>
      </c>
      <c r="H20" s="14">
        <f>7/9*100</f>
        <v>77.777777777777786</v>
      </c>
      <c r="I20" s="10">
        <v>372000000</v>
      </c>
      <c r="J20" s="10">
        <v>133500000</v>
      </c>
      <c r="K20" s="11">
        <v>2.7865168539999998</v>
      </c>
      <c r="L20" s="10">
        <v>689653</v>
      </c>
      <c r="M20" s="10">
        <v>3455152</v>
      </c>
      <c r="N20" s="11">
        <v>19.960129999999999</v>
      </c>
      <c r="O20" s="12">
        <f t="shared" si="0"/>
        <v>19.960129999999999</v>
      </c>
      <c r="P20" s="13">
        <v>9.93</v>
      </c>
    </row>
    <row r="21" spans="1:16" ht="16.5" customHeight="1">
      <c r="A21" s="7">
        <v>19</v>
      </c>
      <c r="B21" s="8">
        <v>55550</v>
      </c>
      <c r="C21" s="8">
        <v>382199</v>
      </c>
      <c r="D21" s="8" t="s">
        <v>73</v>
      </c>
      <c r="E21" s="8" t="s">
        <v>74</v>
      </c>
      <c r="F21" s="8" t="s">
        <v>75</v>
      </c>
      <c r="G21" s="9" t="b">
        <v>0</v>
      </c>
      <c r="H21" s="14">
        <f>12/14*100</f>
        <v>85.714285714285708</v>
      </c>
      <c r="I21" s="10">
        <v>159000000</v>
      </c>
      <c r="J21" s="10">
        <v>122000000</v>
      </c>
      <c r="K21" s="11">
        <v>1.3032786890000001</v>
      </c>
      <c r="L21" s="10">
        <v>803838</v>
      </c>
      <c r="M21" s="10">
        <v>3414595</v>
      </c>
      <c r="N21" s="11">
        <v>23.541239999999998</v>
      </c>
      <c r="O21" s="12">
        <f t="shared" si="0"/>
        <v>23.541239999999998</v>
      </c>
      <c r="P21" s="13">
        <v>9.81</v>
      </c>
    </row>
    <row r="22" spans="1:16" ht="16.5" customHeight="1">
      <c r="A22" s="7">
        <v>20</v>
      </c>
      <c r="B22" s="8">
        <v>34730</v>
      </c>
      <c r="C22" s="8">
        <v>181712</v>
      </c>
      <c r="D22" s="8" t="s">
        <v>76</v>
      </c>
      <c r="E22" s="8" t="s">
        <v>77</v>
      </c>
      <c r="F22" s="8" t="s">
        <v>78</v>
      </c>
      <c r="G22" s="9" t="b">
        <v>0</v>
      </c>
      <c r="H22" s="14">
        <f>5/9*100</f>
        <v>55.555555555555557</v>
      </c>
      <c r="I22" s="10">
        <v>1607000000</v>
      </c>
      <c r="J22" s="10">
        <v>86000000</v>
      </c>
      <c r="K22" s="11">
        <v>18.686046510000001</v>
      </c>
      <c r="L22" s="10">
        <v>370124</v>
      </c>
      <c r="M22" s="10">
        <v>189368</v>
      </c>
      <c r="N22" s="11">
        <v>195.4522</v>
      </c>
      <c r="O22" s="12">
        <f t="shared" si="0"/>
        <v>195.4522</v>
      </c>
      <c r="P22" s="13">
        <v>29.5</v>
      </c>
    </row>
    <row r="23" spans="1:16" ht="16.5" customHeight="1">
      <c r="A23" s="7">
        <v>21</v>
      </c>
      <c r="B23" s="8">
        <v>11200</v>
      </c>
      <c r="C23" s="8">
        <v>164645</v>
      </c>
      <c r="D23" s="8" t="s">
        <v>79</v>
      </c>
      <c r="E23" s="8" t="s">
        <v>80</v>
      </c>
      <c r="F23" s="8" t="s">
        <v>80</v>
      </c>
      <c r="G23" s="9" t="b">
        <v>1</v>
      </c>
      <c r="H23" s="14">
        <f>3/5*100</f>
        <v>60</v>
      </c>
      <c r="I23" s="10">
        <v>196936000</v>
      </c>
      <c r="J23" s="10">
        <v>56404500</v>
      </c>
      <c r="K23" s="11">
        <v>3.4914944729999999</v>
      </c>
      <c r="L23" s="10"/>
      <c r="M23" s="10">
        <v>123966</v>
      </c>
      <c r="N23" s="11">
        <v>0</v>
      </c>
      <c r="O23" s="12">
        <f t="shared" si="0"/>
        <v>0</v>
      </c>
      <c r="P23" s="13">
        <v>16.88</v>
      </c>
    </row>
    <row r="24" spans="1:16" ht="16.5" customHeight="1">
      <c r="A24" s="7">
        <v>22</v>
      </c>
      <c r="B24" s="8">
        <v>15760</v>
      </c>
      <c r="C24" s="8">
        <v>159193</v>
      </c>
      <c r="D24" s="8" t="s">
        <v>81</v>
      </c>
      <c r="E24" s="8" t="s">
        <v>82</v>
      </c>
      <c r="F24" s="8" t="s">
        <v>83</v>
      </c>
      <c r="G24" s="9" t="b">
        <v>0</v>
      </c>
      <c r="H24" s="14">
        <f>8/15*100</f>
        <v>53.333333333333336</v>
      </c>
      <c r="I24" s="10">
        <v>112659000</v>
      </c>
      <c r="J24" s="10">
        <v>78318000</v>
      </c>
      <c r="K24" s="11">
        <v>1.438481575</v>
      </c>
      <c r="L24" s="10">
        <v>780628</v>
      </c>
      <c r="M24" s="10">
        <v>2092469</v>
      </c>
      <c r="N24" s="11">
        <v>37.306550000000001</v>
      </c>
      <c r="O24" s="12">
        <f t="shared" si="0"/>
        <v>37.306550000000001</v>
      </c>
      <c r="P24" s="13">
        <v>51.1</v>
      </c>
    </row>
    <row r="25" spans="1:16" ht="16.5" customHeight="1">
      <c r="A25" s="7">
        <v>23</v>
      </c>
      <c r="B25" s="8">
        <v>3550</v>
      </c>
      <c r="C25" s="8">
        <v>120021</v>
      </c>
      <c r="D25" s="8" t="s">
        <v>84</v>
      </c>
      <c r="E25" s="8" t="s">
        <v>85</v>
      </c>
      <c r="F25" s="8" t="s">
        <v>86</v>
      </c>
      <c r="G25" s="9" t="b">
        <v>1</v>
      </c>
      <c r="H25" s="14">
        <f t="shared" ref="H25:H26" si="2">4/7*100</f>
        <v>57.142857142857139</v>
      </c>
      <c r="I25" s="10">
        <v>1745000000</v>
      </c>
      <c r="J25" s="10">
        <v>141000000</v>
      </c>
      <c r="K25" s="11">
        <v>12.37588652</v>
      </c>
      <c r="L25" s="10">
        <v>439593</v>
      </c>
      <c r="M25" s="10">
        <v>1465673</v>
      </c>
      <c r="N25" s="11">
        <v>29.992570000000001</v>
      </c>
      <c r="O25" s="12">
        <f t="shared" si="0"/>
        <v>29.992570000000001</v>
      </c>
      <c r="P25" s="13">
        <v>46.07</v>
      </c>
    </row>
    <row r="26" spans="1:16" ht="16.5" customHeight="1">
      <c r="A26" s="7">
        <v>24</v>
      </c>
      <c r="B26" s="8">
        <v>32830</v>
      </c>
      <c r="C26" s="8">
        <v>126256</v>
      </c>
      <c r="D26" s="8" t="s">
        <v>87</v>
      </c>
      <c r="E26" s="8" t="s">
        <v>88</v>
      </c>
      <c r="F26" s="8" t="s">
        <v>89</v>
      </c>
      <c r="G26" s="9" t="b">
        <v>0</v>
      </c>
      <c r="H26" s="14">
        <f t="shared" si="2"/>
        <v>57.142857142857139</v>
      </c>
      <c r="I26" s="10">
        <v>1521000000</v>
      </c>
      <c r="J26" s="10">
        <v>105000000</v>
      </c>
      <c r="K26" s="11">
        <v>14.485714290000001</v>
      </c>
      <c r="L26" s="10">
        <v>448937</v>
      </c>
      <c r="M26" s="10">
        <v>1265766</v>
      </c>
      <c r="N26" s="11">
        <v>35.467610000000001</v>
      </c>
      <c r="O26" s="12">
        <f t="shared" si="0"/>
        <v>35.467610000000001</v>
      </c>
      <c r="P26" s="13">
        <v>47.02</v>
      </c>
    </row>
    <row r="27" spans="1:16" ht="16.5" customHeight="1">
      <c r="A27" s="7">
        <v>25</v>
      </c>
      <c r="B27" s="8">
        <v>361610</v>
      </c>
      <c r="C27" s="8">
        <v>1386916</v>
      </c>
      <c r="D27" s="8" t="s">
        <v>90</v>
      </c>
      <c r="E27" s="8" t="s">
        <v>91</v>
      </c>
      <c r="F27" s="8" t="s">
        <v>91</v>
      </c>
      <c r="G27" s="9" t="b">
        <v>1</v>
      </c>
      <c r="H27" s="14">
        <f>3/5*100</f>
        <v>60</v>
      </c>
      <c r="I27" s="15"/>
      <c r="J27" s="10"/>
      <c r="K27" s="10"/>
      <c r="L27" s="10"/>
      <c r="M27" s="10"/>
      <c r="N27" s="10"/>
      <c r="O27" s="12">
        <f t="shared" si="0"/>
        <v>0</v>
      </c>
      <c r="P27" s="13">
        <v>0</v>
      </c>
    </row>
    <row r="28" spans="1:16" ht="16.5" customHeight="1">
      <c r="A28" s="7">
        <v>26</v>
      </c>
      <c r="B28" s="8">
        <v>9150</v>
      </c>
      <c r="C28" s="8">
        <v>126371</v>
      </c>
      <c r="D28" s="8" t="s">
        <v>92</v>
      </c>
      <c r="E28" s="8" t="s">
        <v>93</v>
      </c>
      <c r="F28" s="8" t="s">
        <v>94</v>
      </c>
      <c r="G28" s="9" t="b">
        <v>0</v>
      </c>
      <c r="H28" s="14">
        <f>5/7*100</f>
        <v>71.428571428571431</v>
      </c>
      <c r="I28" s="10">
        <v>735000000</v>
      </c>
      <c r="J28" s="10">
        <v>81500000</v>
      </c>
      <c r="K28" s="11">
        <v>9.0184049080000008</v>
      </c>
      <c r="L28" s="10">
        <v>105909</v>
      </c>
      <c r="M28" s="10">
        <v>603962</v>
      </c>
      <c r="N28" s="11">
        <v>17.535710000000002</v>
      </c>
      <c r="O28" s="12">
        <f t="shared" si="0"/>
        <v>17.535710000000002</v>
      </c>
      <c r="P28" s="13">
        <v>23.69</v>
      </c>
    </row>
    <row r="29" spans="1:16" ht="16.5" customHeight="1">
      <c r="A29" s="7">
        <v>27</v>
      </c>
      <c r="B29" s="8">
        <v>36570</v>
      </c>
      <c r="C29" s="8">
        <v>261443</v>
      </c>
      <c r="D29" s="8" t="s">
        <v>95</v>
      </c>
      <c r="E29" s="8" t="s">
        <v>96</v>
      </c>
      <c r="F29" s="8" t="s">
        <v>96</v>
      </c>
      <c r="G29" s="9" t="b">
        <v>1</v>
      </c>
      <c r="H29" s="9" t="s">
        <v>97</v>
      </c>
      <c r="I29" s="10">
        <v>2789000000</v>
      </c>
      <c r="J29" s="10">
        <v>101369172.666666</v>
      </c>
      <c r="K29" s="11">
        <v>27.51329548</v>
      </c>
      <c r="L29" s="10">
        <v>176193</v>
      </c>
      <c r="M29" s="10">
        <v>587403</v>
      </c>
      <c r="N29" s="11">
        <v>29.995249999999999</v>
      </c>
      <c r="O29" s="12">
        <f t="shared" si="0"/>
        <v>29.995249999999999</v>
      </c>
      <c r="P29" s="13">
        <v>11.98</v>
      </c>
    </row>
    <row r="30" spans="1:16" ht="16.5" customHeight="1">
      <c r="A30" s="7">
        <v>28</v>
      </c>
      <c r="B30" s="8">
        <v>18260</v>
      </c>
      <c r="C30" s="8">
        <v>126186</v>
      </c>
      <c r="D30" s="8" t="s">
        <v>98</v>
      </c>
      <c r="E30" s="8" t="s">
        <v>99</v>
      </c>
      <c r="F30" s="8" t="s">
        <v>99</v>
      </c>
      <c r="G30" s="9" t="b">
        <v>1</v>
      </c>
      <c r="H30" s="14">
        <f>4/7*100</f>
        <v>57.142857142857139</v>
      </c>
      <c r="I30" s="10">
        <v>947000000</v>
      </c>
      <c r="J30" s="10">
        <v>93500000</v>
      </c>
      <c r="K30" s="11">
        <v>10.128342249999999</v>
      </c>
      <c r="L30" s="10">
        <v>185640</v>
      </c>
      <c r="M30" s="10">
        <v>443455</v>
      </c>
      <c r="N30" s="11">
        <v>41.862200000000001</v>
      </c>
      <c r="O30" s="12">
        <f t="shared" si="0"/>
        <v>41.862200000000001</v>
      </c>
      <c r="P30" s="13">
        <v>48.95</v>
      </c>
    </row>
    <row r="31" spans="1:16" ht="16.5" customHeight="1">
      <c r="A31" s="7">
        <v>29</v>
      </c>
      <c r="B31" s="8">
        <v>86790</v>
      </c>
      <c r="C31" s="8">
        <v>547583</v>
      </c>
      <c r="D31" s="8" t="s">
        <v>100</v>
      </c>
      <c r="E31" s="8" t="s">
        <v>101</v>
      </c>
      <c r="F31" s="8" t="s">
        <v>102</v>
      </c>
      <c r="G31" s="9" t="b">
        <v>0</v>
      </c>
      <c r="H31" s="14">
        <f>8/10*100</f>
        <v>80</v>
      </c>
      <c r="I31" s="10">
        <v>351000000</v>
      </c>
      <c r="J31" s="10">
        <v>112500000</v>
      </c>
      <c r="K31" s="11">
        <v>3.12</v>
      </c>
      <c r="L31" s="10">
        <v>539393</v>
      </c>
      <c r="M31" s="10">
        <v>2637242</v>
      </c>
      <c r="N31" s="11">
        <v>20.452919999999999</v>
      </c>
      <c r="O31" s="12">
        <f t="shared" si="0"/>
        <v>20.452919999999999</v>
      </c>
      <c r="P31" s="13">
        <v>9.8800000000000008</v>
      </c>
    </row>
    <row r="32" spans="1:16" ht="16.5" customHeight="1">
      <c r="A32" s="7">
        <v>30</v>
      </c>
      <c r="B32" s="8">
        <v>90430</v>
      </c>
      <c r="C32" s="8">
        <v>583424</v>
      </c>
      <c r="D32" s="8" t="s">
        <v>103</v>
      </c>
      <c r="E32" s="8" t="s">
        <v>104</v>
      </c>
      <c r="F32" s="8" t="s">
        <v>105</v>
      </c>
      <c r="G32" s="9" t="b">
        <v>1</v>
      </c>
      <c r="H32" s="14">
        <f>5/9*100</f>
        <v>55.555555555555557</v>
      </c>
      <c r="I32" s="10">
        <v>330000000</v>
      </c>
      <c r="J32" s="10">
        <v>72000000</v>
      </c>
      <c r="K32" s="11">
        <v>4.5833333329999997</v>
      </c>
      <c r="L32" s="10">
        <v>54854</v>
      </c>
      <c r="M32" s="10">
        <v>35132</v>
      </c>
      <c r="N32" s="11">
        <v>156.1369</v>
      </c>
      <c r="O32" s="12">
        <f t="shared" si="0"/>
        <v>156.1369</v>
      </c>
      <c r="P32" s="13">
        <v>37.380000000000003</v>
      </c>
    </row>
    <row r="33" spans="1:16" ht="16.5" customHeight="1">
      <c r="A33" s="7">
        <v>31</v>
      </c>
      <c r="B33" s="8">
        <v>3670</v>
      </c>
      <c r="C33" s="8">
        <v>155276</v>
      </c>
      <c r="D33" s="8" t="s">
        <v>106</v>
      </c>
      <c r="E33" s="8" t="s">
        <v>107</v>
      </c>
      <c r="F33" s="8" t="s">
        <v>107</v>
      </c>
      <c r="G33" s="9" t="b">
        <v>1</v>
      </c>
      <c r="H33" s="14">
        <f>3/6*100</f>
        <v>50</v>
      </c>
      <c r="I33" s="10">
        <v>364000000</v>
      </c>
      <c r="J33" s="10">
        <v>65500000</v>
      </c>
      <c r="K33" s="11">
        <v>5.5572519079999996</v>
      </c>
      <c r="L33" s="10">
        <v>18296</v>
      </c>
      <c r="M33" s="10">
        <v>29748</v>
      </c>
      <c r="N33" s="11">
        <v>61.50329</v>
      </c>
      <c r="O33" s="12">
        <f t="shared" si="0"/>
        <v>61.50329</v>
      </c>
      <c r="P33" s="13">
        <v>64.64</v>
      </c>
    </row>
    <row r="34" spans="1:16" ht="16.5" customHeight="1">
      <c r="A34" s="7">
        <v>32</v>
      </c>
      <c r="B34" s="8">
        <v>33780</v>
      </c>
      <c r="C34" s="8">
        <v>244455</v>
      </c>
      <c r="D34" s="8" t="s">
        <v>108</v>
      </c>
      <c r="E34" s="8" t="s">
        <v>109</v>
      </c>
      <c r="F34" s="8" t="s">
        <v>110</v>
      </c>
      <c r="G34" s="9" t="b">
        <v>0</v>
      </c>
      <c r="H34" s="14">
        <f>6/8*100</f>
        <v>75</v>
      </c>
      <c r="I34" s="10">
        <v>333000000</v>
      </c>
      <c r="J34" s="10">
        <v>78000000</v>
      </c>
      <c r="K34" s="11">
        <v>4.269230769</v>
      </c>
      <c r="L34" s="10">
        <v>595584</v>
      </c>
      <c r="M34" s="10">
        <v>1171734</v>
      </c>
      <c r="N34" s="11">
        <v>50.829279999999997</v>
      </c>
      <c r="O34" s="12">
        <f t="shared" si="0"/>
        <v>50.829279999999997</v>
      </c>
      <c r="P34" s="13">
        <v>11.52</v>
      </c>
    </row>
    <row r="35" spans="1:16" ht="16.5" customHeight="1">
      <c r="A35" s="7">
        <v>33</v>
      </c>
      <c r="B35" s="8">
        <v>352820</v>
      </c>
      <c r="C35" s="8">
        <v>1204056</v>
      </c>
      <c r="D35" s="8" t="s">
        <v>111</v>
      </c>
      <c r="E35" s="8" t="s">
        <v>112</v>
      </c>
      <c r="F35" s="8" t="s">
        <v>113</v>
      </c>
      <c r="G35" s="9" t="b">
        <v>1</v>
      </c>
      <c r="H35" s="14">
        <f>3/7*100</f>
        <v>42.857142857142854</v>
      </c>
      <c r="I35" s="10">
        <v>318000000</v>
      </c>
      <c r="J35" s="10">
        <v>85000000</v>
      </c>
      <c r="K35" s="11">
        <v>3.7411764710000002</v>
      </c>
      <c r="L35" s="10"/>
      <c r="M35" s="10">
        <v>85721</v>
      </c>
      <c r="N35" s="11">
        <v>0</v>
      </c>
      <c r="O35" s="12">
        <f t="shared" si="0"/>
        <v>0</v>
      </c>
      <c r="P35" s="13">
        <v>34.700000000000003</v>
      </c>
    </row>
    <row r="36" spans="1:16" ht="16.5" customHeight="1">
      <c r="A36" s="7">
        <v>34</v>
      </c>
      <c r="B36" s="8">
        <v>34020</v>
      </c>
      <c r="C36" s="8">
        <v>159616</v>
      </c>
      <c r="D36" s="8" t="s">
        <v>114</v>
      </c>
      <c r="E36" s="8" t="s">
        <v>115</v>
      </c>
      <c r="F36" s="8" t="s">
        <v>116</v>
      </c>
      <c r="G36" s="9" t="b">
        <v>1</v>
      </c>
      <c r="H36" s="14">
        <f>4/7*100</f>
        <v>57.142857142857139</v>
      </c>
      <c r="I36" s="10">
        <v>172000000</v>
      </c>
      <c r="J36" s="10">
        <v>50500000</v>
      </c>
      <c r="K36" s="11">
        <v>3.405940594</v>
      </c>
      <c r="L36" s="10"/>
      <c r="M36" s="10">
        <v>-1069667</v>
      </c>
      <c r="N36" s="11">
        <v>0</v>
      </c>
      <c r="O36" s="12">
        <f t="shared" si="0"/>
        <v>0</v>
      </c>
      <c r="P36" s="13">
        <v>42.47</v>
      </c>
    </row>
    <row r="37" spans="1:16" ht="16.5" customHeight="1">
      <c r="A37" s="7">
        <v>35</v>
      </c>
      <c r="B37" s="8">
        <v>3490</v>
      </c>
      <c r="C37" s="8">
        <v>113526</v>
      </c>
      <c r="D37" s="8" t="s">
        <v>117</v>
      </c>
      <c r="E37" s="8" t="s">
        <v>118</v>
      </c>
      <c r="F37" s="8" t="s">
        <v>119</v>
      </c>
      <c r="G37" s="9" t="b">
        <v>0</v>
      </c>
      <c r="H37" s="14">
        <f>9/12*100</f>
        <v>75</v>
      </c>
      <c r="I37" s="10">
        <v>260549144</v>
      </c>
      <c r="J37" s="10">
        <v>66793893.833333299</v>
      </c>
      <c r="K37" s="11">
        <v>3.900792858</v>
      </c>
      <c r="L37" s="10"/>
      <c r="M37" s="10">
        <v>-230019</v>
      </c>
      <c r="N37" s="11">
        <v>0</v>
      </c>
      <c r="O37" s="12">
        <f t="shared" si="0"/>
        <v>0</v>
      </c>
      <c r="P37" s="13">
        <v>29.27</v>
      </c>
    </row>
    <row r="38" spans="1:16" ht="16.5" customHeight="1">
      <c r="A38" s="7">
        <v>36</v>
      </c>
      <c r="B38" s="8">
        <v>251270</v>
      </c>
      <c r="C38" s="8">
        <v>904672</v>
      </c>
      <c r="D38" s="8" t="s">
        <v>120</v>
      </c>
      <c r="E38" s="8" t="s">
        <v>121</v>
      </c>
      <c r="F38" s="8" t="s">
        <v>121</v>
      </c>
      <c r="G38" s="9" t="b">
        <v>1</v>
      </c>
      <c r="H38" s="14">
        <f>3/7*100</f>
        <v>42.857142857142854</v>
      </c>
      <c r="I38" s="10">
        <v>1258000000</v>
      </c>
      <c r="J38" s="10">
        <v>70500000</v>
      </c>
      <c r="K38" s="11">
        <v>17.843971629999999</v>
      </c>
      <c r="L38" s="10">
        <v>62761</v>
      </c>
      <c r="M38" s="10">
        <v>312951</v>
      </c>
      <c r="N38" s="11">
        <v>20.054580000000001</v>
      </c>
      <c r="O38" s="12">
        <f t="shared" si="0"/>
        <v>20.054580000000001</v>
      </c>
      <c r="P38" s="13">
        <v>24.15</v>
      </c>
    </row>
    <row r="39" spans="1:16" ht="16.5" customHeight="1">
      <c r="A39" s="7">
        <v>37</v>
      </c>
      <c r="B39" s="8">
        <v>810</v>
      </c>
      <c r="C39" s="8">
        <v>139214</v>
      </c>
      <c r="D39" s="8" t="s">
        <v>122</v>
      </c>
      <c r="E39" s="8" t="s">
        <v>123</v>
      </c>
      <c r="F39" s="8" t="s">
        <v>124</v>
      </c>
      <c r="G39" s="9" t="b">
        <v>0</v>
      </c>
      <c r="H39" s="14">
        <f>4/7*100</f>
        <v>57.142857142857139</v>
      </c>
      <c r="I39" s="10">
        <v>878000000</v>
      </c>
      <c r="J39" s="10">
        <v>95742000</v>
      </c>
      <c r="K39" s="11">
        <v>9.1704789959999999</v>
      </c>
      <c r="L39" s="10">
        <v>374097</v>
      </c>
      <c r="M39" s="10">
        <v>754988</v>
      </c>
      <c r="N39" s="11">
        <v>49.550060000000002</v>
      </c>
      <c r="O39" s="12">
        <f t="shared" si="0"/>
        <v>49.550060000000002</v>
      </c>
      <c r="P39" s="13">
        <v>18.399999999999999</v>
      </c>
    </row>
    <row r="40" spans="1:16" ht="16.5" customHeight="1">
      <c r="A40" s="7">
        <v>38</v>
      </c>
      <c r="B40" s="8">
        <v>10950</v>
      </c>
      <c r="C40" s="8">
        <v>138279</v>
      </c>
      <c r="D40" s="8" t="s">
        <v>125</v>
      </c>
      <c r="E40" s="8" t="s">
        <v>126</v>
      </c>
      <c r="F40" s="8" t="s">
        <v>127</v>
      </c>
      <c r="G40" s="9" t="b">
        <v>0</v>
      </c>
      <c r="H40" s="14">
        <f>6/11*100</f>
        <v>54.54545454545454</v>
      </c>
      <c r="I40" s="10">
        <v>126806000</v>
      </c>
      <c r="J40" s="10">
        <v>90000375</v>
      </c>
      <c r="K40" s="11">
        <v>1.4089496850000001</v>
      </c>
      <c r="L40" s="10">
        <v>96</v>
      </c>
      <c r="M40" s="10">
        <v>-796108</v>
      </c>
      <c r="N40" s="11">
        <v>-1.206E-2</v>
      </c>
      <c r="O40" s="12">
        <f t="shared" si="0"/>
        <v>1.206E-2</v>
      </c>
      <c r="P40" s="13">
        <v>63.41</v>
      </c>
    </row>
    <row r="41" spans="1:16" ht="16.5" customHeight="1">
      <c r="A41" s="7">
        <v>39</v>
      </c>
      <c r="B41" s="8">
        <v>10130</v>
      </c>
      <c r="C41" s="8">
        <v>102858</v>
      </c>
      <c r="D41" s="8" t="s">
        <v>128</v>
      </c>
      <c r="E41" s="8" t="s">
        <v>129</v>
      </c>
      <c r="F41" s="8" t="s">
        <v>129</v>
      </c>
      <c r="G41" s="9" t="b">
        <v>1</v>
      </c>
      <c r="H41" s="14">
        <f>5/9*100</f>
        <v>55.555555555555557</v>
      </c>
      <c r="I41" s="10">
        <v>451758000</v>
      </c>
      <c r="J41" s="10">
        <v>65377500</v>
      </c>
      <c r="K41" s="11">
        <v>6.9099919700000001</v>
      </c>
      <c r="L41" s="10">
        <v>247439</v>
      </c>
      <c r="M41" s="10">
        <v>638613</v>
      </c>
      <c r="N41" s="11">
        <v>38.746310000000001</v>
      </c>
      <c r="O41" s="12">
        <f t="shared" si="0"/>
        <v>38.746310000000001</v>
      </c>
      <c r="P41" s="13">
        <v>27.49</v>
      </c>
    </row>
    <row r="42" spans="1:16" ht="16.5" customHeight="1">
      <c r="A42" s="7">
        <v>40</v>
      </c>
      <c r="B42" s="8">
        <v>326030</v>
      </c>
      <c r="C42" s="8">
        <v>878696</v>
      </c>
      <c r="D42" s="8" t="s">
        <v>130</v>
      </c>
      <c r="E42" s="8" t="s">
        <v>131</v>
      </c>
      <c r="F42" s="8" t="s">
        <v>132</v>
      </c>
      <c r="G42" s="9" t="b">
        <v>0</v>
      </c>
      <c r="H42" s="14">
        <f>3/5*100</f>
        <v>60</v>
      </c>
      <c r="I42" s="10">
        <v>273000000</v>
      </c>
      <c r="J42" s="10">
        <v>85500000</v>
      </c>
      <c r="K42" s="11">
        <v>3.1929824560000002</v>
      </c>
      <c r="L42" s="10"/>
      <c r="M42" s="10">
        <v>-247413</v>
      </c>
      <c r="N42" s="11">
        <v>0</v>
      </c>
      <c r="O42" s="12">
        <f t="shared" si="0"/>
        <v>0</v>
      </c>
      <c r="P42" s="13">
        <v>75</v>
      </c>
    </row>
    <row r="43" spans="1:16" ht="16.5" customHeight="1">
      <c r="A43" s="7">
        <v>41</v>
      </c>
      <c r="B43" s="8">
        <v>18880</v>
      </c>
      <c r="C43" s="8">
        <v>161125</v>
      </c>
      <c r="D43" s="8" t="s">
        <v>133</v>
      </c>
      <c r="E43" s="8" t="s">
        <v>134</v>
      </c>
      <c r="F43" s="8" t="s">
        <v>135</v>
      </c>
      <c r="G43" s="9" t="b">
        <v>0</v>
      </c>
      <c r="H43" s="9" t="s">
        <v>47</v>
      </c>
      <c r="I43" s="10">
        <v>47000000</v>
      </c>
      <c r="J43" s="10">
        <v>81467500</v>
      </c>
      <c r="K43" s="11">
        <v>0.57691717600000003</v>
      </c>
      <c r="L43" s="10">
        <v>170781</v>
      </c>
      <c r="M43" s="10">
        <v>110368</v>
      </c>
      <c r="N43" s="11">
        <v>154.73779999999999</v>
      </c>
      <c r="O43" s="12">
        <f t="shared" si="0"/>
        <v>154.73779999999999</v>
      </c>
      <c r="P43" s="13">
        <v>50.5</v>
      </c>
    </row>
    <row r="44" spans="1:16" ht="16.5" customHeight="1">
      <c r="A44" s="7">
        <v>42</v>
      </c>
      <c r="B44" s="8">
        <v>30200</v>
      </c>
      <c r="C44" s="8">
        <v>190321</v>
      </c>
      <c r="D44" s="8" t="s">
        <v>136</v>
      </c>
      <c r="E44" s="8" t="s">
        <v>137</v>
      </c>
      <c r="F44" s="8" t="s">
        <v>138</v>
      </c>
      <c r="G44" s="9" t="b">
        <v>0</v>
      </c>
      <c r="H44" s="9" t="s">
        <v>139</v>
      </c>
      <c r="I44" s="10">
        <v>677000000</v>
      </c>
      <c r="J44" s="10">
        <v>84500000</v>
      </c>
      <c r="K44" s="11">
        <v>8.0118343200000002</v>
      </c>
      <c r="L44" s="10">
        <v>326487</v>
      </c>
      <c r="M44" s="10">
        <v>703392</v>
      </c>
      <c r="N44" s="11">
        <v>46.416080000000001</v>
      </c>
      <c r="O44" s="12">
        <f t="shared" si="0"/>
        <v>46.416080000000001</v>
      </c>
      <c r="P44" s="13">
        <v>11.68</v>
      </c>
    </row>
    <row r="45" spans="1:16" ht="16.5" customHeight="1">
      <c r="A45" s="7">
        <v>43</v>
      </c>
      <c r="B45" s="8">
        <v>11170</v>
      </c>
      <c r="C45" s="8">
        <v>165413</v>
      </c>
      <c r="D45" s="8" t="s">
        <v>140</v>
      </c>
      <c r="E45" s="8" t="s">
        <v>141</v>
      </c>
      <c r="F45" s="8" t="s">
        <v>142</v>
      </c>
      <c r="G45" s="9" t="b">
        <v>1</v>
      </c>
      <c r="H45" s="14">
        <f>6/11*100</f>
        <v>54.54545454545454</v>
      </c>
      <c r="I45" s="10">
        <v>512000000</v>
      </c>
      <c r="J45" s="10">
        <v>75000000</v>
      </c>
      <c r="K45" s="11">
        <v>6.8266666669999996</v>
      </c>
      <c r="L45" s="10">
        <v>123392</v>
      </c>
      <c r="M45" s="10">
        <v>158469</v>
      </c>
      <c r="N45" s="11">
        <v>77.865070000000003</v>
      </c>
      <c r="O45" s="12">
        <f t="shared" si="0"/>
        <v>77.865070000000003</v>
      </c>
      <c r="P45" s="13">
        <v>54.92</v>
      </c>
    </row>
    <row r="46" spans="1:16" ht="16.5" customHeight="1">
      <c r="A46" s="7">
        <v>44</v>
      </c>
      <c r="B46" s="8">
        <v>316140</v>
      </c>
      <c r="C46" s="8">
        <v>1350869</v>
      </c>
      <c r="D46" s="8" t="s">
        <v>143</v>
      </c>
      <c r="E46" s="8" t="s">
        <v>144</v>
      </c>
      <c r="F46" s="8" t="s">
        <v>145</v>
      </c>
      <c r="G46" s="9" t="b">
        <v>0</v>
      </c>
      <c r="H46" s="14">
        <f>5/8*100</f>
        <v>62.5</v>
      </c>
      <c r="I46" s="10">
        <v>191000000</v>
      </c>
      <c r="J46" s="10">
        <v>122500000</v>
      </c>
      <c r="K46" s="11">
        <v>1.5591836729999999</v>
      </c>
      <c r="L46" s="10">
        <v>260016</v>
      </c>
      <c r="M46" s="10">
        <v>1307266</v>
      </c>
      <c r="N46" s="11">
        <v>19.890059999999998</v>
      </c>
      <c r="O46" s="12">
        <f t="shared" si="0"/>
        <v>19.890059999999998</v>
      </c>
      <c r="P46" s="13">
        <v>17.25</v>
      </c>
    </row>
    <row r="47" spans="1:16" ht="16.5" customHeight="1">
      <c r="A47" s="7">
        <v>45</v>
      </c>
      <c r="B47" s="8">
        <v>9540</v>
      </c>
      <c r="C47" s="8">
        <v>164830</v>
      </c>
      <c r="D47" s="8" t="s">
        <v>146</v>
      </c>
      <c r="E47" s="8" t="s">
        <v>147</v>
      </c>
      <c r="F47" s="8" t="s">
        <v>148</v>
      </c>
      <c r="G47" s="9" t="b">
        <v>1</v>
      </c>
      <c r="H47" s="14">
        <f>3/5*100</f>
        <v>60</v>
      </c>
      <c r="I47" s="10">
        <v>297384000</v>
      </c>
      <c r="J47" s="10">
        <v>57275500</v>
      </c>
      <c r="K47" s="11">
        <v>5.1921676809999999</v>
      </c>
      <c r="L47" s="10"/>
      <c r="M47" s="10">
        <v>-833787</v>
      </c>
      <c r="N47" s="11">
        <v>0</v>
      </c>
      <c r="O47" s="12">
        <f t="shared" si="0"/>
        <v>0</v>
      </c>
      <c r="P47" s="13">
        <v>33.950000000000003</v>
      </c>
    </row>
    <row r="48" spans="1:16" ht="16.5" customHeight="1">
      <c r="A48" s="7">
        <v>46</v>
      </c>
      <c r="B48" s="8">
        <v>9830</v>
      </c>
      <c r="C48" s="8">
        <v>162461</v>
      </c>
      <c r="D48" s="8" t="s">
        <v>149</v>
      </c>
      <c r="E48" s="8" t="s">
        <v>150</v>
      </c>
      <c r="F48" s="8" t="s">
        <v>151</v>
      </c>
      <c r="G48" s="9" t="b">
        <v>1</v>
      </c>
      <c r="H48" s="14">
        <f>6/11*100</f>
        <v>54.54545454545454</v>
      </c>
      <c r="I48" s="10">
        <v>300000000</v>
      </c>
      <c r="J48" s="10">
        <v>60129833.333333299</v>
      </c>
      <c r="K48" s="11">
        <v>4.9892039170000002</v>
      </c>
      <c r="L48" s="10"/>
      <c r="M48" s="10">
        <v>309077</v>
      </c>
      <c r="N48" s="11">
        <v>0</v>
      </c>
      <c r="O48" s="12">
        <f t="shared" si="0"/>
        <v>0</v>
      </c>
      <c r="P48" s="13">
        <v>37.409999999999997</v>
      </c>
    </row>
    <row r="49" spans="1:16" ht="16.5" customHeight="1">
      <c r="A49" s="7">
        <v>47</v>
      </c>
      <c r="B49" s="8">
        <v>24110</v>
      </c>
      <c r="C49" s="8">
        <v>149646</v>
      </c>
      <c r="D49" s="8" t="s">
        <v>152</v>
      </c>
      <c r="E49" s="8" t="s">
        <v>153</v>
      </c>
      <c r="F49" s="8" t="s">
        <v>153</v>
      </c>
      <c r="G49" s="9" t="b">
        <v>1</v>
      </c>
      <c r="H49" s="14">
        <f>4/6*100</f>
        <v>66.666666666666657</v>
      </c>
      <c r="I49" s="10">
        <v>134000000</v>
      </c>
      <c r="J49" s="10">
        <v>86000000</v>
      </c>
      <c r="K49" s="11">
        <v>1.558139535</v>
      </c>
      <c r="L49" s="10">
        <v>372933</v>
      </c>
      <c r="M49" s="10">
        <v>1547918</v>
      </c>
      <c r="N49" s="11">
        <v>24.092559999999999</v>
      </c>
      <c r="O49" s="12">
        <f t="shared" si="0"/>
        <v>24.092559999999999</v>
      </c>
      <c r="P49" s="13">
        <v>66.099999999999994</v>
      </c>
    </row>
    <row r="50" spans="1:16" ht="16.5" customHeight="1">
      <c r="A50" s="7">
        <v>48</v>
      </c>
      <c r="B50" s="8">
        <v>34220</v>
      </c>
      <c r="C50" s="8">
        <v>105873</v>
      </c>
      <c r="D50" s="8" t="s">
        <v>154</v>
      </c>
      <c r="E50" s="8" t="s">
        <v>155</v>
      </c>
      <c r="F50" s="8" t="s">
        <v>35</v>
      </c>
      <c r="G50" s="9" t="b">
        <v>0</v>
      </c>
      <c r="H50" s="14">
        <f>4/7*100</f>
        <v>57.142857142857139</v>
      </c>
      <c r="I50" s="10">
        <v>318000000</v>
      </c>
      <c r="J50" s="10">
        <v>63500000</v>
      </c>
      <c r="K50" s="11">
        <v>5.0078740159999997</v>
      </c>
      <c r="L50" s="10"/>
      <c r="M50" s="10">
        <v>-89342</v>
      </c>
      <c r="N50" s="11">
        <v>0</v>
      </c>
      <c r="O50" s="12">
        <f t="shared" si="0"/>
        <v>0</v>
      </c>
      <c r="P50" s="13">
        <v>37.9</v>
      </c>
    </row>
    <row r="51" spans="1:16" ht="16.5" customHeight="1">
      <c r="A51" s="7">
        <v>49</v>
      </c>
      <c r="B51" s="8">
        <v>86280</v>
      </c>
      <c r="C51" s="8">
        <v>360595</v>
      </c>
      <c r="D51" s="8" t="s">
        <v>156</v>
      </c>
      <c r="E51" s="8" t="s">
        <v>157</v>
      </c>
      <c r="F51" s="8" t="s">
        <v>157</v>
      </c>
      <c r="G51" s="9" t="b">
        <v>1</v>
      </c>
      <c r="H51" s="14">
        <f>5/9*100</f>
        <v>55.555555555555557</v>
      </c>
      <c r="I51" s="10">
        <v>277000000</v>
      </c>
      <c r="J51" s="10"/>
      <c r="K51" s="10"/>
      <c r="L51" s="10">
        <v>131250</v>
      </c>
      <c r="M51" s="10">
        <v>606201</v>
      </c>
      <c r="N51" s="11">
        <v>21.651230000000002</v>
      </c>
      <c r="O51" s="12">
        <f t="shared" si="0"/>
        <v>21.651230000000002</v>
      </c>
      <c r="P51" s="13">
        <v>34.880000000000003</v>
      </c>
    </row>
    <row r="52" spans="1:16" ht="16.5" customHeight="1">
      <c r="A52" s="7">
        <v>50</v>
      </c>
      <c r="B52" s="8">
        <v>4020</v>
      </c>
      <c r="C52" s="8">
        <v>145880</v>
      </c>
      <c r="D52" s="8" t="s">
        <v>158</v>
      </c>
      <c r="E52" s="8" t="s">
        <v>159</v>
      </c>
      <c r="F52" s="8" t="s">
        <v>159</v>
      </c>
      <c r="G52" s="9" t="b">
        <v>1</v>
      </c>
      <c r="H52" s="9" t="s">
        <v>47</v>
      </c>
      <c r="I52" s="10">
        <v>292000000</v>
      </c>
      <c r="J52" s="10">
        <v>64500000</v>
      </c>
      <c r="K52" s="11">
        <v>4.5271317829999997</v>
      </c>
      <c r="L52" s="10">
        <v>65773</v>
      </c>
      <c r="M52" s="10">
        <v>-440120</v>
      </c>
      <c r="N52" s="11">
        <v>-14.9443</v>
      </c>
      <c r="O52" s="12">
        <f t="shared" si="0"/>
        <v>14.9443</v>
      </c>
      <c r="P52" s="13">
        <v>24.14</v>
      </c>
    </row>
    <row r="53" spans="1:16" ht="16.5" customHeight="1">
      <c r="A53" s="7">
        <v>51</v>
      </c>
      <c r="B53" s="8">
        <v>97950</v>
      </c>
      <c r="C53" s="8">
        <v>635134</v>
      </c>
      <c r="D53" s="8" t="s">
        <v>160</v>
      </c>
      <c r="E53" s="8" t="s">
        <v>161</v>
      </c>
      <c r="F53" s="8" t="s">
        <v>162</v>
      </c>
      <c r="G53" s="9" t="b">
        <v>1</v>
      </c>
      <c r="H53" s="9" t="s">
        <v>26</v>
      </c>
      <c r="I53" s="10">
        <v>2078000000</v>
      </c>
      <c r="J53" s="10">
        <v>63750000</v>
      </c>
      <c r="K53" s="11">
        <v>32.596078429999999</v>
      </c>
      <c r="L53" s="10">
        <v>64159</v>
      </c>
      <c r="M53" s="10">
        <v>685582</v>
      </c>
      <c r="N53" s="11">
        <v>9.3583259999999999</v>
      </c>
      <c r="O53" s="12">
        <f t="shared" si="0"/>
        <v>9.3583259999999999</v>
      </c>
      <c r="P53" s="13">
        <v>41.77</v>
      </c>
    </row>
    <row r="54" spans="1:16" ht="16.5" customHeight="1">
      <c r="A54" s="7">
        <v>52</v>
      </c>
      <c r="B54" s="8">
        <v>32640</v>
      </c>
      <c r="C54" s="8">
        <v>231363</v>
      </c>
      <c r="D54" s="8" t="s">
        <v>163</v>
      </c>
      <c r="E54" s="8" t="s">
        <v>164</v>
      </c>
      <c r="F54" s="8" t="s">
        <v>35</v>
      </c>
      <c r="G54" s="9" t="b">
        <v>1</v>
      </c>
      <c r="H54" s="14">
        <f>4/7*100</f>
        <v>57.142857142857139</v>
      </c>
      <c r="I54" s="10">
        <v>560000000</v>
      </c>
      <c r="J54" s="10">
        <v>72500000</v>
      </c>
      <c r="K54" s="11">
        <v>7.7241379309999996</v>
      </c>
      <c r="L54" s="10">
        <v>196475</v>
      </c>
      <c r="M54" s="10">
        <v>466764</v>
      </c>
      <c r="N54" s="11">
        <v>42.09301</v>
      </c>
      <c r="O54" s="12">
        <f t="shared" si="0"/>
        <v>42.09301</v>
      </c>
      <c r="P54" s="13">
        <v>37.659999999999997</v>
      </c>
    </row>
    <row r="55" spans="1:16" ht="16.5" customHeight="1">
      <c r="A55" s="7">
        <v>53</v>
      </c>
      <c r="B55" s="8">
        <v>11780</v>
      </c>
      <c r="C55" s="8">
        <v>106368</v>
      </c>
      <c r="D55" s="8" t="s">
        <v>165</v>
      </c>
      <c r="E55" s="8" t="s">
        <v>166</v>
      </c>
      <c r="F55" s="8" t="s">
        <v>166</v>
      </c>
      <c r="G55" s="9" t="b">
        <v>1</v>
      </c>
      <c r="H55" s="14">
        <f>7/10*100</f>
        <v>70</v>
      </c>
      <c r="I55" s="10">
        <v>716000000</v>
      </c>
      <c r="J55" s="10">
        <v>77214285.714285702</v>
      </c>
      <c r="K55" s="11">
        <v>9.2728954669999997</v>
      </c>
      <c r="L55" s="10">
        <v>115812</v>
      </c>
      <c r="M55" s="10">
        <v>582899</v>
      </c>
      <c r="N55" s="11">
        <v>19.868279999999999</v>
      </c>
      <c r="O55" s="12">
        <f t="shared" si="0"/>
        <v>19.868279999999999</v>
      </c>
      <c r="P55" s="13">
        <v>10</v>
      </c>
    </row>
    <row r="56" spans="1:16" ht="16.5" customHeight="1">
      <c r="A56" s="7">
        <v>54</v>
      </c>
      <c r="B56" s="8">
        <v>35250</v>
      </c>
      <c r="C56" s="8">
        <v>255619</v>
      </c>
      <c r="D56" s="8" t="s">
        <v>167</v>
      </c>
      <c r="E56" s="8" t="s">
        <v>168</v>
      </c>
      <c r="F56" s="8" t="s">
        <v>168</v>
      </c>
      <c r="G56" s="9" t="b">
        <v>1</v>
      </c>
      <c r="H56" s="9" t="s">
        <v>169</v>
      </c>
      <c r="I56" s="10">
        <v>28292000</v>
      </c>
      <c r="J56" s="10">
        <v>44731500</v>
      </c>
      <c r="K56" s="11">
        <v>0.63248493800000005</v>
      </c>
      <c r="L56" s="10"/>
      <c r="M56" s="10">
        <v>-201677</v>
      </c>
      <c r="N56" s="11">
        <v>0</v>
      </c>
      <c r="O56" s="12">
        <f t="shared" si="0"/>
        <v>0</v>
      </c>
      <c r="P56" s="13">
        <v>36.270000000000003</v>
      </c>
    </row>
    <row r="57" spans="1:16" ht="16.5" customHeight="1">
      <c r="A57" s="7">
        <v>55</v>
      </c>
      <c r="B57" s="8">
        <v>720</v>
      </c>
      <c r="C57" s="8">
        <v>164478</v>
      </c>
      <c r="D57" s="8" t="s">
        <v>170</v>
      </c>
      <c r="E57" s="8" t="s">
        <v>171</v>
      </c>
      <c r="F57" s="8" t="s">
        <v>171</v>
      </c>
      <c r="G57" s="9" t="b">
        <v>1</v>
      </c>
      <c r="H57" s="14">
        <f t="shared" ref="H57:H58" si="3">4/7*100</f>
        <v>57.142857142857139</v>
      </c>
      <c r="I57" s="10">
        <v>666000000</v>
      </c>
      <c r="J57" s="10">
        <v>69600000</v>
      </c>
      <c r="K57" s="11">
        <v>9.5689655170000005</v>
      </c>
      <c r="L57" s="10">
        <v>66878</v>
      </c>
      <c r="M57" s="10">
        <v>235743</v>
      </c>
      <c r="N57" s="11">
        <v>28.369029999999999</v>
      </c>
      <c r="O57" s="12">
        <f t="shared" si="0"/>
        <v>28.369029999999999</v>
      </c>
      <c r="P57" s="13">
        <v>34.92</v>
      </c>
    </row>
    <row r="58" spans="1:16" ht="16.5" customHeight="1">
      <c r="A58" s="7">
        <v>56</v>
      </c>
      <c r="B58" s="8">
        <v>21240</v>
      </c>
      <c r="C58" s="8">
        <v>170558</v>
      </c>
      <c r="D58" s="8" t="s">
        <v>172</v>
      </c>
      <c r="E58" s="8" t="s">
        <v>173</v>
      </c>
      <c r="F58" s="8" t="s">
        <v>121</v>
      </c>
      <c r="G58" s="9" t="b">
        <v>0</v>
      </c>
      <c r="H58" s="14">
        <f t="shared" si="3"/>
        <v>57.142857142857139</v>
      </c>
      <c r="I58" s="10">
        <v>279432000</v>
      </c>
      <c r="J58" s="10">
        <v>52435000</v>
      </c>
      <c r="K58" s="11">
        <v>5.3291122340000001</v>
      </c>
      <c r="L58" s="10">
        <v>87067</v>
      </c>
      <c r="M58" s="10">
        <v>404892</v>
      </c>
      <c r="N58" s="11">
        <v>21.50376</v>
      </c>
      <c r="O58" s="12">
        <f t="shared" si="0"/>
        <v>21.50376</v>
      </c>
      <c r="P58" s="13">
        <v>25.08</v>
      </c>
    </row>
    <row r="59" spans="1:16" ht="16.5" customHeight="1">
      <c r="A59" s="7">
        <v>57</v>
      </c>
      <c r="B59" s="8">
        <v>161390</v>
      </c>
      <c r="C59" s="8">
        <v>937324</v>
      </c>
      <c r="D59" s="8" t="s">
        <v>174</v>
      </c>
      <c r="E59" s="8" t="s">
        <v>175</v>
      </c>
      <c r="F59" s="8" t="s">
        <v>176</v>
      </c>
      <c r="G59" s="9" t="b">
        <v>1</v>
      </c>
      <c r="H59" s="9" t="s">
        <v>26</v>
      </c>
      <c r="I59" s="10">
        <v>765000000</v>
      </c>
      <c r="J59" s="10">
        <v>64500000</v>
      </c>
      <c r="K59" s="11">
        <v>11.860465120000001</v>
      </c>
      <c r="L59" s="10">
        <v>79293</v>
      </c>
      <c r="M59" s="10">
        <v>372337</v>
      </c>
      <c r="N59" s="11">
        <v>21.296029999999998</v>
      </c>
      <c r="O59" s="12">
        <f t="shared" si="0"/>
        <v>21.296029999999998</v>
      </c>
      <c r="P59" s="13">
        <v>31.31</v>
      </c>
    </row>
    <row r="60" spans="1:16" ht="16.5" customHeight="1">
      <c r="A60" s="7">
        <v>58</v>
      </c>
      <c r="B60" s="8">
        <v>11790</v>
      </c>
      <c r="C60" s="8">
        <v>139889</v>
      </c>
      <c r="D60" s="8" t="s">
        <v>177</v>
      </c>
      <c r="E60" s="8" t="s">
        <v>178</v>
      </c>
      <c r="F60" s="8" t="s">
        <v>179</v>
      </c>
      <c r="G60" s="9" t="b">
        <v>0</v>
      </c>
      <c r="H60" s="14">
        <f t="shared" ref="H60:H63" si="4">4/7*100</f>
        <v>57.142857142857139</v>
      </c>
      <c r="I60" s="10">
        <v>269000000</v>
      </c>
      <c r="J60" s="10">
        <v>77000000</v>
      </c>
      <c r="K60" s="11">
        <v>3.493506494</v>
      </c>
      <c r="L60" s="10">
        <v>35751</v>
      </c>
      <c r="M60" s="10">
        <v>39676</v>
      </c>
      <c r="N60" s="11">
        <v>90.107370000000003</v>
      </c>
      <c r="O60" s="12">
        <f t="shared" si="0"/>
        <v>90.107370000000003</v>
      </c>
      <c r="P60" s="13">
        <v>40.700000000000003</v>
      </c>
    </row>
    <row r="61" spans="1:16" ht="16.5" customHeight="1">
      <c r="A61" s="7">
        <v>59</v>
      </c>
      <c r="B61" s="8">
        <v>6800</v>
      </c>
      <c r="C61" s="8">
        <v>111722</v>
      </c>
      <c r="D61" s="8" t="s">
        <v>180</v>
      </c>
      <c r="E61" s="8" t="s">
        <v>181</v>
      </c>
      <c r="F61" s="8" t="s">
        <v>182</v>
      </c>
      <c r="G61" s="9" t="b">
        <v>1</v>
      </c>
      <c r="H61" s="14">
        <f t="shared" si="4"/>
        <v>57.142857142857139</v>
      </c>
      <c r="I61" s="10">
        <v>954000000</v>
      </c>
      <c r="J61" s="10">
        <v>120333333.333333</v>
      </c>
      <c r="K61" s="11">
        <v>7.9279778390000004</v>
      </c>
      <c r="L61" s="10">
        <v>130124</v>
      </c>
      <c r="M61" s="10">
        <v>821834</v>
      </c>
      <c r="N61" s="11">
        <v>15.83337</v>
      </c>
      <c r="O61" s="12">
        <f t="shared" si="0"/>
        <v>15.83337</v>
      </c>
      <c r="P61" s="13">
        <v>23.98</v>
      </c>
    </row>
    <row r="62" spans="1:16" ht="16.5" customHeight="1">
      <c r="A62" s="7">
        <v>60</v>
      </c>
      <c r="B62" s="8">
        <v>11070</v>
      </c>
      <c r="C62" s="8">
        <v>105961</v>
      </c>
      <c r="D62" s="8" t="s">
        <v>183</v>
      </c>
      <c r="E62" s="8" t="s">
        <v>184</v>
      </c>
      <c r="F62" s="8" t="s">
        <v>184</v>
      </c>
      <c r="G62" s="9" t="b">
        <v>1</v>
      </c>
      <c r="H62" s="14">
        <f t="shared" si="4"/>
        <v>57.142857142857139</v>
      </c>
      <c r="I62" s="10">
        <v>430000000</v>
      </c>
      <c r="J62" s="10">
        <v>67000000</v>
      </c>
      <c r="K62" s="11">
        <v>6.4179104479999998</v>
      </c>
      <c r="L62" s="10">
        <v>16565</v>
      </c>
      <c r="M62" s="10">
        <v>236123</v>
      </c>
      <c r="N62" s="11">
        <v>7.0154110000000003</v>
      </c>
      <c r="O62" s="12">
        <f t="shared" si="0"/>
        <v>7.0154110000000003</v>
      </c>
      <c r="P62" s="13">
        <v>40.79</v>
      </c>
    </row>
    <row r="63" spans="1:16" ht="16.5" customHeight="1">
      <c r="A63" s="7">
        <v>61</v>
      </c>
      <c r="B63" s="8">
        <v>267250</v>
      </c>
      <c r="C63" s="8">
        <v>1205709</v>
      </c>
      <c r="D63" s="8" t="s">
        <v>185</v>
      </c>
      <c r="E63" s="8" t="s">
        <v>147</v>
      </c>
      <c r="F63" s="8" t="s">
        <v>186</v>
      </c>
      <c r="G63" s="9" t="b">
        <v>1</v>
      </c>
      <c r="H63" s="14">
        <f t="shared" si="4"/>
        <v>57.142857142857139</v>
      </c>
      <c r="I63" s="10">
        <v>106272000</v>
      </c>
      <c r="J63" s="10">
        <v>75750500</v>
      </c>
      <c r="K63" s="11">
        <v>1.4029214329999999</v>
      </c>
      <c r="L63" s="10">
        <v>261473</v>
      </c>
      <c r="M63" s="10">
        <v>-609172</v>
      </c>
      <c r="N63" s="11">
        <v>-42.922699999999999</v>
      </c>
      <c r="O63" s="12">
        <f t="shared" si="0"/>
        <v>42.922699999999999</v>
      </c>
      <c r="P63" s="13">
        <v>34.340000000000003</v>
      </c>
    </row>
    <row r="64" spans="1:16" ht="16.5" customHeight="1">
      <c r="A64" s="7">
        <v>62</v>
      </c>
      <c r="B64" s="8">
        <v>71050</v>
      </c>
      <c r="C64" s="8">
        <v>432102</v>
      </c>
      <c r="D64" s="8" t="s">
        <v>187</v>
      </c>
      <c r="E64" s="8" t="s">
        <v>188</v>
      </c>
      <c r="F64" s="8" t="s">
        <v>188</v>
      </c>
      <c r="G64" s="9" t="b">
        <v>1</v>
      </c>
      <c r="H64" s="14">
        <f>6/8*100</f>
        <v>75</v>
      </c>
      <c r="I64" s="10">
        <v>221000000</v>
      </c>
      <c r="J64" s="10">
        <v>141000000</v>
      </c>
      <c r="K64" s="11">
        <v>1.5673758870000001</v>
      </c>
      <c r="L64" s="10">
        <v>175538</v>
      </c>
      <c r="M64" s="10">
        <v>863467</v>
      </c>
      <c r="N64" s="11">
        <v>20.329440000000002</v>
      </c>
      <c r="O64" s="12">
        <f t="shared" si="0"/>
        <v>20.329440000000002</v>
      </c>
      <c r="P64" s="13">
        <v>20.7</v>
      </c>
    </row>
    <row r="65" spans="1:16" ht="16.5" customHeight="1">
      <c r="A65" s="7">
        <v>63</v>
      </c>
      <c r="B65" s="8">
        <v>8930</v>
      </c>
      <c r="C65" s="8">
        <v>161426</v>
      </c>
      <c r="D65" s="8" t="s">
        <v>189</v>
      </c>
      <c r="E65" s="8" t="s">
        <v>190</v>
      </c>
      <c r="F65" s="8" t="s">
        <v>191</v>
      </c>
      <c r="G65" s="9" t="b">
        <v>1</v>
      </c>
      <c r="H65" s="14">
        <f>2/7*100</f>
        <v>28.571428571428569</v>
      </c>
      <c r="I65" s="10">
        <v>235000000</v>
      </c>
      <c r="J65" s="10">
        <v>74000000</v>
      </c>
      <c r="K65" s="11">
        <v>3.175675676</v>
      </c>
      <c r="L65" s="10">
        <v>12935</v>
      </c>
      <c r="M65" s="10">
        <v>22601</v>
      </c>
      <c r="N65" s="11">
        <v>57.23198</v>
      </c>
      <c r="O65" s="12">
        <f t="shared" si="0"/>
        <v>57.23198</v>
      </c>
      <c r="P65" s="13">
        <v>66.400000000000006</v>
      </c>
    </row>
    <row r="66" spans="1:16" ht="16.5" customHeight="1">
      <c r="A66" s="7">
        <v>64</v>
      </c>
      <c r="B66" s="8">
        <v>139480</v>
      </c>
      <c r="C66" s="8">
        <v>872984</v>
      </c>
      <c r="D66" s="8" t="s">
        <v>192</v>
      </c>
      <c r="E66" s="8" t="s">
        <v>193</v>
      </c>
      <c r="F66" s="8" t="s">
        <v>193</v>
      </c>
      <c r="G66" s="9" t="b">
        <v>1</v>
      </c>
      <c r="H66" s="14">
        <f>4/7*100</f>
        <v>57.142857142857139</v>
      </c>
      <c r="I66" s="10">
        <v>584000000</v>
      </c>
      <c r="J66" s="10">
        <v>41500000</v>
      </c>
      <c r="K66" s="11">
        <v>14.07228916</v>
      </c>
      <c r="L66" s="10">
        <v>53928</v>
      </c>
      <c r="M66" s="10">
        <v>361795</v>
      </c>
      <c r="N66" s="11">
        <v>14.90568</v>
      </c>
      <c r="O66" s="12">
        <f t="shared" si="0"/>
        <v>14.90568</v>
      </c>
      <c r="P66" s="13">
        <v>18.559999999999999</v>
      </c>
    </row>
    <row r="67" spans="1:16" ht="16.5" customHeight="1">
      <c r="A67" s="7">
        <v>65</v>
      </c>
      <c r="B67" s="8">
        <v>271560</v>
      </c>
      <c r="C67" s="8">
        <v>1238169</v>
      </c>
      <c r="D67" s="8" t="s">
        <v>194</v>
      </c>
      <c r="E67" s="8" t="s">
        <v>195</v>
      </c>
      <c r="F67" s="8" t="s">
        <v>195</v>
      </c>
      <c r="G67" s="9" t="b">
        <v>1</v>
      </c>
      <c r="H67" s="9" t="s">
        <v>196</v>
      </c>
      <c r="I67" s="10">
        <v>696000000</v>
      </c>
      <c r="J67" s="10">
        <v>65833333.333333299</v>
      </c>
      <c r="K67" s="11">
        <v>10.5721519</v>
      </c>
      <c r="L67" s="10">
        <v>29647</v>
      </c>
      <c r="M67" s="10">
        <v>267586</v>
      </c>
      <c r="N67" s="11">
        <v>11.07943</v>
      </c>
      <c r="O67" s="12">
        <f t="shared" si="0"/>
        <v>11.07943</v>
      </c>
      <c r="P67" s="13">
        <v>39.200000000000003</v>
      </c>
    </row>
    <row r="68" spans="1:16" ht="16.5" customHeight="1">
      <c r="A68" s="7">
        <v>66</v>
      </c>
      <c r="B68" s="8">
        <v>28050</v>
      </c>
      <c r="C68" s="8">
        <v>126308</v>
      </c>
      <c r="D68" s="8" t="s">
        <v>197</v>
      </c>
      <c r="E68" s="8" t="s">
        <v>198</v>
      </c>
      <c r="F68" s="8" t="s">
        <v>198</v>
      </c>
      <c r="G68" s="9" t="b">
        <v>1</v>
      </c>
      <c r="H68" s="14">
        <f>4/7*100</f>
        <v>57.142857142857139</v>
      </c>
      <c r="I68" s="10">
        <v>1002000000</v>
      </c>
      <c r="J68" s="10">
        <v>82500000</v>
      </c>
      <c r="K68" s="11">
        <v>12.14545455</v>
      </c>
      <c r="L68" s="10"/>
      <c r="M68" s="10">
        <v>252501</v>
      </c>
      <c r="N68" s="11">
        <v>0</v>
      </c>
      <c r="O68" s="12">
        <f t="shared" si="0"/>
        <v>0</v>
      </c>
      <c r="P68" s="13">
        <v>20.63</v>
      </c>
    </row>
    <row r="69" spans="1:16" ht="16.5" customHeight="1">
      <c r="A69" s="7">
        <v>67</v>
      </c>
      <c r="B69" s="8">
        <v>2790</v>
      </c>
      <c r="C69" s="8">
        <v>154462</v>
      </c>
      <c r="D69" s="8" t="s">
        <v>199</v>
      </c>
      <c r="E69" s="8" t="s">
        <v>200</v>
      </c>
      <c r="F69" s="8" t="s">
        <v>105</v>
      </c>
      <c r="G69" s="9" t="b">
        <v>1</v>
      </c>
      <c r="H69" s="14">
        <f>5/9*100</f>
        <v>55.555555555555557</v>
      </c>
      <c r="I69" s="10">
        <v>501000000</v>
      </c>
      <c r="J69" s="10">
        <v>81500000</v>
      </c>
      <c r="K69" s="11">
        <v>6.1472392640000004</v>
      </c>
      <c r="L69" s="10">
        <v>24363</v>
      </c>
      <c r="M69" s="10">
        <v>10381</v>
      </c>
      <c r="N69" s="11">
        <v>234.6884</v>
      </c>
      <c r="O69" s="12">
        <f t="shared" si="0"/>
        <v>234.6884</v>
      </c>
      <c r="P69" s="13">
        <v>56.95</v>
      </c>
    </row>
    <row r="70" spans="1:16" ht="16.5" customHeight="1">
      <c r="A70" s="7">
        <v>68</v>
      </c>
      <c r="B70" s="8">
        <v>6280</v>
      </c>
      <c r="C70" s="8">
        <v>129679</v>
      </c>
      <c r="D70" s="8" t="s">
        <v>201</v>
      </c>
      <c r="E70" s="8" t="s">
        <v>202</v>
      </c>
      <c r="F70" s="8" t="s">
        <v>202</v>
      </c>
      <c r="G70" s="9" t="b">
        <v>1</v>
      </c>
      <c r="H70" s="14">
        <f>1/4*100</f>
        <v>25</v>
      </c>
      <c r="I70" s="10">
        <v>329000000</v>
      </c>
      <c r="J70" s="10">
        <v>66000000</v>
      </c>
      <c r="K70" s="11">
        <v>4.9848484849999997</v>
      </c>
      <c r="L70" s="10">
        <v>17120</v>
      </c>
      <c r="M70" s="10">
        <v>81049</v>
      </c>
      <c r="N70" s="11">
        <v>21.12302</v>
      </c>
      <c r="O70" s="12">
        <f t="shared" si="0"/>
        <v>21.12302</v>
      </c>
      <c r="P70" s="13">
        <v>50.06</v>
      </c>
    </row>
    <row r="71" spans="1:16" ht="16.5" customHeight="1">
      <c r="A71" s="7">
        <v>69</v>
      </c>
      <c r="B71" s="8">
        <v>100</v>
      </c>
      <c r="C71" s="8">
        <v>145109</v>
      </c>
      <c r="D71" s="8" t="s">
        <v>203</v>
      </c>
      <c r="E71" s="8" t="s">
        <v>204</v>
      </c>
      <c r="F71" s="8" t="s">
        <v>205</v>
      </c>
      <c r="G71" s="9" t="b">
        <v>0</v>
      </c>
      <c r="H71" s="14">
        <f>5/9*100</f>
        <v>55.555555555555557</v>
      </c>
      <c r="I71" s="10">
        <v>339000000</v>
      </c>
      <c r="J71" s="10">
        <v>81500000</v>
      </c>
      <c r="K71" s="11">
        <v>4.1595092019999997</v>
      </c>
      <c r="L71" s="10">
        <v>24941</v>
      </c>
      <c r="M71" s="10">
        <v>190402</v>
      </c>
      <c r="N71" s="11">
        <v>13.099130000000001</v>
      </c>
      <c r="O71" s="12">
        <f t="shared" si="0"/>
        <v>13.099130000000001</v>
      </c>
      <c r="P71" s="13">
        <v>15.61</v>
      </c>
    </row>
    <row r="72" spans="1:16" ht="16.5" customHeight="1">
      <c r="A72" s="7">
        <v>70</v>
      </c>
      <c r="B72" s="8">
        <v>180640</v>
      </c>
      <c r="C72" s="8">
        <v>983040</v>
      </c>
      <c r="D72" s="8" t="s">
        <v>206</v>
      </c>
      <c r="E72" s="8" t="s">
        <v>207</v>
      </c>
      <c r="F72" s="8" t="s">
        <v>208</v>
      </c>
      <c r="G72" s="9" t="b">
        <v>0</v>
      </c>
      <c r="H72" s="14">
        <f>11/14*100</f>
        <v>78.571428571428569</v>
      </c>
      <c r="I72" s="10">
        <v>194000000</v>
      </c>
      <c r="J72" s="10">
        <v>101500000</v>
      </c>
      <c r="K72" s="11">
        <v>1.911330049</v>
      </c>
      <c r="L72" s="10"/>
      <c r="M72" s="10">
        <v>-269846</v>
      </c>
      <c r="N72" s="11">
        <v>0</v>
      </c>
      <c r="O72" s="12">
        <f t="shared" si="0"/>
        <v>0</v>
      </c>
      <c r="P72" s="13">
        <v>22.82</v>
      </c>
    </row>
    <row r="73" spans="1:16" ht="16.5" customHeight="1">
      <c r="A73" s="7">
        <v>71</v>
      </c>
      <c r="B73" s="8">
        <v>241560</v>
      </c>
      <c r="C73" s="8">
        <v>1032486</v>
      </c>
      <c r="D73" s="8" t="s">
        <v>209</v>
      </c>
      <c r="E73" s="8" t="s">
        <v>210</v>
      </c>
      <c r="F73" s="8" t="s">
        <v>210</v>
      </c>
      <c r="G73" s="9" t="b">
        <v>1</v>
      </c>
      <c r="H73" s="14">
        <f>3/5*100</f>
        <v>60</v>
      </c>
      <c r="I73" s="10">
        <v>202000000</v>
      </c>
      <c r="J73" s="10">
        <v>84500000</v>
      </c>
      <c r="K73" s="11">
        <v>2.390532544</v>
      </c>
      <c r="L73" s="10"/>
      <c r="M73" s="10">
        <v>247454</v>
      </c>
      <c r="N73" s="11">
        <v>0</v>
      </c>
      <c r="O73" s="12">
        <f t="shared" si="0"/>
        <v>0</v>
      </c>
      <c r="P73" s="13">
        <v>51.05</v>
      </c>
    </row>
    <row r="74" spans="1:16" ht="16.5" customHeight="1">
      <c r="A74" s="7">
        <v>72</v>
      </c>
      <c r="B74" s="8">
        <v>16360</v>
      </c>
      <c r="C74" s="8">
        <v>104856</v>
      </c>
      <c r="D74" s="8" t="s">
        <v>211</v>
      </c>
      <c r="E74" s="8" t="s">
        <v>212</v>
      </c>
      <c r="F74" s="8" t="s">
        <v>213</v>
      </c>
      <c r="G74" s="9" t="b">
        <v>0</v>
      </c>
      <c r="H74" s="14">
        <f>4/7*100</f>
        <v>57.142857142857139</v>
      </c>
      <c r="I74" s="10">
        <v>562000000</v>
      </c>
      <c r="J74" s="10">
        <v>130200000</v>
      </c>
      <c r="K74" s="11">
        <v>4.3164362519999999</v>
      </c>
      <c r="L74" s="10">
        <v>196460</v>
      </c>
      <c r="M74" s="10">
        <v>507787</v>
      </c>
      <c r="N74" s="11">
        <v>38.689450000000001</v>
      </c>
      <c r="O74" s="12">
        <f t="shared" si="0"/>
        <v>38.689450000000001</v>
      </c>
      <c r="P74" s="13">
        <v>29.78</v>
      </c>
    </row>
    <row r="75" spans="1:16" ht="16.5" customHeight="1">
      <c r="A75" s="7">
        <v>73</v>
      </c>
      <c r="B75" s="8">
        <v>5830</v>
      </c>
      <c r="C75" s="8">
        <v>159102</v>
      </c>
      <c r="D75" s="8" t="s">
        <v>214</v>
      </c>
      <c r="E75" s="8" t="s">
        <v>215</v>
      </c>
      <c r="F75" s="8" t="s">
        <v>215</v>
      </c>
      <c r="G75" s="9" t="b">
        <v>1</v>
      </c>
      <c r="H75" s="14">
        <f>3/5*100</f>
        <v>60</v>
      </c>
      <c r="I75" s="10">
        <v>264184000</v>
      </c>
      <c r="J75" s="10">
        <v>72830500</v>
      </c>
      <c r="K75" s="11">
        <v>3.6273813860000002</v>
      </c>
      <c r="L75" s="10">
        <v>132096</v>
      </c>
      <c r="M75" s="10">
        <v>558841</v>
      </c>
      <c r="N75" s="11">
        <v>23.63749</v>
      </c>
      <c r="O75" s="12">
        <f t="shared" si="0"/>
        <v>23.63749</v>
      </c>
      <c r="P75" s="13">
        <v>18.100000000000001</v>
      </c>
    </row>
    <row r="76" spans="1:16" ht="16.5" customHeight="1">
      <c r="A76" s="7">
        <v>74</v>
      </c>
      <c r="B76" s="8">
        <v>3410</v>
      </c>
      <c r="C76" s="8">
        <v>138224</v>
      </c>
      <c r="D76" s="8" t="s">
        <v>216</v>
      </c>
      <c r="E76" s="8" t="s">
        <v>217</v>
      </c>
      <c r="F76" s="8" t="s">
        <v>218</v>
      </c>
      <c r="G76" s="9" t="b">
        <v>0</v>
      </c>
      <c r="H76" s="9" t="s">
        <v>26</v>
      </c>
      <c r="I76" s="10">
        <v>84000000</v>
      </c>
      <c r="J76" s="10">
        <v>78500000</v>
      </c>
      <c r="K76" s="11">
        <v>1.0700636939999999</v>
      </c>
      <c r="L76" s="10">
        <v>221675</v>
      </c>
      <c r="M76" s="10">
        <v>138181</v>
      </c>
      <c r="N76" s="11">
        <v>160.42359999999999</v>
      </c>
      <c r="O76" s="12">
        <f t="shared" si="0"/>
        <v>160.42359999999999</v>
      </c>
      <c r="P76" s="13">
        <v>77.680000000000007</v>
      </c>
    </row>
    <row r="77" spans="1:16" ht="16.5" customHeight="1">
      <c r="A77" s="7">
        <v>75</v>
      </c>
      <c r="B77" s="8">
        <v>28670</v>
      </c>
      <c r="C77" s="8">
        <v>122737</v>
      </c>
      <c r="D77" s="8" t="s">
        <v>219</v>
      </c>
      <c r="E77" s="8" t="s">
        <v>220</v>
      </c>
      <c r="F77" s="8" t="s">
        <v>221</v>
      </c>
      <c r="G77" s="9" t="s">
        <v>222</v>
      </c>
      <c r="H77" s="14">
        <f t="shared" ref="H77:H80" si="5">4/7*100</f>
        <v>57.142857142857139</v>
      </c>
      <c r="I77" s="10">
        <v>223000000</v>
      </c>
      <c r="J77" s="10">
        <v>76500000</v>
      </c>
      <c r="K77" s="11">
        <v>2.9150326799999999</v>
      </c>
      <c r="L77" s="10">
        <v>26728</v>
      </c>
      <c r="M77" s="10">
        <v>92529</v>
      </c>
      <c r="N77" s="11">
        <v>28.88608</v>
      </c>
      <c r="O77" s="12">
        <f t="shared" si="0"/>
        <v>28.88608</v>
      </c>
      <c r="P77" s="13">
        <v>54.73</v>
      </c>
    </row>
    <row r="78" spans="1:16" ht="16.5" customHeight="1">
      <c r="A78" s="7">
        <v>76</v>
      </c>
      <c r="B78" s="8">
        <v>29780</v>
      </c>
      <c r="C78" s="8">
        <v>126292</v>
      </c>
      <c r="D78" s="8" t="s">
        <v>223</v>
      </c>
      <c r="E78" s="8" t="s">
        <v>224</v>
      </c>
      <c r="F78" s="8" t="s">
        <v>225</v>
      </c>
      <c r="G78" s="9" t="b">
        <v>0</v>
      </c>
      <c r="H78" s="14">
        <f t="shared" si="5"/>
        <v>57.142857142857139</v>
      </c>
      <c r="I78" s="10">
        <v>2092000000</v>
      </c>
      <c r="J78" s="10">
        <v>108000000</v>
      </c>
      <c r="K78" s="11">
        <v>19.37037037</v>
      </c>
      <c r="L78" s="10">
        <v>192079</v>
      </c>
      <c r="M78" s="10">
        <v>398796</v>
      </c>
      <c r="N78" s="11">
        <v>48.164729999999999</v>
      </c>
      <c r="O78" s="12">
        <f t="shared" si="0"/>
        <v>48.164729999999999</v>
      </c>
      <c r="P78" s="13">
        <v>71.86</v>
      </c>
    </row>
    <row r="79" spans="1:16" ht="16.5" customHeight="1">
      <c r="A79" s="7">
        <v>77</v>
      </c>
      <c r="B79" s="8">
        <v>78930</v>
      </c>
      <c r="C79" s="8">
        <v>500254</v>
      </c>
      <c r="D79" s="8" t="s">
        <v>226</v>
      </c>
      <c r="E79" s="8" t="s">
        <v>227</v>
      </c>
      <c r="F79" s="8" t="s">
        <v>228</v>
      </c>
      <c r="G79" s="9" t="b">
        <v>1</v>
      </c>
      <c r="H79" s="14">
        <f t="shared" si="5"/>
        <v>57.142857142857139</v>
      </c>
      <c r="I79" s="10">
        <v>2091000000</v>
      </c>
      <c r="J79" s="10">
        <v>103500000</v>
      </c>
      <c r="K79" s="11">
        <v>20.20289855</v>
      </c>
      <c r="L79" s="10">
        <v>179972</v>
      </c>
      <c r="M79" s="10">
        <v>-242685</v>
      </c>
      <c r="N79" s="11">
        <v>-74.158699999999996</v>
      </c>
      <c r="O79" s="12">
        <f t="shared" si="0"/>
        <v>74.158699999999996</v>
      </c>
      <c r="P79" s="13">
        <v>52.1</v>
      </c>
    </row>
    <row r="80" spans="1:16" ht="16.5" customHeight="1">
      <c r="A80" s="7">
        <v>78</v>
      </c>
      <c r="B80" s="8">
        <v>10140</v>
      </c>
      <c r="C80" s="8">
        <v>126478</v>
      </c>
      <c r="D80" s="8" t="s">
        <v>229</v>
      </c>
      <c r="E80" s="8" t="s">
        <v>230</v>
      </c>
      <c r="F80" s="8" t="s">
        <v>230</v>
      </c>
      <c r="G80" s="9" t="b">
        <v>1</v>
      </c>
      <c r="H80" s="14">
        <f t="shared" si="5"/>
        <v>57.142857142857139</v>
      </c>
      <c r="I80" s="10">
        <v>578000000</v>
      </c>
      <c r="J80" s="10">
        <v>61750000</v>
      </c>
      <c r="K80" s="11">
        <v>9.3603238869999998</v>
      </c>
      <c r="L80" s="10"/>
      <c r="M80" s="10">
        <v>-1492700</v>
      </c>
      <c r="N80" s="11">
        <v>0</v>
      </c>
      <c r="O80" s="12">
        <f t="shared" si="0"/>
        <v>0</v>
      </c>
      <c r="P80" s="13">
        <v>19.04</v>
      </c>
    </row>
    <row r="81" spans="1:16" ht="16.5" customHeight="1">
      <c r="A81" s="7">
        <v>79</v>
      </c>
      <c r="B81" s="8">
        <v>2380</v>
      </c>
      <c r="C81" s="8">
        <v>105271</v>
      </c>
      <c r="D81" s="8" t="s">
        <v>231</v>
      </c>
      <c r="E81" s="8" t="s">
        <v>232</v>
      </c>
      <c r="F81" s="8" t="s">
        <v>233</v>
      </c>
      <c r="G81" s="9" t="b">
        <v>1</v>
      </c>
      <c r="H81" s="14">
        <f>1/4*100</f>
        <v>25</v>
      </c>
      <c r="I81" s="10">
        <v>518000000</v>
      </c>
      <c r="J81" s="10">
        <v>59038771.5</v>
      </c>
      <c r="K81" s="11">
        <v>8.7738953039999998</v>
      </c>
      <c r="L81" s="10">
        <v>43651</v>
      </c>
      <c r="M81" s="10">
        <v>596399</v>
      </c>
      <c r="N81" s="11">
        <v>7.3190929999999996</v>
      </c>
      <c r="O81" s="12">
        <f t="shared" si="0"/>
        <v>7.3190929999999996</v>
      </c>
      <c r="P81" s="13">
        <v>33.200000000000003</v>
      </c>
    </row>
    <row r="82" spans="1:16" ht="16.5" customHeight="1">
      <c r="A82" s="7">
        <v>80</v>
      </c>
      <c r="B82" s="8">
        <v>6360</v>
      </c>
      <c r="C82" s="8">
        <v>120030</v>
      </c>
      <c r="D82" s="8" t="s">
        <v>234</v>
      </c>
      <c r="E82" s="8" t="s">
        <v>235</v>
      </c>
      <c r="F82" s="8" t="s">
        <v>236</v>
      </c>
      <c r="G82" s="9" t="b">
        <v>1</v>
      </c>
      <c r="H82" s="14">
        <f>4/7*100</f>
        <v>57.142857142857139</v>
      </c>
      <c r="I82" s="10">
        <v>980000000</v>
      </c>
      <c r="J82" s="10">
        <v>82333333.333333299</v>
      </c>
      <c r="K82" s="11">
        <v>11.902834009999999</v>
      </c>
      <c r="L82" s="10">
        <v>96019</v>
      </c>
      <c r="M82" s="10">
        <v>311695</v>
      </c>
      <c r="N82" s="11">
        <v>30.805430000000001</v>
      </c>
      <c r="O82" s="12">
        <f t="shared" si="0"/>
        <v>30.805430000000001</v>
      </c>
      <c r="P82" s="13">
        <v>24.01</v>
      </c>
    </row>
    <row r="83" spans="1:16" ht="16.5" customHeight="1">
      <c r="A83" s="7">
        <v>81</v>
      </c>
      <c r="B83" s="8">
        <v>120</v>
      </c>
      <c r="C83" s="8">
        <v>113410</v>
      </c>
      <c r="D83" s="8" t="s">
        <v>237</v>
      </c>
      <c r="E83" s="8" t="s">
        <v>238</v>
      </c>
      <c r="F83" s="8" t="s">
        <v>238</v>
      </c>
      <c r="G83" s="9" t="b">
        <v>1</v>
      </c>
      <c r="H83" s="9" t="s">
        <v>26</v>
      </c>
      <c r="I83" s="10">
        <v>457000000</v>
      </c>
      <c r="J83" s="10">
        <v>58500000</v>
      </c>
      <c r="K83" s="11">
        <v>7.8119658120000004</v>
      </c>
      <c r="L83" s="10"/>
      <c r="M83" s="10">
        <v>123030</v>
      </c>
      <c r="N83" s="11">
        <v>0</v>
      </c>
      <c r="O83" s="12">
        <f t="shared" si="0"/>
        <v>0</v>
      </c>
      <c r="P83" s="13">
        <v>40.159999999999997</v>
      </c>
    </row>
    <row r="84" spans="1:16" ht="16.5" customHeight="1">
      <c r="A84" s="7">
        <v>82</v>
      </c>
      <c r="B84" s="8">
        <v>128940</v>
      </c>
      <c r="C84" s="8">
        <v>828497</v>
      </c>
      <c r="D84" s="8" t="s">
        <v>239</v>
      </c>
      <c r="E84" s="8" t="s">
        <v>240</v>
      </c>
      <c r="F84" s="8" t="s">
        <v>241</v>
      </c>
      <c r="G84" s="9" t="b">
        <v>1</v>
      </c>
      <c r="H84" s="14">
        <f>3/8*100</f>
        <v>37.5</v>
      </c>
      <c r="I84" s="10">
        <v>306000000</v>
      </c>
      <c r="J84" s="10">
        <v>64500000</v>
      </c>
      <c r="K84" s="11">
        <v>4.7441860470000004</v>
      </c>
      <c r="L84" s="10">
        <v>5881</v>
      </c>
      <c r="M84" s="10">
        <v>11959</v>
      </c>
      <c r="N84" s="11">
        <v>49.176349999999999</v>
      </c>
      <c r="O84" s="12">
        <f t="shared" si="0"/>
        <v>49.176349999999999</v>
      </c>
      <c r="P84" s="13">
        <v>41.39</v>
      </c>
    </row>
    <row r="85" spans="1:16" ht="16.5" customHeight="1">
      <c r="A85" s="7">
        <v>83</v>
      </c>
      <c r="B85" s="8">
        <v>4990</v>
      </c>
      <c r="C85" s="8">
        <v>120562</v>
      </c>
      <c r="D85" s="8" t="s">
        <v>242</v>
      </c>
      <c r="E85" s="8" t="s">
        <v>243</v>
      </c>
      <c r="F85" s="8" t="s">
        <v>244</v>
      </c>
      <c r="G85" s="9" t="s">
        <v>245</v>
      </c>
      <c r="H85" s="14">
        <f>5/9*100</f>
        <v>55.555555555555557</v>
      </c>
      <c r="I85" s="10">
        <v>672659000</v>
      </c>
      <c r="J85" s="10">
        <v>110423000</v>
      </c>
      <c r="K85" s="11">
        <v>6.0916566300000001</v>
      </c>
      <c r="L85" s="10">
        <v>71548</v>
      </c>
      <c r="M85" s="10">
        <v>-198429</v>
      </c>
      <c r="N85" s="11">
        <v>-36.057200000000002</v>
      </c>
      <c r="O85" s="12">
        <f t="shared" si="0"/>
        <v>36.057200000000002</v>
      </c>
      <c r="P85" s="13">
        <v>42.6</v>
      </c>
    </row>
    <row r="86" spans="1:16" ht="16.5" customHeight="1">
      <c r="A86" s="7">
        <v>84</v>
      </c>
      <c r="B86" s="8">
        <v>19170</v>
      </c>
      <c r="C86" s="8">
        <v>137359</v>
      </c>
      <c r="D86" s="8" t="s">
        <v>246</v>
      </c>
      <c r="E86" s="8" t="s">
        <v>247</v>
      </c>
      <c r="F86" s="8"/>
      <c r="G86" s="9"/>
      <c r="H86" s="9" t="s">
        <v>248</v>
      </c>
      <c r="I86" s="10">
        <v>62191000</v>
      </c>
      <c r="J86" s="10">
        <v>54701000</v>
      </c>
      <c r="K86" s="11">
        <v>1.1369261989999999</v>
      </c>
      <c r="L86" s="10">
        <v>5156</v>
      </c>
      <c r="M86" s="10">
        <v>5046</v>
      </c>
      <c r="N86" s="11">
        <v>102.1799</v>
      </c>
      <c r="O86" s="12">
        <f t="shared" si="0"/>
        <v>102.1799</v>
      </c>
      <c r="P86" s="13">
        <v>28.2</v>
      </c>
    </row>
    <row r="87" spans="1:16" ht="16.5" customHeight="1">
      <c r="A87" s="7">
        <v>85</v>
      </c>
      <c r="B87" s="8">
        <v>8560</v>
      </c>
      <c r="C87" s="8">
        <v>163682</v>
      </c>
      <c r="D87" s="8" t="s">
        <v>249</v>
      </c>
      <c r="E87" s="8" t="s">
        <v>250</v>
      </c>
      <c r="F87" s="8" t="s">
        <v>250</v>
      </c>
      <c r="G87" s="9" t="b">
        <v>1</v>
      </c>
      <c r="H87" s="14">
        <f>3/5*100</f>
        <v>60</v>
      </c>
      <c r="I87" s="10">
        <v>586513000</v>
      </c>
      <c r="J87" s="10">
        <v>146641333.33333299</v>
      </c>
      <c r="K87" s="11">
        <v>3.99964312</v>
      </c>
      <c r="L87" s="10">
        <v>222671</v>
      </c>
      <c r="M87" s="10">
        <v>558266</v>
      </c>
      <c r="N87" s="11">
        <v>39.886180000000003</v>
      </c>
      <c r="O87" s="12">
        <f t="shared" si="0"/>
        <v>39.886180000000003</v>
      </c>
      <c r="P87" s="13">
        <v>47.98</v>
      </c>
    </row>
    <row r="88" spans="1:16" ht="16.5" customHeight="1">
      <c r="A88" s="7">
        <v>86</v>
      </c>
      <c r="B88" s="8">
        <v>5940</v>
      </c>
      <c r="C88" s="8">
        <v>120182</v>
      </c>
      <c r="D88" s="8" t="s">
        <v>251</v>
      </c>
      <c r="E88" s="8" t="s">
        <v>252</v>
      </c>
      <c r="F88" s="8" t="s">
        <v>218</v>
      </c>
      <c r="G88" s="9" t="b">
        <v>0</v>
      </c>
      <c r="H88" s="14">
        <f>5/9*100</f>
        <v>55.555555555555557</v>
      </c>
      <c r="I88" s="10">
        <v>148000000</v>
      </c>
      <c r="J88" s="10">
        <v>126166666.666666</v>
      </c>
      <c r="K88" s="11">
        <v>1.1730515189999999</v>
      </c>
      <c r="L88" s="10">
        <v>210661</v>
      </c>
      <c r="M88" s="10">
        <v>576971</v>
      </c>
      <c r="N88" s="11">
        <v>36.511539999999997</v>
      </c>
      <c r="O88" s="12">
        <f t="shared" si="0"/>
        <v>36.511539999999997</v>
      </c>
      <c r="P88" s="13">
        <v>49.12</v>
      </c>
    </row>
    <row r="89" spans="1:16" ht="16.5" customHeight="1">
      <c r="A89" s="7">
        <v>87</v>
      </c>
      <c r="B89" s="8">
        <v>36460</v>
      </c>
      <c r="C89" s="8">
        <v>261285</v>
      </c>
      <c r="D89" s="8" t="s">
        <v>253</v>
      </c>
      <c r="E89" s="8" t="s">
        <v>254</v>
      </c>
      <c r="F89" s="8"/>
      <c r="G89" s="9"/>
      <c r="H89" s="9" t="s">
        <v>255</v>
      </c>
      <c r="I89" s="10">
        <v>167107000</v>
      </c>
      <c r="J89" s="10">
        <v>75136000</v>
      </c>
      <c r="K89" s="11">
        <v>2.2240603710000002</v>
      </c>
      <c r="L89" s="10"/>
      <c r="M89" s="10">
        <v>-160683</v>
      </c>
      <c r="N89" s="11">
        <v>0</v>
      </c>
      <c r="O89" s="12">
        <f t="shared" si="0"/>
        <v>0</v>
      </c>
      <c r="P89" s="13">
        <v>52.62</v>
      </c>
    </row>
    <row r="90" spans="1:16" ht="16.5" customHeight="1">
      <c r="A90" s="7">
        <v>88</v>
      </c>
      <c r="B90" s="8">
        <v>272210</v>
      </c>
      <c r="C90" s="8">
        <v>339391</v>
      </c>
      <c r="D90" s="8" t="s">
        <v>256</v>
      </c>
      <c r="E90" s="8" t="s">
        <v>257</v>
      </c>
      <c r="F90" s="8" t="s">
        <v>257</v>
      </c>
      <c r="G90" s="9" t="b">
        <v>1</v>
      </c>
      <c r="H90" s="14">
        <f>4/7*100</f>
        <v>57.142857142857139</v>
      </c>
      <c r="I90" s="10">
        <v>203000000</v>
      </c>
      <c r="J90" s="10">
        <v>71500000</v>
      </c>
      <c r="K90" s="11">
        <v>2.8391608389999998</v>
      </c>
      <c r="L90" s="10">
        <v>25328</v>
      </c>
      <c r="M90" s="10">
        <v>93581</v>
      </c>
      <c r="N90" s="11">
        <v>27.06532</v>
      </c>
      <c r="O90" s="12">
        <f t="shared" si="0"/>
        <v>27.06532</v>
      </c>
      <c r="P90" s="13">
        <v>62.43</v>
      </c>
    </row>
    <row r="91" spans="1:16" ht="16.5" customHeight="1">
      <c r="A91" s="7">
        <v>89</v>
      </c>
      <c r="B91" s="8">
        <v>336260</v>
      </c>
      <c r="C91" s="8">
        <v>1412725</v>
      </c>
      <c r="D91" s="8" t="s">
        <v>258</v>
      </c>
      <c r="E91" s="8" t="s">
        <v>259</v>
      </c>
      <c r="F91" s="8" t="s">
        <v>259</v>
      </c>
      <c r="G91" s="9" t="b">
        <v>1</v>
      </c>
      <c r="H91" s="14">
        <f>4/6*100</f>
        <v>66.666666666666657</v>
      </c>
      <c r="I91" s="10">
        <v>130000000</v>
      </c>
      <c r="J91" s="10">
        <v>54000000</v>
      </c>
      <c r="K91" s="11">
        <v>2.407407407</v>
      </c>
      <c r="L91" s="10"/>
      <c r="M91" s="10"/>
      <c r="N91" s="10"/>
      <c r="O91" s="12">
        <f t="shared" si="0"/>
        <v>0</v>
      </c>
      <c r="P91" s="13">
        <v>46.57</v>
      </c>
    </row>
    <row r="92" spans="1:16" ht="16.5" customHeight="1">
      <c r="A92" s="7">
        <v>90</v>
      </c>
      <c r="B92" s="8">
        <v>20150</v>
      </c>
      <c r="C92" s="8">
        <v>113997</v>
      </c>
      <c r="D92" s="8" t="s">
        <v>260</v>
      </c>
      <c r="E92" s="8" t="s">
        <v>261</v>
      </c>
      <c r="F92" s="8"/>
      <c r="G92" s="9"/>
      <c r="H92" s="9" t="s">
        <v>262</v>
      </c>
      <c r="I92" s="10">
        <v>69000000</v>
      </c>
      <c r="J92" s="10">
        <v>46000000</v>
      </c>
      <c r="K92" s="11">
        <v>1.5</v>
      </c>
      <c r="L92" s="10">
        <v>9222</v>
      </c>
      <c r="M92" s="10">
        <v>42734</v>
      </c>
      <c r="N92" s="11">
        <v>21.580010000000001</v>
      </c>
      <c r="O92" s="12">
        <f t="shared" si="0"/>
        <v>21.580010000000001</v>
      </c>
      <c r="P92" s="13">
        <v>53.37</v>
      </c>
    </row>
    <row r="93" spans="1:16" ht="16.5" customHeight="1">
      <c r="A93" s="7">
        <v>91</v>
      </c>
      <c r="B93" s="8">
        <v>8770</v>
      </c>
      <c r="C93" s="8">
        <v>165680</v>
      </c>
      <c r="D93" s="8" t="s">
        <v>263</v>
      </c>
      <c r="E93" s="8" t="s">
        <v>264</v>
      </c>
      <c r="F93" s="8" t="s">
        <v>264</v>
      </c>
      <c r="G93" s="9" t="b">
        <v>1</v>
      </c>
      <c r="H93" s="14">
        <f>4/7*100</f>
        <v>57.142857142857139</v>
      </c>
      <c r="I93" s="10">
        <v>1134000000</v>
      </c>
      <c r="J93" s="10">
        <v>52250000</v>
      </c>
      <c r="K93" s="11">
        <v>21.703349280000001</v>
      </c>
      <c r="L93" s="10">
        <v>7608</v>
      </c>
      <c r="M93" s="10">
        <v>-283346</v>
      </c>
      <c r="N93" s="11">
        <v>-2.68506</v>
      </c>
      <c r="O93" s="12">
        <f t="shared" si="0"/>
        <v>2.68506</v>
      </c>
      <c r="P93" s="13">
        <v>17.100000000000001</v>
      </c>
    </row>
    <row r="94" spans="1:16" ht="16.5" customHeight="1">
      <c r="A94" s="7">
        <v>92</v>
      </c>
      <c r="B94" s="8">
        <v>14680</v>
      </c>
      <c r="C94" s="8">
        <v>140955</v>
      </c>
      <c r="D94" s="8" t="s">
        <v>265</v>
      </c>
      <c r="E94" s="8" t="s">
        <v>266</v>
      </c>
      <c r="F94" s="8" t="s">
        <v>266</v>
      </c>
      <c r="G94" s="9" t="b">
        <v>1</v>
      </c>
      <c r="H94" s="14">
        <f>3/6*100</f>
        <v>50</v>
      </c>
      <c r="I94" s="10">
        <v>717000000</v>
      </c>
      <c r="J94" s="10">
        <v>75000000</v>
      </c>
      <c r="K94" s="11">
        <v>9.56</v>
      </c>
      <c r="L94" s="10">
        <v>19959</v>
      </c>
      <c r="M94" s="10">
        <v>130081</v>
      </c>
      <c r="N94" s="11">
        <v>15.34352</v>
      </c>
      <c r="O94" s="12">
        <f t="shared" si="0"/>
        <v>15.34352</v>
      </c>
      <c r="P94" s="13">
        <v>14.94</v>
      </c>
    </row>
    <row r="95" spans="1:16" ht="16.5" customHeight="1">
      <c r="A95" s="7">
        <v>93</v>
      </c>
      <c r="B95" s="8">
        <v>7070</v>
      </c>
      <c r="C95" s="8">
        <v>140177</v>
      </c>
      <c r="D95" s="8" t="s">
        <v>267</v>
      </c>
      <c r="E95" s="8" t="s">
        <v>268</v>
      </c>
      <c r="F95" s="8" t="s">
        <v>269</v>
      </c>
      <c r="G95" s="9" t="s">
        <v>245</v>
      </c>
      <c r="H95" s="14">
        <f>4/7*100</f>
        <v>57.142857142857139</v>
      </c>
      <c r="I95" s="10">
        <v>413000000</v>
      </c>
      <c r="J95" s="10">
        <v>48625000</v>
      </c>
      <c r="K95" s="11">
        <v>8.4935732650000002</v>
      </c>
      <c r="L95" s="10">
        <v>69300</v>
      </c>
      <c r="M95" s="10">
        <v>168428</v>
      </c>
      <c r="N95" s="11">
        <v>41.145180000000003</v>
      </c>
      <c r="O95" s="12">
        <f t="shared" si="0"/>
        <v>41.145180000000003</v>
      </c>
      <c r="P95" s="13">
        <v>65.75</v>
      </c>
    </row>
    <row r="96" spans="1:16" ht="16.5" customHeight="1">
      <c r="A96" s="7">
        <v>94</v>
      </c>
      <c r="B96" s="8">
        <v>112610</v>
      </c>
      <c r="C96" s="8">
        <v>670340</v>
      </c>
      <c r="D96" s="8" t="s">
        <v>270</v>
      </c>
      <c r="E96" s="8" t="s">
        <v>271</v>
      </c>
      <c r="F96" s="8" t="s">
        <v>272</v>
      </c>
      <c r="G96" s="9" t="b">
        <v>1</v>
      </c>
      <c r="H96" s="14">
        <f>3/7*100</f>
        <v>42.857142857142854</v>
      </c>
      <c r="I96" s="10">
        <v>204000000</v>
      </c>
      <c r="J96" s="10">
        <v>80448000</v>
      </c>
      <c r="K96" s="11">
        <v>2.5357995230000001</v>
      </c>
      <c r="L96" s="10">
        <v>17286</v>
      </c>
      <c r="M96" s="10">
        <v>30867</v>
      </c>
      <c r="N96" s="11">
        <v>56.001559999999998</v>
      </c>
      <c r="O96" s="12">
        <f t="shared" si="0"/>
        <v>56.001559999999998</v>
      </c>
      <c r="P96" s="13">
        <v>52.37</v>
      </c>
    </row>
    <row r="97" spans="1:16" ht="16.5" customHeight="1">
      <c r="A97" s="7">
        <v>95</v>
      </c>
      <c r="B97" s="8">
        <v>10060</v>
      </c>
      <c r="C97" s="8">
        <v>148896</v>
      </c>
      <c r="D97" s="8" t="s">
        <v>273</v>
      </c>
      <c r="E97" s="8" t="s">
        <v>274</v>
      </c>
      <c r="F97" s="8" t="s">
        <v>275</v>
      </c>
      <c r="G97" s="9" t="b">
        <v>1</v>
      </c>
      <c r="H97" s="14">
        <f>4/7*100</f>
        <v>57.142857142857139</v>
      </c>
      <c r="I97" s="10">
        <v>462236000</v>
      </c>
      <c r="J97" s="10">
        <v>65000000</v>
      </c>
      <c r="K97" s="11">
        <v>7.1113230769999998</v>
      </c>
      <c r="L97" s="10"/>
      <c r="M97" s="10">
        <v>-251164</v>
      </c>
      <c r="N97" s="11">
        <v>0</v>
      </c>
      <c r="O97" s="12">
        <f t="shared" si="0"/>
        <v>0</v>
      </c>
      <c r="P97" s="13">
        <v>20.75</v>
      </c>
    </row>
    <row r="98" spans="1:16" ht="16.5" customHeight="1">
      <c r="A98" s="7">
        <v>96</v>
      </c>
      <c r="B98" s="8">
        <v>285130</v>
      </c>
      <c r="C98" s="8">
        <v>1267170</v>
      </c>
      <c r="D98" s="8" t="s">
        <v>276</v>
      </c>
      <c r="E98" s="8" t="s">
        <v>277</v>
      </c>
      <c r="F98" s="8" t="s">
        <v>278</v>
      </c>
      <c r="G98" s="9" t="b">
        <v>0</v>
      </c>
      <c r="H98" s="14">
        <f>4/6*100</f>
        <v>66.666666666666657</v>
      </c>
      <c r="I98" s="10">
        <v>442000000</v>
      </c>
      <c r="J98" s="10">
        <v>84625000</v>
      </c>
      <c r="K98" s="11">
        <v>5.2230428360000003</v>
      </c>
      <c r="L98" s="10">
        <v>26150</v>
      </c>
      <c r="M98" s="10">
        <v>254321</v>
      </c>
      <c r="N98" s="11">
        <v>10.28228</v>
      </c>
      <c r="O98" s="12">
        <f t="shared" si="0"/>
        <v>10.28228</v>
      </c>
      <c r="P98" s="13">
        <v>35.17</v>
      </c>
    </row>
    <row r="99" spans="1:16" ht="16.5" customHeight="1">
      <c r="A99" s="7">
        <v>97</v>
      </c>
      <c r="B99" s="8">
        <v>39490</v>
      </c>
      <c r="C99" s="8">
        <v>296290</v>
      </c>
      <c r="D99" s="8" t="s">
        <v>279</v>
      </c>
      <c r="E99" s="8" t="s">
        <v>280</v>
      </c>
      <c r="F99" s="8" t="s">
        <v>281</v>
      </c>
      <c r="G99" s="9" t="s">
        <v>245</v>
      </c>
      <c r="H99" s="14">
        <f>5/8*100</f>
        <v>62.5</v>
      </c>
      <c r="I99" s="10">
        <v>286132124</v>
      </c>
      <c r="J99" s="10">
        <v>106601227.5</v>
      </c>
      <c r="K99" s="11">
        <v>2.6841353589999999</v>
      </c>
      <c r="L99" s="10">
        <v>77203</v>
      </c>
      <c r="M99" s="10">
        <v>703371</v>
      </c>
      <c r="N99" s="11">
        <v>10.976139999999999</v>
      </c>
      <c r="O99" s="12">
        <f t="shared" si="0"/>
        <v>10.976139999999999</v>
      </c>
      <c r="P99" s="13">
        <v>44.97</v>
      </c>
    </row>
    <row r="100" spans="1:16" ht="16.5" customHeight="1">
      <c r="A100" s="7">
        <v>98</v>
      </c>
      <c r="B100" s="8">
        <v>47040</v>
      </c>
      <c r="C100" s="8">
        <v>124540</v>
      </c>
      <c r="D100" s="8" t="s">
        <v>282</v>
      </c>
      <c r="E100" s="8" t="s">
        <v>283</v>
      </c>
      <c r="F100" s="8" t="s">
        <v>284</v>
      </c>
      <c r="G100" s="9" t="b">
        <v>0</v>
      </c>
      <c r="H100" s="14">
        <f>4/7*100</f>
        <v>57.142857142857139</v>
      </c>
      <c r="I100" s="10">
        <v>144000000</v>
      </c>
      <c r="J100" s="10">
        <v>73200000</v>
      </c>
      <c r="K100" s="11">
        <v>1.9672131150000001</v>
      </c>
      <c r="L100" s="10"/>
      <c r="M100" s="10">
        <v>282604</v>
      </c>
      <c r="N100" s="11">
        <v>0</v>
      </c>
      <c r="O100" s="12">
        <f t="shared" si="0"/>
        <v>0</v>
      </c>
      <c r="P100" s="13">
        <v>50.76</v>
      </c>
    </row>
    <row r="101" spans="1:16" ht="16.5" customHeight="1">
      <c r="A101" s="7">
        <v>99</v>
      </c>
      <c r="B101" s="8">
        <v>47810</v>
      </c>
      <c r="C101" s="8">
        <v>309503</v>
      </c>
      <c r="D101" s="8" t="s">
        <v>285</v>
      </c>
      <c r="E101" s="8" t="s">
        <v>286</v>
      </c>
      <c r="F101" s="8" t="s">
        <v>287</v>
      </c>
      <c r="G101" s="9" t="b">
        <v>0</v>
      </c>
      <c r="H101" s="14">
        <f>4/5*100</f>
        <v>80</v>
      </c>
      <c r="I101" s="10">
        <v>174000000</v>
      </c>
      <c r="J101" s="10">
        <v>77000000</v>
      </c>
      <c r="K101" s="11">
        <v>2.2597402600000001</v>
      </c>
      <c r="L101" s="10">
        <v>19495</v>
      </c>
      <c r="M101" s="10">
        <v>74619</v>
      </c>
      <c r="N101" s="11">
        <v>26.126049999999999</v>
      </c>
      <c r="O101" s="12">
        <f t="shared" si="0"/>
        <v>26.126049999999999</v>
      </c>
      <c r="P101" s="13">
        <v>26.41</v>
      </c>
    </row>
    <row r="102" spans="1:16" ht="16.5" customHeight="1">
      <c r="A102" s="7">
        <v>100</v>
      </c>
      <c r="B102" s="8">
        <v>23530</v>
      </c>
      <c r="C102" s="8">
        <v>120526</v>
      </c>
      <c r="D102" s="8" t="s">
        <v>288</v>
      </c>
      <c r="E102" s="8" t="s">
        <v>289</v>
      </c>
      <c r="F102" s="8" t="s">
        <v>289</v>
      </c>
      <c r="G102" s="9" t="s">
        <v>222</v>
      </c>
      <c r="H102" s="14">
        <f>5/9*100</f>
        <v>55.555555555555557</v>
      </c>
      <c r="I102" s="10">
        <v>761000000</v>
      </c>
      <c r="J102" s="10">
        <v>50862666.666666597</v>
      </c>
      <c r="K102" s="11">
        <v>14.961858080000001</v>
      </c>
      <c r="L102" s="10">
        <v>79158</v>
      </c>
      <c r="M102" s="10">
        <v>-785940</v>
      </c>
      <c r="N102" s="11">
        <v>-10.0718</v>
      </c>
      <c r="O102" s="12">
        <f t="shared" si="0"/>
        <v>10.0718</v>
      </c>
      <c r="P102" s="13">
        <v>51.65</v>
      </c>
    </row>
    <row r="103" spans="1:16" ht="16.5" customHeight="1">
      <c r="A103" s="7">
        <v>101</v>
      </c>
      <c r="B103" s="8">
        <v>298020</v>
      </c>
      <c r="C103" s="8">
        <v>1316227</v>
      </c>
      <c r="D103" s="8" t="s">
        <v>290</v>
      </c>
      <c r="E103" s="8" t="s">
        <v>291</v>
      </c>
      <c r="F103" s="8" t="s">
        <v>291</v>
      </c>
      <c r="G103" s="9" t="b">
        <v>1</v>
      </c>
      <c r="H103" s="14">
        <f>4/6*100</f>
        <v>66.666666666666657</v>
      </c>
      <c r="I103" s="10">
        <v>124000000</v>
      </c>
      <c r="J103" s="10">
        <v>55875000</v>
      </c>
      <c r="K103" s="11">
        <v>2.2192393739999998</v>
      </c>
      <c r="L103" s="10">
        <v>21578</v>
      </c>
      <c r="M103" s="10">
        <v>136797</v>
      </c>
      <c r="N103" s="11">
        <v>15.77374</v>
      </c>
      <c r="O103" s="12">
        <f t="shared" si="0"/>
        <v>15.77374</v>
      </c>
      <c r="P103" s="13">
        <v>20.32</v>
      </c>
    </row>
    <row r="104" spans="1:16" ht="16.5" customHeight="1">
      <c r="A104" s="7">
        <v>102</v>
      </c>
      <c r="B104" s="8">
        <v>1040</v>
      </c>
      <c r="C104" s="8">
        <v>148540</v>
      </c>
      <c r="D104" s="8" t="s">
        <v>292</v>
      </c>
      <c r="E104" s="8" t="s">
        <v>293</v>
      </c>
      <c r="F104" s="8" t="s">
        <v>162</v>
      </c>
      <c r="G104" s="9" t="b">
        <v>1</v>
      </c>
      <c r="H104" s="14">
        <f>4/7*100</f>
        <v>57.142857142857139</v>
      </c>
      <c r="I104" s="10">
        <v>625000000</v>
      </c>
      <c r="J104" s="10">
        <v>415000000</v>
      </c>
      <c r="K104" s="11">
        <v>1.506024096</v>
      </c>
      <c r="L104" s="10">
        <v>67175</v>
      </c>
      <c r="M104" s="10">
        <v>86650</v>
      </c>
      <c r="N104" s="11">
        <v>77.524519999999995</v>
      </c>
      <c r="O104" s="12">
        <f t="shared" si="0"/>
        <v>77.524519999999995</v>
      </c>
      <c r="P104" s="13">
        <v>42.07</v>
      </c>
    </row>
    <row r="105" spans="1:16" ht="16.5" customHeight="1">
      <c r="A105" s="7">
        <v>103</v>
      </c>
      <c r="B105" s="8">
        <v>12750</v>
      </c>
      <c r="C105" s="8">
        <v>158501</v>
      </c>
      <c r="D105" s="8" t="s">
        <v>294</v>
      </c>
      <c r="E105" s="8" t="s">
        <v>295</v>
      </c>
      <c r="F105" s="8" t="s">
        <v>296</v>
      </c>
      <c r="G105" s="9" t="b">
        <v>1</v>
      </c>
      <c r="H105" s="14">
        <f>2/8*100</f>
        <v>25</v>
      </c>
      <c r="I105" s="10">
        <v>987000000</v>
      </c>
      <c r="J105" s="10">
        <v>61000000</v>
      </c>
      <c r="K105" s="11">
        <v>16.180327869999999</v>
      </c>
      <c r="L105" s="10">
        <v>84526</v>
      </c>
      <c r="M105" s="10">
        <v>142090</v>
      </c>
      <c r="N105" s="11">
        <v>59.487650000000002</v>
      </c>
      <c r="O105" s="12">
        <f t="shared" si="0"/>
        <v>59.487650000000002</v>
      </c>
      <c r="P105" s="13">
        <v>25.65</v>
      </c>
    </row>
    <row r="106" spans="1:16" ht="16.5" customHeight="1">
      <c r="A106" s="7">
        <v>104</v>
      </c>
      <c r="B106" s="8">
        <v>282330</v>
      </c>
      <c r="C106" s="8">
        <v>1263022</v>
      </c>
      <c r="D106" s="8" t="s">
        <v>297</v>
      </c>
      <c r="E106" s="8" t="s">
        <v>298</v>
      </c>
      <c r="F106" s="8" t="s">
        <v>299</v>
      </c>
      <c r="G106" s="9" t="b">
        <v>1</v>
      </c>
      <c r="H106" s="14">
        <f t="shared" ref="H106:H107" si="6">4/7*100</f>
        <v>57.142857142857139</v>
      </c>
      <c r="I106" s="10">
        <v>688000000</v>
      </c>
      <c r="J106" s="10">
        <v>51000000</v>
      </c>
      <c r="K106" s="11">
        <v>13.49019608</v>
      </c>
      <c r="L106" s="10">
        <v>41460</v>
      </c>
      <c r="M106" s="10">
        <v>122711</v>
      </c>
      <c r="N106" s="11">
        <v>33.786700000000003</v>
      </c>
      <c r="O106" s="12">
        <f t="shared" si="0"/>
        <v>33.786700000000003</v>
      </c>
      <c r="P106" s="13">
        <v>55.1</v>
      </c>
    </row>
    <row r="107" spans="1:16" ht="16.5" customHeight="1">
      <c r="A107" s="7">
        <v>105</v>
      </c>
      <c r="B107" s="8">
        <v>42660</v>
      </c>
      <c r="C107" s="8">
        <v>111704</v>
      </c>
      <c r="D107" s="8" t="s">
        <v>300</v>
      </c>
      <c r="E107" s="8" t="s">
        <v>301</v>
      </c>
      <c r="F107" s="8" t="s">
        <v>301</v>
      </c>
      <c r="G107" s="9" t="b">
        <v>1</v>
      </c>
      <c r="H107" s="14">
        <f t="shared" si="6"/>
        <v>57.142857142857139</v>
      </c>
      <c r="I107" s="10">
        <v>178000000</v>
      </c>
      <c r="J107" s="10">
        <v>60000000</v>
      </c>
      <c r="K107" s="11">
        <v>2.9666666670000001</v>
      </c>
      <c r="L107" s="10"/>
      <c r="M107" s="10">
        <v>86573</v>
      </c>
      <c r="N107" s="11">
        <v>0</v>
      </c>
      <c r="O107" s="12">
        <f t="shared" si="0"/>
        <v>0</v>
      </c>
      <c r="P107" s="13">
        <v>55.7</v>
      </c>
    </row>
    <row r="108" spans="1:16" ht="16.5" customHeight="1">
      <c r="A108" s="7">
        <v>106</v>
      </c>
      <c r="B108" s="8">
        <v>47050</v>
      </c>
      <c r="C108" s="8">
        <v>124504</v>
      </c>
      <c r="D108" s="8" t="s">
        <v>302</v>
      </c>
      <c r="E108" s="8" t="s">
        <v>303</v>
      </c>
      <c r="F108" s="8" t="s">
        <v>303</v>
      </c>
      <c r="G108" s="9" t="b">
        <v>1</v>
      </c>
      <c r="H108" s="9" t="s">
        <v>26</v>
      </c>
      <c r="I108" s="10">
        <v>204000000</v>
      </c>
      <c r="J108" s="10">
        <v>97000000</v>
      </c>
      <c r="K108" s="11">
        <v>2.1030927840000002</v>
      </c>
      <c r="L108" s="10">
        <v>86362</v>
      </c>
      <c r="M108" s="10">
        <v>238557</v>
      </c>
      <c r="N108" s="11">
        <v>36.201830000000001</v>
      </c>
      <c r="O108" s="12">
        <f t="shared" si="0"/>
        <v>36.201830000000001</v>
      </c>
      <c r="P108" s="13">
        <v>62.9</v>
      </c>
    </row>
    <row r="109" spans="1:16" ht="16.5" customHeight="1">
      <c r="A109" s="7">
        <v>107</v>
      </c>
      <c r="B109" s="8">
        <v>64350</v>
      </c>
      <c r="C109" s="8">
        <v>302926</v>
      </c>
      <c r="D109" s="8" t="s">
        <v>304</v>
      </c>
      <c r="E109" s="8" t="s">
        <v>305</v>
      </c>
      <c r="F109" s="8" t="s">
        <v>305</v>
      </c>
      <c r="G109" s="9" t="b">
        <v>1</v>
      </c>
      <c r="H109" s="14">
        <f>4/7*100</f>
        <v>57.142857142857139</v>
      </c>
      <c r="I109" s="10">
        <v>292000000</v>
      </c>
      <c r="J109" s="10">
        <v>75750000</v>
      </c>
      <c r="K109" s="11">
        <v>3.8547854789999998</v>
      </c>
      <c r="L109" s="10"/>
      <c r="M109" s="10">
        <v>31021</v>
      </c>
      <c r="N109" s="11">
        <v>0</v>
      </c>
      <c r="O109" s="12">
        <f t="shared" si="0"/>
        <v>0</v>
      </c>
      <c r="P109" s="13">
        <v>33.770000000000003</v>
      </c>
    </row>
    <row r="110" spans="1:16" ht="16.5" customHeight="1">
      <c r="A110" s="7">
        <v>108</v>
      </c>
      <c r="B110" s="8">
        <v>26960</v>
      </c>
      <c r="C110" s="8">
        <v>144395</v>
      </c>
      <c r="D110" s="8" t="s">
        <v>306</v>
      </c>
      <c r="E110" s="8" t="s">
        <v>307</v>
      </c>
      <c r="F110" s="8" t="s">
        <v>307</v>
      </c>
      <c r="G110" s="9" t="b">
        <v>1</v>
      </c>
      <c r="H110" s="14">
        <f>1/4*100</f>
        <v>25</v>
      </c>
      <c r="I110" s="10">
        <v>261136000</v>
      </c>
      <c r="J110" s="10">
        <v>61490500</v>
      </c>
      <c r="K110" s="11">
        <v>4.2467698260000004</v>
      </c>
      <c r="L110" s="10">
        <v>69071</v>
      </c>
      <c r="M110" s="10">
        <v>117031</v>
      </c>
      <c r="N110" s="11">
        <v>59.019410000000001</v>
      </c>
      <c r="O110" s="12">
        <f t="shared" si="0"/>
        <v>59.019410000000001</v>
      </c>
      <c r="P110" s="13">
        <v>67.36</v>
      </c>
    </row>
    <row r="111" spans="1:16" ht="16.5" customHeight="1">
      <c r="A111" s="7">
        <v>109</v>
      </c>
      <c r="B111" s="8">
        <v>204320</v>
      </c>
      <c r="C111" s="8">
        <v>1042775</v>
      </c>
      <c r="D111" s="8" t="s">
        <v>308</v>
      </c>
      <c r="E111" s="8" t="s">
        <v>309</v>
      </c>
      <c r="F111" s="8" t="s">
        <v>310</v>
      </c>
      <c r="G111" s="9" t="b">
        <v>1</v>
      </c>
      <c r="H111" s="14">
        <f>4/7*100</f>
        <v>57.142857142857139</v>
      </c>
      <c r="I111" s="10">
        <v>801000000</v>
      </c>
      <c r="J111" s="10">
        <v>75000000</v>
      </c>
      <c r="K111" s="11">
        <v>10.68</v>
      </c>
      <c r="L111" s="10"/>
      <c r="M111" s="10">
        <v>5789</v>
      </c>
      <c r="N111" s="11">
        <v>0</v>
      </c>
      <c r="O111" s="12">
        <f t="shared" si="0"/>
        <v>0</v>
      </c>
      <c r="P111" s="13">
        <v>30.25</v>
      </c>
    </row>
    <row r="112" spans="1:16" ht="16.5" customHeight="1">
      <c r="A112" s="7">
        <v>110</v>
      </c>
      <c r="B112" s="8">
        <v>9240</v>
      </c>
      <c r="C112" s="8">
        <v>161693</v>
      </c>
      <c r="D112" s="8" t="s">
        <v>311</v>
      </c>
      <c r="E112" s="8" t="s">
        <v>312</v>
      </c>
      <c r="F112" s="8" t="s">
        <v>313</v>
      </c>
      <c r="G112" s="9" t="b">
        <v>1</v>
      </c>
      <c r="H112" s="14">
        <f>4/6*100</f>
        <v>66.666666666666657</v>
      </c>
      <c r="I112" s="10">
        <v>541000000</v>
      </c>
      <c r="J112" s="10">
        <v>47857142.857142799</v>
      </c>
      <c r="K112" s="11">
        <v>11.304477609999999</v>
      </c>
      <c r="L112" s="10">
        <v>22437</v>
      </c>
      <c r="M112" s="10">
        <v>66841</v>
      </c>
      <c r="N112" s="11">
        <v>33.567720000000001</v>
      </c>
      <c r="O112" s="12">
        <f t="shared" si="0"/>
        <v>33.567720000000001</v>
      </c>
      <c r="P112" s="13">
        <v>20.97</v>
      </c>
    </row>
    <row r="113" spans="1:16" ht="16.5" customHeight="1">
      <c r="A113" s="7">
        <v>111</v>
      </c>
      <c r="B113" s="8">
        <v>10620</v>
      </c>
      <c r="C113" s="8">
        <v>164609</v>
      </c>
      <c r="D113" s="8" t="s">
        <v>314</v>
      </c>
      <c r="E113" s="8" t="s">
        <v>315</v>
      </c>
      <c r="F113" s="8" t="s">
        <v>315</v>
      </c>
      <c r="G113" s="9" t="b">
        <v>1</v>
      </c>
      <c r="H113" s="14">
        <f>3/5*100</f>
        <v>60</v>
      </c>
      <c r="I113" s="10">
        <v>178547000</v>
      </c>
      <c r="J113" s="10">
        <v>56041500</v>
      </c>
      <c r="K113" s="11">
        <v>3.1859782480000001</v>
      </c>
      <c r="L113" s="10"/>
      <c r="M113" s="10">
        <v>23010</v>
      </c>
      <c r="N113" s="11">
        <v>0</v>
      </c>
      <c r="O113" s="12">
        <f t="shared" si="0"/>
        <v>0</v>
      </c>
      <c r="P113" s="13">
        <v>42.55</v>
      </c>
    </row>
    <row r="114" spans="1:16" ht="16.5" customHeight="1">
      <c r="A114" s="7">
        <v>112</v>
      </c>
      <c r="B114" s="8">
        <v>88350</v>
      </c>
      <c r="C114" s="8">
        <v>113058</v>
      </c>
      <c r="D114" s="8" t="s">
        <v>316</v>
      </c>
      <c r="E114" s="8" t="s">
        <v>317</v>
      </c>
      <c r="F114" s="8" t="s">
        <v>317</v>
      </c>
      <c r="G114" s="9" t="b">
        <v>1</v>
      </c>
      <c r="H114" s="14">
        <f>4/7*100</f>
        <v>57.142857142857139</v>
      </c>
      <c r="I114" s="10">
        <v>343000000</v>
      </c>
      <c r="J114" s="10">
        <v>87000000</v>
      </c>
      <c r="K114" s="11">
        <v>3.9425287359999999</v>
      </c>
      <c r="L114" s="10">
        <v>22542</v>
      </c>
      <c r="M114" s="10">
        <v>235078</v>
      </c>
      <c r="N114" s="11">
        <v>9.5891579999999994</v>
      </c>
      <c r="O114" s="12">
        <f t="shared" si="0"/>
        <v>9.5891579999999994</v>
      </c>
      <c r="P114" s="13">
        <v>44.99</v>
      </c>
    </row>
    <row r="115" spans="1:16" ht="16.5" customHeight="1">
      <c r="A115" s="7">
        <v>113</v>
      </c>
      <c r="B115" s="8">
        <v>30000</v>
      </c>
      <c r="C115" s="8">
        <v>148276</v>
      </c>
      <c r="D115" s="8" t="s">
        <v>318</v>
      </c>
      <c r="E115" s="8" t="s">
        <v>319</v>
      </c>
      <c r="F115" s="8" t="s">
        <v>319</v>
      </c>
      <c r="G115" s="9" t="b">
        <v>1</v>
      </c>
      <c r="H115" s="14">
        <f>2/6*100</f>
        <v>33.333333333333329</v>
      </c>
      <c r="I115" s="10">
        <v>1115000000</v>
      </c>
      <c r="J115" s="10">
        <v>107000000</v>
      </c>
      <c r="K115" s="11">
        <v>10.42056075</v>
      </c>
      <c r="L115" s="10">
        <v>85074</v>
      </c>
      <c r="M115" s="10">
        <v>157400</v>
      </c>
      <c r="N115" s="11">
        <v>54.04956</v>
      </c>
      <c r="O115" s="12">
        <f t="shared" si="0"/>
        <v>54.04956</v>
      </c>
      <c r="P115" s="13">
        <v>28.58</v>
      </c>
    </row>
    <row r="116" spans="1:16" ht="16.5" customHeight="1">
      <c r="A116" s="7">
        <v>114</v>
      </c>
      <c r="B116" s="8">
        <v>81660</v>
      </c>
      <c r="C116" s="8">
        <v>195229</v>
      </c>
      <c r="D116" s="8" t="s">
        <v>320</v>
      </c>
      <c r="E116" s="8" t="s">
        <v>321</v>
      </c>
      <c r="F116" s="8" t="s">
        <v>322</v>
      </c>
      <c r="G116" s="9" t="s">
        <v>245</v>
      </c>
      <c r="H116" s="14">
        <f>3/7*100</f>
        <v>42.857142857142854</v>
      </c>
      <c r="I116" s="10">
        <v>527000000</v>
      </c>
      <c r="J116" s="10">
        <v>49500000</v>
      </c>
      <c r="K116" s="11">
        <v>10.64646465</v>
      </c>
      <c r="L116" s="10">
        <v>11122</v>
      </c>
      <c r="M116" s="10">
        <v>197739</v>
      </c>
      <c r="N116" s="11">
        <v>5.6245859999999999</v>
      </c>
      <c r="O116" s="12">
        <f t="shared" si="0"/>
        <v>5.6245859999999999</v>
      </c>
      <c r="P116" s="13">
        <v>21.64</v>
      </c>
    </row>
    <row r="117" spans="1:16" ht="16.5" customHeight="1">
      <c r="A117" s="7">
        <v>115</v>
      </c>
      <c r="B117" s="8">
        <v>298050</v>
      </c>
      <c r="C117" s="8">
        <v>1316254</v>
      </c>
      <c r="D117" s="8" t="s">
        <v>323</v>
      </c>
      <c r="E117" s="8" t="s">
        <v>324</v>
      </c>
      <c r="F117" s="8" t="s">
        <v>324</v>
      </c>
      <c r="G117" s="9" t="b">
        <v>1</v>
      </c>
      <c r="H117" s="14">
        <f>3/5*100</f>
        <v>60</v>
      </c>
      <c r="I117" s="10">
        <v>136000000</v>
      </c>
      <c r="J117" s="10">
        <v>59500000</v>
      </c>
      <c r="K117" s="11">
        <v>2.2857142860000002</v>
      </c>
      <c r="L117" s="10"/>
      <c r="M117" s="10">
        <v>79</v>
      </c>
      <c r="N117" s="11">
        <v>0</v>
      </c>
      <c r="O117" s="12">
        <f t="shared" si="0"/>
        <v>0</v>
      </c>
      <c r="P117" s="13">
        <v>21.2</v>
      </c>
    </row>
    <row r="118" spans="1:16" ht="16.5" customHeight="1">
      <c r="A118" s="7">
        <v>116</v>
      </c>
      <c r="B118" s="8">
        <v>4170</v>
      </c>
      <c r="C118" s="8">
        <v>136378</v>
      </c>
      <c r="D118" s="8" t="s">
        <v>325</v>
      </c>
      <c r="E118" s="8" t="s">
        <v>326</v>
      </c>
      <c r="F118" s="8" t="s">
        <v>326</v>
      </c>
      <c r="G118" s="9" t="s">
        <v>222</v>
      </c>
      <c r="H118" s="9" t="s">
        <v>26</v>
      </c>
      <c r="I118" s="10">
        <v>576000000</v>
      </c>
      <c r="J118" s="10">
        <v>66500000</v>
      </c>
      <c r="K118" s="11">
        <v>8.6616541349999991</v>
      </c>
      <c r="L118" s="10">
        <v>14755</v>
      </c>
      <c r="M118" s="10">
        <v>-103494</v>
      </c>
      <c r="N118" s="11">
        <v>-14.2569</v>
      </c>
      <c r="O118" s="12">
        <f t="shared" si="0"/>
        <v>14.2569</v>
      </c>
      <c r="P118" s="13">
        <v>28.56</v>
      </c>
    </row>
    <row r="119" spans="1:16" ht="16.5" customHeight="1">
      <c r="A119" s="7">
        <v>117</v>
      </c>
      <c r="B119" s="8">
        <v>880</v>
      </c>
      <c r="C119" s="8">
        <v>160588</v>
      </c>
      <c r="D119" s="8" t="s">
        <v>327</v>
      </c>
      <c r="E119" s="8" t="s">
        <v>328</v>
      </c>
      <c r="F119" s="8" t="s">
        <v>329</v>
      </c>
      <c r="G119" s="9" t="b">
        <v>1</v>
      </c>
      <c r="H119" s="14">
        <f>5/7*100</f>
        <v>71.428571428571431</v>
      </c>
      <c r="I119" s="10">
        <v>345000000</v>
      </c>
      <c r="J119" s="10">
        <v>59500000</v>
      </c>
      <c r="K119" s="11">
        <v>5.7983193279999998</v>
      </c>
      <c r="L119" s="10">
        <v>65443</v>
      </c>
      <c r="M119" s="10">
        <v>213815</v>
      </c>
      <c r="N119" s="11">
        <v>30.607299999999999</v>
      </c>
      <c r="O119" s="12">
        <f t="shared" si="0"/>
        <v>30.607299999999999</v>
      </c>
      <c r="P119" s="13">
        <v>36.26</v>
      </c>
    </row>
    <row r="120" spans="1:16" ht="16.5" customHeight="1">
      <c r="A120" s="7">
        <v>118</v>
      </c>
      <c r="B120" s="8">
        <v>990</v>
      </c>
      <c r="C120" s="8">
        <v>160843</v>
      </c>
      <c r="D120" s="8" t="s">
        <v>330</v>
      </c>
      <c r="E120" s="8" t="s">
        <v>331</v>
      </c>
      <c r="F120" s="8" t="s">
        <v>331</v>
      </c>
      <c r="G120" s="9" t="b">
        <v>1</v>
      </c>
      <c r="H120" s="14">
        <f>6/8*100</f>
        <v>75</v>
      </c>
      <c r="I120" s="10">
        <v>657000000</v>
      </c>
      <c r="J120" s="10">
        <v>69500000</v>
      </c>
      <c r="K120" s="11">
        <v>9.4532374099999998</v>
      </c>
      <c r="L120" s="10">
        <v>15207</v>
      </c>
      <c r="M120" s="10">
        <v>166026</v>
      </c>
      <c r="N120" s="11">
        <v>9.1594090000000001</v>
      </c>
      <c r="O120" s="12">
        <f t="shared" si="0"/>
        <v>9.1594090000000001</v>
      </c>
      <c r="P120" s="13">
        <v>17.2</v>
      </c>
    </row>
    <row r="121" spans="1:16" ht="16.5" customHeight="1">
      <c r="A121" s="7">
        <v>119</v>
      </c>
      <c r="B121" s="8">
        <v>375500</v>
      </c>
      <c r="C121" s="8">
        <v>1524093</v>
      </c>
      <c r="D121" s="8" t="s">
        <v>332</v>
      </c>
      <c r="E121" s="8" t="s">
        <v>333</v>
      </c>
      <c r="F121" s="8" t="s">
        <v>333</v>
      </c>
      <c r="G121" s="9" t="b">
        <v>1</v>
      </c>
      <c r="H121" s="14">
        <f>3/5*100</f>
        <v>60</v>
      </c>
      <c r="I121" s="10"/>
      <c r="J121" s="10"/>
      <c r="K121" s="10"/>
      <c r="L121" s="10"/>
      <c r="M121" s="10"/>
      <c r="N121" s="10"/>
      <c r="O121" s="12">
        <f t="shared" si="0"/>
        <v>0</v>
      </c>
      <c r="P121" s="13">
        <v>0</v>
      </c>
    </row>
    <row r="122" spans="1:16" ht="16.5" customHeight="1">
      <c r="A122" s="7">
        <v>120</v>
      </c>
      <c r="B122" s="8">
        <v>138930</v>
      </c>
      <c r="C122" s="8">
        <v>858364</v>
      </c>
      <c r="D122" s="8" t="s">
        <v>334</v>
      </c>
      <c r="E122" s="8" t="s">
        <v>335</v>
      </c>
      <c r="F122" s="8" t="s">
        <v>336</v>
      </c>
      <c r="G122" s="9" t="s">
        <v>245</v>
      </c>
      <c r="H122" s="14">
        <f>6/8*100</f>
        <v>75</v>
      </c>
      <c r="I122" s="10">
        <v>190000000</v>
      </c>
      <c r="J122" s="10">
        <v>118000000</v>
      </c>
      <c r="K122" s="11">
        <v>1.610169492</v>
      </c>
      <c r="L122" s="10">
        <v>103818</v>
      </c>
      <c r="M122" s="10">
        <v>519315</v>
      </c>
      <c r="N122" s="11">
        <v>19.991330000000001</v>
      </c>
      <c r="O122" s="12">
        <f t="shared" si="0"/>
        <v>19.991330000000001</v>
      </c>
      <c r="P122" s="13">
        <v>13.5</v>
      </c>
    </row>
    <row r="123" spans="1:16" ht="16.5" customHeight="1">
      <c r="A123" s="7">
        <v>121</v>
      </c>
      <c r="B123" s="8">
        <v>12450</v>
      </c>
      <c r="C123" s="8">
        <v>126566</v>
      </c>
      <c r="D123" s="8" t="s">
        <v>337</v>
      </c>
      <c r="E123" s="8" t="s">
        <v>338</v>
      </c>
      <c r="F123" s="8" t="s">
        <v>338</v>
      </c>
      <c r="G123" s="9" t="s">
        <v>222</v>
      </c>
      <c r="H123" s="14">
        <f>4/7*100</f>
        <v>57.142857142857139</v>
      </c>
      <c r="I123" s="10">
        <v>157000000</v>
      </c>
      <c r="J123" s="10">
        <v>69000000</v>
      </c>
      <c r="K123" s="11">
        <v>2.2753623190000001</v>
      </c>
      <c r="L123" s="10">
        <v>30366</v>
      </c>
      <c r="M123" s="10">
        <v>121426</v>
      </c>
      <c r="N123" s="11">
        <v>25.007819999999999</v>
      </c>
      <c r="O123" s="12">
        <f t="shared" si="0"/>
        <v>25.007819999999999</v>
      </c>
      <c r="P123" s="13">
        <v>33.979999999999997</v>
      </c>
    </row>
    <row r="124" spans="1:16" ht="16.5" customHeight="1">
      <c r="A124" s="7">
        <v>122</v>
      </c>
      <c r="B124" s="8">
        <v>11210</v>
      </c>
      <c r="C124" s="8">
        <v>106623</v>
      </c>
      <c r="D124" s="8" t="s">
        <v>339</v>
      </c>
      <c r="E124" s="8" t="s">
        <v>340</v>
      </c>
      <c r="F124" s="8" t="s">
        <v>340</v>
      </c>
      <c r="G124" s="9" t="b">
        <v>1</v>
      </c>
      <c r="H124" s="9" t="s">
        <v>26</v>
      </c>
      <c r="I124" s="10">
        <v>471000000</v>
      </c>
      <c r="J124" s="10">
        <v>69500000</v>
      </c>
      <c r="K124" s="11">
        <v>6.7769784169999996</v>
      </c>
      <c r="L124" s="10">
        <v>18593</v>
      </c>
      <c r="M124" s="10">
        <v>60971</v>
      </c>
      <c r="N124" s="11">
        <v>30.49483</v>
      </c>
      <c r="O124" s="12">
        <f t="shared" si="0"/>
        <v>30.49483</v>
      </c>
      <c r="P124" s="13">
        <v>38.79</v>
      </c>
    </row>
    <row r="125" spans="1:16" ht="16.5" customHeight="1">
      <c r="A125" s="7">
        <v>123</v>
      </c>
      <c r="B125" s="8">
        <v>4800</v>
      </c>
      <c r="C125" s="8">
        <v>117188</v>
      </c>
      <c r="D125" s="8" t="s">
        <v>341</v>
      </c>
      <c r="E125" s="8" t="s">
        <v>342</v>
      </c>
      <c r="F125" s="8" t="s">
        <v>343</v>
      </c>
      <c r="G125" s="9" t="b">
        <v>1</v>
      </c>
      <c r="H125" s="14">
        <f>6/9*100</f>
        <v>66.666666666666657</v>
      </c>
      <c r="I125" s="10">
        <v>818000000</v>
      </c>
      <c r="J125" s="10">
        <v>70500000</v>
      </c>
      <c r="K125" s="11">
        <v>11.60283688</v>
      </c>
      <c r="L125" s="10">
        <v>99547</v>
      </c>
      <c r="M125" s="10">
        <v>-52770</v>
      </c>
      <c r="N125" s="11">
        <v>-188.643</v>
      </c>
      <c r="O125" s="12">
        <f t="shared" si="0"/>
        <v>188.643</v>
      </c>
      <c r="P125" s="13">
        <v>53.7</v>
      </c>
    </row>
    <row r="126" spans="1:16" ht="16.5" customHeight="1">
      <c r="A126" s="7">
        <v>124</v>
      </c>
      <c r="B126" s="8">
        <v>120110</v>
      </c>
      <c r="C126" s="8">
        <v>795135</v>
      </c>
      <c r="D126" s="8" t="s">
        <v>344</v>
      </c>
      <c r="E126" s="8" t="s">
        <v>345</v>
      </c>
      <c r="F126" s="8" t="s">
        <v>345</v>
      </c>
      <c r="G126" s="9" t="b">
        <v>1</v>
      </c>
      <c r="H126" s="9" t="s">
        <v>26</v>
      </c>
      <c r="I126" s="10">
        <v>155420000</v>
      </c>
      <c r="J126" s="10">
        <v>61123250</v>
      </c>
      <c r="K126" s="11">
        <v>2.5427312849999999</v>
      </c>
      <c r="L126" s="10">
        <v>29885</v>
      </c>
      <c r="M126" s="10">
        <v>205512</v>
      </c>
      <c r="N126" s="11">
        <v>14.541729999999999</v>
      </c>
      <c r="O126" s="12">
        <f t="shared" si="0"/>
        <v>14.541729999999999</v>
      </c>
      <c r="P126" s="13">
        <v>35.4</v>
      </c>
    </row>
    <row r="127" spans="1:16" ht="16.5" customHeight="1">
      <c r="A127" s="7">
        <v>125</v>
      </c>
      <c r="B127" s="8">
        <v>1450</v>
      </c>
      <c r="C127" s="8">
        <v>164973</v>
      </c>
      <c r="D127" s="8" t="s">
        <v>346</v>
      </c>
      <c r="E127" s="8" t="s">
        <v>347</v>
      </c>
      <c r="F127" s="8" t="s">
        <v>348</v>
      </c>
      <c r="G127" s="9" t="s">
        <v>245</v>
      </c>
      <c r="H127" s="14">
        <f>4/7*100</f>
        <v>57.142857142857139</v>
      </c>
      <c r="I127" s="10">
        <v>920000000</v>
      </c>
      <c r="J127" s="10">
        <v>88000000</v>
      </c>
      <c r="K127" s="11">
        <v>10.454545449999999</v>
      </c>
      <c r="L127" s="10">
        <v>79415</v>
      </c>
      <c r="M127" s="10">
        <v>331854</v>
      </c>
      <c r="N127" s="11">
        <v>23.930700000000002</v>
      </c>
      <c r="O127" s="12">
        <f t="shared" si="0"/>
        <v>23.930700000000002</v>
      </c>
      <c r="P127" s="13">
        <v>21.9</v>
      </c>
    </row>
    <row r="128" spans="1:16" ht="16.5" customHeight="1">
      <c r="A128" s="7">
        <v>126</v>
      </c>
      <c r="B128" s="8">
        <v>80</v>
      </c>
      <c r="C128" s="8">
        <v>150244</v>
      </c>
      <c r="D128" s="8" t="s">
        <v>349</v>
      </c>
      <c r="E128" s="8" t="s">
        <v>350</v>
      </c>
      <c r="F128" s="8" t="s">
        <v>350</v>
      </c>
      <c r="G128" s="9" t="b">
        <v>1</v>
      </c>
      <c r="H128" s="14">
        <f>2/4*100</f>
        <v>50</v>
      </c>
      <c r="I128" s="10">
        <v>155188290</v>
      </c>
      <c r="J128" s="10">
        <v>90976013.5</v>
      </c>
      <c r="K128" s="11">
        <v>1.7058154569999999</v>
      </c>
      <c r="L128" s="10">
        <v>52394</v>
      </c>
      <c r="M128" s="10">
        <v>86695</v>
      </c>
      <c r="N128" s="11">
        <v>60.43486</v>
      </c>
      <c r="O128" s="12">
        <f t="shared" si="0"/>
        <v>60.43486</v>
      </c>
      <c r="P128" s="13">
        <v>51.22</v>
      </c>
    </row>
    <row r="129" spans="1:16" ht="16.5" customHeight="1">
      <c r="A129" s="7">
        <v>127</v>
      </c>
      <c r="B129" s="8">
        <v>1440</v>
      </c>
      <c r="C129" s="8">
        <v>113207</v>
      </c>
      <c r="D129" s="8" t="s">
        <v>351</v>
      </c>
      <c r="E129" s="8" t="s">
        <v>352</v>
      </c>
      <c r="F129" s="8" t="s">
        <v>352</v>
      </c>
      <c r="G129" s="9" t="b">
        <v>1</v>
      </c>
      <c r="H129" s="14">
        <f>3/7*100</f>
        <v>42.857142857142854</v>
      </c>
      <c r="I129" s="10">
        <v>17000000</v>
      </c>
      <c r="J129" s="10">
        <v>54666666.666666597</v>
      </c>
      <c r="K129" s="11">
        <v>0.31097561000000001</v>
      </c>
      <c r="L129" s="10"/>
      <c r="M129" s="10">
        <v>2684</v>
      </c>
      <c r="N129" s="11">
        <v>0</v>
      </c>
      <c r="O129" s="12">
        <f t="shared" si="0"/>
        <v>0</v>
      </c>
      <c r="P129" s="13">
        <v>54.94</v>
      </c>
    </row>
    <row r="130" spans="1:16" ht="16.5" customHeight="1">
      <c r="A130" s="7">
        <v>128</v>
      </c>
      <c r="B130" s="8">
        <v>3090</v>
      </c>
      <c r="C130" s="8">
        <v>111810</v>
      </c>
      <c r="D130" s="8" t="s">
        <v>353</v>
      </c>
      <c r="E130" s="8" t="s">
        <v>354</v>
      </c>
      <c r="F130" s="8" t="s">
        <v>355</v>
      </c>
      <c r="G130" s="9" t="b">
        <v>1</v>
      </c>
      <c r="H130" s="14">
        <f>2/5*100</f>
        <v>40</v>
      </c>
      <c r="I130" s="10">
        <v>112000000</v>
      </c>
      <c r="J130" s="10">
        <v>66000000</v>
      </c>
      <c r="K130" s="11">
        <v>1.6969696970000001</v>
      </c>
      <c r="L130" s="10">
        <v>4155</v>
      </c>
      <c r="M130" s="10">
        <v>98379</v>
      </c>
      <c r="N130" s="11">
        <v>4.2234619999999996</v>
      </c>
      <c r="O130" s="12">
        <f t="shared" si="0"/>
        <v>4.2234619999999996</v>
      </c>
      <c r="P130" s="13">
        <v>24.15</v>
      </c>
    </row>
    <row r="131" spans="1:16" ht="16.5" customHeight="1">
      <c r="A131" s="7">
        <v>129</v>
      </c>
      <c r="B131" s="8">
        <v>17800</v>
      </c>
      <c r="C131" s="8">
        <v>164724</v>
      </c>
      <c r="D131" s="8" t="s">
        <v>356</v>
      </c>
      <c r="E131" s="8" t="s">
        <v>357</v>
      </c>
      <c r="F131" s="8" t="s">
        <v>358</v>
      </c>
      <c r="G131" s="9" t="s">
        <v>358</v>
      </c>
      <c r="H131" s="9" t="s">
        <v>359</v>
      </c>
      <c r="I131" s="10">
        <v>580000000</v>
      </c>
      <c r="J131" s="10">
        <v>61500000</v>
      </c>
      <c r="K131" s="11">
        <v>9.4308943089999993</v>
      </c>
      <c r="L131" s="10">
        <v>32652</v>
      </c>
      <c r="M131" s="10">
        <v>95169</v>
      </c>
      <c r="N131" s="11">
        <v>34.309489999999997</v>
      </c>
      <c r="O131" s="12">
        <f t="shared" si="0"/>
        <v>34.309489999999997</v>
      </c>
      <c r="P131" s="13">
        <v>10.6</v>
      </c>
    </row>
    <row r="132" spans="1:16" ht="16.5" customHeight="1">
      <c r="A132" s="7">
        <v>130</v>
      </c>
      <c r="B132" s="8">
        <v>10120</v>
      </c>
      <c r="C132" s="8">
        <v>105855</v>
      </c>
      <c r="D132" s="8" t="s">
        <v>360</v>
      </c>
      <c r="E132" s="8" t="s">
        <v>361</v>
      </c>
      <c r="F132" s="8" t="s">
        <v>362</v>
      </c>
      <c r="G132" s="9" t="b">
        <v>1</v>
      </c>
      <c r="H132" s="14">
        <f t="shared" ref="H132:H133" si="7">4/7*100</f>
        <v>57.142857142857139</v>
      </c>
      <c r="I132" s="10">
        <v>1018000000</v>
      </c>
      <c r="J132" s="10">
        <v>65000000</v>
      </c>
      <c r="K132" s="11">
        <v>15.661538459999999</v>
      </c>
      <c r="L132" s="10">
        <v>32258</v>
      </c>
      <c r="M132" s="10">
        <v>85177</v>
      </c>
      <c r="N132" s="11">
        <v>37.871729999999999</v>
      </c>
      <c r="O132" s="12">
        <f t="shared" si="0"/>
        <v>37.871729999999999</v>
      </c>
      <c r="P132" s="13">
        <v>48.25</v>
      </c>
    </row>
    <row r="133" spans="1:16" ht="16.5" customHeight="1">
      <c r="A133" s="7">
        <v>131</v>
      </c>
      <c r="B133" s="8">
        <v>6260</v>
      </c>
      <c r="C133" s="8">
        <v>105952</v>
      </c>
      <c r="D133" s="8" t="s">
        <v>363</v>
      </c>
      <c r="E133" s="8" t="s">
        <v>364</v>
      </c>
      <c r="F133" s="8" t="s">
        <v>364</v>
      </c>
      <c r="G133" s="9" t="b">
        <v>1</v>
      </c>
      <c r="H133" s="14">
        <f t="shared" si="7"/>
        <v>57.142857142857139</v>
      </c>
      <c r="I133" s="10">
        <v>1526000000</v>
      </c>
      <c r="J133" s="10">
        <v>98000000</v>
      </c>
      <c r="K133" s="11">
        <v>15.57142857</v>
      </c>
      <c r="L133" s="10">
        <v>40262</v>
      </c>
      <c r="M133" s="10">
        <v>126850</v>
      </c>
      <c r="N133" s="11">
        <v>31.739850000000001</v>
      </c>
      <c r="O133" s="12">
        <f t="shared" si="0"/>
        <v>31.739850000000001</v>
      </c>
      <c r="P133" s="13">
        <v>34.94</v>
      </c>
    </row>
    <row r="134" spans="1:16" ht="16.5" customHeight="1">
      <c r="A134" s="7">
        <v>132</v>
      </c>
      <c r="B134" s="8">
        <v>52690</v>
      </c>
      <c r="C134" s="8">
        <v>159209</v>
      </c>
      <c r="D134" s="8" t="s">
        <v>365</v>
      </c>
      <c r="E134" s="8" t="s">
        <v>366</v>
      </c>
      <c r="F134" s="8" t="s">
        <v>358</v>
      </c>
      <c r="G134" s="9" t="s">
        <v>358</v>
      </c>
      <c r="H134" s="9" t="s">
        <v>367</v>
      </c>
      <c r="I134" s="10">
        <v>58750000</v>
      </c>
      <c r="J134" s="10">
        <v>64000000</v>
      </c>
      <c r="K134" s="11">
        <v>0.91796875</v>
      </c>
      <c r="L134" s="10">
        <v>10728</v>
      </c>
      <c r="M134" s="10">
        <v>20160</v>
      </c>
      <c r="N134" s="11">
        <v>53.214289999999998</v>
      </c>
      <c r="O134" s="12">
        <f t="shared" si="0"/>
        <v>53.214289999999998</v>
      </c>
      <c r="P134" s="13">
        <v>65.77</v>
      </c>
    </row>
    <row r="135" spans="1:16" ht="16.5" customHeight="1">
      <c r="A135" s="7">
        <v>133</v>
      </c>
      <c r="B135" s="8">
        <v>69620</v>
      </c>
      <c r="C135" s="8">
        <v>427483</v>
      </c>
      <c r="D135" s="8" t="s">
        <v>368</v>
      </c>
      <c r="E135" s="8" t="s">
        <v>369</v>
      </c>
      <c r="F135" s="8" t="s">
        <v>355</v>
      </c>
      <c r="G135" s="9" t="b">
        <v>1</v>
      </c>
      <c r="H135" s="14">
        <f>2/5*100</f>
        <v>40</v>
      </c>
      <c r="I135" s="10">
        <v>177000000</v>
      </c>
      <c r="J135" s="10">
        <v>62000000</v>
      </c>
      <c r="K135" s="11">
        <v>2.8548387100000001</v>
      </c>
      <c r="L135" s="10">
        <v>6458</v>
      </c>
      <c r="M135" s="10">
        <v>12753</v>
      </c>
      <c r="N135" s="11">
        <v>50.639069999999997</v>
      </c>
      <c r="O135" s="12">
        <f t="shared" si="0"/>
        <v>50.639069999999997</v>
      </c>
      <c r="P135" s="13">
        <v>45.07</v>
      </c>
    </row>
    <row r="136" spans="1:16" ht="16.5" customHeight="1">
      <c r="A136" s="7">
        <v>134</v>
      </c>
      <c r="B136" s="8">
        <v>69960</v>
      </c>
      <c r="C136" s="8">
        <v>428251</v>
      </c>
      <c r="D136" s="8" t="s">
        <v>370</v>
      </c>
      <c r="E136" s="8" t="s">
        <v>371</v>
      </c>
      <c r="F136" s="8" t="s">
        <v>372</v>
      </c>
      <c r="G136" s="9" t="b">
        <v>1</v>
      </c>
      <c r="H136" s="9" t="s">
        <v>47</v>
      </c>
      <c r="I136" s="10">
        <v>1043000000</v>
      </c>
      <c r="J136" s="10">
        <v>62500000</v>
      </c>
      <c r="K136" s="11">
        <v>16.687999999999999</v>
      </c>
      <c r="L136" s="10">
        <v>22089</v>
      </c>
      <c r="M136" s="10">
        <v>70322</v>
      </c>
      <c r="N136" s="11">
        <v>31.41122</v>
      </c>
      <c r="O136" s="12">
        <f t="shared" si="0"/>
        <v>31.41122</v>
      </c>
      <c r="P136" s="13">
        <v>36.08</v>
      </c>
    </row>
    <row r="137" spans="1:16" ht="16.5" customHeight="1">
      <c r="A137" s="7">
        <v>135</v>
      </c>
      <c r="B137" s="8">
        <v>7310</v>
      </c>
      <c r="C137" s="8">
        <v>141529</v>
      </c>
      <c r="D137" s="8" t="s">
        <v>373</v>
      </c>
      <c r="E137" s="8" t="s">
        <v>374</v>
      </c>
      <c r="F137" s="8" t="s">
        <v>375</v>
      </c>
      <c r="G137" s="9" t="b">
        <v>1</v>
      </c>
      <c r="H137" s="14">
        <f>1/4*100</f>
        <v>25</v>
      </c>
      <c r="I137" s="10">
        <v>425000000</v>
      </c>
      <c r="J137" s="10">
        <v>45000000</v>
      </c>
      <c r="K137" s="11">
        <v>9.4444444440000002</v>
      </c>
      <c r="L137" s="10">
        <v>27205</v>
      </c>
      <c r="M137" s="10">
        <v>110380</v>
      </c>
      <c r="N137" s="11">
        <v>24.64668</v>
      </c>
      <c r="O137" s="12">
        <f t="shared" si="0"/>
        <v>24.64668</v>
      </c>
      <c r="P137" s="13">
        <v>44.06</v>
      </c>
    </row>
    <row r="138" spans="1:16" ht="16.5" customHeight="1">
      <c r="A138" s="7">
        <v>136</v>
      </c>
      <c r="B138" s="8">
        <v>294870</v>
      </c>
      <c r="C138" s="8">
        <v>1310269</v>
      </c>
      <c r="D138" s="8" t="s">
        <v>376</v>
      </c>
      <c r="E138" s="8" t="s">
        <v>377</v>
      </c>
      <c r="F138" s="8" t="s">
        <v>378</v>
      </c>
      <c r="G138" s="9" t="b">
        <v>1</v>
      </c>
      <c r="H138" s="14">
        <f>4/7*100</f>
        <v>57.142857142857139</v>
      </c>
      <c r="I138" s="10">
        <v>165000000</v>
      </c>
      <c r="J138" s="10">
        <v>68250000</v>
      </c>
      <c r="K138" s="11">
        <v>2.4175824179999998</v>
      </c>
      <c r="L138" s="10">
        <v>39539</v>
      </c>
      <c r="M138" s="10">
        <v>220205</v>
      </c>
      <c r="N138" s="11">
        <v>17.955539999999999</v>
      </c>
      <c r="O138" s="12">
        <f t="shared" si="0"/>
        <v>17.955539999999999</v>
      </c>
      <c r="P138" s="13">
        <v>41.48</v>
      </c>
    </row>
    <row r="139" spans="1:16" ht="16.5" customHeight="1">
      <c r="A139" s="7">
        <v>137</v>
      </c>
      <c r="B139" s="8">
        <v>1230</v>
      </c>
      <c r="C139" s="8">
        <v>114792</v>
      </c>
      <c r="D139" s="8" t="s">
        <v>379</v>
      </c>
      <c r="E139" s="8" t="s">
        <v>380</v>
      </c>
      <c r="F139" s="8" t="s">
        <v>381</v>
      </c>
      <c r="G139" s="9" t="b">
        <v>1</v>
      </c>
      <c r="H139" s="14">
        <f>5/8*100</f>
        <v>62.5</v>
      </c>
      <c r="I139" s="10">
        <v>485000000</v>
      </c>
      <c r="J139" s="10">
        <v>69500000</v>
      </c>
      <c r="K139" s="11">
        <v>6.9784172660000001</v>
      </c>
      <c r="L139" s="10">
        <v>18700</v>
      </c>
      <c r="M139" s="10">
        <v>65095</v>
      </c>
      <c r="N139" s="11">
        <v>28.727239999999998</v>
      </c>
      <c r="O139" s="12">
        <f t="shared" si="0"/>
        <v>28.727239999999998</v>
      </c>
      <c r="P139" s="13">
        <v>26.16</v>
      </c>
    </row>
    <row r="140" spans="1:16" ht="16.5" customHeight="1">
      <c r="A140" s="7">
        <v>138</v>
      </c>
      <c r="B140" s="8">
        <v>4000</v>
      </c>
      <c r="C140" s="8">
        <v>157681</v>
      </c>
      <c r="D140" s="8" t="s">
        <v>382</v>
      </c>
      <c r="E140" s="8" t="s">
        <v>383</v>
      </c>
      <c r="F140" s="8" t="s">
        <v>383</v>
      </c>
      <c r="G140" s="9" t="b">
        <v>1</v>
      </c>
      <c r="H140" s="14">
        <f>3/7*100</f>
        <v>42.857142857142854</v>
      </c>
      <c r="I140" s="10">
        <v>218000000</v>
      </c>
      <c r="J140" s="10">
        <v>81000000</v>
      </c>
      <c r="K140" s="11">
        <v>2.691358025</v>
      </c>
      <c r="L140" s="10">
        <v>38205</v>
      </c>
      <c r="M140" s="10">
        <v>198792</v>
      </c>
      <c r="N140" s="11">
        <v>19.218579999999999</v>
      </c>
      <c r="O140" s="12">
        <f t="shared" si="0"/>
        <v>19.218579999999999</v>
      </c>
      <c r="P140" s="13">
        <v>31.13</v>
      </c>
    </row>
    <row r="141" spans="1:16" ht="16.5" customHeight="1">
      <c r="A141" s="7">
        <v>139</v>
      </c>
      <c r="B141" s="8">
        <v>111770</v>
      </c>
      <c r="C141" s="8">
        <v>776820</v>
      </c>
      <c r="D141" s="8" t="s">
        <v>384</v>
      </c>
      <c r="E141" s="8" t="s">
        <v>385</v>
      </c>
      <c r="F141" s="8" t="s">
        <v>385</v>
      </c>
      <c r="G141" s="9" t="b">
        <v>1</v>
      </c>
      <c r="H141" s="14">
        <f t="shared" ref="H141:H142" si="8">2/5*100</f>
        <v>40</v>
      </c>
      <c r="I141" s="10">
        <v>371000000</v>
      </c>
      <c r="J141" s="10">
        <v>60000000</v>
      </c>
      <c r="K141" s="11">
        <v>6.1833333330000002</v>
      </c>
      <c r="L141" s="10">
        <v>21933</v>
      </c>
      <c r="M141" s="10">
        <v>147662</v>
      </c>
      <c r="N141" s="11">
        <v>14.85352</v>
      </c>
      <c r="O141" s="12">
        <f t="shared" si="0"/>
        <v>14.85352</v>
      </c>
      <c r="P141" s="13">
        <v>50.73</v>
      </c>
    </row>
    <row r="142" spans="1:16" ht="16.5" customHeight="1">
      <c r="A142" s="7">
        <v>140</v>
      </c>
      <c r="B142" s="8">
        <v>4370</v>
      </c>
      <c r="C142" s="8">
        <v>108241</v>
      </c>
      <c r="D142" s="8" t="s">
        <v>386</v>
      </c>
      <c r="E142" s="8" t="s">
        <v>387</v>
      </c>
      <c r="F142" s="8" t="s">
        <v>388</v>
      </c>
      <c r="G142" s="9" t="b">
        <v>1</v>
      </c>
      <c r="H142" s="14">
        <f t="shared" si="8"/>
        <v>40</v>
      </c>
      <c r="I142" s="10">
        <v>540212000</v>
      </c>
      <c r="J142" s="10">
        <v>55793500</v>
      </c>
      <c r="K142" s="11">
        <v>9.6823465100000004</v>
      </c>
      <c r="L142" s="10">
        <v>23130</v>
      </c>
      <c r="M142" s="10">
        <v>148511</v>
      </c>
      <c r="N142" s="11">
        <v>15.5746</v>
      </c>
      <c r="O142" s="12">
        <f t="shared" si="0"/>
        <v>15.5746</v>
      </c>
      <c r="P142" s="13">
        <v>45.48</v>
      </c>
    </row>
    <row r="143" spans="1:16" ht="16.5" customHeight="1">
      <c r="A143" s="7">
        <v>141</v>
      </c>
      <c r="B143" s="8">
        <v>20560</v>
      </c>
      <c r="C143" s="8">
        <v>138792</v>
      </c>
      <c r="D143" s="8" t="s">
        <v>389</v>
      </c>
      <c r="E143" s="8" t="s">
        <v>390</v>
      </c>
      <c r="F143" s="8" t="s">
        <v>390</v>
      </c>
      <c r="G143" s="9" t="b">
        <v>1</v>
      </c>
      <c r="H143" s="14">
        <f>3/5*100</f>
        <v>60</v>
      </c>
      <c r="I143" s="10">
        <v>86818000</v>
      </c>
      <c r="J143" s="10">
        <v>49000000</v>
      </c>
      <c r="K143" s="11">
        <v>1.771795918</v>
      </c>
      <c r="L143" s="10"/>
      <c r="M143" s="10">
        <v>-399817</v>
      </c>
      <c r="N143" s="11">
        <v>0</v>
      </c>
      <c r="O143" s="12">
        <f t="shared" si="0"/>
        <v>0</v>
      </c>
      <c r="P143" s="13">
        <v>30.77</v>
      </c>
    </row>
    <row r="144" spans="1:16" ht="16.5" customHeight="1">
      <c r="A144" s="7">
        <v>142</v>
      </c>
      <c r="B144" s="8">
        <v>51600</v>
      </c>
      <c r="C144" s="8">
        <v>159218</v>
      </c>
      <c r="D144" s="8" t="s">
        <v>391</v>
      </c>
      <c r="E144" s="8" t="s">
        <v>392</v>
      </c>
      <c r="F144" s="8" t="s">
        <v>392</v>
      </c>
      <c r="G144" s="9" t="b">
        <v>1</v>
      </c>
      <c r="H144" s="14">
        <f t="shared" ref="H144:H145" si="9">5/9*100</f>
        <v>55.555555555555557</v>
      </c>
      <c r="I144" s="10">
        <v>105740000</v>
      </c>
      <c r="J144" s="10">
        <v>60672000</v>
      </c>
      <c r="K144" s="11">
        <v>1.742813819</v>
      </c>
      <c r="L144" s="10">
        <v>51570</v>
      </c>
      <c r="M144" s="10">
        <v>87058</v>
      </c>
      <c r="N144" s="11">
        <v>59.236370000000001</v>
      </c>
      <c r="O144" s="12">
        <f t="shared" si="0"/>
        <v>59.236370000000001</v>
      </c>
      <c r="P144" s="13">
        <v>51</v>
      </c>
    </row>
    <row r="145" spans="1:16" ht="16.5" customHeight="1">
      <c r="A145" s="7">
        <v>143</v>
      </c>
      <c r="B145" s="8">
        <v>73240</v>
      </c>
      <c r="C145" s="8">
        <v>481454</v>
      </c>
      <c r="D145" s="8" t="s">
        <v>393</v>
      </c>
      <c r="E145" s="8" t="s">
        <v>394</v>
      </c>
      <c r="F145" s="8" t="s">
        <v>395</v>
      </c>
      <c r="G145" s="9" t="b">
        <v>0</v>
      </c>
      <c r="H145" s="14">
        <f t="shared" si="9"/>
        <v>55.555555555555557</v>
      </c>
      <c r="I145" s="10">
        <v>115000000</v>
      </c>
      <c r="J145" s="10">
        <v>60000000</v>
      </c>
      <c r="K145" s="11">
        <v>1.9166666670000001</v>
      </c>
      <c r="L145" s="10"/>
      <c r="M145" s="10">
        <v>-82939</v>
      </c>
      <c r="N145" s="11">
        <v>0</v>
      </c>
      <c r="O145" s="12">
        <f t="shared" si="0"/>
        <v>0</v>
      </c>
      <c r="P145" s="13">
        <v>45</v>
      </c>
    </row>
    <row r="146" spans="1:16" ht="16.5" customHeight="1">
      <c r="A146" s="7">
        <v>144</v>
      </c>
      <c r="B146" s="8">
        <v>93370</v>
      </c>
      <c r="C146" s="8">
        <v>595191</v>
      </c>
      <c r="D146" s="8" t="s">
        <v>396</v>
      </c>
      <c r="E146" s="8" t="s">
        <v>397</v>
      </c>
      <c r="F146" s="8" t="s">
        <v>398</v>
      </c>
      <c r="G146" s="9" t="b">
        <v>1</v>
      </c>
      <c r="H146" s="14">
        <f t="shared" ref="H146:H147" si="10">1/4*100</f>
        <v>25</v>
      </c>
      <c r="I146" s="10">
        <v>298160000</v>
      </c>
      <c r="J146" s="10">
        <v>64000000</v>
      </c>
      <c r="K146" s="11">
        <v>4.6587500000000004</v>
      </c>
      <c r="L146" s="10"/>
      <c r="M146" s="10">
        <v>-1334</v>
      </c>
      <c r="N146" s="11">
        <v>0</v>
      </c>
      <c r="O146" s="12">
        <f t="shared" si="0"/>
        <v>0</v>
      </c>
      <c r="P146" s="13">
        <v>23.09</v>
      </c>
    </row>
    <row r="147" spans="1:16" ht="16.5" customHeight="1">
      <c r="A147" s="7">
        <v>145</v>
      </c>
      <c r="B147" s="8">
        <v>5250</v>
      </c>
      <c r="C147" s="8">
        <v>108135</v>
      </c>
      <c r="D147" s="8" t="s">
        <v>399</v>
      </c>
      <c r="E147" s="8" t="s">
        <v>400</v>
      </c>
      <c r="F147" s="8" t="s">
        <v>401</v>
      </c>
      <c r="G147" s="9" t="b">
        <v>1</v>
      </c>
      <c r="H147" s="14">
        <f t="shared" si="10"/>
        <v>25</v>
      </c>
      <c r="I147" s="10">
        <v>520000000</v>
      </c>
      <c r="J147" s="10">
        <v>80500000</v>
      </c>
      <c r="K147" s="11">
        <v>6.4596273289999999</v>
      </c>
      <c r="L147" s="10">
        <v>22702</v>
      </c>
      <c r="M147" s="10">
        <v>170960</v>
      </c>
      <c r="N147" s="11">
        <v>13.27913</v>
      </c>
      <c r="O147" s="12">
        <f t="shared" si="0"/>
        <v>13.27913</v>
      </c>
      <c r="P147" s="13">
        <v>50.71</v>
      </c>
    </row>
    <row r="148" spans="1:16" ht="16.5" customHeight="1">
      <c r="A148" s="7">
        <v>146</v>
      </c>
      <c r="B148" s="8">
        <v>6650</v>
      </c>
      <c r="C148" s="8">
        <v>260383</v>
      </c>
      <c r="D148" s="8" t="s">
        <v>402</v>
      </c>
      <c r="E148" s="8" t="s">
        <v>403</v>
      </c>
      <c r="F148" s="8" t="s">
        <v>404</v>
      </c>
      <c r="G148" s="9" t="b">
        <v>0</v>
      </c>
      <c r="H148" s="14">
        <f>3/6*100</f>
        <v>50</v>
      </c>
      <c r="I148" s="10">
        <v>643000000</v>
      </c>
      <c r="J148" s="10">
        <v>84500000</v>
      </c>
      <c r="K148" s="11">
        <v>7.609467456</v>
      </c>
      <c r="L148" s="10">
        <v>18528</v>
      </c>
      <c r="M148" s="10">
        <v>127243</v>
      </c>
      <c r="N148" s="11">
        <v>14.561120000000001</v>
      </c>
      <c r="O148" s="12">
        <f t="shared" si="0"/>
        <v>14.561120000000001</v>
      </c>
      <c r="P148" s="13">
        <v>39.86</v>
      </c>
    </row>
    <row r="149" spans="1:16" ht="16.5" customHeight="1">
      <c r="A149" s="7">
        <v>147</v>
      </c>
      <c r="B149" s="8">
        <v>210</v>
      </c>
      <c r="C149" s="8">
        <v>109693</v>
      </c>
      <c r="D149" s="8" t="s">
        <v>405</v>
      </c>
      <c r="E149" s="8" t="s">
        <v>406</v>
      </c>
      <c r="F149" s="8" t="s">
        <v>333</v>
      </c>
      <c r="G149" s="9" t="b">
        <v>0</v>
      </c>
      <c r="H149" s="14">
        <f>5/8*100</f>
        <v>62.5</v>
      </c>
      <c r="I149" s="10">
        <v>700000000</v>
      </c>
      <c r="J149" s="10">
        <v>73600000</v>
      </c>
      <c r="K149" s="11">
        <v>9.5108695650000001</v>
      </c>
      <c r="L149" s="10">
        <v>50370</v>
      </c>
      <c r="M149" s="10">
        <v>504976</v>
      </c>
      <c r="N149" s="11">
        <v>9.9747310000000002</v>
      </c>
      <c r="O149" s="12">
        <f t="shared" si="0"/>
        <v>9.9747310000000002</v>
      </c>
      <c r="P149" s="13">
        <v>23.11</v>
      </c>
    </row>
    <row r="150" spans="1:16" ht="16.5" customHeight="1">
      <c r="A150" s="7">
        <v>148</v>
      </c>
      <c r="B150" s="8">
        <v>240</v>
      </c>
      <c r="C150" s="8">
        <v>160047</v>
      </c>
      <c r="D150" s="8" t="s">
        <v>407</v>
      </c>
      <c r="E150" s="8" t="s">
        <v>408</v>
      </c>
      <c r="F150" s="8" t="s">
        <v>408</v>
      </c>
      <c r="G150" s="9" t="b">
        <v>1</v>
      </c>
      <c r="H150" s="14">
        <f>4/7*100</f>
        <v>57.142857142857139</v>
      </c>
      <c r="I150" s="10">
        <v>639000000</v>
      </c>
      <c r="J150" s="10">
        <v>90000000</v>
      </c>
      <c r="K150" s="11">
        <v>7.1</v>
      </c>
      <c r="L150" s="10">
        <v>45848</v>
      </c>
      <c r="M150" s="10">
        <v>169467</v>
      </c>
      <c r="N150" s="11">
        <v>27.05423</v>
      </c>
      <c r="O150" s="12">
        <f t="shared" si="0"/>
        <v>27.05423</v>
      </c>
      <c r="P150" s="13">
        <v>73.89</v>
      </c>
    </row>
    <row r="151" spans="1:16" ht="16.5" customHeight="1">
      <c r="A151" s="7">
        <v>149</v>
      </c>
      <c r="B151" s="8">
        <v>192820</v>
      </c>
      <c r="C151" s="8">
        <v>1009789</v>
      </c>
      <c r="D151" s="8" t="s">
        <v>409</v>
      </c>
      <c r="E151" s="8" t="s">
        <v>410</v>
      </c>
      <c r="F151" s="16" t="s">
        <v>410</v>
      </c>
      <c r="G151" s="9" t="b">
        <v>1</v>
      </c>
      <c r="H151" s="14">
        <f>4/8*100</f>
        <v>50</v>
      </c>
      <c r="I151" s="10">
        <v>287727000</v>
      </c>
      <c r="J151" s="10">
        <v>57587500</v>
      </c>
      <c r="K151" s="11">
        <v>4.9963446930000002</v>
      </c>
      <c r="L151" s="10"/>
      <c r="M151" s="10">
        <v>-29053</v>
      </c>
      <c r="N151" s="11">
        <v>0</v>
      </c>
      <c r="O151" s="12">
        <f t="shared" si="0"/>
        <v>0</v>
      </c>
      <c r="P151" s="13">
        <v>26.24</v>
      </c>
    </row>
    <row r="152" spans="1:16" ht="16.5" customHeight="1">
      <c r="A152" s="7">
        <v>150</v>
      </c>
      <c r="B152" s="8">
        <v>185750</v>
      </c>
      <c r="C152" s="8">
        <v>992871</v>
      </c>
      <c r="D152" s="8" t="s">
        <v>411</v>
      </c>
      <c r="E152" s="8" t="s">
        <v>412</v>
      </c>
      <c r="F152" s="8" t="s">
        <v>412</v>
      </c>
      <c r="G152" s="9" t="b">
        <v>1</v>
      </c>
      <c r="H152" s="14">
        <f>2/6*100</f>
        <v>33.333333333333329</v>
      </c>
      <c r="I152" s="10">
        <v>214000000</v>
      </c>
      <c r="J152" s="10">
        <v>66500000</v>
      </c>
      <c r="K152" s="11">
        <v>3.2180451130000001</v>
      </c>
      <c r="L152" s="10">
        <v>10808</v>
      </c>
      <c r="M152" s="10">
        <v>91633</v>
      </c>
      <c r="N152" s="11">
        <v>11.794879999999999</v>
      </c>
      <c r="O152" s="12">
        <f t="shared" si="0"/>
        <v>11.794879999999999</v>
      </c>
      <c r="P152" s="13">
        <v>28.4</v>
      </c>
    </row>
    <row r="153" spans="1:16" ht="16.5" customHeight="1">
      <c r="A153" s="7">
        <v>151</v>
      </c>
      <c r="B153" s="8">
        <v>7700</v>
      </c>
      <c r="C153" s="8">
        <v>126487</v>
      </c>
      <c r="D153" s="8" t="s">
        <v>413</v>
      </c>
      <c r="E153" s="8" t="s">
        <v>414</v>
      </c>
      <c r="F153" s="8" t="s">
        <v>414</v>
      </c>
      <c r="G153" s="9" t="b">
        <v>1</v>
      </c>
      <c r="H153" s="14">
        <f>1/4*100</f>
        <v>25</v>
      </c>
      <c r="I153" s="10">
        <v>334025000</v>
      </c>
      <c r="J153" s="10">
        <v>59884500</v>
      </c>
      <c r="K153" s="11">
        <v>5.5778206380000004</v>
      </c>
      <c r="L153" s="10">
        <v>15320</v>
      </c>
      <c r="M153" s="10">
        <v>85795</v>
      </c>
      <c r="N153" s="11">
        <v>17.85652</v>
      </c>
      <c r="O153" s="12">
        <f t="shared" si="0"/>
        <v>17.85652</v>
      </c>
      <c r="P153" s="13">
        <v>58.82</v>
      </c>
    </row>
    <row r="154" spans="1:16" ht="16.5" customHeight="1">
      <c r="A154" s="7">
        <v>152</v>
      </c>
      <c r="B154" s="8">
        <v>16380</v>
      </c>
      <c r="C154" s="8">
        <v>115676</v>
      </c>
      <c r="D154" s="8" t="s">
        <v>415</v>
      </c>
      <c r="E154" s="8" t="s">
        <v>416</v>
      </c>
      <c r="F154" s="8" t="s">
        <v>416</v>
      </c>
      <c r="G154" s="9" t="b">
        <v>1</v>
      </c>
      <c r="H154" s="14">
        <f t="shared" ref="H154:H155" si="11">4/7*100</f>
        <v>57.142857142857139</v>
      </c>
      <c r="I154" s="10">
        <v>80000000</v>
      </c>
      <c r="J154" s="10">
        <v>56000000</v>
      </c>
      <c r="K154" s="11">
        <v>1.428571429</v>
      </c>
      <c r="L154" s="10">
        <v>10008</v>
      </c>
      <c r="M154" s="10">
        <v>66893</v>
      </c>
      <c r="N154" s="11">
        <v>14.961209999999999</v>
      </c>
      <c r="O154" s="12">
        <f t="shared" si="0"/>
        <v>14.961209999999999</v>
      </c>
      <c r="P154" s="13">
        <v>39.97</v>
      </c>
    </row>
    <row r="155" spans="1:16" ht="16.5" customHeight="1">
      <c r="A155" s="7">
        <v>153</v>
      </c>
      <c r="B155" s="8">
        <v>150</v>
      </c>
      <c r="C155" s="8">
        <v>117212</v>
      </c>
      <c r="D155" s="8" t="s">
        <v>417</v>
      </c>
      <c r="E155" s="8" t="s">
        <v>418</v>
      </c>
      <c r="F155" s="8" t="s">
        <v>419</v>
      </c>
      <c r="G155" s="9" t="b">
        <v>1</v>
      </c>
      <c r="H155" s="14">
        <f t="shared" si="11"/>
        <v>57.142857142857139</v>
      </c>
      <c r="I155" s="10">
        <v>338000000</v>
      </c>
      <c r="J155" s="10">
        <v>72166666.666666597</v>
      </c>
      <c r="K155" s="11">
        <v>4.6836027710000003</v>
      </c>
      <c r="L155" s="10">
        <v>19895</v>
      </c>
      <c r="M155" s="10">
        <v>-553308</v>
      </c>
      <c r="N155" s="11">
        <v>-3.59565</v>
      </c>
      <c r="O155" s="12">
        <f t="shared" si="0"/>
        <v>3.59565</v>
      </c>
      <c r="P155" s="13">
        <v>43.65</v>
      </c>
    </row>
    <row r="156" spans="1:16" ht="16.5" customHeight="1">
      <c r="A156" s="7">
        <v>154</v>
      </c>
      <c r="B156" s="8">
        <v>14820</v>
      </c>
      <c r="C156" s="8">
        <v>132637</v>
      </c>
      <c r="D156" s="8" t="s">
        <v>420</v>
      </c>
      <c r="E156" s="8" t="s">
        <v>421</v>
      </c>
      <c r="F156" s="8" t="s">
        <v>421</v>
      </c>
      <c r="G156" s="9" t="b">
        <v>1</v>
      </c>
      <c r="H156" s="14">
        <f>1/4*100</f>
        <v>25</v>
      </c>
      <c r="I156" s="10">
        <v>155319158</v>
      </c>
      <c r="J156" s="10">
        <v>48820571.428571403</v>
      </c>
      <c r="K156" s="11">
        <v>3.1814285139999998</v>
      </c>
      <c r="L156" s="10">
        <v>15425</v>
      </c>
      <c r="M156" s="10">
        <v>61635</v>
      </c>
      <c r="N156" s="11">
        <v>25.02636</v>
      </c>
      <c r="O156" s="12">
        <f t="shared" si="0"/>
        <v>25.02636</v>
      </c>
      <c r="P156" s="13">
        <v>80.84</v>
      </c>
    </row>
    <row r="157" spans="1:16" ht="16.5" customHeight="1">
      <c r="A157" s="7">
        <v>155</v>
      </c>
      <c r="B157" s="8">
        <v>10780</v>
      </c>
      <c r="C157" s="8">
        <v>115977</v>
      </c>
      <c r="D157" s="8" t="s">
        <v>422</v>
      </c>
      <c r="E157" s="8" t="s">
        <v>423</v>
      </c>
      <c r="F157" s="8" t="s">
        <v>424</v>
      </c>
      <c r="G157" s="9" t="b">
        <v>0</v>
      </c>
      <c r="H157" s="14">
        <f>5/9*100</f>
        <v>55.555555555555557</v>
      </c>
      <c r="I157" s="10">
        <v>154000000</v>
      </c>
      <c r="J157" s="10">
        <v>58833333.333333299</v>
      </c>
      <c r="K157" s="11">
        <v>2.6175637389999999</v>
      </c>
      <c r="L157" s="10">
        <v>30445</v>
      </c>
      <c r="M157" s="10">
        <v>124246</v>
      </c>
      <c r="N157" s="11">
        <v>24.503810000000001</v>
      </c>
      <c r="O157" s="12">
        <f t="shared" si="0"/>
        <v>24.503810000000001</v>
      </c>
      <c r="P157" s="13">
        <v>54.69</v>
      </c>
    </row>
    <row r="158" spans="1:16" ht="16.5" customHeight="1">
      <c r="A158" s="7">
        <v>156</v>
      </c>
      <c r="B158" s="8">
        <v>3000</v>
      </c>
      <c r="C158" s="8">
        <v>123718</v>
      </c>
      <c r="D158" s="8" t="s">
        <v>425</v>
      </c>
      <c r="E158" s="8" t="s">
        <v>426</v>
      </c>
      <c r="F158" s="8" t="s">
        <v>426</v>
      </c>
      <c r="G158" s="9" t="b">
        <v>1</v>
      </c>
      <c r="H158" s="14">
        <f t="shared" ref="H158:H159" si="12">3/7*100</f>
        <v>42.857142857142854</v>
      </c>
      <c r="I158" s="10">
        <v>242847032</v>
      </c>
      <c r="J158" s="10">
        <v>55035309.5</v>
      </c>
      <c r="K158" s="11">
        <v>4.4125677530000003</v>
      </c>
      <c r="L158" s="10">
        <v>6225</v>
      </c>
      <c r="M158" s="10">
        <v>-10105</v>
      </c>
      <c r="N158" s="11">
        <v>-61.603200000000001</v>
      </c>
      <c r="O158" s="12">
        <f t="shared" si="0"/>
        <v>61.603200000000001</v>
      </c>
      <c r="P158" s="13">
        <v>9.93</v>
      </c>
    </row>
    <row r="159" spans="1:16" ht="16.5" customHeight="1">
      <c r="A159" s="7">
        <v>157</v>
      </c>
      <c r="B159" s="8">
        <v>31430</v>
      </c>
      <c r="C159" s="8">
        <v>234412</v>
      </c>
      <c r="D159" s="8" t="s">
        <v>427</v>
      </c>
      <c r="E159" s="8" t="s">
        <v>428</v>
      </c>
      <c r="F159" s="8" t="s">
        <v>429</v>
      </c>
      <c r="G159" s="9" t="b">
        <v>1</v>
      </c>
      <c r="H159" s="14">
        <f t="shared" si="12"/>
        <v>42.857142857142854</v>
      </c>
      <c r="I159" s="10">
        <v>678000000</v>
      </c>
      <c r="J159" s="10">
        <v>67500000</v>
      </c>
      <c r="K159" s="11">
        <v>10.044444439999999</v>
      </c>
      <c r="L159" s="10">
        <v>7854</v>
      </c>
      <c r="M159" s="10">
        <v>50917</v>
      </c>
      <c r="N159" s="11">
        <v>15.4251</v>
      </c>
      <c r="O159" s="12">
        <f t="shared" si="0"/>
        <v>15.4251</v>
      </c>
      <c r="P159" s="13">
        <v>60.9</v>
      </c>
    </row>
    <row r="160" spans="1:16" ht="16.5" customHeight="1">
      <c r="A160" s="7">
        <v>158</v>
      </c>
      <c r="B160" s="8">
        <v>1740</v>
      </c>
      <c r="C160" s="8">
        <v>131780</v>
      </c>
      <c r="D160" s="8" t="s">
        <v>430</v>
      </c>
      <c r="E160" s="8" t="s">
        <v>431</v>
      </c>
      <c r="F160" s="8" t="s">
        <v>432</v>
      </c>
      <c r="G160" s="9" t="s">
        <v>245</v>
      </c>
      <c r="H160" s="14">
        <f>5/9*100</f>
        <v>55.555555555555557</v>
      </c>
      <c r="I160" s="10">
        <v>856000000</v>
      </c>
      <c r="J160" s="10">
        <v>59641727</v>
      </c>
      <c r="K160" s="11">
        <v>14.35236776</v>
      </c>
      <c r="L160" s="10">
        <v>26237</v>
      </c>
      <c r="M160" s="10">
        <v>34495</v>
      </c>
      <c r="N160" s="11">
        <v>76.060299999999998</v>
      </c>
      <c r="O160" s="12">
        <f t="shared" si="0"/>
        <v>76.060299999999998</v>
      </c>
      <c r="P160" s="13">
        <v>39.14</v>
      </c>
    </row>
    <row r="161" spans="1:16" ht="16.5" customHeight="1">
      <c r="A161" s="7">
        <v>159</v>
      </c>
      <c r="B161" s="8">
        <v>670</v>
      </c>
      <c r="C161" s="8">
        <v>141307</v>
      </c>
      <c r="D161" s="8" t="s">
        <v>433</v>
      </c>
      <c r="E161" s="8" t="s">
        <v>434</v>
      </c>
      <c r="F161" s="8" t="s">
        <v>435</v>
      </c>
      <c r="G161" s="9" t="b">
        <v>1</v>
      </c>
      <c r="H161" s="14">
        <f>3/5*100</f>
        <v>60</v>
      </c>
      <c r="I161" s="10">
        <v>130368000</v>
      </c>
      <c r="J161" s="10">
        <v>45367500</v>
      </c>
      <c r="K161" s="11">
        <v>2.8735989420000001</v>
      </c>
      <c r="L161" s="10">
        <v>17201</v>
      </c>
      <c r="M161" s="10">
        <v>132636</v>
      </c>
      <c r="N161" s="11">
        <v>12.968579999999999</v>
      </c>
      <c r="O161" s="12">
        <f t="shared" si="0"/>
        <v>12.968579999999999</v>
      </c>
      <c r="P161" s="13">
        <v>46.72</v>
      </c>
    </row>
    <row r="162" spans="1:16" ht="16.5" customHeight="1">
      <c r="A162" s="7">
        <v>160</v>
      </c>
      <c r="B162" s="8">
        <v>13890</v>
      </c>
      <c r="C162" s="8">
        <v>150633</v>
      </c>
      <c r="D162" s="8" t="s">
        <v>436</v>
      </c>
      <c r="E162" s="8" t="s">
        <v>437</v>
      </c>
      <c r="F162" s="8" t="s">
        <v>437</v>
      </c>
      <c r="G162" s="9" t="b">
        <v>1</v>
      </c>
      <c r="H162" s="14">
        <f>3/7*100</f>
        <v>42.857142857142854</v>
      </c>
      <c r="I162" s="10">
        <v>321000000</v>
      </c>
      <c r="J162" s="10">
        <v>167500000</v>
      </c>
      <c r="K162" s="11">
        <v>1.9164179100000001</v>
      </c>
      <c r="L162" s="10">
        <v>7092</v>
      </c>
      <c r="M162" s="10">
        <v>45790</v>
      </c>
      <c r="N162" s="11">
        <v>15.488099999999999</v>
      </c>
      <c r="O162" s="12">
        <f t="shared" si="0"/>
        <v>15.488099999999999</v>
      </c>
      <c r="P162" s="13">
        <v>38.1</v>
      </c>
    </row>
    <row r="163" spans="1:16" ht="16.5" customHeight="1">
      <c r="A163" s="7">
        <v>161</v>
      </c>
      <c r="B163" s="8">
        <v>32350</v>
      </c>
      <c r="C163" s="8">
        <v>231372</v>
      </c>
      <c r="D163" s="8" t="s">
        <v>438</v>
      </c>
      <c r="E163" s="8" t="s">
        <v>439</v>
      </c>
      <c r="F163" s="8"/>
      <c r="G163" s="9" t="b">
        <v>1</v>
      </c>
      <c r="H163" s="14">
        <f>2/6*100</f>
        <v>33.333333333333329</v>
      </c>
      <c r="I163" s="10">
        <v>254345000</v>
      </c>
      <c r="J163" s="10">
        <v>22923500</v>
      </c>
      <c r="K163" s="11">
        <v>11.095382470000001</v>
      </c>
      <c r="L163" s="10"/>
      <c r="M163" s="10">
        <v>-81926</v>
      </c>
      <c r="N163" s="11">
        <v>0</v>
      </c>
      <c r="O163" s="12">
        <f t="shared" si="0"/>
        <v>0</v>
      </c>
      <c r="P163" s="13">
        <v>52.13</v>
      </c>
    </row>
    <row r="164" spans="1:16" ht="16.5" customHeight="1">
      <c r="A164" s="7">
        <v>162</v>
      </c>
      <c r="B164" s="8">
        <v>9420</v>
      </c>
      <c r="C164" s="8">
        <v>162586</v>
      </c>
      <c r="D164" s="8" t="s">
        <v>440</v>
      </c>
      <c r="E164" s="8" t="s">
        <v>441</v>
      </c>
      <c r="F164" s="8" t="s">
        <v>355</v>
      </c>
      <c r="G164" s="9" t="b">
        <v>0</v>
      </c>
      <c r="H164" s="14">
        <f>3/7*100</f>
        <v>42.857142857142854</v>
      </c>
      <c r="I164" s="10">
        <v>114044000</v>
      </c>
      <c r="J164" s="10">
        <v>61726500</v>
      </c>
      <c r="K164" s="11">
        <v>1.84756952</v>
      </c>
      <c r="L164" s="10"/>
      <c r="M164" s="10">
        <v>19764</v>
      </c>
      <c r="N164" s="11">
        <v>0</v>
      </c>
      <c r="O164" s="12">
        <f t="shared" si="0"/>
        <v>0</v>
      </c>
      <c r="P164" s="13">
        <v>30.8</v>
      </c>
    </row>
    <row r="165" spans="1:16" ht="16.5" customHeight="1">
      <c r="A165" s="7">
        <v>163</v>
      </c>
      <c r="B165" s="8">
        <v>5300</v>
      </c>
      <c r="C165" s="8">
        <v>120571</v>
      </c>
      <c r="D165" s="8" t="s">
        <v>442</v>
      </c>
      <c r="E165" s="8" t="s">
        <v>443</v>
      </c>
      <c r="F165" s="8" t="s">
        <v>443</v>
      </c>
      <c r="G165" s="9" t="b">
        <v>1</v>
      </c>
      <c r="H165" s="14">
        <f>5/9*100</f>
        <v>55.555555555555557</v>
      </c>
      <c r="I165" s="10">
        <v>155000000</v>
      </c>
      <c r="J165" s="10">
        <v>47750000</v>
      </c>
      <c r="K165" s="11">
        <v>3.2460732980000002</v>
      </c>
      <c r="L165" s="10">
        <v>25956</v>
      </c>
      <c r="M165" s="10">
        <v>-12512</v>
      </c>
      <c r="N165" s="11">
        <v>-207.44900000000001</v>
      </c>
      <c r="O165" s="12">
        <f t="shared" si="0"/>
        <v>207.44900000000001</v>
      </c>
      <c r="P165" s="13">
        <v>62.79</v>
      </c>
    </row>
    <row r="166" spans="1:16" ht="16.5" customHeight="1">
      <c r="A166" s="7">
        <v>164</v>
      </c>
      <c r="B166" s="8">
        <v>69260</v>
      </c>
      <c r="C166" s="8">
        <v>426086</v>
      </c>
      <c r="D166" s="8" t="s">
        <v>444</v>
      </c>
      <c r="E166" s="8" t="s">
        <v>445</v>
      </c>
      <c r="F166" s="8" t="s">
        <v>446</v>
      </c>
      <c r="G166" s="9" t="b">
        <v>0</v>
      </c>
      <c r="H166" s="14">
        <f>2/7*100</f>
        <v>28.571428571428569</v>
      </c>
      <c r="I166" s="10">
        <v>372000000</v>
      </c>
      <c r="J166" s="10">
        <v>79333333.333333299</v>
      </c>
      <c r="K166" s="11">
        <v>4.6890756299999996</v>
      </c>
      <c r="L166" s="10">
        <v>38371</v>
      </c>
      <c r="M166" s="10">
        <v>49787</v>
      </c>
      <c r="N166" s="11">
        <v>77.070319999999995</v>
      </c>
      <c r="O166" s="12">
        <f t="shared" si="0"/>
        <v>77.070319999999995</v>
      </c>
      <c r="P166" s="13">
        <v>43.41</v>
      </c>
    </row>
    <row r="167" spans="1:16" ht="16.5" customHeight="1">
      <c r="A167" s="7">
        <v>165</v>
      </c>
      <c r="B167" s="8">
        <v>192080</v>
      </c>
      <c r="C167" s="8">
        <v>1010110</v>
      </c>
      <c r="D167" s="8" t="s">
        <v>447</v>
      </c>
      <c r="E167" s="8" t="s">
        <v>448</v>
      </c>
      <c r="F167" s="8" t="s">
        <v>448</v>
      </c>
      <c r="G167" s="9" t="b">
        <v>1</v>
      </c>
      <c r="H167" s="14">
        <f>3/6*100</f>
        <v>50</v>
      </c>
      <c r="I167" s="10">
        <v>208000000</v>
      </c>
      <c r="J167" s="10">
        <v>69000000</v>
      </c>
      <c r="K167" s="11">
        <v>3.0144927539999999</v>
      </c>
      <c r="L167" s="10">
        <v>5941</v>
      </c>
      <c r="M167" s="10">
        <v>112304</v>
      </c>
      <c r="N167" s="11">
        <v>5.2901049999999996</v>
      </c>
      <c r="O167" s="12">
        <f t="shared" si="0"/>
        <v>5.2901049999999996</v>
      </c>
      <c r="P167" s="13">
        <v>40.270000000000003</v>
      </c>
    </row>
    <row r="168" spans="1:16" ht="16.5" customHeight="1">
      <c r="A168" s="7">
        <v>166</v>
      </c>
      <c r="B168" s="8">
        <v>79160</v>
      </c>
      <c r="C168" s="8">
        <v>303873</v>
      </c>
      <c r="D168" s="8" t="s">
        <v>449</v>
      </c>
      <c r="E168" s="8" t="s">
        <v>450</v>
      </c>
      <c r="F168" s="8" t="s">
        <v>450</v>
      </c>
      <c r="G168" s="9" t="b">
        <v>1</v>
      </c>
      <c r="H168" s="14">
        <f>3/5*100</f>
        <v>60</v>
      </c>
      <c r="I168" s="10">
        <v>323000000</v>
      </c>
      <c r="J168" s="10">
        <v>49500000</v>
      </c>
      <c r="K168" s="11">
        <v>6.525252525</v>
      </c>
      <c r="L168" s="10"/>
      <c r="M168" s="10">
        <v>-635415</v>
      </c>
      <c r="N168" s="11">
        <v>0</v>
      </c>
      <c r="O168" s="12">
        <f t="shared" si="0"/>
        <v>0</v>
      </c>
      <c r="P168" s="13">
        <v>38.4</v>
      </c>
    </row>
    <row r="169" spans="1:16" ht="16.5" customHeight="1">
      <c r="A169" s="7">
        <v>167</v>
      </c>
      <c r="B169" s="8">
        <v>3850</v>
      </c>
      <c r="C169" s="8">
        <v>123143</v>
      </c>
      <c r="D169" s="8" t="s">
        <v>451</v>
      </c>
      <c r="E169" s="8" t="s">
        <v>452</v>
      </c>
      <c r="F169" s="8" t="s">
        <v>452</v>
      </c>
      <c r="G169" s="9" t="b">
        <v>1</v>
      </c>
      <c r="H169" s="14">
        <f>2/6*100</f>
        <v>33.333333333333329</v>
      </c>
      <c r="I169" s="10">
        <v>252371000</v>
      </c>
      <c r="J169" s="10">
        <v>58834000</v>
      </c>
      <c r="K169" s="11">
        <v>4.2895434610000001</v>
      </c>
      <c r="L169" s="10">
        <v>4511</v>
      </c>
      <c r="M169" s="10">
        <v>26860</v>
      </c>
      <c r="N169" s="11">
        <v>16.79449</v>
      </c>
      <c r="O169" s="12">
        <f t="shared" si="0"/>
        <v>16.79449</v>
      </c>
      <c r="P169" s="13">
        <v>43.78</v>
      </c>
    </row>
    <row r="170" spans="1:16" ht="16.5" customHeight="1">
      <c r="A170" s="7">
        <v>168</v>
      </c>
      <c r="B170" s="8">
        <v>3240</v>
      </c>
      <c r="C170" s="8">
        <v>153393</v>
      </c>
      <c r="D170" s="8" t="s">
        <v>453</v>
      </c>
      <c r="E170" s="8" t="s">
        <v>454</v>
      </c>
      <c r="F170" s="8" t="s">
        <v>455</v>
      </c>
      <c r="G170" s="9" t="b">
        <v>1</v>
      </c>
      <c r="H170" s="14">
        <f>3/5*100</f>
        <v>60</v>
      </c>
      <c r="I170" s="10">
        <v>161000000</v>
      </c>
      <c r="J170" s="10">
        <v>53000000</v>
      </c>
      <c r="K170" s="11">
        <v>3.0377358490000002</v>
      </c>
      <c r="L170" s="10">
        <v>1305</v>
      </c>
      <c r="M170" s="10">
        <v>108313</v>
      </c>
      <c r="N170" s="11">
        <v>1.204842</v>
      </c>
      <c r="O170" s="12">
        <f t="shared" si="0"/>
        <v>1.204842</v>
      </c>
      <c r="P170" s="13">
        <v>50.01</v>
      </c>
    </row>
    <row r="171" spans="1:16" ht="16.5" customHeight="1">
      <c r="A171" s="7">
        <v>169</v>
      </c>
      <c r="B171" s="8">
        <v>1120</v>
      </c>
      <c r="C171" s="8">
        <v>120076</v>
      </c>
      <c r="D171" s="8" t="s">
        <v>456</v>
      </c>
      <c r="E171" s="8" t="s">
        <v>457</v>
      </c>
      <c r="F171" s="8" t="s">
        <v>457</v>
      </c>
      <c r="G171" s="9" t="b">
        <v>1</v>
      </c>
      <c r="H171" s="14">
        <f>4/7*100</f>
        <v>57.142857142857139</v>
      </c>
      <c r="I171" s="10">
        <v>214000000</v>
      </c>
      <c r="J171" s="10">
        <v>83500000</v>
      </c>
      <c r="K171" s="11">
        <v>2.5628742510000002</v>
      </c>
      <c r="L171" s="10">
        <v>14387</v>
      </c>
      <c r="M171" s="10">
        <v>297587</v>
      </c>
      <c r="N171" s="11">
        <v>4.8345529999999997</v>
      </c>
      <c r="O171" s="12">
        <f t="shared" si="0"/>
        <v>4.8345529999999997</v>
      </c>
      <c r="P171" s="13">
        <v>26.28</v>
      </c>
    </row>
    <row r="172" spans="1:16" ht="16.5" customHeight="1">
      <c r="A172" s="7">
        <v>170</v>
      </c>
      <c r="B172" s="8">
        <v>4490</v>
      </c>
      <c r="C172" s="8">
        <v>133858</v>
      </c>
      <c r="D172" s="8" t="s">
        <v>458</v>
      </c>
      <c r="E172" s="8" t="s">
        <v>459</v>
      </c>
      <c r="F172" s="8" t="s">
        <v>459</v>
      </c>
      <c r="G172" s="9" t="b">
        <v>1</v>
      </c>
      <c r="H172" s="14">
        <f>3/7*100</f>
        <v>42.857142857142854</v>
      </c>
      <c r="I172" s="10">
        <v>375660000</v>
      </c>
      <c r="J172" s="10">
        <v>75713000</v>
      </c>
      <c r="K172" s="11">
        <v>4.9616314240000001</v>
      </c>
      <c r="L172" s="10">
        <v>6701</v>
      </c>
      <c r="M172" s="10">
        <v>66261</v>
      </c>
      <c r="N172" s="11">
        <v>10.11304</v>
      </c>
      <c r="O172" s="12">
        <f t="shared" si="0"/>
        <v>10.11304</v>
      </c>
      <c r="P172" s="13">
        <v>41.53</v>
      </c>
    </row>
    <row r="173" spans="1:16" ht="16.5" customHeight="1">
      <c r="A173" s="7">
        <v>171</v>
      </c>
      <c r="B173" s="8">
        <v>79550</v>
      </c>
      <c r="C173" s="8">
        <v>503668</v>
      </c>
      <c r="D173" s="8" t="s">
        <v>460</v>
      </c>
      <c r="E173" s="8" t="s">
        <v>461</v>
      </c>
      <c r="F173" s="8" t="s">
        <v>462</v>
      </c>
      <c r="G173" s="9" t="s">
        <v>245</v>
      </c>
      <c r="H173" s="14">
        <f>4/7*100</f>
        <v>57.142857142857139</v>
      </c>
      <c r="I173" s="10">
        <v>207000000</v>
      </c>
      <c r="J173" s="10">
        <v>74500000</v>
      </c>
      <c r="K173" s="11">
        <v>2.77852349</v>
      </c>
      <c r="L173" s="10">
        <v>19503</v>
      </c>
      <c r="M173" s="10">
        <v>57882</v>
      </c>
      <c r="N173" s="11">
        <v>33.694409999999998</v>
      </c>
      <c r="O173" s="12">
        <f t="shared" si="0"/>
        <v>33.694409999999998</v>
      </c>
      <c r="P173" s="13">
        <v>47.05</v>
      </c>
    </row>
    <row r="174" spans="1:16" ht="16.5" customHeight="1">
      <c r="A174" s="7">
        <v>172</v>
      </c>
      <c r="B174" s="8">
        <v>161890</v>
      </c>
      <c r="C174" s="8">
        <v>939331</v>
      </c>
      <c r="D174" s="8" t="s">
        <v>463</v>
      </c>
      <c r="E174" s="8" t="s">
        <v>464</v>
      </c>
      <c r="F174" s="8" t="s">
        <v>465</v>
      </c>
      <c r="G174" s="9" t="b">
        <v>0</v>
      </c>
      <c r="H174" s="14">
        <f>2/6*100</f>
        <v>33.333333333333329</v>
      </c>
      <c r="I174" s="10">
        <v>265713254</v>
      </c>
      <c r="J174" s="10">
        <v>77500000</v>
      </c>
      <c r="K174" s="11">
        <v>3.428558116</v>
      </c>
      <c r="L174" s="10">
        <v>7894</v>
      </c>
      <c r="M174" s="10">
        <v>160270</v>
      </c>
      <c r="N174" s="11">
        <v>4.9254379999999998</v>
      </c>
      <c r="O174" s="12">
        <f t="shared" si="0"/>
        <v>4.9254379999999998</v>
      </c>
      <c r="P174" s="13">
        <v>30.17</v>
      </c>
    </row>
    <row r="175" spans="1:16" ht="16.5" customHeight="1">
      <c r="A175" s="7">
        <v>173</v>
      </c>
      <c r="B175" s="8">
        <v>214320</v>
      </c>
      <c r="C175" s="8">
        <v>565154</v>
      </c>
      <c r="D175" s="8" t="s">
        <v>466</v>
      </c>
      <c r="E175" s="8" t="s">
        <v>467</v>
      </c>
      <c r="F175" s="8" t="s">
        <v>467</v>
      </c>
      <c r="G175" s="9" t="b">
        <v>1</v>
      </c>
      <c r="H175" s="14">
        <f>3/7*100</f>
        <v>42.857142857142854</v>
      </c>
      <c r="I175" s="10">
        <v>999000000</v>
      </c>
      <c r="J175" s="10">
        <v>82500000</v>
      </c>
      <c r="K175" s="11">
        <v>12.109090910000001</v>
      </c>
      <c r="L175" s="10">
        <v>36000</v>
      </c>
      <c r="M175" s="10">
        <v>63476</v>
      </c>
      <c r="N175" s="11">
        <v>56.714350000000003</v>
      </c>
      <c r="O175" s="12">
        <f t="shared" si="0"/>
        <v>56.714350000000003</v>
      </c>
      <c r="P175" s="13">
        <v>19.690000000000001</v>
      </c>
    </row>
    <row r="176" spans="1:16" ht="16.5" customHeight="1">
      <c r="A176" s="7">
        <v>174</v>
      </c>
      <c r="B176" s="8">
        <v>57050</v>
      </c>
      <c r="C176" s="8">
        <v>412597</v>
      </c>
      <c r="D176" s="8" t="s">
        <v>468</v>
      </c>
      <c r="E176" s="8" t="s">
        <v>469</v>
      </c>
      <c r="F176" s="8" t="s">
        <v>470</v>
      </c>
      <c r="G176" s="9" t="b">
        <v>1</v>
      </c>
      <c r="H176" s="9" t="s">
        <v>26</v>
      </c>
      <c r="I176" s="10">
        <v>988000000</v>
      </c>
      <c r="J176" s="10">
        <v>59500000</v>
      </c>
      <c r="K176" s="11">
        <v>16.605042019999999</v>
      </c>
      <c r="L176" s="10">
        <v>25185</v>
      </c>
      <c r="M176" s="10">
        <v>112708</v>
      </c>
      <c r="N176" s="11">
        <v>22.34535</v>
      </c>
      <c r="O176" s="12">
        <f t="shared" si="0"/>
        <v>22.34535</v>
      </c>
      <c r="P176" s="13">
        <v>25.01</v>
      </c>
    </row>
    <row r="177" spans="1:16" ht="16.5" customHeight="1">
      <c r="A177" s="7">
        <v>175</v>
      </c>
      <c r="B177" s="8">
        <v>42670</v>
      </c>
      <c r="C177" s="8">
        <v>344287</v>
      </c>
      <c r="D177" s="8" t="s">
        <v>471</v>
      </c>
      <c r="E177" s="8" t="s">
        <v>472</v>
      </c>
      <c r="F177" s="8" t="s">
        <v>473</v>
      </c>
      <c r="G177" s="9" t="b">
        <v>1</v>
      </c>
      <c r="H177" s="14">
        <f t="shared" ref="H177:H178" si="13">3/5*100</f>
        <v>60</v>
      </c>
      <c r="I177" s="10">
        <v>211000000</v>
      </c>
      <c r="J177" s="10">
        <v>72666666.666666597</v>
      </c>
      <c r="K177" s="11">
        <v>2.9036697249999999</v>
      </c>
      <c r="L177" s="10"/>
      <c r="M177" s="10">
        <v>148834</v>
      </c>
      <c r="N177" s="11">
        <v>0</v>
      </c>
      <c r="O177" s="12">
        <f t="shared" si="0"/>
        <v>0</v>
      </c>
      <c r="P177" s="13">
        <v>34.97</v>
      </c>
    </row>
    <row r="178" spans="1:16" ht="16.5" customHeight="1">
      <c r="A178" s="7">
        <v>176</v>
      </c>
      <c r="B178" s="8">
        <v>284740</v>
      </c>
      <c r="C178" s="8">
        <v>1267684</v>
      </c>
      <c r="D178" s="8" t="s">
        <v>474</v>
      </c>
      <c r="E178" s="8" t="s">
        <v>475</v>
      </c>
      <c r="F178" s="8" t="s">
        <v>475</v>
      </c>
      <c r="G178" s="9" t="b">
        <v>1</v>
      </c>
      <c r="H178" s="14">
        <f t="shared" si="13"/>
        <v>60</v>
      </c>
      <c r="I178" s="10">
        <v>111000000</v>
      </c>
      <c r="J178" s="10">
        <v>55500000</v>
      </c>
      <c r="K178" s="11">
        <v>2</v>
      </c>
      <c r="L178" s="10">
        <v>13453</v>
      </c>
      <c r="M178" s="10">
        <v>86583</v>
      </c>
      <c r="N178" s="11">
        <v>15.53769</v>
      </c>
      <c r="O178" s="12">
        <f t="shared" si="0"/>
        <v>15.53769</v>
      </c>
      <c r="P178" s="13">
        <v>73.599999999999994</v>
      </c>
    </row>
    <row r="179" spans="1:16" ht="16.5" customHeight="1">
      <c r="A179" s="7">
        <v>177</v>
      </c>
      <c r="B179" s="8">
        <v>20000</v>
      </c>
      <c r="C179" s="8">
        <v>188089</v>
      </c>
      <c r="D179" s="8" t="s">
        <v>476</v>
      </c>
      <c r="E179" s="8" t="s">
        <v>477</v>
      </c>
      <c r="F179" s="8" t="s">
        <v>477</v>
      </c>
      <c r="G179" s="9" t="b">
        <v>1</v>
      </c>
      <c r="H179" s="9" t="s">
        <v>359</v>
      </c>
      <c r="I179" s="10">
        <v>168606000</v>
      </c>
      <c r="J179" s="10">
        <v>70144000</v>
      </c>
      <c r="K179" s="11">
        <v>2.4037123629999999</v>
      </c>
      <c r="L179" s="10">
        <v>9886</v>
      </c>
      <c r="M179" s="10">
        <v>84889</v>
      </c>
      <c r="N179" s="11">
        <v>11.645799999999999</v>
      </c>
      <c r="O179" s="12">
        <f t="shared" si="0"/>
        <v>11.645799999999999</v>
      </c>
      <c r="P179" s="13">
        <v>34.64</v>
      </c>
    </row>
    <row r="180" spans="1:16" ht="16.5" customHeight="1">
      <c r="A180" s="7">
        <v>178</v>
      </c>
      <c r="B180" s="8">
        <v>1800</v>
      </c>
      <c r="C180" s="8">
        <v>117577</v>
      </c>
      <c r="D180" s="8" t="s">
        <v>478</v>
      </c>
      <c r="E180" s="8" t="s">
        <v>195</v>
      </c>
      <c r="F180" s="8" t="s">
        <v>195</v>
      </c>
      <c r="G180" s="9" t="b">
        <v>1</v>
      </c>
      <c r="H180" s="9" t="s">
        <v>196</v>
      </c>
      <c r="I180" s="10">
        <v>340000000</v>
      </c>
      <c r="J180" s="10">
        <v>418500000</v>
      </c>
      <c r="K180" s="11">
        <v>0.81242532899999997</v>
      </c>
      <c r="L180" s="10">
        <v>25114</v>
      </c>
      <c r="M180" s="10">
        <v>77512</v>
      </c>
      <c r="N180" s="11">
        <v>32.40014</v>
      </c>
      <c r="O180" s="12">
        <f t="shared" si="0"/>
        <v>32.40014</v>
      </c>
      <c r="P180" s="13">
        <v>63.8</v>
      </c>
    </row>
    <row r="181" spans="1:16" ht="16.5" customHeight="1">
      <c r="A181" s="7">
        <v>179</v>
      </c>
      <c r="B181" s="8">
        <v>241590</v>
      </c>
      <c r="C181" s="8">
        <v>1128613</v>
      </c>
      <c r="D181" s="8" t="s">
        <v>479</v>
      </c>
      <c r="E181" s="8" t="s">
        <v>480</v>
      </c>
      <c r="F181" s="8" t="s">
        <v>480</v>
      </c>
      <c r="G181" s="9" t="b">
        <v>1</v>
      </c>
      <c r="H181" s="9" t="s">
        <v>359</v>
      </c>
      <c r="I181" s="10">
        <v>84000000</v>
      </c>
      <c r="J181" s="10">
        <v>84000000</v>
      </c>
      <c r="K181" s="11">
        <v>1</v>
      </c>
      <c r="L181" s="10">
        <v>2724</v>
      </c>
      <c r="M181" s="10">
        <v>40100</v>
      </c>
      <c r="N181" s="11">
        <v>6.7930169999999999</v>
      </c>
      <c r="O181" s="12">
        <f t="shared" si="0"/>
        <v>6.7930169999999999</v>
      </c>
      <c r="P181" s="13">
        <v>71.73</v>
      </c>
    </row>
    <row r="182" spans="1:16" ht="16.5" customHeight="1">
      <c r="A182" s="7">
        <v>180</v>
      </c>
      <c r="B182" s="8">
        <v>6120</v>
      </c>
      <c r="C182" s="8">
        <v>131832</v>
      </c>
      <c r="D182" s="8" t="s">
        <v>481</v>
      </c>
      <c r="E182" s="8" t="s">
        <v>482</v>
      </c>
      <c r="F182" s="8" t="s">
        <v>483</v>
      </c>
      <c r="G182" s="9" t="b">
        <v>0</v>
      </c>
      <c r="H182" s="14">
        <f>4/7*100</f>
        <v>57.142857142857139</v>
      </c>
      <c r="I182" s="10">
        <v>390000000</v>
      </c>
      <c r="J182" s="10">
        <v>89000000</v>
      </c>
      <c r="K182" s="11">
        <v>4.3820224720000001</v>
      </c>
      <c r="L182" s="10">
        <v>20451</v>
      </c>
      <c r="M182" s="10">
        <v>267001</v>
      </c>
      <c r="N182" s="11">
        <v>7.6595219999999999</v>
      </c>
      <c r="O182" s="12">
        <f t="shared" si="0"/>
        <v>7.6595219999999999</v>
      </c>
      <c r="P182" s="13">
        <v>45.07</v>
      </c>
    </row>
    <row r="183" spans="1:16" ht="16.5" customHeight="1">
      <c r="A183" s="7">
        <v>181</v>
      </c>
      <c r="B183" s="8">
        <v>5440</v>
      </c>
      <c r="C183" s="8">
        <v>105280</v>
      </c>
      <c r="D183" s="8" t="s">
        <v>484</v>
      </c>
      <c r="E183" s="8" t="s">
        <v>485</v>
      </c>
      <c r="F183" s="8" t="s">
        <v>485</v>
      </c>
      <c r="G183" s="9" t="b">
        <v>1</v>
      </c>
      <c r="H183" s="9" t="s">
        <v>486</v>
      </c>
      <c r="I183" s="10">
        <v>250000000</v>
      </c>
      <c r="J183" s="10">
        <v>43294250</v>
      </c>
      <c r="K183" s="11">
        <v>5.7744388689999999</v>
      </c>
      <c r="L183" s="10">
        <v>18334</v>
      </c>
      <c r="M183" s="10">
        <v>71136</v>
      </c>
      <c r="N183" s="11">
        <v>25.77317</v>
      </c>
      <c r="O183" s="12">
        <f t="shared" si="0"/>
        <v>25.77317</v>
      </c>
      <c r="P183" s="13">
        <v>38.4</v>
      </c>
    </row>
    <row r="184" spans="1:16" ht="16.5" customHeight="1">
      <c r="A184" s="7">
        <v>182</v>
      </c>
      <c r="B184" s="8">
        <v>6040</v>
      </c>
      <c r="C184" s="8">
        <v>118026</v>
      </c>
      <c r="D184" s="8" t="s">
        <v>487</v>
      </c>
      <c r="E184" s="8" t="s">
        <v>488</v>
      </c>
      <c r="F184" s="8"/>
      <c r="G184" s="9" t="b">
        <v>1</v>
      </c>
      <c r="H184" s="14">
        <f>2/5*100</f>
        <v>40</v>
      </c>
      <c r="I184" s="10">
        <v>159000000</v>
      </c>
      <c r="J184" s="10">
        <v>62000000</v>
      </c>
      <c r="K184" s="11">
        <v>2.5645161289999998</v>
      </c>
      <c r="L184" s="10">
        <v>17055</v>
      </c>
      <c r="M184" s="10">
        <v>240629</v>
      </c>
      <c r="N184" s="11">
        <v>7.0876739999999998</v>
      </c>
      <c r="O184" s="12">
        <f t="shared" si="0"/>
        <v>7.0876739999999998</v>
      </c>
      <c r="P184" s="13">
        <v>63.3</v>
      </c>
    </row>
    <row r="185" spans="1:16" ht="16.5" customHeight="1">
      <c r="A185" s="7">
        <v>183</v>
      </c>
      <c r="B185" s="8">
        <v>3520</v>
      </c>
      <c r="C185" s="8">
        <v>141149</v>
      </c>
      <c r="D185" s="8" t="s">
        <v>489</v>
      </c>
      <c r="E185" s="8" t="s">
        <v>490</v>
      </c>
      <c r="F185" s="8" t="s">
        <v>490</v>
      </c>
      <c r="G185" s="9" t="b">
        <v>1</v>
      </c>
      <c r="H185" s="14">
        <f>3/5*100</f>
        <v>60</v>
      </c>
      <c r="I185" s="10">
        <v>105000000</v>
      </c>
      <c r="J185" s="10">
        <v>60500000</v>
      </c>
      <c r="K185" s="11">
        <v>1.7355371900000001</v>
      </c>
      <c r="L185" s="10"/>
      <c r="M185" s="10">
        <v>-186</v>
      </c>
      <c r="N185" s="11">
        <v>0</v>
      </c>
      <c r="O185" s="12">
        <f t="shared" si="0"/>
        <v>0</v>
      </c>
      <c r="P185" s="13">
        <v>52.45</v>
      </c>
    </row>
    <row r="186" spans="1:16" ht="16.5" customHeight="1">
      <c r="A186" s="7">
        <v>184</v>
      </c>
      <c r="B186" s="8">
        <v>70</v>
      </c>
      <c r="C186" s="8">
        <v>126937</v>
      </c>
      <c r="D186" s="8" t="s">
        <v>491</v>
      </c>
      <c r="E186" s="8" t="s">
        <v>492</v>
      </c>
      <c r="F186" s="8" t="s">
        <v>493</v>
      </c>
      <c r="G186" s="9" t="b">
        <v>0</v>
      </c>
      <c r="H186" s="14">
        <f>3/6*100</f>
        <v>50</v>
      </c>
      <c r="I186" s="10">
        <v>467000000</v>
      </c>
      <c r="J186" s="10">
        <v>77511500</v>
      </c>
      <c r="K186" s="11">
        <v>6.0249124319999998</v>
      </c>
      <c r="L186" s="10">
        <v>17429</v>
      </c>
      <c r="M186" s="10">
        <v>143265</v>
      </c>
      <c r="N186" s="11">
        <v>12.165570000000001</v>
      </c>
      <c r="O186" s="12">
        <f t="shared" si="0"/>
        <v>12.165570000000001</v>
      </c>
      <c r="P186" s="13">
        <v>38.729999999999997</v>
      </c>
    </row>
    <row r="187" spans="1:16" ht="16.5" customHeight="1">
      <c r="A187" s="7">
        <v>185</v>
      </c>
      <c r="B187" s="8">
        <v>114090</v>
      </c>
      <c r="C187" s="8">
        <v>557508</v>
      </c>
      <c r="D187" s="8" t="s">
        <v>494</v>
      </c>
      <c r="E187" s="8" t="s">
        <v>495</v>
      </c>
      <c r="F187" s="8" t="s">
        <v>495</v>
      </c>
      <c r="G187" s="9" t="b">
        <v>1</v>
      </c>
      <c r="H187" s="14">
        <f>5/10*100</f>
        <v>50</v>
      </c>
      <c r="I187" s="10">
        <v>94170000</v>
      </c>
      <c r="J187" s="10">
        <v>63568500</v>
      </c>
      <c r="K187" s="11">
        <v>1.481394087</v>
      </c>
      <c r="L187" s="10"/>
      <c r="M187" s="10">
        <v>-64327</v>
      </c>
      <c r="N187" s="11">
        <v>0</v>
      </c>
      <c r="O187" s="12">
        <f t="shared" si="0"/>
        <v>0</v>
      </c>
      <c r="P187" s="13">
        <v>51</v>
      </c>
    </row>
    <row r="188" spans="1:16" ht="16.5" customHeight="1">
      <c r="A188" s="7">
        <v>186</v>
      </c>
      <c r="B188" s="8">
        <v>105630</v>
      </c>
      <c r="C188" s="8">
        <v>728638</v>
      </c>
      <c r="D188" s="8" t="s">
        <v>496</v>
      </c>
      <c r="E188" s="8" t="s">
        <v>497</v>
      </c>
      <c r="F188" s="8"/>
      <c r="G188" s="9" t="b">
        <v>1</v>
      </c>
      <c r="H188" s="14">
        <f>3/7*100</f>
        <v>42.857142857142854</v>
      </c>
      <c r="I188" s="10">
        <v>222258000</v>
      </c>
      <c r="J188" s="10">
        <v>72330500</v>
      </c>
      <c r="K188" s="11">
        <v>3.0728116079999999</v>
      </c>
      <c r="L188" s="10">
        <v>19620</v>
      </c>
      <c r="M188" s="10">
        <v>77976</v>
      </c>
      <c r="N188" s="11">
        <v>25.16159</v>
      </c>
      <c r="O188" s="12">
        <f t="shared" si="0"/>
        <v>25.16159</v>
      </c>
      <c r="P188" s="13">
        <v>56.66</v>
      </c>
    </row>
    <row r="189" spans="1:16" ht="16.5" customHeight="1">
      <c r="A189" s="7">
        <v>187</v>
      </c>
      <c r="B189" s="8">
        <v>103140</v>
      </c>
      <c r="C189" s="8">
        <v>684714</v>
      </c>
      <c r="D189" s="8" t="s">
        <v>498</v>
      </c>
      <c r="E189" s="8" t="s">
        <v>499</v>
      </c>
      <c r="F189" s="8" t="s">
        <v>499</v>
      </c>
      <c r="G189" s="9" t="b">
        <v>1</v>
      </c>
      <c r="H189" s="14">
        <f t="shared" ref="H189:H190" si="14">4/7*100</f>
        <v>57.142857142857139</v>
      </c>
      <c r="I189" s="10">
        <v>673335000</v>
      </c>
      <c r="J189" s="10">
        <v>68404250</v>
      </c>
      <c r="K189" s="11">
        <v>9.8434673279999991</v>
      </c>
      <c r="L189" s="10">
        <v>16808</v>
      </c>
      <c r="M189" s="10">
        <v>71896</v>
      </c>
      <c r="N189" s="11">
        <v>23.378209999999999</v>
      </c>
      <c r="O189" s="12">
        <f t="shared" si="0"/>
        <v>23.378209999999999</v>
      </c>
      <c r="P189" s="13">
        <v>38</v>
      </c>
    </row>
    <row r="190" spans="1:16" ht="16.5" customHeight="1">
      <c r="A190" s="7">
        <v>188</v>
      </c>
      <c r="B190" s="8">
        <v>108670</v>
      </c>
      <c r="C190" s="8">
        <v>759513</v>
      </c>
      <c r="D190" s="8" t="s">
        <v>500</v>
      </c>
      <c r="E190" s="8" t="s">
        <v>501</v>
      </c>
      <c r="F190" s="8" t="s">
        <v>502</v>
      </c>
      <c r="G190" s="9" t="b">
        <v>1</v>
      </c>
      <c r="H190" s="14">
        <f t="shared" si="14"/>
        <v>57.142857142857139</v>
      </c>
      <c r="I190" s="10">
        <v>459000000</v>
      </c>
      <c r="J190" s="10">
        <v>65500000</v>
      </c>
      <c r="K190" s="11">
        <v>7.007633588</v>
      </c>
      <c r="L190" s="10">
        <v>3045</v>
      </c>
      <c r="M190" s="10">
        <v>-79466</v>
      </c>
      <c r="N190" s="11">
        <v>-3.8318300000000001</v>
      </c>
      <c r="O190" s="12">
        <f t="shared" si="0"/>
        <v>3.8318300000000001</v>
      </c>
      <c r="P190" s="13">
        <v>30.07</v>
      </c>
    </row>
    <row r="191" spans="1:16" ht="16.5" customHeight="1">
      <c r="A191" s="7">
        <v>189</v>
      </c>
      <c r="B191" s="8">
        <v>2350</v>
      </c>
      <c r="C191" s="8">
        <v>173874</v>
      </c>
      <c r="D191" s="8" t="s">
        <v>503</v>
      </c>
      <c r="E191" s="8" t="s">
        <v>504</v>
      </c>
      <c r="F191" s="8" t="s">
        <v>505</v>
      </c>
      <c r="G191" s="9" t="b">
        <v>1</v>
      </c>
      <c r="H191" s="14">
        <f>3/5*100</f>
        <v>60</v>
      </c>
      <c r="I191" s="10">
        <v>320000000</v>
      </c>
      <c r="J191" s="10">
        <v>47000000</v>
      </c>
      <c r="K191" s="11">
        <v>6.8085106379999996</v>
      </c>
      <c r="L191" s="10">
        <v>10812</v>
      </c>
      <c r="M191" s="10">
        <v>-16596</v>
      </c>
      <c r="N191" s="11">
        <v>-65.148200000000003</v>
      </c>
      <c r="O191" s="12">
        <f t="shared" si="0"/>
        <v>65.148200000000003</v>
      </c>
      <c r="P191" s="13">
        <v>44.25</v>
      </c>
    </row>
    <row r="192" spans="1:16" ht="16.5" customHeight="1">
      <c r="A192" s="7">
        <v>190</v>
      </c>
      <c r="B192" s="8">
        <v>71840</v>
      </c>
      <c r="C192" s="8">
        <v>158307</v>
      </c>
      <c r="D192" s="8" t="s">
        <v>506</v>
      </c>
      <c r="E192" s="8" t="s">
        <v>507</v>
      </c>
      <c r="F192" s="8" t="s">
        <v>507</v>
      </c>
      <c r="G192" s="9" t="b">
        <v>1</v>
      </c>
      <c r="H192" s="14">
        <f>5/9*100</f>
        <v>55.555555555555557</v>
      </c>
      <c r="I192" s="10">
        <v>156475000</v>
      </c>
      <c r="J192" s="10">
        <v>51366750</v>
      </c>
      <c r="K192" s="11">
        <v>3.0462312680000001</v>
      </c>
      <c r="L192" s="10">
        <v>28329</v>
      </c>
      <c r="M192" s="10">
        <v>28721</v>
      </c>
      <c r="N192" s="11">
        <v>98.635149999999996</v>
      </c>
      <c r="O192" s="12">
        <f t="shared" si="0"/>
        <v>98.635149999999996</v>
      </c>
      <c r="P192" s="13">
        <v>61.01</v>
      </c>
    </row>
    <row r="193" spans="1:16" ht="16.5" customHeight="1">
      <c r="A193" s="7">
        <v>191</v>
      </c>
      <c r="B193" s="8">
        <v>49770</v>
      </c>
      <c r="C193" s="8">
        <v>340917</v>
      </c>
      <c r="D193" s="8" t="s">
        <v>508</v>
      </c>
      <c r="E193" s="8" t="s">
        <v>509</v>
      </c>
      <c r="F193" s="8" t="s">
        <v>509</v>
      </c>
      <c r="G193" s="9" t="b">
        <v>1</v>
      </c>
      <c r="H193" s="14">
        <f>1/4*100</f>
        <v>25</v>
      </c>
      <c r="I193" s="10">
        <v>210000000</v>
      </c>
      <c r="J193" s="10">
        <v>46050000</v>
      </c>
      <c r="K193" s="11">
        <v>4.5602605860000001</v>
      </c>
      <c r="L193" s="10">
        <v>13507</v>
      </c>
      <c r="M193" s="10">
        <v>77931</v>
      </c>
      <c r="N193" s="11">
        <v>17.332000000000001</v>
      </c>
      <c r="O193" s="12">
        <f t="shared" si="0"/>
        <v>17.332000000000001</v>
      </c>
      <c r="P193" s="13">
        <v>74.38</v>
      </c>
    </row>
    <row r="194" spans="1:16" ht="16.5" customHeight="1">
      <c r="A194" s="7">
        <v>192</v>
      </c>
      <c r="B194" s="8">
        <v>383800</v>
      </c>
      <c r="C194" s="8">
        <v>1562589</v>
      </c>
      <c r="D194" s="8" t="s">
        <v>510</v>
      </c>
      <c r="E194" s="8" t="s">
        <v>511</v>
      </c>
      <c r="F194" s="8" t="s">
        <v>512</v>
      </c>
      <c r="G194" s="9" t="b">
        <v>1</v>
      </c>
      <c r="H194" s="14">
        <f>4/7*100</f>
        <v>57.142857142857139</v>
      </c>
      <c r="I194" s="10"/>
      <c r="J194" s="10"/>
      <c r="K194" s="10"/>
      <c r="L194" s="10"/>
      <c r="M194" s="10"/>
      <c r="N194" s="10"/>
      <c r="O194" s="12">
        <f t="shared" si="0"/>
        <v>0</v>
      </c>
      <c r="P194" s="13">
        <v>0</v>
      </c>
    </row>
    <row r="195" spans="1:16" ht="16.5" customHeight="1">
      <c r="A195" s="7">
        <v>193</v>
      </c>
      <c r="B195" s="8">
        <v>64960</v>
      </c>
      <c r="C195" s="8">
        <v>398792</v>
      </c>
      <c r="D195" s="8" t="s">
        <v>513</v>
      </c>
      <c r="E195" s="8" t="s">
        <v>514</v>
      </c>
      <c r="F195" s="8" t="s">
        <v>514</v>
      </c>
      <c r="G195" s="9" t="b">
        <v>1</v>
      </c>
      <c r="H195" s="9" t="s">
        <v>515</v>
      </c>
      <c r="I195" s="10">
        <v>202000000</v>
      </c>
      <c r="J195" s="10">
        <v>64500000</v>
      </c>
      <c r="K195" s="11">
        <v>3.131782946</v>
      </c>
      <c r="L195" s="10">
        <v>22006</v>
      </c>
      <c r="M195" s="10">
        <v>54441</v>
      </c>
      <c r="N195" s="11">
        <v>40.42174</v>
      </c>
      <c r="O195" s="12">
        <f t="shared" si="0"/>
        <v>40.42174</v>
      </c>
      <c r="P195" s="13">
        <v>40.03</v>
      </c>
    </row>
    <row r="196" spans="1:16" ht="16.5" customHeight="1">
      <c r="A196" s="7">
        <v>194</v>
      </c>
      <c r="B196" s="8">
        <v>7570</v>
      </c>
      <c r="C196" s="8">
        <v>146454</v>
      </c>
      <c r="D196" s="8" t="s">
        <v>516</v>
      </c>
      <c r="E196" s="8" t="s">
        <v>517</v>
      </c>
      <c r="F196" s="8" t="s">
        <v>517</v>
      </c>
      <c r="G196" s="9" t="b">
        <v>1</v>
      </c>
      <c r="H196" s="14">
        <f>3/6*100</f>
        <v>50</v>
      </c>
      <c r="I196" s="10">
        <v>78000000</v>
      </c>
      <c r="J196" s="10">
        <v>57500000</v>
      </c>
      <c r="K196" s="11">
        <v>1.3565217389999999</v>
      </c>
      <c r="L196" s="10">
        <v>2249</v>
      </c>
      <c r="M196" s="10">
        <v>21545</v>
      </c>
      <c r="N196" s="11">
        <v>10.43862</v>
      </c>
      <c r="O196" s="12">
        <f t="shared" si="0"/>
        <v>10.43862</v>
      </c>
      <c r="P196" s="13">
        <v>26.27</v>
      </c>
    </row>
    <row r="197" spans="1:16" ht="16.5" customHeight="1">
      <c r="A197" s="7">
        <v>195</v>
      </c>
      <c r="B197" s="8">
        <v>192400</v>
      </c>
      <c r="C197" s="8">
        <v>132354</v>
      </c>
      <c r="D197" s="8" t="s">
        <v>518</v>
      </c>
      <c r="E197" s="8" t="s">
        <v>519</v>
      </c>
      <c r="F197" s="8" t="s">
        <v>519</v>
      </c>
      <c r="G197" s="9" t="b">
        <v>1</v>
      </c>
      <c r="H197" s="14">
        <f>3/5*100</f>
        <v>60</v>
      </c>
      <c r="I197" s="10">
        <v>182000000</v>
      </c>
      <c r="J197" s="10">
        <v>59500000</v>
      </c>
      <c r="K197" s="11">
        <v>3.0588235290000001</v>
      </c>
      <c r="L197" s="10">
        <v>20512</v>
      </c>
      <c r="M197" s="10">
        <v>106711</v>
      </c>
      <c r="N197" s="11">
        <v>19.222010000000001</v>
      </c>
      <c r="O197" s="12">
        <f t="shared" si="0"/>
        <v>19.222010000000001</v>
      </c>
      <c r="P197" s="13">
        <v>67.7</v>
      </c>
    </row>
    <row r="198" spans="1:16" ht="16.5" customHeight="1">
      <c r="A198" s="7">
        <v>196</v>
      </c>
      <c r="B198" s="8">
        <v>1680</v>
      </c>
      <c r="C198" s="8">
        <v>121941</v>
      </c>
      <c r="D198" s="8" t="s">
        <v>520</v>
      </c>
      <c r="E198" s="8" t="s">
        <v>521</v>
      </c>
      <c r="F198" s="8" t="s">
        <v>521</v>
      </c>
      <c r="G198" s="9" t="b">
        <v>1</v>
      </c>
      <c r="H198" s="9" t="s">
        <v>26</v>
      </c>
      <c r="I198" s="10">
        <v>384000000</v>
      </c>
      <c r="J198" s="10">
        <v>62000000</v>
      </c>
      <c r="K198" s="11">
        <v>6.1935483869999999</v>
      </c>
      <c r="L198" s="10">
        <v>25226</v>
      </c>
      <c r="M198" s="10">
        <v>125102</v>
      </c>
      <c r="N198" s="11">
        <v>20.164349999999999</v>
      </c>
      <c r="O198" s="12">
        <f t="shared" si="0"/>
        <v>20.164349999999999</v>
      </c>
      <c r="P198" s="13">
        <v>43.1</v>
      </c>
    </row>
    <row r="199" spans="1:16" ht="16.5" customHeight="1">
      <c r="A199" s="7">
        <v>197</v>
      </c>
      <c r="B199" s="8">
        <v>1060</v>
      </c>
      <c r="C199" s="8">
        <v>149947</v>
      </c>
      <c r="D199" s="8" t="s">
        <v>522</v>
      </c>
      <c r="E199" s="8" t="s">
        <v>523</v>
      </c>
      <c r="F199" s="8"/>
      <c r="G199" s="9" t="b">
        <v>1</v>
      </c>
      <c r="H199" s="14">
        <f>3/7*100</f>
        <v>42.857142857142854</v>
      </c>
      <c r="I199" s="10">
        <v>117000000</v>
      </c>
      <c r="J199" s="10">
        <v>55500000</v>
      </c>
      <c r="K199" s="11">
        <v>2.1081081080000001</v>
      </c>
      <c r="L199" s="10">
        <v>7149</v>
      </c>
      <c r="M199" s="10">
        <v>-15275</v>
      </c>
      <c r="N199" s="11">
        <v>-46.802</v>
      </c>
      <c r="O199" s="12">
        <f t="shared" si="0"/>
        <v>46.802</v>
      </c>
      <c r="P199" s="13">
        <v>39.520000000000003</v>
      </c>
    </row>
    <row r="200" spans="1:16" ht="16.5" customHeight="1">
      <c r="A200" s="7">
        <v>198</v>
      </c>
      <c r="B200" s="8">
        <v>115390</v>
      </c>
      <c r="C200" s="8">
        <v>561866</v>
      </c>
      <c r="D200" s="8" t="s">
        <v>524</v>
      </c>
      <c r="E200" s="8" t="s">
        <v>525</v>
      </c>
      <c r="F200" s="8" t="s">
        <v>526</v>
      </c>
      <c r="G200" s="9" t="b">
        <v>0</v>
      </c>
      <c r="H200" s="14">
        <f>3/8*100</f>
        <v>37.5</v>
      </c>
      <c r="I200" s="10">
        <v>131000000</v>
      </c>
      <c r="J200" s="10">
        <v>44750000</v>
      </c>
      <c r="K200" s="11">
        <v>2.927374302</v>
      </c>
      <c r="L200" s="10"/>
      <c r="M200" s="10">
        <v>11756</v>
      </c>
      <c r="N200" s="11">
        <v>0</v>
      </c>
      <c r="O200" s="12">
        <f t="shared" si="0"/>
        <v>0</v>
      </c>
      <c r="P200" s="13">
        <v>66.069999999999993</v>
      </c>
    </row>
    <row r="201" spans="1:16" ht="16.5" customHeight="1">
      <c r="A201" s="7">
        <v>199</v>
      </c>
      <c r="B201" s="8">
        <v>3230</v>
      </c>
      <c r="C201" s="8">
        <v>126955</v>
      </c>
      <c r="D201" s="8" t="s">
        <v>527</v>
      </c>
      <c r="E201" s="8" t="s">
        <v>528</v>
      </c>
      <c r="F201" s="8" t="s">
        <v>529</v>
      </c>
      <c r="G201" s="9" t="b">
        <v>0</v>
      </c>
      <c r="H201" s="14">
        <f>4/8*100</f>
        <v>50</v>
      </c>
      <c r="I201" s="10">
        <v>215947000</v>
      </c>
      <c r="J201" s="10">
        <v>44168500</v>
      </c>
      <c r="K201" s="11">
        <v>4.8891630910000003</v>
      </c>
      <c r="L201" s="10">
        <v>6026</v>
      </c>
      <c r="M201" s="10">
        <v>67973</v>
      </c>
      <c r="N201" s="11">
        <v>8.8652850000000001</v>
      </c>
      <c r="O201" s="12">
        <f t="shared" si="0"/>
        <v>8.8652850000000001</v>
      </c>
      <c r="P201" s="13">
        <v>44.41</v>
      </c>
    </row>
    <row r="202" spans="1:16" ht="16.5" customHeight="1"/>
    <row r="203" spans="1:16" ht="16.5" customHeight="1"/>
    <row r="204" spans="1:16" ht="16.5" customHeight="1"/>
    <row r="205" spans="1:16" ht="16.5" customHeight="1"/>
    <row r="206" spans="1:16" ht="16.5" customHeight="1"/>
    <row r="207" spans="1:16" ht="16.5" customHeight="1"/>
    <row r="208" spans="1:16" ht="16.5" customHeight="1"/>
    <row r="209" spans="2:15" ht="16.5" customHeight="1"/>
    <row r="210" spans="2:15" ht="16.5" customHeight="1">
      <c r="B210" s="17" t="s">
        <v>530</v>
      </c>
      <c r="C210" s="18" t="s">
        <v>531</v>
      </c>
      <c r="D210" s="18" t="s">
        <v>532</v>
      </c>
      <c r="F210" s="19"/>
      <c r="G210" s="20" t="s">
        <v>533</v>
      </c>
      <c r="H210" s="21" t="s">
        <v>531</v>
      </c>
      <c r="I210" s="21" t="s">
        <v>532</v>
      </c>
      <c r="K210" s="22"/>
      <c r="L210" s="22" t="s">
        <v>6</v>
      </c>
      <c r="M210" s="22" t="s">
        <v>9</v>
      </c>
      <c r="N210" s="22" t="s">
        <v>12</v>
      </c>
      <c r="O210" s="22" t="s">
        <v>13</v>
      </c>
    </row>
    <row r="211" spans="2:15" ht="16.5" customHeight="1">
      <c r="B211" s="23">
        <v>20</v>
      </c>
      <c r="C211" s="24">
        <v>1</v>
      </c>
      <c r="D211" s="25"/>
      <c r="F211" s="26">
        <v>0.1</v>
      </c>
      <c r="G211" s="27">
        <v>1.56328</v>
      </c>
      <c r="H211" s="27">
        <v>10</v>
      </c>
      <c r="I211" s="28" t="s">
        <v>534</v>
      </c>
      <c r="K211" s="29" t="s">
        <v>535</v>
      </c>
      <c r="L211" s="30">
        <v>200</v>
      </c>
      <c r="M211" s="30">
        <v>196</v>
      </c>
      <c r="N211" s="30">
        <v>196</v>
      </c>
      <c r="O211" s="30">
        <v>200</v>
      </c>
    </row>
    <row r="212" spans="2:15" ht="16.5" customHeight="1">
      <c r="B212" s="23">
        <v>40</v>
      </c>
      <c r="C212" s="24">
        <v>2</v>
      </c>
      <c r="D212" s="31"/>
      <c r="F212" s="26">
        <v>0.2</v>
      </c>
      <c r="G212" s="27">
        <v>2.285714</v>
      </c>
      <c r="H212" s="27">
        <v>9</v>
      </c>
      <c r="I212" s="32"/>
      <c r="K212" s="22" t="s">
        <v>536</v>
      </c>
      <c r="L212" s="33">
        <v>53.659480000000002</v>
      </c>
      <c r="M212" s="33">
        <v>6.5349009999999996</v>
      </c>
      <c r="N212" s="33">
        <v>21.713483</v>
      </c>
      <c r="O212" s="33">
        <v>29.00103</v>
      </c>
    </row>
    <row r="213" spans="2:15" ht="16.5" customHeight="1">
      <c r="B213" s="34" t="s">
        <v>537</v>
      </c>
      <c r="C213" s="34">
        <v>3</v>
      </c>
      <c r="D213" s="23" t="s">
        <v>538</v>
      </c>
      <c r="F213" s="26">
        <v>0.3</v>
      </c>
      <c r="G213" s="27">
        <v>2.9470200000000002</v>
      </c>
      <c r="H213" s="27">
        <v>8</v>
      </c>
      <c r="I213" s="32"/>
      <c r="K213" s="29" t="s">
        <v>539</v>
      </c>
      <c r="L213" s="30">
        <v>12.469481</v>
      </c>
      <c r="M213" s="30">
        <v>5.4260979999999996</v>
      </c>
      <c r="N213" s="30">
        <v>43.422590999999997</v>
      </c>
      <c r="O213" s="30">
        <v>38.297559</v>
      </c>
    </row>
    <row r="214" spans="2:15" ht="16.5" customHeight="1">
      <c r="B214" s="35">
        <v>60</v>
      </c>
      <c r="C214" s="35">
        <v>5</v>
      </c>
      <c r="D214" s="28"/>
      <c r="F214" s="26">
        <v>0.4</v>
      </c>
      <c r="G214" s="27">
        <v>3.7411759999999998</v>
      </c>
      <c r="H214" s="27">
        <v>7</v>
      </c>
      <c r="I214" s="32"/>
      <c r="K214" s="22" t="s">
        <v>540</v>
      </c>
      <c r="L214" s="33">
        <v>10</v>
      </c>
      <c r="M214" s="33">
        <v>0.31097599999999997</v>
      </c>
      <c r="N214" s="33">
        <v>-207.44900000000001</v>
      </c>
      <c r="O214" s="33">
        <v>0</v>
      </c>
    </row>
    <row r="215" spans="2:15" ht="16.5" customHeight="1">
      <c r="B215" s="35">
        <v>70</v>
      </c>
      <c r="C215" s="35">
        <v>6</v>
      </c>
      <c r="D215" s="32"/>
      <c r="F215" s="26">
        <v>0.5</v>
      </c>
      <c r="G215" s="27">
        <v>4.816675</v>
      </c>
      <c r="H215" s="27">
        <v>6</v>
      </c>
      <c r="I215" s="32"/>
      <c r="K215" s="36">
        <v>0.1</v>
      </c>
      <c r="L215" s="30">
        <v>33.333333000000003</v>
      </c>
      <c r="M215" s="30">
        <v>1.56328</v>
      </c>
      <c r="N215" s="30">
        <v>0</v>
      </c>
      <c r="O215" s="30">
        <v>0</v>
      </c>
    </row>
    <row r="216" spans="2:15" ht="16.5" customHeight="1">
      <c r="B216" s="37">
        <v>80</v>
      </c>
      <c r="C216" s="37">
        <v>8</v>
      </c>
      <c r="D216" s="32"/>
      <c r="F216" s="26">
        <v>0.6</v>
      </c>
      <c r="G216" s="27">
        <v>6.1833330000000002</v>
      </c>
      <c r="H216" s="27">
        <v>5</v>
      </c>
      <c r="I216" s="32"/>
      <c r="K216" s="38">
        <v>0.2</v>
      </c>
      <c r="L216" s="33">
        <v>42.857143000000001</v>
      </c>
      <c r="M216" s="33">
        <v>2.285714</v>
      </c>
      <c r="N216" s="33">
        <v>0</v>
      </c>
      <c r="O216" s="33">
        <v>0</v>
      </c>
    </row>
    <row r="217" spans="2:15" ht="16.5" customHeight="1">
      <c r="B217" s="37">
        <v>90</v>
      </c>
      <c r="C217" s="37">
        <v>9</v>
      </c>
      <c r="D217" s="32"/>
      <c r="F217" s="26">
        <v>0.7</v>
      </c>
      <c r="G217" s="27">
        <v>8.2527039999999996</v>
      </c>
      <c r="H217" s="27">
        <v>4</v>
      </c>
      <c r="I217" s="32"/>
      <c r="K217" s="36">
        <v>0.3</v>
      </c>
      <c r="L217" s="30">
        <v>54.545454999999997</v>
      </c>
      <c r="M217" s="30">
        <v>2.9470200000000002</v>
      </c>
      <c r="N217" s="30">
        <v>5.7700699999999996</v>
      </c>
      <c r="O217" s="30">
        <v>9.0711720000000007</v>
      </c>
    </row>
    <row r="218" spans="2:15" ht="16.5" customHeight="1">
      <c r="B218" s="37">
        <v>100</v>
      </c>
      <c r="C218" s="37">
        <v>10</v>
      </c>
      <c r="D218" s="31"/>
      <c r="F218" s="26">
        <v>0.8</v>
      </c>
      <c r="G218" s="27">
        <v>9.8434670000000004</v>
      </c>
      <c r="H218" s="27">
        <v>3</v>
      </c>
      <c r="I218" s="32"/>
      <c r="K218" s="38">
        <v>0.4</v>
      </c>
      <c r="L218" s="33">
        <v>55.555556000000003</v>
      </c>
      <c r="M218" s="33">
        <v>3.7411759999999998</v>
      </c>
      <c r="N218" s="33">
        <v>11.64822</v>
      </c>
      <c r="O218" s="33">
        <v>14.553364</v>
      </c>
    </row>
    <row r="219" spans="2:15" ht="16.5" customHeight="1">
      <c r="F219" s="26">
        <v>0.9</v>
      </c>
      <c r="G219" s="27">
        <v>13.781243</v>
      </c>
      <c r="H219" s="27">
        <v>2</v>
      </c>
      <c r="I219" s="32"/>
      <c r="K219" s="36">
        <v>0.5</v>
      </c>
      <c r="L219" s="30">
        <v>57.142856999999999</v>
      </c>
      <c r="M219" s="30">
        <v>4.816675</v>
      </c>
      <c r="N219" s="30">
        <v>17.08098</v>
      </c>
      <c r="O219" s="30">
        <v>19.545145000000002</v>
      </c>
    </row>
    <row r="220" spans="2:15" ht="16.5" customHeight="1">
      <c r="B220" s="39" t="s">
        <v>13</v>
      </c>
      <c r="C220" s="18" t="s">
        <v>531</v>
      </c>
      <c r="D220" s="18" t="s">
        <v>532</v>
      </c>
      <c r="F220" s="26">
        <v>1</v>
      </c>
      <c r="G220" s="27">
        <v>32.596077999999999</v>
      </c>
      <c r="H220" s="27">
        <v>1</v>
      </c>
      <c r="I220" s="31"/>
      <c r="K220" s="38">
        <v>0.6</v>
      </c>
      <c r="L220" s="33">
        <v>57.142856999999999</v>
      </c>
      <c r="M220" s="33">
        <v>6.1833330000000002</v>
      </c>
      <c r="N220" s="33">
        <v>22.34535</v>
      </c>
      <c r="O220" s="33">
        <v>24.151420000000002</v>
      </c>
    </row>
    <row r="221" spans="2:15" ht="16.5" customHeight="1">
      <c r="B221" s="23">
        <v>0</v>
      </c>
      <c r="C221" s="24">
        <v>1</v>
      </c>
      <c r="D221" s="25"/>
      <c r="K221" s="36">
        <v>0.7</v>
      </c>
      <c r="L221" s="30">
        <v>57.142856999999999</v>
      </c>
      <c r="M221" s="30">
        <v>8.2527039999999996</v>
      </c>
      <c r="N221" s="30">
        <v>28.806660000000001</v>
      </c>
      <c r="O221" s="30">
        <v>31.509809000000001</v>
      </c>
    </row>
    <row r="222" spans="2:15" ht="16.5" customHeight="1">
      <c r="B222" s="23">
        <v>10</v>
      </c>
      <c r="C222" s="24">
        <v>3</v>
      </c>
      <c r="D222" s="32"/>
      <c r="K222" s="38">
        <v>0.8</v>
      </c>
      <c r="L222" s="33">
        <v>60</v>
      </c>
      <c r="M222" s="33">
        <v>9.8434670000000004</v>
      </c>
      <c r="N222" s="33">
        <v>38.689450000000001</v>
      </c>
      <c r="O222" s="33">
        <v>41.908361999999997</v>
      </c>
    </row>
    <row r="223" spans="2:15" ht="16.5" customHeight="1">
      <c r="B223" s="34">
        <v>20</v>
      </c>
      <c r="C223" s="34">
        <v>4</v>
      </c>
      <c r="D223" s="32"/>
      <c r="F223" s="40" t="s">
        <v>541</v>
      </c>
      <c r="G223" s="40" t="s">
        <v>531</v>
      </c>
      <c r="K223" s="36">
        <v>0.9</v>
      </c>
      <c r="L223" s="30">
        <v>66.666667000000004</v>
      </c>
      <c r="M223" s="30">
        <v>13.781243</v>
      </c>
      <c r="N223" s="30">
        <v>56.973165000000002</v>
      </c>
      <c r="O223" s="30">
        <v>60.541702999999998</v>
      </c>
    </row>
    <row r="224" spans="2:15" ht="16.5" customHeight="1">
      <c r="B224" s="35" t="s">
        <v>542</v>
      </c>
      <c r="C224" s="35">
        <v>6</v>
      </c>
      <c r="D224" s="32"/>
      <c r="F224" s="41" t="b">
        <v>1</v>
      </c>
      <c r="G224" s="41">
        <v>12.5</v>
      </c>
      <c r="K224" s="42" t="s">
        <v>543</v>
      </c>
      <c r="L224" s="43">
        <v>85.714286000000001</v>
      </c>
      <c r="M224" s="43">
        <v>32.596077999999999</v>
      </c>
      <c r="N224" s="43">
        <v>234.6884</v>
      </c>
      <c r="O224" s="43">
        <v>234.6884</v>
      </c>
    </row>
    <row r="225" spans="2:12" ht="16.5" customHeight="1">
      <c r="B225" s="35" t="s">
        <v>537</v>
      </c>
      <c r="C225" s="35">
        <v>8</v>
      </c>
      <c r="D225" s="32"/>
      <c r="F225" s="41" t="b">
        <v>0</v>
      </c>
      <c r="G225" s="41">
        <v>0</v>
      </c>
    </row>
    <row r="226" spans="2:12" ht="16.5" customHeight="1">
      <c r="B226" s="37" t="s">
        <v>544</v>
      </c>
      <c r="C226" s="37">
        <v>10</v>
      </c>
      <c r="D226" s="32"/>
      <c r="J226" s="44"/>
      <c r="K226" s="45"/>
      <c r="L226" s="45"/>
    </row>
    <row r="227" spans="2:12" ht="16.5" customHeight="1">
      <c r="B227" s="37" t="s">
        <v>545</v>
      </c>
      <c r="C227" s="37">
        <v>11</v>
      </c>
      <c r="D227" s="32"/>
      <c r="J227" s="44"/>
      <c r="K227" s="45"/>
      <c r="L227" s="45"/>
    </row>
    <row r="228" spans="2:12" ht="16.5" customHeight="1">
      <c r="B228" s="37" t="s">
        <v>546</v>
      </c>
      <c r="C228" s="37">
        <v>12</v>
      </c>
      <c r="D228" s="32"/>
      <c r="J228" s="44"/>
      <c r="K228" s="45"/>
      <c r="L228" s="45"/>
    </row>
    <row r="229" spans="2:12" ht="16.5" customHeight="1">
      <c r="B229" s="37" t="s">
        <v>547</v>
      </c>
      <c r="C229" s="37">
        <v>13</v>
      </c>
      <c r="D229" s="32"/>
      <c r="J229" s="44"/>
      <c r="K229" s="45"/>
      <c r="L229" s="45"/>
    </row>
    <row r="230" spans="2:12" ht="16.5" customHeight="1">
      <c r="B230" s="37" t="s">
        <v>548</v>
      </c>
      <c r="C230" s="37">
        <v>14</v>
      </c>
      <c r="D230" s="32"/>
      <c r="J230" s="46"/>
      <c r="K230" s="45"/>
      <c r="L230" s="45"/>
    </row>
    <row r="231" spans="2:12" ht="16.5" customHeight="1">
      <c r="B231" s="37" t="s">
        <v>549</v>
      </c>
      <c r="C231" s="37">
        <v>15</v>
      </c>
      <c r="D231" s="31"/>
      <c r="J231" s="46"/>
      <c r="K231" s="45"/>
      <c r="L231" s="45"/>
    </row>
    <row r="232" spans="2:12" ht="16.5" customHeight="1">
      <c r="J232" s="46"/>
      <c r="K232" s="45"/>
      <c r="L232" s="45"/>
    </row>
    <row r="233" spans="2:12" ht="16.5" customHeight="1">
      <c r="J233" s="46"/>
      <c r="K233" s="45"/>
      <c r="L233" s="45"/>
    </row>
    <row r="234" spans="2:12" ht="16.5" customHeight="1">
      <c r="J234" s="46"/>
      <c r="K234" s="45"/>
      <c r="L234" s="45"/>
    </row>
    <row r="235" spans="2:12" ht="16.5" customHeight="1">
      <c r="J235" s="46"/>
      <c r="K235" s="45"/>
      <c r="L235" s="45"/>
    </row>
    <row r="236" spans="2:12" ht="16.5" customHeight="1">
      <c r="J236" s="46"/>
      <c r="K236" s="45"/>
      <c r="L236" s="45"/>
    </row>
    <row r="237" spans="2:12" ht="16.5" customHeight="1">
      <c r="J237" s="46"/>
      <c r="K237" s="45"/>
      <c r="L237" s="45"/>
    </row>
    <row r="238" spans="2:12" ht="16.5" customHeight="1">
      <c r="J238" s="46"/>
      <c r="K238" s="45"/>
      <c r="L238" s="45"/>
    </row>
    <row r="239" spans="2:12" ht="16.5" customHeight="1">
      <c r="J239" s="47"/>
      <c r="K239" s="48"/>
      <c r="L239" s="48"/>
    </row>
    <row r="240" spans="2:12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D211:D212"/>
    <mergeCell ref="I211:I220"/>
    <mergeCell ref="D214:D218"/>
    <mergeCell ref="D221:D231"/>
  </mergeCells>
  <phoneticPr fontId="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방지환</dc:creator>
  <cp:lastModifiedBy>방지환</cp:lastModifiedBy>
  <dcterms:created xsi:type="dcterms:W3CDTF">2021-09-10T08:45:05Z</dcterms:created>
  <dcterms:modified xsi:type="dcterms:W3CDTF">2021-09-10T08:45:52Z</dcterms:modified>
</cp:coreProperties>
</file>